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OneDrive\Desktop\"/>
    </mc:Choice>
  </mc:AlternateContent>
  <xr:revisionPtr revIDLastSave="0" documentId="13_ncr:1_{BDB90DBD-9136-4947-AC02-B181037B0E71}" xr6:coauthVersionLast="47" xr6:coauthVersionMax="47" xr10:uidLastSave="{00000000-0000-0000-0000-000000000000}"/>
  <bookViews>
    <workbookView xWindow="-120" yWindow="-120" windowWidth="29040" windowHeight="15720" tabRatio="577" xr2:uid="{4B75C965-12D2-4A6A-83E0-66F7A2D7C164}"/>
  </bookViews>
  <sheets>
    <sheet name="user" sheetId="3" r:id="rId1"/>
    <sheet name="index" sheetId="2" r:id="rId2"/>
    <sheet name="data" sheetId="1" r:id="rId3"/>
    <sheet name="summary" sheetId="4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3" l="1"/>
  <c r="N30" i="3" a="1"/>
  <c r="N30" i="3" s="1"/>
  <c r="N24" i="3"/>
  <c r="N23" i="3"/>
  <c r="E2" i="4"/>
  <c r="E20" i="4"/>
  <c r="E21" i="4"/>
  <c r="E25" i="4"/>
  <c r="E26" i="4"/>
  <c r="E15" i="4"/>
  <c r="E16" i="4"/>
  <c r="E17" i="4"/>
  <c r="E18" i="4"/>
  <c r="E12" i="4"/>
  <c r="E13" i="4"/>
  <c r="E4" i="4"/>
  <c r="D26" i="4"/>
  <c r="D25" i="4"/>
  <c r="D21" i="4"/>
  <c r="D20" i="4"/>
  <c r="D18" i="4"/>
  <c r="D17" i="4"/>
  <c r="D15" i="4"/>
  <c r="D16" i="4"/>
  <c r="D13" i="4"/>
  <c r="D12" i="4"/>
  <c r="D4" i="4"/>
  <c r="D2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N27" i="3" a="1"/>
  <c r="N27" i="3" s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2682" i="1"/>
  <c r="AC2683" i="1"/>
  <c r="AC2684" i="1"/>
  <c r="AC2685" i="1"/>
  <c r="AC2686" i="1"/>
  <c r="AC2687" i="1"/>
  <c r="AC2688" i="1"/>
  <c r="AC2689" i="1"/>
  <c r="AC2690" i="1"/>
  <c r="AC2691" i="1"/>
  <c r="AC2692" i="1"/>
  <c r="AC2693" i="1"/>
  <c r="AC2694" i="1"/>
  <c r="AC2695" i="1"/>
  <c r="AC2696" i="1"/>
  <c r="AC2697" i="1"/>
  <c r="AC2698" i="1"/>
  <c r="AC2699" i="1"/>
  <c r="AC2700" i="1"/>
  <c r="AC2701" i="1"/>
  <c r="AC2702" i="1"/>
  <c r="AC2703" i="1"/>
  <c r="AC2704" i="1"/>
  <c r="AC2705" i="1"/>
  <c r="AC2706" i="1"/>
  <c r="AC2707" i="1"/>
  <c r="AC2708" i="1"/>
  <c r="AC2709" i="1"/>
  <c r="AC2710" i="1"/>
  <c r="AC2711" i="1"/>
  <c r="AC2712" i="1"/>
  <c r="AC2713" i="1"/>
  <c r="AC2714" i="1"/>
  <c r="AC2715" i="1"/>
  <c r="AC2716" i="1"/>
  <c r="AC2717" i="1"/>
  <c r="AC2718" i="1"/>
  <c r="AC2719" i="1"/>
  <c r="AC2720" i="1"/>
  <c r="AC2721" i="1"/>
  <c r="AC2722" i="1"/>
  <c r="AC2723" i="1"/>
  <c r="AC2724" i="1"/>
  <c r="AC2725" i="1"/>
  <c r="AC2726" i="1"/>
  <c r="AC2727" i="1"/>
  <c r="AC2728" i="1"/>
  <c r="AC2729" i="1"/>
  <c r="AC2730" i="1"/>
  <c r="AC2731" i="1"/>
  <c r="AC2732" i="1"/>
  <c r="AC2733" i="1"/>
  <c r="AC2734" i="1"/>
  <c r="AC2735" i="1"/>
  <c r="AC2736" i="1"/>
  <c r="AC2737" i="1"/>
  <c r="AC2738" i="1"/>
  <c r="AC2739" i="1"/>
  <c r="AC2740" i="1"/>
  <c r="AC2741" i="1"/>
  <c r="AC2742" i="1"/>
  <c r="AC2743" i="1"/>
  <c r="AC2744" i="1"/>
  <c r="AC2745" i="1"/>
  <c r="AC2746" i="1"/>
  <c r="AC2747" i="1"/>
  <c r="AC2748" i="1"/>
  <c r="AC2749" i="1"/>
  <c r="AC2750" i="1"/>
  <c r="AC2751" i="1"/>
  <c r="AC2752" i="1"/>
  <c r="AC2753" i="1"/>
  <c r="AC2754" i="1"/>
  <c r="AC2755" i="1"/>
  <c r="AC2756" i="1"/>
  <c r="AC2757" i="1"/>
  <c r="AC2758" i="1"/>
  <c r="AC2759" i="1"/>
  <c r="AC2760" i="1"/>
  <c r="AC2761" i="1"/>
  <c r="AC2762" i="1"/>
  <c r="AC2763" i="1"/>
  <c r="AC2764" i="1"/>
  <c r="AC2765" i="1"/>
  <c r="AC2766" i="1"/>
  <c r="AC2767" i="1"/>
  <c r="AC2768" i="1"/>
  <c r="AC2769" i="1"/>
  <c r="AC2770" i="1"/>
  <c r="AC2771" i="1"/>
  <c r="AC2772" i="1"/>
  <c r="AC2773" i="1"/>
  <c r="AC2774" i="1"/>
  <c r="AC2775" i="1"/>
  <c r="AC2776" i="1"/>
  <c r="AC2777" i="1"/>
  <c r="AC2778" i="1"/>
  <c r="AC2779" i="1"/>
  <c r="AC2780" i="1"/>
  <c r="AC2781" i="1"/>
  <c r="AC2782" i="1"/>
  <c r="AC2783" i="1"/>
  <c r="AC2784" i="1"/>
  <c r="AC2785" i="1"/>
  <c r="AC2786" i="1"/>
  <c r="AC2787" i="1"/>
  <c r="AC2788" i="1"/>
  <c r="AC2789" i="1"/>
  <c r="AC2790" i="1"/>
  <c r="AC2791" i="1"/>
  <c r="AC2792" i="1"/>
  <c r="AC2793" i="1"/>
  <c r="AC2794" i="1"/>
  <c r="AC2795" i="1"/>
  <c r="AC2796" i="1"/>
  <c r="AC2797" i="1"/>
  <c r="AC2798" i="1"/>
  <c r="AC2799" i="1"/>
  <c r="AC2800" i="1"/>
  <c r="AC2801" i="1"/>
  <c r="AC2802" i="1"/>
  <c r="AC2803" i="1"/>
  <c r="AC2804" i="1"/>
  <c r="AC2805" i="1"/>
  <c r="AC2806" i="1"/>
  <c r="AC2807" i="1"/>
  <c r="AC2808" i="1"/>
  <c r="AC2809" i="1"/>
  <c r="AC2810" i="1"/>
  <c r="AC2811" i="1"/>
  <c r="AC2812" i="1"/>
  <c r="AC2813" i="1"/>
  <c r="AC2814" i="1"/>
  <c r="AC2815" i="1"/>
  <c r="AC2816" i="1"/>
  <c r="AC2817" i="1"/>
  <c r="AC2818" i="1"/>
  <c r="AC2819" i="1"/>
  <c r="AC2820" i="1"/>
  <c r="AC2821" i="1"/>
  <c r="AC2822" i="1"/>
  <c r="AC2823" i="1"/>
  <c r="AC2824" i="1"/>
  <c r="AC2825" i="1"/>
  <c r="AC2826" i="1"/>
  <c r="AC2827" i="1"/>
  <c r="AC2828" i="1"/>
  <c r="AC2829" i="1"/>
  <c r="AC2830" i="1"/>
  <c r="AC2831" i="1"/>
  <c r="AC2832" i="1"/>
  <c r="AC2833" i="1"/>
  <c r="AC2834" i="1"/>
  <c r="AC2835" i="1"/>
  <c r="AC2836" i="1"/>
  <c r="AC2837" i="1"/>
  <c r="AC2838" i="1"/>
  <c r="AC2839" i="1"/>
  <c r="AC2840" i="1"/>
  <c r="AC2841" i="1"/>
  <c r="AC2842" i="1"/>
  <c r="AC2843" i="1"/>
  <c r="AC2844" i="1"/>
  <c r="AC2845" i="1"/>
  <c r="AC2846" i="1"/>
  <c r="AC2847" i="1"/>
  <c r="AC2848" i="1"/>
  <c r="AC2849" i="1"/>
  <c r="AC2850" i="1"/>
  <c r="AC2851" i="1"/>
  <c r="AC2852" i="1"/>
  <c r="AC2853" i="1"/>
  <c r="AC2854" i="1"/>
  <c r="AC2855" i="1"/>
  <c r="AC2856" i="1"/>
  <c r="AC2857" i="1"/>
  <c r="AC2858" i="1"/>
  <c r="AC2859" i="1"/>
  <c r="AC2860" i="1"/>
  <c r="AC2861" i="1"/>
  <c r="AC2862" i="1"/>
  <c r="AC2863" i="1"/>
  <c r="AC2864" i="1"/>
  <c r="AC2865" i="1"/>
  <c r="AC2866" i="1"/>
  <c r="AC2867" i="1"/>
  <c r="AC2868" i="1"/>
  <c r="AC2869" i="1"/>
  <c r="AC2870" i="1"/>
  <c r="AC2871" i="1"/>
  <c r="AC2872" i="1"/>
  <c r="AC2873" i="1"/>
  <c r="AC2874" i="1"/>
  <c r="AC2875" i="1"/>
  <c r="AC2876" i="1"/>
  <c r="AC2877" i="1"/>
  <c r="AC2878" i="1"/>
  <c r="AC2879" i="1"/>
  <c r="AC2880" i="1"/>
  <c r="AC2881" i="1"/>
  <c r="AC2882" i="1"/>
  <c r="AC2883" i="1"/>
  <c r="AC2884" i="1"/>
  <c r="AC2885" i="1"/>
  <c r="AC2886" i="1"/>
  <c r="AC2887" i="1"/>
  <c r="AC2888" i="1"/>
  <c r="AC2889" i="1"/>
  <c r="AC2890" i="1"/>
  <c r="AC2891" i="1"/>
  <c r="AC2892" i="1"/>
  <c r="AC2893" i="1"/>
  <c r="AC2894" i="1"/>
  <c r="AC2895" i="1"/>
  <c r="AC2896" i="1"/>
  <c r="AC2897" i="1"/>
  <c r="AC2898" i="1"/>
  <c r="AC2899" i="1"/>
  <c r="AC2900" i="1"/>
  <c r="AC2901" i="1"/>
  <c r="AC2902" i="1"/>
  <c r="AC2903" i="1"/>
  <c r="AC2904" i="1"/>
  <c r="AC2905" i="1"/>
  <c r="AC2906" i="1"/>
  <c r="AC2907" i="1"/>
  <c r="AC2908" i="1"/>
  <c r="AC2909" i="1"/>
  <c r="AC2910" i="1"/>
  <c r="AC2911" i="1"/>
  <c r="AC2912" i="1"/>
  <c r="AC2913" i="1"/>
  <c r="AC2914" i="1"/>
  <c r="AC2915" i="1"/>
  <c r="AC2916" i="1"/>
  <c r="AC2917" i="1"/>
  <c r="AC2918" i="1"/>
  <c r="AC2919" i="1"/>
  <c r="AC2920" i="1"/>
  <c r="AC2921" i="1"/>
  <c r="AC2922" i="1"/>
  <c r="AC2923" i="1"/>
  <c r="AC2924" i="1"/>
  <c r="AC2925" i="1"/>
  <c r="AC2926" i="1"/>
  <c r="AC2927" i="1"/>
  <c r="AC2928" i="1"/>
  <c r="AC2929" i="1"/>
  <c r="AC2930" i="1"/>
  <c r="AC2931" i="1"/>
  <c r="AC2932" i="1"/>
  <c r="AC2933" i="1"/>
  <c r="AC2934" i="1"/>
  <c r="AC2935" i="1"/>
  <c r="AC2936" i="1"/>
  <c r="AC2937" i="1"/>
  <c r="AC2938" i="1"/>
  <c r="AC2939" i="1"/>
  <c r="AC2940" i="1"/>
  <c r="AC2941" i="1"/>
  <c r="AC2942" i="1"/>
  <c r="AC2943" i="1"/>
  <c r="AC2944" i="1"/>
  <c r="AC2945" i="1"/>
  <c r="AC2946" i="1"/>
  <c r="AC2947" i="1"/>
  <c r="AC2948" i="1"/>
  <c r="AC2949" i="1"/>
  <c r="AC2950" i="1"/>
  <c r="AC2951" i="1"/>
  <c r="AC2952" i="1"/>
  <c r="AC2953" i="1"/>
  <c r="AC2954" i="1"/>
  <c r="AC2955" i="1"/>
  <c r="AC2956" i="1"/>
  <c r="AC2957" i="1"/>
  <c r="AC2958" i="1"/>
  <c r="AC2959" i="1"/>
  <c r="AC2960" i="1"/>
  <c r="AC2961" i="1"/>
  <c r="AC2962" i="1"/>
  <c r="AC2963" i="1"/>
  <c r="AC2964" i="1"/>
  <c r="AC2965" i="1"/>
  <c r="AC2966" i="1"/>
  <c r="AC2967" i="1"/>
  <c r="AC2968" i="1"/>
  <c r="AC2969" i="1"/>
  <c r="AC2970" i="1"/>
  <c r="AC2971" i="1"/>
  <c r="AC2972" i="1"/>
  <c r="AC2973" i="1"/>
  <c r="AC2974" i="1"/>
  <c r="AC2975" i="1"/>
  <c r="AC2976" i="1"/>
  <c r="AC2977" i="1"/>
  <c r="AC2978" i="1"/>
  <c r="AC2979" i="1"/>
  <c r="AC2980" i="1"/>
  <c r="AC2981" i="1"/>
  <c r="AC2982" i="1"/>
  <c r="AC2983" i="1"/>
  <c r="AC2984" i="1"/>
  <c r="AC2985" i="1"/>
  <c r="AC2986" i="1"/>
  <c r="AC2987" i="1"/>
  <c r="AC2988" i="1"/>
  <c r="AC2989" i="1"/>
  <c r="AC2990" i="1"/>
  <c r="AC2991" i="1"/>
  <c r="AC2992" i="1"/>
  <c r="AC2993" i="1"/>
  <c r="AC2994" i="1"/>
  <c r="AC2995" i="1"/>
  <c r="AC2996" i="1"/>
  <c r="AC2997" i="1"/>
  <c r="AC2998" i="1"/>
  <c r="AC2999" i="1"/>
  <c r="AC3000" i="1"/>
  <c r="AC3001" i="1"/>
  <c r="AC3002" i="1"/>
  <c r="AC3003" i="1"/>
  <c r="AC3004" i="1"/>
  <c r="AC3005" i="1"/>
  <c r="AC3006" i="1"/>
  <c r="AC3007" i="1"/>
  <c r="AC3008" i="1"/>
  <c r="AC3009" i="1"/>
  <c r="AC3010" i="1"/>
  <c r="AC3011" i="1"/>
  <c r="AC3012" i="1"/>
  <c r="AC3013" i="1"/>
  <c r="AC3014" i="1"/>
  <c r="AC3015" i="1"/>
  <c r="AC3016" i="1"/>
  <c r="AC3017" i="1"/>
  <c r="AC3018" i="1"/>
  <c r="AC3019" i="1"/>
  <c r="AC3020" i="1"/>
  <c r="AC3021" i="1"/>
  <c r="AC3022" i="1"/>
  <c r="AC3023" i="1"/>
  <c r="AC3024" i="1"/>
  <c r="AC3025" i="1"/>
  <c r="AC3026" i="1"/>
  <c r="AC3027" i="1"/>
  <c r="AC3028" i="1"/>
  <c r="AC3029" i="1"/>
  <c r="AC3030" i="1"/>
  <c r="AC3031" i="1"/>
  <c r="AC3032" i="1"/>
  <c r="AC3033" i="1"/>
  <c r="AC3034" i="1"/>
  <c r="AC3035" i="1"/>
  <c r="AC3036" i="1"/>
  <c r="AC3037" i="1"/>
  <c r="AC3038" i="1"/>
  <c r="AC3039" i="1"/>
  <c r="AC3040" i="1"/>
  <c r="AC3041" i="1"/>
  <c r="AC3042" i="1"/>
  <c r="AC3043" i="1"/>
  <c r="AC3044" i="1"/>
  <c r="AC3045" i="1"/>
  <c r="AC3046" i="1"/>
  <c r="AC3047" i="1"/>
  <c r="AC3048" i="1"/>
  <c r="AC3049" i="1"/>
  <c r="AC3050" i="1"/>
  <c r="AC3051" i="1"/>
  <c r="AC3052" i="1"/>
  <c r="AC3053" i="1"/>
  <c r="AC3054" i="1"/>
  <c r="AC3055" i="1"/>
  <c r="AC3056" i="1"/>
  <c r="AC3057" i="1"/>
  <c r="AC3058" i="1"/>
  <c r="AC3059" i="1"/>
  <c r="AC3060" i="1"/>
  <c r="AC3061" i="1"/>
  <c r="AC3062" i="1"/>
  <c r="AC3063" i="1"/>
  <c r="AC3064" i="1"/>
  <c r="AC3065" i="1"/>
  <c r="AC3066" i="1"/>
  <c r="AC3067" i="1"/>
  <c r="AC3068" i="1"/>
  <c r="AC3069" i="1"/>
  <c r="AC3070" i="1"/>
  <c r="AC3071" i="1"/>
  <c r="AC3072" i="1"/>
  <c r="AC3073" i="1"/>
  <c r="AC3074" i="1"/>
  <c r="AC3075" i="1"/>
  <c r="AC3076" i="1"/>
  <c r="AC3077" i="1"/>
  <c r="AC3078" i="1"/>
  <c r="AC3079" i="1"/>
  <c r="AC3080" i="1"/>
  <c r="AC3081" i="1"/>
  <c r="AC3082" i="1"/>
  <c r="AC3083" i="1"/>
  <c r="AC3084" i="1"/>
  <c r="AC3085" i="1"/>
  <c r="AC3086" i="1"/>
  <c r="AC3087" i="1"/>
  <c r="AC3088" i="1"/>
  <c r="AC3089" i="1"/>
  <c r="AC3090" i="1"/>
  <c r="AC3091" i="1"/>
  <c r="AC3092" i="1"/>
  <c r="AC3093" i="1"/>
  <c r="AC3094" i="1"/>
  <c r="AC3095" i="1"/>
  <c r="AC3096" i="1"/>
  <c r="AC3097" i="1"/>
  <c r="AC3098" i="1"/>
  <c r="AC3099" i="1"/>
  <c r="AC3100" i="1"/>
  <c r="AC3101" i="1"/>
  <c r="AC3102" i="1"/>
  <c r="AC3103" i="1"/>
  <c r="AC3104" i="1"/>
  <c r="AC3105" i="1"/>
  <c r="AC3106" i="1"/>
  <c r="AC3107" i="1"/>
  <c r="AC3108" i="1"/>
  <c r="AC3109" i="1"/>
  <c r="AC3110" i="1"/>
  <c r="AC3111" i="1"/>
  <c r="AC3112" i="1"/>
  <c r="AC3113" i="1"/>
  <c r="AC3114" i="1"/>
  <c r="AC3115" i="1"/>
  <c r="AC3116" i="1"/>
  <c r="AC3117" i="1"/>
  <c r="AC3118" i="1"/>
  <c r="AC3119" i="1"/>
  <c r="AC3120" i="1"/>
  <c r="AC3121" i="1"/>
  <c r="AC3122" i="1"/>
  <c r="AC3123" i="1"/>
  <c r="AC3124" i="1"/>
  <c r="AC3125" i="1"/>
  <c r="AC3126" i="1"/>
  <c r="AC3127" i="1"/>
  <c r="AC3128" i="1"/>
  <c r="AC3129" i="1"/>
  <c r="AC3130" i="1"/>
  <c r="AC3131" i="1"/>
  <c r="AC3132" i="1"/>
  <c r="AC3133" i="1"/>
  <c r="AC3134" i="1"/>
  <c r="AC3135" i="1"/>
  <c r="AC3136" i="1"/>
  <c r="AC3137" i="1"/>
  <c r="AC3138" i="1"/>
  <c r="AC3139" i="1"/>
  <c r="AC3140" i="1"/>
  <c r="AC3141" i="1"/>
  <c r="AC3142" i="1"/>
  <c r="AC3143" i="1"/>
  <c r="AC3144" i="1"/>
  <c r="AC3145" i="1"/>
  <c r="AC3146" i="1"/>
  <c r="AC3147" i="1"/>
  <c r="AC3148" i="1"/>
  <c r="AC3149" i="1"/>
  <c r="AC3150" i="1"/>
  <c r="AC3151" i="1"/>
  <c r="AC3152" i="1"/>
  <c r="AC3153" i="1"/>
  <c r="AC3154" i="1"/>
  <c r="AC3155" i="1"/>
  <c r="AC3156" i="1"/>
  <c r="AC3157" i="1"/>
  <c r="AC3158" i="1"/>
  <c r="AC3159" i="1"/>
  <c r="AC3160" i="1"/>
  <c r="AC3161" i="1"/>
  <c r="AC3162" i="1"/>
  <c r="AC3163" i="1"/>
  <c r="AC3164" i="1"/>
  <c r="AC3165" i="1"/>
  <c r="AC3166" i="1"/>
  <c r="AC3167" i="1"/>
  <c r="AC3168" i="1"/>
  <c r="AC3169" i="1"/>
  <c r="AC3170" i="1"/>
  <c r="AC3171" i="1"/>
  <c r="AC3172" i="1"/>
  <c r="AC3173" i="1"/>
  <c r="AC3174" i="1"/>
  <c r="AC3175" i="1"/>
  <c r="AC3176" i="1"/>
  <c r="AC3177" i="1"/>
  <c r="AC3178" i="1"/>
  <c r="AC3179" i="1"/>
  <c r="AC3180" i="1"/>
  <c r="AC3181" i="1"/>
  <c r="AC3182" i="1"/>
  <c r="AC3183" i="1"/>
  <c r="AC3184" i="1"/>
  <c r="AC3185" i="1"/>
  <c r="AC3186" i="1"/>
  <c r="AC3187" i="1"/>
  <c r="AC3188" i="1"/>
  <c r="AC3189" i="1"/>
  <c r="AC3190" i="1"/>
  <c r="AC3191" i="1"/>
  <c r="AC3192" i="1"/>
  <c r="AC3193" i="1"/>
  <c r="AC3194" i="1"/>
  <c r="AC3195" i="1"/>
  <c r="AC3196" i="1"/>
  <c r="AC3197" i="1"/>
  <c r="AC3198" i="1"/>
  <c r="AC3199" i="1"/>
  <c r="AC3200" i="1"/>
  <c r="AC3201" i="1"/>
  <c r="AC3202" i="1"/>
  <c r="AC3203" i="1"/>
  <c r="AC3204" i="1"/>
  <c r="AC3205" i="1"/>
  <c r="AC3206" i="1"/>
  <c r="AC3207" i="1"/>
  <c r="AC3208" i="1"/>
  <c r="AC3209" i="1"/>
  <c r="AC3210" i="1"/>
  <c r="AC3211" i="1"/>
  <c r="AC3212" i="1"/>
  <c r="AC3213" i="1"/>
  <c r="AC3214" i="1"/>
  <c r="AC3215" i="1"/>
  <c r="AC3216" i="1"/>
  <c r="AC3217" i="1"/>
  <c r="AC3218" i="1"/>
  <c r="AC3219" i="1"/>
  <c r="AC3220" i="1"/>
  <c r="AC3221" i="1"/>
  <c r="AC3222" i="1"/>
  <c r="AC3223" i="1"/>
  <c r="AC3224" i="1"/>
  <c r="AC3225" i="1"/>
  <c r="AC3226" i="1"/>
  <c r="AC3227" i="1"/>
  <c r="AC3228" i="1"/>
  <c r="AC3229" i="1"/>
  <c r="AC3230" i="1"/>
  <c r="AC3231" i="1"/>
  <c r="AC3232" i="1"/>
  <c r="AC3233" i="1"/>
  <c r="AC3234" i="1"/>
  <c r="AC3235" i="1"/>
  <c r="AC3236" i="1"/>
  <c r="AC3237" i="1"/>
  <c r="AC3238" i="1"/>
  <c r="AC3239" i="1"/>
  <c r="AC3240" i="1"/>
  <c r="AC3241" i="1"/>
  <c r="AC3242" i="1"/>
  <c r="AC3243" i="1"/>
  <c r="AC3244" i="1"/>
  <c r="AC3245" i="1"/>
  <c r="AC3246" i="1"/>
  <c r="AC3247" i="1"/>
  <c r="AC3248" i="1"/>
  <c r="AC3249" i="1"/>
  <c r="AC3250" i="1"/>
  <c r="AC3251" i="1"/>
  <c r="AC3252" i="1"/>
  <c r="AC3253" i="1"/>
  <c r="AC3254" i="1"/>
  <c r="AC3255" i="1"/>
  <c r="AC3256" i="1"/>
  <c r="AC3257" i="1"/>
  <c r="AC3258" i="1"/>
  <c r="AC3259" i="1"/>
  <c r="AC3260" i="1"/>
  <c r="AC3261" i="1"/>
  <c r="AC3262" i="1"/>
  <c r="AC3263" i="1"/>
  <c r="AC3264" i="1"/>
  <c r="AC3265" i="1"/>
  <c r="AC3266" i="1"/>
  <c r="AC3267" i="1"/>
  <c r="AC3268" i="1"/>
  <c r="AC3269" i="1"/>
  <c r="AC3270" i="1"/>
  <c r="AC3271" i="1"/>
  <c r="AC3272" i="1"/>
  <c r="AC3273" i="1"/>
  <c r="AC3274" i="1"/>
  <c r="AC3275" i="1"/>
  <c r="AC3276" i="1"/>
  <c r="AC3277" i="1"/>
  <c r="AC3278" i="1"/>
  <c r="AC3279" i="1"/>
  <c r="AC3280" i="1"/>
  <c r="AC3281" i="1"/>
  <c r="AC3282" i="1"/>
  <c r="AC3283" i="1"/>
  <c r="AC3284" i="1"/>
  <c r="AC3285" i="1"/>
  <c r="AC3286" i="1"/>
  <c r="AC3287" i="1"/>
  <c r="AC3288" i="1"/>
  <c r="AC3289" i="1"/>
  <c r="AC3290" i="1"/>
  <c r="AC3291" i="1"/>
  <c r="AC3292" i="1"/>
  <c r="AC3293" i="1"/>
  <c r="AC3294" i="1"/>
  <c r="AC3295" i="1"/>
  <c r="AC3296" i="1"/>
  <c r="AC3297" i="1"/>
  <c r="AC3298" i="1"/>
  <c r="AC3299" i="1"/>
  <c r="AC3300" i="1"/>
  <c r="AC3301" i="1"/>
  <c r="AC3302" i="1"/>
  <c r="AC3303" i="1"/>
  <c r="AC3304" i="1"/>
  <c r="AC3305" i="1"/>
  <c r="AC3306" i="1"/>
  <c r="AC3307" i="1"/>
  <c r="AC3308" i="1"/>
  <c r="AC3309" i="1"/>
  <c r="AC3310" i="1"/>
  <c r="AC3311" i="1"/>
  <c r="AC3312" i="1"/>
  <c r="AC3313" i="1"/>
  <c r="AC3314" i="1"/>
  <c r="AC3315" i="1"/>
  <c r="AC3316" i="1"/>
  <c r="AC3317" i="1"/>
  <c r="AC3318" i="1"/>
  <c r="AC3319" i="1"/>
  <c r="AC3320" i="1"/>
  <c r="AC3321" i="1"/>
  <c r="AC3322" i="1"/>
  <c r="AC3323" i="1"/>
  <c r="AC3324" i="1"/>
  <c r="AC3325" i="1"/>
  <c r="AC3326" i="1"/>
  <c r="AC3327" i="1"/>
  <c r="AC3328" i="1"/>
  <c r="AC3329" i="1"/>
  <c r="AC3330" i="1"/>
  <c r="AC3331" i="1"/>
  <c r="AC3332" i="1"/>
  <c r="AC3333" i="1"/>
  <c r="AC3334" i="1"/>
  <c r="AC3335" i="1"/>
  <c r="AC3336" i="1"/>
  <c r="AC3337" i="1"/>
  <c r="AC3338" i="1"/>
  <c r="AC3339" i="1"/>
  <c r="AC3340" i="1"/>
  <c r="AC3341" i="1"/>
  <c r="AC3342" i="1"/>
  <c r="AC3343" i="1"/>
  <c r="AC3344" i="1"/>
  <c r="AC3345" i="1"/>
  <c r="AC3346" i="1"/>
  <c r="AC3347" i="1"/>
  <c r="AC3348" i="1"/>
  <c r="AC3349" i="1"/>
  <c r="AC3350" i="1"/>
  <c r="AC3351" i="1"/>
  <c r="AC3352" i="1"/>
  <c r="AC3353" i="1"/>
  <c r="AC3354" i="1"/>
  <c r="AC3355" i="1"/>
  <c r="AC3356" i="1"/>
  <c r="AC3357" i="1"/>
  <c r="AC3358" i="1"/>
  <c r="AC3359" i="1"/>
  <c r="AC3360" i="1"/>
  <c r="AC3361" i="1"/>
  <c r="AC3362" i="1"/>
  <c r="AC3363" i="1"/>
  <c r="AC3364" i="1"/>
  <c r="AC3365" i="1"/>
  <c r="AC3366" i="1"/>
  <c r="AC3367" i="1"/>
  <c r="AC3368" i="1"/>
  <c r="AC3369" i="1"/>
  <c r="AC3370" i="1"/>
  <c r="AC3371" i="1"/>
  <c r="AC3372" i="1"/>
  <c r="AC3373" i="1"/>
  <c r="AC3374" i="1"/>
  <c r="AC3375" i="1"/>
  <c r="AC3376" i="1"/>
  <c r="AC3377" i="1"/>
  <c r="AC3378" i="1"/>
  <c r="AC3379" i="1"/>
  <c r="AC3380" i="1"/>
  <c r="AC3381" i="1"/>
  <c r="AC3382" i="1"/>
  <c r="AC3383" i="1"/>
  <c r="AC3384" i="1"/>
  <c r="AC3385" i="1"/>
  <c r="AC3386" i="1"/>
  <c r="AC3387" i="1"/>
  <c r="AC3388" i="1"/>
  <c r="AC3389" i="1"/>
  <c r="AC3390" i="1"/>
  <c r="AC3391" i="1"/>
  <c r="AC3392" i="1"/>
  <c r="AC3393" i="1"/>
  <c r="AC3394" i="1"/>
  <c r="AC3395" i="1"/>
  <c r="AC3396" i="1"/>
  <c r="AC3397" i="1"/>
  <c r="AC3398" i="1"/>
  <c r="AC3399" i="1"/>
  <c r="AC3400" i="1"/>
  <c r="AC3401" i="1"/>
  <c r="AC3402" i="1"/>
  <c r="AC3403" i="1"/>
  <c r="AC3404" i="1"/>
  <c r="AC3405" i="1"/>
  <c r="AC3406" i="1"/>
  <c r="AC3407" i="1"/>
  <c r="AC3408" i="1"/>
  <c r="AC3409" i="1"/>
  <c r="AC3410" i="1"/>
  <c r="AC3411" i="1"/>
  <c r="AC3412" i="1"/>
  <c r="AC3413" i="1"/>
  <c r="AC3414" i="1"/>
  <c r="AC3415" i="1"/>
  <c r="AC3416" i="1"/>
  <c r="AC3417" i="1"/>
  <c r="AC3418" i="1"/>
  <c r="AC3419" i="1"/>
  <c r="AC3420" i="1"/>
  <c r="AC3421" i="1"/>
  <c r="AC3422" i="1"/>
  <c r="AC3423" i="1"/>
  <c r="AC3424" i="1"/>
  <c r="AC3425" i="1"/>
  <c r="AC3426" i="1"/>
  <c r="AC3427" i="1"/>
  <c r="AC3428" i="1"/>
  <c r="AC3429" i="1"/>
  <c r="AC3430" i="1"/>
  <c r="AC3431" i="1"/>
  <c r="AC3432" i="1"/>
  <c r="AC3433" i="1"/>
  <c r="AC3434" i="1"/>
  <c r="AC3435" i="1"/>
  <c r="AC3436" i="1"/>
  <c r="AC3437" i="1"/>
  <c r="AC3438" i="1"/>
  <c r="AC3439" i="1"/>
  <c r="AC3440" i="1"/>
  <c r="AC3441" i="1"/>
  <c r="AC3442" i="1"/>
  <c r="AC3443" i="1"/>
  <c r="AC3444" i="1"/>
  <c r="AC3445" i="1"/>
  <c r="AC3446" i="1"/>
  <c r="AC3447" i="1"/>
  <c r="AC3448" i="1"/>
  <c r="AC3449" i="1"/>
  <c r="AC3450" i="1"/>
  <c r="AC3451" i="1"/>
  <c r="AC3452" i="1"/>
  <c r="AC3453" i="1"/>
  <c r="AC3454" i="1"/>
  <c r="AC3455" i="1"/>
  <c r="AC3456" i="1"/>
  <c r="AC3457" i="1"/>
  <c r="AC3458" i="1"/>
  <c r="AC3459" i="1"/>
  <c r="AC3460" i="1"/>
  <c r="AC3461" i="1"/>
  <c r="AC3462" i="1"/>
  <c r="AC3463" i="1"/>
  <c r="AC3464" i="1"/>
  <c r="AC3465" i="1"/>
  <c r="AC3466" i="1"/>
  <c r="AC3467" i="1"/>
  <c r="AC3468" i="1"/>
  <c r="AC3469" i="1"/>
  <c r="AC3470" i="1"/>
  <c r="AC3471" i="1"/>
  <c r="AC3472" i="1"/>
  <c r="AC3473" i="1"/>
  <c r="AC3474" i="1"/>
  <c r="AC3475" i="1"/>
  <c r="AC3476" i="1"/>
  <c r="AC3477" i="1"/>
  <c r="AC3478" i="1"/>
  <c r="AC3479" i="1"/>
  <c r="AC3480" i="1"/>
  <c r="AC3481" i="1"/>
  <c r="AC3482" i="1"/>
  <c r="AC3483" i="1"/>
  <c r="AC3484" i="1"/>
  <c r="AC3485" i="1"/>
  <c r="AC3486" i="1"/>
  <c r="AC3487" i="1"/>
  <c r="AC3488" i="1"/>
  <c r="AC3489" i="1"/>
  <c r="AC3490" i="1"/>
  <c r="AC3491" i="1"/>
  <c r="AC3492" i="1"/>
  <c r="AC3493" i="1"/>
  <c r="AC3494" i="1"/>
  <c r="AC3495" i="1"/>
  <c r="AC3496" i="1"/>
  <c r="AC3497" i="1"/>
  <c r="AC3498" i="1"/>
  <c r="AC3499" i="1"/>
  <c r="AC3500" i="1"/>
  <c r="AC3501" i="1"/>
  <c r="AC3502" i="1"/>
  <c r="AC3503" i="1"/>
  <c r="AC3504" i="1"/>
  <c r="AC3505" i="1"/>
  <c r="AC3506" i="1"/>
  <c r="AC3507" i="1"/>
  <c r="AC3508" i="1"/>
  <c r="AC3509" i="1"/>
  <c r="AC3510" i="1"/>
  <c r="AC3511" i="1"/>
  <c r="AC3512" i="1"/>
  <c r="AC3513" i="1"/>
  <c r="AC3514" i="1"/>
  <c r="AC3515" i="1"/>
  <c r="AC3516" i="1"/>
  <c r="AC3517" i="1"/>
  <c r="AC3518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4001" i="1"/>
  <c r="AC4002" i="1"/>
  <c r="AC4003" i="1"/>
  <c r="AC4004" i="1"/>
  <c r="AC4005" i="1"/>
  <c r="AC4006" i="1"/>
  <c r="AC4007" i="1"/>
  <c r="AC4008" i="1"/>
  <c r="AC4009" i="1"/>
  <c r="AC4010" i="1"/>
  <c r="AC4011" i="1"/>
  <c r="AC4012" i="1"/>
  <c r="AC4013" i="1"/>
  <c r="AC4014" i="1"/>
  <c r="AC4015" i="1"/>
  <c r="AC4016" i="1"/>
  <c r="AC4017" i="1"/>
  <c r="AC4018" i="1"/>
  <c r="AC4019" i="1"/>
  <c r="AC4020" i="1"/>
  <c r="AC4021" i="1"/>
  <c r="AC4022" i="1"/>
  <c r="AC4023" i="1"/>
  <c r="AC4024" i="1"/>
  <c r="AC4025" i="1"/>
  <c r="AC4026" i="1"/>
  <c r="AC4027" i="1"/>
  <c r="AC4028" i="1"/>
  <c r="AC4029" i="1"/>
  <c r="AC4030" i="1"/>
  <c r="AC4031" i="1"/>
  <c r="AC4032" i="1"/>
  <c r="AC4033" i="1"/>
  <c r="AC4034" i="1"/>
  <c r="AC4035" i="1"/>
  <c r="AC4036" i="1"/>
  <c r="AC4037" i="1"/>
  <c r="AC4038" i="1"/>
  <c r="AC4039" i="1"/>
  <c r="AC4040" i="1"/>
  <c r="AC4041" i="1"/>
  <c r="AC4042" i="1"/>
  <c r="AC4043" i="1"/>
  <c r="AC4044" i="1"/>
  <c r="AC4045" i="1"/>
  <c r="AC4046" i="1"/>
  <c r="AC4047" i="1"/>
  <c r="AC4048" i="1"/>
  <c r="AC4049" i="1"/>
  <c r="AC4050" i="1"/>
  <c r="AC4051" i="1"/>
  <c r="AC4052" i="1"/>
  <c r="AC4053" i="1"/>
  <c r="AC4054" i="1"/>
  <c r="AC4055" i="1"/>
  <c r="AC4056" i="1"/>
  <c r="AC4057" i="1"/>
  <c r="AC4058" i="1"/>
  <c r="AC4059" i="1"/>
  <c r="AC4060" i="1"/>
  <c r="AC4061" i="1"/>
  <c r="AC4062" i="1"/>
  <c r="AC4063" i="1"/>
  <c r="AC4064" i="1"/>
  <c r="AC4065" i="1"/>
  <c r="AC4066" i="1"/>
  <c r="AC4067" i="1"/>
  <c r="AC4068" i="1"/>
  <c r="AC4069" i="1"/>
  <c r="AC4070" i="1"/>
  <c r="AC4071" i="1"/>
  <c r="AC4072" i="1"/>
  <c r="AC4073" i="1"/>
  <c r="AC4074" i="1"/>
  <c r="AC4075" i="1"/>
  <c r="AC4076" i="1"/>
  <c r="AC4077" i="1"/>
  <c r="AC4078" i="1"/>
  <c r="AC4079" i="1"/>
  <c r="AC4080" i="1"/>
  <c r="AC4081" i="1"/>
  <c r="AC4082" i="1"/>
  <c r="AC4083" i="1"/>
  <c r="AC4084" i="1"/>
  <c r="AC4085" i="1"/>
  <c r="AC4086" i="1"/>
  <c r="AC4087" i="1"/>
  <c r="AC4088" i="1"/>
  <c r="AC4089" i="1"/>
  <c r="AC4090" i="1"/>
  <c r="AC4091" i="1"/>
  <c r="AC4092" i="1"/>
  <c r="AC4093" i="1"/>
  <c r="AC4094" i="1"/>
  <c r="AC4095" i="1"/>
  <c r="AC4096" i="1"/>
  <c r="AC4097" i="1"/>
  <c r="AC4098" i="1"/>
  <c r="AC4099" i="1"/>
  <c r="AC4100" i="1"/>
  <c r="AC4101" i="1"/>
  <c r="AC4102" i="1"/>
  <c r="AC4103" i="1"/>
  <c r="AC4104" i="1"/>
  <c r="AC4105" i="1"/>
  <c r="AC4106" i="1"/>
  <c r="AC4107" i="1"/>
  <c r="AC4108" i="1"/>
  <c r="AC4109" i="1"/>
  <c r="AC4110" i="1"/>
  <c r="AC4111" i="1"/>
  <c r="AC4112" i="1"/>
  <c r="AC4113" i="1"/>
  <c r="AC4114" i="1"/>
  <c r="AC4115" i="1"/>
  <c r="AC4116" i="1"/>
  <c r="AC4117" i="1"/>
  <c r="AC4118" i="1"/>
  <c r="AC4119" i="1"/>
  <c r="AC4120" i="1"/>
  <c r="AC4121" i="1"/>
  <c r="AC4122" i="1"/>
  <c r="AC4123" i="1"/>
  <c r="AC4124" i="1"/>
  <c r="AC4125" i="1"/>
  <c r="AC4126" i="1"/>
  <c r="AC4127" i="1"/>
  <c r="AC4128" i="1"/>
  <c r="AC4129" i="1"/>
  <c r="AC4130" i="1"/>
  <c r="AC4131" i="1"/>
  <c r="AC4132" i="1"/>
  <c r="AC4133" i="1"/>
  <c r="AC4134" i="1"/>
  <c r="AC4135" i="1"/>
  <c r="AC4136" i="1"/>
  <c r="AC4137" i="1"/>
  <c r="AC4138" i="1"/>
  <c r="AC4139" i="1"/>
  <c r="AC4140" i="1"/>
  <c r="AC4141" i="1"/>
  <c r="AC4142" i="1"/>
  <c r="AC4143" i="1"/>
  <c r="AC4144" i="1"/>
  <c r="AC4145" i="1"/>
  <c r="AC4146" i="1"/>
  <c r="AC4147" i="1"/>
  <c r="AC4148" i="1"/>
  <c r="AC4149" i="1"/>
  <c r="AC4150" i="1"/>
  <c r="AC4151" i="1"/>
  <c r="AC4152" i="1"/>
  <c r="AC4153" i="1"/>
  <c r="AC4154" i="1"/>
  <c r="AC4155" i="1"/>
  <c r="AC4156" i="1"/>
  <c r="AC4157" i="1"/>
  <c r="AC4158" i="1"/>
  <c r="AC4159" i="1"/>
  <c r="AC4160" i="1"/>
  <c r="AC4161" i="1"/>
  <c r="AC4162" i="1"/>
  <c r="AC4163" i="1"/>
  <c r="AC4164" i="1"/>
  <c r="AC4165" i="1"/>
  <c r="AC4166" i="1"/>
  <c r="AC4167" i="1"/>
  <c r="AC4168" i="1"/>
  <c r="AC4169" i="1"/>
  <c r="AC4170" i="1"/>
  <c r="AC4171" i="1"/>
  <c r="AC4172" i="1"/>
  <c r="AC4173" i="1"/>
  <c r="AC4174" i="1"/>
  <c r="AC4175" i="1"/>
  <c r="AC4176" i="1"/>
  <c r="AC4177" i="1"/>
  <c r="AC4178" i="1"/>
  <c r="AC4179" i="1"/>
  <c r="AC4180" i="1"/>
  <c r="AC4181" i="1"/>
  <c r="AC4182" i="1"/>
  <c r="AC4183" i="1"/>
  <c r="AC4184" i="1"/>
  <c r="AC4185" i="1"/>
  <c r="AC4186" i="1"/>
  <c r="AC4187" i="1"/>
  <c r="AC4188" i="1"/>
  <c r="AC4189" i="1"/>
  <c r="AC4190" i="1"/>
  <c r="AC4191" i="1"/>
  <c r="AC4192" i="1"/>
  <c r="AC4193" i="1"/>
  <c r="AC4194" i="1"/>
  <c r="AC4195" i="1"/>
  <c r="AC4196" i="1"/>
  <c r="AC4197" i="1"/>
  <c r="AC4198" i="1"/>
  <c r="AC4199" i="1"/>
  <c r="AC4200" i="1"/>
  <c r="AC4201" i="1"/>
  <c r="AC4202" i="1"/>
  <c r="AC4203" i="1"/>
  <c r="AC4204" i="1"/>
  <c r="AC4205" i="1"/>
  <c r="AC4206" i="1"/>
  <c r="AC4207" i="1"/>
  <c r="AC4208" i="1"/>
  <c r="AC4209" i="1"/>
  <c r="AC4210" i="1"/>
  <c r="AC4211" i="1"/>
  <c r="AC4212" i="1"/>
  <c r="AC4213" i="1"/>
  <c r="AC4214" i="1"/>
  <c r="AC4215" i="1"/>
  <c r="AC4216" i="1"/>
  <c r="AC4217" i="1"/>
  <c r="AC4218" i="1"/>
  <c r="AC4219" i="1"/>
  <c r="AC4220" i="1"/>
  <c r="AC4221" i="1"/>
  <c r="AC4222" i="1"/>
  <c r="AC4223" i="1"/>
  <c r="AC4224" i="1"/>
  <c r="AC4225" i="1"/>
  <c r="AC4226" i="1"/>
  <c r="AC4227" i="1"/>
  <c r="AC4228" i="1"/>
  <c r="AC4229" i="1"/>
  <c r="AC4230" i="1"/>
  <c r="AC4231" i="1"/>
  <c r="AC4232" i="1"/>
  <c r="AC4233" i="1"/>
  <c r="AC4234" i="1"/>
  <c r="AC4235" i="1"/>
  <c r="AC4236" i="1"/>
  <c r="AC4237" i="1"/>
  <c r="AC4238" i="1"/>
  <c r="AC4239" i="1"/>
  <c r="AC4240" i="1"/>
  <c r="AC4241" i="1"/>
  <c r="AC4242" i="1"/>
  <c r="AC4243" i="1"/>
  <c r="AC4244" i="1"/>
  <c r="AC4245" i="1"/>
  <c r="AC4246" i="1"/>
  <c r="AC4247" i="1"/>
  <c r="AC4248" i="1"/>
  <c r="AC4249" i="1"/>
  <c r="AC4250" i="1"/>
  <c r="AC4251" i="1"/>
  <c r="AC4252" i="1"/>
  <c r="AC4253" i="1"/>
  <c r="AC4254" i="1"/>
  <c r="AC4255" i="1"/>
  <c r="AC4256" i="1"/>
  <c r="AC4257" i="1"/>
  <c r="AC4258" i="1"/>
  <c r="AC4259" i="1"/>
  <c r="AC4260" i="1"/>
  <c r="AC4261" i="1"/>
  <c r="AC4262" i="1"/>
  <c r="AC4263" i="1"/>
  <c r="AC4264" i="1"/>
  <c r="AC4265" i="1"/>
  <c r="AC4266" i="1"/>
  <c r="AC4267" i="1"/>
  <c r="AC4268" i="1"/>
  <c r="AC4269" i="1"/>
  <c r="AC4270" i="1"/>
  <c r="AC4271" i="1"/>
  <c r="AC4272" i="1"/>
  <c r="AC4273" i="1"/>
  <c r="AC4274" i="1"/>
  <c r="AC4275" i="1"/>
  <c r="AC4276" i="1"/>
  <c r="AC4277" i="1"/>
  <c r="AC4278" i="1"/>
  <c r="AC4279" i="1"/>
  <c r="AC4280" i="1"/>
  <c r="AC4281" i="1"/>
  <c r="AC4282" i="1"/>
  <c r="AC4283" i="1"/>
  <c r="AC4284" i="1"/>
  <c r="AC4285" i="1"/>
  <c r="AC4286" i="1"/>
  <c r="AC4287" i="1"/>
  <c r="AC4288" i="1"/>
  <c r="AC4289" i="1"/>
  <c r="AC4290" i="1"/>
  <c r="AC4291" i="1"/>
  <c r="AC4292" i="1"/>
  <c r="AC4293" i="1"/>
  <c r="AC4294" i="1"/>
  <c r="AC4295" i="1"/>
  <c r="AC4296" i="1"/>
  <c r="AC4297" i="1"/>
  <c r="AC4298" i="1"/>
  <c r="AC4299" i="1"/>
  <c r="AC4300" i="1"/>
  <c r="AC4301" i="1"/>
  <c r="AC4302" i="1"/>
  <c r="AC4303" i="1"/>
  <c r="AC4304" i="1"/>
  <c r="AC4305" i="1"/>
  <c r="AC4306" i="1"/>
  <c r="AC4307" i="1"/>
  <c r="AC4308" i="1"/>
  <c r="AC4309" i="1"/>
  <c r="AC4310" i="1"/>
  <c r="AC4311" i="1"/>
  <c r="AC4312" i="1"/>
  <c r="AC4313" i="1"/>
  <c r="AC4314" i="1"/>
  <c r="AC4315" i="1"/>
  <c r="AC4316" i="1"/>
  <c r="AC4317" i="1"/>
  <c r="AC4318" i="1"/>
  <c r="AC4319" i="1"/>
  <c r="AC4320" i="1"/>
  <c r="AC4321" i="1"/>
  <c r="AC4322" i="1"/>
  <c r="AC4323" i="1"/>
  <c r="AC4324" i="1"/>
  <c r="AC4325" i="1"/>
  <c r="AC4326" i="1"/>
  <c r="AC4327" i="1"/>
  <c r="AC4328" i="1"/>
  <c r="AC4329" i="1"/>
  <c r="AC4330" i="1"/>
  <c r="AC4331" i="1"/>
  <c r="AC4332" i="1"/>
  <c r="AC4333" i="1"/>
  <c r="AC4334" i="1"/>
  <c r="AC4335" i="1"/>
  <c r="AC4336" i="1"/>
  <c r="AC4337" i="1"/>
  <c r="AC4338" i="1"/>
  <c r="AC4339" i="1"/>
  <c r="AC4340" i="1"/>
  <c r="AC4341" i="1"/>
  <c r="AC4342" i="1"/>
  <c r="AC4343" i="1"/>
  <c r="AC4344" i="1"/>
  <c r="AC4345" i="1"/>
  <c r="AC4346" i="1"/>
  <c r="AC4347" i="1"/>
  <c r="AC4348" i="1"/>
  <c r="AC4349" i="1"/>
  <c r="AC4350" i="1"/>
  <c r="AC4351" i="1"/>
  <c r="AC4352" i="1"/>
  <c r="AC4353" i="1"/>
  <c r="AC4354" i="1"/>
  <c r="AC4355" i="1"/>
  <c r="AC4356" i="1"/>
  <c r="AC4357" i="1"/>
  <c r="AC4358" i="1"/>
  <c r="AC4359" i="1"/>
  <c r="AC4360" i="1"/>
  <c r="AC4361" i="1"/>
  <c r="AC4362" i="1"/>
  <c r="AC4363" i="1"/>
  <c r="AC4364" i="1"/>
  <c r="AC4365" i="1"/>
  <c r="AC4366" i="1"/>
  <c r="AC4367" i="1"/>
  <c r="AC4368" i="1"/>
  <c r="AC4369" i="1"/>
  <c r="AC4370" i="1"/>
  <c r="AC4371" i="1"/>
  <c r="AC4372" i="1"/>
  <c r="AC4373" i="1"/>
  <c r="AC4374" i="1"/>
  <c r="AC4375" i="1"/>
  <c r="AC4376" i="1"/>
  <c r="AC4377" i="1"/>
  <c r="AC4378" i="1"/>
  <c r="AC4379" i="1"/>
  <c r="AC4380" i="1"/>
  <c r="AC4381" i="1"/>
  <c r="AC4382" i="1"/>
  <c r="AC4383" i="1"/>
  <c r="AC4384" i="1"/>
  <c r="AC4385" i="1"/>
  <c r="AC4386" i="1"/>
  <c r="AC4387" i="1"/>
  <c r="AC4388" i="1"/>
  <c r="AC4389" i="1"/>
  <c r="AC4390" i="1"/>
  <c r="AC4391" i="1"/>
  <c r="AC4392" i="1"/>
  <c r="AC4393" i="1"/>
  <c r="AC4394" i="1"/>
  <c r="AC4395" i="1"/>
  <c r="AC4396" i="1"/>
  <c r="AC4397" i="1"/>
  <c r="AC4398" i="1"/>
  <c r="AC4399" i="1"/>
  <c r="AC4400" i="1"/>
  <c r="AC4401" i="1"/>
  <c r="AC4402" i="1"/>
  <c r="AC4403" i="1"/>
  <c r="AC4404" i="1"/>
  <c r="AC4405" i="1"/>
  <c r="AC4406" i="1"/>
  <c r="AC4407" i="1"/>
  <c r="AC4408" i="1"/>
  <c r="AC4409" i="1"/>
  <c r="AC4410" i="1"/>
  <c r="AC4411" i="1"/>
  <c r="AC4412" i="1"/>
  <c r="AC4413" i="1"/>
  <c r="AC4414" i="1"/>
  <c r="AC4415" i="1"/>
  <c r="AC4416" i="1"/>
  <c r="AC4417" i="1"/>
  <c r="AC4418" i="1"/>
  <c r="AC4419" i="1"/>
  <c r="AC4420" i="1"/>
  <c r="AC4421" i="1"/>
  <c r="AC4422" i="1"/>
  <c r="AC4423" i="1"/>
  <c r="AC4424" i="1"/>
  <c r="AC4425" i="1"/>
  <c r="AC4426" i="1"/>
  <c r="AC4427" i="1"/>
  <c r="AC4428" i="1"/>
  <c r="AC4429" i="1"/>
  <c r="AC4430" i="1"/>
  <c r="AC4431" i="1"/>
  <c r="AC4432" i="1"/>
  <c r="AC4433" i="1"/>
  <c r="AC4434" i="1"/>
  <c r="AC4435" i="1"/>
  <c r="AC4436" i="1"/>
  <c r="AC4437" i="1"/>
  <c r="AC4438" i="1"/>
  <c r="AC4439" i="1"/>
  <c r="AC4440" i="1"/>
  <c r="AC4441" i="1"/>
  <c r="AC4442" i="1"/>
  <c r="AC4443" i="1"/>
  <c r="AC4444" i="1"/>
  <c r="AC4445" i="1"/>
  <c r="AC4446" i="1"/>
  <c r="AC4447" i="1"/>
  <c r="AC4448" i="1"/>
  <c r="AC4449" i="1"/>
  <c r="AC4450" i="1"/>
  <c r="AC4451" i="1"/>
  <c r="AC4452" i="1"/>
  <c r="AC4453" i="1"/>
  <c r="AC4454" i="1"/>
  <c r="AC4455" i="1"/>
  <c r="AC4456" i="1"/>
  <c r="AC4457" i="1"/>
  <c r="AC4458" i="1"/>
  <c r="AC4459" i="1"/>
  <c r="AC4460" i="1"/>
  <c r="AC4461" i="1"/>
  <c r="AC4462" i="1"/>
  <c r="AC4463" i="1"/>
  <c r="AC4464" i="1"/>
  <c r="AC4465" i="1"/>
  <c r="AC4466" i="1"/>
  <c r="AC4467" i="1"/>
  <c r="AC4468" i="1"/>
  <c r="AC4469" i="1"/>
  <c r="AC4470" i="1"/>
  <c r="AC4471" i="1"/>
  <c r="AC4472" i="1"/>
  <c r="AC4473" i="1"/>
  <c r="AC4474" i="1"/>
  <c r="AC4475" i="1"/>
  <c r="AC4476" i="1"/>
  <c r="AC4477" i="1"/>
  <c r="AC4478" i="1"/>
  <c r="AC4479" i="1"/>
  <c r="AC4480" i="1"/>
  <c r="AC4481" i="1"/>
  <c r="AC4482" i="1"/>
  <c r="AC4483" i="1"/>
  <c r="AC4484" i="1"/>
  <c r="AC4485" i="1"/>
  <c r="AC4486" i="1"/>
  <c r="AC4487" i="1"/>
  <c r="AC4488" i="1"/>
  <c r="AC4489" i="1"/>
  <c r="AC4490" i="1"/>
  <c r="AC4491" i="1"/>
  <c r="AC4492" i="1"/>
  <c r="AC4493" i="1"/>
  <c r="AC4494" i="1"/>
  <c r="AC4495" i="1"/>
  <c r="AC4496" i="1"/>
  <c r="AC4497" i="1"/>
  <c r="AC4498" i="1"/>
  <c r="AC4499" i="1"/>
  <c r="AC4500" i="1"/>
  <c r="AC4501" i="1"/>
  <c r="AC4502" i="1"/>
  <c r="AC4503" i="1"/>
  <c r="AC4504" i="1"/>
  <c r="AC4505" i="1"/>
  <c r="AC4506" i="1"/>
  <c r="AC4507" i="1"/>
  <c r="AC4508" i="1"/>
  <c r="AC4509" i="1"/>
  <c r="AC4510" i="1"/>
  <c r="AC4511" i="1"/>
  <c r="AC4512" i="1"/>
  <c r="AC4513" i="1"/>
  <c r="AC4514" i="1"/>
  <c r="AC4515" i="1"/>
  <c r="AC4516" i="1"/>
  <c r="AC4517" i="1"/>
  <c r="AC4518" i="1"/>
  <c r="AC4519" i="1"/>
  <c r="AC4520" i="1"/>
  <c r="AC4521" i="1"/>
  <c r="AC4522" i="1"/>
  <c r="AC4523" i="1"/>
  <c r="AC4524" i="1"/>
  <c r="AC4525" i="1"/>
  <c r="AC4526" i="1"/>
  <c r="AC4527" i="1"/>
  <c r="AC4528" i="1"/>
  <c r="AC4529" i="1"/>
  <c r="AC4530" i="1"/>
  <c r="AC4531" i="1"/>
  <c r="AC4532" i="1"/>
  <c r="AC4533" i="1"/>
  <c r="AC4534" i="1"/>
  <c r="AC4535" i="1"/>
  <c r="AC4536" i="1"/>
  <c r="AC4537" i="1"/>
  <c r="AC4538" i="1"/>
  <c r="AC4539" i="1"/>
  <c r="AC4540" i="1"/>
  <c r="AC4541" i="1"/>
  <c r="AC4542" i="1"/>
  <c r="AC4543" i="1"/>
  <c r="AC4544" i="1"/>
  <c r="AC4545" i="1"/>
  <c r="AC4546" i="1"/>
  <c r="AC4547" i="1"/>
  <c r="AC4548" i="1"/>
  <c r="AC4549" i="1"/>
  <c r="AC4550" i="1"/>
  <c r="AC4551" i="1"/>
  <c r="AC4552" i="1"/>
  <c r="AC4553" i="1"/>
  <c r="AC4554" i="1"/>
  <c r="AC4555" i="1"/>
  <c r="AC4556" i="1"/>
  <c r="AC4557" i="1"/>
  <c r="AC4558" i="1"/>
  <c r="AC4559" i="1"/>
  <c r="AC4560" i="1"/>
  <c r="AC4561" i="1"/>
  <c r="AC4562" i="1"/>
  <c r="AC4563" i="1"/>
  <c r="AC4564" i="1"/>
  <c r="AC4565" i="1"/>
  <c r="AC4566" i="1"/>
  <c r="AC4567" i="1"/>
  <c r="AC4568" i="1"/>
  <c r="AC4569" i="1"/>
  <c r="AC4570" i="1"/>
  <c r="AC4571" i="1"/>
  <c r="AC4572" i="1"/>
  <c r="AC4573" i="1"/>
  <c r="AC4574" i="1"/>
  <c r="AC4575" i="1"/>
  <c r="AC4576" i="1"/>
  <c r="AC4577" i="1"/>
  <c r="AC4578" i="1"/>
  <c r="AC4579" i="1"/>
  <c r="AC4580" i="1"/>
  <c r="AC4581" i="1"/>
  <c r="AC4582" i="1"/>
  <c r="AC4583" i="1"/>
  <c r="AC4584" i="1"/>
  <c r="AC4585" i="1"/>
  <c r="AC4586" i="1"/>
  <c r="AC4587" i="1"/>
  <c r="AC4588" i="1"/>
  <c r="AC4589" i="1"/>
  <c r="AC4590" i="1"/>
  <c r="AC4591" i="1"/>
  <c r="AC4592" i="1"/>
  <c r="AC4593" i="1"/>
  <c r="AC4594" i="1"/>
  <c r="AC4595" i="1"/>
  <c r="AC4596" i="1"/>
  <c r="AC4597" i="1"/>
  <c r="AC4598" i="1"/>
  <c r="AC4599" i="1"/>
  <c r="AC4600" i="1"/>
  <c r="AC4601" i="1"/>
  <c r="AC4602" i="1"/>
  <c r="AC4603" i="1"/>
  <c r="AC4604" i="1"/>
  <c r="AC4605" i="1"/>
  <c r="AC4606" i="1"/>
  <c r="AC4607" i="1"/>
  <c r="AC4608" i="1"/>
  <c r="AC4609" i="1"/>
  <c r="AC4610" i="1"/>
  <c r="AC4611" i="1"/>
  <c r="AC4612" i="1"/>
  <c r="AC4613" i="1"/>
  <c r="AC4614" i="1"/>
  <c r="AC4615" i="1"/>
  <c r="AC4616" i="1"/>
  <c r="AC4617" i="1"/>
  <c r="AC4618" i="1"/>
  <c r="AC4619" i="1"/>
  <c r="AC4620" i="1"/>
  <c r="AC4621" i="1"/>
  <c r="AC4622" i="1"/>
  <c r="AC4623" i="1"/>
  <c r="AC4624" i="1"/>
  <c r="AC4625" i="1"/>
  <c r="AC4626" i="1"/>
  <c r="AC4627" i="1"/>
  <c r="AC4628" i="1"/>
  <c r="AC4629" i="1"/>
  <c r="AC4630" i="1"/>
  <c r="AC4631" i="1"/>
  <c r="AC4632" i="1"/>
  <c r="AC4633" i="1"/>
  <c r="AC4634" i="1"/>
  <c r="AC4635" i="1"/>
  <c r="AC4636" i="1"/>
  <c r="AC4637" i="1"/>
  <c r="AC4638" i="1"/>
  <c r="AC4639" i="1"/>
  <c r="AC4640" i="1"/>
  <c r="AC4641" i="1"/>
  <c r="AC4642" i="1"/>
  <c r="AC4643" i="1"/>
  <c r="AC4644" i="1"/>
  <c r="AC4645" i="1"/>
  <c r="AC4646" i="1"/>
  <c r="AC4647" i="1"/>
  <c r="AC4648" i="1"/>
  <c r="AC4649" i="1"/>
  <c r="AC4650" i="1"/>
  <c r="AC4651" i="1"/>
  <c r="AC4652" i="1"/>
  <c r="AC4653" i="1"/>
  <c r="AC4654" i="1"/>
  <c r="AC4655" i="1"/>
  <c r="AC4656" i="1"/>
  <c r="AC4657" i="1"/>
  <c r="AC4658" i="1"/>
  <c r="AC4659" i="1"/>
  <c r="AC4660" i="1"/>
  <c r="AC4661" i="1"/>
  <c r="AC4662" i="1"/>
  <c r="AC4663" i="1"/>
  <c r="AC4664" i="1"/>
  <c r="AC4665" i="1"/>
  <c r="AC4666" i="1"/>
  <c r="AC4667" i="1"/>
  <c r="AC4668" i="1"/>
  <c r="AC4669" i="1"/>
  <c r="AC4670" i="1"/>
  <c r="AC4671" i="1"/>
  <c r="AC4672" i="1"/>
  <c r="AC4673" i="1"/>
  <c r="AC4674" i="1"/>
  <c r="AC4675" i="1"/>
  <c r="AC4676" i="1"/>
  <c r="AC4677" i="1"/>
  <c r="AC4678" i="1"/>
  <c r="AC4679" i="1"/>
  <c r="AC4680" i="1"/>
  <c r="AC4681" i="1"/>
  <c r="AC4682" i="1"/>
  <c r="AC4683" i="1"/>
  <c r="AC4684" i="1"/>
  <c r="AC4685" i="1"/>
  <c r="AC4686" i="1"/>
  <c r="AC4687" i="1"/>
  <c r="AC4688" i="1"/>
  <c r="AC4689" i="1"/>
  <c r="AC4690" i="1"/>
  <c r="AC4691" i="1"/>
  <c r="AC4692" i="1"/>
  <c r="AC4693" i="1"/>
  <c r="AC4694" i="1"/>
  <c r="AC4695" i="1"/>
  <c r="AC4696" i="1"/>
  <c r="AC4697" i="1"/>
  <c r="AC4698" i="1"/>
  <c r="AC4699" i="1"/>
  <c r="AC4700" i="1"/>
  <c r="AC4701" i="1"/>
  <c r="AC4702" i="1"/>
  <c r="AC4703" i="1"/>
  <c r="AC4704" i="1"/>
  <c r="AC4705" i="1"/>
  <c r="AC4706" i="1"/>
  <c r="AC4707" i="1"/>
  <c r="AC4708" i="1"/>
  <c r="AC4709" i="1"/>
  <c r="AC4710" i="1"/>
  <c r="AC4711" i="1"/>
  <c r="AC4712" i="1"/>
  <c r="AC4713" i="1"/>
  <c r="AC4714" i="1"/>
  <c r="AC4715" i="1"/>
  <c r="AC4716" i="1"/>
  <c r="AC4717" i="1"/>
  <c r="AC4718" i="1"/>
  <c r="AC4719" i="1"/>
  <c r="AC4720" i="1"/>
  <c r="AC4721" i="1"/>
  <c r="AC4722" i="1"/>
  <c r="AC4723" i="1"/>
  <c r="AC4724" i="1"/>
  <c r="AC4725" i="1"/>
  <c r="AC4726" i="1"/>
  <c r="AC4727" i="1"/>
  <c r="AC4728" i="1"/>
  <c r="AC4729" i="1"/>
  <c r="AC4730" i="1"/>
  <c r="AC4731" i="1"/>
  <c r="AC4732" i="1"/>
  <c r="AC4733" i="1"/>
  <c r="AC4734" i="1"/>
  <c r="AC4735" i="1"/>
  <c r="AC4736" i="1"/>
  <c r="AC4737" i="1"/>
  <c r="AC4738" i="1"/>
  <c r="AC4739" i="1"/>
  <c r="AC4740" i="1"/>
  <c r="AC4741" i="1"/>
  <c r="AC4742" i="1"/>
  <c r="AC4743" i="1"/>
  <c r="AC4744" i="1"/>
  <c r="AC4745" i="1"/>
  <c r="AC4746" i="1"/>
  <c r="AC4747" i="1"/>
  <c r="AC4748" i="1"/>
  <c r="AC4749" i="1"/>
  <c r="AC4750" i="1"/>
  <c r="AC4751" i="1"/>
  <c r="AC4752" i="1"/>
  <c r="AC4753" i="1"/>
  <c r="AC4754" i="1"/>
  <c r="AC4755" i="1"/>
  <c r="AC4756" i="1"/>
  <c r="AC4757" i="1"/>
  <c r="AC4758" i="1"/>
  <c r="AC4759" i="1"/>
  <c r="AC4760" i="1"/>
  <c r="AC4761" i="1"/>
  <c r="AC4762" i="1"/>
  <c r="AC4763" i="1"/>
  <c r="AC4764" i="1"/>
  <c r="AC4765" i="1"/>
  <c r="AC4766" i="1"/>
  <c r="AC4767" i="1"/>
  <c r="AC4768" i="1"/>
  <c r="AC4769" i="1"/>
  <c r="AC4770" i="1"/>
  <c r="AC4771" i="1"/>
  <c r="AC4772" i="1"/>
  <c r="AC4773" i="1"/>
  <c r="AC4774" i="1"/>
  <c r="AC4775" i="1"/>
  <c r="AC4776" i="1"/>
  <c r="AC4777" i="1"/>
  <c r="AC4778" i="1"/>
  <c r="AC4779" i="1"/>
  <c r="AC4780" i="1"/>
  <c r="AC4781" i="1"/>
  <c r="AC4782" i="1"/>
  <c r="AC4783" i="1"/>
  <c r="AC4784" i="1"/>
  <c r="AC4785" i="1"/>
  <c r="AC4786" i="1"/>
  <c r="AC4787" i="1"/>
  <c r="AC4788" i="1"/>
  <c r="AC4789" i="1"/>
  <c r="AC4790" i="1"/>
  <c r="AC4791" i="1"/>
  <c r="AC4792" i="1"/>
  <c r="AC4793" i="1"/>
  <c r="AC4794" i="1"/>
  <c r="AC4795" i="1"/>
  <c r="AC4796" i="1"/>
  <c r="AC4797" i="1"/>
  <c r="AC4798" i="1"/>
  <c r="AC4799" i="1"/>
  <c r="AC4800" i="1"/>
  <c r="AC4801" i="1"/>
  <c r="AC4802" i="1"/>
  <c r="AC4803" i="1"/>
  <c r="AC4804" i="1"/>
  <c r="AC4805" i="1"/>
  <c r="AC4806" i="1"/>
  <c r="AC4807" i="1"/>
  <c r="AC4808" i="1"/>
  <c r="AC4809" i="1"/>
  <c r="AC4810" i="1"/>
  <c r="AC4811" i="1"/>
  <c r="AC4812" i="1"/>
  <c r="AC4813" i="1"/>
  <c r="AC4814" i="1"/>
  <c r="AC4815" i="1"/>
  <c r="AC4816" i="1"/>
  <c r="AC4817" i="1"/>
  <c r="AC4818" i="1"/>
  <c r="AC4819" i="1"/>
  <c r="AC4820" i="1"/>
  <c r="AC4821" i="1"/>
  <c r="AC4822" i="1"/>
  <c r="AC4823" i="1"/>
  <c r="AC4824" i="1"/>
  <c r="AC4825" i="1"/>
  <c r="AC4826" i="1"/>
  <c r="AC4827" i="1"/>
  <c r="AC4828" i="1"/>
  <c r="AC4829" i="1"/>
  <c r="AC4830" i="1"/>
  <c r="AC4831" i="1"/>
  <c r="AC4832" i="1"/>
  <c r="AC4833" i="1"/>
  <c r="AC4834" i="1"/>
  <c r="AC4835" i="1"/>
  <c r="AC4836" i="1"/>
  <c r="AC4837" i="1"/>
  <c r="AC4838" i="1"/>
  <c r="AC4839" i="1"/>
  <c r="AC4840" i="1"/>
  <c r="AC4841" i="1"/>
  <c r="AC4842" i="1"/>
  <c r="AC4843" i="1"/>
  <c r="AC4844" i="1"/>
  <c r="AC4845" i="1"/>
  <c r="AC4846" i="1"/>
  <c r="AC4847" i="1"/>
  <c r="AC4848" i="1"/>
  <c r="AC4849" i="1"/>
  <c r="AC4850" i="1"/>
  <c r="AC4851" i="1"/>
  <c r="AC4852" i="1"/>
  <c r="AC4853" i="1"/>
  <c r="AC4854" i="1"/>
  <c r="AC4855" i="1"/>
  <c r="AC4856" i="1"/>
  <c r="AC4857" i="1"/>
  <c r="AC4858" i="1"/>
  <c r="AC4859" i="1"/>
  <c r="AC4860" i="1"/>
  <c r="AC4861" i="1"/>
  <c r="AC4862" i="1"/>
  <c r="AC4863" i="1"/>
  <c r="AC4864" i="1"/>
  <c r="AC4865" i="1"/>
  <c r="AC4866" i="1"/>
  <c r="AC4867" i="1"/>
  <c r="AC4868" i="1"/>
  <c r="AC4869" i="1"/>
  <c r="AC4870" i="1"/>
  <c r="AC4871" i="1"/>
  <c r="AC4872" i="1"/>
  <c r="AC4873" i="1"/>
  <c r="AC4874" i="1"/>
  <c r="AC4875" i="1"/>
  <c r="AC4876" i="1"/>
  <c r="AC4877" i="1"/>
  <c r="AC4878" i="1"/>
  <c r="AC4879" i="1"/>
  <c r="AC4880" i="1"/>
  <c r="AC4881" i="1"/>
  <c r="AC4882" i="1"/>
  <c r="AC4883" i="1"/>
  <c r="AC4884" i="1"/>
  <c r="AC4885" i="1"/>
  <c r="AC4886" i="1"/>
  <c r="AC4887" i="1"/>
  <c r="AC4888" i="1"/>
  <c r="AC4889" i="1"/>
  <c r="AC4890" i="1"/>
  <c r="AC4891" i="1"/>
  <c r="AC4892" i="1"/>
  <c r="AC4893" i="1"/>
  <c r="AC4894" i="1"/>
  <c r="AC4895" i="1"/>
  <c r="AC4896" i="1"/>
  <c r="AC4897" i="1"/>
  <c r="AC4898" i="1"/>
  <c r="AC4899" i="1"/>
  <c r="AC4900" i="1"/>
  <c r="AC4901" i="1"/>
  <c r="AC4902" i="1"/>
  <c r="AC4903" i="1"/>
  <c r="AC4904" i="1"/>
  <c r="AC4905" i="1"/>
  <c r="AC4906" i="1"/>
  <c r="AC4907" i="1"/>
  <c r="AC4908" i="1"/>
  <c r="AC4909" i="1"/>
  <c r="AC4910" i="1"/>
  <c r="AC4911" i="1"/>
  <c r="AC4912" i="1"/>
  <c r="AC4913" i="1"/>
  <c r="AC4914" i="1"/>
  <c r="AC4915" i="1"/>
  <c r="AC4916" i="1"/>
  <c r="AC4917" i="1"/>
  <c r="AC4918" i="1"/>
  <c r="AC4919" i="1"/>
  <c r="AC4920" i="1"/>
  <c r="AC4921" i="1"/>
  <c r="AC4922" i="1"/>
  <c r="AC4923" i="1"/>
  <c r="AC4924" i="1"/>
  <c r="AC4925" i="1"/>
  <c r="AC4926" i="1"/>
  <c r="AC4927" i="1"/>
  <c r="AC4928" i="1"/>
  <c r="AC4929" i="1"/>
  <c r="AC4930" i="1"/>
  <c r="AC4931" i="1"/>
  <c r="AC4932" i="1"/>
  <c r="AC4933" i="1"/>
  <c r="AC4934" i="1"/>
  <c r="AC4935" i="1"/>
  <c r="AC4936" i="1"/>
  <c r="AC4937" i="1"/>
  <c r="AC4938" i="1"/>
  <c r="AC4939" i="1"/>
  <c r="AC4940" i="1"/>
  <c r="AC4941" i="1"/>
  <c r="AC4942" i="1"/>
  <c r="AC4943" i="1"/>
  <c r="AC4944" i="1"/>
  <c r="AC4945" i="1"/>
  <c r="AC4946" i="1"/>
  <c r="AC4947" i="1"/>
  <c r="AC4948" i="1"/>
  <c r="AC4949" i="1"/>
  <c r="AC4950" i="1"/>
  <c r="AC4951" i="1"/>
  <c r="AC4952" i="1"/>
  <c r="AC4953" i="1"/>
  <c r="AC4954" i="1"/>
  <c r="AC4955" i="1"/>
  <c r="AC4956" i="1"/>
  <c r="AC4957" i="1"/>
  <c r="AC4958" i="1"/>
  <c r="AC4959" i="1"/>
  <c r="AC4960" i="1"/>
  <c r="AC4961" i="1"/>
  <c r="AC4962" i="1"/>
  <c r="AC4963" i="1"/>
  <c r="AC4964" i="1"/>
  <c r="AC4965" i="1"/>
  <c r="AC4966" i="1"/>
  <c r="AC4967" i="1"/>
  <c r="AC4968" i="1"/>
  <c r="AC4969" i="1"/>
  <c r="AC4970" i="1"/>
  <c r="AC4971" i="1"/>
  <c r="AC4972" i="1"/>
  <c r="AC4973" i="1"/>
  <c r="AC4974" i="1"/>
  <c r="AC4975" i="1"/>
  <c r="AC4976" i="1"/>
  <c r="AC4977" i="1"/>
  <c r="AC4978" i="1"/>
  <c r="AC4979" i="1"/>
  <c r="AC4980" i="1"/>
  <c r="AC4981" i="1"/>
  <c r="AC4982" i="1"/>
  <c r="AC4983" i="1"/>
  <c r="AC4984" i="1"/>
  <c r="AC4985" i="1"/>
  <c r="AC4986" i="1"/>
  <c r="AC4987" i="1"/>
  <c r="AC4988" i="1"/>
  <c r="AC4989" i="1"/>
  <c r="AC4990" i="1"/>
  <c r="AC4991" i="1"/>
  <c r="AC4992" i="1"/>
  <c r="AC4993" i="1"/>
  <c r="AC4994" i="1"/>
  <c r="AC4995" i="1"/>
  <c r="AC4996" i="1"/>
  <c r="AC4997" i="1"/>
  <c r="AC4998" i="1"/>
  <c r="AC4999" i="1"/>
  <c r="AC5000" i="1"/>
  <c r="AC5001" i="1"/>
  <c r="AC5002" i="1"/>
  <c r="AC5003" i="1"/>
  <c r="AC5004" i="1"/>
  <c r="AC5005" i="1"/>
  <c r="AC5006" i="1"/>
  <c r="AC5007" i="1"/>
  <c r="AC5008" i="1"/>
  <c r="AC5009" i="1"/>
  <c r="AC5010" i="1"/>
  <c r="AC5011" i="1"/>
  <c r="AC5012" i="1"/>
  <c r="AC5013" i="1"/>
  <c r="AC5014" i="1"/>
  <c r="AC5015" i="1"/>
  <c r="AC5016" i="1"/>
  <c r="AC5017" i="1"/>
  <c r="AC5018" i="1"/>
  <c r="AC5019" i="1"/>
  <c r="AC5020" i="1"/>
  <c r="AC5021" i="1"/>
  <c r="AC5022" i="1"/>
  <c r="AC5023" i="1"/>
  <c r="AC5024" i="1"/>
  <c r="AC5025" i="1"/>
  <c r="AC5026" i="1"/>
  <c r="AC5027" i="1"/>
  <c r="AC5028" i="1"/>
  <c r="AC5029" i="1"/>
  <c r="AC5030" i="1"/>
  <c r="AC5031" i="1"/>
  <c r="AC5032" i="1"/>
  <c r="AC5033" i="1"/>
  <c r="AC5034" i="1"/>
  <c r="AC5035" i="1"/>
  <c r="AC5036" i="1"/>
  <c r="AC5037" i="1"/>
  <c r="AC5038" i="1"/>
  <c r="AC5039" i="1"/>
  <c r="AC5040" i="1"/>
  <c r="AC5041" i="1"/>
  <c r="AC5042" i="1"/>
  <c r="AC5043" i="1"/>
  <c r="AC5044" i="1"/>
  <c r="AC5045" i="1"/>
  <c r="AC5046" i="1"/>
  <c r="AC5047" i="1"/>
  <c r="AC5048" i="1"/>
  <c r="AC5049" i="1"/>
  <c r="AC5050" i="1"/>
  <c r="AC5051" i="1"/>
  <c r="AC5052" i="1"/>
  <c r="AC5053" i="1"/>
  <c r="AC5054" i="1"/>
  <c r="AC5055" i="1"/>
  <c r="AC5056" i="1"/>
  <c r="AC5057" i="1"/>
  <c r="AC5058" i="1"/>
  <c r="AC5059" i="1"/>
  <c r="AC5060" i="1"/>
  <c r="AC5061" i="1"/>
  <c r="AC5062" i="1"/>
  <c r="AC5063" i="1"/>
  <c r="AC5064" i="1"/>
  <c r="AC5065" i="1"/>
  <c r="AC5066" i="1"/>
  <c r="AC5067" i="1"/>
  <c r="AC5068" i="1"/>
  <c r="AC5069" i="1"/>
  <c r="AC5070" i="1"/>
  <c r="AC5071" i="1"/>
  <c r="AC5072" i="1"/>
  <c r="AC5073" i="1"/>
  <c r="AC5074" i="1"/>
  <c r="AC5075" i="1"/>
  <c r="AC5076" i="1"/>
  <c r="AC5077" i="1"/>
  <c r="AC5078" i="1"/>
  <c r="AC5079" i="1"/>
  <c r="AC5080" i="1"/>
  <c r="AC5081" i="1"/>
  <c r="AC5082" i="1"/>
  <c r="AC5083" i="1"/>
  <c r="AC5084" i="1"/>
  <c r="AC5085" i="1"/>
  <c r="AC5086" i="1"/>
  <c r="AC5087" i="1"/>
  <c r="AC5088" i="1"/>
  <c r="AC5089" i="1"/>
  <c r="AC5090" i="1"/>
  <c r="AC5091" i="1"/>
  <c r="AC5092" i="1"/>
  <c r="AC5093" i="1"/>
  <c r="AC5094" i="1"/>
  <c r="AC5095" i="1"/>
  <c r="AC5096" i="1"/>
  <c r="AC5097" i="1"/>
  <c r="AC5098" i="1"/>
  <c r="AC5099" i="1"/>
  <c r="AC5100" i="1"/>
  <c r="AC5101" i="1"/>
  <c r="AC5102" i="1"/>
  <c r="AC5103" i="1"/>
  <c r="AC5104" i="1"/>
  <c r="AC5105" i="1"/>
  <c r="AC5106" i="1"/>
  <c r="AC5107" i="1"/>
  <c r="AC5108" i="1"/>
  <c r="AC5109" i="1"/>
  <c r="AC5110" i="1"/>
  <c r="AC5111" i="1"/>
  <c r="AC5112" i="1"/>
  <c r="AC5113" i="1"/>
  <c r="AC5114" i="1"/>
  <c r="AC5115" i="1"/>
  <c r="AC5116" i="1"/>
  <c r="AC5117" i="1"/>
  <c r="AC5118" i="1"/>
  <c r="AC5119" i="1"/>
  <c r="AC5120" i="1"/>
  <c r="AC5121" i="1"/>
  <c r="AC5122" i="1"/>
  <c r="AC5123" i="1"/>
  <c r="AC5124" i="1"/>
  <c r="AC5125" i="1"/>
  <c r="AC5126" i="1"/>
  <c r="AC5127" i="1"/>
  <c r="AC5128" i="1"/>
  <c r="AC5129" i="1"/>
  <c r="AC5130" i="1"/>
  <c r="AC5131" i="1"/>
  <c r="AC5132" i="1"/>
  <c r="AC5133" i="1"/>
  <c r="AC5134" i="1"/>
  <c r="AC5135" i="1"/>
  <c r="AC5136" i="1"/>
  <c r="AC5137" i="1"/>
  <c r="AC5138" i="1"/>
  <c r="AC5139" i="1"/>
  <c r="AC5140" i="1"/>
  <c r="AC5141" i="1"/>
  <c r="AC5142" i="1"/>
  <c r="AC5143" i="1"/>
  <c r="AC5144" i="1"/>
  <c r="AC5145" i="1"/>
  <c r="AC5146" i="1"/>
  <c r="AC5147" i="1"/>
  <c r="AC5148" i="1"/>
  <c r="AC5149" i="1"/>
  <c r="AC5150" i="1"/>
  <c r="AC5151" i="1"/>
  <c r="AC5152" i="1"/>
  <c r="AC5153" i="1"/>
  <c r="AC5154" i="1"/>
  <c r="AC5155" i="1"/>
  <c r="AC5156" i="1"/>
  <c r="AC5157" i="1"/>
  <c r="AC5158" i="1"/>
  <c r="AC5159" i="1"/>
  <c r="AC5160" i="1"/>
  <c r="AC5161" i="1"/>
  <c r="AC5162" i="1"/>
  <c r="AC5163" i="1"/>
  <c r="AC5164" i="1"/>
  <c r="AC5165" i="1"/>
  <c r="AC5166" i="1"/>
  <c r="AC5167" i="1"/>
  <c r="AC5168" i="1"/>
  <c r="AC5169" i="1"/>
  <c r="AC5170" i="1"/>
  <c r="AC5171" i="1"/>
  <c r="AC5172" i="1"/>
  <c r="AC5173" i="1"/>
  <c r="AC5174" i="1"/>
  <c r="AC5175" i="1"/>
  <c r="AC5176" i="1"/>
  <c r="AC5177" i="1"/>
  <c r="AC5178" i="1"/>
  <c r="AC5179" i="1"/>
  <c r="AC5180" i="1"/>
  <c r="AC5181" i="1"/>
  <c r="AC5182" i="1"/>
  <c r="AC5183" i="1"/>
  <c r="AC5184" i="1"/>
  <c r="AC5185" i="1"/>
  <c r="AC5186" i="1"/>
  <c r="AC5187" i="1"/>
  <c r="AC5188" i="1"/>
  <c r="AC5189" i="1"/>
  <c r="AC5190" i="1"/>
  <c r="AC5191" i="1"/>
  <c r="AC5192" i="1"/>
  <c r="AC5193" i="1"/>
  <c r="AC5194" i="1"/>
  <c r="AC5195" i="1"/>
  <c r="AC5196" i="1"/>
  <c r="AC5197" i="1"/>
  <c r="AC5198" i="1"/>
  <c r="AC5199" i="1"/>
  <c r="AC5200" i="1"/>
  <c r="AC5201" i="1"/>
  <c r="AC5202" i="1"/>
  <c r="AC5203" i="1"/>
  <c r="AC5204" i="1"/>
  <c r="AC5205" i="1"/>
  <c r="AC5206" i="1"/>
  <c r="AC5207" i="1"/>
  <c r="AC5208" i="1"/>
  <c r="AC5209" i="1"/>
  <c r="AC5210" i="1"/>
  <c r="AC5211" i="1"/>
  <c r="AC5212" i="1"/>
  <c r="AC5213" i="1"/>
  <c r="AC5214" i="1"/>
  <c r="AC5215" i="1"/>
  <c r="AC5216" i="1"/>
  <c r="AC5217" i="1"/>
  <c r="AC5218" i="1"/>
  <c r="AC5219" i="1"/>
  <c r="AC5220" i="1"/>
  <c r="AC5221" i="1"/>
  <c r="AC5222" i="1"/>
  <c r="AC5223" i="1"/>
  <c r="AC5224" i="1"/>
  <c r="AC5225" i="1"/>
  <c r="AC5226" i="1"/>
  <c r="AC5227" i="1"/>
  <c r="AC5228" i="1"/>
  <c r="AC5229" i="1"/>
  <c r="AC5230" i="1"/>
  <c r="AC5231" i="1"/>
  <c r="AC5232" i="1"/>
  <c r="AC5233" i="1"/>
  <c r="AC5234" i="1"/>
  <c r="AC5235" i="1"/>
  <c r="AC5236" i="1"/>
  <c r="AC5237" i="1"/>
  <c r="AC5238" i="1"/>
  <c r="AC5239" i="1"/>
  <c r="AC5240" i="1"/>
  <c r="AC5241" i="1"/>
  <c r="AC5242" i="1"/>
  <c r="AC5243" i="1"/>
  <c r="AC5244" i="1"/>
  <c r="AC5245" i="1"/>
  <c r="AC5246" i="1"/>
  <c r="AC5247" i="1"/>
  <c r="AC5248" i="1"/>
  <c r="AC5249" i="1"/>
  <c r="AC5250" i="1"/>
  <c r="AC5251" i="1"/>
  <c r="AC5252" i="1"/>
  <c r="AC5253" i="1"/>
  <c r="AC5254" i="1"/>
  <c r="AC5255" i="1"/>
  <c r="AC5256" i="1"/>
  <c r="AC5257" i="1"/>
  <c r="AC5258" i="1"/>
  <c r="AC5259" i="1"/>
  <c r="AC5260" i="1"/>
  <c r="AC5261" i="1"/>
  <c r="AC5262" i="1"/>
  <c r="AC5263" i="1"/>
  <c r="AC5264" i="1"/>
  <c r="AC5265" i="1"/>
  <c r="AC5266" i="1"/>
  <c r="AC5267" i="1"/>
  <c r="AC5268" i="1"/>
  <c r="AC5269" i="1"/>
  <c r="AC5270" i="1"/>
  <c r="AC5271" i="1"/>
  <c r="AC5272" i="1"/>
  <c r="AC5273" i="1"/>
  <c r="AC5274" i="1"/>
  <c r="AC5275" i="1"/>
  <c r="AC5276" i="1"/>
  <c r="AC5277" i="1"/>
  <c r="AC5278" i="1"/>
  <c r="AC5279" i="1"/>
  <c r="AC5280" i="1"/>
  <c r="AC5281" i="1"/>
  <c r="AC5282" i="1"/>
  <c r="AC5283" i="1"/>
  <c r="AC5284" i="1"/>
  <c r="AC5285" i="1"/>
  <c r="AC5286" i="1"/>
  <c r="AC5287" i="1"/>
  <c r="AC5288" i="1"/>
  <c r="AC5289" i="1"/>
  <c r="AC5290" i="1"/>
  <c r="AC5291" i="1"/>
  <c r="AC5292" i="1"/>
  <c r="AC5293" i="1"/>
  <c r="AC5294" i="1"/>
  <c r="AC5295" i="1"/>
  <c r="AC5296" i="1"/>
  <c r="AC5297" i="1"/>
  <c r="AC5298" i="1"/>
  <c r="AC5299" i="1"/>
  <c r="AC5300" i="1"/>
  <c r="AC5301" i="1"/>
  <c r="AC5302" i="1"/>
  <c r="AC5303" i="1"/>
  <c r="AC5304" i="1"/>
  <c r="AC5305" i="1"/>
  <c r="AC5306" i="1"/>
  <c r="AC5307" i="1"/>
  <c r="AC5308" i="1"/>
  <c r="AC5309" i="1"/>
  <c r="AC5310" i="1"/>
  <c r="AC5311" i="1"/>
  <c r="AC5312" i="1"/>
  <c r="AC5313" i="1"/>
  <c r="AC5314" i="1"/>
  <c r="AC5315" i="1"/>
  <c r="AC5316" i="1"/>
  <c r="AC5317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2" i="1"/>
  <c r="N26" i="3"/>
  <c r="N25" i="3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A3687" i="1"/>
  <c r="AA3688" i="1"/>
  <c r="AA3689" i="1"/>
  <c r="AA3690" i="1"/>
  <c r="AA3691" i="1"/>
  <c r="AA3692" i="1"/>
  <c r="AA3693" i="1"/>
  <c r="AA3694" i="1"/>
  <c r="AA3695" i="1"/>
  <c r="AA3696" i="1"/>
  <c r="AA3697" i="1"/>
  <c r="AA3698" i="1"/>
  <c r="AA3699" i="1"/>
  <c r="AA3700" i="1"/>
  <c r="AA3701" i="1"/>
  <c r="AA3702" i="1"/>
  <c r="AA3703" i="1"/>
  <c r="AA3704" i="1"/>
  <c r="AA3705" i="1"/>
  <c r="AA3706" i="1"/>
  <c r="AA3707" i="1"/>
  <c r="AA3708" i="1"/>
  <c r="AA3709" i="1"/>
  <c r="AA3710" i="1"/>
  <c r="AA3711" i="1"/>
  <c r="AA3712" i="1"/>
  <c r="AA3713" i="1"/>
  <c r="AA3714" i="1"/>
  <c r="AA3715" i="1"/>
  <c r="AA3716" i="1"/>
  <c r="AA3717" i="1"/>
  <c r="AA3718" i="1"/>
  <c r="AA3719" i="1"/>
  <c r="AA3720" i="1"/>
  <c r="AA3721" i="1"/>
  <c r="AA3722" i="1"/>
  <c r="AA3723" i="1"/>
  <c r="AA3724" i="1"/>
  <c r="AA3725" i="1"/>
  <c r="AA3726" i="1"/>
  <c r="AA3727" i="1"/>
  <c r="AA3728" i="1"/>
  <c r="AA3729" i="1"/>
  <c r="AA3730" i="1"/>
  <c r="AA3731" i="1"/>
  <c r="AA3732" i="1"/>
  <c r="AA3733" i="1"/>
  <c r="AA3734" i="1"/>
  <c r="AA3735" i="1"/>
  <c r="AA3736" i="1"/>
  <c r="AA3737" i="1"/>
  <c r="AA3738" i="1"/>
  <c r="AA3739" i="1"/>
  <c r="AA3740" i="1"/>
  <c r="AA3741" i="1"/>
  <c r="AA3742" i="1"/>
  <c r="AA3743" i="1"/>
  <c r="AA3744" i="1"/>
  <c r="AA3745" i="1"/>
  <c r="AA3746" i="1"/>
  <c r="AA3747" i="1"/>
  <c r="AA3748" i="1"/>
  <c r="AA3749" i="1"/>
  <c r="AA3750" i="1"/>
  <c r="AA3751" i="1"/>
  <c r="AA3752" i="1"/>
  <c r="AA3753" i="1"/>
  <c r="AA3754" i="1"/>
  <c r="AA3755" i="1"/>
  <c r="AA3756" i="1"/>
  <c r="AA3757" i="1"/>
  <c r="AA3758" i="1"/>
  <c r="AA3759" i="1"/>
  <c r="AA3760" i="1"/>
  <c r="AA3761" i="1"/>
  <c r="AA3762" i="1"/>
  <c r="AA3763" i="1"/>
  <c r="AA3764" i="1"/>
  <c r="AA3765" i="1"/>
  <c r="AA3766" i="1"/>
  <c r="AA3767" i="1"/>
  <c r="AA3768" i="1"/>
  <c r="AA3769" i="1"/>
  <c r="AA3770" i="1"/>
  <c r="AA3771" i="1"/>
  <c r="AA3772" i="1"/>
  <c r="AA3773" i="1"/>
  <c r="AA3774" i="1"/>
  <c r="AA3775" i="1"/>
  <c r="AA3776" i="1"/>
  <c r="AA3777" i="1"/>
  <c r="AA3778" i="1"/>
  <c r="AA3779" i="1"/>
  <c r="AA3780" i="1"/>
  <c r="AA3781" i="1"/>
  <c r="AA3782" i="1"/>
  <c r="AA3783" i="1"/>
  <c r="AA3784" i="1"/>
  <c r="AA3785" i="1"/>
  <c r="AA3786" i="1"/>
  <c r="AA3787" i="1"/>
  <c r="AA3788" i="1"/>
  <c r="AA3789" i="1"/>
  <c r="AA3790" i="1"/>
  <c r="AA3791" i="1"/>
  <c r="AA3792" i="1"/>
  <c r="AA3793" i="1"/>
  <c r="AA3794" i="1"/>
  <c r="AA3795" i="1"/>
  <c r="AA3796" i="1"/>
  <c r="AA3797" i="1"/>
  <c r="AA3798" i="1"/>
  <c r="AA3799" i="1"/>
  <c r="AA3800" i="1"/>
  <c r="AA3801" i="1"/>
  <c r="AA3802" i="1"/>
  <c r="AA3803" i="1"/>
  <c r="AA3804" i="1"/>
  <c r="AA3805" i="1"/>
  <c r="AA3806" i="1"/>
  <c r="AA3807" i="1"/>
  <c r="AA3808" i="1"/>
  <c r="AA3809" i="1"/>
  <c r="AA3810" i="1"/>
  <c r="AA3811" i="1"/>
  <c r="AA3812" i="1"/>
  <c r="AA3813" i="1"/>
  <c r="AA3814" i="1"/>
  <c r="AA3815" i="1"/>
  <c r="AA3816" i="1"/>
  <c r="AA3817" i="1"/>
  <c r="AA3818" i="1"/>
  <c r="AA3819" i="1"/>
  <c r="AA3820" i="1"/>
  <c r="AA3821" i="1"/>
  <c r="AA3822" i="1"/>
  <c r="AA3823" i="1"/>
  <c r="AA3824" i="1"/>
  <c r="AA3825" i="1"/>
  <c r="AA3826" i="1"/>
  <c r="AA3827" i="1"/>
  <c r="AA3828" i="1"/>
  <c r="AA3829" i="1"/>
  <c r="AA3830" i="1"/>
  <c r="AA3831" i="1"/>
  <c r="AA3832" i="1"/>
  <c r="AA3833" i="1"/>
  <c r="AA3834" i="1"/>
  <c r="AA3835" i="1"/>
  <c r="AA3836" i="1"/>
  <c r="AA3837" i="1"/>
  <c r="AA3838" i="1"/>
  <c r="AA3839" i="1"/>
  <c r="AA3840" i="1"/>
  <c r="AA3841" i="1"/>
  <c r="AA3842" i="1"/>
  <c r="AA3843" i="1"/>
  <c r="AA3844" i="1"/>
  <c r="AA3845" i="1"/>
  <c r="AA3846" i="1"/>
  <c r="AA3847" i="1"/>
  <c r="AA3848" i="1"/>
  <c r="AA3849" i="1"/>
  <c r="AA3850" i="1"/>
  <c r="AA3851" i="1"/>
  <c r="AA3852" i="1"/>
  <c r="AA3853" i="1"/>
  <c r="AA3854" i="1"/>
  <c r="AA3855" i="1"/>
  <c r="AA3856" i="1"/>
  <c r="AA3857" i="1"/>
  <c r="AA3858" i="1"/>
  <c r="AA3859" i="1"/>
  <c r="AA3860" i="1"/>
  <c r="AA3861" i="1"/>
  <c r="AA3862" i="1"/>
  <c r="AA3863" i="1"/>
  <c r="AA3864" i="1"/>
  <c r="AA3865" i="1"/>
  <c r="AA3866" i="1"/>
  <c r="AA3867" i="1"/>
  <c r="AA3868" i="1"/>
  <c r="AA3869" i="1"/>
  <c r="AA3870" i="1"/>
  <c r="AA3871" i="1"/>
  <c r="AA3872" i="1"/>
  <c r="AA3873" i="1"/>
  <c r="AA3874" i="1"/>
  <c r="AA3875" i="1"/>
  <c r="AA3876" i="1"/>
  <c r="AA3877" i="1"/>
  <c r="AA3878" i="1"/>
  <c r="AA3879" i="1"/>
  <c r="AA3880" i="1"/>
  <c r="AA3881" i="1"/>
  <c r="AA3882" i="1"/>
  <c r="AA3883" i="1"/>
  <c r="AA3884" i="1"/>
  <c r="AA3885" i="1"/>
  <c r="AA3886" i="1"/>
  <c r="AA3887" i="1"/>
  <c r="AA3888" i="1"/>
  <c r="AA3889" i="1"/>
  <c r="AA3890" i="1"/>
  <c r="AA3891" i="1"/>
  <c r="AA3892" i="1"/>
  <c r="AA3893" i="1"/>
  <c r="AA3894" i="1"/>
  <c r="AA3895" i="1"/>
  <c r="AA3896" i="1"/>
  <c r="AA3897" i="1"/>
  <c r="AA3898" i="1"/>
  <c r="AA3899" i="1"/>
  <c r="AA3900" i="1"/>
  <c r="AA3901" i="1"/>
  <c r="AA3902" i="1"/>
  <c r="AA3903" i="1"/>
  <c r="AA3904" i="1"/>
  <c r="AA3905" i="1"/>
  <c r="AA3906" i="1"/>
  <c r="AA3907" i="1"/>
  <c r="AA3908" i="1"/>
  <c r="AA3909" i="1"/>
  <c r="AA3910" i="1"/>
  <c r="AA3911" i="1"/>
  <c r="AA3912" i="1"/>
  <c r="AA3913" i="1"/>
  <c r="AA3914" i="1"/>
  <c r="AA3915" i="1"/>
  <c r="AA3916" i="1"/>
  <c r="AA3917" i="1"/>
  <c r="AA3918" i="1"/>
  <c r="AA3919" i="1"/>
  <c r="AA3920" i="1"/>
  <c r="AA3921" i="1"/>
  <c r="AA3922" i="1"/>
  <c r="AA3923" i="1"/>
  <c r="AA3924" i="1"/>
  <c r="AA3925" i="1"/>
  <c r="AA3926" i="1"/>
  <c r="AA3927" i="1"/>
  <c r="AA3928" i="1"/>
  <c r="AA3929" i="1"/>
  <c r="AA3930" i="1"/>
  <c r="AA3931" i="1"/>
  <c r="AA3932" i="1"/>
  <c r="AA3933" i="1"/>
  <c r="AA3934" i="1"/>
  <c r="AA3935" i="1"/>
  <c r="AA3936" i="1"/>
  <c r="AA3937" i="1"/>
  <c r="AA3938" i="1"/>
  <c r="AA3939" i="1"/>
  <c r="AA3940" i="1"/>
  <c r="AA3941" i="1"/>
  <c r="AA3942" i="1"/>
  <c r="AA3943" i="1"/>
  <c r="AA3944" i="1"/>
  <c r="AA3945" i="1"/>
  <c r="AA3946" i="1"/>
  <c r="AA3947" i="1"/>
  <c r="AA3948" i="1"/>
  <c r="AA3949" i="1"/>
  <c r="AA3950" i="1"/>
  <c r="AA3951" i="1"/>
  <c r="AA3952" i="1"/>
  <c r="AA3953" i="1"/>
  <c r="AA3954" i="1"/>
  <c r="AA3955" i="1"/>
  <c r="AA3956" i="1"/>
  <c r="AA3957" i="1"/>
  <c r="AA3958" i="1"/>
  <c r="AA3959" i="1"/>
  <c r="AA3960" i="1"/>
  <c r="AA3961" i="1"/>
  <c r="AA3962" i="1"/>
  <c r="AA3963" i="1"/>
  <c r="AA3964" i="1"/>
  <c r="AA3965" i="1"/>
  <c r="AA3966" i="1"/>
  <c r="AA3967" i="1"/>
  <c r="AA3968" i="1"/>
  <c r="AA3969" i="1"/>
  <c r="AA3970" i="1"/>
  <c r="AA3971" i="1"/>
  <c r="AA3972" i="1"/>
  <c r="AA3973" i="1"/>
  <c r="AA3974" i="1"/>
  <c r="AA3975" i="1"/>
  <c r="AA3976" i="1"/>
  <c r="AA3977" i="1"/>
  <c r="AA3978" i="1"/>
  <c r="AA3979" i="1"/>
  <c r="AA3980" i="1"/>
  <c r="AA3981" i="1"/>
  <c r="AA3982" i="1"/>
  <c r="AA3983" i="1"/>
  <c r="AA3984" i="1"/>
  <c r="AA3985" i="1"/>
  <c r="AA3986" i="1"/>
  <c r="AA3987" i="1"/>
  <c r="AA3988" i="1"/>
  <c r="AA3989" i="1"/>
  <c r="AA3990" i="1"/>
  <c r="AA3991" i="1"/>
  <c r="AA3992" i="1"/>
  <c r="AA3993" i="1"/>
  <c r="AA3994" i="1"/>
  <c r="AA3995" i="1"/>
  <c r="AA3996" i="1"/>
  <c r="AA3997" i="1"/>
  <c r="AA3998" i="1"/>
  <c r="AA3999" i="1"/>
  <c r="AA4000" i="1"/>
  <c r="AA4001" i="1"/>
  <c r="AA4002" i="1"/>
  <c r="AA4003" i="1"/>
  <c r="AA4004" i="1"/>
  <c r="AA4005" i="1"/>
  <c r="AA4006" i="1"/>
  <c r="AA4007" i="1"/>
  <c r="AA4008" i="1"/>
  <c r="AA4009" i="1"/>
  <c r="AA4010" i="1"/>
  <c r="AA4011" i="1"/>
  <c r="AA4012" i="1"/>
  <c r="AA4013" i="1"/>
  <c r="AA4014" i="1"/>
  <c r="AA4015" i="1"/>
  <c r="AA4016" i="1"/>
  <c r="AA4017" i="1"/>
  <c r="AA4018" i="1"/>
  <c r="AA4019" i="1"/>
  <c r="AA4020" i="1"/>
  <c r="AA4021" i="1"/>
  <c r="AA4022" i="1"/>
  <c r="AA4023" i="1"/>
  <c r="AA4024" i="1"/>
  <c r="AA4025" i="1"/>
  <c r="AA4026" i="1"/>
  <c r="AA4027" i="1"/>
  <c r="AA4028" i="1"/>
  <c r="AA4029" i="1"/>
  <c r="AA4030" i="1"/>
  <c r="AA4031" i="1"/>
  <c r="AA4032" i="1"/>
  <c r="AA4033" i="1"/>
  <c r="AA4034" i="1"/>
  <c r="AA4035" i="1"/>
  <c r="AA4036" i="1"/>
  <c r="AA4037" i="1"/>
  <c r="AA4038" i="1"/>
  <c r="AA4039" i="1"/>
  <c r="AA4040" i="1"/>
  <c r="AA4041" i="1"/>
  <c r="AA4042" i="1"/>
  <c r="AA4043" i="1"/>
  <c r="AA4044" i="1"/>
  <c r="AA4045" i="1"/>
  <c r="AA4046" i="1"/>
  <c r="AA4047" i="1"/>
  <c r="AA4048" i="1"/>
  <c r="AA4049" i="1"/>
  <c r="AA4050" i="1"/>
  <c r="AA4051" i="1"/>
  <c r="AA4052" i="1"/>
  <c r="AA4053" i="1"/>
  <c r="AA4054" i="1"/>
  <c r="AA4055" i="1"/>
  <c r="AA4056" i="1"/>
  <c r="AA4057" i="1"/>
  <c r="AA4058" i="1"/>
  <c r="AA4059" i="1"/>
  <c r="AA4060" i="1"/>
  <c r="AA4061" i="1"/>
  <c r="AA4062" i="1"/>
  <c r="AA4063" i="1"/>
  <c r="AA4064" i="1"/>
  <c r="AA4065" i="1"/>
  <c r="AA4066" i="1"/>
  <c r="AA4067" i="1"/>
  <c r="AA4068" i="1"/>
  <c r="AA4069" i="1"/>
  <c r="AA4070" i="1"/>
  <c r="AA4071" i="1"/>
  <c r="AA4072" i="1"/>
  <c r="AA4073" i="1"/>
  <c r="AA4074" i="1"/>
  <c r="AA4075" i="1"/>
  <c r="AA4076" i="1"/>
  <c r="AA4077" i="1"/>
  <c r="AA4078" i="1"/>
  <c r="AA4079" i="1"/>
  <c r="AA4080" i="1"/>
  <c r="AA4081" i="1"/>
  <c r="AA4082" i="1"/>
  <c r="AA4083" i="1"/>
  <c r="AA4084" i="1"/>
  <c r="AA4085" i="1"/>
  <c r="AA4086" i="1"/>
  <c r="AA4087" i="1"/>
  <c r="AA4088" i="1"/>
  <c r="AA4089" i="1"/>
  <c r="AA4090" i="1"/>
  <c r="AA4091" i="1"/>
  <c r="AA4092" i="1"/>
  <c r="AA4093" i="1"/>
  <c r="AA4094" i="1"/>
  <c r="AA4095" i="1"/>
  <c r="AA4096" i="1"/>
  <c r="AA4097" i="1"/>
  <c r="AA4098" i="1"/>
  <c r="AA4099" i="1"/>
  <c r="AA4100" i="1"/>
  <c r="AA4101" i="1"/>
  <c r="AA4102" i="1"/>
  <c r="AA4103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7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AA4617" i="1"/>
  <c r="AA4618" i="1"/>
  <c r="AA4619" i="1"/>
  <c r="AA4620" i="1"/>
  <c r="AA4621" i="1"/>
  <c r="AA4622" i="1"/>
  <c r="AA4623" i="1"/>
  <c r="AA4624" i="1"/>
  <c r="AA4625" i="1"/>
  <c r="AA4626" i="1"/>
  <c r="AA4627" i="1"/>
  <c r="AA4628" i="1"/>
  <c r="AA4629" i="1"/>
  <c r="AA4630" i="1"/>
  <c r="AA4631" i="1"/>
  <c r="AA4632" i="1"/>
  <c r="AA4633" i="1"/>
  <c r="AA4634" i="1"/>
  <c r="AA4635" i="1"/>
  <c r="AA4636" i="1"/>
  <c r="AA4637" i="1"/>
  <c r="AA4638" i="1"/>
  <c r="AA4639" i="1"/>
  <c r="AA4640" i="1"/>
  <c r="AA4641" i="1"/>
  <c r="AA4642" i="1"/>
  <c r="AA4643" i="1"/>
  <c r="AA4644" i="1"/>
  <c r="AA4645" i="1"/>
  <c r="AA4646" i="1"/>
  <c r="AA4647" i="1"/>
  <c r="AA4648" i="1"/>
  <c r="AA4649" i="1"/>
  <c r="AA4650" i="1"/>
  <c r="AA4651" i="1"/>
  <c r="AA4652" i="1"/>
  <c r="AA4653" i="1"/>
  <c r="AA4654" i="1"/>
  <c r="AA4655" i="1"/>
  <c r="AA4656" i="1"/>
  <c r="AA4657" i="1"/>
  <c r="AA4658" i="1"/>
  <c r="AA4659" i="1"/>
  <c r="AA4660" i="1"/>
  <c r="AA4661" i="1"/>
  <c r="AA4662" i="1"/>
  <c r="AA4663" i="1"/>
  <c r="AA4664" i="1"/>
  <c r="AA4665" i="1"/>
  <c r="AA4666" i="1"/>
  <c r="AA4667" i="1"/>
  <c r="AA4668" i="1"/>
  <c r="AA4669" i="1"/>
  <c r="AA4670" i="1"/>
  <c r="AA4671" i="1"/>
  <c r="AA4672" i="1"/>
  <c r="AA4673" i="1"/>
  <c r="AA4674" i="1"/>
  <c r="AA4675" i="1"/>
  <c r="AA4676" i="1"/>
  <c r="AA4677" i="1"/>
  <c r="AA4678" i="1"/>
  <c r="AA4679" i="1"/>
  <c r="AA4680" i="1"/>
  <c r="AA4681" i="1"/>
  <c r="AA4682" i="1"/>
  <c r="AA4683" i="1"/>
  <c r="AA4684" i="1"/>
  <c r="AA4685" i="1"/>
  <c r="AA4686" i="1"/>
  <c r="AA4687" i="1"/>
  <c r="AA4688" i="1"/>
  <c r="AA4689" i="1"/>
  <c r="AA4690" i="1"/>
  <c r="AA4691" i="1"/>
  <c r="AA4692" i="1"/>
  <c r="AA4693" i="1"/>
  <c r="AA4694" i="1"/>
  <c r="AA4695" i="1"/>
  <c r="AA4696" i="1"/>
  <c r="AA4697" i="1"/>
  <c r="AA4698" i="1"/>
  <c r="AA4699" i="1"/>
  <c r="AA4700" i="1"/>
  <c r="AA4701" i="1"/>
  <c r="AA4702" i="1"/>
  <c r="AA4703" i="1"/>
  <c r="AA4704" i="1"/>
  <c r="AA4705" i="1"/>
  <c r="AA4706" i="1"/>
  <c r="AA4707" i="1"/>
  <c r="AA4708" i="1"/>
  <c r="AA4709" i="1"/>
  <c r="AA4710" i="1"/>
  <c r="AA4711" i="1"/>
  <c r="AA4712" i="1"/>
  <c r="AA4713" i="1"/>
  <c r="AA4714" i="1"/>
  <c r="AA4715" i="1"/>
  <c r="AA4716" i="1"/>
  <c r="AA4717" i="1"/>
  <c r="AA4718" i="1"/>
  <c r="AA4719" i="1"/>
  <c r="AA4720" i="1"/>
  <c r="AA4721" i="1"/>
  <c r="AA4722" i="1"/>
  <c r="AA4723" i="1"/>
  <c r="AA4724" i="1"/>
  <c r="AA4725" i="1"/>
  <c r="AA4726" i="1"/>
  <c r="AA4727" i="1"/>
  <c r="AA4728" i="1"/>
  <c r="AA4729" i="1"/>
  <c r="AA4730" i="1"/>
  <c r="AA4731" i="1"/>
  <c r="AA4732" i="1"/>
  <c r="AA4733" i="1"/>
  <c r="AA4734" i="1"/>
  <c r="AA4735" i="1"/>
  <c r="AA4736" i="1"/>
  <c r="AA4737" i="1"/>
  <c r="AA4738" i="1"/>
  <c r="AA4739" i="1"/>
  <c r="AA4740" i="1"/>
  <c r="AA4741" i="1"/>
  <c r="AA4742" i="1"/>
  <c r="AA4743" i="1"/>
  <c r="AA4744" i="1"/>
  <c r="AA4745" i="1"/>
  <c r="AA4746" i="1"/>
  <c r="AA4747" i="1"/>
  <c r="AA4748" i="1"/>
  <c r="AA4749" i="1"/>
  <c r="AA4750" i="1"/>
  <c r="AA4751" i="1"/>
  <c r="AA4752" i="1"/>
  <c r="AA4753" i="1"/>
  <c r="AA4754" i="1"/>
  <c r="AA4755" i="1"/>
  <c r="AA4756" i="1"/>
  <c r="AA4757" i="1"/>
  <c r="AA4758" i="1"/>
  <c r="AA4759" i="1"/>
  <c r="AA4760" i="1"/>
  <c r="AA4761" i="1"/>
  <c r="AA4762" i="1"/>
  <c r="AA4763" i="1"/>
  <c r="AA4764" i="1"/>
  <c r="AA4765" i="1"/>
  <c r="AA4766" i="1"/>
  <c r="AA4767" i="1"/>
  <c r="AA4768" i="1"/>
  <c r="AA4769" i="1"/>
  <c r="AA4770" i="1"/>
  <c r="AA4771" i="1"/>
  <c r="AA4772" i="1"/>
  <c r="AA4773" i="1"/>
  <c r="AA4774" i="1"/>
  <c r="AA4775" i="1"/>
  <c r="AA4776" i="1"/>
  <c r="AA4777" i="1"/>
  <c r="AA4778" i="1"/>
  <c r="AA4779" i="1"/>
  <c r="AA4780" i="1"/>
  <c r="AA4781" i="1"/>
  <c r="AA4782" i="1"/>
  <c r="AA4783" i="1"/>
  <c r="AA4784" i="1"/>
  <c r="AA4785" i="1"/>
  <c r="AA4786" i="1"/>
  <c r="AA4787" i="1"/>
  <c r="AA4788" i="1"/>
  <c r="AA4789" i="1"/>
  <c r="AA4790" i="1"/>
  <c r="AA4791" i="1"/>
  <c r="AA4792" i="1"/>
  <c r="AA4793" i="1"/>
  <c r="AA4794" i="1"/>
  <c r="AA4795" i="1"/>
  <c r="AA4796" i="1"/>
  <c r="AA4797" i="1"/>
  <c r="AA4798" i="1"/>
  <c r="AA4799" i="1"/>
  <c r="AA4800" i="1"/>
  <c r="AA4801" i="1"/>
  <c r="AA4802" i="1"/>
  <c r="AA4803" i="1"/>
  <c r="AA4804" i="1"/>
  <c r="AA4805" i="1"/>
  <c r="AA4806" i="1"/>
  <c r="AA4807" i="1"/>
  <c r="AA4808" i="1"/>
  <c r="AA4809" i="1"/>
  <c r="AA4810" i="1"/>
  <c r="AA4811" i="1"/>
  <c r="AA4812" i="1"/>
  <c r="AA4813" i="1"/>
  <c r="AA4814" i="1"/>
  <c r="AA4815" i="1"/>
  <c r="AA4816" i="1"/>
  <c r="AA4817" i="1"/>
  <c r="AA4818" i="1"/>
  <c r="AA4819" i="1"/>
  <c r="AA4820" i="1"/>
  <c r="AA4821" i="1"/>
  <c r="AA4822" i="1"/>
  <c r="AA4823" i="1"/>
  <c r="AA4824" i="1"/>
  <c r="AA4825" i="1"/>
  <c r="AA4826" i="1"/>
  <c r="AA4827" i="1"/>
  <c r="AA4828" i="1"/>
  <c r="AA4829" i="1"/>
  <c r="AA4830" i="1"/>
  <c r="AA4831" i="1"/>
  <c r="AA4832" i="1"/>
  <c r="AA4833" i="1"/>
  <c r="AA4834" i="1"/>
  <c r="AA4835" i="1"/>
  <c r="AA4836" i="1"/>
  <c r="AA4837" i="1"/>
  <c r="AA4838" i="1"/>
  <c r="AA4839" i="1"/>
  <c r="AA4840" i="1"/>
  <c r="AA4841" i="1"/>
  <c r="AA4842" i="1"/>
  <c r="AA4843" i="1"/>
  <c r="AA4844" i="1"/>
  <c r="AA4845" i="1"/>
  <c r="AA4846" i="1"/>
  <c r="AA4847" i="1"/>
  <c r="AA4848" i="1"/>
  <c r="AA4849" i="1"/>
  <c r="AA4850" i="1"/>
  <c r="AA4851" i="1"/>
  <c r="AA4852" i="1"/>
  <c r="AA4853" i="1"/>
  <c r="AA4854" i="1"/>
  <c r="AA4855" i="1"/>
  <c r="AA4856" i="1"/>
  <c r="AA4857" i="1"/>
  <c r="AA4858" i="1"/>
  <c r="AA4859" i="1"/>
  <c r="AA4860" i="1"/>
  <c r="AA4861" i="1"/>
  <c r="AA4862" i="1"/>
  <c r="AA4863" i="1"/>
  <c r="AA4864" i="1"/>
  <c r="AA4865" i="1"/>
  <c r="AA4866" i="1"/>
  <c r="AA4867" i="1"/>
  <c r="AA4868" i="1"/>
  <c r="AA4869" i="1"/>
  <c r="AA4870" i="1"/>
  <c r="AA4871" i="1"/>
  <c r="AA4872" i="1"/>
  <c r="AA4873" i="1"/>
  <c r="AA4874" i="1"/>
  <c r="AA4875" i="1"/>
  <c r="AA4876" i="1"/>
  <c r="AA4877" i="1"/>
  <c r="AA4878" i="1"/>
  <c r="AA4879" i="1"/>
  <c r="AA4880" i="1"/>
  <c r="AA4881" i="1"/>
  <c r="AA4882" i="1"/>
  <c r="AA4883" i="1"/>
  <c r="AA4884" i="1"/>
  <c r="AA4885" i="1"/>
  <c r="AA4886" i="1"/>
  <c r="AA4887" i="1"/>
  <c r="AA4888" i="1"/>
  <c r="AA4889" i="1"/>
  <c r="AA4890" i="1"/>
  <c r="AA4891" i="1"/>
  <c r="AA4892" i="1"/>
  <c r="AA4893" i="1"/>
  <c r="AA4894" i="1"/>
  <c r="AA4895" i="1"/>
  <c r="AA4896" i="1"/>
  <c r="AA4897" i="1"/>
  <c r="AA4898" i="1"/>
  <c r="AA4899" i="1"/>
  <c r="AA4900" i="1"/>
  <c r="AA4901" i="1"/>
  <c r="AA4902" i="1"/>
  <c r="AA4903" i="1"/>
  <c r="AA4904" i="1"/>
  <c r="AA4905" i="1"/>
  <c r="AA4906" i="1"/>
  <c r="AA4907" i="1"/>
  <c r="AA4908" i="1"/>
  <c r="AA4909" i="1"/>
  <c r="AA4910" i="1"/>
  <c r="AA4911" i="1"/>
  <c r="AA4912" i="1"/>
  <c r="AA4913" i="1"/>
  <c r="AA4914" i="1"/>
  <c r="AA4915" i="1"/>
  <c r="AA4916" i="1"/>
  <c r="AA4917" i="1"/>
  <c r="AA4918" i="1"/>
  <c r="AA4919" i="1"/>
  <c r="AA4920" i="1"/>
  <c r="AA4921" i="1"/>
  <c r="AA4922" i="1"/>
  <c r="AA4923" i="1"/>
  <c r="AA4924" i="1"/>
  <c r="AA4925" i="1"/>
  <c r="AA4926" i="1"/>
  <c r="AA4927" i="1"/>
  <c r="AA4928" i="1"/>
  <c r="AA4929" i="1"/>
  <c r="AA4930" i="1"/>
  <c r="AA4931" i="1"/>
  <c r="AA4932" i="1"/>
  <c r="AA4933" i="1"/>
  <c r="AA4934" i="1"/>
  <c r="AA4935" i="1"/>
  <c r="AA4936" i="1"/>
  <c r="AA4937" i="1"/>
  <c r="AA4938" i="1"/>
  <c r="AA4939" i="1"/>
  <c r="AA4940" i="1"/>
  <c r="AA4941" i="1"/>
  <c r="AA4942" i="1"/>
  <c r="AA4943" i="1"/>
  <c r="AA4944" i="1"/>
  <c r="AA4945" i="1"/>
  <c r="AA4946" i="1"/>
  <c r="AA4947" i="1"/>
  <c r="AA4948" i="1"/>
  <c r="AA4949" i="1"/>
  <c r="AA4950" i="1"/>
  <c r="AA4951" i="1"/>
  <c r="AA4952" i="1"/>
  <c r="AA4953" i="1"/>
  <c r="AA4954" i="1"/>
  <c r="AA4955" i="1"/>
  <c r="AA4956" i="1"/>
  <c r="AA4957" i="1"/>
  <c r="AA4958" i="1"/>
  <c r="AA4959" i="1"/>
  <c r="AA4960" i="1"/>
  <c r="AA4961" i="1"/>
  <c r="AA4962" i="1"/>
  <c r="AA4963" i="1"/>
  <c r="AA4964" i="1"/>
  <c r="AA4965" i="1"/>
  <c r="AA4966" i="1"/>
  <c r="AA4967" i="1"/>
  <c r="AA4968" i="1"/>
  <c r="AA4969" i="1"/>
  <c r="AA4970" i="1"/>
  <c r="AA4971" i="1"/>
  <c r="AA4972" i="1"/>
  <c r="AA4973" i="1"/>
  <c r="AA4974" i="1"/>
  <c r="AA4975" i="1"/>
  <c r="AA4976" i="1"/>
  <c r="AA4977" i="1"/>
  <c r="AA4978" i="1"/>
  <c r="AA4979" i="1"/>
  <c r="AA4980" i="1"/>
  <c r="AA4981" i="1"/>
  <c r="AA4982" i="1"/>
  <c r="AA4983" i="1"/>
  <c r="AA4984" i="1"/>
  <c r="AA4985" i="1"/>
  <c r="AA4986" i="1"/>
  <c r="AA4987" i="1"/>
  <c r="AA4988" i="1"/>
  <c r="AA4989" i="1"/>
  <c r="AA4990" i="1"/>
  <c r="AA4991" i="1"/>
  <c r="AA4992" i="1"/>
  <c r="AA4993" i="1"/>
  <c r="AA4994" i="1"/>
  <c r="AA4995" i="1"/>
  <c r="AA4996" i="1"/>
  <c r="AA4997" i="1"/>
  <c r="AA4998" i="1"/>
  <c r="AA4999" i="1"/>
  <c r="AA5000" i="1"/>
  <c r="AA5001" i="1"/>
  <c r="AA5002" i="1"/>
  <c r="AA5003" i="1"/>
  <c r="AA5004" i="1"/>
  <c r="AA5005" i="1"/>
  <c r="AA5006" i="1"/>
  <c r="AA5007" i="1"/>
  <c r="AA5008" i="1"/>
  <c r="AA5009" i="1"/>
  <c r="AA5010" i="1"/>
  <c r="AA5011" i="1"/>
  <c r="AA5012" i="1"/>
  <c r="AA5013" i="1"/>
  <c r="AA5014" i="1"/>
  <c r="AA5015" i="1"/>
  <c r="AA5016" i="1"/>
  <c r="AA5017" i="1"/>
  <c r="AA5018" i="1"/>
  <c r="AA5019" i="1"/>
  <c r="AA5020" i="1"/>
  <c r="AA5021" i="1"/>
  <c r="AA5022" i="1"/>
  <c r="AA5023" i="1"/>
  <c r="AA5024" i="1"/>
  <c r="AA5025" i="1"/>
  <c r="AA5026" i="1"/>
  <c r="AA5027" i="1"/>
  <c r="AA5028" i="1"/>
  <c r="AA5029" i="1"/>
  <c r="AA5030" i="1"/>
  <c r="AA5031" i="1"/>
  <c r="AA5032" i="1"/>
  <c r="AA5033" i="1"/>
  <c r="AA5034" i="1"/>
  <c r="AA5035" i="1"/>
  <c r="AA5036" i="1"/>
  <c r="AA5037" i="1"/>
  <c r="AA5038" i="1"/>
  <c r="AA5039" i="1"/>
  <c r="AA5040" i="1"/>
  <c r="AA5041" i="1"/>
  <c r="AA5042" i="1"/>
  <c r="AA5043" i="1"/>
  <c r="AA5044" i="1"/>
  <c r="AA5045" i="1"/>
  <c r="AA5046" i="1"/>
  <c r="AA5047" i="1"/>
  <c r="AA5048" i="1"/>
  <c r="AA5049" i="1"/>
  <c r="AA5050" i="1"/>
  <c r="AA5051" i="1"/>
  <c r="AA5052" i="1"/>
  <c r="AA5053" i="1"/>
  <c r="AA5054" i="1"/>
  <c r="AA5055" i="1"/>
  <c r="AA5056" i="1"/>
  <c r="AA5057" i="1"/>
  <c r="AA5058" i="1"/>
  <c r="AA5059" i="1"/>
  <c r="AA5060" i="1"/>
  <c r="AA5061" i="1"/>
  <c r="AA5062" i="1"/>
  <c r="AA5063" i="1"/>
  <c r="AA5064" i="1"/>
  <c r="AA5065" i="1"/>
  <c r="AA5066" i="1"/>
  <c r="AA5067" i="1"/>
  <c r="AA5068" i="1"/>
  <c r="AA5069" i="1"/>
  <c r="AA5070" i="1"/>
  <c r="AA5071" i="1"/>
  <c r="AA5072" i="1"/>
  <c r="AA5073" i="1"/>
  <c r="AA5074" i="1"/>
  <c r="AA5075" i="1"/>
  <c r="AA5076" i="1"/>
  <c r="AA5077" i="1"/>
  <c r="AA5078" i="1"/>
  <c r="AA5079" i="1"/>
  <c r="AA5080" i="1"/>
  <c r="AA5081" i="1"/>
  <c r="AA5082" i="1"/>
  <c r="AA5083" i="1"/>
  <c r="AA5084" i="1"/>
  <c r="AA5085" i="1"/>
  <c r="AA5086" i="1"/>
  <c r="AA5087" i="1"/>
  <c r="AA5088" i="1"/>
  <c r="AA5089" i="1"/>
  <c r="AA5090" i="1"/>
  <c r="AA5091" i="1"/>
  <c r="AA5092" i="1"/>
  <c r="AA5093" i="1"/>
  <c r="AA5094" i="1"/>
  <c r="AA5095" i="1"/>
  <c r="AA5096" i="1"/>
  <c r="AA5097" i="1"/>
  <c r="AA5098" i="1"/>
  <c r="AA5099" i="1"/>
  <c r="AA5100" i="1"/>
  <c r="AA5101" i="1"/>
  <c r="AA5102" i="1"/>
  <c r="AA5103" i="1"/>
  <c r="AA5104" i="1"/>
  <c r="AA5105" i="1"/>
  <c r="AA5106" i="1"/>
  <c r="AA5107" i="1"/>
  <c r="AA5108" i="1"/>
  <c r="AA5109" i="1"/>
  <c r="AA5110" i="1"/>
  <c r="AA5111" i="1"/>
  <c r="AA5112" i="1"/>
  <c r="AA5113" i="1"/>
  <c r="AA5114" i="1"/>
  <c r="AA5115" i="1"/>
  <c r="AA5116" i="1"/>
  <c r="AA5117" i="1"/>
  <c r="AA5118" i="1"/>
  <c r="AA5119" i="1"/>
  <c r="AA5120" i="1"/>
  <c r="AA5121" i="1"/>
  <c r="AA5122" i="1"/>
  <c r="AA5123" i="1"/>
  <c r="AA5124" i="1"/>
  <c r="AA5125" i="1"/>
  <c r="AA5126" i="1"/>
  <c r="AA5127" i="1"/>
  <c r="AA5128" i="1"/>
  <c r="AA5129" i="1"/>
  <c r="AA5130" i="1"/>
  <c r="AA5131" i="1"/>
  <c r="AA5132" i="1"/>
  <c r="AA5133" i="1"/>
  <c r="AA5134" i="1"/>
  <c r="AA5135" i="1"/>
  <c r="AA5136" i="1"/>
  <c r="AA5137" i="1"/>
  <c r="AA5138" i="1"/>
  <c r="AA5139" i="1"/>
  <c r="AA5140" i="1"/>
  <c r="AA5141" i="1"/>
  <c r="AA5142" i="1"/>
  <c r="AA5143" i="1"/>
  <c r="AA5144" i="1"/>
  <c r="AA5145" i="1"/>
  <c r="AA5146" i="1"/>
  <c r="AA5147" i="1"/>
  <c r="AA5148" i="1"/>
  <c r="AA5149" i="1"/>
  <c r="AA5150" i="1"/>
  <c r="AA5151" i="1"/>
  <c r="AA5152" i="1"/>
  <c r="AA5153" i="1"/>
  <c r="AA5154" i="1"/>
  <c r="AA5155" i="1"/>
  <c r="AA5156" i="1"/>
  <c r="AA5157" i="1"/>
  <c r="AA5158" i="1"/>
  <c r="AA5159" i="1"/>
  <c r="AA5160" i="1"/>
  <c r="AA5161" i="1"/>
  <c r="AA5162" i="1"/>
  <c r="AA5163" i="1"/>
  <c r="AA5164" i="1"/>
  <c r="AA5165" i="1"/>
  <c r="AA5166" i="1"/>
  <c r="AA5167" i="1"/>
  <c r="AA5168" i="1"/>
  <c r="AA5169" i="1"/>
  <c r="AA5170" i="1"/>
  <c r="AA5171" i="1"/>
  <c r="AA5172" i="1"/>
  <c r="AA5173" i="1"/>
  <c r="AA5174" i="1"/>
  <c r="AA5175" i="1"/>
  <c r="AA5176" i="1"/>
  <c r="AA5177" i="1"/>
  <c r="AA5178" i="1"/>
  <c r="AA5179" i="1"/>
  <c r="AA5180" i="1"/>
  <c r="AA5181" i="1"/>
  <c r="AA5182" i="1"/>
  <c r="AA5183" i="1"/>
  <c r="AA5184" i="1"/>
  <c r="AA5185" i="1"/>
  <c r="AA5186" i="1"/>
  <c r="AA5187" i="1"/>
  <c r="AA5188" i="1"/>
  <c r="AA5189" i="1"/>
  <c r="AA5190" i="1"/>
  <c r="AA5191" i="1"/>
  <c r="AA5192" i="1"/>
  <c r="AA5193" i="1"/>
  <c r="AA5194" i="1"/>
  <c r="AA5195" i="1"/>
  <c r="AA5196" i="1"/>
  <c r="AA5197" i="1"/>
  <c r="AA5198" i="1"/>
  <c r="AA5199" i="1"/>
  <c r="AA5200" i="1"/>
  <c r="AA5201" i="1"/>
  <c r="AA5202" i="1"/>
  <c r="AA5203" i="1"/>
  <c r="AA5204" i="1"/>
  <c r="AA5205" i="1"/>
  <c r="AA5206" i="1"/>
  <c r="AA5207" i="1"/>
  <c r="AA5208" i="1"/>
  <c r="AA5209" i="1"/>
  <c r="AA5210" i="1"/>
  <c r="AA5211" i="1"/>
  <c r="AA5212" i="1"/>
  <c r="AA5213" i="1"/>
  <c r="AA5214" i="1"/>
  <c r="AA5215" i="1"/>
  <c r="AA5216" i="1"/>
  <c r="AA5217" i="1"/>
  <c r="AA5218" i="1"/>
  <c r="AA5219" i="1"/>
  <c r="AA5220" i="1"/>
  <c r="AA5221" i="1"/>
  <c r="AA5222" i="1"/>
  <c r="AA5223" i="1"/>
  <c r="AA5224" i="1"/>
  <c r="AA5225" i="1"/>
  <c r="AA5226" i="1"/>
  <c r="AA5227" i="1"/>
  <c r="AA5228" i="1"/>
  <c r="AA5229" i="1"/>
  <c r="AA5230" i="1"/>
  <c r="AA5231" i="1"/>
  <c r="AA5232" i="1"/>
  <c r="AA5233" i="1"/>
  <c r="AA5234" i="1"/>
  <c r="AA5235" i="1"/>
  <c r="AA5236" i="1"/>
  <c r="AA5237" i="1"/>
  <c r="AA5238" i="1"/>
  <c r="AA5239" i="1"/>
  <c r="AA5240" i="1"/>
  <c r="AA5241" i="1"/>
  <c r="AA5242" i="1"/>
  <c r="AA5243" i="1"/>
  <c r="AA5244" i="1"/>
  <c r="AA5245" i="1"/>
  <c r="AA5246" i="1"/>
  <c r="AA5247" i="1"/>
  <c r="AA5248" i="1"/>
  <c r="AA5249" i="1"/>
  <c r="AA5250" i="1"/>
  <c r="AA5251" i="1"/>
  <c r="AA5252" i="1"/>
  <c r="AA5253" i="1"/>
  <c r="AA5254" i="1"/>
  <c r="AA5255" i="1"/>
  <c r="AA5256" i="1"/>
  <c r="AA5257" i="1"/>
  <c r="AA5258" i="1"/>
  <c r="AA5259" i="1"/>
  <c r="AA5260" i="1"/>
  <c r="AA5261" i="1"/>
  <c r="AA5262" i="1"/>
  <c r="AA5263" i="1"/>
  <c r="AA5264" i="1"/>
  <c r="AA5265" i="1"/>
  <c r="AA5266" i="1"/>
  <c r="AA5267" i="1"/>
  <c r="AA5268" i="1"/>
  <c r="AA5269" i="1"/>
  <c r="AA5270" i="1"/>
  <c r="AA5271" i="1"/>
  <c r="AA5272" i="1"/>
  <c r="AA5273" i="1"/>
  <c r="AA5274" i="1"/>
  <c r="AA5275" i="1"/>
  <c r="AA5276" i="1"/>
  <c r="AA5277" i="1"/>
  <c r="AA5278" i="1"/>
  <c r="AA5279" i="1"/>
  <c r="AA5280" i="1"/>
  <c r="AA5281" i="1"/>
  <c r="AA5282" i="1"/>
  <c r="AA5283" i="1"/>
  <c r="AA5284" i="1"/>
  <c r="AA5285" i="1"/>
  <c r="AA5286" i="1"/>
  <c r="AA5287" i="1"/>
  <c r="AA5288" i="1"/>
  <c r="AA5289" i="1"/>
  <c r="AA5290" i="1"/>
  <c r="AA5291" i="1"/>
  <c r="AA5292" i="1"/>
  <c r="AA5293" i="1"/>
  <c r="AA5294" i="1"/>
  <c r="AA5295" i="1"/>
  <c r="AA5296" i="1"/>
  <c r="AA5297" i="1"/>
  <c r="AA5298" i="1"/>
  <c r="AA5299" i="1"/>
  <c r="AA5300" i="1"/>
  <c r="AA5301" i="1"/>
  <c r="AA5302" i="1"/>
  <c r="AA5303" i="1"/>
  <c r="AA5304" i="1"/>
  <c r="AA5305" i="1"/>
  <c r="AA5306" i="1"/>
  <c r="AA5307" i="1"/>
  <c r="AA5308" i="1"/>
  <c r="AA5309" i="1"/>
  <c r="AA5310" i="1"/>
  <c r="AA5311" i="1"/>
  <c r="AA5312" i="1"/>
  <c r="AA5313" i="1"/>
  <c r="AA5314" i="1"/>
  <c r="AA5315" i="1"/>
  <c r="AA5316" i="1"/>
  <c r="AA5317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2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B4001" i="1"/>
  <c r="AB4002" i="1"/>
  <c r="AB4003" i="1"/>
  <c r="AB4004" i="1"/>
  <c r="AB4005" i="1"/>
  <c r="AB4006" i="1"/>
  <c r="AB4007" i="1"/>
  <c r="AB4008" i="1"/>
  <c r="AB4009" i="1"/>
  <c r="AB4010" i="1"/>
  <c r="AB4011" i="1"/>
  <c r="AB4012" i="1"/>
  <c r="AB4013" i="1"/>
  <c r="AB4014" i="1"/>
  <c r="AB4015" i="1"/>
  <c r="AB4016" i="1"/>
  <c r="AB4017" i="1"/>
  <c r="AB4018" i="1"/>
  <c r="AB4019" i="1"/>
  <c r="AB4020" i="1"/>
  <c r="AB4021" i="1"/>
  <c r="AB4022" i="1"/>
  <c r="AB4023" i="1"/>
  <c r="AB4024" i="1"/>
  <c r="AB4025" i="1"/>
  <c r="AB4026" i="1"/>
  <c r="AB4027" i="1"/>
  <c r="AB4028" i="1"/>
  <c r="AB4029" i="1"/>
  <c r="AB4030" i="1"/>
  <c r="AB4031" i="1"/>
  <c r="AB4032" i="1"/>
  <c r="AB4033" i="1"/>
  <c r="AB4034" i="1"/>
  <c r="AB4035" i="1"/>
  <c r="AB4036" i="1"/>
  <c r="AB4037" i="1"/>
  <c r="AB4038" i="1"/>
  <c r="AB4039" i="1"/>
  <c r="AB4040" i="1"/>
  <c r="AB4041" i="1"/>
  <c r="AB4042" i="1"/>
  <c r="AB4043" i="1"/>
  <c r="AB4044" i="1"/>
  <c r="AB4045" i="1"/>
  <c r="AB4046" i="1"/>
  <c r="AB4047" i="1"/>
  <c r="AB4048" i="1"/>
  <c r="AB4049" i="1"/>
  <c r="AB4050" i="1"/>
  <c r="AB4051" i="1"/>
  <c r="AB4052" i="1"/>
  <c r="AB4053" i="1"/>
  <c r="AB4054" i="1"/>
  <c r="AB4055" i="1"/>
  <c r="AB4056" i="1"/>
  <c r="AB4057" i="1"/>
  <c r="AB4058" i="1"/>
  <c r="AB4059" i="1"/>
  <c r="AB4060" i="1"/>
  <c r="AB4061" i="1"/>
  <c r="AB4062" i="1"/>
  <c r="AB4063" i="1"/>
  <c r="AB4064" i="1"/>
  <c r="AB4065" i="1"/>
  <c r="AB4066" i="1"/>
  <c r="AB4067" i="1"/>
  <c r="AB4068" i="1"/>
  <c r="AB4069" i="1"/>
  <c r="AB4070" i="1"/>
  <c r="AB4071" i="1"/>
  <c r="AB4072" i="1"/>
  <c r="AB4073" i="1"/>
  <c r="AB4074" i="1"/>
  <c r="AB4075" i="1"/>
  <c r="AB4076" i="1"/>
  <c r="AB4077" i="1"/>
  <c r="AB4078" i="1"/>
  <c r="AB4079" i="1"/>
  <c r="AB4080" i="1"/>
  <c r="AB4081" i="1"/>
  <c r="AB4082" i="1"/>
  <c r="AB4083" i="1"/>
  <c r="AB4084" i="1"/>
  <c r="AB4085" i="1"/>
  <c r="AB4086" i="1"/>
  <c r="AB4087" i="1"/>
  <c r="AB4088" i="1"/>
  <c r="AB4089" i="1"/>
  <c r="AB4090" i="1"/>
  <c r="AB4091" i="1"/>
  <c r="AB4092" i="1"/>
  <c r="AB4093" i="1"/>
  <c r="AB4094" i="1"/>
  <c r="AB4095" i="1"/>
  <c r="AB4096" i="1"/>
  <c r="AB4097" i="1"/>
  <c r="AB4098" i="1"/>
  <c r="AB4099" i="1"/>
  <c r="AB4100" i="1"/>
  <c r="AB4101" i="1"/>
  <c r="AB4102" i="1"/>
  <c r="AB4103" i="1"/>
  <c r="AB4104" i="1"/>
  <c r="AB4105" i="1"/>
  <c r="AB4106" i="1"/>
  <c r="AB4107" i="1"/>
  <c r="AB4108" i="1"/>
  <c r="AB4109" i="1"/>
  <c r="AB4110" i="1"/>
  <c r="AB4111" i="1"/>
  <c r="AB4112" i="1"/>
  <c r="AB4113" i="1"/>
  <c r="AB4114" i="1"/>
  <c r="AB4115" i="1"/>
  <c r="AB4116" i="1"/>
  <c r="AB4117" i="1"/>
  <c r="AB4118" i="1"/>
  <c r="AB4119" i="1"/>
  <c r="AB4120" i="1"/>
  <c r="AB4121" i="1"/>
  <c r="AB4122" i="1"/>
  <c r="AB4123" i="1"/>
  <c r="AB4124" i="1"/>
  <c r="AB4125" i="1"/>
  <c r="AB4126" i="1"/>
  <c r="AB4127" i="1"/>
  <c r="AB4128" i="1"/>
  <c r="AB4129" i="1"/>
  <c r="AB4130" i="1"/>
  <c r="AB4131" i="1"/>
  <c r="AB4132" i="1"/>
  <c r="AB4133" i="1"/>
  <c r="AB4134" i="1"/>
  <c r="AB4135" i="1"/>
  <c r="AB4136" i="1"/>
  <c r="AB4137" i="1"/>
  <c r="AB4138" i="1"/>
  <c r="AB4139" i="1"/>
  <c r="AB4140" i="1"/>
  <c r="AB4141" i="1"/>
  <c r="AB4142" i="1"/>
  <c r="AB4143" i="1"/>
  <c r="AB4144" i="1"/>
  <c r="AB4145" i="1"/>
  <c r="AB4146" i="1"/>
  <c r="AB4147" i="1"/>
  <c r="AB4148" i="1"/>
  <c r="AB4149" i="1"/>
  <c r="AB4150" i="1"/>
  <c r="AB4151" i="1"/>
  <c r="AB4152" i="1"/>
  <c r="AB4153" i="1"/>
  <c r="AB4154" i="1"/>
  <c r="AB4155" i="1"/>
  <c r="AB4156" i="1"/>
  <c r="AB4157" i="1"/>
  <c r="AB4158" i="1"/>
  <c r="AB4159" i="1"/>
  <c r="AB4160" i="1"/>
  <c r="AB4161" i="1"/>
  <c r="AB4162" i="1"/>
  <c r="AB4163" i="1"/>
  <c r="AB4164" i="1"/>
  <c r="AB4165" i="1"/>
  <c r="AB4166" i="1"/>
  <c r="AB4167" i="1"/>
  <c r="AB4168" i="1"/>
  <c r="AB4169" i="1"/>
  <c r="AB4170" i="1"/>
  <c r="AB4171" i="1"/>
  <c r="AB4172" i="1"/>
  <c r="AB4173" i="1"/>
  <c r="AB4174" i="1"/>
  <c r="AB4175" i="1"/>
  <c r="AB4176" i="1"/>
  <c r="AB4177" i="1"/>
  <c r="AB4178" i="1"/>
  <c r="AB4179" i="1"/>
  <c r="AB4180" i="1"/>
  <c r="AB4181" i="1"/>
  <c r="AB4182" i="1"/>
  <c r="AB4183" i="1"/>
  <c r="AB4184" i="1"/>
  <c r="AB4185" i="1"/>
  <c r="AB4186" i="1"/>
  <c r="AB4187" i="1"/>
  <c r="AB4188" i="1"/>
  <c r="AB4189" i="1"/>
  <c r="AB4190" i="1"/>
  <c r="AB4191" i="1"/>
  <c r="AB4192" i="1"/>
  <c r="AB4193" i="1"/>
  <c r="AB4194" i="1"/>
  <c r="AB4195" i="1"/>
  <c r="AB4196" i="1"/>
  <c r="AB4197" i="1"/>
  <c r="AB4198" i="1"/>
  <c r="AB4199" i="1"/>
  <c r="AB4200" i="1"/>
  <c r="AB4201" i="1"/>
  <c r="AB4202" i="1"/>
  <c r="AB4203" i="1"/>
  <c r="AB4204" i="1"/>
  <c r="AB4205" i="1"/>
  <c r="AB4206" i="1"/>
  <c r="AB4207" i="1"/>
  <c r="AB4208" i="1"/>
  <c r="AB4209" i="1"/>
  <c r="AB4210" i="1"/>
  <c r="AB4211" i="1"/>
  <c r="AB4212" i="1"/>
  <c r="AB4213" i="1"/>
  <c r="AB4214" i="1"/>
  <c r="AB4215" i="1"/>
  <c r="AB4216" i="1"/>
  <c r="AB4217" i="1"/>
  <c r="AB4218" i="1"/>
  <c r="AB4219" i="1"/>
  <c r="AB4220" i="1"/>
  <c r="AB4221" i="1"/>
  <c r="AB4222" i="1"/>
  <c r="AB4223" i="1"/>
  <c r="AB4224" i="1"/>
  <c r="AB4225" i="1"/>
  <c r="AB4226" i="1"/>
  <c r="AB4227" i="1"/>
  <c r="AB4228" i="1"/>
  <c r="AB4229" i="1"/>
  <c r="AB4230" i="1"/>
  <c r="AB4231" i="1"/>
  <c r="AB4232" i="1"/>
  <c r="AB4233" i="1"/>
  <c r="AB4234" i="1"/>
  <c r="AB4235" i="1"/>
  <c r="AB4236" i="1"/>
  <c r="AB4237" i="1"/>
  <c r="AB4238" i="1"/>
  <c r="AB4239" i="1"/>
  <c r="AB4240" i="1"/>
  <c r="AB4241" i="1"/>
  <c r="AB4242" i="1"/>
  <c r="AB4243" i="1"/>
  <c r="AB4244" i="1"/>
  <c r="AB4245" i="1"/>
  <c r="AB4246" i="1"/>
  <c r="AB4247" i="1"/>
  <c r="AB4248" i="1"/>
  <c r="AB4249" i="1"/>
  <c r="AB4250" i="1"/>
  <c r="AB4251" i="1"/>
  <c r="AB4252" i="1"/>
  <c r="AB4253" i="1"/>
  <c r="AB4254" i="1"/>
  <c r="AB4255" i="1"/>
  <c r="AB4256" i="1"/>
  <c r="AB4257" i="1"/>
  <c r="AB4258" i="1"/>
  <c r="AB4259" i="1"/>
  <c r="AB4260" i="1"/>
  <c r="AB4261" i="1"/>
  <c r="AB4262" i="1"/>
  <c r="AB4263" i="1"/>
  <c r="AB4264" i="1"/>
  <c r="AB4265" i="1"/>
  <c r="AB4266" i="1"/>
  <c r="AB4267" i="1"/>
  <c r="AB4268" i="1"/>
  <c r="AB4269" i="1"/>
  <c r="AB4270" i="1"/>
  <c r="AB4271" i="1"/>
  <c r="AB4272" i="1"/>
  <c r="AB4273" i="1"/>
  <c r="AB4274" i="1"/>
  <c r="AB4275" i="1"/>
  <c r="AB4276" i="1"/>
  <c r="AB4277" i="1"/>
  <c r="AB4278" i="1"/>
  <c r="AB4279" i="1"/>
  <c r="AB4280" i="1"/>
  <c r="AB4281" i="1"/>
  <c r="AB4282" i="1"/>
  <c r="AB4283" i="1"/>
  <c r="AB4284" i="1"/>
  <c r="AB4285" i="1"/>
  <c r="AB4286" i="1"/>
  <c r="AB4287" i="1"/>
  <c r="AB4288" i="1"/>
  <c r="AB4289" i="1"/>
  <c r="AB4290" i="1"/>
  <c r="AB4291" i="1"/>
  <c r="AB4292" i="1"/>
  <c r="AB4293" i="1"/>
  <c r="AB4294" i="1"/>
  <c r="AB4295" i="1"/>
  <c r="AB4296" i="1"/>
  <c r="AB4297" i="1"/>
  <c r="AB4298" i="1"/>
  <c r="AB4299" i="1"/>
  <c r="AB4300" i="1"/>
  <c r="AB4301" i="1"/>
  <c r="AB4302" i="1"/>
  <c r="AB4303" i="1"/>
  <c r="AB4304" i="1"/>
  <c r="AB4305" i="1"/>
  <c r="AB4306" i="1"/>
  <c r="AB4307" i="1"/>
  <c r="AB4308" i="1"/>
  <c r="AB4309" i="1"/>
  <c r="AB4310" i="1"/>
  <c r="AB4311" i="1"/>
  <c r="AB4312" i="1"/>
  <c r="AB4313" i="1"/>
  <c r="AB4314" i="1"/>
  <c r="AB4315" i="1"/>
  <c r="AB4316" i="1"/>
  <c r="AB4317" i="1"/>
  <c r="AB4318" i="1"/>
  <c r="AB4319" i="1"/>
  <c r="AB4320" i="1"/>
  <c r="AB4321" i="1"/>
  <c r="AB4322" i="1"/>
  <c r="AB4323" i="1"/>
  <c r="AB4324" i="1"/>
  <c r="AB4325" i="1"/>
  <c r="AB4326" i="1"/>
  <c r="AB4327" i="1"/>
  <c r="AB4328" i="1"/>
  <c r="AB4329" i="1"/>
  <c r="AB4330" i="1"/>
  <c r="AB4331" i="1"/>
  <c r="AB4332" i="1"/>
  <c r="AB4333" i="1"/>
  <c r="AB4334" i="1"/>
  <c r="AB4335" i="1"/>
  <c r="AB4336" i="1"/>
  <c r="AB4337" i="1"/>
  <c r="AB4338" i="1"/>
  <c r="AB4339" i="1"/>
  <c r="AB4340" i="1"/>
  <c r="AB4341" i="1"/>
  <c r="AB4342" i="1"/>
  <c r="AB4343" i="1"/>
  <c r="AB4344" i="1"/>
  <c r="AB4345" i="1"/>
  <c r="AB4346" i="1"/>
  <c r="AB4347" i="1"/>
  <c r="AB4348" i="1"/>
  <c r="AB4349" i="1"/>
  <c r="AB4350" i="1"/>
  <c r="AB4351" i="1"/>
  <c r="AB4352" i="1"/>
  <c r="AB4353" i="1"/>
  <c r="AB4354" i="1"/>
  <c r="AB4355" i="1"/>
  <c r="AB4356" i="1"/>
  <c r="AB4357" i="1"/>
  <c r="AB4358" i="1"/>
  <c r="AB4359" i="1"/>
  <c r="AB4360" i="1"/>
  <c r="AB4361" i="1"/>
  <c r="AB4362" i="1"/>
  <c r="AB4363" i="1"/>
  <c r="AB4364" i="1"/>
  <c r="AB4365" i="1"/>
  <c r="AB4366" i="1"/>
  <c r="AB4367" i="1"/>
  <c r="AB4368" i="1"/>
  <c r="AB4369" i="1"/>
  <c r="AB4370" i="1"/>
  <c r="AB4371" i="1"/>
  <c r="AB4372" i="1"/>
  <c r="AB4373" i="1"/>
  <c r="AB4374" i="1"/>
  <c r="AB4375" i="1"/>
  <c r="AB4376" i="1"/>
  <c r="AB4377" i="1"/>
  <c r="AB4378" i="1"/>
  <c r="AB4379" i="1"/>
  <c r="AB4380" i="1"/>
  <c r="AB4381" i="1"/>
  <c r="AB4382" i="1"/>
  <c r="AB4383" i="1"/>
  <c r="AB4384" i="1"/>
  <c r="AB4385" i="1"/>
  <c r="AB4386" i="1"/>
  <c r="AB4387" i="1"/>
  <c r="AB4388" i="1"/>
  <c r="AB4389" i="1"/>
  <c r="AB4390" i="1"/>
  <c r="AB4391" i="1"/>
  <c r="AB4392" i="1"/>
  <c r="AB4393" i="1"/>
  <c r="AB4394" i="1"/>
  <c r="AB4395" i="1"/>
  <c r="AB4396" i="1"/>
  <c r="AB4397" i="1"/>
  <c r="AB4398" i="1"/>
  <c r="AB4399" i="1"/>
  <c r="AB4400" i="1"/>
  <c r="AB4401" i="1"/>
  <c r="AB4402" i="1"/>
  <c r="AB4403" i="1"/>
  <c r="AB4404" i="1"/>
  <c r="AB4405" i="1"/>
  <c r="AB4406" i="1"/>
  <c r="AB4407" i="1"/>
  <c r="AB4408" i="1"/>
  <c r="AB4409" i="1"/>
  <c r="AB4410" i="1"/>
  <c r="AB4411" i="1"/>
  <c r="AB4412" i="1"/>
  <c r="AB4413" i="1"/>
  <c r="AB4414" i="1"/>
  <c r="AB4415" i="1"/>
  <c r="AB4416" i="1"/>
  <c r="AB4417" i="1"/>
  <c r="AB4418" i="1"/>
  <c r="AB4419" i="1"/>
  <c r="AB4420" i="1"/>
  <c r="AB4421" i="1"/>
  <c r="AB4422" i="1"/>
  <c r="AB4423" i="1"/>
  <c r="AB4424" i="1"/>
  <c r="AB4425" i="1"/>
  <c r="AB4426" i="1"/>
  <c r="AB4427" i="1"/>
  <c r="AB4428" i="1"/>
  <c r="AB4429" i="1"/>
  <c r="AB4430" i="1"/>
  <c r="AB4431" i="1"/>
  <c r="AB4432" i="1"/>
  <c r="AB4433" i="1"/>
  <c r="AB4434" i="1"/>
  <c r="AB4435" i="1"/>
  <c r="AB4436" i="1"/>
  <c r="AB4437" i="1"/>
  <c r="AB4438" i="1"/>
  <c r="AB4439" i="1"/>
  <c r="AB4440" i="1"/>
  <c r="AB4441" i="1"/>
  <c r="AB4442" i="1"/>
  <c r="AB4443" i="1"/>
  <c r="AB4444" i="1"/>
  <c r="AB4445" i="1"/>
  <c r="AB4446" i="1"/>
  <c r="AB4447" i="1"/>
  <c r="AB4448" i="1"/>
  <c r="AB4449" i="1"/>
  <c r="AB4450" i="1"/>
  <c r="AB4451" i="1"/>
  <c r="AB4452" i="1"/>
  <c r="AB4453" i="1"/>
  <c r="AB4454" i="1"/>
  <c r="AB4455" i="1"/>
  <c r="AB4456" i="1"/>
  <c r="AB4457" i="1"/>
  <c r="AB4458" i="1"/>
  <c r="AB4459" i="1"/>
  <c r="AB4460" i="1"/>
  <c r="AB4461" i="1"/>
  <c r="AB4462" i="1"/>
  <c r="AB4463" i="1"/>
  <c r="AB4464" i="1"/>
  <c r="AB4465" i="1"/>
  <c r="AB4466" i="1"/>
  <c r="AB4467" i="1"/>
  <c r="AB4468" i="1"/>
  <c r="AB4469" i="1"/>
  <c r="AB4470" i="1"/>
  <c r="AB4471" i="1"/>
  <c r="AB4472" i="1"/>
  <c r="AB4473" i="1"/>
  <c r="AB4474" i="1"/>
  <c r="AB4475" i="1"/>
  <c r="AB4476" i="1"/>
  <c r="AB4477" i="1"/>
  <c r="AB4478" i="1"/>
  <c r="AB4479" i="1"/>
  <c r="AB4480" i="1"/>
  <c r="AB4481" i="1"/>
  <c r="AB4482" i="1"/>
  <c r="AB4483" i="1"/>
  <c r="AB4484" i="1"/>
  <c r="AB4485" i="1"/>
  <c r="AB4486" i="1"/>
  <c r="AB4487" i="1"/>
  <c r="AB4488" i="1"/>
  <c r="AB4489" i="1"/>
  <c r="AB4490" i="1"/>
  <c r="AB4491" i="1"/>
  <c r="AB4492" i="1"/>
  <c r="AB4493" i="1"/>
  <c r="AB4494" i="1"/>
  <c r="AB4495" i="1"/>
  <c r="AB4496" i="1"/>
  <c r="AB4497" i="1"/>
  <c r="AB4498" i="1"/>
  <c r="AB4499" i="1"/>
  <c r="AB4500" i="1"/>
  <c r="AB4501" i="1"/>
  <c r="AB4502" i="1"/>
  <c r="AB4503" i="1"/>
  <c r="AB4504" i="1"/>
  <c r="AB4505" i="1"/>
  <c r="AB4506" i="1"/>
  <c r="AB4507" i="1"/>
  <c r="AB4508" i="1"/>
  <c r="AB4509" i="1"/>
  <c r="AB4510" i="1"/>
  <c r="AB4511" i="1"/>
  <c r="AB4512" i="1"/>
  <c r="AB4513" i="1"/>
  <c r="AB4514" i="1"/>
  <c r="AB4515" i="1"/>
  <c r="AB4516" i="1"/>
  <c r="AB4517" i="1"/>
  <c r="AB4518" i="1"/>
  <c r="AB4519" i="1"/>
  <c r="AB4520" i="1"/>
  <c r="AB4521" i="1"/>
  <c r="AB4522" i="1"/>
  <c r="AB4523" i="1"/>
  <c r="AB4524" i="1"/>
  <c r="AB4525" i="1"/>
  <c r="AB4526" i="1"/>
  <c r="AB4527" i="1"/>
  <c r="AB4528" i="1"/>
  <c r="AB4529" i="1"/>
  <c r="AB4530" i="1"/>
  <c r="AB4531" i="1"/>
  <c r="AB4532" i="1"/>
  <c r="AB4533" i="1"/>
  <c r="AB4534" i="1"/>
  <c r="AB4535" i="1"/>
  <c r="AB4536" i="1"/>
  <c r="AB4537" i="1"/>
  <c r="AB4538" i="1"/>
  <c r="AB4539" i="1"/>
  <c r="AB4540" i="1"/>
  <c r="AB4541" i="1"/>
  <c r="AB4542" i="1"/>
  <c r="AB4543" i="1"/>
  <c r="AB4544" i="1"/>
  <c r="AB4545" i="1"/>
  <c r="AB4546" i="1"/>
  <c r="AB4547" i="1"/>
  <c r="AB4548" i="1"/>
  <c r="AB4549" i="1"/>
  <c r="AB4550" i="1"/>
  <c r="AB4551" i="1"/>
  <c r="AB4552" i="1"/>
  <c r="AB4553" i="1"/>
  <c r="AB4554" i="1"/>
  <c r="AB4555" i="1"/>
  <c r="AB4556" i="1"/>
  <c r="AB4557" i="1"/>
  <c r="AB4558" i="1"/>
  <c r="AB4559" i="1"/>
  <c r="AB4560" i="1"/>
  <c r="AB4561" i="1"/>
  <c r="AB4562" i="1"/>
  <c r="AB4563" i="1"/>
  <c r="AB4564" i="1"/>
  <c r="AB4565" i="1"/>
  <c r="AB4566" i="1"/>
  <c r="AB4567" i="1"/>
  <c r="AB4568" i="1"/>
  <c r="AB4569" i="1"/>
  <c r="AB4570" i="1"/>
  <c r="AB4571" i="1"/>
  <c r="AB4572" i="1"/>
  <c r="AB4573" i="1"/>
  <c r="AB4574" i="1"/>
  <c r="AB4575" i="1"/>
  <c r="AB4576" i="1"/>
  <c r="AB4577" i="1"/>
  <c r="AB4578" i="1"/>
  <c r="AB4579" i="1"/>
  <c r="AB4580" i="1"/>
  <c r="AB4581" i="1"/>
  <c r="AB4582" i="1"/>
  <c r="AB4583" i="1"/>
  <c r="AB4584" i="1"/>
  <c r="AB4585" i="1"/>
  <c r="AB4586" i="1"/>
  <c r="AB4587" i="1"/>
  <c r="AB4588" i="1"/>
  <c r="AB4589" i="1"/>
  <c r="AB4590" i="1"/>
  <c r="AB4591" i="1"/>
  <c r="AB4592" i="1"/>
  <c r="AB4593" i="1"/>
  <c r="AB4594" i="1"/>
  <c r="AB4595" i="1"/>
  <c r="AB4596" i="1"/>
  <c r="AB4597" i="1"/>
  <c r="AB4598" i="1"/>
  <c r="AB4599" i="1"/>
  <c r="AB4600" i="1"/>
  <c r="AB4601" i="1"/>
  <c r="AB4602" i="1"/>
  <c r="AB4603" i="1"/>
  <c r="AB4604" i="1"/>
  <c r="AB4605" i="1"/>
  <c r="AB4606" i="1"/>
  <c r="AB4607" i="1"/>
  <c r="AB4608" i="1"/>
  <c r="AB4609" i="1"/>
  <c r="AB4610" i="1"/>
  <c r="AB4611" i="1"/>
  <c r="AB4612" i="1"/>
  <c r="AB4613" i="1"/>
  <c r="AB4614" i="1"/>
  <c r="AB4615" i="1"/>
  <c r="AB4616" i="1"/>
  <c r="AB4617" i="1"/>
  <c r="AB4618" i="1"/>
  <c r="AB4619" i="1"/>
  <c r="AB4620" i="1"/>
  <c r="AB4621" i="1"/>
  <c r="AB4622" i="1"/>
  <c r="AB4623" i="1"/>
  <c r="AB4624" i="1"/>
  <c r="AB4625" i="1"/>
  <c r="AB4626" i="1"/>
  <c r="AB4627" i="1"/>
  <c r="AB4628" i="1"/>
  <c r="AB4629" i="1"/>
  <c r="AB4630" i="1"/>
  <c r="AB4631" i="1"/>
  <c r="AB4632" i="1"/>
  <c r="AB4633" i="1"/>
  <c r="AB4634" i="1"/>
  <c r="AB4635" i="1"/>
  <c r="AB4636" i="1"/>
  <c r="AB4637" i="1"/>
  <c r="AB4638" i="1"/>
  <c r="AB4639" i="1"/>
  <c r="AB4640" i="1"/>
  <c r="AB4641" i="1"/>
  <c r="AB4642" i="1"/>
  <c r="AB4643" i="1"/>
  <c r="AB4644" i="1"/>
  <c r="AB4645" i="1"/>
  <c r="AB4646" i="1"/>
  <c r="AB4647" i="1"/>
  <c r="AB4648" i="1"/>
  <c r="AB4649" i="1"/>
  <c r="AB4650" i="1"/>
  <c r="AB4651" i="1"/>
  <c r="AB4652" i="1"/>
  <c r="AB4653" i="1"/>
  <c r="AB4654" i="1"/>
  <c r="AB4655" i="1"/>
  <c r="AB4656" i="1"/>
  <c r="AB4657" i="1"/>
  <c r="AB4658" i="1"/>
  <c r="AB4659" i="1"/>
  <c r="AB4660" i="1"/>
  <c r="AB4661" i="1"/>
  <c r="AB4662" i="1"/>
  <c r="AB4663" i="1"/>
  <c r="AB4664" i="1"/>
  <c r="AB4665" i="1"/>
  <c r="AB4666" i="1"/>
  <c r="AB4667" i="1"/>
  <c r="AB4668" i="1"/>
  <c r="AB4669" i="1"/>
  <c r="AB4670" i="1"/>
  <c r="AB4671" i="1"/>
  <c r="AB4672" i="1"/>
  <c r="AB4673" i="1"/>
  <c r="AB4674" i="1"/>
  <c r="AB4675" i="1"/>
  <c r="AB4676" i="1"/>
  <c r="AB4677" i="1"/>
  <c r="AB4678" i="1"/>
  <c r="AB4679" i="1"/>
  <c r="AB4680" i="1"/>
  <c r="AB4681" i="1"/>
  <c r="AB4682" i="1"/>
  <c r="AB4683" i="1"/>
  <c r="AB4684" i="1"/>
  <c r="AB4685" i="1"/>
  <c r="AB4686" i="1"/>
  <c r="AB4687" i="1"/>
  <c r="AB4688" i="1"/>
  <c r="AB4689" i="1"/>
  <c r="AB4690" i="1"/>
  <c r="AB4691" i="1"/>
  <c r="AB4692" i="1"/>
  <c r="AB4693" i="1"/>
  <c r="AB4694" i="1"/>
  <c r="AB4695" i="1"/>
  <c r="AB4696" i="1"/>
  <c r="AB4697" i="1"/>
  <c r="AB4698" i="1"/>
  <c r="AB4699" i="1"/>
  <c r="AB4700" i="1"/>
  <c r="AB4701" i="1"/>
  <c r="AB4702" i="1"/>
  <c r="AB4703" i="1"/>
  <c r="AB4704" i="1"/>
  <c r="AB4705" i="1"/>
  <c r="AB4706" i="1"/>
  <c r="AB4707" i="1"/>
  <c r="AB4708" i="1"/>
  <c r="AB4709" i="1"/>
  <c r="AB4710" i="1"/>
  <c r="AB4711" i="1"/>
  <c r="AB4712" i="1"/>
  <c r="AB4713" i="1"/>
  <c r="AB4714" i="1"/>
  <c r="AB4715" i="1"/>
  <c r="AB4716" i="1"/>
  <c r="AB4717" i="1"/>
  <c r="AB4718" i="1"/>
  <c r="AB4719" i="1"/>
  <c r="AB4720" i="1"/>
  <c r="AB4721" i="1"/>
  <c r="AB4722" i="1"/>
  <c r="AB4723" i="1"/>
  <c r="AB4724" i="1"/>
  <c r="AB4725" i="1"/>
  <c r="AB4726" i="1"/>
  <c r="AB4727" i="1"/>
  <c r="AB4728" i="1"/>
  <c r="AB4729" i="1"/>
  <c r="AB4730" i="1"/>
  <c r="AB4731" i="1"/>
  <c r="AB4732" i="1"/>
  <c r="AB4733" i="1"/>
  <c r="AB4734" i="1"/>
  <c r="AB4735" i="1"/>
  <c r="AB4736" i="1"/>
  <c r="AB4737" i="1"/>
  <c r="AB4738" i="1"/>
  <c r="AB4739" i="1"/>
  <c r="AB4740" i="1"/>
  <c r="AB4741" i="1"/>
  <c r="AB4742" i="1"/>
  <c r="AB4743" i="1"/>
  <c r="AB4744" i="1"/>
  <c r="AB4745" i="1"/>
  <c r="AB4746" i="1"/>
  <c r="AB4747" i="1"/>
  <c r="AB4748" i="1"/>
  <c r="AB4749" i="1"/>
  <c r="AB4750" i="1"/>
  <c r="AB4751" i="1"/>
  <c r="AB4752" i="1"/>
  <c r="AB4753" i="1"/>
  <c r="AB4754" i="1"/>
  <c r="AB4755" i="1"/>
  <c r="AB4756" i="1"/>
  <c r="AB4757" i="1"/>
  <c r="AB4758" i="1"/>
  <c r="AB4759" i="1"/>
  <c r="AB4760" i="1"/>
  <c r="AB4761" i="1"/>
  <c r="AB4762" i="1"/>
  <c r="AB4763" i="1"/>
  <c r="AB4764" i="1"/>
  <c r="AB4765" i="1"/>
  <c r="AB4766" i="1"/>
  <c r="AB4767" i="1"/>
  <c r="AB4768" i="1"/>
  <c r="AB4769" i="1"/>
  <c r="AB4770" i="1"/>
  <c r="AB4771" i="1"/>
  <c r="AB4772" i="1"/>
  <c r="AB4773" i="1"/>
  <c r="AB4774" i="1"/>
  <c r="AB4775" i="1"/>
  <c r="AB4776" i="1"/>
  <c r="AB4777" i="1"/>
  <c r="AB4778" i="1"/>
  <c r="AB4779" i="1"/>
  <c r="AB4780" i="1"/>
  <c r="AB4781" i="1"/>
  <c r="AB4782" i="1"/>
  <c r="AB4783" i="1"/>
  <c r="AB4784" i="1"/>
  <c r="AB4785" i="1"/>
  <c r="AB4786" i="1"/>
  <c r="AB4787" i="1"/>
  <c r="AB4788" i="1"/>
  <c r="AB4789" i="1"/>
  <c r="AB4790" i="1"/>
  <c r="AB4791" i="1"/>
  <c r="AB4792" i="1"/>
  <c r="AB4793" i="1"/>
  <c r="AB4794" i="1"/>
  <c r="AB4795" i="1"/>
  <c r="AB4796" i="1"/>
  <c r="AB4797" i="1"/>
  <c r="AB4798" i="1"/>
  <c r="AB4799" i="1"/>
  <c r="AB4800" i="1"/>
  <c r="AB4801" i="1"/>
  <c r="AB4802" i="1"/>
  <c r="AB4803" i="1"/>
  <c r="AB4804" i="1"/>
  <c r="AB4805" i="1"/>
  <c r="AB4806" i="1"/>
  <c r="AB4807" i="1"/>
  <c r="AB4808" i="1"/>
  <c r="AB4809" i="1"/>
  <c r="AB4810" i="1"/>
  <c r="AB4811" i="1"/>
  <c r="AB4812" i="1"/>
  <c r="AB4813" i="1"/>
  <c r="AB4814" i="1"/>
  <c r="AB4815" i="1"/>
  <c r="AB4816" i="1"/>
  <c r="AB4817" i="1"/>
  <c r="AB4818" i="1"/>
  <c r="AB4819" i="1"/>
  <c r="AB4820" i="1"/>
  <c r="AB4821" i="1"/>
  <c r="AB4822" i="1"/>
  <c r="AB4823" i="1"/>
  <c r="AB4824" i="1"/>
  <c r="AB4825" i="1"/>
  <c r="AB4826" i="1"/>
  <c r="AB4827" i="1"/>
  <c r="AB4828" i="1"/>
  <c r="AB4829" i="1"/>
  <c r="AB4830" i="1"/>
  <c r="AB4831" i="1"/>
  <c r="AB4832" i="1"/>
  <c r="AB4833" i="1"/>
  <c r="AB4834" i="1"/>
  <c r="AB4835" i="1"/>
  <c r="AB4836" i="1"/>
  <c r="AB4837" i="1"/>
  <c r="AB4838" i="1"/>
  <c r="AB4839" i="1"/>
  <c r="AB4840" i="1"/>
  <c r="AB4841" i="1"/>
  <c r="AB4842" i="1"/>
  <c r="AB4843" i="1"/>
  <c r="AB4844" i="1"/>
  <c r="AB4845" i="1"/>
  <c r="AB4846" i="1"/>
  <c r="AB4847" i="1"/>
  <c r="AB4848" i="1"/>
  <c r="AB4849" i="1"/>
  <c r="AB4850" i="1"/>
  <c r="AB4851" i="1"/>
  <c r="AB4852" i="1"/>
  <c r="AB4853" i="1"/>
  <c r="AB4854" i="1"/>
  <c r="AB4855" i="1"/>
  <c r="AB4856" i="1"/>
  <c r="AB4857" i="1"/>
  <c r="AB4858" i="1"/>
  <c r="AB4859" i="1"/>
  <c r="AB4860" i="1"/>
  <c r="AB4861" i="1"/>
  <c r="AB4862" i="1"/>
  <c r="AB4863" i="1"/>
  <c r="AB4864" i="1"/>
  <c r="AB4865" i="1"/>
  <c r="AB4866" i="1"/>
  <c r="AB4867" i="1"/>
  <c r="AB4868" i="1"/>
  <c r="AB4869" i="1"/>
  <c r="AB4870" i="1"/>
  <c r="AB4871" i="1"/>
  <c r="AB4872" i="1"/>
  <c r="AB4873" i="1"/>
  <c r="AB4874" i="1"/>
  <c r="AB4875" i="1"/>
  <c r="AB4876" i="1"/>
  <c r="AB4877" i="1"/>
  <c r="AB4878" i="1"/>
  <c r="AB4879" i="1"/>
  <c r="AB4880" i="1"/>
  <c r="AB4881" i="1"/>
  <c r="AB4882" i="1"/>
  <c r="AB4883" i="1"/>
  <c r="AB4884" i="1"/>
  <c r="AB4885" i="1"/>
  <c r="AB4886" i="1"/>
  <c r="AB4887" i="1"/>
  <c r="AB4888" i="1"/>
  <c r="AB4889" i="1"/>
  <c r="AB4890" i="1"/>
  <c r="AB4891" i="1"/>
  <c r="AB4892" i="1"/>
  <c r="AB4893" i="1"/>
  <c r="AB4894" i="1"/>
  <c r="AB4895" i="1"/>
  <c r="AB4896" i="1"/>
  <c r="AB4897" i="1"/>
  <c r="AB4898" i="1"/>
  <c r="AB4899" i="1"/>
  <c r="AB4900" i="1"/>
  <c r="AB4901" i="1"/>
  <c r="AB4902" i="1"/>
  <c r="AB4903" i="1"/>
  <c r="AB4904" i="1"/>
  <c r="AB4905" i="1"/>
  <c r="AB4906" i="1"/>
  <c r="AB4907" i="1"/>
  <c r="AB4908" i="1"/>
  <c r="AB4909" i="1"/>
  <c r="AB4910" i="1"/>
  <c r="AB4911" i="1"/>
  <c r="AB4912" i="1"/>
  <c r="AB4913" i="1"/>
  <c r="AB4914" i="1"/>
  <c r="AB4915" i="1"/>
  <c r="AB4916" i="1"/>
  <c r="AB4917" i="1"/>
  <c r="AB4918" i="1"/>
  <c r="AB4919" i="1"/>
  <c r="AB4920" i="1"/>
  <c r="AB4921" i="1"/>
  <c r="AB4922" i="1"/>
  <c r="AB4923" i="1"/>
  <c r="AB4924" i="1"/>
  <c r="AB4925" i="1"/>
  <c r="AB4926" i="1"/>
  <c r="AB4927" i="1"/>
  <c r="AB4928" i="1"/>
  <c r="AB4929" i="1"/>
  <c r="AB4930" i="1"/>
  <c r="AB4931" i="1"/>
  <c r="AB4932" i="1"/>
  <c r="AB4933" i="1"/>
  <c r="AB4934" i="1"/>
  <c r="AB4935" i="1"/>
  <c r="AB4936" i="1"/>
  <c r="AB4937" i="1"/>
  <c r="AB4938" i="1"/>
  <c r="AB4939" i="1"/>
  <c r="AB4940" i="1"/>
  <c r="AB4941" i="1"/>
  <c r="AB4942" i="1"/>
  <c r="AB4943" i="1"/>
  <c r="AB4944" i="1"/>
  <c r="AB4945" i="1"/>
  <c r="AB4946" i="1"/>
  <c r="AB4947" i="1"/>
  <c r="AB4948" i="1"/>
  <c r="AB4949" i="1"/>
  <c r="AB4950" i="1"/>
  <c r="AB4951" i="1"/>
  <c r="AB4952" i="1"/>
  <c r="AB4953" i="1"/>
  <c r="AB4954" i="1"/>
  <c r="AB4955" i="1"/>
  <c r="AB4956" i="1"/>
  <c r="AB4957" i="1"/>
  <c r="AB4958" i="1"/>
  <c r="AB4959" i="1"/>
  <c r="AB4960" i="1"/>
  <c r="AB4961" i="1"/>
  <c r="AB4962" i="1"/>
  <c r="AB4963" i="1"/>
  <c r="AB4964" i="1"/>
  <c r="AB4965" i="1"/>
  <c r="AB4966" i="1"/>
  <c r="AB4967" i="1"/>
  <c r="AB4968" i="1"/>
  <c r="AB4969" i="1"/>
  <c r="AB4970" i="1"/>
  <c r="AB4971" i="1"/>
  <c r="AB4972" i="1"/>
  <c r="AB4973" i="1"/>
  <c r="AB4974" i="1"/>
  <c r="AB4975" i="1"/>
  <c r="AB4976" i="1"/>
  <c r="AB4977" i="1"/>
  <c r="AB4978" i="1"/>
  <c r="AB4979" i="1"/>
  <c r="AB4980" i="1"/>
  <c r="AB4981" i="1"/>
  <c r="AB4982" i="1"/>
  <c r="AB4983" i="1"/>
  <c r="AB4984" i="1"/>
  <c r="AB4985" i="1"/>
  <c r="AB4986" i="1"/>
  <c r="AB4987" i="1"/>
  <c r="AB4988" i="1"/>
  <c r="AB4989" i="1"/>
  <c r="AB4990" i="1"/>
  <c r="AB4991" i="1"/>
  <c r="AB4992" i="1"/>
  <c r="AB4993" i="1"/>
  <c r="AB4994" i="1"/>
  <c r="AB4995" i="1"/>
  <c r="AB4996" i="1"/>
  <c r="AB4997" i="1"/>
  <c r="AB4998" i="1"/>
  <c r="AB4999" i="1"/>
  <c r="AB5000" i="1"/>
  <c r="AB5001" i="1"/>
  <c r="AB5002" i="1"/>
  <c r="AB5003" i="1"/>
  <c r="AB5004" i="1"/>
  <c r="AB5005" i="1"/>
  <c r="AB5006" i="1"/>
  <c r="AB5007" i="1"/>
  <c r="AB5008" i="1"/>
  <c r="AB5009" i="1"/>
  <c r="AB5010" i="1"/>
  <c r="AB5011" i="1"/>
  <c r="AB5012" i="1"/>
  <c r="AB5013" i="1"/>
  <c r="AB5014" i="1"/>
  <c r="AB5015" i="1"/>
  <c r="AB5016" i="1"/>
  <c r="AB5017" i="1"/>
  <c r="AB5018" i="1"/>
  <c r="AB5019" i="1"/>
  <c r="AB5020" i="1"/>
  <c r="AB5021" i="1"/>
  <c r="AB5022" i="1"/>
  <c r="AB5023" i="1"/>
  <c r="AB5024" i="1"/>
  <c r="AB5025" i="1"/>
  <c r="AB5026" i="1"/>
  <c r="AB5027" i="1"/>
  <c r="AB5028" i="1"/>
  <c r="AB5029" i="1"/>
  <c r="AB5030" i="1"/>
  <c r="AB5031" i="1"/>
  <c r="AB5032" i="1"/>
  <c r="AB5033" i="1"/>
  <c r="AB5034" i="1"/>
  <c r="AB5035" i="1"/>
  <c r="AB5036" i="1"/>
  <c r="AB5037" i="1"/>
  <c r="AB5038" i="1"/>
  <c r="AB5039" i="1"/>
  <c r="AB5040" i="1"/>
  <c r="AB5041" i="1"/>
  <c r="AB5042" i="1"/>
  <c r="AB5043" i="1"/>
  <c r="AB5044" i="1"/>
  <c r="AB5045" i="1"/>
  <c r="AB5046" i="1"/>
  <c r="AB5047" i="1"/>
  <c r="AB5048" i="1"/>
  <c r="AB5049" i="1"/>
  <c r="AB5050" i="1"/>
  <c r="AB5051" i="1"/>
  <c r="AB5052" i="1"/>
  <c r="AB5053" i="1"/>
  <c r="AB5054" i="1"/>
  <c r="AB5055" i="1"/>
  <c r="AB5056" i="1"/>
  <c r="AB5057" i="1"/>
  <c r="AB5058" i="1"/>
  <c r="AB5059" i="1"/>
  <c r="AB5060" i="1"/>
  <c r="AB5061" i="1"/>
  <c r="AB5062" i="1"/>
  <c r="AB5063" i="1"/>
  <c r="AB5064" i="1"/>
  <c r="AB5065" i="1"/>
  <c r="AB5066" i="1"/>
  <c r="AB5067" i="1"/>
  <c r="AB5068" i="1"/>
  <c r="AB5069" i="1"/>
  <c r="AB5070" i="1"/>
  <c r="AB5071" i="1"/>
  <c r="AB5072" i="1"/>
  <c r="AB5073" i="1"/>
  <c r="AB5074" i="1"/>
  <c r="AB5075" i="1"/>
  <c r="AB5076" i="1"/>
  <c r="AB5077" i="1"/>
  <c r="AB5078" i="1"/>
  <c r="AB5079" i="1"/>
  <c r="AB5080" i="1"/>
  <c r="AB5081" i="1"/>
  <c r="AB5082" i="1"/>
  <c r="AB5083" i="1"/>
  <c r="AB5084" i="1"/>
  <c r="AB5085" i="1"/>
  <c r="AB5086" i="1"/>
  <c r="AB5087" i="1"/>
  <c r="AB5088" i="1"/>
  <c r="AB5089" i="1"/>
  <c r="AB5090" i="1"/>
  <c r="AB5091" i="1"/>
  <c r="AB5092" i="1"/>
  <c r="AB5093" i="1"/>
  <c r="AB5094" i="1"/>
  <c r="AB5095" i="1"/>
  <c r="AB5096" i="1"/>
  <c r="AB5097" i="1"/>
  <c r="AB5098" i="1"/>
  <c r="AB5099" i="1"/>
  <c r="AB5100" i="1"/>
  <c r="AB5101" i="1"/>
  <c r="AB5102" i="1"/>
  <c r="AB5103" i="1"/>
  <c r="AB5104" i="1"/>
  <c r="AB5105" i="1"/>
  <c r="AB5106" i="1"/>
  <c r="AB5107" i="1"/>
  <c r="AB5108" i="1"/>
  <c r="AB5109" i="1"/>
  <c r="AB5110" i="1"/>
  <c r="AB5111" i="1"/>
  <c r="AB5112" i="1"/>
  <c r="AB5113" i="1"/>
  <c r="AB5114" i="1"/>
  <c r="AB5115" i="1"/>
  <c r="AB5116" i="1"/>
  <c r="AB5117" i="1"/>
  <c r="AB5118" i="1"/>
  <c r="AB5119" i="1"/>
  <c r="AB5120" i="1"/>
  <c r="AB5121" i="1"/>
  <c r="AB5122" i="1"/>
  <c r="AB5123" i="1"/>
  <c r="AB5124" i="1"/>
  <c r="AB5125" i="1"/>
  <c r="AB5126" i="1"/>
  <c r="AB5127" i="1"/>
  <c r="AB5128" i="1"/>
  <c r="AB5129" i="1"/>
  <c r="AB5130" i="1"/>
  <c r="AB5131" i="1"/>
  <c r="AB5132" i="1"/>
  <c r="AB5133" i="1"/>
  <c r="AB5134" i="1"/>
  <c r="AB5135" i="1"/>
  <c r="AB5136" i="1"/>
  <c r="AB5137" i="1"/>
  <c r="AB5138" i="1"/>
  <c r="AB5139" i="1"/>
  <c r="AB5140" i="1"/>
  <c r="AB5141" i="1"/>
  <c r="AB5142" i="1"/>
  <c r="AB5143" i="1"/>
  <c r="AB5144" i="1"/>
  <c r="AB5145" i="1"/>
  <c r="AB5146" i="1"/>
  <c r="AB5147" i="1"/>
  <c r="AB5148" i="1"/>
  <c r="AB5149" i="1"/>
  <c r="AB5150" i="1"/>
  <c r="AB5151" i="1"/>
  <c r="AB5152" i="1"/>
  <c r="AB5153" i="1"/>
  <c r="AB5154" i="1"/>
  <c r="AB5155" i="1"/>
  <c r="AB5156" i="1"/>
  <c r="AB5157" i="1"/>
  <c r="AB5158" i="1"/>
  <c r="AB5159" i="1"/>
  <c r="AB5160" i="1"/>
  <c r="AB5161" i="1"/>
  <c r="AB5162" i="1"/>
  <c r="AB5163" i="1"/>
  <c r="AB5164" i="1"/>
  <c r="AB5165" i="1"/>
  <c r="AB5166" i="1"/>
  <c r="AB5167" i="1"/>
  <c r="AB5168" i="1"/>
  <c r="AB5169" i="1"/>
  <c r="AB5170" i="1"/>
  <c r="AB5171" i="1"/>
  <c r="AB5172" i="1"/>
  <c r="AB5173" i="1"/>
  <c r="AB5174" i="1"/>
  <c r="AB5175" i="1"/>
  <c r="AB5176" i="1"/>
  <c r="AB5177" i="1"/>
  <c r="AB5178" i="1"/>
  <c r="AB5179" i="1"/>
  <c r="AB5180" i="1"/>
  <c r="AB5181" i="1"/>
  <c r="AB5182" i="1"/>
  <c r="AB5183" i="1"/>
  <c r="AB5184" i="1"/>
  <c r="AB5185" i="1"/>
  <c r="AB5186" i="1"/>
  <c r="AB5187" i="1"/>
  <c r="AB5188" i="1"/>
  <c r="AB5189" i="1"/>
  <c r="AB5190" i="1"/>
  <c r="AB5191" i="1"/>
  <c r="AB5192" i="1"/>
  <c r="AB5193" i="1"/>
  <c r="AB5194" i="1"/>
  <c r="AB5195" i="1"/>
  <c r="AB5196" i="1"/>
  <c r="AB5197" i="1"/>
  <c r="AB5198" i="1"/>
  <c r="AB5199" i="1"/>
  <c r="AB5200" i="1"/>
  <c r="AB5201" i="1"/>
  <c r="AB5202" i="1"/>
  <c r="AB5203" i="1"/>
  <c r="AB5204" i="1"/>
  <c r="AB5205" i="1"/>
  <c r="AB5206" i="1"/>
  <c r="AB5207" i="1"/>
  <c r="AB5208" i="1"/>
  <c r="AB5209" i="1"/>
  <c r="AB5210" i="1"/>
  <c r="AB5211" i="1"/>
  <c r="AB5212" i="1"/>
  <c r="AB5213" i="1"/>
  <c r="AB5214" i="1"/>
  <c r="AB5215" i="1"/>
  <c r="AB5216" i="1"/>
  <c r="AB5217" i="1"/>
  <c r="AB5218" i="1"/>
  <c r="AB5219" i="1"/>
  <c r="AB5220" i="1"/>
  <c r="AB5221" i="1"/>
  <c r="AB5222" i="1"/>
  <c r="AB5223" i="1"/>
  <c r="AB5224" i="1"/>
  <c r="AB5225" i="1"/>
  <c r="AB5226" i="1"/>
  <c r="AB5227" i="1"/>
  <c r="AB5228" i="1"/>
  <c r="AB5229" i="1"/>
  <c r="AB5230" i="1"/>
  <c r="AB5231" i="1"/>
  <c r="AB5232" i="1"/>
  <c r="AB5233" i="1"/>
  <c r="AB5234" i="1"/>
  <c r="AB5235" i="1"/>
  <c r="AB5236" i="1"/>
  <c r="AB5237" i="1"/>
  <c r="AB5238" i="1"/>
  <c r="AB5239" i="1"/>
  <c r="AB5240" i="1"/>
  <c r="AB5241" i="1"/>
  <c r="AB5242" i="1"/>
  <c r="AB5243" i="1"/>
  <c r="AB5244" i="1"/>
  <c r="AB5245" i="1"/>
  <c r="AB5246" i="1"/>
  <c r="AB5247" i="1"/>
  <c r="AB5248" i="1"/>
  <c r="AB5249" i="1"/>
  <c r="AB5250" i="1"/>
  <c r="AB5251" i="1"/>
  <c r="AB5252" i="1"/>
  <c r="AB5253" i="1"/>
  <c r="AB5254" i="1"/>
  <c r="AB5255" i="1"/>
  <c r="AB5256" i="1"/>
  <c r="AB5257" i="1"/>
  <c r="AB5258" i="1"/>
  <c r="AB5259" i="1"/>
  <c r="AB5260" i="1"/>
  <c r="AB5261" i="1"/>
  <c r="AB5262" i="1"/>
  <c r="AB5263" i="1"/>
  <c r="AB5264" i="1"/>
  <c r="AB5265" i="1"/>
  <c r="AB5266" i="1"/>
  <c r="AB5267" i="1"/>
  <c r="AB5268" i="1"/>
  <c r="AB5269" i="1"/>
  <c r="AB5270" i="1"/>
  <c r="AB5271" i="1"/>
  <c r="AB5272" i="1"/>
  <c r="AB5273" i="1"/>
  <c r="AB5274" i="1"/>
  <c r="AB5275" i="1"/>
  <c r="AB5276" i="1"/>
  <c r="AB5277" i="1"/>
  <c r="AB5278" i="1"/>
  <c r="AB5279" i="1"/>
  <c r="AB5280" i="1"/>
  <c r="AB5281" i="1"/>
  <c r="AB5282" i="1"/>
  <c r="AB5283" i="1"/>
  <c r="AB5284" i="1"/>
  <c r="AB5285" i="1"/>
  <c r="AB5286" i="1"/>
  <c r="AB5287" i="1"/>
  <c r="AB5288" i="1"/>
  <c r="AB5289" i="1"/>
  <c r="AB5290" i="1"/>
  <c r="AB5291" i="1"/>
  <c r="AB5292" i="1"/>
  <c r="AB5293" i="1"/>
  <c r="AB5294" i="1"/>
  <c r="AB5295" i="1"/>
  <c r="AB5296" i="1"/>
  <c r="AB5297" i="1"/>
  <c r="AB5298" i="1"/>
  <c r="AB5299" i="1"/>
  <c r="AB5300" i="1"/>
  <c r="AB5301" i="1"/>
  <c r="AB5302" i="1"/>
  <c r="AB5303" i="1"/>
  <c r="AB5304" i="1"/>
  <c r="AB5305" i="1"/>
  <c r="AB5306" i="1"/>
  <c r="AB5307" i="1"/>
  <c r="AB5308" i="1"/>
  <c r="AB5309" i="1"/>
  <c r="AB5310" i="1"/>
  <c r="AB5311" i="1"/>
  <c r="AB5312" i="1"/>
  <c r="AB5313" i="1"/>
  <c r="AB5314" i="1"/>
  <c r="AB5315" i="1"/>
  <c r="AB5316" i="1"/>
  <c r="AB5317" i="1"/>
  <c r="AB2" i="1"/>
  <c r="AB29" i="1"/>
  <c r="AB30" i="1"/>
  <c r="AB31" i="1"/>
  <c r="AB32" i="1"/>
  <c r="AB33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K26" i="3" a="1"/>
  <c r="K26" i="3" s="1"/>
  <c r="Z2" i="1"/>
  <c r="Z5314" i="1"/>
  <c r="Z5317" i="1"/>
  <c r="Z5316" i="1"/>
  <c r="Z5315" i="1"/>
  <c r="Z5313" i="1"/>
  <c r="Z5312" i="1"/>
  <c r="Z5311" i="1"/>
  <c r="Z5310" i="1"/>
  <c r="Z5309" i="1"/>
  <c r="Z5308" i="1"/>
  <c r="Z5307" i="1"/>
  <c r="Z5306" i="1"/>
  <c r="Z5305" i="1"/>
  <c r="Z5304" i="1"/>
  <c r="Z5303" i="1"/>
  <c r="Z5302" i="1"/>
  <c r="Z5301" i="1"/>
  <c r="Z5300" i="1"/>
  <c r="Z5299" i="1"/>
  <c r="Z5298" i="1"/>
  <c r="Z5297" i="1"/>
  <c r="Z5296" i="1"/>
  <c r="Z5295" i="1"/>
  <c r="Z5294" i="1"/>
  <c r="Z5293" i="1"/>
  <c r="Z5292" i="1"/>
  <c r="Z5291" i="1"/>
  <c r="Z5290" i="1"/>
  <c r="Z5289" i="1"/>
  <c r="Z5288" i="1"/>
  <c r="Z5287" i="1"/>
  <c r="Z5286" i="1"/>
  <c r="Z5285" i="1"/>
  <c r="Z5284" i="1"/>
  <c r="Z5283" i="1"/>
  <c r="Z5282" i="1"/>
  <c r="Z5281" i="1"/>
  <c r="Z5280" i="1"/>
  <c r="Z5279" i="1"/>
  <c r="Z5278" i="1"/>
  <c r="Z5277" i="1"/>
  <c r="Z5276" i="1"/>
  <c r="Z5275" i="1"/>
  <c r="Z5274" i="1"/>
  <c r="Z5273" i="1"/>
  <c r="Z5272" i="1"/>
  <c r="Z5271" i="1"/>
  <c r="Z5270" i="1"/>
  <c r="Z5269" i="1"/>
  <c r="Z5268" i="1"/>
  <c r="Z5267" i="1"/>
  <c r="Z5266" i="1"/>
  <c r="Z5265" i="1"/>
  <c r="Z5264" i="1"/>
  <c r="Z5263" i="1"/>
  <c r="Z5262" i="1"/>
  <c r="Z5261" i="1"/>
  <c r="Z5260" i="1"/>
  <c r="Z5259" i="1"/>
  <c r="Z5258" i="1"/>
  <c r="Z5257" i="1"/>
  <c r="Z5256" i="1"/>
  <c r="Z5255" i="1"/>
  <c r="Z5254" i="1"/>
  <c r="Z5253" i="1"/>
  <c r="Z5252" i="1"/>
  <c r="Z5251" i="1"/>
  <c r="Z5250" i="1"/>
  <c r="Z5249" i="1"/>
  <c r="Z5248" i="1"/>
  <c r="Z5247" i="1"/>
  <c r="Z5246" i="1"/>
  <c r="Z5245" i="1"/>
  <c r="Z5244" i="1"/>
  <c r="Z5243" i="1"/>
  <c r="Z5242" i="1"/>
  <c r="Z5241" i="1"/>
  <c r="Z5240" i="1"/>
  <c r="Z5239" i="1"/>
  <c r="Z5238" i="1"/>
  <c r="Z5237" i="1"/>
  <c r="Z5236" i="1"/>
  <c r="Z5235" i="1"/>
  <c r="Z5234" i="1"/>
  <c r="Z5233" i="1"/>
  <c r="Z5232" i="1"/>
  <c r="Z5231" i="1"/>
  <c r="Z5230" i="1"/>
  <c r="Z5229" i="1"/>
  <c r="Z5228" i="1"/>
  <c r="Z5227" i="1"/>
  <c r="Z5226" i="1"/>
  <c r="Z5225" i="1"/>
  <c r="Z5224" i="1"/>
  <c r="Z5223" i="1"/>
  <c r="Z5222" i="1"/>
  <c r="Z5221" i="1"/>
  <c r="Z5220" i="1"/>
  <c r="Z5219" i="1"/>
  <c r="Z5218" i="1"/>
  <c r="Z5217" i="1"/>
  <c r="Z5216" i="1"/>
  <c r="Z5215" i="1"/>
  <c r="Z5214" i="1"/>
  <c r="Z5213" i="1"/>
  <c r="Z5212" i="1"/>
  <c r="Z5211" i="1"/>
  <c r="Z5210" i="1"/>
  <c r="Z5209" i="1"/>
  <c r="Z5208" i="1"/>
  <c r="Z5207" i="1"/>
  <c r="Z5206" i="1"/>
  <c r="Z5205" i="1"/>
  <c r="Z5204" i="1"/>
  <c r="Z5203" i="1"/>
  <c r="Z5202" i="1"/>
  <c r="Z5201" i="1"/>
  <c r="Z5200" i="1"/>
  <c r="Z5199" i="1"/>
  <c r="Z5198" i="1"/>
  <c r="Z5197" i="1"/>
  <c r="Z5196" i="1"/>
  <c r="Z5195" i="1"/>
  <c r="Z5194" i="1"/>
  <c r="Z5193" i="1"/>
  <c r="Z5192" i="1"/>
  <c r="Z5191" i="1"/>
  <c r="Z5190" i="1"/>
  <c r="Z5189" i="1"/>
  <c r="Z5188" i="1"/>
  <c r="Z5187" i="1"/>
  <c r="Z5186" i="1"/>
  <c r="Z5185" i="1"/>
  <c r="Z5184" i="1"/>
  <c r="Z5183" i="1"/>
  <c r="Z5182" i="1"/>
  <c r="Z5181" i="1"/>
  <c r="Z5180" i="1"/>
  <c r="Z5179" i="1"/>
  <c r="Z5178" i="1"/>
  <c r="Z5177" i="1"/>
  <c r="Z5176" i="1"/>
  <c r="Z5175" i="1"/>
  <c r="Z5174" i="1"/>
  <c r="Z5173" i="1"/>
  <c r="Z5172" i="1"/>
  <c r="Z5171" i="1"/>
  <c r="Z5170" i="1"/>
  <c r="Z5169" i="1"/>
  <c r="Z5168" i="1"/>
  <c r="Z5167" i="1"/>
  <c r="Z5166" i="1"/>
  <c r="Z5165" i="1"/>
  <c r="Z5164" i="1"/>
  <c r="Z5163" i="1"/>
  <c r="Z5162" i="1"/>
  <c r="Z5161" i="1"/>
  <c r="Z5160" i="1"/>
  <c r="Z5159" i="1"/>
  <c r="Z5158" i="1"/>
  <c r="Z5157" i="1"/>
  <c r="Z5156" i="1"/>
  <c r="Z5155" i="1"/>
  <c r="Z5154" i="1"/>
  <c r="Z5153" i="1"/>
  <c r="Z5152" i="1"/>
  <c r="Z5151" i="1"/>
  <c r="Z5150" i="1"/>
  <c r="Z5149" i="1"/>
  <c r="Z5148" i="1"/>
  <c r="Z5147" i="1"/>
  <c r="Z5146" i="1"/>
  <c r="Z5145" i="1"/>
  <c r="Z5144" i="1"/>
  <c r="Z5143" i="1"/>
  <c r="Z5142" i="1"/>
  <c r="Z5141" i="1"/>
  <c r="Z5140" i="1"/>
  <c r="Z5139" i="1"/>
  <c r="Z5138" i="1"/>
  <c r="Z5137" i="1"/>
  <c r="Z5136" i="1"/>
  <c r="Z5135" i="1"/>
  <c r="Z5134" i="1"/>
  <c r="Z5133" i="1"/>
  <c r="Z5132" i="1"/>
  <c r="Z5131" i="1"/>
  <c r="Z5130" i="1"/>
  <c r="Z5129" i="1"/>
  <c r="Z5128" i="1"/>
  <c r="Z5127" i="1"/>
  <c r="Z5126" i="1"/>
  <c r="Z5125" i="1"/>
  <c r="Z5124" i="1"/>
  <c r="Z5123" i="1"/>
  <c r="Z5122" i="1"/>
  <c r="Z5121" i="1"/>
  <c r="Z5120" i="1"/>
  <c r="Z5119" i="1"/>
  <c r="Z5118" i="1"/>
  <c r="Z5117" i="1"/>
  <c r="Z5116" i="1"/>
  <c r="Z5115" i="1"/>
  <c r="Z5114" i="1"/>
  <c r="Z5113" i="1"/>
  <c r="Z5112" i="1"/>
  <c r="Z5111" i="1"/>
  <c r="Z5110" i="1"/>
  <c r="Z5109" i="1"/>
  <c r="Z5108" i="1"/>
  <c r="Z5107" i="1"/>
  <c r="Z5106" i="1"/>
  <c r="Z5105" i="1"/>
  <c r="Z5104" i="1"/>
  <c r="Z5103" i="1"/>
  <c r="Z5102" i="1"/>
  <c r="Z5101" i="1"/>
  <c r="Z5100" i="1"/>
  <c r="Z5099" i="1"/>
  <c r="Z5098" i="1"/>
  <c r="Z5097" i="1"/>
  <c r="Z5096" i="1"/>
  <c r="Z5095" i="1"/>
  <c r="Z5094" i="1"/>
  <c r="Z5093" i="1"/>
  <c r="Z5092" i="1"/>
  <c r="Z5091" i="1"/>
  <c r="Z5090" i="1"/>
  <c r="Z5089" i="1"/>
  <c r="Z5088" i="1"/>
  <c r="Z5087" i="1"/>
  <c r="Z5086" i="1"/>
  <c r="Z5085" i="1"/>
  <c r="Z5084" i="1"/>
  <c r="Z5083" i="1"/>
  <c r="Z5082" i="1"/>
  <c r="Z5081" i="1"/>
  <c r="Z5080" i="1"/>
  <c r="Z5079" i="1"/>
  <c r="Z5078" i="1"/>
  <c r="Z5077" i="1"/>
  <c r="Z5076" i="1"/>
  <c r="Z5075" i="1"/>
  <c r="Z5074" i="1"/>
  <c r="Z5073" i="1"/>
  <c r="Z5072" i="1"/>
  <c r="Z5071" i="1"/>
  <c r="Z5070" i="1"/>
  <c r="Z5069" i="1"/>
  <c r="Z5068" i="1"/>
  <c r="Z5067" i="1"/>
  <c r="Z5066" i="1"/>
  <c r="Z5065" i="1"/>
  <c r="Z5064" i="1"/>
  <c r="Z5063" i="1"/>
  <c r="Z5062" i="1"/>
  <c r="Z5061" i="1"/>
  <c r="Z5060" i="1"/>
  <c r="Z5059" i="1"/>
  <c r="Z5058" i="1"/>
  <c r="Z5057" i="1"/>
  <c r="Z5056" i="1"/>
  <c r="Z5055" i="1"/>
  <c r="Z5054" i="1"/>
  <c r="Z5053" i="1"/>
  <c r="Z5052" i="1"/>
  <c r="Z5051" i="1"/>
  <c r="Z5050" i="1"/>
  <c r="Z5049" i="1"/>
  <c r="Z5048" i="1"/>
  <c r="Z5047" i="1"/>
  <c r="Z5046" i="1"/>
  <c r="Z5045" i="1"/>
  <c r="Z5044" i="1"/>
  <c r="Z5043" i="1"/>
  <c r="Z5042" i="1"/>
  <c r="Z5041" i="1"/>
  <c r="Z5040" i="1"/>
  <c r="Z5039" i="1"/>
  <c r="Z5038" i="1"/>
  <c r="Z5037" i="1"/>
  <c r="Z5036" i="1"/>
  <c r="Z5035" i="1"/>
  <c r="Z5034" i="1"/>
  <c r="Z5033" i="1"/>
  <c r="Z5032" i="1"/>
  <c r="Z5031" i="1"/>
  <c r="Z5030" i="1"/>
  <c r="Z5029" i="1"/>
  <c r="Z5028" i="1"/>
  <c r="Z5027" i="1"/>
  <c r="Z5026" i="1"/>
  <c r="Z5025" i="1"/>
  <c r="Z5024" i="1"/>
  <c r="Z5023" i="1"/>
  <c r="Z5022" i="1"/>
  <c r="Z5021" i="1"/>
  <c r="Z5020" i="1"/>
  <c r="Z5019" i="1"/>
  <c r="Z5018" i="1"/>
  <c r="Z5017" i="1"/>
  <c r="Z5016" i="1"/>
  <c r="Z5015" i="1"/>
  <c r="Z5014" i="1"/>
  <c r="Z5013" i="1"/>
  <c r="Z5012" i="1"/>
  <c r="Z5011" i="1"/>
  <c r="Z5010" i="1"/>
  <c r="Z5009" i="1"/>
  <c r="Z5008" i="1"/>
  <c r="Z5007" i="1"/>
  <c r="Z5006" i="1"/>
  <c r="Z5005" i="1"/>
  <c r="Z5004" i="1"/>
  <c r="Z5003" i="1"/>
  <c r="Z5002" i="1"/>
  <c r="Z5001" i="1"/>
  <c r="Z5000" i="1"/>
  <c r="Z4999" i="1"/>
  <c r="Z4998" i="1"/>
  <c r="Z4997" i="1"/>
  <c r="Z4996" i="1"/>
  <c r="Z4995" i="1"/>
  <c r="Z4994" i="1"/>
  <c r="Z4993" i="1"/>
  <c r="Z4992" i="1"/>
  <c r="Z4991" i="1"/>
  <c r="Z4990" i="1"/>
  <c r="Z4989" i="1"/>
  <c r="Z4988" i="1"/>
  <c r="Z4987" i="1"/>
  <c r="Z4986" i="1"/>
  <c r="Z4985" i="1"/>
  <c r="Z4984" i="1"/>
  <c r="Z4983" i="1"/>
  <c r="Z4982" i="1"/>
  <c r="Z4981" i="1"/>
  <c r="Z4980" i="1"/>
  <c r="Z4979" i="1"/>
  <c r="Z4978" i="1"/>
  <c r="Z4977" i="1"/>
  <c r="Z4976" i="1"/>
  <c r="Z4975" i="1"/>
  <c r="Z4974" i="1"/>
  <c r="Z4973" i="1"/>
  <c r="Z4972" i="1"/>
  <c r="Z4971" i="1"/>
  <c r="Z4970" i="1"/>
  <c r="Z4969" i="1"/>
  <c r="Z4968" i="1"/>
  <c r="Z4967" i="1"/>
  <c r="Z4966" i="1"/>
  <c r="Z4965" i="1"/>
  <c r="Z4964" i="1"/>
  <c r="Z4963" i="1"/>
  <c r="Z4962" i="1"/>
  <c r="Z4961" i="1"/>
  <c r="Z4960" i="1"/>
  <c r="Z4959" i="1"/>
  <c r="Z4958" i="1"/>
  <c r="Z4957" i="1"/>
  <c r="Z4956" i="1"/>
  <c r="Z4955" i="1"/>
  <c r="Z4954" i="1"/>
  <c r="Z4953" i="1"/>
  <c r="Z4952" i="1"/>
  <c r="Z4951" i="1"/>
  <c r="Z4950" i="1"/>
  <c r="Z4949" i="1"/>
  <c r="Z4948" i="1"/>
  <c r="Z4947" i="1"/>
  <c r="Z4946" i="1"/>
  <c r="Z4945" i="1"/>
  <c r="Z4944" i="1"/>
  <c r="Z4943" i="1"/>
  <c r="Z4942" i="1"/>
  <c r="Z4941" i="1"/>
  <c r="Z4940" i="1"/>
  <c r="Z4939" i="1"/>
  <c r="Z4938" i="1"/>
  <c r="Z4937" i="1"/>
  <c r="Z4936" i="1"/>
  <c r="Z4935" i="1"/>
  <c r="Z4934" i="1"/>
  <c r="Z4933" i="1"/>
  <c r="Z4932" i="1"/>
  <c r="Z4931" i="1"/>
  <c r="Z4930" i="1"/>
  <c r="Z4929" i="1"/>
  <c r="Z4928" i="1"/>
  <c r="Z4927" i="1"/>
  <c r="Z4926" i="1"/>
  <c r="Z4925" i="1"/>
  <c r="Z4924" i="1"/>
  <c r="Z4923" i="1"/>
  <c r="Z4922" i="1"/>
  <c r="Z4921" i="1"/>
  <c r="Z4920" i="1"/>
  <c r="Z4919" i="1"/>
  <c r="Z4918" i="1"/>
  <c r="Z4917" i="1"/>
  <c r="Z4916" i="1"/>
  <c r="Z4915" i="1"/>
  <c r="Z4914" i="1"/>
  <c r="Z4913" i="1"/>
  <c r="Z4912" i="1"/>
  <c r="Z4911" i="1"/>
  <c r="Z4910" i="1"/>
  <c r="Z4909" i="1"/>
  <c r="Z4908" i="1"/>
  <c r="Z4907" i="1"/>
  <c r="Z4906" i="1"/>
  <c r="Z4905" i="1"/>
  <c r="Z4904" i="1"/>
  <c r="Z4903" i="1"/>
  <c r="Z4902" i="1"/>
  <c r="Z4901" i="1"/>
  <c r="Z4900" i="1"/>
  <c r="Z4899" i="1"/>
  <c r="Z4898" i="1"/>
  <c r="Z4897" i="1"/>
  <c r="Z4896" i="1"/>
  <c r="Z4895" i="1"/>
  <c r="Z4894" i="1"/>
  <c r="Z4893" i="1"/>
  <c r="Z4892" i="1"/>
  <c r="Z4891" i="1"/>
  <c r="Z4890" i="1"/>
  <c r="Z4889" i="1"/>
  <c r="Z4888" i="1"/>
  <c r="Z4887" i="1"/>
  <c r="Z4886" i="1"/>
  <c r="Z4885" i="1"/>
  <c r="Z4884" i="1"/>
  <c r="Z4883" i="1"/>
  <c r="Z4882" i="1"/>
  <c r="Z4881" i="1"/>
  <c r="Z4880" i="1"/>
  <c r="Z4879" i="1"/>
  <c r="Z4878" i="1"/>
  <c r="Z4877" i="1"/>
  <c r="Z4876" i="1"/>
  <c r="Z4875" i="1"/>
  <c r="Z4874" i="1"/>
  <c r="Z4873" i="1"/>
  <c r="Z4872" i="1"/>
  <c r="Z4871" i="1"/>
  <c r="Z4870" i="1"/>
  <c r="Z4869" i="1"/>
  <c r="Z4868" i="1"/>
  <c r="Z4867" i="1"/>
  <c r="Z4866" i="1"/>
  <c r="Z4865" i="1"/>
  <c r="Z4864" i="1"/>
  <c r="Z4863" i="1"/>
  <c r="Z4862" i="1"/>
  <c r="Z4861" i="1"/>
  <c r="Z4860" i="1"/>
  <c r="Z4859" i="1"/>
  <c r="Z4858" i="1"/>
  <c r="Z4857" i="1"/>
  <c r="Z4856" i="1"/>
  <c r="Z4855" i="1"/>
  <c r="Z4854" i="1"/>
  <c r="Z4853" i="1"/>
  <c r="Z4852" i="1"/>
  <c r="Z4851" i="1"/>
  <c r="Z4850" i="1"/>
  <c r="Z4849" i="1"/>
  <c r="Z4848" i="1"/>
  <c r="Z4847" i="1"/>
  <c r="Z4846" i="1"/>
  <c r="Z4845" i="1"/>
  <c r="Z4844" i="1"/>
  <c r="Z4843" i="1"/>
  <c r="Z4842" i="1"/>
  <c r="Z4841" i="1"/>
  <c r="Z4840" i="1"/>
  <c r="Z4839" i="1"/>
  <c r="Z4838" i="1"/>
  <c r="Z4837" i="1"/>
  <c r="Z4836" i="1"/>
  <c r="Z4835" i="1"/>
  <c r="Z4834" i="1"/>
  <c r="Z4833" i="1"/>
  <c r="Z4832" i="1"/>
  <c r="Z4831" i="1"/>
  <c r="Z4830" i="1"/>
  <c r="Z4829" i="1"/>
  <c r="Z4828" i="1"/>
  <c r="Z4827" i="1"/>
  <c r="Z4826" i="1"/>
  <c r="Z4825" i="1"/>
  <c r="Z4824" i="1"/>
  <c r="Z4823" i="1"/>
  <c r="Z4822" i="1"/>
  <c r="Z4821" i="1"/>
  <c r="Z4820" i="1"/>
  <c r="Z4819" i="1"/>
  <c r="Z4818" i="1"/>
  <c r="Z4817" i="1"/>
  <c r="Z4816" i="1"/>
  <c r="Z4815" i="1"/>
  <c r="Z4814" i="1"/>
  <c r="Z4813" i="1"/>
  <c r="Z4812" i="1"/>
  <c r="Z4811" i="1"/>
  <c r="Z4810" i="1"/>
  <c r="Z4809" i="1"/>
  <c r="Z4808" i="1"/>
  <c r="Z4807" i="1"/>
  <c r="Z4806" i="1"/>
  <c r="Z4805" i="1"/>
  <c r="Z4804" i="1"/>
  <c r="Z4803" i="1"/>
  <c r="Z4802" i="1"/>
  <c r="Z4801" i="1"/>
  <c r="Z4800" i="1"/>
  <c r="Z4799" i="1"/>
  <c r="Z4798" i="1"/>
  <c r="Z4797" i="1"/>
  <c r="Z4796" i="1"/>
  <c r="Z4795" i="1"/>
  <c r="Z4794" i="1"/>
  <c r="Z4793" i="1"/>
  <c r="Z4792" i="1"/>
  <c r="Z4791" i="1"/>
  <c r="Z4790" i="1"/>
  <c r="Z4789" i="1"/>
  <c r="Z4788" i="1"/>
  <c r="Z4787" i="1"/>
  <c r="Z4786" i="1"/>
  <c r="Z4785" i="1"/>
  <c r="Z4784" i="1"/>
  <c r="Z4783" i="1"/>
  <c r="Z4782" i="1"/>
  <c r="Z4781" i="1"/>
  <c r="Z4780" i="1"/>
  <c r="Z4779" i="1"/>
  <c r="Z4778" i="1"/>
  <c r="Z4777" i="1"/>
  <c r="Z4776" i="1"/>
  <c r="Z4775" i="1"/>
  <c r="Z4774" i="1"/>
  <c r="Z4773" i="1"/>
  <c r="Z4772" i="1"/>
  <c r="Z4771" i="1"/>
  <c r="Z4770" i="1"/>
  <c r="Z4769" i="1"/>
  <c r="Z4768" i="1"/>
  <c r="Z4767" i="1"/>
  <c r="Z4766" i="1"/>
  <c r="Z4765" i="1"/>
  <c r="Z4764" i="1"/>
  <c r="Z4763" i="1"/>
  <c r="Z4762" i="1"/>
  <c r="Z4761" i="1"/>
  <c r="Z4760" i="1"/>
  <c r="Z4759" i="1"/>
  <c r="Z4758" i="1"/>
  <c r="Z4757" i="1"/>
  <c r="Z4756" i="1"/>
  <c r="Z4755" i="1"/>
  <c r="Z4754" i="1"/>
  <c r="Z4753" i="1"/>
  <c r="Z4752" i="1"/>
  <c r="Z4751" i="1"/>
  <c r="Z4750" i="1"/>
  <c r="Z4749" i="1"/>
  <c r="Z4748" i="1"/>
  <c r="Z4747" i="1"/>
  <c r="Z4746" i="1"/>
  <c r="Z4745" i="1"/>
  <c r="Z4744" i="1"/>
  <c r="Z4743" i="1"/>
  <c r="Z4742" i="1"/>
  <c r="Z4741" i="1"/>
  <c r="Z4740" i="1"/>
  <c r="Z4739" i="1"/>
  <c r="Z4738" i="1"/>
  <c r="Z4737" i="1"/>
  <c r="Z4736" i="1"/>
  <c r="Z4735" i="1"/>
  <c r="Z4734" i="1"/>
  <c r="Z4733" i="1"/>
  <c r="Z4732" i="1"/>
  <c r="Z4731" i="1"/>
  <c r="Z4730" i="1"/>
  <c r="Z4729" i="1"/>
  <c r="Z4728" i="1"/>
  <c r="Z4727" i="1"/>
  <c r="Z4726" i="1"/>
  <c r="Z4725" i="1"/>
  <c r="Z4724" i="1"/>
  <c r="Z4723" i="1"/>
  <c r="Z4722" i="1"/>
  <c r="Z4721" i="1"/>
  <c r="Z4720" i="1"/>
  <c r="Z4719" i="1"/>
  <c r="Z4718" i="1"/>
  <c r="Z4717" i="1"/>
  <c r="Z4716" i="1"/>
  <c r="Z4715" i="1"/>
  <c r="Z4714" i="1"/>
  <c r="Z4713" i="1"/>
  <c r="Z4712" i="1"/>
  <c r="Z4711" i="1"/>
  <c r="Z4710" i="1"/>
  <c r="Z4709" i="1"/>
  <c r="Z4708" i="1"/>
  <c r="Z4707" i="1"/>
  <c r="Z4706" i="1"/>
  <c r="Z4705" i="1"/>
  <c r="Z4704" i="1"/>
  <c r="Z4703" i="1"/>
  <c r="Z4702" i="1"/>
  <c r="Z4701" i="1"/>
  <c r="Z4700" i="1"/>
  <c r="Z4699" i="1"/>
  <c r="Z4698" i="1"/>
  <c r="Z4697" i="1"/>
  <c r="Z4696" i="1"/>
  <c r="Z4695" i="1"/>
  <c r="Z4694" i="1"/>
  <c r="Z4693" i="1"/>
  <c r="Z4692" i="1"/>
  <c r="Z4691" i="1"/>
  <c r="Z4690" i="1"/>
  <c r="Z4689" i="1"/>
  <c r="Z4688" i="1"/>
  <c r="Z4687" i="1"/>
  <c r="Z4686" i="1"/>
  <c r="Z4685" i="1"/>
  <c r="Z4684" i="1"/>
  <c r="Z4683" i="1"/>
  <c r="Z4682" i="1"/>
  <c r="Z4681" i="1"/>
  <c r="Z4680" i="1"/>
  <c r="Z4679" i="1"/>
  <c r="Z4678" i="1"/>
  <c r="Z4677" i="1"/>
  <c r="Z4676" i="1"/>
  <c r="Z4675" i="1"/>
  <c r="Z4674" i="1"/>
  <c r="Z4673" i="1"/>
  <c r="Z4672" i="1"/>
  <c r="Z4671" i="1"/>
  <c r="Z4670" i="1"/>
  <c r="Z4669" i="1"/>
  <c r="Z4668" i="1"/>
  <c r="Z4667" i="1"/>
  <c r="Z4666" i="1"/>
  <c r="Z4665" i="1"/>
  <c r="Z4664" i="1"/>
  <c r="Z4663" i="1"/>
  <c r="Z4662" i="1"/>
  <c r="Z4661" i="1"/>
  <c r="Z4660" i="1"/>
  <c r="Z4659" i="1"/>
  <c r="Z4658" i="1"/>
  <c r="Z4657" i="1"/>
  <c r="Z4656" i="1"/>
  <c r="Z4655" i="1"/>
  <c r="Z4654" i="1"/>
  <c r="Z4653" i="1"/>
  <c r="Z4652" i="1"/>
  <c r="Z4651" i="1"/>
  <c r="Z4650" i="1"/>
  <c r="Z4649" i="1"/>
  <c r="Z4648" i="1"/>
  <c r="Z4647" i="1"/>
  <c r="Z4646" i="1"/>
  <c r="Z4645" i="1"/>
  <c r="Z4644" i="1"/>
  <c r="Z4643" i="1"/>
  <c r="Z4642" i="1"/>
  <c r="Z4641" i="1"/>
  <c r="Z4640" i="1"/>
  <c r="Z4639" i="1"/>
  <c r="Z4638" i="1"/>
  <c r="Z4637" i="1"/>
  <c r="Z4636" i="1"/>
  <c r="Z4635" i="1"/>
  <c r="Z4634" i="1"/>
  <c r="Z4633" i="1"/>
  <c r="Z4632" i="1"/>
  <c r="Z4631" i="1"/>
  <c r="Z4630" i="1"/>
  <c r="Z4629" i="1"/>
  <c r="Z4628" i="1"/>
  <c r="Z4627" i="1"/>
  <c r="Z4626" i="1"/>
  <c r="Z4625" i="1"/>
  <c r="Z4624" i="1"/>
  <c r="Z4623" i="1"/>
  <c r="Z4622" i="1"/>
  <c r="Z4621" i="1"/>
  <c r="Z4620" i="1"/>
  <c r="Z4619" i="1"/>
  <c r="Z4618" i="1"/>
  <c r="Z4617" i="1"/>
  <c r="Z4616" i="1"/>
  <c r="Z4615" i="1"/>
  <c r="Z4614" i="1"/>
  <c r="Z4613" i="1"/>
  <c r="Z4612" i="1"/>
  <c r="Z4611" i="1"/>
  <c r="Z4610" i="1"/>
  <c r="Z4609" i="1"/>
  <c r="Z4608" i="1"/>
  <c r="Z4607" i="1"/>
  <c r="Z4606" i="1"/>
  <c r="Z4605" i="1"/>
  <c r="Z4604" i="1"/>
  <c r="Z4603" i="1"/>
  <c r="Z4602" i="1"/>
  <c r="Z4601" i="1"/>
  <c r="Z4600" i="1"/>
  <c r="Z4599" i="1"/>
  <c r="Z4598" i="1"/>
  <c r="Z4597" i="1"/>
  <c r="Z4596" i="1"/>
  <c r="Z4595" i="1"/>
  <c r="Z4594" i="1"/>
  <c r="Z4593" i="1"/>
  <c r="Z4592" i="1"/>
  <c r="Z4591" i="1"/>
  <c r="Z4590" i="1"/>
  <c r="Z4589" i="1"/>
  <c r="Z4588" i="1"/>
  <c r="Z4587" i="1"/>
  <c r="Z4586" i="1"/>
  <c r="Z4585" i="1"/>
  <c r="Z4584" i="1"/>
  <c r="Z4583" i="1"/>
  <c r="Z4582" i="1"/>
  <c r="Z4581" i="1"/>
  <c r="Z4580" i="1"/>
  <c r="Z4579" i="1"/>
  <c r="Z4578" i="1"/>
  <c r="Z4577" i="1"/>
  <c r="Z4576" i="1"/>
  <c r="Z4575" i="1"/>
  <c r="Z4574" i="1"/>
  <c r="Z4573" i="1"/>
  <c r="Z4572" i="1"/>
  <c r="Z4571" i="1"/>
  <c r="Z4570" i="1"/>
  <c r="Z4569" i="1"/>
  <c r="Z4568" i="1"/>
  <c r="Z4567" i="1"/>
  <c r="Z4566" i="1"/>
  <c r="Z4565" i="1"/>
  <c r="Z4564" i="1"/>
  <c r="Z4563" i="1"/>
  <c r="Z4562" i="1"/>
  <c r="Z4561" i="1"/>
  <c r="Z4560" i="1"/>
  <c r="Z4559" i="1"/>
  <c r="Z4558" i="1"/>
  <c r="Z4557" i="1"/>
  <c r="Z4556" i="1"/>
  <c r="Z4555" i="1"/>
  <c r="Z4554" i="1"/>
  <c r="Z4553" i="1"/>
  <c r="Z4552" i="1"/>
  <c r="Z4551" i="1"/>
  <c r="Z4550" i="1"/>
  <c r="Z4549" i="1"/>
  <c r="Z4548" i="1"/>
  <c r="Z4547" i="1"/>
  <c r="Z4546" i="1"/>
  <c r="Z4545" i="1"/>
  <c r="Z4544" i="1"/>
  <c r="Z4543" i="1"/>
  <c r="Z4542" i="1"/>
  <c r="Z4541" i="1"/>
  <c r="Z4540" i="1"/>
  <c r="Z4539" i="1"/>
  <c r="Z4538" i="1"/>
  <c r="Z4537" i="1"/>
  <c r="Z4536" i="1"/>
  <c r="Z4535" i="1"/>
  <c r="Z4534" i="1"/>
  <c r="Z4533" i="1"/>
  <c r="Z4532" i="1"/>
  <c r="Z4531" i="1"/>
  <c r="Z4530" i="1"/>
  <c r="Z4529" i="1"/>
  <c r="Z4528" i="1"/>
  <c r="Z4527" i="1"/>
  <c r="Z4526" i="1"/>
  <c r="Z4525" i="1"/>
  <c r="Z4524" i="1"/>
  <c r="Z4523" i="1"/>
  <c r="Z4522" i="1"/>
  <c r="Z4521" i="1"/>
  <c r="Z4520" i="1"/>
  <c r="Z4519" i="1"/>
  <c r="Z4518" i="1"/>
  <c r="Z4517" i="1"/>
  <c r="Z4516" i="1"/>
  <c r="Z4515" i="1"/>
  <c r="Z4514" i="1"/>
  <c r="Z4513" i="1"/>
  <c r="Z4512" i="1"/>
  <c r="Z4511" i="1"/>
  <c r="Z4510" i="1"/>
  <c r="Z4509" i="1"/>
  <c r="Z4508" i="1"/>
  <c r="Z4507" i="1"/>
  <c r="Z4506" i="1"/>
  <c r="Z4505" i="1"/>
  <c r="Z4504" i="1"/>
  <c r="Z4503" i="1"/>
  <c r="Z4502" i="1"/>
  <c r="Z4501" i="1"/>
  <c r="Z4500" i="1"/>
  <c r="Z4499" i="1"/>
  <c r="Z4498" i="1"/>
  <c r="Z4497" i="1"/>
  <c r="Z4496" i="1"/>
  <c r="Z4495" i="1"/>
  <c r="Z4494" i="1"/>
  <c r="Z4493" i="1"/>
  <c r="Z4492" i="1"/>
  <c r="Z4491" i="1"/>
  <c r="Z4490" i="1"/>
  <c r="Z4489" i="1"/>
  <c r="Z4488" i="1"/>
  <c r="Z4487" i="1"/>
  <c r="Z4486" i="1"/>
  <c r="Z4485" i="1"/>
  <c r="Z4484" i="1"/>
  <c r="Z4483" i="1"/>
  <c r="Z4482" i="1"/>
  <c r="Z4481" i="1"/>
  <c r="Z4480" i="1"/>
  <c r="Z4479" i="1"/>
  <c r="Z4478" i="1"/>
  <c r="Z4477" i="1"/>
  <c r="Z4476" i="1"/>
  <c r="Z4475" i="1"/>
  <c r="Z4474" i="1"/>
  <c r="Z4473" i="1"/>
  <c r="Z4472" i="1"/>
  <c r="Z4471" i="1"/>
  <c r="Z4470" i="1"/>
  <c r="Z4469" i="1"/>
  <c r="Z4468" i="1"/>
  <c r="Z4467" i="1"/>
  <c r="Z4466" i="1"/>
  <c r="Z4465" i="1"/>
  <c r="Z4464" i="1"/>
  <c r="Z4463" i="1"/>
  <c r="Z4462" i="1"/>
  <c r="Z4461" i="1"/>
  <c r="Z4460" i="1"/>
  <c r="Z4459" i="1"/>
  <c r="Z4458" i="1"/>
  <c r="Z4457" i="1"/>
  <c r="Z4456" i="1"/>
  <c r="Z4455" i="1"/>
  <c r="Z4454" i="1"/>
  <c r="Z4453" i="1"/>
  <c r="Z4452" i="1"/>
  <c r="Z4451" i="1"/>
  <c r="Z4450" i="1"/>
  <c r="Z4449" i="1"/>
  <c r="Z4448" i="1"/>
  <c r="Z4447" i="1"/>
  <c r="Z4446" i="1"/>
  <c r="Z4445" i="1"/>
  <c r="Z4444" i="1"/>
  <c r="Z4443" i="1"/>
  <c r="Z4442" i="1"/>
  <c r="Z4441" i="1"/>
  <c r="Z4440" i="1"/>
  <c r="Z4439" i="1"/>
  <c r="Z4438" i="1"/>
  <c r="Z4437" i="1"/>
  <c r="Z4436" i="1"/>
  <c r="Z4435" i="1"/>
  <c r="Z4434" i="1"/>
  <c r="Z4433" i="1"/>
  <c r="Z4432" i="1"/>
  <c r="Z4431" i="1"/>
  <c r="Z4430" i="1"/>
  <c r="Z4429" i="1"/>
  <c r="Z4428" i="1"/>
  <c r="Z4427" i="1"/>
  <c r="Z4426" i="1"/>
  <c r="Z4425" i="1"/>
  <c r="Z4424" i="1"/>
  <c r="Z4423" i="1"/>
  <c r="Z4422" i="1"/>
  <c r="Z4421" i="1"/>
  <c r="Z4420" i="1"/>
  <c r="Z4419" i="1"/>
  <c r="Z4418" i="1"/>
  <c r="Z4417" i="1"/>
  <c r="Z4416" i="1"/>
  <c r="Z4415" i="1"/>
  <c r="Z4414" i="1"/>
  <c r="Z4413" i="1"/>
  <c r="Z4412" i="1"/>
  <c r="Z4411" i="1"/>
  <c r="Z4410" i="1"/>
  <c r="Z4409" i="1"/>
  <c r="Z4408" i="1"/>
  <c r="Z4407" i="1"/>
  <c r="Z4406" i="1"/>
  <c r="Z4405" i="1"/>
  <c r="Z4404" i="1"/>
  <c r="Z4403" i="1"/>
  <c r="Z4402" i="1"/>
  <c r="Z4401" i="1"/>
  <c r="Z4400" i="1"/>
  <c r="Z4399" i="1"/>
  <c r="Z4398" i="1"/>
  <c r="Z4397" i="1"/>
  <c r="Z4396" i="1"/>
  <c r="Z4395" i="1"/>
  <c r="Z4394" i="1"/>
  <c r="Z4393" i="1"/>
  <c r="Z4392" i="1"/>
  <c r="Z4391" i="1"/>
  <c r="Z4390" i="1"/>
  <c r="Z4389" i="1"/>
  <c r="Z4388" i="1"/>
  <c r="Z4387" i="1"/>
  <c r="Z4386" i="1"/>
  <c r="Z4385" i="1"/>
  <c r="Z4384" i="1"/>
  <c r="Z4383" i="1"/>
  <c r="Z4382" i="1"/>
  <c r="Z4381" i="1"/>
  <c r="Z4380" i="1"/>
  <c r="Z4379" i="1"/>
  <c r="Z4378" i="1"/>
  <c r="Z4377" i="1"/>
  <c r="Z4376" i="1"/>
  <c r="Z4375" i="1"/>
  <c r="Z4374" i="1"/>
  <c r="Z4373" i="1"/>
  <c r="Z4372" i="1"/>
  <c r="Z4371" i="1"/>
  <c r="Z4370" i="1"/>
  <c r="Z4369" i="1"/>
  <c r="Z4368" i="1"/>
  <c r="Z4367" i="1"/>
  <c r="Z4366" i="1"/>
  <c r="Z4365" i="1"/>
  <c r="Z4364" i="1"/>
  <c r="Z4363" i="1"/>
  <c r="Z4362" i="1"/>
  <c r="Z4361" i="1"/>
  <c r="Z4360" i="1"/>
  <c r="Z4359" i="1"/>
  <c r="Z4358" i="1"/>
  <c r="Z4357" i="1"/>
  <c r="Z4356" i="1"/>
  <c r="Z4355" i="1"/>
  <c r="Z4354" i="1"/>
  <c r="Z4353" i="1"/>
  <c r="Z4352" i="1"/>
  <c r="Z4351" i="1"/>
  <c r="Z4350" i="1"/>
  <c r="Z4349" i="1"/>
  <c r="Z4348" i="1"/>
  <c r="Z4347" i="1"/>
  <c r="Z4346" i="1"/>
  <c r="Z4345" i="1"/>
  <c r="Z4344" i="1"/>
  <c r="Z4343" i="1"/>
  <c r="Z4342" i="1"/>
  <c r="Z4341" i="1"/>
  <c r="Z4340" i="1"/>
  <c r="Z4339" i="1"/>
  <c r="Z4338" i="1"/>
  <c r="Z4337" i="1"/>
  <c r="Z4336" i="1"/>
  <c r="Z4335" i="1"/>
  <c r="Z4334" i="1"/>
  <c r="Z4333" i="1"/>
  <c r="Z4332" i="1"/>
  <c r="Z4331" i="1"/>
  <c r="Z4330" i="1"/>
  <c r="Z4329" i="1"/>
  <c r="Z4328" i="1"/>
  <c r="Z4327" i="1"/>
  <c r="Z4326" i="1"/>
  <c r="Z4325" i="1"/>
  <c r="Z4324" i="1"/>
  <c r="Z4323" i="1"/>
  <c r="Z4322" i="1"/>
  <c r="Z4321" i="1"/>
  <c r="Z4320" i="1"/>
  <c r="Z4319" i="1"/>
  <c r="Z4318" i="1"/>
  <c r="Z4317" i="1"/>
  <c r="Z4316" i="1"/>
  <c r="Z4315" i="1"/>
  <c r="Z4314" i="1"/>
  <c r="Z4313" i="1"/>
  <c r="Z4312" i="1"/>
  <c r="Z4311" i="1"/>
  <c r="Z4310" i="1"/>
  <c r="Z4309" i="1"/>
  <c r="Z4308" i="1"/>
  <c r="Z4307" i="1"/>
  <c r="Z4306" i="1"/>
  <c r="Z4305" i="1"/>
  <c r="Z4304" i="1"/>
  <c r="Z4303" i="1"/>
  <c r="Z4302" i="1"/>
  <c r="Z4301" i="1"/>
  <c r="Z4300" i="1"/>
  <c r="Z4299" i="1"/>
  <c r="Z4298" i="1"/>
  <c r="Z4297" i="1"/>
  <c r="Z4296" i="1"/>
  <c r="Z4295" i="1"/>
  <c r="Z4294" i="1"/>
  <c r="Z4293" i="1"/>
  <c r="Z4292" i="1"/>
  <c r="Z4291" i="1"/>
  <c r="Z4290" i="1"/>
  <c r="Z4289" i="1"/>
  <c r="Z4288" i="1"/>
  <c r="Z4287" i="1"/>
  <c r="Z4286" i="1"/>
  <c r="Z4285" i="1"/>
  <c r="Z4284" i="1"/>
  <c r="Z4283" i="1"/>
  <c r="Z4282" i="1"/>
  <c r="Z4281" i="1"/>
  <c r="Z4280" i="1"/>
  <c r="Z4279" i="1"/>
  <c r="Z4278" i="1"/>
  <c r="Z4277" i="1"/>
  <c r="Z4276" i="1"/>
  <c r="Z4275" i="1"/>
  <c r="Z4274" i="1"/>
  <c r="Z4273" i="1"/>
  <c r="Z4272" i="1"/>
  <c r="Z4271" i="1"/>
  <c r="Z4270" i="1"/>
  <c r="Z4269" i="1"/>
  <c r="Z4268" i="1"/>
  <c r="Z4267" i="1"/>
  <c r="Z4266" i="1"/>
  <c r="Z4265" i="1"/>
  <c r="Z4264" i="1"/>
  <c r="Z4263" i="1"/>
  <c r="Z4262" i="1"/>
  <c r="Z4261" i="1"/>
  <c r="Z4260" i="1"/>
  <c r="Z4259" i="1"/>
  <c r="Z4258" i="1"/>
  <c r="Z4257" i="1"/>
  <c r="Z4256" i="1"/>
  <c r="Z4255" i="1"/>
  <c r="Z4254" i="1"/>
  <c r="Z4253" i="1"/>
  <c r="Z4252" i="1"/>
  <c r="Z4251" i="1"/>
  <c r="Z4250" i="1"/>
  <c r="Z4249" i="1"/>
  <c r="Z4248" i="1"/>
  <c r="Z4247" i="1"/>
  <c r="Z4246" i="1"/>
  <c r="Z4245" i="1"/>
  <c r="Z4244" i="1"/>
  <c r="Z4243" i="1"/>
  <c r="Z4242" i="1"/>
  <c r="Z4241" i="1"/>
  <c r="Z4240" i="1"/>
  <c r="Z4239" i="1"/>
  <c r="Z4238" i="1"/>
  <c r="Z4237" i="1"/>
  <c r="Z4236" i="1"/>
  <c r="Z4235" i="1"/>
  <c r="Z4234" i="1"/>
  <c r="Z4233" i="1"/>
  <c r="Z4232" i="1"/>
  <c r="Z4231" i="1"/>
  <c r="Z4230" i="1"/>
  <c r="Z4229" i="1"/>
  <c r="Z4228" i="1"/>
  <c r="Z4227" i="1"/>
  <c r="Z4226" i="1"/>
  <c r="Z4225" i="1"/>
  <c r="Z4224" i="1"/>
  <c r="Z4223" i="1"/>
  <c r="Z4222" i="1"/>
  <c r="Z4221" i="1"/>
  <c r="Z4220" i="1"/>
  <c r="Z4219" i="1"/>
  <c r="Z4218" i="1"/>
  <c r="Z4217" i="1"/>
  <c r="Z4216" i="1"/>
  <c r="Z4215" i="1"/>
  <c r="Z4214" i="1"/>
  <c r="Z4213" i="1"/>
  <c r="Z4212" i="1"/>
  <c r="Z4211" i="1"/>
  <c r="Z4210" i="1"/>
  <c r="Z4209" i="1"/>
  <c r="Z4208" i="1"/>
  <c r="Z4207" i="1"/>
  <c r="Z4206" i="1"/>
  <c r="Z4205" i="1"/>
  <c r="Z4204" i="1"/>
  <c r="Z4203" i="1"/>
  <c r="Z4202" i="1"/>
  <c r="Z4201" i="1"/>
  <c r="Z4200" i="1"/>
  <c r="Z4199" i="1"/>
  <c r="Z4198" i="1"/>
  <c r="Z4197" i="1"/>
  <c r="Z4196" i="1"/>
  <c r="Z4195" i="1"/>
  <c r="Z4194" i="1"/>
  <c r="Z4193" i="1"/>
  <c r="Z4192" i="1"/>
  <c r="Z4191" i="1"/>
  <c r="Z4190" i="1"/>
  <c r="Z4189" i="1"/>
  <c r="Z4188" i="1"/>
  <c r="Z4187" i="1"/>
  <c r="Z4186" i="1"/>
  <c r="Z4185" i="1"/>
  <c r="Z4184" i="1"/>
  <c r="Z4183" i="1"/>
  <c r="Z4182" i="1"/>
  <c r="Z4181" i="1"/>
  <c r="Z4180" i="1"/>
  <c r="Z4179" i="1"/>
  <c r="Z4178" i="1"/>
  <c r="Z4177" i="1"/>
  <c r="Z4176" i="1"/>
  <c r="Z4175" i="1"/>
  <c r="Z4174" i="1"/>
  <c r="Z4173" i="1"/>
  <c r="Z4172" i="1"/>
  <c r="Z4171" i="1"/>
  <c r="Z4170" i="1"/>
  <c r="Z4169" i="1"/>
  <c r="Z4168" i="1"/>
  <c r="Z4167" i="1"/>
  <c r="Z4166" i="1"/>
  <c r="Z4165" i="1"/>
  <c r="Z4164" i="1"/>
  <c r="Z4163" i="1"/>
  <c r="Z4162" i="1"/>
  <c r="Z4161" i="1"/>
  <c r="Z4160" i="1"/>
  <c r="Z4159" i="1"/>
  <c r="Z4158" i="1"/>
  <c r="Z4157" i="1"/>
  <c r="Z4156" i="1"/>
  <c r="Z4155" i="1"/>
  <c r="Z4154" i="1"/>
  <c r="Z4153" i="1"/>
  <c r="Z4152" i="1"/>
  <c r="Z4151" i="1"/>
  <c r="Z4150" i="1"/>
  <c r="Z4149" i="1"/>
  <c r="Z4148" i="1"/>
  <c r="Z4147" i="1"/>
  <c r="Z4146" i="1"/>
  <c r="Z4145" i="1"/>
  <c r="Z4144" i="1"/>
  <c r="Z4143" i="1"/>
  <c r="Z4142" i="1"/>
  <c r="Z4141" i="1"/>
  <c r="Z4140" i="1"/>
  <c r="Z4139" i="1"/>
  <c r="Z4138" i="1"/>
  <c r="Z4137" i="1"/>
  <c r="Z4136" i="1"/>
  <c r="Z4135" i="1"/>
  <c r="Z4134" i="1"/>
  <c r="Z4133" i="1"/>
  <c r="Z4132" i="1"/>
  <c r="Z4131" i="1"/>
  <c r="Z4130" i="1"/>
  <c r="Z4129" i="1"/>
  <c r="Z4128" i="1"/>
  <c r="Z4127" i="1"/>
  <c r="Z4126" i="1"/>
  <c r="Z4125" i="1"/>
  <c r="Z4124" i="1"/>
  <c r="Z4123" i="1"/>
  <c r="Z4122" i="1"/>
  <c r="Z4121" i="1"/>
  <c r="Z4120" i="1"/>
  <c r="Z4119" i="1"/>
  <c r="Z4118" i="1"/>
  <c r="Z4117" i="1"/>
  <c r="Z4116" i="1"/>
  <c r="Z4115" i="1"/>
  <c r="Z4114" i="1"/>
  <c r="Z4113" i="1"/>
  <c r="Z4112" i="1"/>
  <c r="Z4111" i="1"/>
  <c r="Z4110" i="1"/>
  <c r="Z4109" i="1"/>
  <c r="Z4108" i="1"/>
  <c r="Z4107" i="1"/>
  <c r="Z4106" i="1"/>
  <c r="Z4105" i="1"/>
  <c r="Z4104" i="1"/>
  <c r="Z4103" i="1"/>
  <c r="Z4102" i="1"/>
  <c r="Z4101" i="1"/>
  <c r="Z4100" i="1"/>
  <c r="Z4099" i="1"/>
  <c r="Z4098" i="1"/>
  <c r="Z4097" i="1"/>
  <c r="Z4096" i="1"/>
  <c r="Z4095" i="1"/>
  <c r="Z4094" i="1"/>
  <c r="Z4093" i="1"/>
  <c r="Z4092" i="1"/>
  <c r="Z4091" i="1"/>
  <c r="Z4090" i="1"/>
  <c r="Z4089" i="1"/>
  <c r="Z4088" i="1"/>
  <c r="Z4087" i="1"/>
  <c r="Z4086" i="1"/>
  <c r="Z4085" i="1"/>
  <c r="Z4084" i="1"/>
  <c r="Z4083" i="1"/>
  <c r="Z4082" i="1"/>
  <c r="Z4081" i="1"/>
  <c r="Z4080" i="1"/>
  <c r="Z4079" i="1"/>
  <c r="Z4078" i="1"/>
  <c r="Z4077" i="1"/>
  <c r="Z4076" i="1"/>
  <c r="Z4075" i="1"/>
  <c r="Z4074" i="1"/>
  <c r="Z4073" i="1"/>
  <c r="Z4072" i="1"/>
  <c r="Z4071" i="1"/>
  <c r="Z4070" i="1"/>
  <c r="Z4069" i="1"/>
  <c r="Z4068" i="1"/>
  <c r="Z4067" i="1"/>
  <c r="Z4066" i="1"/>
  <c r="Z4065" i="1"/>
  <c r="Z4064" i="1"/>
  <c r="Z4063" i="1"/>
  <c r="Z4062" i="1"/>
  <c r="Z4061" i="1"/>
  <c r="Z4060" i="1"/>
  <c r="Z4059" i="1"/>
  <c r="Z4058" i="1"/>
  <c r="Z4057" i="1"/>
  <c r="Z4056" i="1"/>
  <c r="Z4055" i="1"/>
  <c r="Z4054" i="1"/>
  <c r="Z4053" i="1"/>
  <c r="Z4052" i="1"/>
  <c r="Z4051" i="1"/>
  <c r="Z4050" i="1"/>
  <c r="Z4049" i="1"/>
  <c r="Z4048" i="1"/>
  <c r="Z4047" i="1"/>
  <c r="Z4046" i="1"/>
  <c r="Z4045" i="1"/>
  <c r="Z4044" i="1"/>
  <c r="Z4043" i="1"/>
  <c r="Z4042" i="1"/>
  <c r="Z4041" i="1"/>
  <c r="Z4040" i="1"/>
  <c r="Z4039" i="1"/>
  <c r="Z4038" i="1"/>
  <c r="Z4037" i="1"/>
  <c r="Z4036" i="1"/>
  <c r="Z4035" i="1"/>
  <c r="Z4034" i="1"/>
  <c r="Z4033" i="1"/>
  <c r="Z4032" i="1"/>
  <c r="Z4031" i="1"/>
  <c r="Z4030" i="1"/>
  <c r="Z4029" i="1"/>
  <c r="Z4028" i="1"/>
  <c r="Z4027" i="1"/>
  <c r="Z4026" i="1"/>
  <c r="Z4025" i="1"/>
  <c r="Z4024" i="1"/>
  <c r="Z4023" i="1"/>
  <c r="Z4022" i="1"/>
  <c r="Z4021" i="1"/>
  <c r="Z4020" i="1"/>
  <c r="Z4019" i="1"/>
  <c r="Z4018" i="1"/>
  <c r="Z4017" i="1"/>
  <c r="Z4016" i="1"/>
  <c r="Z4015" i="1"/>
  <c r="Z4014" i="1"/>
  <c r="Z4013" i="1"/>
  <c r="Z4012" i="1"/>
  <c r="Z4011" i="1"/>
  <c r="Z4010" i="1"/>
  <c r="Z4009" i="1"/>
  <c r="Z4008" i="1"/>
  <c r="Z4007" i="1"/>
  <c r="Z4006" i="1"/>
  <c r="Z4005" i="1"/>
  <c r="Z4004" i="1"/>
  <c r="Z4003" i="1"/>
  <c r="Z4002" i="1"/>
  <c r="Z4001" i="1"/>
  <c r="Z4000" i="1"/>
  <c r="Z3999" i="1"/>
  <c r="Z3998" i="1"/>
  <c r="Z3997" i="1"/>
  <c r="Z3996" i="1"/>
  <c r="Z3995" i="1"/>
  <c r="Z3994" i="1"/>
  <c r="Z3993" i="1"/>
  <c r="Z3992" i="1"/>
  <c r="Z3991" i="1"/>
  <c r="Z3990" i="1"/>
  <c r="Z3989" i="1"/>
  <c r="Z3988" i="1"/>
  <c r="Z3987" i="1"/>
  <c r="Z3986" i="1"/>
  <c r="Z3985" i="1"/>
  <c r="Z3984" i="1"/>
  <c r="Z3983" i="1"/>
  <c r="Z3982" i="1"/>
  <c r="Z3981" i="1"/>
  <c r="Z3980" i="1"/>
  <c r="Z3979" i="1"/>
  <c r="Z3978" i="1"/>
  <c r="Z3977" i="1"/>
  <c r="Z3976" i="1"/>
  <c r="Z3975" i="1"/>
  <c r="Z3974" i="1"/>
  <c r="Z3973" i="1"/>
  <c r="Z3972" i="1"/>
  <c r="Z3971" i="1"/>
  <c r="Z3970" i="1"/>
  <c r="Z3969" i="1"/>
  <c r="Z3968" i="1"/>
  <c r="Z3967" i="1"/>
  <c r="Z3966" i="1"/>
  <c r="Z3965" i="1"/>
  <c r="Z3964" i="1"/>
  <c r="Z3963" i="1"/>
  <c r="Z3962" i="1"/>
  <c r="Z3961" i="1"/>
  <c r="Z3960" i="1"/>
  <c r="Z3959" i="1"/>
  <c r="Z3958" i="1"/>
  <c r="Z3957" i="1"/>
  <c r="Z3956" i="1"/>
  <c r="Z3955" i="1"/>
  <c r="Z3954" i="1"/>
  <c r="Z3953" i="1"/>
  <c r="Z3952" i="1"/>
  <c r="Z3951" i="1"/>
  <c r="Z3950" i="1"/>
  <c r="Z3949" i="1"/>
  <c r="Z3948" i="1"/>
  <c r="Z3947" i="1"/>
  <c r="Z3946" i="1"/>
  <c r="Z3945" i="1"/>
  <c r="Z3944" i="1"/>
  <c r="Z3943" i="1"/>
  <c r="Z3942" i="1"/>
  <c r="Z3941" i="1"/>
  <c r="Z3940" i="1"/>
  <c r="Z3939" i="1"/>
  <c r="Z3938" i="1"/>
  <c r="Z3937" i="1"/>
  <c r="Z3936" i="1"/>
  <c r="Z3935" i="1"/>
  <c r="Z3934" i="1"/>
  <c r="Z3933" i="1"/>
  <c r="Z3932" i="1"/>
  <c r="Z3931" i="1"/>
  <c r="Z3930" i="1"/>
  <c r="Z3929" i="1"/>
  <c r="Z3928" i="1"/>
  <c r="Z3927" i="1"/>
  <c r="Z3926" i="1"/>
  <c r="Z3925" i="1"/>
  <c r="Z3924" i="1"/>
  <c r="Z3923" i="1"/>
  <c r="Z3922" i="1"/>
  <c r="Z3921" i="1"/>
  <c r="Z3920" i="1"/>
  <c r="Z3919" i="1"/>
  <c r="Z3918" i="1"/>
  <c r="Z3917" i="1"/>
  <c r="Z3916" i="1"/>
  <c r="Z3915" i="1"/>
  <c r="Z3914" i="1"/>
  <c r="Z3913" i="1"/>
  <c r="Z3912" i="1"/>
  <c r="Z3911" i="1"/>
  <c r="Z3910" i="1"/>
  <c r="Z3909" i="1"/>
  <c r="Z3908" i="1"/>
  <c r="Z3907" i="1"/>
  <c r="Z3906" i="1"/>
  <c r="Z3905" i="1"/>
  <c r="Z3904" i="1"/>
  <c r="Z3903" i="1"/>
  <c r="Z3902" i="1"/>
  <c r="Z3901" i="1"/>
  <c r="Z3900" i="1"/>
  <c r="Z3899" i="1"/>
  <c r="Z3898" i="1"/>
  <c r="Z3897" i="1"/>
  <c r="Z3896" i="1"/>
  <c r="Z3895" i="1"/>
  <c r="Z3894" i="1"/>
  <c r="Z3893" i="1"/>
  <c r="Z3892" i="1"/>
  <c r="Z3891" i="1"/>
  <c r="Z3890" i="1"/>
  <c r="Z3889" i="1"/>
  <c r="Z3888" i="1"/>
  <c r="Z3887" i="1"/>
  <c r="Z3886" i="1"/>
  <c r="Z3885" i="1"/>
  <c r="Z3884" i="1"/>
  <c r="Z3883" i="1"/>
  <c r="Z3882" i="1"/>
  <c r="Z3881" i="1"/>
  <c r="Z3880" i="1"/>
  <c r="Z3879" i="1"/>
  <c r="Z3878" i="1"/>
  <c r="Z3877" i="1"/>
  <c r="Z3876" i="1"/>
  <c r="Z3875" i="1"/>
  <c r="Z3874" i="1"/>
  <c r="Z3873" i="1"/>
  <c r="Z3872" i="1"/>
  <c r="Z3871" i="1"/>
  <c r="Z3870" i="1"/>
  <c r="Z3869" i="1"/>
  <c r="Z3868" i="1"/>
  <c r="Z3867" i="1"/>
  <c r="Z3866" i="1"/>
  <c r="Z3865" i="1"/>
  <c r="Z3864" i="1"/>
  <c r="Z3863" i="1"/>
  <c r="Z3862" i="1"/>
  <c r="Z3861" i="1"/>
  <c r="Z3860" i="1"/>
  <c r="Z3859" i="1"/>
  <c r="Z3858" i="1"/>
  <c r="Z3857" i="1"/>
  <c r="Z3856" i="1"/>
  <c r="Z3855" i="1"/>
  <c r="Z3854" i="1"/>
  <c r="Z3853" i="1"/>
  <c r="Z3852" i="1"/>
  <c r="Z3851" i="1"/>
  <c r="Z3850" i="1"/>
  <c r="Z3849" i="1"/>
  <c r="Z3848" i="1"/>
  <c r="Z3847" i="1"/>
  <c r="Z3846" i="1"/>
  <c r="Z3845" i="1"/>
  <c r="Z3844" i="1"/>
  <c r="Z3843" i="1"/>
  <c r="Z3842" i="1"/>
  <c r="Z3841" i="1"/>
  <c r="Z3840" i="1"/>
  <c r="Z3839" i="1"/>
  <c r="Z3838" i="1"/>
  <c r="Z3837" i="1"/>
  <c r="Z3836" i="1"/>
  <c r="Z3835" i="1"/>
  <c r="Z3834" i="1"/>
  <c r="Z3833" i="1"/>
  <c r="Z3832" i="1"/>
  <c r="Z3831" i="1"/>
  <c r="Z3830" i="1"/>
  <c r="Z3829" i="1"/>
  <c r="Z3828" i="1"/>
  <c r="Z3827" i="1"/>
  <c r="Z3826" i="1"/>
  <c r="Z3825" i="1"/>
  <c r="Z3824" i="1"/>
  <c r="Z3823" i="1"/>
  <c r="Z3822" i="1"/>
  <c r="Z3821" i="1"/>
  <c r="Z3820" i="1"/>
  <c r="Z3819" i="1"/>
  <c r="Z3818" i="1"/>
  <c r="Z3817" i="1"/>
  <c r="Z3816" i="1"/>
  <c r="Z3815" i="1"/>
  <c r="Z3814" i="1"/>
  <c r="Z3813" i="1"/>
  <c r="Z3812" i="1"/>
  <c r="Z3811" i="1"/>
  <c r="Z3810" i="1"/>
  <c r="Z3809" i="1"/>
  <c r="Z3808" i="1"/>
  <c r="Z3807" i="1"/>
  <c r="Z3806" i="1"/>
  <c r="Z3805" i="1"/>
  <c r="Z3804" i="1"/>
  <c r="Z3803" i="1"/>
  <c r="Z3802" i="1"/>
  <c r="Z3801" i="1"/>
  <c r="Z3800" i="1"/>
  <c r="Z3799" i="1"/>
  <c r="Z3798" i="1"/>
  <c r="Z3797" i="1"/>
  <c r="Z3796" i="1"/>
  <c r="Z3795" i="1"/>
  <c r="Z3794" i="1"/>
  <c r="Z3793" i="1"/>
  <c r="Z3792" i="1"/>
  <c r="Z3791" i="1"/>
  <c r="Z3790" i="1"/>
  <c r="Z3789" i="1"/>
  <c r="Z3788" i="1"/>
  <c r="Z3787" i="1"/>
  <c r="Z3786" i="1"/>
  <c r="Z3785" i="1"/>
  <c r="Z3784" i="1"/>
  <c r="Z3783" i="1"/>
  <c r="Z3782" i="1"/>
  <c r="Z3781" i="1"/>
  <c r="Z3780" i="1"/>
  <c r="Z3779" i="1"/>
  <c r="Z3778" i="1"/>
  <c r="Z3777" i="1"/>
  <c r="Z3776" i="1"/>
  <c r="Z3775" i="1"/>
  <c r="Z3774" i="1"/>
  <c r="Z3773" i="1"/>
  <c r="Z3772" i="1"/>
  <c r="Z3771" i="1"/>
  <c r="Z3770" i="1"/>
  <c r="Z3769" i="1"/>
  <c r="Z3768" i="1"/>
  <c r="Z3767" i="1"/>
  <c r="Z3766" i="1"/>
  <c r="Z3765" i="1"/>
  <c r="Z3764" i="1"/>
  <c r="Z3763" i="1"/>
  <c r="Z3762" i="1"/>
  <c r="Z3761" i="1"/>
  <c r="Z3760" i="1"/>
  <c r="Z3759" i="1"/>
  <c r="Z3758" i="1"/>
  <c r="Z3757" i="1"/>
  <c r="Z3756" i="1"/>
  <c r="Z3755" i="1"/>
  <c r="Z3754" i="1"/>
  <c r="Z3753" i="1"/>
  <c r="Z3752" i="1"/>
  <c r="Z3751" i="1"/>
  <c r="Z3750" i="1"/>
  <c r="Z3749" i="1"/>
  <c r="Z3748" i="1"/>
  <c r="Z3747" i="1"/>
  <c r="Z3746" i="1"/>
  <c r="Z3745" i="1"/>
  <c r="Z3744" i="1"/>
  <c r="Z3743" i="1"/>
  <c r="Z3742" i="1"/>
  <c r="Z3741" i="1"/>
  <c r="Z3740" i="1"/>
  <c r="Z3739" i="1"/>
  <c r="Z3738" i="1"/>
  <c r="Z3737" i="1"/>
  <c r="Z3736" i="1"/>
  <c r="Z3735" i="1"/>
  <c r="Z3734" i="1"/>
  <c r="Z3733" i="1"/>
  <c r="Z3732" i="1"/>
  <c r="Z3731" i="1"/>
  <c r="Z3730" i="1"/>
  <c r="Z3729" i="1"/>
  <c r="Z3728" i="1"/>
  <c r="Z3727" i="1"/>
  <c r="Z3726" i="1"/>
  <c r="Z3725" i="1"/>
  <c r="Z3724" i="1"/>
  <c r="Z3723" i="1"/>
  <c r="Z3722" i="1"/>
  <c r="Z3721" i="1"/>
  <c r="Z3720" i="1"/>
  <c r="Z3719" i="1"/>
  <c r="Z3718" i="1"/>
  <c r="Z3717" i="1"/>
  <c r="Z3716" i="1"/>
  <c r="Z3715" i="1"/>
  <c r="Z3714" i="1"/>
  <c r="Z3713" i="1"/>
  <c r="Z3712" i="1"/>
  <c r="Z3711" i="1"/>
  <c r="Z3710" i="1"/>
  <c r="Z3709" i="1"/>
  <c r="Z3708" i="1"/>
  <c r="Z3707" i="1"/>
  <c r="Z3706" i="1"/>
  <c r="Z3705" i="1"/>
  <c r="Z3704" i="1"/>
  <c r="Z3703" i="1"/>
  <c r="Z3702" i="1"/>
  <c r="Z3701" i="1"/>
  <c r="Z3700" i="1"/>
  <c r="Z3699" i="1"/>
  <c r="Z3698" i="1"/>
  <c r="Z3697" i="1"/>
  <c r="Z3696" i="1"/>
  <c r="Z3695" i="1"/>
  <c r="Z3694" i="1"/>
  <c r="Z3693" i="1"/>
  <c r="Z3692" i="1"/>
  <c r="Z3691" i="1"/>
  <c r="Z3690" i="1"/>
  <c r="Z3689" i="1"/>
  <c r="Z3688" i="1"/>
  <c r="Z3687" i="1"/>
  <c r="Z3686" i="1"/>
  <c r="Z3685" i="1"/>
  <c r="Z3684" i="1"/>
  <c r="Z3683" i="1"/>
  <c r="Z3682" i="1"/>
  <c r="Z3681" i="1"/>
  <c r="Z3680" i="1"/>
  <c r="Z3679" i="1"/>
  <c r="Z3678" i="1"/>
  <c r="Z3677" i="1"/>
  <c r="Z3676" i="1"/>
  <c r="Z3675" i="1"/>
  <c r="Z3674" i="1"/>
  <c r="Z3673" i="1"/>
  <c r="Z3672" i="1"/>
  <c r="Z3671" i="1"/>
  <c r="Z3670" i="1"/>
  <c r="Z3669" i="1"/>
  <c r="Z3668" i="1"/>
  <c r="Z3667" i="1"/>
  <c r="Z3666" i="1"/>
  <c r="Z3665" i="1"/>
  <c r="Z3664" i="1"/>
  <c r="Z3663" i="1"/>
  <c r="Z3662" i="1"/>
  <c r="Z3661" i="1"/>
  <c r="Z3660" i="1"/>
  <c r="Z3659" i="1"/>
  <c r="Z3658" i="1"/>
  <c r="Z3657" i="1"/>
  <c r="Z3656" i="1"/>
  <c r="Z3655" i="1"/>
  <c r="Z3654" i="1"/>
  <c r="Z3653" i="1"/>
  <c r="Z3652" i="1"/>
  <c r="Z3651" i="1"/>
  <c r="Z3650" i="1"/>
  <c r="Z3649" i="1"/>
  <c r="Z3648" i="1"/>
  <c r="Z3647" i="1"/>
  <c r="Z3646" i="1"/>
  <c r="Z3645" i="1"/>
  <c r="Z3644" i="1"/>
  <c r="Z3643" i="1"/>
  <c r="Z3642" i="1"/>
  <c r="Z3641" i="1"/>
  <c r="Z3640" i="1"/>
  <c r="Z3639" i="1"/>
  <c r="Z3638" i="1"/>
  <c r="Z3637" i="1"/>
  <c r="Z3636" i="1"/>
  <c r="Z3635" i="1"/>
  <c r="Z3634" i="1"/>
  <c r="Z3633" i="1"/>
  <c r="Z3632" i="1"/>
  <c r="Z3631" i="1"/>
  <c r="Z3630" i="1"/>
  <c r="Z3629" i="1"/>
  <c r="Z3628" i="1"/>
  <c r="Z3627" i="1"/>
  <c r="Z3626" i="1"/>
  <c r="Z3625" i="1"/>
  <c r="Z3624" i="1"/>
  <c r="Z3623" i="1"/>
  <c r="Z3622" i="1"/>
  <c r="Z3621" i="1"/>
  <c r="Z3620" i="1"/>
  <c r="Z3619" i="1"/>
  <c r="Z3618" i="1"/>
  <c r="Z3617" i="1"/>
  <c r="Z3616" i="1"/>
  <c r="Z3615" i="1"/>
  <c r="Z3614" i="1"/>
  <c r="Z3613" i="1"/>
  <c r="Z3612" i="1"/>
  <c r="Z3611" i="1"/>
  <c r="Z3610" i="1"/>
  <c r="Z3609" i="1"/>
  <c r="Z3608" i="1"/>
  <c r="Z3607" i="1"/>
  <c r="Z3606" i="1"/>
  <c r="Z3605" i="1"/>
  <c r="Z3604" i="1"/>
  <c r="Z3603" i="1"/>
  <c r="Z3602" i="1"/>
  <c r="Z3601" i="1"/>
  <c r="Z3600" i="1"/>
  <c r="Z3599" i="1"/>
  <c r="Z3598" i="1"/>
  <c r="Z3597" i="1"/>
  <c r="Z3596" i="1"/>
  <c r="Z3595" i="1"/>
  <c r="Z3594" i="1"/>
  <c r="Z3593" i="1"/>
  <c r="Z3592" i="1"/>
  <c r="Z3591" i="1"/>
  <c r="Z3590" i="1"/>
  <c r="Z3589" i="1"/>
  <c r="Z3588" i="1"/>
  <c r="Z3587" i="1"/>
  <c r="Z3586" i="1"/>
  <c r="Z3585" i="1"/>
  <c r="Z3584" i="1"/>
  <c r="Z3583" i="1"/>
  <c r="Z3582" i="1"/>
  <c r="Z3581" i="1"/>
  <c r="Z3580" i="1"/>
  <c r="Z3579" i="1"/>
  <c r="Z3578" i="1"/>
  <c r="Z3577" i="1"/>
  <c r="Z3576" i="1"/>
  <c r="Z3575" i="1"/>
  <c r="Z3574" i="1"/>
  <c r="Z3573" i="1"/>
  <c r="Z3572" i="1"/>
  <c r="Z3571" i="1"/>
  <c r="Z3570" i="1"/>
  <c r="Z3569" i="1"/>
  <c r="Z3568" i="1"/>
  <c r="Z3567" i="1"/>
  <c r="Z3566" i="1"/>
  <c r="Z3565" i="1"/>
  <c r="Z3564" i="1"/>
  <c r="Z3563" i="1"/>
  <c r="Z3562" i="1"/>
  <c r="Z3561" i="1"/>
  <c r="Z3560" i="1"/>
  <c r="Z3559" i="1"/>
  <c r="Z3558" i="1"/>
  <c r="Z3557" i="1"/>
  <c r="Z3556" i="1"/>
  <c r="Z3555" i="1"/>
  <c r="Z3554" i="1"/>
  <c r="Z3553" i="1"/>
  <c r="Z3552" i="1"/>
  <c r="Z3551" i="1"/>
  <c r="Z3550" i="1"/>
  <c r="Z3549" i="1"/>
  <c r="Z3548" i="1"/>
  <c r="Z3547" i="1"/>
  <c r="Z3546" i="1"/>
  <c r="Z3545" i="1"/>
  <c r="Z3544" i="1"/>
  <c r="Z3543" i="1"/>
  <c r="Z3542" i="1"/>
  <c r="Z3541" i="1"/>
  <c r="Z3540" i="1"/>
  <c r="Z3539" i="1"/>
  <c r="Z3538" i="1"/>
  <c r="Z3537" i="1"/>
  <c r="Z3536" i="1"/>
  <c r="Z3535" i="1"/>
  <c r="Z3534" i="1"/>
  <c r="Z3533" i="1"/>
  <c r="Z3532" i="1"/>
  <c r="Z3531" i="1"/>
  <c r="Z3530" i="1"/>
  <c r="Z3529" i="1"/>
  <c r="Z3528" i="1"/>
  <c r="Z3527" i="1"/>
  <c r="Z3526" i="1"/>
  <c r="Z3525" i="1"/>
  <c r="Z3524" i="1"/>
  <c r="Z3523" i="1"/>
  <c r="Z3522" i="1"/>
  <c r="Z3521" i="1"/>
  <c r="Z3520" i="1"/>
  <c r="Z3519" i="1"/>
  <c r="Z3518" i="1"/>
  <c r="Z3517" i="1"/>
  <c r="Z3516" i="1"/>
  <c r="Z3515" i="1"/>
  <c r="Z3514" i="1"/>
  <c r="Z3513" i="1"/>
  <c r="Z3512" i="1"/>
  <c r="Z3511" i="1"/>
  <c r="Z3510" i="1"/>
  <c r="Z3509" i="1"/>
  <c r="Z3508" i="1"/>
  <c r="Z3507" i="1"/>
  <c r="Z3506" i="1"/>
  <c r="Z3505" i="1"/>
  <c r="Z3504" i="1"/>
  <c r="Z3503" i="1"/>
  <c r="Z3502" i="1"/>
  <c r="Z3501" i="1"/>
  <c r="Z3500" i="1"/>
  <c r="Z3499" i="1"/>
  <c r="Z3498" i="1"/>
  <c r="Z3497" i="1"/>
  <c r="Z3496" i="1"/>
  <c r="Z3495" i="1"/>
  <c r="Z3494" i="1"/>
  <c r="Z3493" i="1"/>
  <c r="Z3492" i="1"/>
  <c r="Z3491" i="1"/>
  <c r="Z3490" i="1"/>
  <c r="Z3489" i="1"/>
  <c r="Z3488" i="1"/>
  <c r="Z3487" i="1"/>
  <c r="Z3486" i="1"/>
  <c r="Z3485" i="1"/>
  <c r="Z3484" i="1"/>
  <c r="Z3483" i="1"/>
  <c r="Z3482" i="1"/>
  <c r="Z3481" i="1"/>
  <c r="Z3480" i="1"/>
  <c r="Z3479" i="1"/>
  <c r="Z3478" i="1"/>
  <c r="Z3477" i="1"/>
  <c r="Z3476" i="1"/>
  <c r="Z3475" i="1"/>
  <c r="Z3474" i="1"/>
  <c r="Z3473" i="1"/>
  <c r="Z3472" i="1"/>
  <c r="Z3471" i="1"/>
  <c r="Z3470" i="1"/>
  <c r="Z3469" i="1"/>
  <c r="Z3468" i="1"/>
  <c r="Z3467" i="1"/>
  <c r="Z3466" i="1"/>
  <c r="Z3465" i="1"/>
  <c r="Z3464" i="1"/>
  <c r="Z3463" i="1"/>
  <c r="Z3462" i="1"/>
  <c r="Z3461" i="1"/>
  <c r="Z3460" i="1"/>
  <c r="Z3459" i="1"/>
  <c r="Z3458" i="1"/>
  <c r="Z3457" i="1"/>
  <c r="Z3456" i="1"/>
  <c r="Z3455" i="1"/>
  <c r="Z3454" i="1"/>
  <c r="Z3453" i="1"/>
  <c r="Z3452" i="1"/>
  <c r="Z3451" i="1"/>
  <c r="Z3450" i="1"/>
  <c r="Z3449" i="1"/>
  <c r="Z3448" i="1"/>
  <c r="Z3447" i="1"/>
  <c r="Z3446" i="1"/>
  <c r="Z3445" i="1"/>
  <c r="Z3444" i="1"/>
  <c r="Z3443" i="1"/>
  <c r="Z3442" i="1"/>
  <c r="Z3441" i="1"/>
  <c r="Z3440" i="1"/>
  <c r="Z3439" i="1"/>
  <c r="Z3438" i="1"/>
  <c r="Z3437" i="1"/>
  <c r="Z3436" i="1"/>
  <c r="Z3435" i="1"/>
  <c r="Z3434" i="1"/>
  <c r="Z3433" i="1"/>
  <c r="Z3432" i="1"/>
  <c r="Z3431" i="1"/>
  <c r="Z3430" i="1"/>
  <c r="Z3429" i="1"/>
  <c r="Z3428" i="1"/>
  <c r="Z3427" i="1"/>
  <c r="Z3426" i="1"/>
  <c r="Z3425" i="1"/>
  <c r="Z3424" i="1"/>
  <c r="Z3423" i="1"/>
  <c r="Z3422" i="1"/>
  <c r="Z3421" i="1"/>
  <c r="Z3420" i="1"/>
  <c r="Z3419" i="1"/>
  <c r="Z3418" i="1"/>
  <c r="Z3417" i="1"/>
  <c r="Z3416" i="1"/>
  <c r="Z3415" i="1"/>
  <c r="Z3414" i="1"/>
  <c r="Z3413" i="1"/>
  <c r="Z3412" i="1"/>
  <c r="Z3411" i="1"/>
  <c r="Z3410" i="1"/>
  <c r="Z3409" i="1"/>
  <c r="Z3408" i="1"/>
  <c r="Z3407" i="1"/>
  <c r="Z3406" i="1"/>
  <c r="Z3405" i="1"/>
  <c r="Z3404" i="1"/>
  <c r="Z3403" i="1"/>
  <c r="Z3402" i="1"/>
  <c r="Z3401" i="1"/>
  <c r="Z3400" i="1"/>
  <c r="Z3399" i="1"/>
  <c r="Z3398" i="1"/>
  <c r="Z3397" i="1"/>
  <c r="Z3396" i="1"/>
  <c r="Z3395" i="1"/>
  <c r="Z3394" i="1"/>
  <c r="Z3393" i="1"/>
  <c r="Z3392" i="1"/>
  <c r="Z3391" i="1"/>
  <c r="Z3390" i="1"/>
  <c r="Z3389" i="1"/>
  <c r="Z3388" i="1"/>
  <c r="Z3387" i="1"/>
  <c r="Z3386" i="1"/>
  <c r="Z3385" i="1"/>
  <c r="Z3384" i="1"/>
  <c r="Z3383" i="1"/>
  <c r="Z3382" i="1"/>
  <c r="Z3381" i="1"/>
  <c r="Z3380" i="1"/>
  <c r="Z3379" i="1"/>
  <c r="Z3378" i="1"/>
  <c r="Z3377" i="1"/>
  <c r="Z3376" i="1"/>
  <c r="Z3375" i="1"/>
  <c r="Z3374" i="1"/>
  <c r="Z3373" i="1"/>
  <c r="Z3372" i="1"/>
  <c r="Z3371" i="1"/>
  <c r="Z3370" i="1"/>
  <c r="Z3369" i="1"/>
  <c r="Z3368" i="1"/>
  <c r="Z3367" i="1"/>
  <c r="Z3366" i="1"/>
  <c r="Z3365" i="1"/>
  <c r="Z3364" i="1"/>
  <c r="Z3363" i="1"/>
  <c r="Z3362" i="1"/>
  <c r="Z3361" i="1"/>
  <c r="Z3360" i="1"/>
  <c r="Z3359" i="1"/>
  <c r="Z3358" i="1"/>
  <c r="Z3357" i="1"/>
  <c r="Z3356" i="1"/>
  <c r="Z3355" i="1"/>
  <c r="Z3354" i="1"/>
  <c r="Z3353" i="1"/>
  <c r="Z3352" i="1"/>
  <c r="Z3351" i="1"/>
  <c r="Z3350" i="1"/>
  <c r="Z3349" i="1"/>
  <c r="Z3348" i="1"/>
  <c r="Z3347" i="1"/>
  <c r="Z3346" i="1"/>
  <c r="Z3345" i="1"/>
  <c r="Z3344" i="1"/>
  <c r="Z3343" i="1"/>
  <c r="Z3342" i="1"/>
  <c r="Z3341" i="1"/>
  <c r="Z3340" i="1"/>
  <c r="Z3339" i="1"/>
  <c r="Z3338" i="1"/>
  <c r="Z3337" i="1"/>
  <c r="Z3336" i="1"/>
  <c r="Z3335" i="1"/>
  <c r="Z3334" i="1"/>
  <c r="Z3333" i="1"/>
  <c r="Z3332" i="1"/>
  <c r="Z3331" i="1"/>
  <c r="Z3330" i="1"/>
  <c r="Z3329" i="1"/>
  <c r="Z3328" i="1"/>
  <c r="Z3327" i="1"/>
  <c r="Z3326" i="1"/>
  <c r="Z3325" i="1"/>
  <c r="Z3324" i="1"/>
  <c r="Z3323" i="1"/>
  <c r="Z3322" i="1"/>
  <c r="Z3321" i="1"/>
  <c r="Z3320" i="1"/>
  <c r="Z3319" i="1"/>
  <c r="Z3318" i="1"/>
  <c r="Z3317" i="1"/>
  <c r="Z3316" i="1"/>
  <c r="Z3315" i="1"/>
  <c r="Z3314" i="1"/>
  <c r="Z3313" i="1"/>
  <c r="Z3312" i="1"/>
  <c r="Z3311" i="1"/>
  <c r="Z3310" i="1"/>
  <c r="Z3309" i="1"/>
  <c r="Z3308" i="1"/>
  <c r="Z3307" i="1"/>
  <c r="Z3306" i="1"/>
  <c r="Z3305" i="1"/>
  <c r="Z3304" i="1"/>
  <c r="Z3303" i="1"/>
  <c r="Z3302" i="1"/>
  <c r="Z3301" i="1"/>
  <c r="Z3300" i="1"/>
  <c r="Z3299" i="1"/>
  <c r="Z3298" i="1"/>
  <c r="Z3297" i="1"/>
  <c r="Z3296" i="1"/>
  <c r="Z3295" i="1"/>
  <c r="Z3294" i="1"/>
  <c r="Z3293" i="1"/>
  <c r="Z3292" i="1"/>
  <c r="Z3291" i="1"/>
  <c r="Z3290" i="1"/>
  <c r="Z3289" i="1"/>
  <c r="Z3288" i="1"/>
  <c r="Z3287" i="1"/>
  <c r="Z3286" i="1"/>
  <c r="Z3285" i="1"/>
  <c r="Z3284" i="1"/>
  <c r="Z3283" i="1"/>
  <c r="Z3282" i="1"/>
  <c r="Z3281" i="1"/>
  <c r="Z3280" i="1"/>
  <c r="Z3279" i="1"/>
  <c r="Z3278" i="1"/>
  <c r="Z3277" i="1"/>
  <c r="Z3276" i="1"/>
  <c r="Z3275" i="1"/>
  <c r="Z3274" i="1"/>
  <c r="Z3273" i="1"/>
  <c r="Z3272" i="1"/>
  <c r="Z3271" i="1"/>
  <c r="Z3270" i="1"/>
  <c r="Z3269" i="1"/>
  <c r="Z3268" i="1"/>
  <c r="Z3267" i="1"/>
  <c r="Z3266" i="1"/>
  <c r="Z3265" i="1"/>
  <c r="Z3264" i="1"/>
  <c r="Z3263" i="1"/>
  <c r="Z3262" i="1"/>
  <c r="Z3261" i="1"/>
  <c r="Z3260" i="1"/>
  <c r="Z3259" i="1"/>
  <c r="Z3258" i="1"/>
  <c r="Z3257" i="1"/>
  <c r="Z3256" i="1"/>
  <c r="Z3255" i="1"/>
  <c r="Z3254" i="1"/>
  <c r="Z3253" i="1"/>
  <c r="Z3252" i="1"/>
  <c r="Z3251" i="1"/>
  <c r="Z3250" i="1"/>
  <c r="Z3249" i="1"/>
  <c r="Z3248" i="1"/>
  <c r="Z3247" i="1"/>
  <c r="Z3246" i="1"/>
  <c r="Z3245" i="1"/>
  <c r="Z3244" i="1"/>
  <c r="Z3243" i="1"/>
  <c r="Z3242" i="1"/>
  <c r="Z3241" i="1"/>
  <c r="Z3240" i="1"/>
  <c r="Z3239" i="1"/>
  <c r="Z3238" i="1"/>
  <c r="Z3237" i="1"/>
  <c r="Z3236" i="1"/>
  <c r="Z3235" i="1"/>
  <c r="Z3234" i="1"/>
  <c r="Z3233" i="1"/>
  <c r="Z3232" i="1"/>
  <c r="Z3231" i="1"/>
  <c r="Z3230" i="1"/>
  <c r="Z3229" i="1"/>
  <c r="Z3228" i="1"/>
  <c r="Z3227" i="1"/>
  <c r="Z3226" i="1"/>
  <c r="Z3225" i="1"/>
  <c r="Z3224" i="1"/>
  <c r="Z3223" i="1"/>
  <c r="Z3222" i="1"/>
  <c r="Z3221" i="1"/>
  <c r="Z3220" i="1"/>
  <c r="Z3219" i="1"/>
  <c r="Z3218" i="1"/>
  <c r="Z3217" i="1"/>
  <c r="Z3216" i="1"/>
  <c r="Z3215" i="1"/>
  <c r="Z3214" i="1"/>
  <c r="Z3213" i="1"/>
  <c r="Z3212" i="1"/>
  <c r="Z3211" i="1"/>
  <c r="Z3210" i="1"/>
  <c r="Z3209" i="1"/>
  <c r="Z3208" i="1"/>
  <c r="Z3207" i="1"/>
  <c r="Z3206" i="1"/>
  <c r="Z3205" i="1"/>
  <c r="Z3204" i="1"/>
  <c r="Z3203" i="1"/>
  <c r="Z3202" i="1"/>
  <c r="Z3201" i="1"/>
  <c r="Z3200" i="1"/>
  <c r="Z3199" i="1"/>
  <c r="Z3198" i="1"/>
  <c r="Z3197" i="1"/>
  <c r="Z3196" i="1"/>
  <c r="Z3195" i="1"/>
  <c r="Z3194" i="1"/>
  <c r="Z3193" i="1"/>
  <c r="Z3192" i="1"/>
  <c r="Z3191" i="1"/>
  <c r="Z3190" i="1"/>
  <c r="Z3189" i="1"/>
  <c r="Z3188" i="1"/>
  <c r="Z3187" i="1"/>
  <c r="Z3186" i="1"/>
  <c r="Z3185" i="1"/>
  <c r="Z3184" i="1"/>
  <c r="Z3183" i="1"/>
  <c r="Z3182" i="1"/>
  <c r="Z3181" i="1"/>
  <c r="Z3180" i="1"/>
  <c r="Z3179" i="1"/>
  <c r="Z3178" i="1"/>
  <c r="Z3177" i="1"/>
  <c r="Z3176" i="1"/>
  <c r="Z3175" i="1"/>
  <c r="Z3174" i="1"/>
  <c r="Z3173" i="1"/>
  <c r="Z3172" i="1"/>
  <c r="Z3171" i="1"/>
  <c r="Z3170" i="1"/>
  <c r="Z3169" i="1"/>
  <c r="Z3168" i="1"/>
  <c r="Z3167" i="1"/>
  <c r="Z3166" i="1"/>
  <c r="Z3165" i="1"/>
  <c r="Z3164" i="1"/>
  <c r="Z3163" i="1"/>
  <c r="Z3162" i="1"/>
  <c r="Z3161" i="1"/>
  <c r="Z3160" i="1"/>
  <c r="Z3159" i="1"/>
  <c r="Z3158" i="1"/>
  <c r="Z3157" i="1"/>
  <c r="Z3156" i="1"/>
  <c r="Z3155" i="1"/>
  <c r="Z3154" i="1"/>
  <c r="Z3153" i="1"/>
  <c r="Z3152" i="1"/>
  <c r="Z3151" i="1"/>
  <c r="Z3150" i="1"/>
  <c r="Z3149" i="1"/>
  <c r="Z3148" i="1"/>
  <c r="Z3147" i="1"/>
  <c r="Z3146" i="1"/>
  <c r="Z3145" i="1"/>
  <c r="Z3144" i="1"/>
  <c r="Z3143" i="1"/>
  <c r="Z3142" i="1"/>
  <c r="Z3141" i="1"/>
  <c r="Z3140" i="1"/>
  <c r="Z3139" i="1"/>
  <c r="Z3138" i="1"/>
  <c r="Z3137" i="1"/>
  <c r="Z3136" i="1"/>
  <c r="Z3135" i="1"/>
  <c r="Z3134" i="1"/>
  <c r="Z3133" i="1"/>
  <c r="Z3132" i="1"/>
  <c r="Z3131" i="1"/>
  <c r="Z3130" i="1"/>
  <c r="Z3129" i="1"/>
  <c r="Z3128" i="1"/>
  <c r="Z3127" i="1"/>
  <c r="Z3126" i="1"/>
  <c r="Z3125" i="1"/>
  <c r="Z3124" i="1"/>
  <c r="Z3123" i="1"/>
  <c r="Z3122" i="1"/>
  <c r="Z3121" i="1"/>
  <c r="Z3120" i="1"/>
  <c r="Z3119" i="1"/>
  <c r="Z3118" i="1"/>
  <c r="Z3117" i="1"/>
  <c r="Z3116" i="1"/>
  <c r="Z3115" i="1"/>
  <c r="Z3114" i="1"/>
  <c r="Z3113" i="1"/>
  <c r="Z3112" i="1"/>
  <c r="Z3111" i="1"/>
  <c r="Z3110" i="1"/>
  <c r="Z3109" i="1"/>
  <c r="Z3108" i="1"/>
  <c r="Z3107" i="1"/>
  <c r="Z3106" i="1"/>
  <c r="Z3105" i="1"/>
  <c r="Z3104" i="1"/>
  <c r="Z3103" i="1"/>
  <c r="Z3102" i="1"/>
  <c r="Z3101" i="1"/>
  <c r="Z3100" i="1"/>
  <c r="Z3099" i="1"/>
  <c r="Z3098" i="1"/>
  <c r="Z3097" i="1"/>
  <c r="Z3096" i="1"/>
  <c r="Z3095" i="1"/>
  <c r="Z3094" i="1"/>
  <c r="Z3093" i="1"/>
  <c r="Z3092" i="1"/>
  <c r="Z3091" i="1"/>
  <c r="Z3090" i="1"/>
  <c r="Z3089" i="1"/>
  <c r="Z3088" i="1"/>
  <c r="Z3087" i="1"/>
  <c r="Z3086" i="1"/>
  <c r="Z3085" i="1"/>
  <c r="Z3084" i="1"/>
  <c r="Z3083" i="1"/>
  <c r="Z3082" i="1"/>
  <c r="Z3081" i="1"/>
  <c r="Z3080" i="1"/>
  <c r="Z3079" i="1"/>
  <c r="Z3078" i="1"/>
  <c r="Z3077" i="1"/>
  <c r="Z3076" i="1"/>
  <c r="Z3075" i="1"/>
  <c r="Z3074" i="1"/>
  <c r="Z3073" i="1"/>
  <c r="Z3072" i="1"/>
  <c r="Z3071" i="1"/>
  <c r="Z3070" i="1"/>
  <c r="Z3069" i="1"/>
  <c r="Z3068" i="1"/>
  <c r="Z3067" i="1"/>
  <c r="Z3066" i="1"/>
  <c r="Z3065" i="1"/>
  <c r="Z3064" i="1"/>
  <c r="Z3063" i="1"/>
  <c r="Z3062" i="1"/>
  <c r="Z3061" i="1"/>
  <c r="Z3060" i="1"/>
  <c r="Z3059" i="1"/>
  <c r="Z3058" i="1"/>
  <c r="Z3057" i="1"/>
  <c r="Z3056" i="1"/>
  <c r="Z3055" i="1"/>
  <c r="Z3054" i="1"/>
  <c r="Z3053" i="1"/>
  <c r="Z3052" i="1"/>
  <c r="Z3051" i="1"/>
  <c r="Z3050" i="1"/>
  <c r="Z3049" i="1"/>
  <c r="Z3048" i="1"/>
  <c r="Z3047" i="1"/>
  <c r="Z3046" i="1"/>
  <c r="Z3045" i="1"/>
  <c r="Z3044" i="1"/>
  <c r="Z3043" i="1"/>
  <c r="Z3042" i="1"/>
  <c r="Z3041" i="1"/>
  <c r="Z3040" i="1"/>
  <c r="Z3039" i="1"/>
  <c r="Z3038" i="1"/>
  <c r="Z3037" i="1"/>
  <c r="Z3036" i="1"/>
  <c r="Z3035" i="1"/>
  <c r="Z3034" i="1"/>
  <c r="Z3033" i="1"/>
  <c r="Z3032" i="1"/>
  <c r="Z3031" i="1"/>
  <c r="Z3030" i="1"/>
  <c r="Z3029" i="1"/>
  <c r="Z3028" i="1"/>
  <c r="Z3027" i="1"/>
  <c r="Z3026" i="1"/>
  <c r="Z3025" i="1"/>
  <c r="Z3024" i="1"/>
  <c r="Z3023" i="1"/>
  <c r="Z3022" i="1"/>
  <c r="Z3021" i="1"/>
  <c r="Z3020" i="1"/>
  <c r="Z3019" i="1"/>
  <c r="Z3018" i="1"/>
  <c r="Z3017" i="1"/>
  <c r="Z3016" i="1"/>
  <c r="Z3015" i="1"/>
  <c r="Z3014" i="1"/>
  <c r="Z3013" i="1"/>
  <c r="Z3012" i="1"/>
  <c r="Z3011" i="1"/>
  <c r="Z3010" i="1"/>
  <c r="Z3009" i="1"/>
  <c r="Z3008" i="1"/>
  <c r="Z3007" i="1"/>
  <c r="Z3006" i="1"/>
  <c r="Z3005" i="1"/>
  <c r="Z3004" i="1"/>
  <c r="Z3003" i="1"/>
  <c r="Z3002" i="1"/>
  <c r="Z3001" i="1"/>
  <c r="Z3000" i="1"/>
  <c r="Z2999" i="1"/>
  <c r="Z2998" i="1"/>
  <c r="Z2997" i="1"/>
  <c r="Z2996" i="1"/>
  <c r="Z2995" i="1"/>
  <c r="Z2994" i="1"/>
  <c r="Z2993" i="1"/>
  <c r="Z2992" i="1"/>
  <c r="Z2991" i="1"/>
  <c r="Z2990" i="1"/>
  <c r="Z2989" i="1"/>
  <c r="Z2988" i="1"/>
  <c r="Z2987" i="1"/>
  <c r="Z2986" i="1"/>
  <c r="Z2985" i="1"/>
  <c r="Z2984" i="1"/>
  <c r="Z2983" i="1"/>
  <c r="Z2982" i="1"/>
  <c r="Z2981" i="1"/>
  <c r="Z2980" i="1"/>
  <c r="Z2979" i="1"/>
  <c r="Z2978" i="1"/>
  <c r="Z2977" i="1"/>
  <c r="Z2976" i="1"/>
  <c r="Z2975" i="1"/>
  <c r="Z2974" i="1"/>
  <c r="Z2973" i="1"/>
  <c r="Z2972" i="1"/>
  <c r="Z2971" i="1"/>
  <c r="Z2970" i="1"/>
  <c r="Z2969" i="1"/>
  <c r="Z2968" i="1"/>
  <c r="Z2967" i="1"/>
  <c r="Z2966" i="1"/>
  <c r="Z2965" i="1"/>
  <c r="Z2964" i="1"/>
  <c r="Z2963" i="1"/>
  <c r="Z2962" i="1"/>
  <c r="Z2961" i="1"/>
  <c r="Z2960" i="1"/>
  <c r="Z2959" i="1"/>
  <c r="Z2958" i="1"/>
  <c r="Z2957" i="1"/>
  <c r="Z2956" i="1"/>
  <c r="Z2955" i="1"/>
  <c r="Z2954" i="1"/>
  <c r="Z2953" i="1"/>
  <c r="Z2952" i="1"/>
  <c r="Z2951" i="1"/>
  <c r="Z2950" i="1"/>
  <c r="Z2949" i="1"/>
  <c r="Z2948" i="1"/>
  <c r="Z2947" i="1"/>
  <c r="Z2946" i="1"/>
  <c r="Z2945" i="1"/>
  <c r="Z2944" i="1"/>
  <c r="Z2943" i="1"/>
  <c r="Z2942" i="1"/>
  <c r="Z2941" i="1"/>
  <c r="Z2940" i="1"/>
  <c r="Z2939" i="1"/>
  <c r="Z2938" i="1"/>
  <c r="Z2937" i="1"/>
  <c r="Z2936" i="1"/>
  <c r="Z2935" i="1"/>
  <c r="Z2934" i="1"/>
  <c r="Z2933" i="1"/>
  <c r="Z2932" i="1"/>
  <c r="Z2931" i="1"/>
  <c r="Z2930" i="1"/>
  <c r="Z2929" i="1"/>
  <c r="Z2928" i="1"/>
  <c r="Z2927" i="1"/>
  <c r="Z2926" i="1"/>
  <c r="Z2925" i="1"/>
  <c r="Z2924" i="1"/>
  <c r="Z2923" i="1"/>
  <c r="Z2922" i="1"/>
  <c r="Z2921" i="1"/>
  <c r="Z2920" i="1"/>
  <c r="Z2919" i="1"/>
  <c r="Z2918" i="1"/>
  <c r="Z2917" i="1"/>
  <c r="Z2916" i="1"/>
  <c r="Z2915" i="1"/>
  <c r="Z2914" i="1"/>
  <c r="Z2913" i="1"/>
  <c r="Z2912" i="1"/>
  <c r="Z2911" i="1"/>
  <c r="Z2910" i="1"/>
  <c r="Z2909" i="1"/>
  <c r="Z2908" i="1"/>
  <c r="Z2907" i="1"/>
  <c r="Z2906" i="1"/>
  <c r="Z2905" i="1"/>
  <c r="Z2904" i="1"/>
  <c r="Z2903" i="1"/>
  <c r="Z2902" i="1"/>
  <c r="Z2901" i="1"/>
  <c r="Z2900" i="1"/>
  <c r="Z2899" i="1"/>
  <c r="Z2898" i="1"/>
  <c r="Z2897" i="1"/>
  <c r="Z2896" i="1"/>
  <c r="Z2895" i="1"/>
  <c r="Z2894" i="1"/>
  <c r="Z2893" i="1"/>
  <c r="Z2892" i="1"/>
  <c r="Z2891" i="1"/>
  <c r="Z2890" i="1"/>
  <c r="Z2889" i="1"/>
  <c r="Z2888" i="1"/>
  <c r="Z2887" i="1"/>
  <c r="Z2886" i="1"/>
  <c r="Z2885" i="1"/>
  <c r="Z2884" i="1"/>
  <c r="Z2883" i="1"/>
  <c r="Z2882" i="1"/>
  <c r="Z2881" i="1"/>
  <c r="Z2880" i="1"/>
  <c r="Z2879" i="1"/>
  <c r="Z2878" i="1"/>
  <c r="Z2877" i="1"/>
  <c r="Z2876" i="1"/>
  <c r="Z2875" i="1"/>
  <c r="Z2874" i="1"/>
  <c r="Z2873" i="1"/>
  <c r="Z2872" i="1"/>
  <c r="Z2871" i="1"/>
  <c r="Z2870" i="1"/>
  <c r="Z2869" i="1"/>
  <c r="Z2868" i="1"/>
  <c r="Z2867" i="1"/>
  <c r="Z2866" i="1"/>
  <c r="Z2865" i="1"/>
  <c r="Z2864" i="1"/>
  <c r="Z2863" i="1"/>
  <c r="Z2862" i="1"/>
  <c r="Z2861" i="1"/>
  <c r="Z2860" i="1"/>
  <c r="Z2859" i="1"/>
  <c r="Z2858" i="1"/>
  <c r="Z2857" i="1"/>
  <c r="Z2856" i="1"/>
  <c r="Z2855" i="1"/>
  <c r="Z2854" i="1"/>
  <c r="Z2853" i="1"/>
  <c r="Z2852" i="1"/>
  <c r="Z2851" i="1"/>
  <c r="Z2850" i="1"/>
  <c r="Z2849" i="1"/>
  <c r="Z2848" i="1"/>
  <c r="Z2847" i="1"/>
  <c r="Z2846" i="1"/>
  <c r="Z2845" i="1"/>
  <c r="Z2844" i="1"/>
  <c r="Z2843" i="1"/>
  <c r="Z2842" i="1"/>
  <c r="Z2841" i="1"/>
  <c r="Z2840" i="1"/>
  <c r="Z2839" i="1"/>
  <c r="Z2838" i="1"/>
  <c r="Z2837" i="1"/>
  <c r="Z2836" i="1"/>
  <c r="Z2835" i="1"/>
  <c r="Z2834" i="1"/>
  <c r="Z2833" i="1"/>
  <c r="Z2832" i="1"/>
  <c r="Z2831" i="1"/>
  <c r="Z2830" i="1"/>
  <c r="Z2829" i="1"/>
  <c r="Z2828" i="1"/>
  <c r="Z2827" i="1"/>
  <c r="Z2826" i="1"/>
  <c r="Z2825" i="1"/>
  <c r="Z2824" i="1"/>
  <c r="Z2823" i="1"/>
  <c r="Z2822" i="1"/>
  <c r="Z2821" i="1"/>
  <c r="Z2820" i="1"/>
  <c r="Z2819" i="1"/>
  <c r="Z2818" i="1"/>
  <c r="Z2817" i="1"/>
  <c r="Z2816" i="1"/>
  <c r="Z2815" i="1"/>
  <c r="Z2814" i="1"/>
  <c r="Z2813" i="1"/>
  <c r="Z2812" i="1"/>
  <c r="Z2811" i="1"/>
  <c r="Z2810" i="1"/>
  <c r="Z2809" i="1"/>
  <c r="Z2808" i="1"/>
  <c r="Z2807" i="1"/>
  <c r="Z2806" i="1"/>
  <c r="Z2805" i="1"/>
  <c r="Z2804" i="1"/>
  <c r="Z2803" i="1"/>
  <c r="Z2802" i="1"/>
  <c r="Z2801" i="1"/>
  <c r="Z2800" i="1"/>
  <c r="Z2799" i="1"/>
  <c r="Z2798" i="1"/>
  <c r="Z2797" i="1"/>
  <c r="Z2796" i="1"/>
  <c r="Z2795" i="1"/>
  <c r="Z2794" i="1"/>
  <c r="Z2793" i="1"/>
  <c r="Z2792" i="1"/>
  <c r="Z2791" i="1"/>
  <c r="Z2790" i="1"/>
  <c r="Z2789" i="1"/>
  <c r="Z2788" i="1"/>
  <c r="Z2787" i="1"/>
  <c r="Z2786" i="1"/>
  <c r="Z2785" i="1"/>
  <c r="Z2784" i="1"/>
  <c r="Z2783" i="1"/>
  <c r="Z2782" i="1"/>
  <c r="Z2781" i="1"/>
  <c r="Z2780" i="1"/>
  <c r="Z2779" i="1"/>
  <c r="Z2778" i="1"/>
  <c r="Z2777" i="1"/>
  <c r="Z2776" i="1"/>
  <c r="Z2775" i="1"/>
  <c r="Z2774" i="1"/>
  <c r="Z2773" i="1"/>
  <c r="Z2772" i="1"/>
  <c r="Z2771" i="1"/>
  <c r="Z2770" i="1"/>
  <c r="Z2769" i="1"/>
  <c r="Z2768" i="1"/>
  <c r="Z2767" i="1"/>
  <c r="Z2766" i="1"/>
  <c r="Z2765" i="1"/>
  <c r="Z2764" i="1"/>
  <c r="Z2763" i="1"/>
  <c r="Z2762" i="1"/>
  <c r="Z2761" i="1"/>
  <c r="Z2760" i="1"/>
  <c r="Z2759" i="1"/>
  <c r="Z2758" i="1"/>
  <c r="Z2757" i="1"/>
  <c r="Z2756" i="1"/>
  <c r="Z2755" i="1"/>
  <c r="Z2754" i="1"/>
  <c r="Z2753" i="1"/>
  <c r="Z2752" i="1"/>
  <c r="Z2751" i="1"/>
  <c r="Z2750" i="1"/>
  <c r="Z2749" i="1"/>
  <c r="Z2748" i="1"/>
  <c r="Z2747" i="1"/>
  <c r="Z2746" i="1"/>
  <c r="Z2745" i="1"/>
  <c r="Z2744" i="1"/>
  <c r="Z2743" i="1"/>
  <c r="Z2742" i="1"/>
  <c r="Z2741" i="1"/>
  <c r="Z2740" i="1"/>
  <c r="Z2739" i="1"/>
  <c r="Z2738" i="1"/>
  <c r="Z2737" i="1"/>
  <c r="Z2736" i="1"/>
  <c r="Z2735" i="1"/>
  <c r="Z2734" i="1"/>
  <c r="Z2733" i="1"/>
  <c r="Z2732" i="1"/>
  <c r="Z2731" i="1"/>
  <c r="Z2730" i="1"/>
  <c r="Z2729" i="1"/>
  <c r="Z2728" i="1"/>
  <c r="Z2727" i="1"/>
  <c r="Z2726" i="1"/>
  <c r="Z2725" i="1"/>
  <c r="Z2724" i="1"/>
  <c r="Z2723" i="1"/>
  <c r="Z2722" i="1"/>
  <c r="Z2721" i="1"/>
  <c r="Z2720" i="1"/>
  <c r="Z2719" i="1"/>
  <c r="Z2718" i="1"/>
  <c r="Z2717" i="1"/>
  <c r="Z2716" i="1"/>
  <c r="Z2715" i="1"/>
  <c r="Z2714" i="1"/>
  <c r="Z2713" i="1"/>
  <c r="Z2712" i="1"/>
  <c r="Z2711" i="1"/>
  <c r="Z2710" i="1"/>
  <c r="Z2709" i="1"/>
  <c r="Z2708" i="1"/>
  <c r="Z2707" i="1"/>
  <c r="Z2706" i="1"/>
  <c r="Z2705" i="1"/>
  <c r="Z2704" i="1"/>
  <c r="Z2703" i="1"/>
  <c r="Z2702" i="1"/>
  <c r="Z2701" i="1"/>
  <c r="Z2700" i="1"/>
  <c r="Z2699" i="1"/>
  <c r="Z2698" i="1"/>
  <c r="Z2697" i="1"/>
  <c r="Z2696" i="1"/>
  <c r="Z2695" i="1"/>
  <c r="Z2694" i="1"/>
  <c r="Z2693" i="1"/>
  <c r="Z2692" i="1"/>
  <c r="Z2691" i="1"/>
  <c r="Z2690" i="1"/>
  <c r="Z2689" i="1"/>
  <c r="Z2688" i="1"/>
  <c r="Z2687" i="1"/>
  <c r="Z2686" i="1"/>
  <c r="Z2685" i="1"/>
  <c r="Z2684" i="1"/>
  <c r="Z2683" i="1"/>
  <c r="Z2682" i="1"/>
  <c r="Z2681" i="1"/>
  <c r="Z2680" i="1"/>
  <c r="Z2679" i="1"/>
  <c r="Z2678" i="1"/>
  <c r="Z2677" i="1"/>
  <c r="Z2676" i="1"/>
  <c r="Z2675" i="1"/>
  <c r="Z2674" i="1"/>
  <c r="Z2673" i="1"/>
  <c r="Z2672" i="1"/>
  <c r="Z2671" i="1"/>
  <c r="Z2670" i="1"/>
  <c r="Z2669" i="1"/>
  <c r="Z2668" i="1"/>
  <c r="Z2667" i="1"/>
  <c r="Z2666" i="1"/>
  <c r="Z2665" i="1"/>
  <c r="Z2664" i="1"/>
  <c r="Z2663" i="1"/>
  <c r="Z2662" i="1"/>
  <c r="Z2661" i="1"/>
  <c r="Z2660" i="1"/>
  <c r="Z2659" i="1"/>
  <c r="Z2658" i="1"/>
  <c r="Z2657" i="1"/>
  <c r="Z2656" i="1"/>
  <c r="Z2655" i="1"/>
  <c r="Z2654" i="1"/>
  <c r="Z2653" i="1"/>
  <c r="Z2652" i="1"/>
  <c r="Z2651" i="1"/>
  <c r="Z2650" i="1"/>
  <c r="Z2649" i="1"/>
  <c r="Z2648" i="1"/>
  <c r="Z2647" i="1"/>
  <c r="Z2646" i="1"/>
  <c r="Z2645" i="1"/>
  <c r="Z2644" i="1"/>
  <c r="Z2643" i="1"/>
  <c r="Z2642" i="1"/>
  <c r="Z2641" i="1"/>
  <c r="Z2640" i="1"/>
  <c r="Z2639" i="1"/>
  <c r="Z2638" i="1"/>
  <c r="Z2637" i="1"/>
  <c r="Z2636" i="1"/>
  <c r="Z2635" i="1"/>
  <c r="Z2634" i="1"/>
  <c r="Z2633" i="1"/>
  <c r="Z2632" i="1"/>
  <c r="Z2631" i="1"/>
  <c r="Z2630" i="1"/>
  <c r="Z2629" i="1"/>
  <c r="Z2628" i="1"/>
  <c r="Z2627" i="1"/>
  <c r="Z2626" i="1"/>
  <c r="Z2625" i="1"/>
  <c r="Z2624" i="1"/>
  <c r="Z2623" i="1"/>
  <c r="Z2622" i="1"/>
  <c r="Z2621" i="1"/>
  <c r="Z2620" i="1"/>
  <c r="Z2619" i="1"/>
  <c r="Z2618" i="1"/>
  <c r="Z2617" i="1"/>
  <c r="Z2616" i="1"/>
  <c r="Z2615" i="1"/>
  <c r="Z2614" i="1"/>
  <c r="Z2613" i="1"/>
  <c r="Z2612" i="1"/>
  <c r="Z2611" i="1"/>
  <c r="Z2610" i="1"/>
  <c r="Z2609" i="1"/>
  <c r="Z2608" i="1"/>
  <c r="Z2607" i="1"/>
  <c r="Z2606" i="1"/>
  <c r="Z2605" i="1"/>
  <c r="Z2604" i="1"/>
  <c r="Z2603" i="1"/>
  <c r="Z2602" i="1"/>
  <c r="Z2601" i="1"/>
  <c r="Z2600" i="1"/>
  <c r="Z2599" i="1"/>
  <c r="Z2598" i="1"/>
  <c r="Z2597" i="1"/>
  <c r="Z2596" i="1"/>
  <c r="Z2595" i="1"/>
  <c r="Z2594" i="1"/>
  <c r="Z2593" i="1"/>
  <c r="Z2592" i="1"/>
  <c r="Z2591" i="1"/>
  <c r="Z2590" i="1"/>
  <c r="Z2589" i="1"/>
  <c r="Z2588" i="1"/>
  <c r="Z2587" i="1"/>
  <c r="Z2586" i="1"/>
  <c r="Z2585" i="1"/>
  <c r="Z2584" i="1"/>
  <c r="Z2583" i="1"/>
  <c r="Z2582" i="1"/>
  <c r="Z2581" i="1"/>
  <c r="Z2580" i="1"/>
  <c r="Z2579" i="1"/>
  <c r="Z2578" i="1"/>
  <c r="Z2577" i="1"/>
  <c r="Z2576" i="1"/>
  <c r="Z2575" i="1"/>
  <c r="Z2574" i="1"/>
  <c r="Z2573" i="1"/>
  <c r="Z2572" i="1"/>
  <c r="Z2571" i="1"/>
  <c r="Z2570" i="1"/>
  <c r="Z2569" i="1"/>
  <c r="Z2568" i="1"/>
  <c r="Z2567" i="1"/>
  <c r="Z2566" i="1"/>
  <c r="Z2565" i="1"/>
  <c r="Z2564" i="1"/>
  <c r="Z2563" i="1"/>
  <c r="Z2562" i="1"/>
  <c r="Z2561" i="1"/>
  <c r="Z2560" i="1"/>
  <c r="Z2559" i="1"/>
  <c r="Z2558" i="1"/>
  <c r="Z2557" i="1"/>
  <c r="Z2556" i="1"/>
  <c r="Z2555" i="1"/>
  <c r="Z2554" i="1"/>
  <c r="Z2553" i="1"/>
  <c r="Z2552" i="1"/>
  <c r="Z2551" i="1"/>
  <c r="Z2550" i="1"/>
  <c r="Z2549" i="1"/>
  <c r="Z2548" i="1"/>
  <c r="Z2547" i="1"/>
  <c r="Z2546" i="1"/>
  <c r="Z2545" i="1"/>
  <c r="Z2544" i="1"/>
  <c r="Z2543" i="1"/>
  <c r="Z2542" i="1"/>
  <c r="Z2541" i="1"/>
  <c r="Z2540" i="1"/>
  <c r="Z2539" i="1"/>
  <c r="Z2538" i="1"/>
  <c r="Z2537" i="1"/>
  <c r="Z2536" i="1"/>
  <c r="Z2535" i="1"/>
  <c r="Z2534" i="1"/>
  <c r="Z2533" i="1"/>
  <c r="Z2532" i="1"/>
  <c r="Z2531" i="1"/>
  <c r="Z2530" i="1"/>
  <c r="Z2529" i="1"/>
  <c r="Z2528" i="1"/>
  <c r="Z2527" i="1"/>
  <c r="Z2526" i="1"/>
  <c r="Z2525" i="1"/>
  <c r="Z2524" i="1"/>
  <c r="Z2523" i="1"/>
  <c r="Z2522" i="1"/>
  <c r="Z2521" i="1"/>
  <c r="Z2520" i="1"/>
  <c r="Z2519" i="1"/>
  <c r="Z2518" i="1"/>
  <c r="Z2517" i="1"/>
  <c r="Z2516" i="1"/>
  <c r="Z2515" i="1"/>
  <c r="Z2514" i="1"/>
  <c r="Z2513" i="1"/>
  <c r="Z2512" i="1"/>
  <c r="Z2511" i="1"/>
  <c r="Z2510" i="1"/>
  <c r="Z2509" i="1"/>
  <c r="Z2508" i="1"/>
  <c r="Z2507" i="1"/>
  <c r="Z2506" i="1"/>
  <c r="Z2505" i="1"/>
  <c r="Z2504" i="1"/>
  <c r="Z2503" i="1"/>
  <c r="Z2502" i="1"/>
  <c r="Z2501" i="1"/>
  <c r="Z2500" i="1"/>
  <c r="Z2499" i="1"/>
  <c r="Z2498" i="1"/>
  <c r="Z2497" i="1"/>
  <c r="Z2496" i="1"/>
  <c r="Z2495" i="1"/>
  <c r="Z2494" i="1"/>
  <c r="Z2493" i="1"/>
  <c r="Z2492" i="1"/>
  <c r="Z2491" i="1"/>
  <c r="Z2490" i="1"/>
  <c r="Z2489" i="1"/>
  <c r="Z2488" i="1"/>
  <c r="Z2487" i="1"/>
  <c r="Z2486" i="1"/>
  <c r="Z2485" i="1"/>
  <c r="Z2484" i="1"/>
  <c r="Z2483" i="1"/>
  <c r="Z2482" i="1"/>
  <c r="Z2481" i="1"/>
  <c r="Z2480" i="1"/>
  <c r="Z2479" i="1"/>
  <c r="Z2478" i="1"/>
  <c r="Z2477" i="1"/>
  <c r="Z2476" i="1"/>
  <c r="Z2475" i="1"/>
  <c r="Z2474" i="1"/>
  <c r="Z2473" i="1"/>
  <c r="Z2472" i="1"/>
  <c r="Z2471" i="1"/>
  <c r="Z2470" i="1"/>
  <c r="Z2469" i="1"/>
  <c r="Z2468" i="1"/>
  <c r="Z2467" i="1"/>
  <c r="Z2466" i="1"/>
  <c r="Z2465" i="1"/>
  <c r="Z2464" i="1"/>
  <c r="Z2463" i="1"/>
  <c r="Z2462" i="1"/>
  <c r="Z2461" i="1"/>
  <c r="Z2460" i="1"/>
  <c r="Z2459" i="1"/>
  <c r="Z2458" i="1"/>
  <c r="Z2457" i="1"/>
  <c r="Z2456" i="1"/>
  <c r="Z2455" i="1"/>
  <c r="Z2454" i="1"/>
  <c r="Z2453" i="1"/>
  <c r="Z2452" i="1"/>
  <c r="Z2451" i="1"/>
  <c r="Z2450" i="1"/>
  <c r="Z2449" i="1"/>
  <c r="Z2448" i="1"/>
  <c r="Z2447" i="1"/>
  <c r="Z2446" i="1"/>
  <c r="Z2445" i="1"/>
  <c r="Z2444" i="1"/>
  <c r="Z2443" i="1"/>
  <c r="Z2442" i="1"/>
  <c r="Z2441" i="1"/>
  <c r="Z2440" i="1"/>
  <c r="Z2439" i="1"/>
  <c r="Z2438" i="1"/>
  <c r="Z2437" i="1"/>
  <c r="Z2436" i="1"/>
  <c r="Z2435" i="1"/>
  <c r="Z2434" i="1"/>
  <c r="Z2433" i="1"/>
  <c r="Z2432" i="1"/>
  <c r="Z2431" i="1"/>
  <c r="Z2430" i="1"/>
  <c r="Z2429" i="1"/>
  <c r="Z2428" i="1"/>
  <c r="Z2427" i="1"/>
  <c r="Z2426" i="1"/>
  <c r="Z2425" i="1"/>
  <c r="Z2424" i="1"/>
  <c r="Z2423" i="1"/>
  <c r="Z2422" i="1"/>
  <c r="Z2421" i="1"/>
  <c r="Z2420" i="1"/>
  <c r="Z2419" i="1"/>
  <c r="Z2418" i="1"/>
  <c r="Z2417" i="1"/>
  <c r="Z2416" i="1"/>
  <c r="Z2415" i="1"/>
  <c r="Z2414" i="1"/>
  <c r="Z2413" i="1"/>
  <c r="Z2412" i="1"/>
  <c r="Z2411" i="1"/>
  <c r="Z2410" i="1"/>
  <c r="Z2409" i="1"/>
  <c r="Z2408" i="1"/>
  <c r="Z2407" i="1"/>
  <c r="Z2406" i="1"/>
  <c r="Z2405" i="1"/>
  <c r="Z2404" i="1"/>
  <c r="Z2403" i="1"/>
  <c r="Z2402" i="1"/>
  <c r="Z2401" i="1"/>
  <c r="Z2400" i="1"/>
  <c r="Z2399" i="1"/>
  <c r="Z2398" i="1"/>
  <c r="Z2397" i="1"/>
  <c r="Z2396" i="1"/>
  <c r="Z2395" i="1"/>
  <c r="Z2394" i="1"/>
  <c r="Z2393" i="1"/>
  <c r="Z2392" i="1"/>
  <c r="Z2391" i="1"/>
  <c r="Z2390" i="1"/>
  <c r="Z2389" i="1"/>
  <c r="Z2388" i="1"/>
  <c r="Z2387" i="1"/>
  <c r="Z2386" i="1"/>
  <c r="Z2385" i="1"/>
  <c r="Z2384" i="1"/>
  <c r="Z2383" i="1"/>
  <c r="Z2382" i="1"/>
  <c r="Z2381" i="1"/>
  <c r="Z2380" i="1"/>
  <c r="Z2379" i="1"/>
  <c r="Z2378" i="1"/>
  <c r="Z2377" i="1"/>
  <c r="Z2376" i="1"/>
  <c r="Z2375" i="1"/>
  <c r="Z2374" i="1"/>
  <c r="Z2373" i="1"/>
  <c r="Z2372" i="1"/>
  <c r="Z2371" i="1"/>
  <c r="Z2370" i="1"/>
  <c r="Z2369" i="1"/>
  <c r="Z2368" i="1"/>
  <c r="Z2367" i="1"/>
  <c r="Z2366" i="1"/>
  <c r="Z2365" i="1"/>
  <c r="Z2364" i="1"/>
  <c r="Z2363" i="1"/>
  <c r="Z2362" i="1"/>
  <c r="Z2361" i="1"/>
  <c r="Z2360" i="1"/>
  <c r="Z2359" i="1"/>
  <c r="Z2358" i="1"/>
  <c r="Z2357" i="1"/>
  <c r="Z2356" i="1"/>
  <c r="Z2355" i="1"/>
  <c r="Z2354" i="1"/>
  <c r="Z2353" i="1"/>
  <c r="Z2352" i="1"/>
  <c r="Z2351" i="1"/>
  <c r="Z2350" i="1"/>
  <c r="Z2349" i="1"/>
  <c r="Z2348" i="1"/>
  <c r="Z2347" i="1"/>
  <c r="Z2346" i="1"/>
  <c r="Z2345" i="1"/>
  <c r="Z2344" i="1"/>
  <c r="Z2343" i="1"/>
  <c r="Z2342" i="1"/>
  <c r="Z2341" i="1"/>
  <c r="Z2340" i="1"/>
  <c r="Z2339" i="1"/>
  <c r="Z2338" i="1"/>
  <c r="Z2337" i="1"/>
  <c r="Z2336" i="1"/>
  <c r="Z2335" i="1"/>
  <c r="Z2334" i="1"/>
  <c r="Z2333" i="1"/>
  <c r="Z2332" i="1"/>
  <c r="Z2331" i="1"/>
  <c r="Z2330" i="1"/>
  <c r="Z2329" i="1"/>
  <c r="Z2328" i="1"/>
  <c r="Z2327" i="1"/>
  <c r="Z2326" i="1"/>
  <c r="Z2325" i="1"/>
  <c r="Z2324" i="1"/>
  <c r="Z2323" i="1"/>
  <c r="Z2322" i="1"/>
  <c r="Z2321" i="1"/>
  <c r="Z2320" i="1"/>
  <c r="Z2319" i="1"/>
  <c r="Z2318" i="1"/>
  <c r="Z2317" i="1"/>
  <c r="Z2316" i="1"/>
  <c r="Z2315" i="1"/>
  <c r="Z2314" i="1"/>
  <c r="Z2313" i="1"/>
  <c r="Z2312" i="1"/>
  <c r="Z2311" i="1"/>
  <c r="Z2310" i="1"/>
  <c r="Z2309" i="1"/>
  <c r="Z2308" i="1"/>
  <c r="Z2307" i="1"/>
  <c r="Z2306" i="1"/>
  <c r="Z2305" i="1"/>
  <c r="Z2304" i="1"/>
  <c r="Z2303" i="1"/>
  <c r="Z2302" i="1"/>
  <c r="Z2301" i="1"/>
  <c r="Z2300" i="1"/>
  <c r="Z2299" i="1"/>
  <c r="Z2298" i="1"/>
  <c r="Z2297" i="1"/>
  <c r="Z2296" i="1"/>
  <c r="Z2295" i="1"/>
  <c r="Z2294" i="1"/>
  <c r="Z2293" i="1"/>
  <c r="Z2292" i="1"/>
  <c r="Z2291" i="1"/>
  <c r="Z2290" i="1"/>
  <c r="Z2289" i="1"/>
  <c r="Z2288" i="1"/>
  <c r="Z2287" i="1"/>
  <c r="Z2286" i="1"/>
  <c r="Z2285" i="1"/>
  <c r="Z2284" i="1"/>
  <c r="Z2283" i="1"/>
  <c r="Z2282" i="1"/>
  <c r="Z2281" i="1"/>
  <c r="Z2280" i="1"/>
  <c r="Z2279" i="1"/>
  <c r="Z2278" i="1"/>
  <c r="Z2277" i="1"/>
  <c r="Z2276" i="1"/>
  <c r="Z2275" i="1"/>
  <c r="Z2274" i="1"/>
  <c r="Z2273" i="1"/>
  <c r="Z2272" i="1"/>
  <c r="Z2271" i="1"/>
  <c r="Z2270" i="1"/>
  <c r="Z2269" i="1"/>
  <c r="Z2268" i="1"/>
  <c r="Z2267" i="1"/>
  <c r="Z2266" i="1"/>
  <c r="Z2265" i="1"/>
  <c r="Z2264" i="1"/>
  <c r="Z2263" i="1"/>
  <c r="Z2262" i="1"/>
  <c r="Z2261" i="1"/>
  <c r="Z2260" i="1"/>
  <c r="Z2259" i="1"/>
  <c r="Z2258" i="1"/>
  <c r="Z2257" i="1"/>
  <c r="Z2256" i="1"/>
  <c r="Z2255" i="1"/>
  <c r="Z2254" i="1"/>
  <c r="Z2253" i="1"/>
  <c r="Z2252" i="1"/>
  <c r="Z2251" i="1"/>
  <c r="Z2250" i="1"/>
  <c r="Z2249" i="1"/>
  <c r="Z2248" i="1"/>
  <c r="Z2247" i="1"/>
  <c r="Z2246" i="1"/>
  <c r="Z2245" i="1"/>
  <c r="Z2244" i="1"/>
  <c r="Z2243" i="1"/>
  <c r="Z2242" i="1"/>
  <c r="Z2241" i="1"/>
  <c r="Z2240" i="1"/>
  <c r="Z2239" i="1"/>
  <c r="Z2238" i="1"/>
  <c r="Z2237" i="1"/>
  <c r="Z2236" i="1"/>
  <c r="Z2235" i="1"/>
  <c r="Z2234" i="1"/>
  <c r="Z2233" i="1"/>
  <c r="Z2232" i="1"/>
  <c r="Z2231" i="1"/>
  <c r="Z2230" i="1"/>
  <c r="Z2229" i="1"/>
  <c r="Z2228" i="1"/>
  <c r="Z2227" i="1"/>
  <c r="Z2226" i="1"/>
  <c r="Z2225" i="1"/>
  <c r="Z2224" i="1"/>
  <c r="Z2223" i="1"/>
  <c r="Z2222" i="1"/>
  <c r="Z2221" i="1"/>
  <c r="Z2220" i="1"/>
  <c r="Z2219" i="1"/>
  <c r="Z2218" i="1"/>
  <c r="Z2217" i="1"/>
  <c r="Z2216" i="1"/>
  <c r="Z2215" i="1"/>
  <c r="Z2214" i="1"/>
  <c r="Z2213" i="1"/>
  <c r="Z2212" i="1"/>
  <c r="Z2211" i="1"/>
  <c r="Z2210" i="1"/>
  <c r="Z2209" i="1"/>
  <c r="Z2208" i="1"/>
  <c r="Z2207" i="1"/>
  <c r="Z2206" i="1"/>
  <c r="Z2205" i="1"/>
  <c r="Z2204" i="1"/>
  <c r="Z2203" i="1"/>
  <c r="Z2202" i="1"/>
  <c r="Z2201" i="1"/>
  <c r="Z2200" i="1"/>
  <c r="Z2199" i="1"/>
  <c r="Z2198" i="1"/>
  <c r="Z2197" i="1"/>
  <c r="Z2196" i="1"/>
  <c r="Z2195" i="1"/>
  <c r="Z2194" i="1"/>
  <c r="Z2193" i="1"/>
  <c r="Z2192" i="1"/>
  <c r="Z2191" i="1"/>
  <c r="Z2190" i="1"/>
  <c r="Z2189" i="1"/>
  <c r="Z2188" i="1"/>
  <c r="Z2187" i="1"/>
  <c r="Z2186" i="1"/>
  <c r="Z2185" i="1"/>
  <c r="Z2184" i="1"/>
  <c r="Z2183" i="1"/>
  <c r="Z2182" i="1"/>
  <c r="Z2181" i="1"/>
  <c r="Z2180" i="1"/>
  <c r="Z2179" i="1"/>
  <c r="Z2178" i="1"/>
  <c r="Z2177" i="1"/>
  <c r="Z2176" i="1"/>
  <c r="Z2175" i="1"/>
  <c r="Z2174" i="1"/>
  <c r="Z2173" i="1"/>
  <c r="Z2172" i="1"/>
  <c r="Z2171" i="1"/>
  <c r="Z2170" i="1"/>
  <c r="Z2169" i="1"/>
  <c r="Z2168" i="1"/>
  <c r="Z2167" i="1"/>
  <c r="Z2166" i="1"/>
  <c r="Z2165" i="1"/>
  <c r="Z2164" i="1"/>
  <c r="Z2163" i="1"/>
  <c r="Z2162" i="1"/>
  <c r="Z2161" i="1"/>
  <c r="Z2160" i="1"/>
  <c r="Z2159" i="1"/>
  <c r="Z2158" i="1"/>
  <c r="Z2157" i="1"/>
  <c r="Z2156" i="1"/>
  <c r="Z2155" i="1"/>
  <c r="Z2154" i="1"/>
  <c r="Z2153" i="1"/>
  <c r="Z2152" i="1"/>
  <c r="Z2151" i="1"/>
  <c r="Z2150" i="1"/>
  <c r="Z2149" i="1"/>
  <c r="Z2148" i="1"/>
  <c r="Z2147" i="1"/>
  <c r="Z2146" i="1"/>
  <c r="Z2145" i="1"/>
  <c r="Z2144" i="1"/>
  <c r="Z2143" i="1"/>
  <c r="Z2142" i="1"/>
  <c r="Z2141" i="1"/>
  <c r="Z2140" i="1"/>
  <c r="Z2139" i="1"/>
  <c r="Z2138" i="1"/>
  <c r="Z2137" i="1"/>
  <c r="Z2136" i="1"/>
  <c r="Z2135" i="1"/>
  <c r="Z2134" i="1"/>
  <c r="Z2133" i="1"/>
  <c r="Z2132" i="1"/>
  <c r="Z2131" i="1"/>
  <c r="Z2130" i="1"/>
  <c r="Z2129" i="1"/>
  <c r="Z2128" i="1"/>
  <c r="Z2127" i="1"/>
  <c r="Z2126" i="1"/>
  <c r="Z2125" i="1"/>
  <c r="Z2124" i="1"/>
  <c r="Z2123" i="1"/>
  <c r="Z2122" i="1"/>
  <c r="Z2121" i="1"/>
  <c r="Z2120" i="1"/>
  <c r="Z2119" i="1"/>
  <c r="Z2118" i="1"/>
  <c r="Z2117" i="1"/>
  <c r="Z2116" i="1"/>
  <c r="Z2115" i="1"/>
  <c r="Z2114" i="1"/>
  <c r="Z2113" i="1"/>
  <c r="Z2112" i="1"/>
  <c r="Z2111" i="1"/>
  <c r="Z2110" i="1"/>
  <c r="Z2109" i="1"/>
  <c r="Z2108" i="1"/>
  <c r="Z2107" i="1"/>
  <c r="Z2106" i="1"/>
  <c r="Z2105" i="1"/>
  <c r="Z2104" i="1"/>
  <c r="Z2103" i="1"/>
  <c r="Z2102" i="1"/>
  <c r="Z2101" i="1"/>
  <c r="Z2100" i="1"/>
  <c r="Z2099" i="1"/>
  <c r="Z2098" i="1"/>
  <c r="Z2097" i="1"/>
  <c r="Z2096" i="1"/>
  <c r="Z2095" i="1"/>
  <c r="Z2094" i="1"/>
  <c r="Z2093" i="1"/>
  <c r="Z2092" i="1"/>
  <c r="Z2091" i="1"/>
  <c r="Z2090" i="1"/>
  <c r="Z2089" i="1"/>
  <c r="Z2088" i="1"/>
  <c r="Z2087" i="1"/>
  <c r="Z2086" i="1"/>
  <c r="Z2085" i="1"/>
  <c r="Z2084" i="1"/>
  <c r="Z2083" i="1"/>
  <c r="Z2082" i="1"/>
  <c r="Z2081" i="1"/>
  <c r="Z2080" i="1"/>
  <c r="Z2079" i="1"/>
  <c r="Z2078" i="1"/>
  <c r="Z2077" i="1"/>
  <c r="Z2076" i="1"/>
  <c r="Z2075" i="1"/>
  <c r="Z2074" i="1"/>
  <c r="Z2073" i="1"/>
  <c r="Z2072" i="1"/>
  <c r="Z2071" i="1"/>
  <c r="Z2070" i="1"/>
  <c r="Z2069" i="1"/>
  <c r="Z2068" i="1"/>
  <c r="Z2067" i="1"/>
  <c r="Z2066" i="1"/>
  <c r="Z2065" i="1"/>
  <c r="Z2064" i="1"/>
  <c r="Z2063" i="1"/>
  <c r="Z2062" i="1"/>
  <c r="Z2061" i="1"/>
  <c r="Z2060" i="1"/>
  <c r="Z2059" i="1"/>
  <c r="Z2058" i="1"/>
  <c r="Z2057" i="1"/>
  <c r="Z2056" i="1"/>
  <c r="Z2055" i="1"/>
  <c r="Z2054" i="1"/>
  <c r="Z2053" i="1"/>
  <c r="Z2052" i="1"/>
  <c r="Z2051" i="1"/>
  <c r="Z2050" i="1"/>
  <c r="Z2049" i="1"/>
  <c r="Z2048" i="1"/>
  <c r="Z2047" i="1"/>
  <c r="Z2046" i="1"/>
  <c r="Z2045" i="1"/>
  <c r="Z2044" i="1"/>
  <c r="Z2043" i="1"/>
  <c r="Z2042" i="1"/>
  <c r="Z2041" i="1"/>
  <c r="Z2040" i="1"/>
  <c r="Z2039" i="1"/>
  <c r="Z2038" i="1"/>
  <c r="Z2037" i="1"/>
  <c r="Z2036" i="1"/>
  <c r="Z2035" i="1"/>
  <c r="Z2034" i="1"/>
  <c r="Z2033" i="1"/>
  <c r="Z2032" i="1"/>
  <c r="Z2031" i="1"/>
  <c r="Z2030" i="1"/>
  <c r="Z2029" i="1"/>
  <c r="Z2028" i="1"/>
  <c r="Z2027" i="1"/>
  <c r="Z2026" i="1"/>
  <c r="Z2025" i="1"/>
  <c r="Z2024" i="1"/>
  <c r="Z2023" i="1"/>
  <c r="Z2022" i="1"/>
  <c r="Z2021" i="1"/>
  <c r="Z2020" i="1"/>
  <c r="Z2019" i="1"/>
  <c r="Z2018" i="1"/>
  <c r="Z2017" i="1"/>
  <c r="Z2016" i="1"/>
  <c r="Z2015" i="1"/>
  <c r="Z2014" i="1"/>
  <c r="Z2013" i="1"/>
  <c r="Z2012" i="1"/>
  <c r="Z2011" i="1"/>
  <c r="Z2010" i="1"/>
  <c r="Z2009" i="1"/>
  <c r="Z2008" i="1"/>
  <c r="Z2007" i="1"/>
  <c r="Z2006" i="1"/>
  <c r="Z2005" i="1"/>
  <c r="Z2004" i="1"/>
  <c r="Z2003" i="1"/>
  <c r="Z2002" i="1"/>
  <c r="Z2001" i="1"/>
  <c r="Z2000" i="1"/>
  <c r="Z1999" i="1"/>
  <c r="Z1998" i="1"/>
  <c r="Z1997" i="1"/>
  <c r="Z1996" i="1"/>
  <c r="Z1995" i="1"/>
  <c r="Z1994" i="1"/>
  <c r="Z1993" i="1"/>
  <c r="Z1992" i="1"/>
  <c r="Z1991" i="1"/>
  <c r="Z1990" i="1"/>
  <c r="Z1989" i="1"/>
  <c r="Z1988" i="1"/>
  <c r="Z1987" i="1"/>
  <c r="Z1986" i="1"/>
  <c r="Z1985" i="1"/>
  <c r="Z1984" i="1"/>
  <c r="Z1983" i="1"/>
  <c r="Z1982" i="1"/>
  <c r="Z1981" i="1"/>
  <c r="Z1980" i="1"/>
  <c r="Z1979" i="1"/>
  <c r="Z1978" i="1"/>
  <c r="Z1977" i="1"/>
  <c r="Z1976" i="1"/>
  <c r="Z1975" i="1"/>
  <c r="Z1974" i="1"/>
  <c r="Z1973" i="1"/>
  <c r="Z1972" i="1"/>
  <c r="Z1971" i="1"/>
  <c r="Z1970" i="1"/>
  <c r="Z1969" i="1"/>
  <c r="Z1968" i="1"/>
  <c r="Z1967" i="1"/>
  <c r="Z1966" i="1"/>
  <c r="Z1965" i="1"/>
  <c r="Z1964" i="1"/>
  <c r="Z1963" i="1"/>
  <c r="Z1962" i="1"/>
  <c r="Z1961" i="1"/>
  <c r="Z1960" i="1"/>
  <c r="Z1959" i="1"/>
  <c r="Z1958" i="1"/>
  <c r="Z1957" i="1"/>
  <c r="Z1956" i="1"/>
  <c r="Z1955" i="1"/>
  <c r="Z1954" i="1"/>
  <c r="Z1953" i="1"/>
  <c r="Z1952" i="1"/>
  <c r="Z1951" i="1"/>
  <c r="Z1950" i="1"/>
  <c r="Z1949" i="1"/>
  <c r="Z1948" i="1"/>
  <c r="Z1947" i="1"/>
  <c r="Z1946" i="1"/>
  <c r="Z1945" i="1"/>
  <c r="Z1944" i="1"/>
  <c r="Z1943" i="1"/>
  <c r="Z1942" i="1"/>
  <c r="Z1941" i="1"/>
  <c r="Z1940" i="1"/>
  <c r="Z1939" i="1"/>
  <c r="Z1938" i="1"/>
  <c r="Z1937" i="1"/>
  <c r="Z1936" i="1"/>
  <c r="Z1935" i="1"/>
  <c r="Z1934" i="1"/>
  <c r="Z1933" i="1"/>
  <c r="Z1932" i="1"/>
  <c r="Z1931" i="1"/>
  <c r="Z1930" i="1"/>
  <c r="Z1929" i="1"/>
  <c r="Z1928" i="1"/>
  <c r="Z1927" i="1"/>
  <c r="Z1926" i="1"/>
  <c r="Z1925" i="1"/>
  <c r="Z1924" i="1"/>
  <c r="Z1923" i="1"/>
  <c r="Z1922" i="1"/>
  <c r="Z1921" i="1"/>
  <c r="Z1920" i="1"/>
  <c r="Z1919" i="1"/>
  <c r="Z1918" i="1"/>
  <c r="Z1917" i="1"/>
  <c r="Z1916" i="1"/>
  <c r="Z1915" i="1"/>
  <c r="Z1914" i="1"/>
  <c r="Z1913" i="1"/>
  <c r="Z1912" i="1"/>
  <c r="Z1911" i="1"/>
  <c r="Z1910" i="1"/>
  <c r="Z1909" i="1"/>
  <c r="Z1908" i="1"/>
  <c r="Z1907" i="1"/>
  <c r="Z1906" i="1"/>
  <c r="Z1905" i="1"/>
  <c r="Z1904" i="1"/>
  <c r="Z1903" i="1"/>
  <c r="Z1902" i="1"/>
  <c r="Z1901" i="1"/>
  <c r="Z1900" i="1"/>
  <c r="Z1899" i="1"/>
  <c r="Z1898" i="1"/>
  <c r="Z1897" i="1"/>
  <c r="Z1896" i="1"/>
  <c r="Z1895" i="1"/>
  <c r="Z1894" i="1"/>
  <c r="Z1893" i="1"/>
  <c r="Z1892" i="1"/>
  <c r="Z1891" i="1"/>
  <c r="Z1890" i="1"/>
  <c r="Z1889" i="1"/>
  <c r="Z1888" i="1"/>
  <c r="Z1887" i="1"/>
  <c r="Z1886" i="1"/>
  <c r="Z1885" i="1"/>
  <c r="Z1884" i="1"/>
  <c r="Z1883" i="1"/>
  <c r="Z1882" i="1"/>
  <c r="Z1881" i="1"/>
  <c r="Z1880" i="1"/>
  <c r="Z1879" i="1"/>
  <c r="Z1878" i="1"/>
  <c r="Z1877" i="1"/>
  <c r="Z1876" i="1"/>
  <c r="Z1875" i="1"/>
  <c r="Z1874" i="1"/>
  <c r="Z1873" i="1"/>
  <c r="Z1872" i="1"/>
  <c r="Z1871" i="1"/>
  <c r="Z1870" i="1"/>
  <c r="Z1869" i="1"/>
  <c r="Z1868" i="1"/>
  <c r="Z1867" i="1"/>
  <c r="Z1866" i="1"/>
  <c r="Z1865" i="1"/>
  <c r="Z1864" i="1"/>
  <c r="Z1863" i="1"/>
  <c r="Z1862" i="1"/>
  <c r="Z1861" i="1"/>
  <c r="Z1860" i="1"/>
  <c r="Z1859" i="1"/>
  <c r="Z1858" i="1"/>
  <c r="Z1857" i="1"/>
  <c r="Z1856" i="1"/>
  <c r="Z1855" i="1"/>
  <c r="Z1854" i="1"/>
  <c r="Z1853" i="1"/>
  <c r="Z1852" i="1"/>
  <c r="Z1851" i="1"/>
  <c r="Z1850" i="1"/>
  <c r="Z1849" i="1"/>
  <c r="Z1848" i="1"/>
  <c r="Z1847" i="1"/>
  <c r="Z1846" i="1"/>
  <c r="Z1845" i="1"/>
  <c r="Z1844" i="1"/>
  <c r="Z1843" i="1"/>
  <c r="Z1842" i="1"/>
  <c r="Z1841" i="1"/>
  <c r="Z1840" i="1"/>
  <c r="Z1839" i="1"/>
  <c r="Z1838" i="1"/>
  <c r="Z1837" i="1"/>
  <c r="Z1836" i="1"/>
  <c r="Z1835" i="1"/>
  <c r="Z1834" i="1"/>
  <c r="Z1833" i="1"/>
  <c r="Z1832" i="1"/>
  <c r="Z1831" i="1"/>
  <c r="Z1830" i="1"/>
  <c r="Z1829" i="1"/>
  <c r="Z1828" i="1"/>
  <c r="Z1827" i="1"/>
  <c r="Z1826" i="1"/>
  <c r="Z1825" i="1"/>
  <c r="Z1824" i="1"/>
  <c r="Z1823" i="1"/>
  <c r="Z1822" i="1"/>
  <c r="Z1821" i="1"/>
  <c r="Z1820" i="1"/>
  <c r="Z1819" i="1"/>
  <c r="Z1818" i="1"/>
  <c r="Z1817" i="1"/>
  <c r="Z1816" i="1"/>
  <c r="Z1815" i="1"/>
  <c r="Z1814" i="1"/>
  <c r="Z1813" i="1"/>
  <c r="Z1812" i="1"/>
  <c r="Z1811" i="1"/>
  <c r="Z1810" i="1"/>
  <c r="Z1809" i="1"/>
  <c r="Z1808" i="1"/>
  <c r="Z1807" i="1"/>
  <c r="Z1806" i="1"/>
  <c r="Z1805" i="1"/>
  <c r="Z1804" i="1"/>
  <c r="Z1803" i="1"/>
  <c r="Z1802" i="1"/>
  <c r="Z1801" i="1"/>
  <c r="Z1800" i="1"/>
  <c r="Z1799" i="1"/>
  <c r="Z1798" i="1"/>
  <c r="Z1797" i="1"/>
  <c r="Z1796" i="1"/>
  <c r="Z1795" i="1"/>
  <c r="Z1794" i="1"/>
  <c r="Z1793" i="1"/>
  <c r="Z1792" i="1"/>
  <c r="Z1791" i="1"/>
  <c r="Z1790" i="1"/>
  <c r="Z1789" i="1"/>
  <c r="Z1788" i="1"/>
  <c r="Z1787" i="1"/>
  <c r="Z1786" i="1"/>
  <c r="Z1785" i="1"/>
  <c r="Z1784" i="1"/>
  <c r="Z1783" i="1"/>
  <c r="Z1782" i="1"/>
  <c r="Z1781" i="1"/>
  <c r="Z1780" i="1"/>
  <c r="Z1779" i="1"/>
  <c r="Z1778" i="1"/>
  <c r="Z1777" i="1"/>
  <c r="Z1776" i="1"/>
  <c r="Z1775" i="1"/>
  <c r="Z1774" i="1"/>
  <c r="Z1773" i="1"/>
  <c r="Z1772" i="1"/>
  <c r="Z1771" i="1"/>
  <c r="Z1770" i="1"/>
  <c r="Z1769" i="1"/>
  <c r="Z1768" i="1"/>
  <c r="Z1767" i="1"/>
  <c r="Z1766" i="1"/>
  <c r="Z1765" i="1"/>
  <c r="Z1764" i="1"/>
  <c r="Z1763" i="1"/>
  <c r="Z1762" i="1"/>
  <c r="Z1761" i="1"/>
  <c r="Z1760" i="1"/>
  <c r="Z1759" i="1"/>
  <c r="Z1758" i="1"/>
  <c r="Z1757" i="1"/>
  <c r="Z1756" i="1"/>
  <c r="Z1755" i="1"/>
  <c r="Z1754" i="1"/>
  <c r="Z1753" i="1"/>
  <c r="Z1752" i="1"/>
  <c r="Z1751" i="1"/>
  <c r="Z1750" i="1"/>
  <c r="Z1749" i="1"/>
  <c r="Z1748" i="1"/>
  <c r="Z1747" i="1"/>
  <c r="Z1746" i="1"/>
  <c r="Z1745" i="1"/>
  <c r="Z1744" i="1"/>
  <c r="Z1743" i="1"/>
  <c r="Z1742" i="1"/>
  <c r="Z1741" i="1"/>
  <c r="Z1740" i="1"/>
  <c r="Z1739" i="1"/>
  <c r="Z1738" i="1"/>
  <c r="Z1737" i="1"/>
  <c r="Z1736" i="1"/>
  <c r="Z1735" i="1"/>
  <c r="Z1734" i="1"/>
  <c r="Z1733" i="1"/>
  <c r="Z1732" i="1"/>
  <c r="Z1731" i="1"/>
  <c r="Z1730" i="1"/>
  <c r="Z1729" i="1"/>
  <c r="Z1728" i="1"/>
  <c r="Z1727" i="1"/>
  <c r="Z1726" i="1"/>
  <c r="Z1725" i="1"/>
  <c r="Z1724" i="1"/>
  <c r="Z1723" i="1"/>
  <c r="Z1722" i="1"/>
  <c r="Z1721" i="1"/>
  <c r="Z1720" i="1"/>
  <c r="Z1719" i="1"/>
  <c r="Z1718" i="1"/>
  <c r="Z1717" i="1"/>
  <c r="Z1716" i="1"/>
  <c r="Z1715" i="1"/>
  <c r="Z1714" i="1"/>
  <c r="Z1713" i="1"/>
  <c r="Z1712" i="1"/>
  <c r="Z1711" i="1"/>
  <c r="Z1710" i="1"/>
  <c r="Z1709" i="1"/>
  <c r="Z1708" i="1"/>
  <c r="Z1707" i="1"/>
  <c r="Z1706" i="1"/>
  <c r="Z1705" i="1"/>
  <c r="Z1704" i="1"/>
  <c r="Z1703" i="1"/>
  <c r="Z1702" i="1"/>
  <c r="Z1701" i="1"/>
  <c r="Z1700" i="1"/>
  <c r="Z1699" i="1"/>
  <c r="Z1698" i="1"/>
  <c r="Z1697" i="1"/>
  <c r="Z1696" i="1"/>
  <c r="Z1695" i="1"/>
  <c r="Z1694" i="1"/>
  <c r="Z1693" i="1"/>
  <c r="Z1692" i="1"/>
  <c r="Z1691" i="1"/>
  <c r="Z1690" i="1"/>
  <c r="Z1689" i="1"/>
  <c r="Z1688" i="1"/>
  <c r="Z1687" i="1"/>
  <c r="Z1686" i="1"/>
  <c r="Z1685" i="1"/>
  <c r="Z1684" i="1"/>
  <c r="Z1683" i="1"/>
  <c r="Z1682" i="1"/>
  <c r="Z1681" i="1"/>
  <c r="Z1680" i="1"/>
  <c r="Z1679" i="1"/>
  <c r="Z1678" i="1"/>
  <c r="Z1677" i="1"/>
  <c r="Z1676" i="1"/>
  <c r="Z1675" i="1"/>
  <c r="Z1674" i="1"/>
  <c r="Z1673" i="1"/>
  <c r="Z1672" i="1"/>
  <c r="Z1671" i="1"/>
  <c r="Z1670" i="1"/>
  <c r="Z1669" i="1"/>
  <c r="Z1668" i="1"/>
  <c r="Z1667" i="1"/>
  <c r="Z1666" i="1"/>
  <c r="Z1665" i="1"/>
  <c r="Z1664" i="1"/>
  <c r="Z1663" i="1"/>
  <c r="Z1662" i="1"/>
  <c r="Z1661" i="1"/>
  <c r="Z1660" i="1"/>
  <c r="Z1659" i="1"/>
  <c r="Z1658" i="1"/>
  <c r="Z1657" i="1"/>
  <c r="Z1656" i="1"/>
  <c r="Z1655" i="1"/>
  <c r="Z1654" i="1"/>
  <c r="Z1653" i="1"/>
  <c r="Z1652" i="1"/>
  <c r="Z1651" i="1"/>
  <c r="Z1650" i="1"/>
  <c r="Z1649" i="1"/>
  <c r="Z1648" i="1"/>
  <c r="Z1647" i="1"/>
  <c r="Z1646" i="1"/>
  <c r="Z1645" i="1"/>
  <c r="Z1644" i="1"/>
  <c r="Z1643" i="1"/>
  <c r="Z1642" i="1"/>
  <c r="Z1641" i="1"/>
  <c r="Z1640" i="1"/>
  <c r="Z1639" i="1"/>
  <c r="Z1638" i="1"/>
  <c r="Z1637" i="1"/>
  <c r="Z1636" i="1"/>
  <c r="Z1635" i="1"/>
  <c r="Z1634" i="1"/>
  <c r="Z1633" i="1"/>
  <c r="Z1632" i="1"/>
  <c r="Z1631" i="1"/>
  <c r="Z1630" i="1"/>
  <c r="Z1629" i="1"/>
  <c r="Z1628" i="1"/>
  <c r="Z1627" i="1"/>
  <c r="Z1626" i="1"/>
  <c r="Z1625" i="1"/>
  <c r="Z1624" i="1"/>
  <c r="Z1623" i="1"/>
  <c r="Z1622" i="1"/>
  <c r="Z1621" i="1"/>
  <c r="Z1620" i="1"/>
  <c r="Z1619" i="1"/>
  <c r="Z1618" i="1"/>
  <c r="Z1617" i="1"/>
  <c r="Z1616" i="1"/>
  <c r="Z1615" i="1"/>
  <c r="Z1614" i="1"/>
  <c r="Z1613" i="1"/>
  <c r="Z1612" i="1"/>
  <c r="Z1611" i="1"/>
  <c r="Z1610" i="1"/>
  <c r="Z1609" i="1"/>
  <c r="Z1608" i="1"/>
  <c r="Z1607" i="1"/>
  <c r="Z1606" i="1"/>
  <c r="Z1605" i="1"/>
  <c r="Z1604" i="1"/>
  <c r="Z1603" i="1"/>
  <c r="Z1602" i="1"/>
  <c r="Z1601" i="1"/>
  <c r="Z1600" i="1"/>
  <c r="Z1599" i="1"/>
  <c r="Z1598" i="1"/>
  <c r="Z1597" i="1"/>
  <c r="Z1596" i="1"/>
  <c r="Z1595" i="1"/>
  <c r="Z1594" i="1"/>
  <c r="Z1593" i="1"/>
  <c r="Z1592" i="1"/>
  <c r="Z1591" i="1"/>
  <c r="Z1590" i="1"/>
  <c r="Z1589" i="1"/>
  <c r="Z1588" i="1"/>
  <c r="Z1587" i="1"/>
  <c r="Z1586" i="1"/>
  <c r="Z1585" i="1"/>
  <c r="Z1584" i="1"/>
  <c r="Z1583" i="1"/>
  <c r="Z1582" i="1"/>
  <c r="Z1581" i="1"/>
  <c r="Z1580" i="1"/>
  <c r="Z1579" i="1"/>
  <c r="Z1578" i="1"/>
  <c r="Z1577" i="1"/>
  <c r="Z1576" i="1"/>
  <c r="Z1575" i="1"/>
  <c r="Z1574" i="1"/>
  <c r="Z1573" i="1"/>
  <c r="Z1572" i="1"/>
  <c r="Z1571" i="1"/>
  <c r="Z1570" i="1"/>
  <c r="Z1569" i="1"/>
  <c r="Z1568" i="1"/>
  <c r="Z1567" i="1"/>
  <c r="Z1566" i="1"/>
  <c r="Z1565" i="1"/>
  <c r="Z1564" i="1"/>
  <c r="Z1563" i="1"/>
  <c r="Z1562" i="1"/>
  <c r="Z1561" i="1"/>
  <c r="Z1560" i="1"/>
  <c r="Z1559" i="1"/>
  <c r="Z1558" i="1"/>
  <c r="Z1557" i="1"/>
  <c r="Z1556" i="1"/>
  <c r="Z1555" i="1"/>
  <c r="Z1554" i="1"/>
  <c r="Z1553" i="1"/>
  <c r="Z1552" i="1"/>
  <c r="Z1551" i="1"/>
  <c r="Z1550" i="1"/>
  <c r="Z1549" i="1"/>
  <c r="Z1548" i="1"/>
  <c r="Z1547" i="1"/>
  <c r="Z1546" i="1"/>
  <c r="Z1545" i="1"/>
  <c r="Z1544" i="1"/>
  <c r="Z1543" i="1"/>
  <c r="Z1542" i="1"/>
  <c r="Z1541" i="1"/>
  <c r="Z1540" i="1"/>
  <c r="Z1539" i="1"/>
  <c r="Z1538" i="1"/>
  <c r="Z1537" i="1"/>
  <c r="Z1536" i="1"/>
  <c r="Z1535" i="1"/>
  <c r="Z1534" i="1"/>
  <c r="Z1533" i="1"/>
  <c r="Z1532" i="1"/>
  <c r="Z1531" i="1"/>
  <c r="Z1530" i="1"/>
  <c r="Z1529" i="1"/>
  <c r="Z1528" i="1"/>
  <c r="Z1527" i="1"/>
  <c r="Z1526" i="1"/>
  <c r="Z1525" i="1"/>
  <c r="Z1524" i="1"/>
  <c r="Z1523" i="1"/>
  <c r="Z1522" i="1"/>
  <c r="Z1521" i="1"/>
  <c r="Z1520" i="1"/>
  <c r="Z1519" i="1"/>
  <c r="Z1518" i="1"/>
  <c r="Z1517" i="1"/>
  <c r="Z1516" i="1"/>
  <c r="Z1515" i="1"/>
  <c r="Z1514" i="1"/>
  <c r="Z1513" i="1"/>
  <c r="Z1512" i="1"/>
  <c r="Z1511" i="1"/>
  <c r="Z1510" i="1"/>
  <c r="Z1509" i="1"/>
  <c r="Z1508" i="1"/>
  <c r="Z1507" i="1"/>
  <c r="Z1506" i="1"/>
  <c r="Z1505" i="1"/>
  <c r="Z1504" i="1"/>
  <c r="Z1503" i="1"/>
  <c r="Z1502" i="1"/>
  <c r="Z1501" i="1"/>
  <c r="Z1500" i="1"/>
  <c r="Z1499" i="1"/>
  <c r="Z1498" i="1"/>
  <c r="Z1497" i="1"/>
  <c r="Z1496" i="1"/>
  <c r="Z1495" i="1"/>
  <c r="Z1494" i="1"/>
  <c r="Z1493" i="1"/>
  <c r="Z1492" i="1"/>
  <c r="Z1491" i="1"/>
  <c r="Z1490" i="1"/>
  <c r="Z1489" i="1"/>
  <c r="Z1488" i="1"/>
  <c r="Z1487" i="1"/>
  <c r="Z1486" i="1"/>
  <c r="Z1485" i="1"/>
  <c r="Z1484" i="1"/>
  <c r="Z1483" i="1"/>
  <c r="Z1482" i="1"/>
  <c r="Z1481" i="1"/>
  <c r="Z1480" i="1"/>
  <c r="Z1479" i="1"/>
  <c r="Z1478" i="1"/>
  <c r="Z1477" i="1"/>
  <c r="Z1476" i="1"/>
  <c r="Z1475" i="1"/>
  <c r="Z1474" i="1"/>
  <c r="Z1473" i="1"/>
  <c r="Z1472" i="1"/>
  <c r="Z1471" i="1"/>
  <c r="Z1470" i="1"/>
  <c r="Z1469" i="1"/>
  <c r="Z1468" i="1"/>
  <c r="Z1467" i="1"/>
  <c r="Z1466" i="1"/>
  <c r="Z1465" i="1"/>
  <c r="Z1464" i="1"/>
  <c r="Z1463" i="1"/>
  <c r="Z1462" i="1"/>
  <c r="Z1461" i="1"/>
  <c r="Z1460" i="1"/>
  <c r="Z1459" i="1"/>
  <c r="Z1458" i="1"/>
  <c r="Z1457" i="1"/>
  <c r="Z1456" i="1"/>
  <c r="Z1455" i="1"/>
  <c r="Z1454" i="1"/>
  <c r="Z1453" i="1"/>
  <c r="Z1452" i="1"/>
  <c r="Z1451" i="1"/>
  <c r="Z1450" i="1"/>
  <c r="Z1449" i="1"/>
  <c r="Z1448" i="1"/>
  <c r="Z1447" i="1"/>
  <c r="Z1446" i="1"/>
  <c r="Z1445" i="1"/>
  <c r="Z1444" i="1"/>
  <c r="Z1443" i="1"/>
  <c r="Z1442" i="1"/>
  <c r="Z1441" i="1"/>
  <c r="Z1440" i="1"/>
  <c r="Z1439" i="1"/>
  <c r="Z1438" i="1"/>
  <c r="Z1437" i="1"/>
  <c r="Z1436" i="1"/>
  <c r="Z1435" i="1"/>
  <c r="Z1434" i="1"/>
  <c r="Z1433" i="1"/>
  <c r="Z1432" i="1"/>
  <c r="Z1431" i="1"/>
  <c r="Z1430" i="1"/>
  <c r="Z1429" i="1"/>
  <c r="Z1428" i="1"/>
  <c r="Z1427" i="1"/>
  <c r="Z1426" i="1"/>
  <c r="Z1425" i="1"/>
  <c r="Z1424" i="1"/>
  <c r="Z1423" i="1"/>
  <c r="Z1422" i="1"/>
  <c r="Z1421" i="1"/>
  <c r="Z1420" i="1"/>
  <c r="Z1419" i="1"/>
  <c r="Z1418" i="1"/>
  <c r="Z1417" i="1"/>
  <c r="Z1416" i="1"/>
  <c r="Z1415" i="1"/>
  <c r="Z1414" i="1"/>
  <c r="Z1413" i="1"/>
  <c r="Z1412" i="1"/>
  <c r="Z1411" i="1"/>
  <c r="Z1410" i="1"/>
  <c r="Z1409" i="1"/>
  <c r="Z1408" i="1"/>
  <c r="Z1407" i="1"/>
  <c r="Z1406" i="1"/>
  <c r="Z1405" i="1"/>
  <c r="Z1404" i="1"/>
  <c r="Z1403" i="1"/>
  <c r="Z1402" i="1"/>
  <c r="Z1401" i="1"/>
  <c r="Z1400" i="1"/>
  <c r="Z1399" i="1"/>
  <c r="Z1398" i="1"/>
  <c r="Z1397" i="1"/>
  <c r="Z1396" i="1"/>
  <c r="Z1395" i="1"/>
  <c r="Z1394" i="1"/>
  <c r="Z1393" i="1"/>
  <c r="Z1392" i="1"/>
  <c r="Z1391" i="1"/>
  <c r="Z1390" i="1"/>
  <c r="Z1389" i="1"/>
  <c r="Z1388" i="1"/>
  <c r="Z1387" i="1"/>
  <c r="Z1386" i="1"/>
  <c r="Z1385" i="1"/>
  <c r="Z1384" i="1"/>
  <c r="Z1383" i="1"/>
  <c r="Z1382" i="1"/>
  <c r="Z1381" i="1"/>
  <c r="Z1380" i="1"/>
  <c r="Z1379" i="1"/>
  <c r="Z1378" i="1"/>
  <c r="Z1377" i="1"/>
  <c r="Z1376" i="1"/>
  <c r="Z1375" i="1"/>
  <c r="Z1374" i="1"/>
  <c r="Z1373" i="1"/>
  <c r="Z1372" i="1"/>
  <c r="Z1371" i="1"/>
  <c r="Z1370" i="1"/>
  <c r="Z1369" i="1"/>
  <c r="Z1368" i="1"/>
  <c r="Z1367" i="1"/>
  <c r="Z1366" i="1"/>
  <c r="Z1365" i="1"/>
  <c r="Z1364" i="1"/>
  <c r="Z1363" i="1"/>
  <c r="Z1362" i="1"/>
  <c r="Z1361" i="1"/>
  <c r="Z1360" i="1"/>
  <c r="Z1359" i="1"/>
  <c r="Z1358" i="1"/>
  <c r="Z1357" i="1"/>
  <c r="Z1356" i="1"/>
  <c r="Z1355" i="1"/>
  <c r="Z1354" i="1"/>
  <c r="Z1353" i="1"/>
  <c r="Z1352" i="1"/>
  <c r="Z1351" i="1"/>
  <c r="Z1350" i="1"/>
  <c r="Z1349" i="1"/>
  <c r="Z1348" i="1"/>
  <c r="Z1347" i="1"/>
  <c r="Z1346" i="1"/>
  <c r="Z1345" i="1"/>
  <c r="Z1344" i="1"/>
  <c r="Z1343" i="1"/>
  <c r="Z1342" i="1"/>
  <c r="Z1341" i="1"/>
  <c r="Z1340" i="1"/>
  <c r="Z1339" i="1"/>
  <c r="Z1338" i="1"/>
  <c r="Z1337" i="1"/>
  <c r="Z1336" i="1"/>
  <c r="Z1335" i="1"/>
  <c r="Z1334" i="1"/>
  <c r="Z1333" i="1"/>
  <c r="Z1332" i="1"/>
  <c r="Z1331" i="1"/>
  <c r="Z1330" i="1"/>
  <c r="Z1329" i="1"/>
  <c r="Z1328" i="1"/>
  <c r="Z1327" i="1"/>
  <c r="Z1326" i="1"/>
  <c r="Z1325" i="1"/>
  <c r="Z1324" i="1"/>
  <c r="Z1323" i="1"/>
  <c r="Z1322" i="1"/>
  <c r="Z1321" i="1"/>
  <c r="Z1320" i="1"/>
  <c r="Z1319" i="1"/>
  <c r="Z1318" i="1"/>
  <c r="Z1317" i="1"/>
  <c r="Z1316" i="1"/>
  <c r="Z1315" i="1"/>
  <c r="Z1314" i="1"/>
  <c r="Z1313" i="1"/>
  <c r="Z1312" i="1"/>
  <c r="Z1311" i="1"/>
  <c r="Z1310" i="1"/>
  <c r="Z1309" i="1"/>
  <c r="Z1308" i="1"/>
  <c r="Z1307" i="1"/>
  <c r="Z1306" i="1"/>
  <c r="Z1305" i="1"/>
  <c r="Z1304" i="1"/>
  <c r="Z1303" i="1"/>
  <c r="Z1302" i="1"/>
  <c r="Z1301" i="1"/>
  <c r="Z1300" i="1"/>
  <c r="Z1299" i="1"/>
  <c r="Z1298" i="1"/>
  <c r="Z1297" i="1"/>
  <c r="Z1296" i="1"/>
  <c r="Z1295" i="1"/>
  <c r="Z1294" i="1"/>
  <c r="Z1293" i="1"/>
  <c r="Z1292" i="1"/>
  <c r="Z1291" i="1"/>
  <c r="Z1290" i="1"/>
  <c r="Z1289" i="1"/>
  <c r="Z1288" i="1"/>
  <c r="Z1287" i="1"/>
  <c r="Z1286" i="1"/>
  <c r="Z1285" i="1"/>
  <c r="Z1284" i="1"/>
  <c r="Z1283" i="1"/>
  <c r="Z1282" i="1"/>
  <c r="Z1281" i="1"/>
  <c r="Z1280" i="1"/>
  <c r="Z1279" i="1"/>
  <c r="Z1278" i="1"/>
  <c r="Z1277" i="1"/>
  <c r="Z1276" i="1"/>
  <c r="Z1275" i="1"/>
  <c r="Z1274" i="1"/>
  <c r="Z1273" i="1"/>
  <c r="Z1272" i="1"/>
  <c r="Z1271" i="1"/>
  <c r="Z1270" i="1"/>
  <c r="Z1269" i="1"/>
  <c r="Z1268" i="1"/>
  <c r="Z1267" i="1"/>
  <c r="Z1266" i="1"/>
  <c r="Z1265" i="1"/>
  <c r="Z1264" i="1"/>
  <c r="Z1263" i="1"/>
  <c r="Z1262" i="1"/>
  <c r="Z1261" i="1"/>
  <c r="Z1260" i="1"/>
  <c r="Z1259" i="1"/>
  <c r="Z1258" i="1"/>
  <c r="Z1257" i="1"/>
  <c r="Z1256" i="1"/>
  <c r="Z1255" i="1"/>
  <c r="Z1254" i="1"/>
  <c r="Z1253" i="1"/>
  <c r="Z1252" i="1"/>
  <c r="Z1251" i="1"/>
  <c r="Z1250" i="1"/>
  <c r="Z1249" i="1"/>
  <c r="Z1248" i="1"/>
  <c r="Z1247" i="1"/>
  <c r="Z1246" i="1"/>
  <c r="Z1245" i="1"/>
  <c r="Z1244" i="1"/>
  <c r="Z1243" i="1"/>
  <c r="Z1242" i="1"/>
  <c r="Z1241" i="1"/>
  <c r="Z1240" i="1"/>
  <c r="Z1239" i="1"/>
  <c r="Z1238" i="1"/>
  <c r="Z1237" i="1"/>
  <c r="Z1236" i="1"/>
  <c r="Z1235" i="1"/>
  <c r="Z1234" i="1"/>
  <c r="Z1233" i="1"/>
  <c r="Z1232" i="1"/>
  <c r="Z1231" i="1"/>
  <c r="Z1230" i="1"/>
  <c r="Z1229" i="1"/>
  <c r="Z1228" i="1"/>
  <c r="Z1227" i="1"/>
  <c r="Z1226" i="1"/>
  <c r="Z1225" i="1"/>
  <c r="Z1224" i="1"/>
  <c r="Z1223" i="1"/>
  <c r="Z1222" i="1"/>
  <c r="Z1221" i="1"/>
  <c r="Z1220" i="1"/>
  <c r="Z1219" i="1"/>
  <c r="Z1218" i="1"/>
  <c r="Z1217" i="1"/>
  <c r="Z1216" i="1"/>
  <c r="Z1215" i="1"/>
  <c r="Z1214" i="1"/>
  <c r="Z1213" i="1"/>
  <c r="Z1212" i="1"/>
  <c r="Z1211" i="1"/>
  <c r="Z1210" i="1"/>
  <c r="Z1209" i="1"/>
  <c r="Z1208" i="1"/>
  <c r="Z1207" i="1"/>
  <c r="Z1206" i="1"/>
  <c r="Z1205" i="1"/>
  <c r="Z1204" i="1"/>
  <c r="Z1203" i="1"/>
  <c r="Z1202" i="1"/>
  <c r="Z1201" i="1"/>
  <c r="Z1200" i="1"/>
  <c r="Z1199" i="1"/>
  <c r="Z1198" i="1"/>
  <c r="Z1197" i="1"/>
  <c r="Z1196" i="1"/>
  <c r="Z1195" i="1"/>
  <c r="Z1194" i="1"/>
  <c r="Z1193" i="1"/>
  <c r="Z1192" i="1"/>
  <c r="Z1191" i="1"/>
  <c r="Z1190" i="1"/>
  <c r="Z1189" i="1"/>
  <c r="Z1188" i="1"/>
  <c r="Z1187" i="1"/>
  <c r="Z1186" i="1"/>
  <c r="Z1185" i="1"/>
  <c r="Z1184" i="1"/>
  <c r="Z1183" i="1"/>
  <c r="Z1182" i="1"/>
  <c r="Z1181" i="1"/>
  <c r="Z1180" i="1"/>
  <c r="Z1179" i="1"/>
  <c r="Z1178" i="1"/>
  <c r="Z1177" i="1"/>
  <c r="Z1176" i="1"/>
  <c r="Z1175" i="1"/>
  <c r="Z1174" i="1"/>
  <c r="Z1173" i="1"/>
  <c r="Z1172" i="1"/>
  <c r="Z1171" i="1"/>
  <c r="Z1170" i="1"/>
  <c r="Z1169" i="1"/>
  <c r="Z1168" i="1"/>
  <c r="Z1167" i="1"/>
  <c r="Z1166" i="1"/>
  <c r="Z1165" i="1"/>
  <c r="Z1164" i="1"/>
  <c r="Z1163" i="1"/>
  <c r="Z1162" i="1"/>
  <c r="Z1161" i="1"/>
  <c r="Z1160" i="1"/>
  <c r="Z1159" i="1"/>
  <c r="Z1158" i="1"/>
  <c r="Z1157" i="1"/>
  <c r="Z1156" i="1"/>
  <c r="Z1155" i="1"/>
  <c r="Z1154" i="1"/>
  <c r="Z1153" i="1"/>
  <c r="Z1152" i="1"/>
  <c r="Z1151" i="1"/>
  <c r="Z1150" i="1"/>
  <c r="Z1149" i="1"/>
  <c r="Z1148" i="1"/>
  <c r="Z1147" i="1"/>
  <c r="Z1146" i="1"/>
  <c r="Z1145" i="1"/>
  <c r="Z1144" i="1"/>
  <c r="Z1143" i="1"/>
  <c r="Z1142" i="1"/>
  <c r="Z1141" i="1"/>
  <c r="Z1140" i="1"/>
  <c r="Z1139" i="1"/>
  <c r="Z1138" i="1"/>
  <c r="Z1137" i="1"/>
  <c r="Z1136" i="1"/>
  <c r="Z1135" i="1"/>
  <c r="Z1134" i="1"/>
  <c r="Z1133" i="1"/>
  <c r="Z1132" i="1"/>
  <c r="Z1131" i="1"/>
  <c r="Z1130" i="1"/>
  <c r="Z1129" i="1"/>
  <c r="Z1128" i="1"/>
  <c r="Z1127" i="1"/>
  <c r="Z1126" i="1"/>
  <c r="Z1125" i="1"/>
  <c r="Z1124" i="1"/>
  <c r="Z1123" i="1"/>
  <c r="Z1122" i="1"/>
  <c r="Z1121" i="1"/>
  <c r="Z1120" i="1"/>
  <c r="Z1119" i="1"/>
  <c r="Z1118" i="1"/>
  <c r="Z1117" i="1"/>
  <c r="Z1116" i="1"/>
  <c r="Z1115" i="1"/>
  <c r="Z1114" i="1"/>
  <c r="Z1113" i="1"/>
  <c r="Z1112" i="1"/>
  <c r="Z1111" i="1"/>
  <c r="Z1110" i="1"/>
  <c r="Z1109" i="1"/>
  <c r="Z1108" i="1"/>
  <c r="Z1107" i="1"/>
  <c r="Z1106" i="1"/>
  <c r="Z1105" i="1"/>
  <c r="Z1104" i="1"/>
  <c r="Z1103" i="1"/>
  <c r="Z1102" i="1"/>
  <c r="Z1101" i="1"/>
  <c r="Z1100" i="1"/>
  <c r="Z1099" i="1"/>
  <c r="Z1098" i="1"/>
  <c r="Z1097" i="1"/>
  <c r="Z1096" i="1"/>
  <c r="Z1095" i="1"/>
  <c r="Z1094" i="1"/>
  <c r="Z1093" i="1"/>
  <c r="Z1092" i="1"/>
  <c r="Z1091" i="1"/>
  <c r="Z1090" i="1"/>
  <c r="Z1089" i="1"/>
  <c r="Z1088" i="1"/>
  <c r="Z1087" i="1"/>
  <c r="Z1086" i="1"/>
  <c r="Z1085" i="1"/>
  <c r="Z1084" i="1"/>
  <c r="Z1083" i="1"/>
  <c r="Z1082" i="1"/>
  <c r="Z1081" i="1"/>
  <c r="Z1080" i="1"/>
  <c r="Z1079" i="1"/>
  <c r="Z1078" i="1"/>
  <c r="Z1077" i="1"/>
  <c r="Z1076" i="1"/>
  <c r="Z1075" i="1"/>
  <c r="Z1074" i="1"/>
  <c r="Z1073" i="1"/>
  <c r="Z1072" i="1"/>
  <c r="Z1071" i="1"/>
  <c r="Z1070" i="1"/>
  <c r="Z1069" i="1"/>
  <c r="Z1068" i="1"/>
  <c r="Z1067" i="1"/>
  <c r="Z1066" i="1"/>
  <c r="Z1065" i="1"/>
  <c r="Z1064" i="1"/>
  <c r="Z1063" i="1"/>
  <c r="Z1062" i="1"/>
  <c r="Z1061" i="1"/>
  <c r="Z1060" i="1"/>
  <c r="Z1059" i="1"/>
  <c r="Z1058" i="1"/>
  <c r="Z1057" i="1"/>
  <c r="Z1056" i="1"/>
  <c r="Z1055" i="1"/>
  <c r="Z1054" i="1"/>
  <c r="Z1053" i="1"/>
  <c r="Z1052" i="1"/>
  <c r="Z1051" i="1"/>
  <c r="Z1050" i="1"/>
  <c r="Z1049" i="1"/>
  <c r="Z1048" i="1"/>
  <c r="Z1047" i="1"/>
  <c r="Z1046" i="1"/>
  <c r="Z1045" i="1"/>
  <c r="Z1044" i="1"/>
  <c r="Z1043" i="1"/>
  <c r="Z1042" i="1"/>
  <c r="Z1041" i="1"/>
  <c r="Z1040" i="1"/>
  <c r="Z1039" i="1"/>
  <c r="Z1038" i="1"/>
  <c r="Z1037" i="1"/>
  <c r="Z1036" i="1"/>
  <c r="Z1035" i="1"/>
  <c r="Z1034" i="1"/>
  <c r="Z1033" i="1"/>
  <c r="Z1032" i="1"/>
  <c r="Z1031" i="1"/>
  <c r="Z1030" i="1"/>
  <c r="Z1029" i="1"/>
  <c r="Z1028" i="1"/>
  <c r="Z1027" i="1"/>
  <c r="Z1026" i="1"/>
  <c r="Z1025" i="1"/>
  <c r="Z1024" i="1"/>
  <c r="Z1023" i="1"/>
  <c r="Z1022" i="1"/>
  <c r="Z1021" i="1"/>
  <c r="Z1020" i="1"/>
  <c r="Z1019" i="1"/>
  <c r="Z1018" i="1"/>
  <c r="Z1017" i="1"/>
  <c r="Z1016" i="1"/>
  <c r="Z1015" i="1"/>
  <c r="Z1014" i="1"/>
  <c r="Z1013" i="1"/>
  <c r="Z1012" i="1"/>
  <c r="Z1011" i="1"/>
  <c r="Z1010" i="1"/>
  <c r="Z1009" i="1"/>
  <c r="Z1008" i="1"/>
  <c r="Z1007" i="1"/>
  <c r="Z1006" i="1"/>
  <c r="Z1005" i="1"/>
  <c r="Z1004" i="1"/>
  <c r="Z1003" i="1"/>
  <c r="Z1002" i="1"/>
  <c r="Z1001" i="1"/>
  <c r="Z1000" i="1"/>
  <c r="Z999" i="1"/>
  <c r="Z998" i="1"/>
  <c r="Z997" i="1"/>
  <c r="Z996" i="1"/>
  <c r="Z995" i="1"/>
  <c r="Z994" i="1"/>
  <c r="Z993" i="1"/>
  <c r="Z992" i="1"/>
  <c r="Z991" i="1"/>
  <c r="Z990" i="1"/>
  <c r="Z989" i="1"/>
  <c r="Z988" i="1"/>
  <c r="Z987" i="1"/>
  <c r="Z986" i="1"/>
  <c r="Z985" i="1"/>
  <c r="Z984" i="1"/>
  <c r="Z983" i="1"/>
  <c r="Z982" i="1"/>
  <c r="Z981" i="1"/>
  <c r="Z980" i="1"/>
  <c r="Z979" i="1"/>
  <c r="Z978" i="1"/>
  <c r="Z977" i="1"/>
  <c r="Z976" i="1"/>
  <c r="Z975" i="1"/>
  <c r="Z974" i="1"/>
  <c r="Z973" i="1"/>
  <c r="Z972" i="1"/>
  <c r="Z971" i="1"/>
  <c r="Z970" i="1"/>
  <c r="Z969" i="1"/>
  <c r="Z968" i="1"/>
  <c r="Z967" i="1"/>
  <c r="Z966" i="1"/>
  <c r="Z965" i="1"/>
  <c r="Z964" i="1"/>
  <c r="Z963" i="1"/>
  <c r="Z962" i="1"/>
  <c r="Z961" i="1"/>
  <c r="Z960" i="1"/>
  <c r="Z959" i="1"/>
  <c r="Z958" i="1"/>
  <c r="Z957" i="1"/>
  <c r="Z956" i="1"/>
  <c r="Z955" i="1"/>
  <c r="Z954" i="1"/>
  <c r="Z953" i="1"/>
  <c r="Z952" i="1"/>
  <c r="Z951" i="1"/>
  <c r="Z950" i="1"/>
  <c r="Z949" i="1"/>
  <c r="Z948" i="1"/>
  <c r="Z947" i="1"/>
  <c r="Z946" i="1"/>
  <c r="Z945" i="1"/>
  <c r="Z944" i="1"/>
  <c r="Z943" i="1"/>
  <c r="Z942" i="1"/>
  <c r="Z941" i="1"/>
  <c r="Z940" i="1"/>
  <c r="Z939" i="1"/>
  <c r="Z938" i="1"/>
  <c r="Z937" i="1"/>
  <c r="Z936" i="1"/>
  <c r="Z935" i="1"/>
  <c r="Z934" i="1"/>
  <c r="Z933" i="1"/>
  <c r="Z932" i="1"/>
  <c r="Z931" i="1"/>
  <c r="Z930" i="1"/>
  <c r="Z929" i="1"/>
  <c r="Z928" i="1"/>
  <c r="Z927" i="1"/>
  <c r="Z926" i="1"/>
  <c r="Z925" i="1"/>
  <c r="Z924" i="1"/>
  <c r="Z923" i="1"/>
  <c r="Z922" i="1"/>
  <c r="Z921" i="1"/>
  <c r="Z920" i="1"/>
  <c r="Z919" i="1"/>
  <c r="Z918" i="1"/>
  <c r="Z917" i="1"/>
  <c r="Z916" i="1"/>
  <c r="Z915" i="1"/>
  <c r="Z914" i="1"/>
  <c r="Z913" i="1"/>
  <c r="Z912" i="1"/>
  <c r="Z911" i="1"/>
  <c r="Z910" i="1"/>
  <c r="Z909" i="1"/>
  <c r="Z908" i="1"/>
  <c r="Z907" i="1"/>
  <c r="Z906" i="1"/>
  <c r="Z905" i="1"/>
  <c r="Z904" i="1"/>
  <c r="Z903" i="1"/>
  <c r="Z902" i="1"/>
  <c r="Z901" i="1"/>
  <c r="Z900" i="1"/>
  <c r="Z899" i="1"/>
  <c r="Z898" i="1"/>
  <c r="Z897" i="1"/>
  <c r="Z896" i="1"/>
  <c r="Z895" i="1"/>
  <c r="Z894" i="1"/>
  <c r="Z893" i="1"/>
  <c r="Z892" i="1"/>
  <c r="Z891" i="1"/>
  <c r="Z890" i="1"/>
  <c r="Z889" i="1"/>
  <c r="Z888" i="1"/>
  <c r="Z887" i="1"/>
  <c r="Z886" i="1"/>
  <c r="Z885" i="1"/>
  <c r="Z884" i="1"/>
  <c r="Z883" i="1"/>
  <c r="Z882" i="1"/>
  <c r="Z881" i="1"/>
  <c r="Z880" i="1"/>
  <c r="Z879" i="1"/>
  <c r="Z878" i="1"/>
  <c r="Z877" i="1"/>
  <c r="Z876" i="1"/>
  <c r="Z875" i="1"/>
  <c r="Z874" i="1"/>
  <c r="Z873" i="1"/>
  <c r="Z872" i="1"/>
  <c r="Z871" i="1"/>
  <c r="Z870" i="1"/>
  <c r="Z869" i="1"/>
  <c r="Z868" i="1"/>
  <c r="Z867" i="1"/>
  <c r="Z866" i="1"/>
  <c r="Z865" i="1"/>
  <c r="Z864" i="1"/>
  <c r="Z863" i="1"/>
  <c r="Z862" i="1"/>
  <c r="Z861" i="1"/>
  <c r="Z860" i="1"/>
  <c r="Z859" i="1"/>
  <c r="Z858" i="1"/>
  <c r="Z857" i="1"/>
  <c r="Z856" i="1"/>
  <c r="Z855" i="1"/>
  <c r="Z854" i="1"/>
  <c r="Z853" i="1"/>
  <c r="Z852" i="1"/>
  <c r="Z851" i="1"/>
  <c r="Z850" i="1"/>
  <c r="Z849" i="1"/>
  <c r="Z848" i="1"/>
  <c r="Z847" i="1"/>
  <c r="Z846" i="1"/>
  <c r="Z845" i="1"/>
  <c r="Z844" i="1"/>
  <c r="Z843" i="1"/>
  <c r="Z842" i="1"/>
  <c r="Z841" i="1"/>
  <c r="Z840" i="1"/>
  <c r="Z839" i="1"/>
  <c r="Z838" i="1"/>
  <c r="Z837" i="1"/>
  <c r="Z836" i="1"/>
  <c r="Z835" i="1"/>
  <c r="Z834" i="1"/>
  <c r="Z833" i="1"/>
  <c r="Z832" i="1"/>
  <c r="Z831" i="1"/>
  <c r="Z830" i="1"/>
  <c r="Z829" i="1"/>
  <c r="Z828" i="1"/>
  <c r="Z827" i="1"/>
  <c r="Z826" i="1"/>
  <c r="Z825" i="1"/>
  <c r="Z824" i="1"/>
  <c r="Z823" i="1"/>
  <c r="Z822" i="1"/>
  <c r="Z821" i="1"/>
  <c r="Z820" i="1"/>
  <c r="Z819" i="1"/>
  <c r="Z818" i="1"/>
  <c r="Z817" i="1"/>
  <c r="Z816" i="1"/>
  <c r="Z815" i="1"/>
  <c r="Z814" i="1"/>
  <c r="Z813" i="1"/>
  <c r="Z812" i="1"/>
  <c r="Z811" i="1"/>
  <c r="Z810" i="1"/>
  <c r="Z809" i="1"/>
  <c r="Z808" i="1"/>
  <c r="Z807" i="1"/>
  <c r="Z806" i="1"/>
  <c r="Z805" i="1"/>
  <c r="Z804" i="1"/>
  <c r="Z803" i="1"/>
  <c r="Z802" i="1"/>
  <c r="Z801" i="1"/>
  <c r="Z800" i="1"/>
  <c r="Z799" i="1"/>
  <c r="Z798" i="1"/>
  <c r="Z797" i="1"/>
  <c r="Z796" i="1"/>
  <c r="Z795" i="1"/>
  <c r="Z794" i="1"/>
  <c r="Z793" i="1"/>
  <c r="Z792" i="1"/>
  <c r="Z791" i="1"/>
  <c r="Z790" i="1"/>
  <c r="Z789" i="1"/>
  <c r="Z788" i="1"/>
  <c r="Z787" i="1"/>
  <c r="Z786" i="1"/>
  <c r="Z785" i="1"/>
  <c r="Z784" i="1"/>
  <c r="Z783" i="1"/>
  <c r="Z782" i="1"/>
  <c r="Z781" i="1"/>
  <c r="Z780" i="1"/>
  <c r="Z779" i="1"/>
  <c r="Z778" i="1"/>
  <c r="Z777" i="1"/>
  <c r="Z776" i="1"/>
  <c r="Z775" i="1"/>
  <c r="Z774" i="1"/>
  <c r="Z773" i="1"/>
  <c r="Z772" i="1"/>
  <c r="Z771" i="1"/>
  <c r="Z770" i="1"/>
  <c r="Z769" i="1"/>
  <c r="Z768" i="1"/>
  <c r="Z767" i="1"/>
  <c r="Z766" i="1"/>
  <c r="Z765" i="1"/>
  <c r="Z764" i="1"/>
  <c r="Z763" i="1"/>
  <c r="Z762" i="1"/>
  <c r="Z761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K25" i="3"/>
  <c r="E22" i="3" a="1"/>
  <c r="E22" i="3" s="1"/>
  <c r="E21" i="3"/>
  <c r="E13" i="3" a="1"/>
  <c r="E13" i="3" s="1"/>
  <c r="E24" i="3"/>
  <c r="K23" i="3"/>
  <c r="E25" i="3"/>
  <c r="E23" i="3"/>
  <c r="E26" i="3"/>
  <c r="E27" i="3"/>
  <c r="E20" i="3"/>
  <c r="E19" i="3"/>
  <c r="E18" i="3"/>
  <c r="E17" i="3" a="1"/>
  <c r="E17" i="3" s="1"/>
  <c r="E16" i="3" a="1"/>
  <c r="E16" i="3" s="1"/>
  <c r="E15" i="3"/>
  <c r="E14" i="3"/>
  <c r="E12" i="3"/>
  <c r="E11" i="3"/>
  <c r="E10" i="3"/>
  <c r="E9" i="3"/>
  <c r="E8" i="3"/>
  <c r="K2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<sst xmlns="http://schemas.openxmlformats.org/spreadsheetml/2006/main" count="5709" uniqueCount="5576">
  <si>
    <t>hserial</t>
  </si>
  <si>
    <t>persnum</t>
  </si>
  <si>
    <t>pserial</t>
  </si>
  <si>
    <t>hhsize</t>
  </si>
  <si>
    <t>gor</t>
  </si>
  <si>
    <t>sha</t>
  </si>
  <si>
    <t xml:space="preserve">sex </t>
  </si>
  <si>
    <t xml:space="preserve">age </t>
  </si>
  <si>
    <t>marstatb</t>
  </si>
  <si>
    <t>ethnici</t>
  </si>
  <si>
    <t>topqual3</t>
  </si>
  <si>
    <t>totinc</t>
  </si>
  <si>
    <t>genhelf</t>
  </si>
  <si>
    <t>cigst1</t>
  </si>
  <si>
    <t>cigst2</t>
  </si>
  <si>
    <t>dnnow</t>
  </si>
  <si>
    <t>drating</t>
  </si>
  <si>
    <t>adtot30c</t>
  </si>
  <si>
    <t>ghq12</t>
  </si>
  <si>
    <t>htval</t>
  </si>
  <si>
    <t>wtval</t>
  </si>
  <si>
    <t>bmival</t>
  </si>
  <si>
    <t>whval</t>
  </si>
  <si>
    <t>saywgt</t>
  </si>
  <si>
    <t>saydiet</t>
  </si>
  <si>
    <t>10105101</t>
  </si>
  <si>
    <t>10115101</t>
  </si>
  <si>
    <t>10120101</t>
  </si>
  <si>
    <t>10127101</t>
  </si>
  <si>
    <t>10127102</t>
  </si>
  <si>
    <t>10135101</t>
  </si>
  <si>
    <t>10135102</t>
  </si>
  <si>
    <t>10135103</t>
  </si>
  <si>
    <t>10137101</t>
  </si>
  <si>
    <t>10137102</t>
  </si>
  <si>
    <t>10205101</t>
  </si>
  <si>
    <t>10205102</t>
  </si>
  <si>
    <t>10220101</t>
  </si>
  <si>
    <t>10220102</t>
  </si>
  <si>
    <t>10225101</t>
  </si>
  <si>
    <t>10225102</t>
  </si>
  <si>
    <t>10227101</t>
  </si>
  <si>
    <t>10227102</t>
  </si>
  <si>
    <t>10227103</t>
  </si>
  <si>
    <t>10234101</t>
  </si>
  <si>
    <t>10235101</t>
  </si>
  <si>
    <t>10305101</t>
  </si>
  <si>
    <t>10318101</t>
  </si>
  <si>
    <t>10318102</t>
  </si>
  <si>
    <t>10320101</t>
  </si>
  <si>
    <t>10337101</t>
  </si>
  <si>
    <t>10415101</t>
  </si>
  <si>
    <t>10418101</t>
  </si>
  <si>
    <t>10425101</t>
  </si>
  <si>
    <t>10427101</t>
  </si>
  <si>
    <t>10427102</t>
  </si>
  <si>
    <t>10427103</t>
  </si>
  <si>
    <t>10437101</t>
  </si>
  <si>
    <t>10505101</t>
  </si>
  <si>
    <t>10505102</t>
  </si>
  <si>
    <t>10505103</t>
  </si>
  <si>
    <t>10515101</t>
  </si>
  <si>
    <t>10515102</t>
  </si>
  <si>
    <t>10515103</t>
  </si>
  <si>
    <t>10515104</t>
  </si>
  <si>
    <t>10518101</t>
  </si>
  <si>
    <t>10520101</t>
  </si>
  <si>
    <t>10525101</t>
  </si>
  <si>
    <t>10525102</t>
  </si>
  <si>
    <t>10527101</t>
  </si>
  <si>
    <t>10534101</t>
  </si>
  <si>
    <t>10534102</t>
  </si>
  <si>
    <t>10535101</t>
  </si>
  <si>
    <t>10537101</t>
  </si>
  <si>
    <t>10537102</t>
  </si>
  <si>
    <t>10605101</t>
  </si>
  <si>
    <t>10605102</t>
  </si>
  <si>
    <t>10605103</t>
  </si>
  <si>
    <t>10605104</t>
  </si>
  <si>
    <t>10605105</t>
  </si>
  <si>
    <t>10618101</t>
  </si>
  <si>
    <t>10618102</t>
  </si>
  <si>
    <t>10620101</t>
  </si>
  <si>
    <t>10620102</t>
  </si>
  <si>
    <t>10625101</t>
  </si>
  <si>
    <t>10627101</t>
  </si>
  <si>
    <t>10634101</t>
  </si>
  <si>
    <t>10635101</t>
  </si>
  <si>
    <t>10637101</t>
  </si>
  <si>
    <t>10705101</t>
  </si>
  <si>
    <t>10705102</t>
  </si>
  <si>
    <t>10705103</t>
  </si>
  <si>
    <t>10705104</t>
  </si>
  <si>
    <t>10705105</t>
  </si>
  <si>
    <t>10715101</t>
  </si>
  <si>
    <t>10715102</t>
  </si>
  <si>
    <t>10720101</t>
  </si>
  <si>
    <t>10720102</t>
  </si>
  <si>
    <t>10720103</t>
  </si>
  <si>
    <t>10720104</t>
  </si>
  <si>
    <t>10727101</t>
  </si>
  <si>
    <t>10737101</t>
  </si>
  <si>
    <t>10737102</t>
  </si>
  <si>
    <t>10805101</t>
  </si>
  <si>
    <t>10805102</t>
  </si>
  <si>
    <t>10805103</t>
  </si>
  <si>
    <t>10815101</t>
  </si>
  <si>
    <t>10815102</t>
  </si>
  <si>
    <t>10815103</t>
  </si>
  <si>
    <t>10815104</t>
  </si>
  <si>
    <t>10827101</t>
  </si>
  <si>
    <t>10827102</t>
  </si>
  <si>
    <t>10834101</t>
  </si>
  <si>
    <t>10835101</t>
  </si>
  <si>
    <t>10835102</t>
  </si>
  <si>
    <t>10837101</t>
  </si>
  <si>
    <t>10920101</t>
  </si>
  <si>
    <t>10925101</t>
  </si>
  <si>
    <t>10927101</t>
  </si>
  <si>
    <t>10937101</t>
  </si>
  <si>
    <t>11005101</t>
  </si>
  <si>
    <t>11005102</t>
  </si>
  <si>
    <t>11015101</t>
  </si>
  <si>
    <t>11015102</t>
  </si>
  <si>
    <t>11015103</t>
  </si>
  <si>
    <t>11025101</t>
  </si>
  <si>
    <t>11025102</t>
  </si>
  <si>
    <t>11034101</t>
  </si>
  <si>
    <t>11034102</t>
  </si>
  <si>
    <t>11035101</t>
  </si>
  <si>
    <t>11035102</t>
  </si>
  <si>
    <t>11105101</t>
  </si>
  <si>
    <t>11105102</t>
  </si>
  <si>
    <t>11105103</t>
  </si>
  <si>
    <t>11118101</t>
  </si>
  <si>
    <t>11120101</t>
  </si>
  <si>
    <t>11120102</t>
  </si>
  <si>
    <t>11125101</t>
  </si>
  <si>
    <t>11125102</t>
  </si>
  <si>
    <t>11134101</t>
  </si>
  <si>
    <t>11135101</t>
  </si>
  <si>
    <t>11135102</t>
  </si>
  <si>
    <t>11135103</t>
  </si>
  <si>
    <t>11135104</t>
  </si>
  <si>
    <t>11137101</t>
  </si>
  <si>
    <t>11205101</t>
  </si>
  <si>
    <t>11218101</t>
  </si>
  <si>
    <t>11218102</t>
  </si>
  <si>
    <t>11220101</t>
  </si>
  <si>
    <t>11220102</t>
  </si>
  <si>
    <t>11220103</t>
  </si>
  <si>
    <t>11235101</t>
  </si>
  <si>
    <t>11237101</t>
  </si>
  <si>
    <t>11237102</t>
  </si>
  <si>
    <t>11237103</t>
  </si>
  <si>
    <t>11305101</t>
  </si>
  <si>
    <t>11318101</t>
  </si>
  <si>
    <t>11318102</t>
  </si>
  <si>
    <t>11318103</t>
  </si>
  <si>
    <t>11318104</t>
  </si>
  <si>
    <t>11320101</t>
  </si>
  <si>
    <t>11320102</t>
  </si>
  <si>
    <t>11325101</t>
  </si>
  <si>
    <t>11327101</t>
  </si>
  <si>
    <t>11327102</t>
  </si>
  <si>
    <t>11327103</t>
  </si>
  <si>
    <t>11334101</t>
  </si>
  <si>
    <t>11335101</t>
  </si>
  <si>
    <t>11337101</t>
  </si>
  <si>
    <t>11337102</t>
  </si>
  <si>
    <t>11337103</t>
  </si>
  <si>
    <t>11405101</t>
  </si>
  <si>
    <t>11418101</t>
  </si>
  <si>
    <t>11418102</t>
  </si>
  <si>
    <t>11418103</t>
  </si>
  <si>
    <t>11418104</t>
  </si>
  <si>
    <t>11425101</t>
  </si>
  <si>
    <t>11425102</t>
  </si>
  <si>
    <t>11427101</t>
  </si>
  <si>
    <t>11427102</t>
  </si>
  <si>
    <t>11515101</t>
  </si>
  <si>
    <t>11518101</t>
  </si>
  <si>
    <t>11518102</t>
  </si>
  <si>
    <t>11520101</t>
  </si>
  <si>
    <t>11520102</t>
  </si>
  <si>
    <t>11520103</t>
  </si>
  <si>
    <t>11525101</t>
  </si>
  <si>
    <t>11525102</t>
  </si>
  <si>
    <t>11527101</t>
  </si>
  <si>
    <t>11534101</t>
  </si>
  <si>
    <t>11615101</t>
  </si>
  <si>
    <t>11615102</t>
  </si>
  <si>
    <t>11615103</t>
  </si>
  <si>
    <t>11618101</t>
  </si>
  <si>
    <t>11620101</t>
  </si>
  <si>
    <t>11625101</t>
  </si>
  <si>
    <t>11625102</t>
  </si>
  <si>
    <t>11627101</t>
  </si>
  <si>
    <t>11627102</t>
  </si>
  <si>
    <t>11627103</t>
  </si>
  <si>
    <t>11627104</t>
  </si>
  <si>
    <t>11637101</t>
  </si>
  <si>
    <t>11720101</t>
  </si>
  <si>
    <t>11720102</t>
  </si>
  <si>
    <t>11720301</t>
  </si>
  <si>
    <t>11725101</t>
  </si>
  <si>
    <t>11734101</t>
  </si>
  <si>
    <t>11734102</t>
  </si>
  <si>
    <t>11734103</t>
  </si>
  <si>
    <t>11737101</t>
  </si>
  <si>
    <t>11815101</t>
  </si>
  <si>
    <t>11815102</t>
  </si>
  <si>
    <t>11815103</t>
  </si>
  <si>
    <t>11815104</t>
  </si>
  <si>
    <t>11815105</t>
  </si>
  <si>
    <t>11815106</t>
  </si>
  <si>
    <t>11818101</t>
  </si>
  <si>
    <t>11818102</t>
  </si>
  <si>
    <t>11820101</t>
  </si>
  <si>
    <t>11820102</t>
  </si>
  <si>
    <t>11820103</t>
  </si>
  <si>
    <t>11825101</t>
  </si>
  <si>
    <t>11827101</t>
  </si>
  <si>
    <t>11827102</t>
  </si>
  <si>
    <t>11837101</t>
  </si>
  <si>
    <t>11920101</t>
  </si>
  <si>
    <t>11927101</t>
  </si>
  <si>
    <t>11927102</t>
  </si>
  <si>
    <t>11927103</t>
  </si>
  <si>
    <t>11927104</t>
  </si>
  <si>
    <t>11934101</t>
  </si>
  <si>
    <t>11935101</t>
  </si>
  <si>
    <t>11935102</t>
  </si>
  <si>
    <t>11935103</t>
  </si>
  <si>
    <t>11937101</t>
  </si>
  <si>
    <t>12005101</t>
  </si>
  <si>
    <t>12005102</t>
  </si>
  <si>
    <t>12015101</t>
  </si>
  <si>
    <t>12025101</t>
  </si>
  <si>
    <t>12027101</t>
  </si>
  <si>
    <t>12027102</t>
  </si>
  <si>
    <t>12027103</t>
  </si>
  <si>
    <t>12035101</t>
  </si>
  <si>
    <t>12035102</t>
  </si>
  <si>
    <t>12035103</t>
  </si>
  <si>
    <t>12037101</t>
  </si>
  <si>
    <t>12105101</t>
  </si>
  <si>
    <t>12115101</t>
  </si>
  <si>
    <t>12115102</t>
  </si>
  <si>
    <t>12120101</t>
  </si>
  <si>
    <t>12120102</t>
  </si>
  <si>
    <t>12125101</t>
  </si>
  <si>
    <t>12127101</t>
  </si>
  <si>
    <t>12134101</t>
  </si>
  <si>
    <t>12134102</t>
  </si>
  <si>
    <t>12135101</t>
  </si>
  <si>
    <t>12135102</t>
  </si>
  <si>
    <t>12137101</t>
  </si>
  <si>
    <t>12137102</t>
  </si>
  <si>
    <t>12137103</t>
  </si>
  <si>
    <t>12137104</t>
  </si>
  <si>
    <t>12137105</t>
  </si>
  <si>
    <t>12137106</t>
  </si>
  <si>
    <t>12205101</t>
  </si>
  <si>
    <t>12205102</t>
  </si>
  <si>
    <t>12215101</t>
  </si>
  <si>
    <t>12234101</t>
  </si>
  <si>
    <t>12237101</t>
  </si>
  <si>
    <t>12237102</t>
  </si>
  <si>
    <t>12237103</t>
  </si>
  <si>
    <t>12318101</t>
  </si>
  <si>
    <t>12318102</t>
  </si>
  <si>
    <t>12318103</t>
  </si>
  <si>
    <t>12320101</t>
  </si>
  <si>
    <t>12320102</t>
  </si>
  <si>
    <t>12327101</t>
  </si>
  <si>
    <t>12327102</t>
  </si>
  <si>
    <t>12327103</t>
  </si>
  <si>
    <t>12334101</t>
  </si>
  <si>
    <t>12334102</t>
  </si>
  <si>
    <t>12334103</t>
  </si>
  <si>
    <t>12337101</t>
  </si>
  <si>
    <t>12337102</t>
  </si>
  <si>
    <t>12405101</t>
  </si>
  <si>
    <t>12405102</t>
  </si>
  <si>
    <t>12405103</t>
  </si>
  <si>
    <t>12405104</t>
  </si>
  <si>
    <t>12420101</t>
  </si>
  <si>
    <t>12420102</t>
  </si>
  <si>
    <t>12420103</t>
  </si>
  <si>
    <t>12435101</t>
  </si>
  <si>
    <t>12437101</t>
  </si>
  <si>
    <t>12437102</t>
  </si>
  <si>
    <t>12437103</t>
  </si>
  <si>
    <t>12437104</t>
  </si>
  <si>
    <t>12505101</t>
  </si>
  <si>
    <t>12505102</t>
  </si>
  <si>
    <t>12505103</t>
  </si>
  <si>
    <t>12505104</t>
  </si>
  <si>
    <t>12518101</t>
  </si>
  <si>
    <t>12520101</t>
  </si>
  <si>
    <t>12520102</t>
  </si>
  <si>
    <t>12520103</t>
  </si>
  <si>
    <t>12527101</t>
  </si>
  <si>
    <t>12527102</t>
  </si>
  <si>
    <t>12527103</t>
  </si>
  <si>
    <t>12534101</t>
  </si>
  <si>
    <t>12537101</t>
  </si>
  <si>
    <t>12537102</t>
  </si>
  <si>
    <t>12537103</t>
  </si>
  <si>
    <t>12537104</t>
  </si>
  <si>
    <t>12605101</t>
  </si>
  <si>
    <t>12605102</t>
  </si>
  <si>
    <t>12615101</t>
  </si>
  <si>
    <t>12615102</t>
  </si>
  <si>
    <t>12620101</t>
  </si>
  <si>
    <t>12637101</t>
  </si>
  <si>
    <t>12637102</t>
  </si>
  <si>
    <t>12705101</t>
  </si>
  <si>
    <t>12715101</t>
  </si>
  <si>
    <t>12715102</t>
  </si>
  <si>
    <t>12715103</t>
  </si>
  <si>
    <t>12715104</t>
  </si>
  <si>
    <t>12720101</t>
  </si>
  <si>
    <t>12720102</t>
  </si>
  <si>
    <t>12720103</t>
  </si>
  <si>
    <t>12720104</t>
  </si>
  <si>
    <t>12725101</t>
  </si>
  <si>
    <t>12725102</t>
  </si>
  <si>
    <t>12727101</t>
  </si>
  <si>
    <t>12727102</t>
  </si>
  <si>
    <t>12727103</t>
  </si>
  <si>
    <t>12734101</t>
  </si>
  <si>
    <t>12734102</t>
  </si>
  <si>
    <t>12737101</t>
  </si>
  <si>
    <t>12805101</t>
  </si>
  <si>
    <t>12815101</t>
  </si>
  <si>
    <t>12818101</t>
  </si>
  <si>
    <t>12818102</t>
  </si>
  <si>
    <t>12818103</t>
  </si>
  <si>
    <t>12825101</t>
  </si>
  <si>
    <t>12825102</t>
  </si>
  <si>
    <t>12835101</t>
  </si>
  <si>
    <t>12837101</t>
  </si>
  <si>
    <t>12905101</t>
  </si>
  <si>
    <t>12905102</t>
  </si>
  <si>
    <t>12905103</t>
  </si>
  <si>
    <t>12915101</t>
  </si>
  <si>
    <t>12915102</t>
  </si>
  <si>
    <t>12920101</t>
  </si>
  <si>
    <t>12920102</t>
  </si>
  <si>
    <t>12925101</t>
  </si>
  <si>
    <t>13005101</t>
  </si>
  <si>
    <t>13005102</t>
  </si>
  <si>
    <t>13005103</t>
  </si>
  <si>
    <t>13005104</t>
  </si>
  <si>
    <t>13015101</t>
  </si>
  <si>
    <t>13015102</t>
  </si>
  <si>
    <t>13015103</t>
  </si>
  <si>
    <t>13018101</t>
  </si>
  <si>
    <t>13025101</t>
  </si>
  <si>
    <t>13025102</t>
  </si>
  <si>
    <t>13025103</t>
  </si>
  <si>
    <t>13027101</t>
  </si>
  <si>
    <t>13027102</t>
  </si>
  <si>
    <t>13027103</t>
  </si>
  <si>
    <t>13027104</t>
  </si>
  <si>
    <t>13034101</t>
  </si>
  <si>
    <t>13034102</t>
  </si>
  <si>
    <t>13034103</t>
  </si>
  <si>
    <t>13035101</t>
  </si>
  <si>
    <t>13037101</t>
  </si>
  <si>
    <t>13037102</t>
  </si>
  <si>
    <t>13115101</t>
  </si>
  <si>
    <t>13118101</t>
  </si>
  <si>
    <t>13118102</t>
  </si>
  <si>
    <t>13125101</t>
  </si>
  <si>
    <t>13125102</t>
  </si>
  <si>
    <t>13125103</t>
  </si>
  <si>
    <t>13125104</t>
  </si>
  <si>
    <t>13127101</t>
  </si>
  <si>
    <t>13127102</t>
  </si>
  <si>
    <t>13127103</t>
  </si>
  <si>
    <t>13137101</t>
  </si>
  <si>
    <t>13137102</t>
  </si>
  <si>
    <t>13137103</t>
  </si>
  <si>
    <t>13137104</t>
  </si>
  <si>
    <t>13205101</t>
  </si>
  <si>
    <t>13205102</t>
  </si>
  <si>
    <t>13205103</t>
  </si>
  <si>
    <t>13215101</t>
  </si>
  <si>
    <t>13215102</t>
  </si>
  <si>
    <t>13218101</t>
  </si>
  <si>
    <t>13218102</t>
  </si>
  <si>
    <t>13220101</t>
  </si>
  <si>
    <t>13220102</t>
  </si>
  <si>
    <t>13225101</t>
  </si>
  <si>
    <t>13225102</t>
  </si>
  <si>
    <t>13227101</t>
  </si>
  <si>
    <t>13234101</t>
  </si>
  <si>
    <t>13234102</t>
  </si>
  <si>
    <t>13234103</t>
  </si>
  <si>
    <t>13234104</t>
  </si>
  <si>
    <t>13234105</t>
  </si>
  <si>
    <t>13237101</t>
  </si>
  <si>
    <t>13305101</t>
  </si>
  <si>
    <t>13305102</t>
  </si>
  <si>
    <t>13305103</t>
  </si>
  <si>
    <t>13318101</t>
  </si>
  <si>
    <t>13318102</t>
  </si>
  <si>
    <t>13320101</t>
  </si>
  <si>
    <t>13320102</t>
  </si>
  <si>
    <t>13325101</t>
  </si>
  <si>
    <t>13325102</t>
  </si>
  <si>
    <t>13334101</t>
  </si>
  <si>
    <t>13334102</t>
  </si>
  <si>
    <t>13335101</t>
  </si>
  <si>
    <t>13405101</t>
  </si>
  <si>
    <t>13405102</t>
  </si>
  <si>
    <t>13415101</t>
  </si>
  <si>
    <t>13415102</t>
  </si>
  <si>
    <t>13415103</t>
  </si>
  <si>
    <t>13427101</t>
  </si>
  <si>
    <t>13427102</t>
  </si>
  <si>
    <t>13427103</t>
  </si>
  <si>
    <t>13434101</t>
  </si>
  <si>
    <t>13435101</t>
  </si>
  <si>
    <t>13435102</t>
  </si>
  <si>
    <t>13505101</t>
  </si>
  <si>
    <t>13505102</t>
  </si>
  <si>
    <t>13527101</t>
  </si>
  <si>
    <t>13527102</t>
  </si>
  <si>
    <t>13534101</t>
  </si>
  <si>
    <t>13535101</t>
  </si>
  <si>
    <t>13535102</t>
  </si>
  <si>
    <t>13535103</t>
  </si>
  <si>
    <t>13535104</t>
  </si>
  <si>
    <t>13618101</t>
  </si>
  <si>
    <t>13634101</t>
  </si>
  <si>
    <t>13634102</t>
  </si>
  <si>
    <t>13637101</t>
  </si>
  <si>
    <t>13637102</t>
  </si>
  <si>
    <t>13705101</t>
  </si>
  <si>
    <t>13705102</t>
  </si>
  <si>
    <t>13718101</t>
  </si>
  <si>
    <t>13725101</t>
  </si>
  <si>
    <t>13725102</t>
  </si>
  <si>
    <t>13725103</t>
  </si>
  <si>
    <t>13734101</t>
  </si>
  <si>
    <t>13735101</t>
  </si>
  <si>
    <t>13735102</t>
  </si>
  <si>
    <t>13735103</t>
  </si>
  <si>
    <t>13737101</t>
  </si>
  <si>
    <t>13818101</t>
  </si>
  <si>
    <t>13820101</t>
  </si>
  <si>
    <t>13825101</t>
  </si>
  <si>
    <t>13827101</t>
  </si>
  <si>
    <t>13827102</t>
  </si>
  <si>
    <t>13834101</t>
  </si>
  <si>
    <t>13834102</t>
  </si>
  <si>
    <t>13834103</t>
  </si>
  <si>
    <t>13835101</t>
  </si>
  <si>
    <t>13905101</t>
  </si>
  <si>
    <t>13905102</t>
  </si>
  <si>
    <t>13915101</t>
  </si>
  <si>
    <t>13915102</t>
  </si>
  <si>
    <t>13915103</t>
  </si>
  <si>
    <t>13934101</t>
  </si>
  <si>
    <t>13935101</t>
  </si>
  <si>
    <t>13935102</t>
  </si>
  <si>
    <t>14018101</t>
  </si>
  <si>
    <t>14018102</t>
  </si>
  <si>
    <t>14018103</t>
  </si>
  <si>
    <t>14018104</t>
  </si>
  <si>
    <t>14034101</t>
  </si>
  <si>
    <t>14034102</t>
  </si>
  <si>
    <t>14035101</t>
  </si>
  <si>
    <t>14035102</t>
  </si>
  <si>
    <t>14115101</t>
  </si>
  <si>
    <t>14120101</t>
  </si>
  <si>
    <t>14120102</t>
  </si>
  <si>
    <t>14120103</t>
  </si>
  <si>
    <t>14120104</t>
  </si>
  <si>
    <t>14125101</t>
  </si>
  <si>
    <t>14134101</t>
  </si>
  <si>
    <t>14134102</t>
  </si>
  <si>
    <t>14135101</t>
  </si>
  <si>
    <t>14137101</t>
  </si>
  <si>
    <t>14137102</t>
  </si>
  <si>
    <t>14137103</t>
  </si>
  <si>
    <t>14205101</t>
  </si>
  <si>
    <t>14215101</t>
  </si>
  <si>
    <t>14215102</t>
  </si>
  <si>
    <t>14215103</t>
  </si>
  <si>
    <t>14215104</t>
  </si>
  <si>
    <t>14218101</t>
  </si>
  <si>
    <t>14218102</t>
  </si>
  <si>
    <t>14225101</t>
  </si>
  <si>
    <t>14225102</t>
  </si>
  <si>
    <t>14225103</t>
  </si>
  <si>
    <t>14225104</t>
  </si>
  <si>
    <t>14235101</t>
  </si>
  <si>
    <t>14235102</t>
  </si>
  <si>
    <t>14235103</t>
  </si>
  <si>
    <t>14235104</t>
  </si>
  <si>
    <t>14235105</t>
  </si>
  <si>
    <t>14235106</t>
  </si>
  <si>
    <t>14318101</t>
  </si>
  <si>
    <t>14325101</t>
  </si>
  <si>
    <t>14325102</t>
  </si>
  <si>
    <t>14325103</t>
  </si>
  <si>
    <t>14327101</t>
  </si>
  <si>
    <t>14334101</t>
  </si>
  <si>
    <t>14334102</t>
  </si>
  <si>
    <t>14334103</t>
  </si>
  <si>
    <t>14405101</t>
  </si>
  <si>
    <t>14405102</t>
  </si>
  <si>
    <t>14405103</t>
  </si>
  <si>
    <t>14415101</t>
  </si>
  <si>
    <t>14415102</t>
  </si>
  <si>
    <t>14418101</t>
  </si>
  <si>
    <t>14418102</t>
  </si>
  <si>
    <t>14418103</t>
  </si>
  <si>
    <t>14418104</t>
  </si>
  <si>
    <t>14418105</t>
  </si>
  <si>
    <t>14425101</t>
  </si>
  <si>
    <t>14427101</t>
  </si>
  <si>
    <t>14515101</t>
  </si>
  <si>
    <t>14515102</t>
  </si>
  <si>
    <t>14525101</t>
  </si>
  <si>
    <t>14525102</t>
  </si>
  <si>
    <t>14537101</t>
  </si>
  <si>
    <t>14605101</t>
  </si>
  <si>
    <t>14605102</t>
  </si>
  <si>
    <t>14620101</t>
  </si>
  <si>
    <t>14620102</t>
  </si>
  <si>
    <t>14634101</t>
  </si>
  <si>
    <t>14635101</t>
  </si>
  <si>
    <t>14637101</t>
  </si>
  <si>
    <t>14705101</t>
  </si>
  <si>
    <t>14718101</t>
  </si>
  <si>
    <t>14725101</t>
  </si>
  <si>
    <t>14727101</t>
  </si>
  <si>
    <t>14727102</t>
  </si>
  <si>
    <t>14727103</t>
  </si>
  <si>
    <t>14737101</t>
  </si>
  <si>
    <t>14815101</t>
  </si>
  <si>
    <t>14818101</t>
  </si>
  <si>
    <t>14820101</t>
  </si>
  <si>
    <t>14834101</t>
  </si>
  <si>
    <t>14834102</t>
  </si>
  <si>
    <t>14835101</t>
  </si>
  <si>
    <t>14837101</t>
  </si>
  <si>
    <t>14905101</t>
  </si>
  <si>
    <t>14905102</t>
  </si>
  <si>
    <t>14915101</t>
  </si>
  <si>
    <t>14915102</t>
  </si>
  <si>
    <t>14915103</t>
  </si>
  <si>
    <t>14915104</t>
  </si>
  <si>
    <t>14918101</t>
  </si>
  <si>
    <t>14925101</t>
  </si>
  <si>
    <t>14925102</t>
  </si>
  <si>
    <t>14927101</t>
  </si>
  <si>
    <t>14935101</t>
  </si>
  <si>
    <t>14935102</t>
  </si>
  <si>
    <t>14935103</t>
  </si>
  <si>
    <t>14935104</t>
  </si>
  <si>
    <t>15005101</t>
  </si>
  <si>
    <t>15005102</t>
  </si>
  <si>
    <t>15018101</t>
  </si>
  <si>
    <t>15018102</t>
  </si>
  <si>
    <t>15020101</t>
  </si>
  <si>
    <t>15020102</t>
  </si>
  <si>
    <t>15020103</t>
  </si>
  <si>
    <t>15020104</t>
  </si>
  <si>
    <t>15020105</t>
  </si>
  <si>
    <t>15020106</t>
  </si>
  <si>
    <t>15025101</t>
  </si>
  <si>
    <t>15025102</t>
  </si>
  <si>
    <t>15025103</t>
  </si>
  <si>
    <t>15027101</t>
  </si>
  <si>
    <t>15027102</t>
  </si>
  <si>
    <t>15034101</t>
  </si>
  <si>
    <t>15034102</t>
  </si>
  <si>
    <t>15035101</t>
  </si>
  <si>
    <t>15035102</t>
  </si>
  <si>
    <t>15035103</t>
  </si>
  <si>
    <t>15037101</t>
  </si>
  <si>
    <t>15105101</t>
  </si>
  <si>
    <t>15115101</t>
  </si>
  <si>
    <t>15125101</t>
  </si>
  <si>
    <t>15125102</t>
  </si>
  <si>
    <t>15127101</t>
  </si>
  <si>
    <t>15127102</t>
  </si>
  <si>
    <t>15127103</t>
  </si>
  <si>
    <t>15127104</t>
  </si>
  <si>
    <t>15134101</t>
  </si>
  <si>
    <t>15134102</t>
  </si>
  <si>
    <t>15135101</t>
  </si>
  <si>
    <t>15135102</t>
  </si>
  <si>
    <t>15135103</t>
  </si>
  <si>
    <t>15137101</t>
  </si>
  <si>
    <t>15205101</t>
  </si>
  <si>
    <t>15205102</t>
  </si>
  <si>
    <t>15215101</t>
  </si>
  <si>
    <t>15225101</t>
  </si>
  <si>
    <t>15227101</t>
  </si>
  <si>
    <t>15235101</t>
  </si>
  <si>
    <t>15235102</t>
  </si>
  <si>
    <t>15235103</t>
  </si>
  <si>
    <t>15237101</t>
  </si>
  <si>
    <t>15305101</t>
  </si>
  <si>
    <t>15315101</t>
  </si>
  <si>
    <t>15315102</t>
  </si>
  <si>
    <t>15315103</t>
  </si>
  <si>
    <t>15318101</t>
  </si>
  <si>
    <t>15318102</t>
  </si>
  <si>
    <t>15318103</t>
  </si>
  <si>
    <t>15318104</t>
  </si>
  <si>
    <t>15320101</t>
  </si>
  <si>
    <t>15320102</t>
  </si>
  <si>
    <t>15320103</t>
  </si>
  <si>
    <t>15325101</t>
  </si>
  <si>
    <t>15325102</t>
  </si>
  <si>
    <t>15327101</t>
  </si>
  <si>
    <t>15334101</t>
  </si>
  <si>
    <t>15334102</t>
  </si>
  <si>
    <t>15334103</t>
  </si>
  <si>
    <t>15335101</t>
  </si>
  <si>
    <t>15337101</t>
  </si>
  <si>
    <t>15405101</t>
  </si>
  <si>
    <t>15405102</t>
  </si>
  <si>
    <t>15415101</t>
  </si>
  <si>
    <t>15415102</t>
  </si>
  <si>
    <t>15415103</t>
  </si>
  <si>
    <t>15425101</t>
  </si>
  <si>
    <t>15425102</t>
  </si>
  <si>
    <t>15434101</t>
  </si>
  <si>
    <t>15434102</t>
  </si>
  <si>
    <t>15434103</t>
  </si>
  <si>
    <t>15434104</t>
  </si>
  <si>
    <t>15505101</t>
  </si>
  <si>
    <t>15505102</t>
  </si>
  <si>
    <t>15505103</t>
  </si>
  <si>
    <t>15515101</t>
  </si>
  <si>
    <t>15515102</t>
  </si>
  <si>
    <t>15520101</t>
  </si>
  <si>
    <t>15520102</t>
  </si>
  <si>
    <t>15525101</t>
  </si>
  <si>
    <t>15527101</t>
  </si>
  <si>
    <t>15527102</t>
  </si>
  <si>
    <t>15527103</t>
  </si>
  <si>
    <t>15527104</t>
  </si>
  <si>
    <t>15535101</t>
  </si>
  <si>
    <t>15535102</t>
  </si>
  <si>
    <t>15535103</t>
  </si>
  <si>
    <t>15535104</t>
  </si>
  <si>
    <t>15605101</t>
  </si>
  <si>
    <t>15605102</t>
  </si>
  <si>
    <t>15605103</t>
  </si>
  <si>
    <t>15618101</t>
  </si>
  <si>
    <t>15627101</t>
  </si>
  <si>
    <t>15635101</t>
  </si>
  <si>
    <t>15637101</t>
  </si>
  <si>
    <t>15705101</t>
  </si>
  <si>
    <t>15705102</t>
  </si>
  <si>
    <t>15705103</t>
  </si>
  <si>
    <t>15718101</t>
  </si>
  <si>
    <t>15718102</t>
  </si>
  <si>
    <t>15718103</t>
  </si>
  <si>
    <t>15720101</t>
  </si>
  <si>
    <t>15725101</t>
  </si>
  <si>
    <t>15734101</t>
  </si>
  <si>
    <t>15735101</t>
  </si>
  <si>
    <t>15737101</t>
  </si>
  <si>
    <t>15737102</t>
  </si>
  <si>
    <t>15737103</t>
  </si>
  <si>
    <t>15815101</t>
  </si>
  <si>
    <t>15815102</t>
  </si>
  <si>
    <t>15818101</t>
  </si>
  <si>
    <t>15818102</t>
  </si>
  <si>
    <t>15820101</t>
  </si>
  <si>
    <t>15820102</t>
  </si>
  <si>
    <t>15825101</t>
  </si>
  <si>
    <t>15825102</t>
  </si>
  <si>
    <t>15827101</t>
  </si>
  <si>
    <t>15827102</t>
  </si>
  <si>
    <t>15835101</t>
  </si>
  <si>
    <t>15835102</t>
  </si>
  <si>
    <t>15837101</t>
  </si>
  <si>
    <t>15915101</t>
  </si>
  <si>
    <t>15920101</t>
  </si>
  <si>
    <t>15927101</t>
  </si>
  <si>
    <t>15927102</t>
  </si>
  <si>
    <t>15935101</t>
  </si>
  <si>
    <t>15935102</t>
  </si>
  <si>
    <t>16005101</t>
  </si>
  <si>
    <t>16018101</t>
  </si>
  <si>
    <t>16018102</t>
  </si>
  <si>
    <t>16018103</t>
  </si>
  <si>
    <t>16018104</t>
  </si>
  <si>
    <t>16018105</t>
  </si>
  <si>
    <t>16018106</t>
  </si>
  <si>
    <t>16020101</t>
  </si>
  <si>
    <t>16025101</t>
  </si>
  <si>
    <t>16025102</t>
  </si>
  <si>
    <t>16035101</t>
  </si>
  <si>
    <t>16035102</t>
  </si>
  <si>
    <t>16105101</t>
  </si>
  <si>
    <t>16118101</t>
  </si>
  <si>
    <t>16118102</t>
  </si>
  <si>
    <t>16120101</t>
  </si>
  <si>
    <t>16125101</t>
  </si>
  <si>
    <t>16135101</t>
  </si>
  <si>
    <t>16135102</t>
  </si>
  <si>
    <t>16137101</t>
  </si>
  <si>
    <t>16137102</t>
  </si>
  <si>
    <t>16137103</t>
  </si>
  <si>
    <t>16218101</t>
  </si>
  <si>
    <t>16218102</t>
  </si>
  <si>
    <t>16218103</t>
  </si>
  <si>
    <t>16218104</t>
  </si>
  <si>
    <t>16220101</t>
  </si>
  <si>
    <t>16225101</t>
  </si>
  <si>
    <t>16227101</t>
  </si>
  <si>
    <t>16237101</t>
  </si>
  <si>
    <t>16237102</t>
  </si>
  <si>
    <t>16305101</t>
  </si>
  <si>
    <t>16305102</t>
  </si>
  <si>
    <t>16315101</t>
  </si>
  <si>
    <t>16315102</t>
  </si>
  <si>
    <t>16320101</t>
  </si>
  <si>
    <t>16327101</t>
  </si>
  <si>
    <t>16327102</t>
  </si>
  <si>
    <t>16327103</t>
  </si>
  <si>
    <t>16327104</t>
  </si>
  <si>
    <t>16335101</t>
  </si>
  <si>
    <t>16335102</t>
  </si>
  <si>
    <t>16405101</t>
  </si>
  <si>
    <t>16405102</t>
  </si>
  <si>
    <t>16405103</t>
  </si>
  <si>
    <t>16415101</t>
  </si>
  <si>
    <t>16415102</t>
  </si>
  <si>
    <t>16420101</t>
  </si>
  <si>
    <t>16420102</t>
  </si>
  <si>
    <t>16420103</t>
  </si>
  <si>
    <t>16420104</t>
  </si>
  <si>
    <t>16425101</t>
  </si>
  <si>
    <t>16425102</t>
  </si>
  <si>
    <t>16425103</t>
  </si>
  <si>
    <t>16425104</t>
  </si>
  <si>
    <t>16425105</t>
  </si>
  <si>
    <t>16427101</t>
  </si>
  <si>
    <t>16434101</t>
  </si>
  <si>
    <t>16434102</t>
  </si>
  <si>
    <t>16505101</t>
  </si>
  <si>
    <t>16505102</t>
  </si>
  <si>
    <t>16515101</t>
  </si>
  <si>
    <t>16520101</t>
  </si>
  <si>
    <t>16520102</t>
  </si>
  <si>
    <t>16525101</t>
  </si>
  <si>
    <t>16527101</t>
  </si>
  <si>
    <t>16535101</t>
  </si>
  <si>
    <t>16535102</t>
  </si>
  <si>
    <t>16535103</t>
  </si>
  <si>
    <t>16537101</t>
  </si>
  <si>
    <t>16615101</t>
  </si>
  <si>
    <t>16618101</t>
  </si>
  <si>
    <t>16618102</t>
  </si>
  <si>
    <t>16625101</t>
  </si>
  <si>
    <t>16625102</t>
  </si>
  <si>
    <t>16627101</t>
  </si>
  <si>
    <t>16627102</t>
  </si>
  <si>
    <t>16637101</t>
  </si>
  <si>
    <t>16715101</t>
  </si>
  <si>
    <t>16715102</t>
  </si>
  <si>
    <t>16718101</t>
  </si>
  <si>
    <t>16718102</t>
  </si>
  <si>
    <t>16718103</t>
  </si>
  <si>
    <t>16718104</t>
  </si>
  <si>
    <t>16720101</t>
  </si>
  <si>
    <t>16725101</t>
  </si>
  <si>
    <t>16734101</t>
  </si>
  <si>
    <t>16734102</t>
  </si>
  <si>
    <t>16737101</t>
  </si>
  <si>
    <t>16805101</t>
  </si>
  <si>
    <t>16805102</t>
  </si>
  <si>
    <t>16815101</t>
  </si>
  <si>
    <t>16820101</t>
  </si>
  <si>
    <t>16820102</t>
  </si>
  <si>
    <t>16825101</t>
  </si>
  <si>
    <t>16825102</t>
  </si>
  <si>
    <t>16827101</t>
  </si>
  <si>
    <t>16827102</t>
  </si>
  <si>
    <t>16827103</t>
  </si>
  <si>
    <t>16827104</t>
  </si>
  <si>
    <t>16835101</t>
  </si>
  <si>
    <t>16835102</t>
  </si>
  <si>
    <t>16835103</t>
  </si>
  <si>
    <t>16915101</t>
  </si>
  <si>
    <t>16918101</t>
  </si>
  <si>
    <t>16918102</t>
  </si>
  <si>
    <t>16918103</t>
  </si>
  <si>
    <t>16920101</t>
  </si>
  <si>
    <t>16920102</t>
  </si>
  <si>
    <t>16925101</t>
  </si>
  <si>
    <t>16925102</t>
  </si>
  <si>
    <t>16927101</t>
  </si>
  <si>
    <t>16927102</t>
  </si>
  <si>
    <t>16927103</t>
  </si>
  <si>
    <t>16934101</t>
  </si>
  <si>
    <t>16937101</t>
  </si>
  <si>
    <t>16937102</t>
  </si>
  <si>
    <t>17005101</t>
  </si>
  <si>
    <t>17015101</t>
  </si>
  <si>
    <t>17015102</t>
  </si>
  <si>
    <t>17018101</t>
  </si>
  <si>
    <t>17018102</t>
  </si>
  <si>
    <t>17018103</t>
  </si>
  <si>
    <t>17018104</t>
  </si>
  <si>
    <t>17020101</t>
  </si>
  <si>
    <t>17020102</t>
  </si>
  <si>
    <t>17020103</t>
  </si>
  <si>
    <t>17025101</t>
  </si>
  <si>
    <t>17025102</t>
  </si>
  <si>
    <t>17034101</t>
  </si>
  <si>
    <t>17105101</t>
  </si>
  <si>
    <t>17105102</t>
  </si>
  <si>
    <t>17105103</t>
  </si>
  <si>
    <t>17105104</t>
  </si>
  <si>
    <t>17115101</t>
  </si>
  <si>
    <t>17115102</t>
  </si>
  <si>
    <t>17118101</t>
  </si>
  <si>
    <t>17118102</t>
  </si>
  <si>
    <t>17118103</t>
  </si>
  <si>
    <t>17120101</t>
  </si>
  <si>
    <t>17125101</t>
  </si>
  <si>
    <t>17125102</t>
  </si>
  <si>
    <t>17127101</t>
  </si>
  <si>
    <t>17127102</t>
  </si>
  <si>
    <t>17127103</t>
  </si>
  <si>
    <t>17127104</t>
  </si>
  <si>
    <t>17134101</t>
  </si>
  <si>
    <t>17134102</t>
  </si>
  <si>
    <t>17134103</t>
  </si>
  <si>
    <t>17134104</t>
  </si>
  <si>
    <t>17135101</t>
  </si>
  <si>
    <t>17205101</t>
  </si>
  <si>
    <t>17205102</t>
  </si>
  <si>
    <t>17205103</t>
  </si>
  <si>
    <t>17205104</t>
  </si>
  <si>
    <t>17215101</t>
  </si>
  <si>
    <t>17215102</t>
  </si>
  <si>
    <t>17218101</t>
  </si>
  <si>
    <t>17218102</t>
  </si>
  <si>
    <t>17220101</t>
  </si>
  <si>
    <t>17225101</t>
  </si>
  <si>
    <t>17227101</t>
  </si>
  <si>
    <t>17234101</t>
  </si>
  <si>
    <t>17234102</t>
  </si>
  <si>
    <t>17235101</t>
  </si>
  <si>
    <t>17237101</t>
  </si>
  <si>
    <t>17237102</t>
  </si>
  <si>
    <t>17305101</t>
  </si>
  <si>
    <t>17305102</t>
  </si>
  <si>
    <t>17305103</t>
  </si>
  <si>
    <t>17315101</t>
  </si>
  <si>
    <t>17315102</t>
  </si>
  <si>
    <t>17320101</t>
  </si>
  <si>
    <t>17320102</t>
  </si>
  <si>
    <t>17320103</t>
  </si>
  <si>
    <t>17320104</t>
  </si>
  <si>
    <t>17334101</t>
  </si>
  <si>
    <t>17335101</t>
  </si>
  <si>
    <t>17335102</t>
  </si>
  <si>
    <t>17337101</t>
  </si>
  <si>
    <t>17337102</t>
  </si>
  <si>
    <t>17405101</t>
  </si>
  <si>
    <t>17420101</t>
  </si>
  <si>
    <t>17420102</t>
  </si>
  <si>
    <t>17425101</t>
  </si>
  <si>
    <t>17427101</t>
  </si>
  <si>
    <t>17427102</t>
  </si>
  <si>
    <t>17434101</t>
  </si>
  <si>
    <t>17435101</t>
  </si>
  <si>
    <t>17435102</t>
  </si>
  <si>
    <t>17437101</t>
  </si>
  <si>
    <t>17505101</t>
  </si>
  <si>
    <t>17505102</t>
  </si>
  <si>
    <t>17505103</t>
  </si>
  <si>
    <t>17505104</t>
  </si>
  <si>
    <t>17515101</t>
  </si>
  <si>
    <t>17518101</t>
  </si>
  <si>
    <t>17518102</t>
  </si>
  <si>
    <t>17520101</t>
  </si>
  <si>
    <t>17525101</t>
  </si>
  <si>
    <t>17534101</t>
  </si>
  <si>
    <t>17535101</t>
  </si>
  <si>
    <t>17535102</t>
  </si>
  <si>
    <t>17535103</t>
  </si>
  <si>
    <t>17535104</t>
  </si>
  <si>
    <t>17537101</t>
  </si>
  <si>
    <t>17537102</t>
  </si>
  <si>
    <t>17605101</t>
  </si>
  <si>
    <t>17605102</t>
  </si>
  <si>
    <t>17620101</t>
  </si>
  <si>
    <t>17620102</t>
  </si>
  <si>
    <t>17620103</t>
  </si>
  <si>
    <t>17625101</t>
  </si>
  <si>
    <t>17625102</t>
  </si>
  <si>
    <t>17625103</t>
  </si>
  <si>
    <t>17705101</t>
  </si>
  <si>
    <t>17715101</t>
  </si>
  <si>
    <t>17715102</t>
  </si>
  <si>
    <t>17718101</t>
  </si>
  <si>
    <t>17718102</t>
  </si>
  <si>
    <t>17720101</t>
  </si>
  <si>
    <t>17735101</t>
  </si>
  <si>
    <t>17735102</t>
  </si>
  <si>
    <t>17737101</t>
  </si>
  <si>
    <t>17737102</t>
  </si>
  <si>
    <t>17737103</t>
  </si>
  <si>
    <t>17805101</t>
  </si>
  <si>
    <t>17805102</t>
  </si>
  <si>
    <t>17815101</t>
  </si>
  <si>
    <t>17815102</t>
  </si>
  <si>
    <t>17820101</t>
  </si>
  <si>
    <t>17820102</t>
  </si>
  <si>
    <t>17820103</t>
  </si>
  <si>
    <t>17820104</t>
  </si>
  <si>
    <t>17825101</t>
  </si>
  <si>
    <t>17825102</t>
  </si>
  <si>
    <t>17827101</t>
  </si>
  <si>
    <t>17827102</t>
  </si>
  <si>
    <t>17827103</t>
  </si>
  <si>
    <t>17834101</t>
  </si>
  <si>
    <t>17834102</t>
  </si>
  <si>
    <t>17835101</t>
  </si>
  <si>
    <t>17835102</t>
  </si>
  <si>
    <t>17837101</t>
  </si>
  <si>
    <t>17837102</t>
  </si>
  <si>
    <t>17915101</t>
  </si>
  <si>
    <t>17918101</t>
  </si>
  <si>
    <t>17925101</t>
  </si>
  <si>
    <t>17925102</t>
  </si>
  <si>
    <t>17925103</t>
  </si>
  <si>
    <t>17925104</t>
  </si>
  <si>
    <t>17927101</t>
  </si>
  <si>
    <t>17927102</t>
  </si>
  <si>
    <t>17934101</t>
  </si>
  <si>
    <t>17934102</t>
  </si>
  <si>
    <t>17935101</t>
  </si>
  <si>
    <t>17935102</t>
  </si>
  <si>
    <t>17937101</t>
  </si>
  <si>
    <t>18005101</t>
  </si>
  <si>
    <t>18005102</t>
  </si>
  <si>
    <t>18005103</t>
  </si>
  <si>
    <t>18005104</t>
  </si>
  <si>
    <t>18005105</t>
  </si>
  <si>
    <t>18015101</t>
  </si>
  <si>
    <t>18015102</t>
  </si>
  <si>
    <t>18018101</t>
  </si>
  <si>
    <t>18020101</t>
  </si>
  <si>
    <t>18020102</t>
  </si>
  <si>
    <t>18025101</t>
  </si>
  <si>
    <t>18027101</t>
  </si>
  <si>
    <t>18027102</t>
  </si>
  <si>
    <t>18034101</t>
  </si>
  <si>
    <t>18034102</t>
  </si>
  <si>
    <t>18037101</t>
  </si>
  <si>
    <t>18037102</t>
  </si>
  <si>
    <t>18105101</t>
  </si>
  <si>
    <t>18105102</t>
  </si>
  <si>
    <t>18105103</t>
  </si>
  <si>
    <t>18105104</t>
  </si>
  <si>
    <t>18115101</t>
  </si>
  <si>
    <t>18127101</t>
  </si>
  <si>
    <t>18127102</t>
  </si>
  <si>
    <t>18127103</t>
  </si>
  <si>
    <t>18134101</t>
  </si>
  <si>
    <t>18134102</t>
  </si>
  <si>
    <t>18134103</t>
  </si>
  <si>
    <t>18135101</t>
  </si>
  <si>
    <t>18135102</t>
  </si>
  <si>
    <t>18135103</t>
  </si>
  <si>
    <t>18137101</t>
  </si>
  <si>
    <t>18137102</t>
  </si>
  <si>
    <t>18137103</t>
  </si>
  <si>
    <t>18205101</t>
  </si>
  <si>
    <t>18215101</t>
  </si>
  <si>
    <t>18220101</t>
  </si>
  <si>
    <t>18220102</t>
  </si>
  <si>
    <t>18225101</t>
  </si>
  <si>
    <t>18227101</t>
  </si>
  <si>
    <t>18227102</t>
  </si>
  <si>
    <t>18315101</t>
  </si>
  <si>
    <t>18320101</t>
  </si>
  <si>
    <t>18320102</t>
  </si>
  <si>
    <t>18325101</t>
  </si>
  <si>
    <t>18325102</t>
  </si>
  <si>
    <t>18325103</t>
  </si>
  <si>
    <t>18325104</t>
  </si>
  <si>
    <t>18327101</t>
  </si>
  <si>
    <t>18327102</t>
  </si>
  <si>
    <t>18327103</t>
  </si>
  <si>
    <t>18327104</t>
  </si>
  <si>
    <t>18334101</t>
  </si>
  <si>
    <t>18334102</t>
  </si>
  <si>
    <t>18334103</t>
  </si>
  <si>
    <t>18334104</t>
  </si>
  <si>
    <t>18334105</t>
  </si>
  <si>
    <t>18335101</t>
  </si>
  <si>
    <t>18405101</t>
  </si>
  <si>
    <t>18405102</t>
  </si>
  <si>
    <t>18405103</t>
  </si>
  <si>
    <t>18405104</t>
  </si>
  <si>
    <t>18418101</t>
  </si>
  <si>
    <t>18418102</t>
  </si>
  <si>
    <t>18420101</t>
  </si>
  <si>
    <t>18420102</t>
  </si>
  <si>
    <t>18425101</t>
  </si>
  <si>
    <t>18425102</t>
  </si>
  <si>
    <t>18425103</t>
  </si>
  <si>
    <t>18434101</t>
  </si>
  <si>
    <t>18435101</t>
  </si>
  <si>
    <t>18437101</t>
  </si>
  <si>
    <t>18437102</t>
  </si>
  <si>
    <t>18437103</t>
  </si>
  <si>
    <t>18437104</t>
  </si>
  <si>
    <t>18505101</t>
  </si>
  <si>
    <t>18505102</t>
  </si>
  <si>
    <t>18505103</t>
  </si>
  <si>
    <t>18505104</t>
  </si>
  <si>
    <t>18515101</t>
  </si>
  <si>
    <t>18515102</t>
  </si>
  <si>
    <t>18515103</t>
  </si>
  <si>
    <t>18518101</t>
  </si>
  <si>
    <t>18518102</t>
  </si>
  <si>
    <t>18525101</t>
  </si>
  <si>
    <t>18525102</t>
  </si>
  <si>
    <t>18527101</t>
  </si>
  <si>
    <t>18537101</t>
  </si>
  <si>
    <t>18537102</t>
  </si>
  <si>
    <t>18537103</t>
  </si>
  <si>
    <t>18537104</t>
  </si>
  <si>
    <t>18537105</t>
  </si>
  <si>
    <t>18615101</t>
  </si>
  <si>
    <t>18615102</t>
  </si>
  <si>
    <t>18615103</t>
  </si>
  <si>
    <t>18618101</t>
  </si>
  <si>
    <t>18618102</t>
  </si>
  <si>
    <t>18618103</t>
  </si>
  <si>
    <t>18618104</t>
  </si>
  <si>
    <t>18618105</t>
  </si>
  <si>
    <t>18620101</t>
  </si>
  <si>
    <t>18627101</t>
  </si>
  <si>
    <t>18627102</t>
  </si>
  <si>
    <t>18627103</t>
  </si>
  <si>
    <t>18627104</t>
  </si>
  <si>
    <t>18634101</t>
  </si>
  <si>
    <t>18634102</t>
  </si>
  <si>
    <t>18635101</t>
  </si>
  <si>
    <t>18635102</t>
  </si>
  <si>
    <t>18637101</t>
  </si>
  <si>
    <t>18637102</t>
  </si>
  <si>
    <t>18705101</t>
  </si>
  <si>
    <t>18715101</t>
  </si>
  <si>
    <t>18715102</t>
  </si>
  <si>
    <t>18715103</t>
  </si>
  <si>
    <t>18715104</t>
  </si>
  <si>
    <t>18718101</t>
  </si>
  <si>
    <t>18720101</t>
  </si>
  <si>
    <t>18720102</t>
  </si>
  <si>
    <t>18720103</t>
  </si>
  <si>
    <t>18720104</t>
  </si>
  <si>
    <t>18727101</t>
  </si>
  <si>
    <t>18734101</t>
  </si>
  <si>
    <t>18734102</t>
  </si>
  <si>
    <t>18737101</t>
  </si>
  <si>
    <t>18737102</t>
  </si>
  <si>
    <t>18805101</t>
  </si>
  <si>
    <t>18805102</t>
  </si>
  <si>
    <t>18805103</t>
  </si>
  <si>
    <t>18815101</t>
  </si>
  <si>
    <t>18820101</t>
  </si>
  <si>
    <t>18820102</t>
  </si>
  <si>
    <t>18825101</t>
  </si>
  <si>
    <t>18827101</t>
  </si>
  <si>
    <t>18834101</t>
  </si>
  <si>
    <t>18834102</t>
  </si>
  <si>
    <t>18834103</t>
  </si>
  <si>
    <t>18834104</t>
  </si>
  <si>
    <t>18835101</t>
  </si>
  <si>
    <t>18835102</t>
  </si>
  <si>
    <t>18835103</t>
  </si>
  <si>
    <t>18835104</t>
  </si>
  <si>
    <t>18905101</t>
  </si>
  <si>
    <t>18915101</t>
  </si>
  <si>
    <t>18915102</t>
  </si>
  <si>
    <t>18918101</t>
  </si>
  <si>
    <t>18918102</t>
  </si>
  <si>
    <t>18918103</t>
  </si>
  <si>
    <t>18920101</t>
  </si>
  <si>
    <t>18925101</t>
  </si>
  <si>
    <t>18925102</t>
  </si>
  <si>
    <t>18925103</t>
  </si>
  <si>
    <t>18935101</t>
  </si>
  <si>
    <t>18935102</t>
  </si>
  <si>
    <t>18937101</t>
  </si>
  <si>
    <t>19005101</t>
  </si>
  <si>
    <t>19005102</t>
  </si>
  <si>
    <t>19025101</t>
  </si>
  <si>
    <t>19027101</t>
  </si>
  <si>
    <t>19027102</t>
  </si>
  <si>
    <t>19034101</t>
  </si>
  <si>
    <t>19034102</t>
  </si>
  <si>
    <t>19034103</t>
  </si>
  <si>
    <t>19037101</t>
  </si>
  <si>
    <t>19037102</t>
  </si>
  <si>
    <t>19037103</t>
  </si>
  <si>
    <t>19115101</t>
  </si>
  <si>
    <t>19115102</t>
  </si>
  <si>
    <t>19115103</t>
  </si>
  <si>
    <t>19115104</t>
  </si>
  <si>
    <t>19125101</t>
  </si>
  <si>
    <t>19125102</t>
  </si>
  <si>
    <t>19125103</t>
  </si>
  <si>
    <t>19134101</t>
  </si>
  <si>
    <t>19134102</t>
  </si>
  <si>
    <t>19134103</t>
  </si>
  <si>
    <t>19134104</t>
  </si>
  <si>
    <t>19205101</t>
  </si>
  <si>
    <t>19215101</t>
  </si>
  <si>
    <t>19218101</t>
  </si>
  <si>
    <t>19220101</t>
  </si>
  <si>
    <t>19220102</t>
  </si>
  <si>
    <t>19225101</t>
  </si>
  <si>
    <t>19225102</t>
  </si>
  <si>
    <t>19225103</t>
  </si>
  <si>
    <t>19227101</t>
  </si>
  <si>
    <t>19227102</t>
  </si>
  <si>
    <t>19227103</t>
  </si>
  <si>
    <t>19227104</t>
  </si>
  <si>
    <t>19234101</t>
  </si>
  <si>
    <t>19234102</t>
  </si>
  <si>
    <t>19234103</t>
  </si>
  <si>
    <t>19234104</t>
  </si>
  <si>
    <t>19235101</t>
  </si>
  <si>
    <t>19235102</t>
  </si>
  <si>
    <t>19235103</t>
  </si>
  <si>
    <t>19237101</t>
  </si>
  <si>
    <t>19237102</t>
  </si>
  <si>
    <t>19318101</t>
  </si>
  <si>
    <t>19318102</t>
  </si>
  <si>
    <t>19327101</t>
  </si>
  <si>
    <t>19327102</t>
  </si>
  <si>
    <t>19327103</t>
  </si>
  <si>
    <t>19327104</t>
  </si>
  <si>
    <t>19327105</t>
  </si>
  <si>
    <t>19327106</t>
  </si>
  <si>
    <t>19334101</t>
  </si>
  <si>
    <t>19334102</t>
  </si>
  <si>
    <t>19335101</t>
  </si>
  <si>
    <t>19337101</t>
  </si>
  <si>
    <t>19337102</t>
  </si>
  <si>
    <t>19337103</t>
  </si>
  <si>
    <t>19337104</t>
  </si>
  <si>
    <t>19405101</t>
  </si>
  <si>
    <t>19405102</t>
  </si>
  <si>
    <t>19415101</t>
  </si>
  <si>
    <t>19415102</t>
  </si>
  <si>
    <t>19415103</t>
  </si>
  <si>
    <t>19420101</t>
  </si>
  <si>
    <t>19425101</t>
  </si>
  <si>
    <t>19425102</t>
  </si>
  <si>
    <t>19425103</t>
  </si>
  <si>
    <t>19425104</t>
  </si>
  <si>
    <t>19425105</t>
  </si>
  <si>
    <t>19425106</t>
  </si>
  <si>
    <t>19427101</t>
  </si>
  <si>
    <t>19435101</t>
  </si>
  <si>
    <t>19435102</t>
  </si>
  <si>
    <t>19437101</t>
  </si>
  <si>
    <t>19437102</t>
  </si>
  <si>
    <t>19505101</t>
  </si>
  <si>
    <t>19518101</t>
  </si>
  <si>
    <t>19518102</t>
  </si>
  <si>
    <t>19520101</t>
  </si>
  <si>
    <t>19520102</t>
  </si>
  <si>
    <t>19520103</t>
  </si>
  <si>
    <t>19527101</t>
  </si>
  <si>
    <t>19527102</t>
  </si>
  <si>
    <t>19527103</t>
  </si>
  <si>
    <t>19535101</t>
  </si>
  <si>
    <t>19535102</t>
  </si>
  <si>
    <t>19535103</t>
  </si>
  <si>
    <t>19605101</t>
  </si>
  <si>
    <t>19615101</t>
  </si>
  <si>
    <t>19618101</t>
  </si>
  <si>
    <t>19618102</t>
  </si>
  <si>
    <t>19625101</t>
  </si>
  <si>
    <t>19625102</t>
  </si>
  <si>
    <t>19625103</t>
  </si>
  <si>
    <t>19625104</t>
  </si>
  <si>
    <t>19627101</t>
  </si>
  <si>
    <t>19634101</t>
  </si>
  <si>
    <t>19634102</t>
  </si>
  <si>
    <t>19634103</t>
  </si>
  <si>
    <t>19634104</t>
  </si>
  <si>
    <t>19637101</t>
  </si>
  <si>
    <t>19637102</t>
  </si>
  <si>
    <t>19705101</t>
  </si>
  <si>
    <t>19705102</t>
  </si>
  <si>
    <t>19705103</t>
  </si>
  <si>
    <t>19705104</t>
  </si>
  <si>
    <t>19715101</t>
  </si>
  <si>
    <t>19720101</t>
  </si>
  <si>
    <t>19720102</t>
  </si>
  <si>
    <t>19725101</t>
  </si>
  <si>
    <t>19727101</t>
  </si>
  <si>
    <t>19727102</t>
  </si>
  <si>
    <t>19734101</t>
  </si>
  <si>
    <t>19735101</t>
  </si>
  <si>
    <t>19735102</t>
  </si>
  <si>
    <t>19737101</t>
  </si>
  <si>
    <t>19737102</t>
  </si>
  <si>
    <t>19805101</t>
  </si>
  <si>
    <t>19805102</t>
  </si>
  <si>
    <t>19805103</t>
  </si>
  <si>
    <t>19805104</t>
  </si>
  <si>
    <t>19818101</t>
  </si>
  <si>
    <t>19820101</t>
  </si>
  <si>
    <t>19820102</t>
  </si>
  <si>
    <t>19825101</t>
  </si>
  <si>
    <t>19825102</t>
  </si>
  <si>
    <t>19825103</t>
  </si>
  <si>
    <t>19827101</t>
  </si>
  <si>
    <t>19827102</t>
  </si>
  <si>
    <t>19827103</t>
  </si>
  <si>
    <t>19827104</t>
  </si>
  <si>
    <t>19827105</t>
  </si>
  <si>
    <t>19834101</t>
  </si>
  <si>
    <t>19834102</t>
  </si>
  <si>
    <t>19834103</t>
  </si>
  <si>
    <t>19835101</t>
  </si>
  <si>
    <t>19835102</t>
  </si>
  <si>
    <t>19835103</t>
  </si>
  <si>
    <t>19835104</t>
  </si>
  <si>
    <t>19905101</t>
  </si>
  <si>
    <t>19915101</t>
  </si>
  <si>
    <t>19915102</t>
  </si>
  <si>
    <t>19918101</t>
  </si>
  <si>
    <t>19918102</t>
  </si>
  <si>
    <t>19918103</t>
  </si>
  <si>
    <t>19918104</t>
  </si>
  <si>
    <t>19925101</t>
  </si>
  <si>
    <t>19934101</t>
  </si>
  <si>
    <t>19935101</t>
  </si>
  <si>
    <t>20005101</t>
  </si>
  <si>
    <t>20005102</t>
  </si>
  <si>
    <t>20025101</t>
  </si>
  <si>
    <t>20027101</t>
  </si>
  <si>
    <t>20027102</t>
  </si>
  <si>
    <t>20027103</t>
  </si>
  <si>
    <t>20035101</t>
  </si>
  <si>
    <t>20037101</t>
  </si>
  <si>
    <t>20037102</t>
  </si>
  <si>
    <t>20037103</t>
  </si>
  <si>
    <t>20037104</t>
  </si>
  <si>
    <t>20037201</t>
  </si>
  <si>
    <t>20037202</t>
  </si>
  <si>
    <t>20037203</t>
  </si>
  <si>
    <t>20105101</t>
  </si>
  <si>
    <t>20105102</t>
  </si>
  <si>
    <t>20105103</t>
  </si>
  <si>
    <t>20115101</t>
  </si>
  <si>
    <t>20115102</t>
  </si>
  <si>
    <t>20120101</t>
  </si>
  <si>
    <t>20120102</t>
  </si>
  <si>
    <t>20120103</t>
  </si>
  <si>
    <t>20120104</t>
  </si>
  <si>
    <t>20125101</t>
  </si>
  <si>
    <t>20125102</t>
  </si>
  <si>
    <t>20125103</t>
  </si>
  <si>
    <t>20125104</t>
  </si>
  <si>
    <t>20127101</t>
  </si>
  <si>
    <t>20135101</t>
  </si>
  <si>
    <t>20135102</t>
  </si>
  <si>
    <t>20135103</t>
  </si>
  <si>
    <t>20205101</t>
  </si>
  <si>
    <t>20205102</t>
  </si>
  <si>
    <t>20205103</t>
  </si>
  <si>
    <t>20205104</t>
  </si>
  <si>
    <t>20205105</t>
  </si>
  <si>
    <t>20205106</t>
  </si>
  <si>
    <t>20218101</t>
  </si>
  <si>
    <t>20225101</t>
  </si>
  <si>
    <t>20234101</t>
  </si>
  <si>
    <t>20234102</t>
  </si>
  <si>
    <t>20235101</t>
  </si>
  <si>
    <t>20235102</t>
  </si>
  <si>
    <t>20235103</t>
  </si>
  <si>
    <t>20305101</t>
  </si>
  <si>
    <t>20320101</t>
  </si>
  <si>
    <t>20325101</t>
  </si>
  <si>
    <t>20325102</t>
  </si>
  <si>
    <t>20327101</t>
  </si>
  <si>
    <t>20334101</t>
  </si>
  <si>
    <t>20335101</t>
  </si>
  <si>
    <t>20405101</t>
  </si>
  <si>
    <t>20405102</t>
  </si>
  <si>
    <t>20420101</t>
  </si>
  <si>
    <t>20420102</t>
  </si>
  <si>
    <t>20425101</t>
  </si>
  <si>
    <t>20425102</t>
  </si>
  <si>
    <t>20427101</t>
  </si>
  <si>
    <t>20427102</t>
  </si>
  <si>
    <t>20434101</t>
  </si>
  <si>
    <t>20434102</t>
  </si>
  <si>
    <t>20435101</t>
  </si>
  <si>
    <t>20437101</t>
  </si>
  <si>
    <t>20437102</t>
  </si>
  <si>
    <t>20518101</t>
  </si>
  <si>
    <t>20520101</t>
  </si>
  <si>
    <t>20527101</t>
  </si>
  <si>
    <t>20527102</t>
  </si>
  <si>
    <t>20527103</t>
  </si>
  <si>
    <t>20527104</t>
  </si>
  <si>
    <t>20534101</t>
  </si>
  <si>
    <t>20534102</t>
  </si>
  <si>
    <t>20535101</t>
  </si>
  <si>
    <t>20615101</t>
  </si>
  <si>
    <t>20615102</t>
  </si>
  <si>
    <t>20618101</t>
  </si>
  <si>
    <t>20618102</t>
  </si>
  <si>
    <t>20620101</t>
  </si>
  <si>
    <t>20620102</t>
  </si>
  <si>
    <t>20625101</t>
  </si>
  <si>
    <t>20627101</t>
  </si>
  <si>
    <t>20634101</t>
  </si>
  <si>
    <t>20634102</t>
  </si>
  <si>
    <t>20634103</t>
  </si>
  <si>
    <t>20634104</t>
  </si>
  <si>
    <t>20635101</t>
  </si>
  <si>
    <t>20635102</t>
  </si>
  <si>
    <t>20637101</t>
  </si>
  <si>
    <t>20637102</t>
  </si>
  <si>
    <t>20637103</t>
  </si>
  <si>
    <t>20705101</t>
  </si>
  <si>
    <t>20718101</t>
  </si>
  <si>
    <t>20718102</t>
  </si>
  <si>
    <t>20734101</t>
  </si>
  <si>
    <t>20734102</t>
  </si>
  <si>
    <t>20734103</t>
  </si>
  <si>
    <t>20735101</t>
  </si>
  <si>
    <t>20735102</t>
  </si>
  <si>
    <t>20805101</t>
  </si>
  <si>
    <t>20805102</t>
  </si>
  <si>
    <t>20805103</t>
  </si>
  <si>
    <t>20815101</t>
  </si>
  <si>
    <t>20825101</t>
  </si>
  <si>
    <t>20825102</t>
  </si>
  <si>
    <t>20825103</t>
  </si>
  <si>
    <t>20835101</t>
  </si>
  <si>
    <t>20835102</t>
  </si>
  <si>
    <t>20835103</t>
  </si>
  <si>
    <t>20905101</t>
  </si>
  <si>
    <t>20918101</t>
  </si>
  <si>
    <t>20920101</t>
  </si>
  <si>
    <t>20920102</t>
  </si>
  <si>
    <t>20937101</t>
  </si>
  <si>
    <t>20937102</t>
  </si>
  <si>
    <t>20937103</t>
  </si>
  <si>
    <t>21005101</t>
  </si>
  <si>
    <t>21005102</t>
  </si>
  <si>
    <t>21005103</t>
  </si>
  <si>
    <t>21015101</t>
  </si>
  <si>
    <t>21015102</t>
  </si>
  <si>
    <t>21015103</t>
  </si>
  <si>
    <t>21015104</t>
  </si>
  <si>
    <t>21020101</t>
  </si>
  <si>
    <t>21020102</t>
  </si>
  <si>
    <t>21020103</t>
  </si>
  <si>
    <t>21034101</t>
  </si>
  <si>
    <t>21034102</t>
  </si>
  <si>
    <t>21035101</t>
  </si>
  <si>
    <t>21035102</t>
  </si>
  <si>
    <t>21037101</t>
  </si>
  <si>
    <t>21037102</t>
  </si>
  <si>
    <t>21037103</t>
  </si>
  <si>
    <t>21105101</t>
  </si>
  <si>
    <t>21115101</t>
  </si>
  <si>
    <t>21115102</t>
  </si>
  <si>
    <t>21115103</t>
  </si>
  <si>
    <t>21118101</t>
  </si>
  <si>
    <t>21118102</t>
  </si>
  <si>
    <t>21118103</t>
  </si>
  <si>
    <t>21118104</t>
  </si>
  <si>
    <t>21118105</t>
  </si>
  <si>
    <t>21120101</t>
  </si>
  <si>
    <t>21125101</t>
  </si>
  <si>
    <t>21127101</t>
  </si>
  <si>
    <t>21134101</t>
  </si>
  <si>
    <t>21134102</t>
  </si>
  <si>
    <t>21135101</t>
  </si>
  <si>
    <t>21137101</t>
  </si>
  <si>
    <t>21137102</t>
  </si>
  <si>
    <t>21215101</t>
  </si>
  <si>
    <t>21215102</t>
  </si>
  <si>
    <t>21227101</t>
  </si>
  <si>
    <t>21227102</t>
  </si>
  <si>
    <t>21234101</t>
  </si>
  <si>
    <t>21237101</t>
  </si>
  <si>
    <t>21237102</t>
  </si>
  <si>
    <t>21315101</t>
  </si>
  <si>
    <t>21315102</t>
  </si>
  <si>
    <t>21315103</t>
  </si>
  <si>
    <t>21315104</t>
  </si>
  <si>
    <t>21318101</t>
  </si>
  <si>
    <t>21318102</t>
  </si>
  <si>
    <t>21325101</t>
  </si>
  <si>
    <t>21327101</t>
  </si>
  <si>
    <t>21327102</t>
  </si>
  <si>
    <t>21327103</t>
  </si>
  <si>
    <t>21337101</t>
  </si>
  <si>
    <t>21337102</t>
  </si>
  <si>
    <t>21405101</t>
  </si>
  <si>
    <t>21405102</t>
  </si>
  <si>
    <t>21415101</t>
  </si>
  <si>
    <t>21415102</t>
  </si>
  <si>
    <t>21418101</t>
  </si>
  <si>
    <t>21418102</t>
  </si>
  <si>
    <t>21418103</t>
  </si>
  <si>
    <t>21420101</t>
  </si>
  <si>
    <t>21420102</t>
  </si>
  <si>
    <t>21420103</t>
  </si>
  <si>
    <t>21420104</t>
  </si>
  <si>
    <t>21425101</t>
  </si>
  <si>
    <t>21425102</t>
  </si>
  <si>
    <t>21434101</t>
  </si>
  <si>
    <t>21518101</t>
  </si>
  <si>
    <t>21518102</t>
  </si>
  <si>
    <t>21520101</t>
  </si>
  <si>
    <t>21520102</t>
  </si>
  <si>
    <t>21520103</t>
  </si>
  <si>
    <t>21534101</t>
  </si>
  <si>
    <t>21534102</t>
  </si>
  <si>
    <t>21534103</t>
  </si>
  <si>
    <t>21605101</t>
  </si>
  <si>
    <t>21605102</t>
  </si>
  <si>
    <t>21605103</t>
  </si>
  <si>
    <t>21605104</t>
  </si>
  <si>
    <t>21615101</t>
  </si>
  <si>
    <t>21620101</t>
  </si>
  <si>
    <t>21620102</t>
  </si>
  <si>
    <t>21620103</t>
  </si>
  <si>
    <t>21620104</t>
  </si>
  <si>
    <t>21625101</t>
  </si>
  <si>
    <t>21634101</t>
  </si>
  <si>
    <t>21634102</t>
  </si>
  <si>
    <t>21635101</t>
  </si>
  <si>
    <t>21635102</t>
  </si>
  <si>
    <t>21635103</t>
  </si>
  <si>
    <t>21637101</t>
  </si>
  <si>
    <t>21637102</t>
  </si>
  <si>
    <t>21705101</t>
  </si>
  <si>
    <t>21705102</t>
  </si>
  <si>
    <t>21705103</t>
  </si>
  <si>
    <t>21705104</t>
  </si>
  <si>
    <t>21715101</t>
  </si>
  <si>
    <t>21715102</t>
  </si>
  <si>
    <t>21727101</t>
  </si>
  <si>
    <t>21727102</t>
  </si>
  <si>
    <t>21818101</t>
  </si>
  <si>
    <t>21818102</t>
  </si>
  <si>
    <t>21818103</t>
  </si>
  <si>
    <t>21818104</t>
  </si>
  <si>
    <t>21825101</t>
  </si>
  <si>
    <t>21825102</t>
  </si>
  <si>
    <t>21825103</t>
  </si>
  <si>
    <t>21827101</t>
  </si>
  <si>
    <t>21834101</t>
  </si>
  <si>
    <t>21835101</t>
  </si>
  <si>
    <t>21835102</t>
  </si>
  <si>
    <t>21835103</t>
  </si>
  <si>
    <t>21835104</t>
  </si>
  <si>
    <t>21837101</t>
  </si>
  <si>
    <t>21837102</t>
  </si>
  <si>
    <t>21837103</t>
  </si>
  <si>
    <t>21837104</t>
  </si>
  <si>
    <t>21905101</t>
  </si>
  <si>
    <t>21927101</t>
  </si>
  <si>
    <t>21934101</t>
  </si>
  <si>
    <t>21935101</t>
  </si>
  <si>
    <t>21935102</t>
  </si>
  <si>
    <t>21935103</t>
  </si>
  <si>
    <t>21937101</t>
  </si>
  <si>
    <t>21937102</t>
  </si>
  <si>
    <t>21937103</t>
  </si>
  <si>
    <t>22025101</t>
  </si>
  <si>
    <t>22025102</t>
  </si>
  <si>
    <t>22025103</t>
  </si>
  <si>
    <t>22025104</t>
  </si>
  <si>
    <t>22027101</t>
  </si>
  <si>
    <t>22027102</t>
  </si>
  <si>
    <t>22027103</t>
  </si>
  <si>
    <t>22027104</t>
  </si>
  <si>
    <t>22027105</t>
  </si>
  <si>
    <t>22034101</t>
  </si>
  <si>
    <t>22034102</t>
  </si>
  <si>
    <t>22035101</t>
  </si>
  <si>
    <t>22035102</t>
  </si>
  <si>
    <t>22037101</t>
  </si>
  <si>
    <t>22105101</t>
  </si>
  <si>
    <t>22105102</t>
  </si>
  <si>
    <t>22118101</t>
  </si>
  <si>
    <t>22118102</t>
  </si>
  <si>
    <t>22120101</t>
  </si>
  <si>
    <t>22125101</t>
  </si>
  <si>
    <t>22127101</t>
  </si>
  <si>
    <t>22134101</t>
  </si>
  <si>
    <t>22135101</t>
  </si>
  <si>
    <t>22137101</t>
  </si>
  <si>
    <t>22215101</t>
  </si>
  <si>
    <t>22215102</t>
  </si>
  <si>
    <t>22215103</t>
  </si>
  <si>
    <t>22215104</t>
  </si>
  <si>
    <t>22218101</t>
  </si>
  <si>
    <t>22220101</t>
  </si>
  <si>
    <t>22220102</t>
  </si>
  <si>
    <t>22220103</t>
  </si>
  <si>
    <t>22220104</t>
  </si>
  <si>
    <t>22225101</t>
  </si>
  <si>
    <t>22225102</t>
  </si>
  <si>
    <t>22227101</t>
  </si>
  <si>
    <t>22227102</t>
  </si>
  <si>
    <t>22227103</t>
  </si>
  <si>
    <t>22227104</t>
  </si>
  <si>
    <t>22235101</t>
  </si>
  <si>
    <t>22235102</t>
  </si>
  <si>
    <t>22235103</t>
  </si>
  <si>
    <t>22235104</t>
  </si>
  <si>
    <t>22237101</t>
  </si>
  <si>
    <t>22237102</t>
  </si>
  <si>
    <t>22237103</t>
  </si>
  <si>
    <t>22305101</t>
  </si>
  <si>
    <t>22315101</t>
  </si>
  <si>
    <t>22318101</t>
  </si>
  <si>
    <t>22320101</t>
  </si>
  <si>
    <t>22325101</t>
  </si>
  <si>
    <t>22325102</t>
  </si>
  <si>
    <t>22327101</t>
  </si>
  <si>
    <t>22327102</t>
  </si>
  <si>
    <t>22327103</t>
  </si>
  <si>
    <t>22334101</t>
  </si>
  <si>
    <t>22334102</t>
  </si>
  <si>
    <t>22334103</t>
  </si>
  <si>
    <t>22334104</t>
  </si>
  <si>
    <t>22335101</t>
  </si>
  <si>
    <t>22405101</t>
  </si>
  <si>
    <t>22418101</t>
  </si>
  <si>
    <t>22418102</t>
  </si>
  <si>
    <t>22418103</t>
  </si>
  <si>
    <t>22418104</t>
  </si>
  <si>
    <t>22418105</t>
  </si>
  <si>
    <t>22420101</t>
  </si>
  <si>
    <t>22420102</t>
  </si>
  <si>
    <t>22420103</t>
  </si>
  <si>
    <t>22425101</t>
  </si>
  <si>
    <t>22425102</t>
  </si>
  <si>
    <t>22425103</t>
  </si>
  <si>
    <t>22434101</t>
  </si>
  <si>
    <t>22434102</t>
  </si>
  <si>
    <t>22435101</t>
  </si>
  <si>
    <t>22437101</t>
  </si>
  <si>
    <t>22437102</t>
  </si>
  <si>
    <t>22505101</t>
  </si>
  <si>
    <t>22505102</t>
  </si>
  <si>
    <t>22505103</t>
  </si>
  <si>
    <t>22505104</t>
  </si>
  <si>
    <t>22518101</t>
  </si>
  <si>
    <t>22518102</t>
  </si>
  <si>
    <t>22525101</t>
  </si>
  <si>
    <t>22534101</t>
  </si>
  <si>
    <t>22534102</t>
  </si>
  <si>
    <t>22535101</t>
  </si>
  <si>
    <t>22615101</t>
  </si>
  <si>
    <t>22620101</t>
  </si>
  <si>
    <t>22620102</t>
  </si>
  <si>
    <t>22620103</t>
  </si>
  <si>
    <t>22625101</t>
  </si>
  <si>
    <t>22627101</t>
  </si>
  <si>
    <t>22634101</t>
  </si>
  <si>
    <t>22634102</t>
  </si>
  <si>
    <t>22635101</t>
  </si>
  <si>
    <t>22635102</t>
  </si>
  <si>
    <t>22635103</t>
  </si>
  <si>
    <t>22637101</t>
  </si>
  <si>
    <t>22637102</t>
  </si>
  <si>
    <t>22705101</t>
  </si>
  <si>
    <t>22705102</t>
  </si>
  <si>
    <t>22705103</t>
  </si>
  <si>
    <t>22715101</t>
  </si>
  <si>
    <t>22715102</t>
  </si>
  <si>
    <t>22715103</t>
  </si>
  <si>
    <t>22718101</t>
  </si>
  <si>
    <t>22718102</t>
  </si>
  <si>
    <t>22720101</t>
  </si>
  <si>
    <t>22720102</t>
  </si>
  <si>
    <t>22725101</t>
  </si>
  <si>
    <t>22725102</t>
  </si>
  <si>
    <t>22725103</t>
  </si>
  <si>
    <t>22727101</t>
  </si>
  <si>
    <t>22727102</t>
  </si>
  <si>
    <t>22734101</t>
  </si>
  <si>
    <t>22734102</t>
  </si>
  <si>
    <t>22735101</t>
  </si>
  <si>
    <t>22735102</t>
  </si>
  <si>
    <t>22815101</t>
  </si>
  <si>
    <t>22815102</t>
  </si>
  <si>
    <t>22818101</t>
  </si>
  <si>
    <t>22820101</t>
  </si>
  <si>
    <t>22820102</t>
  </si>
  <si>
    <t>22825101</t>
  </si>
  <si>
    <t>22825102</t>
  </si>
  <si>
    <t>22825103</t>
  </si>
  <si>
    <t>22825104</t>
  </si>
  <si>
    <t>22827101</t>
  </si>
  <si>
    <t>22834101</t>
  </si>
  <si>
    <t>22835101</t>
  </si>
  <si>
    <t>22837101</t>
  </si>
  <si>
    <t>22837102</t>
  </si>
  <si>
    <t>22837103</t>
  </si>
  <si>
    <t>22905101</t>
  </si>
  <si>
    <t>22905102</t>
  </si>
  <si>
    <t>22920101</t>
  </si>
  <si>
    <t>22925101</t>
  </si>
  <si>
    <t>22925102</t>
  </si>
  <si>
    <t>22935101</t>
  </si>
  <si>
    <t>22935102</t>
  </si>
  <si>
    <t>22935103</t>
  </si>
  <si>
    <t>22935104</t>
  </si>
  <si>
    <t>22935105</t>
  </si>
  <si>
    <t>22937101</t>
  </si>
  <si>
    <t>22937102</t>
  </si>
  <si>
    <t>22937103</t>
  </si>
  <si>
    <t>23005101</t>
  </si>
  <si>
    <t>23005102</t>
  </si>
  <si>
    <t>23015101</t>
  </si>
  <si>
    <t>23015102</t>
  </si>
  <si>
    <t>23015103</t>
  </si>
  <si>
    <t>23018101</t>
  </si>
  <si>
    <t>23018102</t>
  </si>
  <si>
    <t>23025101</t>
  </si>
  <si>
    <t>23025102</t>
  </si>
  <si>
    <t>23025103</t>
  </si>
  <si>
    <t>23027101</t>
  </si>
  <si>
    <t>23034101</t>
  </si>
  <si>
    <t>23034102</t>
  </si>
  <si>
    <t>23037101</t>
  </si>
  <si>
    <t>23118101</t>
  </si>
  <si>
    <t>23120101</t>
  </si>
  <si>
    <t>23120102</t>
  </si>
  <si>
    <t>23120103</t>
  </si>
  <si>
    <t>23120104</t>
  </si>
  <si>
    <t>23125101</t>
  </si>
  <si>
    <t>23125102</t>
  </si>
  <si>
    <t>23127101</t>
  </si>
  <si>
    <t>23127102</t>
  </si>
  <si>
    <t>23127103</t>
  </si>
  <si>
    <t>23127104</t>
  </si>
  <si>
    <t>23134101</t>
  </si>
  <si>
    <t>23205101</t>
  </si>
  <si>
    <t>23205102</t>
  </si>
  <si>
    <t>23205103</t>
  </si>
  <si>
    <t>23215101</t>
  </si>
  <si>
    <t>23215102</t>
  </si>
  <si>
    <t>23218101</t>
  </si>
  <si>
    <t>23218102</t>
  </si>
  <si>
    <t>23218103</t>
  </si>
  <si>
    <t>23220101</t>
  </si>
  <si>
    <t>23220102</t>
  </si>
  <si>
    <t>23220103</t>
  </si>
  <si>
    <t>23220104</t>
  </si>
  <si>
    <t>23227101</t>
  </si>
  <si>
    <t>23227102</t>
  </si>
  <si>
    <t>23227103</t>
  </si>
  <si>
    <t>23227104</t>
  </si>
  <si>
    <t>23237101</t>
  </si>
  <si>
    <t>23237102</t>
  </si>
  <si>
    <t>23305101</t>
  </si>
  <si>
    <t>23305102</t>
  </si>
  <si>
    <t>23305103</t>
  </si>
  <si>
    <t>23305104</t>
  </si>
  <si>
    <t>23315101</t>
  </si>
  <si>
    <t>23315102</t>
  </si>
  <si>
    <t>23318101</t>
  </si>
  <si>
    <t>23318102</t>
  </si>
  <si>
    <t>23320101</t>
  </si>
  <si>
    <t>23320102</t>
  </si>
  <si>
    <t>23325101</t>
  </si>
  <si>
    <t>23325102</t>
  </si>
  <si>
    <t>23327101</t>
  </si>
  <si>
    <t>23327102</t>
  </si>
  <si>
    <t>23334101</t>
  </si>
  <si>
    <t>23337101</t>
  </si>
  <si>
    <t>23337102</t>
  </si>
  <si>
    <t>23337103</t>
  </si>
  <si>
    <t>23337104</t>
  </si>
  <si>
    <t>23418101</t>
  </si>
  <si>
    <t>23418102</t>
  </si>
  <si>
    <t>23418103</t>
  </si>
  <si>
    <t>23425101</t>
  </si>
  <si>
    <t>23425102</t>
  </si>
  <si>
    <t>23427101</t>
  </si>
  <si>
    <t>23515101</t>
  </si>
  <si>
    <t>23515102</t>
  </si>
  <si>
    <t>23518101</t>
  </si>
  <si>
    <t>23518102</t>
  </si>
  <si>
    <t>23518103</t>
  </si>
  <si>
    <t>23527101</t>
  </si>
  <si>
    <t>23527102</t>
  </si>
  <si>
    <t>23527103</t>
  </si>
  <si>
    <t>23534101</t>
  </si>
  <si>
    <t>23537101</t>
  </si>
  <si>
    <t>23605101</t>
  </si>
  <si>
    <t>23605102</t>
  </si>
  <si>
    <t>23605103</t>
  </si>
  <si>
    <t>23615101</t>
  </si>
  <si>
    <t>23615102</t>
  </si>
  <si>
    <t>23618101</t>
  </si>
  <si>
    <t>23620101</t>
  </si>
  <si>
    <t>23625101</t>
  </si>
  <si>
    <t>23625102</t>
  </si>
  <si>
    <t>23625103</t>
  </si>
  <si>
    <t>23625104</t>
  </si>
  <si>
    <t>23627101</t>
  </si>
  <si>
    <t>23627102</t>
  </si>
  <si>
    <t>23627103</t>
  </si>
  <si>
    <t>23637101</t>
  </si>
  <si>
    <t>23637102</t>
  </si>
  <si>
    <t>23715101</t>
  </si>
  <si>
    <t>23715102</t>
  </si>
  <si>
    <t>23715103</t>
  </si>
  <si>
    <t>23720101</t>
  </si>
  <si>
    <t>23720102</t>
  </si>
  <si>
    <t>23725101</t>
  </si>
  <si>
    <t>23725102</t>
  </si>
  <si>
    <t>23725103</t>
  </si>
  <si>
    <t>23727101</t>
  </si>
  <si>
    <t>23727102</t>
  </si>
  <si>
    <t>23727103</t>
  </si>
  <si>
    <t>23727104</t>
  </si>
  <si>
    <t>23734101</t>
  </si>
  <si>
    <t>23735101</t>
  </si>
  <si>
    <t>23735102</t>
  </si>
  <si>
    <t>23737101</t>
  </si>
  <si>
    <t>23737102</t>
  </si>
  <si>
    <t>23737103</t>
  </si>
  <si>
    <t>23737104</t>
  </si>
  <si>
    <t>23815101</t>
  </si>
  <si>
    <t>23815102</t>
  </si>
  <si>
    <t>23818101</t>
  </si>
  <si>
    <t>23818102</t>
  </si>
  <si>
    <t>23818103</t>
  </si>
  <si>
    <t>23818104</t>
  </si>
  <si>
    <t>23820101</t>
  </si>
  <si>
    <t>23825101</t>
  </si>
  <si>
    <t>23827101</t>
  </si>
  <si>
    <t>23827102</t>
  </si>
  <si>
    <t>23827103</t>
  </si>
  <si>
    <t>23827104</t>
  </si>
  <si>
    <t>23834101</t>
  </si>
  <si>
    <t>23834102</t>
  </si>
  <si>
    <t>23835101</t>
  </si>
  <si>
    <t>23835102</t>
  </si>
  <si>
    <t>23905101</t>
  </si>
  <si>
    <t>23915101</t>
  </si>
  <si>
    <t>23915102</t>
  </si>
  <si>
    <t>23915103</t>
  </si>
  <si>
    <t>23918101</t>
  </si>
  <si>
    <t>23918102</t>
  </si>
  <si>
    <t>23920101</t>
  </si>
  <si>
    <t>23920102</t>
  </si>
  <si>
    <t>23925101</t>
  </si>
  <si>
    <t>23925102</t>
  </si>
  <si>
    <t>23925103</t>
  </si>
  <si>
    <t>23927101</t>
  </si>
  <si>
    <t>23927102</t>
  </si>
  <si>
    <t>23927103</t>
  </si>
  <si>
    <t>23934101</t>
  </si>
  <si>
    <t>23935101</t>
  </si>
  <si>
    <t>23935102</t>
  </si>
  <si>
    <t>23935103</t>
  </si>
  <si>
    <t>23937101</t>
  </si>
  <si>
    <t>23937102</t>
  </si>
  <si>
    <t>24020101</t>
  </si>
  <si>
    <t>24027101</t>
  </si>
  <si>
    <t>24034101</t>
  </si>
  <si>
    <t>24034102</t>
  </si>
  <si>
    <t>24037101</t>
  </si>
  <si>
    <t>24118101</t>
  </si>
  <si>
    <t>24118102</t>
  </si>
  <si>
    <t>24120101</t>
  </si>
  <si>
    <t>24120102</t>
  </si>
  <si>
    <t>24125101</t>
  </si>
  <si>
    <t>24125102</t>
  </si>
  <si>
    <t>24127101</t>
  </si>
  <si>
    <t>24127102</t>
  </si>
  <si>
    <t>24137101</t>
  </si>
  <si>
    <t>24205101</t>
  </si>
  <si>
    <t>24205102</t>
  </si>
  <si>
    <t>24215101</t>
  </si>
  <si>
    <t>24215102</t>
  </si>
  <si>
    <t>24227101</t>
  </si>
  <si>
    <t>24227102</t>
  </si>
  <si>
    <t>24234101</t>
  </si>
  <si>
    <t>24237101</t>
  </si>
  <si>
    <t>24305101</t>
  </si>
  <si>
    <t>24305102</t>
  </si>
  <si>
    <t>24315101</t>
  </si>
  <si>
    <t>24320101</t>
  </si>
  <si>
    <t>24325101</t>
  </si>
  <si>
    <t>24325102</t>
  </si>
  <si>
    <t>24327101</t>
  </si>
  <si>
    <t>24327102</t>
  </si>
  <si>
    <t>24335101</t>
  </si>
  <si>
    <t>24335102</t>
  </si>
  <si>
    <t>24335103</t>
  </si>
  <si>
    <t>24335104</t>
  </si>
  <si>
    <t>24337101</t>
  </si>
  <si>
    <t>24405101</t>
  </si>
  <si>
    <t>24425101</t>
  </si>
  <si>
    <t>24434101</t>
  </si>
  <si>
    <t>24435101</t>
  </si>
  <si>
    <t>24437101</t>
  </si>
  <si>
    <t>24505101</t>
  </si>
  <si>
    <t>24505102</t>
  </si>
  <si>
    <t>24505103</t>
  </si>
  <si>
    <t>24505104</t>
  </si>
  <si>
    <t>24515101</t>
  </si>
  <si>
    <t>24518101</t>
  </si>
  <si>
    <t>24518102</t>
  </si>
  <si>
    <t>24520101</t>
  </si>
  <si>
    <t>24520102</t>
  </si>
  <si>
    <t>24520103</t>
  </si>
  <si>
    <t>24525101</t>
  </si>
  <si>
    <t>24525102</t>
  </si>
  <si>
    <t>24525103</t>
  </si>
  <si>
    <t>24534101</t>
  </si>
  <si>
    <t>24535101</t>
  </si>
  <si>
    <t>24535102</t>
  </si>
  <si>
    <t>24537101</t>
  </si>
  <si>
    <t>24537102</t>
  </si>
  <si>
    <t>24537103</t>
  </si>
  <si>
    <t>24605101</t>
  </si>
  <si>
    <t>24615101</t>
  </si>
  <si>
    <t>24615102</t>
  </si>
  <si>
    <t>24618101</t>
  </si>
  <si>
    <t>24620101</t>
  </si>
  <si>
    <t>24627101</t>
  </si>
  <si>
    <t>24635101</t>
  </si>
  <si>
    <t>24637101</t>
  </si>
  <si>
    <t>24637102</t>
  </si>
  <si>
    <t>24705101</t>
  </si>
  <si>
    <t>24705102</t>
  </si>
  <si>
    <t>24715101</t>
  </si>
  <si>
    <t>24715102</t>
  </si>
  <si>
    <t>24720101</t>
  </si>
  <si>
    <t>24727101</t>
  </si>
  <si>
    <t>24727102</t>
  </si>
  <si>
    <t>24727103</t>
  </si>
  <si>
    <t>24727104</t>
  </si>
  <si>
    <t>24734101</t>
  </si>
  <si>
    <t>24735101</t>
  </si>
  <si>
    <t>24735102</t>
  </si>
  <si>
    <t>24805101</t>
  </si>
  <si>
    <t>24805102</t>
  </si>
  <si>
    <t>24818101</t>
  </si>
  <si>
    <t>24818102</t>
  </si>
  <si>
    <t>24818103</t>
  </si>
  <si>
    <t>24820101</t>
  </si>
  <si>
    <t>24837101</t>
  </si>
  <si>
    <t>24905101</t>
  </si>
  <si>
    <t>24905102</t>
  </si>
  <si>
    <t>24905103</t>
  </si>
  <si>
    <t>24915101</t>
  </si>
  <si>
    <t>24925101</t>
  </si>
  <si>
    <t>24935101</t>
  </si>
  <si>
    <t>24935102</t>
  </si>
  <si>
    <t>25015101</t>
  </si>
  <si>
    <t>25034101</t>
  </si>
  <si>
    <t>25034102</t>
  </si>
  <si>
    <t>25105101</t>
  </si>
  <si>
    <t>25105102</t>
  </si>
  <si>
    <t>25115101</t>
  </si>
  <si>
    <t>25115102</t>
  </si>
  <si>
    <t>25118101</t>
  </si>
  <si>
    <t>25125101</t>
  </si>
  <si>
    <t>25125102</t>
  </si>
  <si>
    <t>25127101</t>
  </si>
  <si>
    <t>25127102</t>
  </si>
  <si>
    <t>25134101</t>
  </si>
  <si>
    <t>25135101</t>
  </si>
  <si>
    <t>25135102</t>
  </si>
  <si>
    <t>25135103</t>
  </si>
  <si>
    <t>25135104</t>
  </si>
  <si>
    <t>25137101</t>
  </si>
  <si>
    <t>25205101</t>
  </si>
  <si>
    <t>25205102</t>
  </si>
  <si>
    <t>25215101</t>
  </si>
  <si>
    <t>25225101</t>
  </si>
  <si>
    <t>25225102</t>
  </si>
  <si>
    <t>25227101</t>
  </si>
  <si>
    <t>25227102</t>
  </si>
  <si>
    <t>25234101</t>
  </si>
  <si>
    <t>25234102</t>
  </si>
  <si>
    <t>25235101</t>
  </si>
  <si>
    <t>25237101</t>
  </si>
  <si>
    <t>25305101</t>
  </si>
  <si>
    <t>25305102</t>
  </si>
  <si>
    <t>25305103</t>
  </si>
  <si>
    <t>25315101</t>
  </si>
  <si>
    <t>25315102</t>
  </si>
  <si>
    <t>25320101</t>
  </si>
  <si>
    <t>25335101</t>
  </si>
  <si>
    <t>25335102</t>
  </si>
  <si>
    <t>25335103</t>
  </si>
  <si>
    <t>25335104</t>
  </si>
  <si>
    <t>25337101</t>
  </si>
  <si>
    <t>25405101</t>
  </si>
  <si>
    <t>25415101</t>
  </si>
  <si>
    <t>25415102</t>
  </si>
  <si>
    <t>25415103</t>
  </si>
  <si>
    <t>25425101</t>
  </si>
  <si>
    <t>25434101</t>
  </si>
  <si>
    <t>25434102</t>
  </si>
  <si>
    <t>25434103</t>
  </si>
  <si>
    <t>25437101</t>
  </si>
  <si>
    <t>25437102</t>
  </si>
  <si>
    <t>25437103</t>
  </si>
  <si>
    <t>25505101</t>
  </si>
  <si>
    <t>25505102</t>
  </si>
  <si>
    <t>25515101</t>
  </si>
  <si>
    <t>25515102</t>
  </si>
  <si>
    <t>25520101</t>
  </si>
  <si>
    <t>25525101</t>
  </si>
  <si>
    <t>25527101</t>
  </si>
  <si>
    <t>25527102</t>
  </si>
  <si>
    <t>25527103</t>
  </si>
  <si>
    <t>25618101</t>
  </si>
  <si>
    <t>25620101</t>
  </si>
  <si>
    <t>25620102</t>
  </si>
  <si>
    <t>25620103</t>
  </si>
  <si>
    <t>25625101</t>
  </si>
  <si>
    <t>25625102</t>
  </si>
  <si>
    <t>25627101</t>
  </si>
  <si>
    <t>25705101</t>
  </si>
  <si>
    <t>25705102</t>
  </si>
  <si>
    <t>25718101</t>
  </si>
  <si>
    <t>25720101</t>
  </si>
  <si>
    <t>25725101</t>
  </si>
  <si>
    <t>25725102</t>
  </si>
  <si>
    <t>25725103</t>
  </si>
  <si>
    <t>25727101</t>
  </si>
  <si>
    <t>25727102</t>
  </si>
  <si>
    <t>25737101</t>
  </si>
  <si>
    <t>25737102</t>
  </si>
  <si>
    <t>25805101</t>
  </si>
  <si>
    <t>25805102</t>
  </si>
  <si>
    <t>25815101</t>
  </si>
  <si>
    <t>25815102</t>
  </si>
  <si>
    <t>25815103</t>
  </si>
  <si>
    <t>25818101</t>
  </si>
  <si>
    <t>25818102</t>
  </si>
  <si>
    <t>25818103</t>
  </si>
  <si>
    <t>25820101</t>
  </si>
  <si>
    <t>25825101</t>
  </si>
  <si>
    <t>25827101</t>
  </si>
  <si>
    <t>25827102</t>
  </si>
  <si>
    <t>25834101</t>
  </si>
  <si>
    <t>25834102</t>
  </si>
  <si>
    <t>25835101</t>
  </si>
  <si>
    <t>25905101</t>
  </si>
  <si>
    <t>25905102</t>
  </si>
  <si>
    <t>25920101</t>
  </si>
  <si>
    <t>25925101</t>
  </si>
  <si>
    <t>25925102</t>
  </si>
  <si>
    <t>25927101</t>
  </si>
  <si>
    <t>25934101</t>
  </si>
  <si>
    <t>25935101</t>
  </si>
  <si>
    <t>25935102</t>
  </si>
  <si>
    <t>25937101</t>
  </si>
  <si>
    <t>25937102</t>
  </si>
  <si>
    <t>26005101</t>
  </si>
  <si>
    <t>26005102</t>
  </si>
  <si>
    <t>26015101</t>
  </si>
  <si>
    <t>26015102</t>
  </si>
  <si>
    <t>26025101</t>
  </si>
  <si>
    <t>26025102</t>
  </si>
  <si>
    <t>26027101</t>
  </si>
  <si>
    <t>26027102</t>
  </si>
  <si>
    <t>26034101</t>
  </si>
  <si>
    <t>26035101</t>
  </si>
  <si>
    <t>26037101</t>
  </si>
  <si>
    <t>26037102</t>
  </si>
  <si>
    <t>26037103</t>
  </si>
  <si>
    <t>26105101</t>
  </si>
  <si>
    <t>26105102</t>
  </si>
  <si>
    <t>26115101</t>
  </si>
  <si>
    <t>26115102</t>
  </si>
  <si>
    <t>26120101</t>
  </si>
  <si>
    <t>26120102</t>
  </si>
  <si>
    <t>26125101</t>
  </si>
  <si>
    <t>26125102</t>
  </si>
  <si>
    <t>26127101</t>
  </si>
  <si>
    <t>26127102</t>
  </si>
  <si>
    <t>26135101</t>
  </si>
  <si>
    <t>26135102</t>
  </si>
  <si>
    <t>26137101</t>
  </si>
  <si>
    <t>26137102</t>
  </si>
  <si>
    <t>26215101</t>
  </si>
  <si>
    <t>26215102</t>
  </si>
  <si>
    <t>26218101</t>
  </si>
  <si>
    <t>26218102</t>
  </si>
  <si>
    <t>26218103</t>
  </si>
  <si>
    <t>26220101</t>
  </si>
  <si>
    <t>26220102</t>
  </si>
  <si>
    <t>26220103</t>
  </si>
  <si>
    <t>26220104</t>
  </si>
  <si>
    <t>26225101</t>
  </si>
  <si>
    <t>26225102</t>
  </si>
  <si>
    <t>26225103</t>
  </si>
  <si>
    <t>26225104</t>
  </si>
  <si>
    <t>26234101</t>
  </si>
  <si>
    <t>26234102</t>
  </si>
  <si>
    <t>26235101</t>
  </si>
  <si>
    <t>26235102</t>
  </si>
  <si>
    <t>26235103</t>
  </si>
  <si>
    <t>26235104</t>
  </si>
  <si>
    <t>26237101</t>
  </si>
  <si>
    <t>26305101</t>
  </si>
  <si>
    <t>26305102</t>
  </si>
  <si>
    <t>26305103</t>
  </si>
  <si>
    <t>26305104</t>
  </si>
  <si>
    <t>26315101</t>
  </si>
  <si>
    <t>26315102</t>
  </si>
  <si>
    <t>26315103</t>
  </si>
  <si>
    <t>26318101</t>
  </si>
  <si>
    <t>26327101</t>
  </si>
  <si>
    <t>26327102</t>
  </si>
  <si>
    <t>26327103</t>
  </si>
  <si>
    <t>26337101</t>
  </si>
  <si>
    <t>26405101</t>
  </si>
  <si>
    <t>26405102</t>
  </si>
  <si>
    <t>26405103</t>
  </si>
  <si>
    <t>26415101</t>
  </si>
  <si>
    <t>26415102</t>
  </si>
  <si>
    <t>26418101</t>
  </si>
  <si>
    <t>26418102</t>
  </si>
  <si>
    <t>26420101</t>
  </si>
  <si>
    <t>26427101</t>
  </si>
  <si>
    <t>26427102</t>
  </si>
  <si>
    <t>26427103</t>
  </si>
  <si>
    <t>26427104</t>
  </si>
  <si>
    <t>26434101</t>
  </si>
  <si>
    <t>26434102</t>
  </si>
  <si>
    <t>26434103</t>
  </si>
  <si>
    <t>26505101</t>
  </si>
  <si>
    <t>26505102</t>
  </si>
  <si>
    <t>26520101</t>
  </si>
  <si>
    <t>26525101</t>
  </si>
  <si>
    <t>26534101</t>
  </si>
  <si>
    <t>26534102</t>
  </si>
  <si>
    <t>26534103</t>
  </si>
  <si>
    <t>26534104</t>
  </si>
  <si>
    <t>26535101</t>
  </si>
  <si>
    <t>26535102</t>
  </si>
  <si>
    <t>26627101</t>
  </si>
  <si>
    <t>26634101</t>
  </si>
  <si>
    <t>26634102</t>
  </si>
  <si>
    <t>26718101</t>
  </si>
  <si>
    <t>26720101</t>
  </si>
  <si>
    <t>26720102</t>
  </si>
  <si>
    <t>26720103</t>
  </si>
  <si>
    <t>26720104</t>
  </si>
  <si>
    <t>26725101</t>
  </si>
  <si>
    <t>26725102</t>
  </si>
  <si>
    <t>26725103</t>
  </si>
  <si>
    <t>26725104</t>
  </si>
  <si>
    <t>26727101</t>
  </si>
  <si>
    <t>26734101</t>
  </si>
  <si>
    <t>26734102</t>
  </si>
  <si>
    <t>26734103</t>
  </si>
  <si>
    <t>26734104</t>
  </si>
  <si>
    <t>26735101</t>
  </si>
  <si>
    <t>26735102</t>
  </si>
  <si>
    <t>26735103</t>
  </si>
  <si>
    <t>26735104</t>
  </si>
  <si>
    <t>26805101</t>
  </si>
  <si>
    <t>26805102</t>
  </si>
  <si>
    <t>26805201</t>
  </si>
  <si>
    <t>26820101</t>
  </si>
  <si>
    <t>26825101</t>
  </si>
  <si>
    <t>26834101</t>
  </si>
  <si>
    <t>26834102</t>
  </si>
  <si>
    <t>26834103</t>
  </si>
  <si>
    <t>26915101</t>
  </si>
  <si>
    <t>26915102</t>
  </si>
  <si>
    <t>26915103</t>
  </si>
  <si>
    <t>26918101</t>
  </si>
  <si>
    <t>26925101</t>
  </si>
  <si>
    <t>26925102</t>
  </si>
  <si>
    <t>26925103</t>
  </si>
  <si>
    <t>26934101</t>
  </si>
  <si>
    <t>26934102</t>
  </si>
  <si>
    <t>26935101</t>
  </si>
  <si>
    <t>26935102</t>
  </si>
  <si>
    <t>26937101</t>
  </si>
  <si>
    <t>27005101</t>
  </si>
  <si>
    <t>27005102</t>
  </si>
  <si>
    <t>27005103</t>
  </si>
  <si>
    <t>27005104</t>
  </si>
  <si>
    <t>27015101</t>
  </si>
  <si>
    <t>27018101</t>
  </si>
  <si>
    <t>27018102</t>
  </si>
  <si>
    <t>27020101</t>
  </si>
  <si>
    <t>27020102</t>
  </si>
  <si>
    <t>27020103</t>
  </si>
  <si>
    <t>27020104</t>
  </si>
  <si>
    <t>27025101</t>
  </si>
  <si>
    <t>27025102</t>
  </si>
  <si>
    <t>27035101</t>
  </si>
  <si>
    <t>27035102</t>
  </si>
  <si>
    <t>27037101</t>
  </si>
  <si>
    <t>27037102</t>
  </si>
  <si>
    <t>27037103</t>
  </si>
  <si>
    <t>27115101</t>
  </si>
  <si>
    <t>27115102</t>
  </si>
  <si>
    <t>27134101</t>
  </si>
  <si>
    <t>27134102</t>
  </si>
  <si>
    <t>27134103</t>
  </si>
  <si>
    <t>27137101</t>
  </si>
  <si>
    <t>27205101</t>
  </si>
  <si>
    <t>27205102</t>
  </si>
  <si>
    <t>27205103</t>
  </si>
  <si>
    <t>27215101</t>
  </si>
  <si>
    <t>27227101</t>
  </si>
  <si>
    <t>27235101</t>
  </si>
  <si>
    <t>27235102</t>
  </si>
  <si>
    <t>27237101</t>
  </si>
  <si>
    <t>27237102</t>
  </si>
  <si>
    <t>27305101</t>
  </si>
  <si>
    <t>27305102</t>
  </si>
  <si>
    <t>27305103</t>
  </si>
  <si>
    <t>27305104</t>
  </si>
  <si>
    <t>27305105</t>
  </si>
  <si>
    <t>27315101</t>
  </si>
  <si>
    <t>27315102</t>
  </si>
  <si>
    <t>27320101</t>
  </si>
  <si>
    <t>27320102</t>
  </si>
  <si>
    <t>27320103</t>
  </si>
  <si>
    <t>27320104</t>
  </si>
  <si>
    <t>27325101</t>
  </si>
  <si>
    <t>27327101</t>
  </si>
  <si>
    <t>27327102</t>
  </si>
  <si>
    <t>27327103</t>
  </si>
  <si>
    <t>27327104</t>
  </si>
  <si>
    <t>27334101</t>
  </si>
  <si>
    <t>27334102</t>
  </si>
  <si>
    <t>27335101</t>
  </si>
  <si>
    <t>27337101</t>
  </si>
  <si>
    <t>27405101</t>
  </si>
  <si>
    <t>27405102</t>
  </si>
  <si>
    <t>27415101</t>
  </si>
  <si>
    <t>27418101</t>
  </si>
  <si>
    <t>27418102</t>
  </si>
  <si>
    <t>27418103</t>
  </si>
  <si>
    <t>27418104</t>
  </si>
  <si>
    <t>27420101</t>
  </si>
  <si>
    <t>27420102</t>
  </si>
  <si>
    <t>27420103</t>
  </si>
  <si>
    <t>27420104</t>
  </si>
  <si>
    <t>27425101</t>
  </si>
  <si>
    <t>27425102</t>
  </si>
  <si>
    <t>27425103</t>
  </si>
  <si>
    <t>27425104</t>
  </si>
  <si>
    <t>27505101</t>
  </si>
  <si>
    <t>27515101</t>
  </si>
  <si>
    <t>27515102</t>
  </si>
  <si>
    <t>27515103</t>
  </si>
  <si>
    <t>27515104</t>
  </si>
  <si>
    <t>27518101</t>
  </si>
  <si>
    <t>27518102</t>
  </si>
  <si>
    <t>27525101</t>
  </si>
  <si>
    <t>27525102</t>
  </si>
  <si>
    <t>27525103</t>
  </si>
  <si>
    <t>27534101</t>
  </si>
  <si>
    <t>27534102</t>
  </si>
  <si>
    <t>27534103</t>
  </si>
  <si>
    <t>27535101</t>
  </si>
  <si>
    <t>27620101</t>
  </si>
  <si>
    <t>27620102</t>
  </si>
  <si>
    <t>27625101</t>
  </si>
  <si>
    <t>27625102</t>
  </si>
  <si>
    <t>27634101</t>
  </si>
  <si>
    <t>27634102</t>
  </si>
  <si>
    <t>27635101</t>
  </si>
  <si>
    <t>27637101</t>
  </si>
  <si>
    <t>27637102</t>
  </si>
  <si>
    <t>27637103</t>
  </si>
  <si>
    <t>27705101</t>
  </si>
  <si>
    <t>27715101</t>
  </si>
  <si>
    <t>27718101</t>
  </si>
  <si>
    <t>27718102</t>
  </si>
  <si>
    <t>27725101</t>
  </si>
  <si>
    <t>27725102</t>
  </si>
  <si>
    <t>27734101</t>
  </si>
  <si>
    <t>27734102</t>
  </si>
  <si>
    <t>27735101</t>
  </si>
  <si>
    <t>27737101</t>
  </si>
  <si>
    <t>27805101</t>
  </si>
  <si>
    <t>27805102</t>
  </si>
  <si>
    <t>27818101</t>
  </si>
  <si>
    <t>27818102</t>
  </si>
  <si>
    <t>27818103</t>
  </si>
  <si>
    <t>27820101</t>
  </si>
  <si>
    <t>27825101</t>
  </si>
  <si>
    <t>27825102</t>
  </si>
  <si>
    <t>27827101</t>
  </si>
  <si>
    <t>27827102</t>
  </si>
  <si>
    <t>27834101</t>
  </si>
  <si>
    <t>27834102</t>
  </si>
  <si>
    <t>27834103</t>
  </si>
  <si>
    <t>27835101</t>
  </si>
  <si>
    <t>27837101</t>
  </si>
  <si>
    <t>27837102</t>
  </si>
  <si>
    <t>27905101</t>
  </si>
  <si>
    <t>27905102</t>
  </si>
  <si>
    <t>27905103</t>
  </si>
  <si>
    <t>27918101</t>
  </si>
  <si>
    <t>27918102</t>
  </si>
  <si>
    <t>27918103</t>
  </si>
  <si>
    <t>27920101</t>
  </si>
  <si>
    <t>27920102</t>
  </si>
  <si>
    <t>27925101</t>
  </si>
  <si>
    <t>27927101</t>
  </si>
  <si>
    <t>27927102</t>
  </si>
  <si>
    <t>27934101</t>
  </si>
  <si>
    <t>27935101</t>
  </si>
  <si>
    <t>28005101</t>
  </si>
  <si>
    <t>28005102</t>
  </si>
  <si>
    <t>28005103</t>
  </si>
  <si>
    <t>28015101</t>
  </si>
  <si>
    <t>28018101</t>
  </si>
  <si>
    <t>28025101</t>
  </si>
  <si>
    <t>28025102</t>
  </si>
  <si>
    <t>28035101</t>
  </si>
  <si>
    <t>28105101</t>
  </si>
  <si>
    <t>28105102</t>
  </si>
  <si>
    <t>28115101</t>
  </si>
  <si>
    <t>28118101</t>
  </si>
  <si>
    <t>28118102</t>
  </si>
  <si>
    <t>28120101</t>
  </si>
  <si>
    <t>28120102</t>
  </si>
  <si>
    <t>28127101</t>
  </si>
  <si>
    <t>28127102</t>
  </si>
  <si>
    <t>28127103</t>
  </si>
  <si>
    <t>28135101</t>
  </si>
  <si>
    <t>28135102</t>
  </si>
  <si>
    <t>28135103</t>
  </si>
  <si>
    <t>28135104</t>
  </si>
  <si>
    <t>28215101</t>
  </si>
  <si>
    <t>28215102</t>
  </si>
  <si>
    <t>28215103</t>
  </si>
  <si>
    <t>28215104</t>
  </si>
  <si>
    <t>28215105</t>
  </si>
  <si>
    <t>28218101</t>
  </si>
  <si>
    <t>28220101</t>
  </si>
  <si>
    <t>28220102</t>
  </si>
  <si>
    <t>28225101</t>
  </si>
  <si>
    <t>28225102</t>
  </si>
  <si>
    <t>28227101</t>
  </si>
  <si>
    <t>28227102</t>
  </si>
  <si>
    <t>28227103</t>
  </si>
  <si>
    <t>28235101</t>
  </si>
  <si>
    <t>28235102</t>
  </si>
  <si>
    <t>28237101</t>
  </si>
  <si>
    <t>28237102</t>
  </si>
  <si>
    <t>28315101</t>
  </si>
  <si>
    <t>28315102</t>
  </si>
  <si>
    <t>28318101</t>
  </si>
  <si>
    <t>28320101</t>
  </si>
  <si>
    <t>28320102</t>
  </si>
  <si>
    <t>28320103</t>
  </si>
  <si>
    <t>28320104</t>
  </si>
  <si>
    <t>28327101</t>
  </si>
  <si>
    <t>28335101</t>
  </si>
  <si>
    <t>28335102</t>
  </si>
  <si>
    <t>28335103</t>
  </si>
  <si>
    <t>28337101</t>
  </si>
  <si>
    <t>28337102</t>
  </si>
  <si>
    <t>28337103</t>
  </si>
  <si>
    <t>28337104</t>
  </si>
  <si>
    <t>28415101</t>
  </si>
  <si>
    <t>28418101</t>
  </si>
  <si>
    <t>28427101</t>
  </si>
  <si>
    <t>28427102</t>
  </si>
  <si>
    <t>28435101</t>
  </si>
  <si>
    <t>28435102</t>
  </si>
  <si>
    <t>28435103</t>
  </si>
  <si>
    <t>28527301</t>
  </si>
  <si>
    <t>28537101</t>
  </si>
  <si>
    <t>28537102</t>
  </si>
  <si>
    <t>28537103</t>
  </si>
  <si>
    <t>28605101</t>
  </si>
  <si>
    <t>28605102</t>
  </si>
  <si>
    <t>28605103</t>
  </si>
  <si>
    <t>28605104</t>
  </si>
  <si>
    <t>28620101</t>
  </si>
  <si>
    <t>28627101</t>
  </si>
  <si>
    <t>28627102</t>
  </si>
  <si>
    <t>28627103</t>
  </si>
  <si>
    <t>28627104</t>
  </si>
  <si>
    <t>28634101</t>
  </si>
  <si>
    <t>28635101</t>
  </si>
  <si>
    <t>28637101</t>
  </si>
  <si>
    <t>28637102</t>
  </si>
  <si>
    <t>28705101</t>
  </si>
  <si>
    <t>28705102</t>
  </si>
  <si>
    <t>28718101</t>
  </si>
  <si>
    <t>28718102</t>
  </si>
  <si>
    <t>28718103</t>
  </si>
  <si>
    <t>28720101</t>
  </si>
  <si>
    <t>28720102</t>
  </si>
  <si>
    <t>28720103</t>
  </si>
  <si>
    <t>28720104</t>
  </si>
  <si>
    <t>28725101</t>
  </si>
  <si>
    <t>28734101</t>
  </si>
  <si>
    <t>28734102</t>
  </si>
  <si>
    <t>28735101</t>
  </si>
  <si>
    <t>28737101</t>
  </si>
  <si>
    <t>28737102</t>
  </si>
  <si>
    <t>28737103</t>
  </si>
  <si>
    <t>28737104</t>
  </si>
  <si>
    <t>28815101</t>
  </si>
  <si>
    <t>28815102</t>
  </si>
  <si>
    <t>28818101</t>
  </si>
  <si>
    <t>28818102</t>
  </si>
  <si>
    <t>28820101</t>
  </si>
  <si>
    <t>28820102</t>
  </si>
  <si>
    <t>28825101</t>
  </si>
  <si>
    <t>28825102</t>
  </si>
  <si>
    <t>28827101</t>
  </si>
  <si>
    <t>28827102</t>
  </si>
  <si>
    <t>28835101</t>
  </si>
  <si>
    <t>28835102</t>
  </si>
  <si>
    <t>28835103</t>
  </si>
  <si>
    <t>28835104</t>
  </si>
  <si>
    <t>28905101</t>
  </si>
  <si>
    <t>28915101</t>
  </si>
  <si>
    <t>28915102</t>
  </si>
  <si>
    <t>28920101</t>
  </si>
  <si>
    <t>28920102</t>
  </si>
  <si>
    <t>28925101</t>
  </si>
  <si>
    <t>28925102</t>
  </si>
  <si>
    <t>28927101</t>
  </si>
  <si>
    <t>28935101</t>
  </si>
  <si>
    <t>28935102</t>
  </si>
  <si>
    <t>28935103</t>
  </si>
  <si>
    <t>28935104</t>
  </si>
  <si>
    <t>28937101</t>
  </si>
  <si>
    <t>28937102</t>
  </si>
  <si>
    <t>29005101</t>
  </si>
  <si>
    <t>29005102</t>
  </si>
  <si>
    <t>29005103</t>
  </si>
  <si>
    <t>29018101</t>
  </si>
  <si>
    <t>29018102</t>
  </si>
  <si>
    <t>29018103</t>
  </si>
  <si>
    <t>29034101</t>
  </si>
  <si>
    <t>29034102</t>
  </si>
  <si>
    <t>29034103</t>
  </si>
  <si>
    <t>29037101</t>
  </si>
  <si>
    <t>29037102</t>
  </si>
  <si>
    <t>29037103</t>
  </si>
  <si>
    <t>29037104</t>
  </si>
  <si>
    <t>29037105</t>
  </si>
  <si>
    <t>29105101</t>
  </si>
  <si>
    <t>29115101</t>
  </si>
  <si>
    <t>29115102</t>
  </si>
  <si>
    <t>29118101</t>
  </si>
  <si>
    <t>29120101</t>
  </si>
  <si>
    <t>29125101</t>
  </si>
  <si>
    <t>29125102</t>
  </si>
  <si>
    <t>29125103</t>
  </si>
  <si>
    <t>29125104</t>
  </si>
  <si>
    <t>29134101</t>
  </si>
  <si>
    <t>29134102</t>
  </si>
  <si>
    <t>29205101</t>
  </si>
  <si>
    <t>29205102</t>
  </si>
  <si>
    <t>29215101</t>
  </si>
  <si>
    <t>29218101</t>
  </si>
  <si>
    <t>29218102</t>
  </si>
  <si>
    <t>29218103</t>
  </si>
  <si>
    <t>29218104</t>
  </si>
  <si>
    <t>29234101</t>
  </si>
  <si>
    <t>29235101</t>
  </si>
  <si>
    <t>29235102</t>
  </si>
  <si>
    <t>29237101</t>
  </si>
  <si>
    <t>29237102</t>
  </si>
  <si>
    <t>29237103</t>
  </si>
  <si>
    <t>29315101</t>
  </si>
  <si>
    <t>29315102</t>
  </si>
  <si>
    <t>29315103</t>
  </si>
  <si>
    <t>29315104</t>
  </si>
  <si>
    <t>29320101</t>
  </si>
  <si>
    <t>29325101</t>
  </si>
  <si>
    <t>29327101</t>
  </si>
  <si>
    <t>29327102</t>
  </si>
  <si>
    <t>29327103</t>
  </si>
  <si>
    <t>29327104</t>
  </si>
  <si>
    <t>29335101</t>
  </si>
  <si>
    <t>29335102</t>
  </si>
  <si>
    <t>29337101</t>
  </si>
  <si>
    <t>29337102</t>
  </si>
  <si>
    <t>29405101</t>
  </si>
  <si>
    <t>29415101</t>
  </si>
  <si>
    <t>29418101</t>
  </si>
  <si>
    <t>29418102</t>
  </si>
  <si>
    <t>29420101</t>
  </si>
  <si>
    <t>29420102</t>
  </si>
  <si>
    <t>29427101</t>
  </si>
  <si>
    <t>29427102</t>
  </si>
  <si>
    <t>29427103</t>
  </si>
  <si>
    <t>29427104</t>
  </si>
  <si>
    <t>29505101</t>
  </si>
  <si>
    <t>29505102</t>
  </si>
  <si>
    <t>29505103</t>
  </si>
  <si>
    <t>29520101</t>
  </si>
  <si>
    <t>29520102</t>
  </si>
  <si>
    <t>29525101</t>
  </si>
  <si>
    <t>29525102</t>
  </si>
  <si>
    <t>29534101</t>
  </si>
  <si>
    <t>29535101</t>
  </si>
  <si>
    <t>29535102</t>
  </si>
  <si>
    <t>29535103</t>
  </si>
  <si>
    <t>29615101</t>
  </si>
  <si>
    <t>29615102</t>
  </si>
  <si>
    <t>29615103</t>
  </si>
  <si>
    <t>29615104</t>
  </si>
  <si>
    <t>29618101</t>
  </si>
  <si>
    <t>29618102</t>
  </si>
  <si>
    <t>29620101</t>
  </si>
  <si>
    <t>29627101</t>
  </si>
  <si>
    <t>29637101</t>
  </si>
  <si>
    <t>29637102</t>
  </si>
  <si>
    <t>29715101</t>
  </si>
  <si>
    <t>29715102</t>
  </si>
  <si>
    <t>29715103</t>
  </si>
  <si>
    <t>29715104</t>
  </si>
  <si>
    <t>29718101</t>
  </si>
  <si>
    <t>29718102</t>
  </si>
  <si>
    <t>29718103</t>
  </si>
  <si>
    <t>29720101</t>
  </si>
  <si>
    <t>29720102</t>
  </si>
  <si>
    <t>29725101</t>
  </si>
  <si>
    <t>29725102</t>
  </si>
  <si>
    <t>29734101</t>
  </si>
  <si>
    <t>29734102</t>
  </si>
  <si>
    <t>29735101</t>
  </si>
  <si>
    <t>29805101</t>
  </si>
  <si>
    <t>29815101</t>
  </si>
  <si>
    <t>29820101</t>
  </si>
  <si>
    <t>29820102</t>
  </si>
  <si>
    <t>29825101</t>
  </si>
  <si>
    <t>29827101</t>
  </si>
  <si>
    <t>29834101</t>
  </si>
  <si>
    <t>29834102</t>
  </si>
  <si>
    <t>29834103</t>
  </si>
  <si>
    <t>29834104</t>
  </si>
  <si>
    <t>29835101</t>
  </si>
  <si>
    <t>29837101</t>
  </si>
  <si>
    <t>29918101</t>
  </si>
  <si>
    <t>29918102</t>
  </si>
  <si>
    <t>29925101</t>
  </si>
  <si>
    <t>29935101</t>
  </si>
  <si>
    <t>29935102</t>
  </si>
  <si>
    <t>29937101</t>
  </si>
  <si>
    <t>30005101</t>
  </si>
  <si>
    <t>30015101</t>
  </si>
  <si>
    <t>30015102</t>
  </si>
  <si>
    <t>30015103</t>
  </si>
  <si>
    <t>30015104</t>
  </si>
  <si>
    <t>30018101</t>
  </si>
  <si>
    <t>30018102</t>
  </si>
  <si>
    <t>30020101</t>
  </si>
  <si>
    <t>30020102</t>
  </si>
  <si>
    <t>30025101</t>
  </si>
  <si>
    <t>30027101</t>
  </si>
  <si>
    <t>30027102</t>
  </si>
  <si>
    <t>30037101</t>
  </si>
  <si>
    <t>30037102</t>
  </si>
  <si>
    <t>30118101</t>
  </si>
  <si>
    <t>30118102</t>
  </si>
  <si>
    <t>30120101</t>
  </si>
  <si>
    <t>30120102</t>
  </si>
  <si>
    <t>30125101</t>
  </si>
  <si>
    <t>30125102</t>
  </si>
  <si>
    <t>30125103</t>
  </si>
  <si>
    <t>30127101</t>
  </si>
  <si>
    <t>30127102</t>
  </si>
  <si>
    <t>30134101</t>
  </si>
  <si>
    <t>30134102</t>
  </si>
  <si>
    <t>30135101</t>
  </si>
  <si>
    <t>30215101</t>
  </si>
  <si>
    <t>30225101</t>
  </si>
  <si>
    <t>30225102</t>
  </si>
  <si>
    <t>30227101</t>
  </si>
  <si>
    <t>30227102</t>
  </si>
  <si>
    <t>30234101</t>
  </si>
  <si>
    <t>30234102</t>
  </si>
  <si>
    <t>30234103</t>
  </si>
  <si>
    <t>30234104</t>
  </si>
  <si>
    <t>30235101</t>
  </si>
  <si>
    <t>30237101</t>
  </si>
  <si>
    <t>30305101</t>
  </si>
  <si>
    <t>30305102</t>
  </si>
  <si>
    <t>30305103</t>
  </si>
  <si>
    <t>30305104</t>
  </si>
  <si>
    <t>30318101</t>
  </si>
  <si>
    <t>30320101</t>
  </si>
  <si>
    <t>30320102</t>
  </si>
  <si>
    <t>30320103</t>
  </si>
  <si>
    <t>30327101</t>
  </si>
  <si>
    <t>30327102</t>
  </si>
  <si>
    <t>30334101</t>
  </si>
  <si>
    <t>30334102</t>
  </si>
  <si>
    <t>30335101</t>
  </si>
  <si>
    <t>30335102</t>
  </si>
  <si>
    <t>30335103</t>
  </si>
  <si>
    <t>30335104</t>
  </si>
  <si>
    <t>30337101</t>
  </si>
  <si>
    <t>30337102</t>
  </si>
  <si>
    <t>30418101</t>
  </si>
  <si>
    <t>30418102</t>
  </si>
  <si>
    <t>30420101</t>
  </si>
  <si>
    <t>30420102</t>
  </si>
  <si>
    <t>30425101</t>
  </si>
  <si>
    <t>30425102</t>
  </si>
  <si>
    <t>30434101</t>
  </si>
  <si>
    <t>30434102</t>
  </si>
  <si>
    <t>30437101</t>
  </si>
  <si>
    <t>30437102</t>
  </si>
  <si>
    <t>30505101</t>
  </si>
  <si>
    <t>30505102</t>
  </si>
  <si>
    <t>30505103</t>
  </si>
  <si>
    <t>30515101</t>
  </si>
  <si>
    <t>30515102</t>
  </si>
  <si>
    <t>30518101</t>
  </si>
  <si>
    <t>30518102</t>
  </si>
  <si>
    <t>30518103</t>
  </si>
  <si>
    <t>30518104</t>
  </si>
  <si>
    <t>30525101</t>
  </si>
  <si>
    <t>30527101</t>
  </si>
  <si>
    <t>30527102</t>
  </si>
  <si>
    <t>30534101</t>
  </si>
  <si>
    <t>30534102</t>
  </si>
  <si>
    <t>30534103</t>
  </si>
  <si>
    <t>30535101</t>
  </si>
  <si>
    <t>30535102</t>
  </si>
  <si>
    <t>30537101</t>
  </si>
  <si>
    <t>30537102</t>
  </si>
  <si>
    <t>30537103</t>
  </si>
  <si>
    <t>30605101</t>
  </si>
  <si>
    <t>30615101</t>
  </si>
  <si>
    <t>30615102</t>
  </si>
  <si>
    <t>30615103</t>
  </si>
  <si>
    <t>30618101</t>
  </si>
  <si>
    <t>30620101</t>
  </si>
  <si>
    <t>30620102</t>
  </si>
  <si>
    <t>30620103</t>
  </si>
  <si>
    <t>30627101</t>
  </si>
  <si>
    <t>30635101</t>
  </si>
  <si>
    <t>30635102</t>
  </si>
  <si>
    <t>30637101</t>
  </si>
  <si>
    <t>30705101</t>
  </si>
  <si>
    <t>30705102</t>
  </si>
  <si>
    <t>30705103</t>
  </si>
  <si>
    <t>30715101</t>
  </si>
  <si>
    <t>30715102</t>
  </si>
  <si>
    <t>30715103</t>
  </si>
  <si>
    <t>30720101</t>
  </si>
  <si>
    <t>30720102</t>
  </si>
  <si>
    <t>30720103</t>
  </si>
  <si>
    <t>30725101</t>
  </si>
  <si>
    <t>30725102</t>
  </si>
  <si>
    <t>30725103</t>
  </si>
  <si>
    <t>30725104</t>
  </si>
  <si>
    <t>30727101</t>
  </si>
  <si>
    <t>30727102</t>
  </si>
  <si>
    <t>30734101</t>
  </si>
  <si>
    <t>30735101</t>
  </si>
  <si>
    <t>30735102</t>
  </si>
  <si>
    <t>30737101</t>
  </si>
  <si>
    <t>30737102</t>
  </si>
  <si>
    <t>30805101</t>
  </si>
  <si>
    <t>30805102</t>
  </si>
  <si>
    <t>30815101</t>
  </si>
  <si>
    <t>30818101</t>
  </si>
  <si>
    <t>30818102</t>
  </si>
  <si>
    <t>30818103</t>
  </si>
  <si>
    <t>30818104</t>
  </si>
  <si>
    <t>30820101</t>
  </si>
  <si>
    <t>30825101</t>
  </si>
  <si>
    <t>30825102</t>
  </si>
  <si>
    <t>30825103</t>
  </si>
  <si>
    <t>30835101</t>
  </si>
  <si>
    <t>30835102</t>
  </si>
  <si>
    <t>30837101</t>
  </si>
  <si>
    <t>30915101</t>
  </si>
  <si>
    <t>30915102</t>
  </si>
  <si>
    <t>30918101</t>
  </si>
  <si>
    <t>30925101</t>
  </si>
  <si>
    <t>30927101</t>
  </si>
  <si>
    <t>30934101</t>
  </si>
  <si>
    <t>30935101</t>
  </si>
  <si>
    <t>30935102</t>
  </si>
  <si>
    <t>30935103</t>
  </si>
  <si>
    <t>30935104</t>
  </si>
  <si>
    <t>31005101</t>
  </si>
  <si>
    <t>31005102</t>
  </si>
  <si>
    <t>31015101</t>
  </si>
  <si>
    <t>31015102</t>
  </si>
  <si>
    <t>31020101</t>
  </si>
  <si>
    <t>31025101</t>
  </si>
  <si>
    <t>31025102</t>
  </si>
  <si>
    <t>31027101</t>
  </si>
  <si>
    <t>31034101</t>
  </si>
  <si>
    <t>31034102</t>
  </si>
  <si>
    <t>31034103</t>
  </si>
  <si>
    <t>31035101</t>
  </si>
  <si>
    <t>31035102</t>
  </si>
  <si>
    <t>31037101</t>
  </si>
  <si>
    <t>31037102</t>
  </si>
  <si>
    <t>31037103</t>
  </si>
  <si>
    <t>31105101</t>
  </si>
  <si>
    <t>31120101</t>
  </si>
  <si>
    <t>31120102</t>
  </si>
  <si>
    <t>31125101</t>
  </si>
  <si>
    <t>31125102</t>
  </si>
  <si>
    <t>31125103</t>
  </si>
  <si>
    <t>31135101</t>
  </si>
  <si>
    <t>31135102</t>
  </si>
  <si>
    <t>31135103</t>
  </si>
  <si>
    <t>31135104</t>
  </si>
  <si>
    <t>31205101</t>
  </si>
  <si>
    <t>31225101</t>
  </si>
  <si>
    <t>31227101</t>
  </si>
  <si>
    <t>31234101</t>
  </si>
  <si>
    <t>31235101</t>
  </si>
  <si>
    <t>31237101</t>
  </si>
  <si>
    <t>31305101</t>
  </si>
  <si>
    <t>31315101</t>
  </si>
  <si>
    <t>31315102</t>
  </si>
  <si>
    <t>31315103</t>
  </si>
  <si>
    <t>31318101</t>
  </si>
  <si>
    <t>31318102</t>
  </si>
  <si>
    <t>31320101</t>
  </si>
  <si>
    <t>31325101</t>
  </si>
  <si>
    <t>31325102</t>
  </si>
  <si>
    <t>31335101</t>
  </si>
  <si>
    <t>31335102</t>
  </si>
  <si>
    <t>31337101</t>
  </si>
  <si>
    <t>31405101</t>
  </si>
  <si>
    <t>31405102</t>
  </si>
  <si>
    <t>31418101</t>
  </si>
  <si>
    <t>31418102</t>
  </si>
  <si>
    <t>31427101</t>
  </si>
  <si>
    <t>31435101</t>
  </si>
  <si>
    <t>31435102</t>
  </si>
  <si>
    <t>31435103</t>
  </si>
  <si>
    <t>31435104</t>
  </si>
  <si>
    <t>31437101</t>
  </si>
  <si>
    <t>31437102</t>
  </si>
  <si>
    <t>31505101</t>
  </si>
  <si>
    <t>31505102</t>
  </si>
  <si>
    <t>31505103</t>
  </si>
  <si>
    <t>31505104</t>
  </si>
  <si>
    <t>31525101</t>
  </si>
  <si>
    <t>31525102</t>
  </si>
  <si>
    <t>31534101</t>
  </si>
  <si>
    <t>31534102</t>
  </si>
  <si>
    <t>31535101</t>
  </si>
  <si>
    <t>31535102</t>
  </si>
  <si>
    <t>31535103</t>
  </si>
  <si>
    <t>31605101</t>
  </si>
  <si>
    <t>31605102</t>
  </si>
  <si>
    <t>31618101</t>
  </si>
  <si>
    <t>31635101</t>
  </si>
  <si>
    <t>31637101</t>
  </si>
  <si>
    <t>31637102</t>
  </si>
  <si>
    <t>31637103</t>
  </si>
  <si>
    <t>31718101</t>
  </si>
  <si>
    <t>31718102</t>
  </si>
  <si>
    <t>31720101</t>
  </si>
  <si>
    <t>31720102</t>
  </si>
  <si>
    <t>31725101</t>
  </si>
  <si>
    <t>31725102</t>
  </si>
  <si>
    <t>31725103</t>
  </si>
  <si>
    <t>31727101</t>
  </si>
  <si>
    <t>31737101</t>
  </si>
  <si>
    <t>31805101</t>
  </si>
  <si>
    <t>31805102</t>
  </si>
  <si>
    <t>31815101</t>
  </si>
  <si>
    <t>31818101</t>
  </si>
  <si>
    <t>31818102</t>
  </si>
  <si>
    <t>31827101</t>
  </si>
  <si>
    <t>31827102</t>
  </si>
  <si>
    <t>31834101</t>
  </si>
  <si>
    <t>31834102</t>
  </si>
  <si>
    <t>31835101</t>
  </si>
  <si>
    <t>31835102</t>
  </si>
  <si>
    <t>31915101</t>
  </si>
  <si>
    <t>31915102</t>
  </si>
  <si>
    <t>31918101</t>
  </si>
  <si>
    <t>31918102</t>
  </si>
  <si>
    <t>31918103</t>
  </si>
  <si>
    <t>31925101</t>
  </si>
  <si>
    <t>31927101</t>
  </si>
  <si>
    <t>31937101</t>
  </si>
  <si>
    <t>31937102</t>
  </si>
  <si>
    <t>32018101</t>
  </si>
  <si>
    <t>32018102</t>
  </si>
  <si>
    <t>32020101</t>
  </si>
  <si>
    <t>32027101</t>
  </si>
  <si>
    <t>32035101</t>
  </si>
  <si>
    <t>32037101</t>
  </si>
  <si>
    <t>32105101</t>
  </si>
  <si>
    <t>32105102</t>
  </si>
  <si>
    <t>32105103</t>
  </si>
  <si>
    <t>32105104</t>
  </si>
  <si>
    <t>32115101</t>
  </si>
  <si>
    <t>32115102</t>
  </si>
  <si>
    <t>32115103</t>
  </si>
  <si>
    <t>32125101</t>
  </si>
  <si>
    <t>32127101</t>
  </si>
  <si>
    <t>32127102</t>
  </si>
  <si>
    <t>32134101</t>
  </si>
  <si>
    <t>32134102</t>
  </si>
  <si>
    <t>32134103</t>
  </si>
  <si>
    <t>32134104</t>
  </si>
  <si>
    <t>32135101</t>
  </si>
  <si>
    <t>32205101</t>
  </si>
  <si>
    <t>32205102</t>
  </si>
  <si>
    <t>32205103</t>
  </si>
  <si>
    <t>32215101</t>
  </si>
  <si>
    <t>32218101</t>
  </si>
  <si>
    <t>32218102</t>
  </si>
  <si>
    <t>32220101</t>
  </si>
  <si>
    <t>32220102</t>
  </si>
  <si>
    <t>32235101</t>
  </si>
  <si>
    <t>32235102</t>
  </si>
  <si>
    <t>32235103</t>
  </si>
  <si>
    <t>32235104</t>
  </si>
  <si>
    <t>32305101</t>
  </si>
  <si>
    <t>32305102</t>
  </si>
  <si>
    <t>32305103</t>
  </si>
  <si>
    <t>32315101</t>
  </si>
  <si>
    <t>32318101</t>
  </si>
  <si>
    <t>32318102</t>
  </si>
  <si>
    <t>32320101</t>
  </si>
  <si>
    <t>32325101</t>
  </si>
  <si>
    <t>32325102</t>
  </si>
  <si>
    <t>32325103</t>
  </si>
  <si>
    <t>32334101</t>
  </si>
  <si>
    <t>32334102</t>
  </si>
  <si>
    <t>32334103</t>
  </si>
  <si>
    <t>32334104</t>
  </si>
  <si>
    <t>32334105</t>
  </si>
  <si>
    <t>32335101</t>
  </si>
  <si>
    <t>32335102</t>
  </si>
  <si>
    <t>32405101</t>
  </si>
  <si>
    <t>32405102</t>
  </si>
  <si>
    <t>32415101</t>
  </si>
  <si>
    <t>32415102</t>
  </si>
  <si>
    <t>32425101</t>
  </si>
  <si>
    <t>32425102</t>
  </si>
  <si>
    <t>32425103</t>
  </si>
  <si>
    <t>32425104</t>
  </si>
  <si>
    <t>32427101</t>
  </si>
  <si>
    <t>32427102</t>
  </si>
  <si>
    <t>32427103</t>
  </si>
  <si>
    <t>32434101</t>
  </si>
  <si>
    <t>32434102</t>
  </si>
  <si>
    <t>32434103</t>
  </si>
  <si>
    <t>32434104</t>
  </si>
  <si>
    <t>32435101</t>
  </si>
  <si>
    <t>32435102</t>
  </si>
  <si>
    <t>32437101</t>
  </si>
  <si>
    <t>32437102</t>
  </si>
  <si>
    <t>32505101</t>
  </si>
  <si>
    <t>32520101</t>
  </si>
  <si>
    <t>32520102</t>
  </si>
  <si>
    <t>32527101</t>
  </si>
  <si>
    <t>32527102</t>
  </si>
  <si>
    <t>32534101</t>
  </si>
  <si>
    <t>32605101</t>
  </si>
  <si>
    <t>32605102</t>
  </si>
  <si>
    <t>32618101</t>
  </si>
  <si>
    <t>32618102</t>
  </si>
  <si>
    <t>32618103</t>
  </si>
  <si>
    <t>32625101</t>
  </si>
  <si>
    <t>32625102</t>
  </si>
  <si>
    <t>32634101</t>
  </si>
  <si>
    <t>32634102</t>
  </si>
  <si>
    <t>32635101</t>
  </si>
  <si>
    <t>32635102</t>
  </si>
  <si>
    <t>32635103</t>
  </si>
  <si>
    <t>32637101</t>
  </si>
  <si>
    <t>32637102</t>
  </si>
  <si>
    <t>32715101</t>
  </si>
  <si>
    <t>32715102</t>
  </si>
  <si>
    <t>32718101</t>
  </si>
  <si>
    <t>32718102</t>
  </si>
  <si>
    <t>32718103</t>
  </si>
  <si>
    <t>32718104</t>
  </si>
  <si>
    <t>32720101</t>
  </si>
  <si>
    <t>32727101</t>
  </si>
  <si>
    <t>32727102</t>
  </si>
  <si>
    <t>32734101</t>
  </si>
  <si>
    <t>32734102</t>
  </si>
  <si>
    <t>32735101</t>
  </si>
  <si>
    <t>32735102</t>
  </si>
  <si>
    <t>32735103</t>
  </si>
  <si>
    <t>32737101</t>
  </si>
  <si>
    <t>32737102</t>
  </si>
  <si>
    <t>32805101</t>
  </si>
  <si>
    <t>32815101</t>
  </si>
  <si>
    <t>32815102</t>
  </si>
  <si>
    <t>32815103</t>
  </si>
  <si>
    <t>32815104</t>
  </si>
  <si>
    <t>32815105</t>
  </si>
  <si>
    <t>32815201</t>
  </si>
  <si>
    <t>32815202</t>
  </si>
  <si>
    <t>32818101</t>
  </si>
  <si>
    <t>32818102</t>
  </si>
  <si>
    <t>32818103</t>
  </si>
  <si>
    <t>32825101</t>
  </si>
  <si>
    <t>32825102</t>
  </si>
  <si>
    <t>32825103</t>
  </si>
  <si>
    <t>32825104</t>
  </si>
  <si>
    <t>32827101</t>
  </si>
  <si>
    <t>32834101</t>
  </si>
  <si>
    <t>32835101</t>
  </si>
  <si>
    <t>32835102</t>
  </si>
  <si>
    <t>32835103</t>
  </si>
  <si>
    <t>32835104</t>
  </si>
  <si>
    <t>32837101</t>
  </si>
  <si>
    <t>32837102</t>
  </si>
  <si>
    <t>32837103</t>
  </si>
  <si>
    <t>32905101</t>
  </si>
  <si>
    <t>32905102</t>
  </si>
  <si>
    <t>32905103</t>
  </si>
  <si>
    <t>32905104</t>
  </si>
  <si>
    <t>32915101</t>
  </si>
  <si>
    <t>32918101</t>
  </si>
  <si>
    <t>32918102</t>
  </si>
  <si>
    <t>32918103</t>
  </si>
  <si>
    <t>32927101</t>
  </si>
  <si>
    <t>32927102</t>
  </si>
  <si>
    <t>32934101</t>
  </si>
  <si>
    <t>32937101</t>
  </si>
  <si>
    <t>32937102</t>
  </si>
  <si>
    <t>33005101</t>
  </si>
  <si>
    <t>33005102</t>
  </si>
  <si>
    <t>33005103</t>
  </si>
  <si>
    <t>33005104</t>
  </si>
  <si>
    <t>33005105</t>
  </si>
  <si>
    <t>33015101</t>
  </si>
  <si>
    <t>33015102</t>
  </si>
  <si>
    <t>33018101</t>
  </si>
  <si>
    <t>33020101</t>
  </si>
  <si>
    <t>33020102</t>
  </si>
  <si>
    <t>33027101</t>
  </si>
  <si>
    <t>33035101</t>
  </si>
  <si>
    <t>33035102</t>
  </si>
  <si>
    <t>33035103</t>
  </si>
  <si>
    <t>33037101</t>
  </si>
  <si>
    <t>33037102</t>
  </si>
  <si>
    <t>33037103</t>
  </si>
  <si>
    <t>33037104</t>
  </si>
  <si>
    <t>33105101</t>
  </si>
  <si>
    <t>33120101</t>
  </si>
  <si>
    <t>33120102</t>
  </si>
  <si>
    <t>33125101</t>
  </si>
  <si>
    <t>33127101</t>
  </si>
  <si>
    <t>33127102</t>
  </si>
  <si>
    <t>33127103</t>
  </si>
  <si>
    <t>33127104</t>
  </si>
  <si>
    <t>33135101</t>
  </si>
  <si>
    <t>33135102</t>
  </si>
  <si>
    <t>33135103</t>
  </si>
  <si>
    <t>33137101</t>
  </si>
  <si>
    <t>33137102</t>
  </si>
  <si>
    <t>33137103</t>
  </si>
  <si>
    <t>33215101</t>
  </si>
  <si>
    <t>33218101</t>
  </si>
  <si>
    <t>33218102</t>
  </si>
  <si>
    <t>33220101</t>
  </si>
  <si>
    <t>33220102</t>
  </si>
  <si>
    <t>33234101</t>
  </si>
  <si>
    <t>33234102</t>
  </si>
  <si>
    <t>33234103</t>
  </si>
  <si>
    <t>33237101</t>
  </si>
  <si>
    <t>33237102</t>
  </si>
  <si>
    <t>33237103</t>
  </si>
  <si>
    <t>33237104</t>
  </si>
  <si>
    <t>33315101</t>
  </si>
  <si>
    <t>33315102</t>
  </si>
  <si>
    <t>33318101</t>
  </si>
  <si>
    <t>33318102</t>
  </si>
  <si>
    <t>33318103</t>
  </si>
  <si>
    <t>33318104</t>
  </si>
  <si>
    <t>33325101</t>
  </si>
  <si>
    <t>33325102</t>
  </si>
  <si>
    <t>33325103</t>
  </si>
  <si>
    <t>33325104</t>
  </si>
  <si>
    <t>33325105</t>
  </si>
  <si>
    <t>33327101</t>
  </si>
  <si>
    <t>33334101</t>
  </si>
  <si>
    <t>33337101</t>
  </si>
  <si>
    <t>33415101</t>
  </si>
  <si>
    <t>33415102</t>
  </si>
  <si>
    <t>33415103</t>
  </si>
  <si>
    <t>33418101</t>
  </si>
  <si>
    <t>33418102</t>
  </si>
  <si>
    <t>33420101</t>
  </si>
  <si>
    <t>33420102</t>
  </si>
  <si>
    <t>33425101</t>
  </si>
  <si>
    <t>33427101</t>
  </si>
  <si>
    <t>33427102</t>
  </si>
  <si>
    <t>33435101</t>
  </si>
  <si>
    <t>33515101</t>
  </si>
  <si>
    <t>33515102</t>
  </si>
  <si>
    <t>33515103</t>
  </si>
  <si>
    <t>33518101</t>
  </si>
  <si>
    <t>33518102</t>
  </si>
  <si>
    <t>33518103</t>
  </si>
  <si>
    <t>33527101</t>
  </si>
  <si>
    <t>33527102</t>
  </si>
  <si>
    <t>33534101</t>
  </si>
  <si>
    <t>33534102</t>
  </si>
  <si>
    <t>33534103</t>
  </si>
  <si>
    <t>33535101</t>
  </si>
  <si>
    <t>33537101</t>
  </si>
  <si>
    <t>33537102</t>
  </si>
  <si>
    <t>33618101</t>
  </si>
  <si>
    <t>33620101</t>
  </si>
  <si>
    <t>33620102</t>
  </si>
  <si>
    <t>33620103</t>
  </si>
  <si>
    <t>33627101</t>
  </si>
  <si>
    <t>33634101</t>
  </si>
  <si>
    <t>33634102</t>
  </si>
  <si>
    <t>33634103</t>
  </si>
  <si>
    <t>33637101</t>
  </si>
  <si>
    <t>33637102</t>
  </si>
  <si>
    <t>33637103</t>
  </si>
  <si>
    <t>33720101</t>
  </si>
  <si>
    <t>33725101</t>
  </si>
  <si>
    <t>33725102</t>
  </si>
  <si>
    <t>33725103</t>
  </si>
  <si>
    <t>33725104</t>
  </si>
  <si>
    <t>33734101</t>
  </si>
  <si>
    <t>33737101</t>
  </si>
  <si>
    <t>33737102</t>
  </si>
  <si>
    <t>33737103</t>
  </si>
  <si>
    <t>33737104</t>
  </si>
  <si>
    <t>33805101</t>
  </si>
  <si>
    <t>33818101</t>
  </si>
  <si>
    <t>33818102</t>
  </si>
  <si>
    <t>33827101</t>
  </si>
  <si>
    <t>33827102</t>
  </si>
  <si>
    <t>33827103</t>
  </si>
  <si>
    <t>33834101</t>
  </si>
  <si>
    <t>33834102</t>
  </si>
  <si>
    <t>33835101</t>
  </si>
  <si>
    <t>33835102</t>
  </si>
  <si>
    <t>33835103</t>
  </si>
  <si>
    <t>33837101</t>
  </si>
  <si>
    <t>33837102</t>
  </si>
  <si>
    <t>33918101</t>
  </si>
  <si>
    <t>33918102</t>
  </si>
  <si>
    <t>33918103</t>
  </si>
  <si>
    <t>33918104</t>
  </si>
  <si>
    <t>33927101</t>
  </si>
  <si>
    <t>33927102</t>
  </si>
  <si>
    <t>33935101</t>
  </si>
  <si>
    <t>33935102</t>
  </si>
  <si>
    <t>33935103</t>
  </si>
  <si>
    <t>33935104</t>
  </si>
  <si>
    <t>33937101</t>
  </si>
  <si>
    <t>33937102</t>
  </si>
  <si>
    <t>34005101</t>
  </si>
  <si>
    <t>34005102</t>
  </si>
  <si>
    <t>34005103</t>
  </si>
  <si>
    <t>34015101</t>
  </si>
  <si>
    <t>34015102</t>
  </si>
  <si>
    <t>34015103</t>
  </si>
  <si>
    <t>34015104</t>
  </si>
  <si>
    <t>34018101</t>
  </si>
  <si>
    <t>34025101</t>
  </si>
  <si>
    <t>34025102</t>
  </si>
  <si>
    <t>34027101</t>
  </si>
  <si>
    <t>34027102</t>
  </si>
  <si>
    <t>34034101</t>
  </si>
  <si>
    <t>34034102</t>
  </si>
  <si>
    <t>34034103</t>
  </si>
  <si>
    <t>34034104</t>
  </si>
  <si>
    <t>34105101</t>
  </si>
  <si>
    <t>34105102</t>
  </si>
  <si>
    <t>34105103</t>
  </si>
  <si>
    <t>34105104</t>
  </si>
  <si>
    <t>34105105</t>
  </si>
  <si>
    <t>34118101</t>
  </si>
  <si>
    <t>34137101</t>
  </si>
  <si>
    <t>34218101</t>
  </si>
  <si>
    <t>34218102</t>
  </si>
  <si>
    <t>34218103</t>
  </si>
  <si>
    <t>34218104</t>
  </si>
  <si>
    <t>34227101</t>
  </si>
  <si>
    <t>34305101</t>
  </si>
  <si>
    <t>34305102</t>
  </si>
  <si>
    <t>34315101</t>
  </si>
  <si>
    <t>34318101</t>
  </si>
  <si>
    <t>34318102</t>
  </si>
  <si>
    <t>34320101</t>
  </si>
  <si>
    <t>34320102</t>
  </si>
  <si>
    <t>34320103</t>
  </si>
  <si>
    <t>34320104</t>
  </si>
  <si>
    <t>34325101</t>
  </si>
  <si>
    <t>34325102</t>
  </si>
  <si>
    <t>34325103</t>
  </si>
  <si>
    <t>34327101</t>
  </si>
  <si>
    <t>34327102</t>
  </si>
  <si>
    <t>34334101</t>
  </si>
  <si>
    <t>34335101</t>
  </si>
  <si>
    <t>34335102</t>
  </si>
  <si>
    <t>34415101</t>
  </si>
  <si>
    <t>34425101</t>
  </si>
  <si>
    <t>34427101</t>
  </si>
  <si>
    <t>34434101</t>
  </si>
  <si>
    <t>34434102</t>
  </si>
  <si>
    <t>34435101</t>
  </si>
  <si>
    <t>34435102</t>
  </si>
  <si>
    <t>34515101</t>
  </si>
  <si>
    <t>34515102</t>
  </si>
  <si>
    <t>34515103</t>
  </si>
  <si>
    <t>34515104</t>
  </si>
  <si>
    <t>34518101</t>
  </si>
  <si>
    <t>34518102</t>
  </si>
  <si>
    <t>34518103</t>
  </si>
  <si>
    <t>34520101</t>
  </si>
  <si>
    <t>34520102</t>
  </si>
  <si>
    <t>34525101</t>
  </si>
  <si>
    <t>34525102</t>
  </si>
  <si>
    <t>34534101</t>
  </si>
  <si>
    <t>34534102</t>
  </si>
  <si>
    <t>34537101</t>
  </si>
  <si>
    <t>34605101</t>
  </si>
  <si>
    <t>34605102</t>
  </si>
  <si>
    <t>34605103</t>
  </si>
  <si>
    <t>34605104</t>
  </si>
  <si>
    <t>34615101</t>
  </si>
  <si>
    <t>34618101</t>
  </si>
  <si>
    <t>34620101</t>
  </si>
  <si>
    <t>34620102</t>
  </si>
  <si>
    <t>34620103</t>
  </si>
  <si>
    <t>34620104</t>
  </si>
  <si>
    <t>34625101</t>
  </si>
  <si>
    <t>34625102</t>
  </si>
  <si>
    <t>34625103</t>
  </si>
  <si>
    <t>34627101</t>
  </si>
  <si>
    <t>34627102</t>
  </si>
  <si>
    <t>34635101</t>
  </si>
  <si>
    <t>34715101</t>
  </si>
  <si>
    <t>34715102</t>
  </si>
  <si>
    <t>34720101</t>
  </si>
  <si>
    <t>34720102</t>
  </si>
  <si>
    <t>34725101</t>
  </si>
  <si>
    <t>34725102</t>
  </si>
  <si>
    <t>34725103</t>
  </si>
  <si>
    <t>34725104</t>
  </si>
  <si>
    <t>34727101</t>
  </si>
  <si>
    <t>34735101</t>
  </si>
  <si>
    <t>34805101</t>
  </si>
  <si>
    <t>34805102</t>
  </si>
  <si>
    <t>34815101</t>
  </si>
  <si>
    <t>34815102</t>
  </si>
  <si>
    <t>34820101</t>
  </si>
  <si>
    <t>34825101</t>
  </si>
  <si>
    <t>34827101</t>
  </si>
  <si>
    <t>34827102</t>
  </si>
  <si>
    <t>34834101</t>
  </si>
  <si>
    <t>34835101</t>
  </si>
  <si>
    <t>34837101</t>
  </si>
  <si>
    <t>34915101</t>
  </si>
  <si>
    <t>34927101</t>
  </si>
  <si>
    <t>34927102</t>
  </si>
  <si>
    <t>34927103</t>
  </si>
  <si>
    <t>34934101</t>
  </si>
  <si>
    <t>34935101</t>
  </si>
  <si>
    <t>35015101</t>
  </si>
  <si>
    <t>35015102</t>
  </si>
  <si>
    <t>35018101</t>
  </si>
  <si>
    <t>35018102</t>
  </si>
  <si>
    <t>35018103</t>
  </si>
  <si>
    <t>35020101</t>
  </si>
  <si>
    <t>35020102</t>
  </si>
  <si>
    <t>35020103</t>
  </si>
  <si>
    <t>35027101</t>
  </si>
  <si>
    <t>35027102</t>
  </si>
  <si>
    <t>35034101</t>
  </si>
  <si>
    <t>35034102</t>
  </si>
  <si>
    <t>35034103</t>
  </si>
  <si>
    <t>35034104</t>
  </si>
  <si>
    <t>35115101</t>
  </si>
  <si>
    <t>35115102</t>
  </si>
  <si>
    <t>35127101</t>
  </si>
  <si>
    <t>35127102</t>
  </si>
  <si>
    <t>35218101</t>
  </si>
  <si>
    <t>35218102</t>
  </si>
  <si>
    <t>35218103</t>
  </si>
  <si>
    <t>35225101</t>
  </si>
  <si>
    <t>35225102</t>
  </si>
  <si>
    <t>35227101</t>
  </si>
  <si>
    <t>35227102</t>
  </si>
  <si>
    <t>35227103</t>
  </si>
  <si>
    <t>35235101</t>
  </si>
  <si>
    <t>35235102</t>
  </si>
  <si>
    <t>35237101</t>
  </si>
  <si>
    <t>35237102</t>
  </si>
  <si>
    <t>35305101</t>
  </si>
  <si>
    <t>35305102</t>
  </si>
  <si>
    <t>35305103</t>
  </si>
  <si>
    <t>35305104</t>
  </si>
  <si>
    <t>35315101</t>
  </si>
  <si>
    <t>35315102</t>
  </si>
  <si>
    <t>35318101</t>
  </si>
  <si>
    <t>35318102</t>
  </si>
  <si>
    <t>35318103</t>
  </si>
  <si>
    <t>35325101</t>
  </si>
  <si>
    <t>35325102</t>
  </si>
  <si>
    <t>35325103</t>
  </si>
  <si>
    <t>35325104</t>
  </si>
  <si>
    <t>35327101</t>
  </si>
  <si>
    <t>35327102</t>
  </si>
  <si>
    <t>35327103</t>
  </si>
  <si>
    <t>35327104</t>
  </si>
  <si>
    <t>35334101</t>
  </si>
  <si>
    <t>35334102</t>
  </si>
  <si>
    <t>35335101</t>
  </si>
  <si>
    <t>35337101</t>
  </si>
  <si>
    <t>35337102</t>
  </si>
  <si>
    <t>35405101</t>
  </si>
  <si>
    <t>35405102</t>
  </si>
  <si>
    <t>35405103</t>
  </si>
  <si>
    <t>35405104</t>
  </si>
  <si>
    <t>35415101</t>
  </si>
  <si>
    <t>35418101</t>
  </si>
  <si>
    <t>35420101</t>
  </si>
  <si>
    <t>35420102</t>
  </si>
  <si>
    <t>35425101</t>
  </si>
  <si>
    <t>35427101</t>
  </si>
  <si>
    <t>35427102</t>
  </si>
  <si>
    <t>35427103</t>
  </si>
  <si>
    <t>35427104</t>
  </si>
  <si>
    <t>35434101</t>
  </si>
  <si>
    <t>35437101</t>
  </si>
  <si>
    <t>35437102</t>
  </si>
  <si>
    <t>35515101</t>
  </si>
  <si>
    <t>35518101</t>
  </si>
  <si>
    <t>35518102</t>
  </si>
  <si>
    <t>35518103</t>
  </si>
  <si>
    <t>35518104</t>
  </si>
  <si>
    <t>35520101</t>
  </si>
  <si>
    <t>35520102</t>
  </si>
  <si>
    <t>35520103</t>
  </si>
  <si>
    <t>35520104</t>
  </si>
  <si>
    <t>35525101</t>
  </si>
  <si>
    <t>35527101</t>
  </si>
  <si>
    <t>35534101</t>
  </si>
  <si>
    <t>35534102</t>
  </si>
  <si>
    <t>35534103</t>
  </si>
  <si>
    <t>35537101</t>
  </si>
  <si>
    <t>35537102</t>
  </si>
  <si>
    <t>35605101</t>
  </si>
  <si>
    <t>35605102</t>
  </si>
  <si>
    <t>35605103</t>
  </si>
  <si>
    <t>35615101</t>
  </si>
  <si>
    <t>35615102</t>
  </si>
  <si>
    <t>35618101</t>
  </si>
  <si>
    <t>35618102</t>
  </si>
  <si>
    <t>35618103</t>
  </si>
  <si>
    <t>35618104</t>
  </si>
  <si>
    <t>35620101</t>
  </si>
  <si>
    <t>35620102</t>
  </si>
  <si>
    <t>35620103</t>
  </si>
  <si>
    <t>35620104</t>
  </si>
  <si>
    <t>35625101</t>
  </si>
  <si>
    <t>35625102</t>
  </si>
  <si>
    <t>35627101</t>
  </si>
  <si>
    <t>35634101</t>
  </si>
  <si>
    <t>35634102</t>
  </si>
  <si>
    <t>35634103</t>
  </si>
  <si>
    <t>35637101</t>
  </si>
  <si>
    <t>35637102</t>
  </si>
  <si>
    <t>35637103</t>
  </si>
  <si>
    <t>35637104</t>
  </si>
  <si>
    <t>35705101</t>
  </si>
  <si>
    <t>35715101</t>
  </si>
  <si>
    <t>35715102</t>
  </si>
  <si>
    <t>35715103</t>
  </si>
  <si>
    <t>35715104</t>
  </si>
  <si>
    <t>35718101</t>
  </si>
  <si>
    <t>35725101</t>
  </si>
  <si>
    <t>35725102</t>
  </si>
  <si>
    <t>35725103</t>
  </si>
  <si>
    <t>35725104</t>
  </si>
  <si>
    <t>35727101</t>
  </si>
  <si>
    <t>35727102</t>
  </si>
  <si>
    <t>35727103</t>
  </si>
  <si>
    <t>35727104</t>
  </si>
  <si>
    <t>35734101</t>
  </si>
  <si>
    <t>35734102</t>
  </si>
  <si>
    <t>35734103</t>
  </si>
  <si>
    <t>35734104</t>
  </si>
  <si>
    <t>35735101</t>
  </si>
  <si>
    <t>35735102</t>
  </si>
  <si>
    <t>35735103</t>
  </si>
  <si>
    <t>35737101</t>
  </si>
  <si>
    <t>35805101</t>
  </si>
  <si>
    <t>35805102</t>
  </si>
  <si>
    <t>35805103</t>
  </si>
  <si>
    <t>35815101</t>
  </si>
  <si>
    <t>35820101</t>
  </si>
  <si>
    <t>35825101</t>
  </si>
  <si>
    <t>35825102</t>
  </si>
  <si>
    <t>35827101</t>
  </si>
  <si>
    <t>35827102</t>
  </si>
  <si>
    <t>35827103</t>
  </si>
  <si>
    <t>35834101</t>
  </si>
  <si>
    <t>35834102</t>
  </si>
  <si>
    <t>35834103</t>
  </si>
  <si>
    <t>35835101</t>
  </si>
  <si>
    <t>35835102</t>
  </si>
  <si>
    <t>35835103</t>
  </si>
  <si>
    <t>35837101</t>
  </si>
  <si>
    <t>35837102</t>
  </si>
  <si>
    <t>35837103</t>
  </si>
  <si>
    <t>35905101</t>
  </si>
  <si>
    <t>35915101</t>
  </si>
  <si>
    <t>35915102</t>
  </si>
  <si>
    <t>35915103</t>
  </si>
  <si>
    <t>35920101</t>
  </si>
  <si>
    <t>35920102</t>
  </si>
  <si>
    <t>35920103</t>
  </si>
  <si>
    <t>35920104</t>
  </si>
  <si>
    <t>35927101</t>
  </si>
  <si>
    <t>35927102</t>
  </si>
  <si>
    <t>35935101</t>
  </si>
  <si>
    <t>35935102</t>
  </si>
  <si>
    <t>36005101</t>
  </si>
  <si>
    <t>36005102</t>
  </si>
  <si>
    <t>36015101</t>
  </si>
  <si>
    <t>36015102</t>
  </si>
  <si>
    <t>36027101</t>
  </si>
  <si>
    <t>36034101</t>
  </si>
  <si>
    <t>36034102</t>
  </si>
  <si>
    <t>36035101</t>
  </si>
  <si>
    <t>36035102</t>
  </si>
  <si>
    <t>36035103</t>
  </si>
  <si>
    <t>36105101</t>
  </si>
  <si>
    <t>36105102</t>
  </si>
  <si>
    <t>36118101</t>
  </si>
  <si>
    <t>36125101</t>
  </si>
  <si>
    <t>36125102</t>
  </si>
  <si>
    <t>36125103</t>
  </si>
  <si>
    <t>36127101</t>
  </si>
  <si>
    <t>36127102</t>
  </si>
  <si>
    <t>36134101</t>
  </si>
  <si>
    <t>36135101</t>
  </si>
  <si>
    <t>36135102</t>
  </si>
  <si>
    <t>36137101</t>
  </si>
  <si>
    <t>36137102</t>
  </si>
  <si>
    <t>36137103</t>
  </si>
  <si>
    <t>36137104</t>
  </si>
  <si>
    <t>36205101</t>
  </si>
  <si>
    <t>36205102</t>
  </si>
  <si>
    <t>36205103</t>
  </si>
  <si>
    <t>36218101</t>
  </si>
  <si>
    <t>36218102</t>
  </si>
  <si>
    <t>36220101</t>
  </si>
  <si>
    <t>36220102</t>
  </si>
  <si>
    <t>36220103</t>
  </si>
  <si>
    <t>36220104</t>
  </si>
  <si>
    <t>36225101</t>
  </si>
  <si>
    <t>36227101</t>
  </si>
  <si>
    <t>36227102</t>
  </si>
  <si>
    <t>36235101</t>
  </si>
  <si>
    <t>36235102</t>
  </si>
  <si>
    <t>36237101</t>
  </si>
  <si>
    <t>36237102</t>
  </si>
  <si>
    <t>36305101</t>
  </si>
  <si>
    <t>36318101</t>
  </si>
  <si>
    <t>36318102</t>
  </si>
  <si>
    <t>36320101</t>
  </si>
  <si>
    <t>36320102</t>
  </si>
  <si>
    <t>36327101</t>
  </si>
  <si>
    <t>36334101</t>
  </si>
  <si>
    <t>36334102</t>
  </si>
  <si>
    <t>36335101</t>
  </si>
  <si>
    <t>36337101</t>
  </si>
  <si>
    <t>36337102</t>
  </si>
  <si>
    <t>36337103</t>
  </si>
  <si>
    <t>36337104</t>
  </si>
  <si>
    <t>36405101</t>
  </si>
  <si>
    <t>36405102</t>
  </si>
  <si>
    <t>36405103</t>
  </si>
  <si>
    <t>36418101</t>
  </si>
  <si>
    <t>36418102</t>
  </si>
  <si>
    <t>36418103</t>
  </si>
  <si>
    <t>36425101</t>
  </si>
  <si>
    <t>36427101</t>
  </si>
  <si>
    <t>36427102</t>
  </si>
  <si>
    <t>36434101</t>
  </si>
  <si>
    <t>36434102</t>
  </si>
  <si>
    <t>36434103</t>
  </si>
  <si>
    <t>36434104</t>
  </si>
  <si>
    <t>36435101</t>
  </si>
  <si>
    <t>36435102</t>
  </si>
  <si>
    <t>36518101</t>
  </si>
  <si>
    <t>36520101</t>
  </si>
  <si>
    <t>36525101</t>
  </si>
  <si>
    <t>36525102</t>
  </si>
  <si>
    <t>36618101</t>
  </si>
  <si>
    <t>36618102</t>
  </si>
  <si>
    <t>36620101</t>
  </si>
  <si>
    <t>36625101</t>
  </si>
  <si>
    <t>36634101</t>
  </si>
  <si>
    <t>36635101</t>
  </si>
  <si>
    <t>36635102</t>
  </si>
  <si>
    <t>36720101</t>
  </si>
  <si>
    <t>36720102</t>
  </si>
  <si>
    <t>36725101</t>
  </si>
  <si>
    <t>36725102</t>
  </si>
  <si>
    <t>36734101</t>
  </si>
  <si>
    <t>36735101</t>
  </si>
  <si>
    <t>36735102</t>
  </si>
  <si>
    <t>36735103</t>
  </si>
  <si>
    <t>36735104</t>
  </si>
  <si>
    <t>36737101</t>
  </si>
  <si>
    <t>36737102</t>
  </si>
  <si>
    <t>36805101</t>
  </si>
  <si>
    <t>36818101</t>
  </si>
  <si>
    <t>36818102</t>
  </si>
  <si>
    <t>36818103</t>
  </si>
  <si>
    <t>36825101</t>
  </si>
  <si>
    <t>36827101</t>
  </si>
  <si>
    <t>36834101</t>
  </si>
  <si>
    <t>36834102</t>
  </si>
  <si>
    <t>36834103</t>
  </si>
  <si>
    <t>36835101</t>
  </si>
  <si>
    <t>36837101</t>
  </si>
  <si>
    <t>36837102</t>
  </si>
  <si>
    <t>36905101</t>
  </si>
  <si>
    <t>36905102</t>
  </si>
  <si>
    <t>36915101</t>
  </si>
  <si>
    <t>36918101</t>
  </si>
  <si>
    <t>36918102</t>
  </si>
  <si>
    <t>36918103</t>
  </si>
  <si>
    <t>36920101</t>
  </si>
  <si>
    <t>36925101</t>
  </si>
  <si>
    <t>36927101</t>
  </si>
  <si>
    <t>36935101</t>
  </si>
  <si>
    <t>36935102</t>
  </si>
  <si>
    <t>36937101</t>
  </si>
  <si>
    <t>37005101</t>
  </si>
  <si>
    <t>37005102</t>
  </si>
  <si>
    <t>37005103</t>
  </si>
  <si>
    <t>37015101</t>
  </si>
  <si>
    <t>37015102</t>
  </si>
  <si>
    <t>37018101</t>
  </si>
  <si>
    <t>37018102</t>
  </si>
  <si>
    <t>37025101</t>
  </si>
  <si>
    <t>37034101</t>
  </si>
  <si>
    <t>37034102</t>
  </si>
  <si>
    <t>37035101</t>
  </si>
  <si>
    <t>37035102</t>
  </si>
  <si>
    <t>37035103</t>
  </si>
  <si>
    <t>37037101</t>
  </si>
  <si>
    <t>37105101</t>
  </si>
  <si>
    <t>37105102</t>
  </si>
  <si>
    <t>37127101</t>
  </si>
  <si>
    <t>37135101</t>
  </si>
  <si>
    <t>37135102</t>
  </si>
  <si>
    <t>37135103</t>
  </si>
  <si>
    <t>37205101</t>
  </si>
  <si>
    <t>37205102</t>
  </si>
  <si>
    <t>37205103</t>
  </si>
  <si>
    <t>37215101</t>
  </si>
  <si>
    <t>37218101</t>
  </si>
  <si>
    <t>37218102</t>
  </si>
  <si>
    <t>37218103</t>
  </si>
  <si>
    <t>37220101</t>
  </si>
  <si>
    <t>37225101</t>
  </si>
  <si>
    <t>37227101</t>
  </si>
  <si>
    <t>37227102</t>
  </si>
  <si>
    <t>37235101</t>
  </si>
  <si>
    <t>37235102</t>
  </si>
  <si>
    <t>37235103</t>
  </si>
  <si>
    <t>37235104</t>
  </si>
  <si>
    <t>37237101</t>
  </si>
  <si>
    <t>37237102</t>
  </si>
  <si>
    <t>37305101</t>
  </si>
  <si>
    <t>37315101</t>
  </si>
  <si>
    <t>37315102</t>
  </si>
  <si>
    <t>37327101</t>
  </si>
  <si>
    <t>37327102</t>
  </si>
  <si>
    <t>37334101</t>
  </si>
  <si>
    <t>37334102</t>
  </si>
  <si>
    <t>37335101</t>
  </si>
  <si>
    <t>37405101</t>
  </si>
  <si>
    <t>37415101</t>
  </si>
  <si>
    <t>37418101</t>
  </si>
  <si>
    <t>37418102</t>
  </si>
  <si>
    <t>37420101</t>
  </si>
  <si>
    <t>37425101</t>
  </si>
  <si>
    <t>37427101</t>
  </si>
  <si>
    <t>37427102</t>
  </si>
  <si>
    <t>37427103</t>
  </si>
  <si>
    <t>37427104</t>
  </si>
  <si>
    <t>37434101</t>
  </si>
  <si>
    <t>37434102</t>
  </si>
  <si>
    <t>37434103</t>
  </si>
  <si>
    <t>37434104</t>
  </si>
  <si>
    <t>37437101</t>
  </si>
  <si>
    <t>37437102</t>
  </si>
  <si>
    <t>37437103</t>
  </si>
  <si>
    <t>37505101</t>
  </si>
  <si>
    <t>37505102</t>
  </si>
  <si>
    <t>37505103</t>
  </si>
  <si>
    <t>37518101</t>
  </si>
  <si>
    <t>37518102</t>
  </si>
  <si>
    <t>37520101</t>
  </si>
  <si>
    <t>37534101</t>
  </si>
  <si>
    <t>37537101</t>
  </si>
  <si>
    <t>37605101</t>
  </si>
  <si>
    <t>37605102</t>
  </si>
  <si>
    <t>37605103</t>
  </si>
  <si>
    <t>37615101</t>
  </si>
  <si>
    <t>37615102</t>
  </si>
  <si>
    <t>37618101</t>
  </si>
  <si>
    <t>37620101</t>
  </si>
  <si>
    <t>37620102</t>
  </si>
  <si>
    <t>37625101</t>
  </si>
  <si>
    <t>37625102</t>
  </si>
  <si>
    <t>37634101</t>
  </si>
  <si>
    <t>37634102</t>
  </si>
  <si>
    <t>37635101</t>
  </si>
  <si>
    <t>37635102</t>
  </si>
  <si>
    <t>37715101</t>
  </si>
  <si>
    <t>37718101</t>
  </si>
  <si>
    <t>37718102</t>
  </si>
  <si>
    <t>37720101</t>
  </si>
  <si>
    <t>37720102</t>
  </si>
  <si>
    <t>37720103</t>
  </si>
  <si>
    <t>37720104</t>
  </si>
  <si>
    <t>37725101</t>
  </si>
  <si>
    <t>37725102</t>
  </si>
  <si>
    <t>37727101</t>
  </si>
  <si>
    <t>37727102</t>
  </si>
  <si>
    <t>37734101</t>
  </si>
  <si>
    <t>37734102</t>
  </si>
  <si>
    <t>37734103</t>
  </si>
  <si>
    <t>37734104</t>
  </si>
  <si>
    <t>37735101</t>
  </si>
  <si>
    <t>37737101</t>
  </si>
  <si>
    <t>37737102</t>
  </si>
  <si>
    <t>37737103</t>
  </si>
  <si>
    <t>37805101</t>
  </si>
  <si>
    <t>37805102</t>
  </si>
  <si>
    <t>37815101</t>
  </si>
  <si>
    <t>37815102</t>
  </si>
  <si>
    <t>37815103</t>
  </si>
  <si>
    <t>37815104</t>
  </si>
  <si>
    <t>37820101</t>
  </si>
  <si>
    <t>37825101</t>
  </si>
  <si>
    <t>37827101</t>
  </si>
  <si>
    <t>37835101</t>
  </si>
  <si>
    <t>37905101</t>
  </si>
  <si>
    <t>37905102</t>
  </si>
  <si>
    <t>37905103</t>
  </si>
  <si>
    <t>37915101</t>
  </si>
  <si>
    <t>37920101</t>
  </si>
  <si>
    <t>37920102</t>
  </si>
  <si>
    <t>37925101</t>
  </si>
  <si>
    <t>37927101</t>
  </si>
  <si>
    <t>37934101</t>
  </si>
  <si>
    <t>37934102</t>
  </si>
  <si>
    <t>37934103</t>
  </si>
  <si>
    <t>37934104</t>
  </si>
  <si>
    <t>37935101</t>
  </si>
  <si>
    <t>37935102</t>
  </si>
  <si>
    <t>37935103</t>
  </si>
  <si>
    <t>37935104</t>
  </si>
  <si>
    <t>38005101</t>
  </si>
  <si>
    <t>38005102</t>
  </si>
  <si>
    <t>38018101</t>
  </si>
  <si>
    <t>38018102</t>
  </si>
  <si>
    <t>38018103</t>
  </si>
  <si>
    <t>38037101</t>
  </si>
  <si>
    <t>38037102</t>
  </si>
  <si>
    <t>38037103</t>
  </si>
  <si>
    <t>38037104</t>
  </si>
  <si>
    <t>38105101</t>
  </si>
  <si>
    <t>38120101</t>
  </si>
  <si>
    <t>38120102</t>
  </si>
  <si>
    <t>38125101</t>
  </si>
  <si>
    <t>38125102</t>
  </si>
  <si>
    <t>38125103</t>
  </si>
  <si>
    <t>38135101</t>
  </si>
  <si>
    <t>38137101</t>
  </si>
  <si>
    <t>38137102</t>
  </si>
  <si>
    <t>38205101</t>
  </si>
  <si>
    <t>38205102</t>
  </si>
  <si>
    <t>38218101</t>
  </si>
  <si>
    <t>38234101</t>
  </si>
  <si>
    <t>38234102</t>
  </si>
  <si>
    <t>38305101</t>
  </si>
  <si>
    <t>38305102</t>
  </si>
  <si>
    <t>38325101</t>
  </si>
  <si>
    <t>38327101</t>
  </si>
  <si>
    <t>38334101</t>
  </si>
  <si>
    <t>38334102</t>
  </si>
  <si>
    <t>38334103</t>
  </si>
  <si>
    <t>38334104</t>
  </si>
  <si>
    <t>38335101</t>
  </si>
  <si>
    <t>38335102</t>
  </si>
  <si>
    <t>38405101</t>
  </si>
  <si>
    <t>38405102</t>
  </si>
  <si>
    <t>38405103</t>
  </si>
  <si>
    <t>38405104</t>
  </si>
  <si>
    <t>38415101</t>
  </si>
  <si>
    <t>38418101</t>
  </si>
  <si>
    <t>38420101</t>
  </si>
  <si>
    <t>38425101</t>
  </si>
  <si>
    <t>38427101</t>
  </si>
  <si>
    <t>38427102</t>
  </si>
  <si>
    <t>38427103</t>
  </si>
  <si>
    <t>38427104</t>
  </si>
  <si>
    <t>38434101</t>
  </si>
  <si>
    <t>38434102</t>
  </si>
  <si>
    <t>38435101</t>
  </si>
  <si>
    <t>38435102</t>
  </si>
  <si>
    <t>38435103</t>
  </si>
  <si>
    <t>38435104</t>
  </si>
  <si>
    <t>38437101</t>
  </si>
  <si>
    <t>38505101</t>
  </si>
  <si>
    <t>38505102</t>
  </si>
  <si>
    <t>38515101</t>
  </si>
  <si>
    <t>38520101</t>
  </si>
  <si>
    <t>38520102</t>
  </si>
  <si>
    <t>38525101</t>
  </si>
  <si>
    <t>38525102</t>
  </si>
  <si>
    <t>38525103</t>
  </si>
  <si>
    <t>38534101</t>
  </si>
  <si>
    <t>38534102</t>
  </si>
  <si>
    <t>38605101</t>
  </si>
  <si>
    <t>38605102</t>
  </si>
  <si>
    <t>38605103</t>
  </si>
  <si>
    <t>38605104</t>
  </si>
  <si>
    <t>38620101</t>
  </si>
  <si>
    <t>38620102</t>
  </si>
  <si>
    <t>38625101</t>
  </si>
  <si>
    <t>38625102</t>
  </si>
  <si>
    <t>38625103</t>
  </si>
  <si>
    <t>38627101</t>
  </si>
  <si>
    <t>38627102</t>
  </si>
  <si>
    <t>38627103</t>
  </si>
  <si>
    <t>38627104</t>
  </si>
  <si>
    <t>38634101</t>
  </si>
  <si>
    <t>38634102</t>
  </si>
  <si>
    <t>38635101</t>
  </si>
  <si>
    <t>38635102</t>
  </si>
  <si>
    <t>38635103</t>
  </si>
  <si>
    <t>38635104</t>
  </si>
  <si>
    <t>38635105</t>
  </si>
  <si>
    <t>38637101</t>
  </si>
  <si>
    <t>38637102</t>
  </si>
  <si>
    <t>38705101</t>
  </si>
  <si>
    <t>38705102</t>
  </si>
  <si>
    <t>38705103</t>
  </si>
  <si>
    <t>38715101</t>
  </si>
  <si>
    <t>38715102</t>
  </si>
  <si>
    <t>38715103</t>
  </si>
  <si>
    <t>38718101</t>
  </si>
  <si>
    <t>38720101</t>
  </si>
  <si>
    <t>38720102</t>
  </si>
  <si>
    <t>38720103</t>
  </si>
  <si>
    <t>38727101</t>
  </si>
  <si>
    <t>38734101</t>
  </si>
  <si>
    <t>38735101</t>
  </si>
  <si>
    <t>38805101</t>
  </si>
  <si>
    <t>38805102</t>
  </si>
  <si>
    <t>38818101</t>
  </si>
  <si>
    <t>38818102</t>
  </si>
  <si>
    <t>38827101</t>
  </si>
  <si>
    <t>38827102</t>
  </si>
  <si>
    <t>38827103</t>
  </si>
  <si>
    <t>38827104</t>
  </si>
  <si>
    <t>38834101</t>
  </si>
  <si>
    <t>38834102</t>
  </si>
  <si>
    <t>38834103</t>
  </si>
  <si>
    <t>38837101</t>
  </si>
  <si>
    <t>38837102</t>
  </si>
  <si>
    <t>38837103</t>
  </si>
  <si>
    <t>38837104</t>
  </si>
  <si>
    <t>38918101</t>
  </si>
  <si>
    <t>38918102</t>
  </si>
  <si>
    <t>38925101</t>
  </si>
  <si>
    <t>38925102</t>
  </si>
  <si>
    <t>38925103</t>
  </si>
  <si>
    <t>38927101</t>
  </si>
  <si>
    <t>38927102</t>
  </si>
  <si>
    <t>38927103</t>
  </si>
  <si>
    <t>38934101</t>
  </si>
  <si>
    <t>38935101</t>
  </si>
  <si>
    <t>38935102</t>
  </si>
  <si>
    <t>38935103</t>
  </si>
  <si>
    <t>39015101</t>
  </si>
  <si>
    <t>39027101</t>
  </si>
  <si>
    <t>39027102</t>
  </si>
  <si>
    <t>39034101</t>
  </si>
  <si>
    <t>39034102</t>
  </si>
  <si>
    <t>39034103</t>
  </si>
  <si>
    <t>39037101</t>
  </si>
  <si>
    <t>39105101</t>
  </si>
  <si>
    <t>39118101</t>
  </si>
  <si>
    <t>39118102</t>
  </si>
  <si>
    <t>39118103</t>
  </si>
  <si>
    <t>39118104</t>
  </si>
  <si>
    <t>39118105</t>
  </si>
  <si>
    <t>39120101</t>
  </si>
  <si>
    <t>39120102</t>
  </si>
  <si>
    <t>39125101</t>
  </si>
  <si>
    <t>39125102</t>
  </si>
  <si>
    <t>39127101</t>
  </si>
  <si>
    <t>39127102</t>
  </si>
  <si>
    <t>39134101</t>
  </si>
  <si>
    <t>39135101</t>
  </si>
  <si>
    <t>39137101</t>
  </si>
  <si>
    <t>39205101</t>
  </si>
  <si>
    <t>39218101</t>
  </si>
  <si>
    <t>39218102</t>
  </si>
  <si>
    <t>39218103</t>
  </si>
  <si>
    <t>39220101</t>
  </si>
  <si>
    <t>39220102</t>
  </si>
  <si>
    <t>39220103</t>
  </si>
  <si>
    <t>39220104</t>
  </si>
  <si>
    <t>39225101</t>
  </si>
  <si>
    <t>39227101</t>
  </si>
  <si>
    <t>39227102</t>
  </si>
  <si>
    <t>39234101</t>
  </si>
  <si>
    <t>39234102</t>
  </si>
  <si>
    <t>39237101</t>
  </si>
  <si>
    <t>39305101</t>
  </si>
  <si>
    <t>39305102</t>
  </si>
  <si>
    <t>39315101</t>
  </si>
  <si>
    <t>39315102</t>
  </si>
  <si>
    <t>39327101</t>
  </si>
  <si>
    <t>39327102</t>
  </si>
  <si>
    <t>39334101</t>
  </si>
  <si>
    <t>39334102</t>
  </si>
  <si>
    <t>39334103</t>
  </si>
  <si>
    <t>39337101</t>
  </si>
  <si>
    <t>39337102</t>
  </si>
  <si>
    <t>39337103</t>
  </si>
  <si>
    <t>39337104</t>
  </si>
  <si>
    <t>39405101</t>
  </si>
  <si>
    <t>39415101</t>
  </si>
  <si>
    <t>39420101</t>
  </si>
  <si>
    <t>39420102</t>
  </si>
  <si>
    <t>39425101</t>
  </si>
  <si>
    <t>39427201</t>
  </si>
  <si>
    <t>39427202</t>
  </si>
  <si>
    <t>39434101</t>
  </si>
  <si>
    <t>39434102</t>
  </si>
  <si>
    <t>39435101</t>
  </si>
  <si>
    <t>39435102</t>
  </si>
  <si>
    <t>39515101</t>
  </si>
  <si>
    <t>39515102</t>
  </si>
  <si>
    <t>39515103</t>
  </si>
  <si>
    <t>39520101</t>
  </si>
  <si>
    <t>39525101</t>
  </si>
  <si>
    <t>39525102</t>
  </si>
  <si>
    <t>39527101</t>
  </si>
  <si>
    <t>39537101</t>
  </si>
  <si>
    <t>39615101</t>
  </si>
  <si>
    <t>39615102</t>
  </si>
  <si>
    <t>39618101</t>
  </si>
  <si>
    <t>39618102</t>
  </si>
  <si>
    <t>39625101</t>
  </si>
  <si>
    <t>39625102</t>
  </si>
  <si>
    <t>39625103</t>
  </si>
  <si>
    <t>39625104</t>
  </si>
  <si>
    <t>39627101</t>
  </si>
  <si>
    <t>39627102</t>
  </si>
  <si>
    <t>39634101</t>
  </si>
  <si>
    <t>39634102</t>
  </si>
  <si>
    <t>39634103</t>
  </si>
  <si>
    <t>39635101</t>
  </si>
  <si>
    <t>39635102</t>
  </si>
  <si>
    <t>39635103</t>
  </si>
  <si>
    <t>39635104</t>
  </si>
  <si>
    <t>39637101</t>
  </si>
  <si>
    <t>39637102</t>
  </si>
  <si>
    <t>39637103</t>
  </si>
  <si>
    <t>39637104</t>
  </si>
  <si>
    <t>39637105</t>
  </si>
  <si>
    <t>39715101</t>
  </si>
  <si>
    <t>39715102</t>
  </si>
  <si>
    <t>39715103</t>
  </si>
  <si>
    <t>39715104</t>
  </si>
  <si>
    <t>39718101</t>
  </si>
  <si>
    <t>39725101</t>
  </si>
  <si>
    <t>39725102</t>
  </si>
  <si>
    <t>39727101</t>
  </si>
  <si>
    <t>39727102</t>
  </si>
  <si>
    <t>39734101</t>
  </si>
  <si>
    <t>39735101</t>
  </si>
  <si>
    <t>39735102</t>
  </si>
  <si>
    <t>39737101</t>
  </si>
  <si>
    <t>39737102</t>
  </si>
  <si>
    <t>39805101</t>
  </si>
  <si>
    <t>39805102</t>
  </si>
  <si>
    <t>39805103</t>
  </si>
  <si>
    <t>39805104</t>
  </si>
  <si>
    <t>39815101</t>
  </si>
  <si>
    <t>39815102</t>
  </si>
  <si>
    <t>39815103</t>
  </si>
  <si>
    <t>39818101</t>
  </si>
  <si>
    <t>39820101</t>
  </si>
  <si>
    <t>39827101</t>
  </si>
  <si>
    <t>39834101</t>
  </si>
  <si>
    <t>39837101</t>
  </si>
  <si>
    <t>39837102</t>
  </si>
  <si>
    <t>39837103</t>
  </si>
  <si>
    <t>39905101</t>
  </si>
  <si>
    <t>39905102</t>
  </si>
  <si>
    <t>39905103</t>
  </si>
  <si>
    <t>39915101</t>
  </si>
  <si>
    <t>39915102</t>
  </si>
  <si>
    <t>39915103</t>
  </si>
  <si>
    <t>39918101</t>
  </si>
  <si>
    <t>39918102</t>
  </si>
  <si>
    <t>39920101</t>
  </si>
  <si>
    <t>39920102</t>
  </si>
  <si>
    <t>39927101</t>
  </si>
  <si>
    <t>39927102</t>
  </si>
  <si>
    <t>39927103</t>
  </si>
  <si>
    <t>39934101</t>
  </si>
  <si>
    <t>39934102</t>
  </si>
  <si>
    <t>39935101</t>
  </si>
  <si>
    <t>39935102</t>
  </si>
  <si>
    <t>40005101</t>
  </si>
  <si>
    <t>40018101</t>
  </si>
  <si>
    <t>40018102</t>
  </si>
  <si>
    <t>40034101</t>
  </si>
  <si>
    <t>40105101</t>
  </si>
  <si>
    <t>40105102</t>
  </si>
  <si>
    <t>40115101</t>
  </si>
  <si>
    <t>40115102</t>
  </si>
  <si>
    <t>40115103</t>
  </si>
  <si>
    <t>40118101</t>
  </si>
  <si>
    <t>40120101</t>
  </si>
  <si>
    <t>40125101</t>
  </si>
  <si>
    <t>40125102</t>
  </si>
  <si>
    <t>40125103</t>
  </si>
  <si>
    <t>40125104</t>
  </si>
  <si>
    <t>40127101</t>
  </si>
  <si>
    <t>40127102</t>
  </si>
  <si>
    <t>40127103</t>
  </si>
  <si>
    <t>40134101</t>
  </si>
  <si>
    <t>40134102</t>
  </si>
  <si>
    <t>40134103</t>
  </si>
  <si>
    <t>40134104</t>
  </si>
  <si>
    <t>40135101</t>
  </si>
  <si>
    <t>40135102</t>
  </si>
  <si>
    <t>40135103</t>
  </si>
  <si>
    <t>40137101</t>
  </si>
  <si>
    <t>40137102</t>
  </si>
  <si>
    <t>40205101</t>
  </si>
  <si>
    <t>40205102</t>
  </si>
  <si>
    <t>40215101</t>
  </si>
  <si>
    <t>40215102</t>
  </si>
  <si>
    <t>40215103</t>
  </si>
  <si>
    <t>40215104</t>
  </si>
  <si>
    <t>40218101</t>
  </si>
  <si>
    <t>40218102</t>
  </si>
  <si>
    <t>40218103</t>
  </si>
  <si>
    <t>40227101</t>
  </si>
  <si>
    <t>40227102</t>
  </si>
  <si>
    <t>40227103</t>
  </si>
  <si>
    <t>40227104</t>
  </si>
  <si>
    <t>40234101</t>
  </si>
  <si>
    <t>40234102</t>
  </si>
  <si>
    <t>40234103</t>
  </si>
  <si>
    <t>40235101</t>
  </si>
  <si>
    <t>40235102</t>
  </si>
  <si>
    <t>40305101</t>
  </si>
  <si>
    <t>40305201</t>
  </si>
  <si>
    <t>40318101</t>
  </si>
  <si>
    <t>40318102</t>
  </si>
  <si>
    <t>40334101</t>
  </si>
  <si>
    <t>40337101</t>
  </si>
  <si>
    <t>40337102</t>
  </si>
  <si>
    <t>40337103</t>
  </si>
  <si>
    <t>40418101</t>
  </si>
  <si>
    <t>40418102</t>
  </si>
  <si>
    <t>40418103</t>
  </si>
  <si>
    <t>40418104</t>
  </si>
  <si>
    <t>40420101</t>
  </si>
  <si>
    <t>40420102</t>
  </si>
  <si>
    <t>40420103</t>
  </si>
  <si>
    <t>40425101</t>
  </si>
  <si>
    <t>40427101</t>
  </si>
  <si>
    <t>40427102</t>
  </si>
  <si>
    <t>40435101</t>
  </si>
  <si>
    <t>40518101</t>
  </si>
  <si>
    <t>40520101</t>
  </si>
  <si>
    <t>40525101</t>
  </si>
  <si>
    <t>40525102</t>
  </si>
  <si>
    <t>40525103</t>
  </si>
  <si>
    <t>40525104</t>
  </si>
  <si>
    <t>40525105</t>
  </si>
  <si>
    <t>40527101</t>
  </si>
  <si>
    <t>40534101</t>
  </si>
  <si>
    <t>40534102</t>
  </si>
  <si>
    <t>40534103</t>
  </si>
  <si>
    <t>40534104</t>
  </si>
  <si>
    <t>40535101</t>
  </si>
  <si>
    <t>40537101</t>
  </si>
  <si>
    <t>40615101</t>
  </si>
  <si>
    <t>40618101</t>
  </si>
  <si>
    <t>40618102</t>
  </si>
  <si>
    <t>40618103</t>
  </si>
  <si>
    <t>40618104</t>
  </si>
  <si>
    <t>40618105</t>
  </si>
  <si>
    <t>40618106</t>
  </si>
  <si>
    <t>40618107</t>
  </si>
  <si>
    <t>40618108</t>
  </si>
  <si>
    <t>40620101</t>
  </si>
  <si>
    <t>40627101</t>
  </si>
  <si>
    <t>40627102</t>
  </si>
  <si>
    <t>40627103</t>
  </si>
  <si>
    <t>40627104</t>
  </si>
  <si>
    <t>40635101</t>
  </si>
  <si>
    <t>40718101</t>
  </si>
  <si>
    <t>40718102</t>
  </si>
  <si>
    <t>40718103</t>
  </si>
  <si>
    <t>40718104</t>
  </si>
  <si>
    <t>40718105</t>
  </si>
  <si>
    <t>40720101</t>
  </si>
  <si>
    <t>40720102</t>
  </si>
  <si>
    <t>40720103</t>
  </si>
  <si>
    <t>40725101</t>
  </si>
  <si>
    <t>40725102</t>
  </si>
  <si>
    <t>40725103</t>
  </si>
  <si>
    <t>40735101</t>
  </si>
  <si>
    <t>40735102</t>
  </si>
  <si>
    <t>40735103</t>
  </si>
  <si>
    <t>40735104</t>
  </si>
  <si>
    <t>40735105</t>
  </si>
  <si>
    <t>40737101</t>
  </si>
  <si>
    <t>40805101</t>
  </si>
  <si>
    <t>40815101</t>
  </si>
  <si>
    <t>40815102</t>
  </si>
  <si>
    <t>40820101</t>
  </si>
  <si>
    <t>40820102</t>
  </si>
  <si>
    <t>40825101</t>
  </si>
  <si>
    <t>40825102</t>
  </si>
  <si>
    <t>40825103</t>
  </si>
  <si>
    <t>40825104</t>
  </si>
  <si>
    <t>40827101</t>
  </si>
  <si>
    <t>40827102</t>
  </si>
  <si>
    <t>40837101</t>
  </si>
  <si>
    <t>40837102</t>
  </si>
  <si>
    <t>40837103</t>
  </si>
  <si>
    <t>40905101</t>
  </si>
  <si>
    <t>40905102</t>
  </si>
  <si>
    <t>40918101</t>
  </si>
  <si>
    <t>40925101</t>
  </si>
  <si>
    <t>40925102</t>
  </si>
  <si>
    <t>40927101</t>
  </si>
  <si>
    <t>40935101</t>
  </si>
  <si>
    <t>40937101</t>
  </si>
  <si>
    <t>40937102</t>
  </si>
  <si>
    <t>41005101</t>
  </si>
  <si>
    <t>41005102</t>
  </si>
  <si>
    <t>41005103</t>
  </si>
  <si>
    <t>41005104</t>
  </si>
  <si>
    <t>41015101</t>
  </si>
  <si>
    <t>41015102</t>
  </si>
  <si>
    <t>41015103</t>
  </si>
  <si>
    <t>41015104</t>
  </si>
  <si>
    <t>41018101</t>
  </si>
  <si>
    <t>41018102</t>
  </si>
  <si>
    <t>41020101</t>
  </si>
  <si>
    <t>41020102</t>
  </si>
  <si>
    <t>41027101</t>
  </si>
  <si>
    <t>41027102</t>
  </si>
  <si>
    <t>41034101</t>
  </si>
  <si>
    <t>41034102</t>
  </si>
  <si>
    <t>41035101</t>
  </si>
  <si>
    <t>41035102</t>
  </si>
  <si>
    <t>41105101</t>
  </si>
  <si>
    <t>41115101</t>
  </si>
  <si>
    <t>41115102</t>
  </si>
  <si>
    <t>41115103</t>
  </si>
  <si>
    <t>41118101</t>
  </si>
  <si>
    <t>41118102</t>
  </si>
  <si>
    <t>41118103</t>
  </si>
  <si>
    <t>41118104</t>
  </si>
  <si>
    <t>41120101</t>
  </si>
  <si>
    <t>41120102</t>
  </si>
  <si>
    <t>41125101</t>
  </si>
  <si>
    <t>41125102</t>
  </si>
  <si>
    <t>41125103</t>
  </si>
  <si>
    <t>41125104</t>
  </si>
  <si>
    <t>41134101</t>
  </si>
  <si>
    <t>41134102</t>
  </si>
  <si>
    <t>41134103</t>
  </si>
  <si>
    <t>41134104</t>
  </si>
  <si>
    <t>41134105</t>
  </si>
  <si>
    <t>41135101</t>
  </si>
  <si>
    <t>41135102</t>
  </si>
  <si>
    <t>41135103</t>
  </si>
  <si>
    <t>41137101</t>
  </si>
  <si>
    <t>41137102</t>
  </si>
  <si>
    <t>41137103</t>
  </si>
  <si>
    <t>41137104</t>
  </si>
  <si>
    <t>41205101</t>
  </si>
  <si>
    <t>41205102</t>
  </si>
  <si>
    <t>41220101</t>
  </si>
  <si>
    <t>41220102</t>
  </si>
  <si>
    <t>41220103</t>
  </si>
  <si>
    <t>41220104</t>
  </si>
  <si>
    <t>41227101</t>
  </si>
  <si>
    <t>41227102</t>
  </si>
  <si>
    <t>41227103</t>
  </si>
  <si>
    <t>41235101</t>
  </si>
  <si>
    <t>41237101</t>
  </si>
  <si>
    <t>41237102</t>
  </si>
  <si>
    <t>41305101</t>
  </si>
  <si>
    <t>41305102</t>
  </si>
  <si>
    <t>41305103</t>
  </si>
  <si>
    <t>41315101</t>
  </si>
  <si>
    <t>41318101</t>
  </si>
  <si>
    <t>41320101</t>
  </si>
  <si>
    <t>41325101</t>
  </si>
  <si>
    <t>41325102</t>
  </si>
  <si>
    <t>41327101</t>
  </si>
  <si>
    <t>41337101</t>
  </si>
  <si>
    <t>41415101</t>
  </si>
  <si>
    <t>41415102</t>
  </si>
  <si>
    <t>41415103</t>
  </si>
  <si>
    <t>41418101</t>
  </si>
  <si>
    <t>41418102</t>
  </si>
  <si>
    <t>41427101</t>
  </si>
  <si>
    <t>41434101</t>
  </si>
  <si>
    <t>41434102</t>
  </si>
  <si>
    <t>41435101</t>
  </si>
  <si>
    <t>41435102</t>
  </si>
  <si>
    <t>41435103</t>
  </si>
  <si>
    <t>41505101</t>
  </si>
  <si>
    <t>41505102</t>
  </si>
  <si>
    <t>41505103</t>
  </si>
  <si>
    <t>41518101</t>
  </si>
  <si>
    <t>41520101</t>
  </si>
  <si>
    <t>41520102</t>
  </si>
  <si>
    <t>41525101</t>
  </si>
  <si>
    <t>41527101</t>
  </si>
  <si>
    <t>41527102</t>
  </si>
  <si>
    <t>41534101</t>
  </si>
  <si>
    <t>41534102</t>
  </si>
  <si>
    <t>41535101</t>
  </si>
  <si>
    <t>41537101</t>
  </si>
  <si>
    <t>41537102</t>
  </si>
  <si>
    <t>41615101</t>
  </si>
  <si>
    <t>41615102</t>
  </si>
  <si>
    <t>41615103</t>
  </si>
  <si>
    <t>41620101</t>
  </si>
  <si>
    <t>41627101</t>
  </si>
  <si>
    <t>41627102</t>
  </si>
  <si>
    <t>41635101</t>
  </si>
  <si>
    <t>41635102</t>
  </si>
  <si>
    <t>41705101</t>
  </si>
  <si>
    <t>41705102</t>
  </si>
  <si>
    <t>41715101</t>
  </si>
  <si>
    <t>41715102</t>
  </si>
  <si>
    <t>41720101</t>
  </si>
  <si>
    <t>41720102</t>
  </si>
  <si>
    <t>41720103</t>
  </si>
  <si>
    <t>41725101</t>
  </si>
  <si>
    <t>41725102</t>
  </si>
  <si>
    <t>41727101</t>
  </si>
  <si>
    <t>41727102</t>
  </si>
  <si>
    <t>41727103</t>
  </si>
  <si>
    <t>41735101</t>
  </si>
  <si>
    <t>41735102</t>
  </si>
  <si>
    <t>41818101</t>
  </si>
  <si>
    <t>41818102</t>
  </si>
  <si>
    <t>41818103</t>
  </si>
  <si>
    <t>41820101</t>
  </si>
  <si>
    <t>41820102</t>
  </si>
  <si>
    <t>41820103</t>
  </si>
  <si>
    <t>41825101</t>
  </si>
  <si>
    <t>41825102</t>
  </si>
  <si>
    <t>41827101</t>
  </si>
  <si>
    <t>41827102</t>
  </si>
  <si>
    <t>41827103</t>
  </si>
  <si>
    <t>41827104</t>
  </si>
  <si>
    <t>41834101</t>
  </si>
  <si>
    <t>41837101</t>
  </si>
  <si>
    <t>41837102</t>
  </si>
  <si>
    <t>41905101</t>
  </si>
  <si>
    <t>41905102</t>
  </si>
  <si>
    <t>41905103</t>
  </si>
  <si>
    <t>41905104</t>
  </si>
  <si>
    <t>41905105</t>
  </si>
  <si>
    <t>41905106</t>
  </si>
  <si>
    <t>41915101</t>
  </si>
  <si>
    <t>41915102</t>
  </si>
  <si>
    <t>41915103</t>
  </si>
  <si>
    <t>41915104</t>
  </si>
  <si>
    <t>41918101</t>
  </si>
  <si>
    <t>41918102</t>
  </si>
  <si>
    <t>41920101</t>
  </si>
  <si>
    <t>41920102</t>
  </si>
  <si>
    <t>41920103</t>
  </si>
  <si>
    <t>41925101</t>
  </si>
  <si>
    <t>41927101</t>
  </si>
  <si>
    <t>41927102</t>
  </si>
  <si>
    <t>41934101</t>
  </si>
  <si>
    <t>41934102</t>
  </si>
  <si>
    <t>41935101</t>
  </si>
  <si>
    <t>41937101</t>
  </si>
  <si>
    <t>42018101</t>
  </si>
  <si>
    <t>42018102</t>
  </si>
  <si>
    <t>42020101</t>
  </si>
  <si>
    <t>42020102</t>
  </si>
  <si>
    <t>42027101</t>
  </si>
  <si>
    <t>42034101</t>
  </si>
  <si>
    <t>42034102</t>
  </si>
  <si>
    <t>42105101</t>
  </si>
  <si>
    <t>42105102</t>
  </si>
  <si>
    <t>42115101</t>
  </si>
  <si>
    <t>42118101</t>
  </si>
  <si>
    <t>42118102</t>
  </si>
  <si>
    <t>42118103</t>
  </si>
  <si>
    <t>42120101</t>
  </si>
  <si>
    <t>42120102</t>
  </si>
  <si>
    <t>42125101</t>
  </si>
  <si>
    <t>42125102</t>
  </si>
  <si>
    <t>42125103</t>
  </si>
  <si>
    <t>42125104</t>
  </si>
  <si>
    <t>42134101</t>
  </si>
  <si>
    <t>42134102</t>
  </si>
  <si>
    <t>42135101</t>
  </si>
  <si>
    <t>42137101</t>
  </si>
  <si>
    <t>42137102</t>
  </si>
  <si>
    <t>42215101</t>
  </si>
  <si>
    <t>42215102</t>
  </si>
  <si>
    <t>42218101</t>
  </si>
  <si>
    <t>42225101</t>
  </si>
  <si>
    <t>42225102</t>
  </si>
  <si>
    <t>42225103</t>
  </si>
  <si>
    <t>42225104</t>
  </si>
  <si>
    <t>42234101</t>
  </si>
  <si>
    <t>42234102</t>
  </si>
  <si>
    <t>42305101</t>
  </si>
  <si>
    <t>42305102</t>
  </si>
  <si>
    <t>42315101</t>
  </si>
  <si>
    <t>42315102</t>
  </si>
  <si>
    <t>42315103</t>
  </si>
  <si>
    <t>42318101</t>
  </si>
  <si>
    <t>42325101</t>
  </si>
  <si>
    <t>42325102</t>
  </si>
  <si>
    <t>42325103</t>
  </si>
  <si>
    <t>42334101</t>
  </si>
  <si>
    <t>42335101</t>
  </si>
  <si>
    <t>42335102</t>
  </si>
  <si>
    <t>42335103</t>
  </si>
  <si>
    <t>42337101</t>
  </si>
  <si>
    <t>42405101</t>
  </si>
  <si>
    <t>42405102</t>
  </si>
  <si>
    <t>42415101</t>
  </si>
  <si>
    <t>42415102</t>
  </si>
  <si>
    <t>42418101</t>
  </si>
  <si>
    <t>42420101</t>
  </si>
  <si>
    <t>42425101</t>
  </si>
  <si>
    <t>42427101</t>
  </si>
  <si>
    <t>42434101</t>
  </si>
  <si>
    <t>42435101</t>
  </si>
  <si>
    <t>42435102</t>
  </si>
  <si>
    <t>42435103</t>
  </si>
  <si>
    <t>42435104</t>
  </si>
  <si>
    <t>42437101</t>
  </si>
  <si>
    <t>42437102</t>
  </si>
  <si>
    <t>42437103</t>
  </si>
  <si>
    <t>42505101</t>
  </si>
  <si>
    <t>42505102</t>
  </si>
  <si>
    <t>42518101</t>
  </si>
  <si>
    <t>42520101</t>
  </si>
  <si>
    <t>42520102</t>
  </si>
  <si>
    <t>42520103</t>
  </si>
  <si>
    <t>42534101</t>
  </si>
  <si>
    <t>42534102</t>
  </si>
  <si>
    <t>42534103</t>
  </si>
  <si>
    <t>42537101</t>
  </si>
  <si>
    <t>42537102</t>
  </si>
  <si>
    <t>42605101</t>
  </si>
  <si>
    <t>42615101</t>
  </si>
  <si>
    <t>42615102</t>
  </si>
  <si>
    <t>42618101</t>
  </si>
  <si>
    <t>42618102</t>
  </si>
  <si>
    <t>42620101</t>
  </si>
  <si>
    <t>42620102</t>
  </si>
  <si>
    <t>42620103</t>
  </si>
  <si>
    <t>42627101</t>
  </si>
  <si>
    <t>42634101</t>
  </si>
  <si>
    <t>42637101</t>
  </si>
  <si>
    <t>42637102</t>
  </si>
  <si>
    <t>42715101</t>
  </si>
  <si>
    <t>42715102</t>
  </si>
  <si>
    <t>42725101</t>
  </si>
  <si>
    <t>42725102</t>
  </si>
  <si>
    <t>42725103</t>
  </si>
  <si>
    <t>42734101</t>
  </si>
  <si>
    <t>42734102</t>
  </si>
  <si>
    <t>42737101</t>
  </si>
  <si>
    <t>42737102</t>
  </si>
  <si>
    <t>42737103</t>
  </si>
  <si>
    <t>42737104</t>
  </si>
  <si>
    <t>42805101</t>
  </si>
  <si>
    <t>42805102</t>
  </si>
  <si>
    <t>42805103</t>
  </si>
  <si>
    <t>42805104</t>
  </si>
  <si>
    <t>42818101</t>
  </si>
  <si>
    <t>42820101</t>
  </si>
  <si>
    <t>42820102</t>
  </si>
  <si>
    <t>42820103</t>
  </si>
  <si>
    <t>42827101</t>
  </si>
  <si>
    <t>42827102</t>
  </si>
  <si>
    <t>42834101</t>
  </si>
  <si>
    <t>42837101</t>
  </si>
  <si>
    <t>42918101</t>
  </si>
  <si>
    <t>42920101</t>
  </si>
  <si>
    <t>42920102</t>
  </si>
  <si>
    <t>42920103</t>
  </si>
  <si>
    <t>42920104</t>
  </si>
  <si>
    <t>42925101</t>
  </si>
  <si>
    <t>42925102</t>
  </si>
  <si>
    <t>42927101</t>
  </si>
  <si>
    <t>42927102</t>
  </si>
  <si>
    <t>42934101</t>
  </si>
  <si>
    <t>42934102</t>
  </si>
  <si>
    <t>42934103</t>
  </si>
  <si>
    <t>42934104</t>
  </si>
  <si>
    <t>42935101</t>
  </si>
  <si>
    <t>42935102</t>
  </si>
  <si>
    <t>42935103</t>
  </si>
  <si>
    <t>42937101</t>
  </si>
  <si>
    <t>42937102</t>
  </si>
  <si>
    <t>43015101</t>
  </si>
  <si>
    <t>43015102</t>
  </si>
  <si>
    <t>43015103</t>
  </si>
  <si>
    <t>43015104</t>
  </si>
  <si>
    <t>43015105</t>
  </si>
  <si>
    <t>43018101</t>
  </si>
  <si>
    <t>43018102</t>
  </si>
  <si>
    <t>43025101</t>
  </si>
  <si>
    <t>43025102</t>
  </si>
  <si>
    <t>43027101</t>
  </si>
  <si>
    <t>43027102</t>
  </si>
  <si>
    <t>43027103</t>
  </si>
  <si>
    <t>43027104</t>
  </si>
  <si>
    <t>43034101</t>
  </si>
  <si>
    <t>43034102</t>
  </si>
  <si>
    <t>43034103</t>
  </si>
  <si>
    <t>43034104</t>
  </si>
  <si>
    <t>43035101</t>
  </si>
  <si>
    <t>43035102</t>
  </si>
  <si>
    <t>43037101</t>
  </si>
  <si>
    <t>43037102</t>
  </si>
  <si>
    <t>43115101</t>
  </si>
  <si>
    <t>43120101</t>
  </si>
  <si>
    <t>43120102</t>
  </si>
  <si>
    <t>43120103</t>
  </si>
  <si>
    <t>43125101</t>
  </si>
  <si>
    <t>43127101</t>
  </si>
  <si>
    <t>43134101</t>
  </si>
  <si>
    <t>43134102</t>
  </si>
  <si>
    <t>43134103</t>
  </si>
  <si>
    <t>43205101</t>
  </si>
  <si>
    <t>43215101</t>
  </si>
  <si>
    <t>43215102</t>
  </si>
  <si>
    <t>43218101</t>
  </si>
  <si>
    <t>43218102</t>
  </si>
  <si>
    <t>43220101</t>
  </si>
  <si>
    <t>43220102</t>
  </si>
  <si>
    <t>43227101</t>
  </si>
  <si>
    <t>43234101</t>
  </si>
  <si>
    <t>43237101</t>
  </si>
  <si>
    <t>43237102</t>
  </si>
  <si>
    <t>43237103</t>
  </si>
  <si>
    <t>43237104</t>
  </si>
  <si>
    <t>43315101</t>
  </si>
  <si>
    <t>43320101</t>
  </si>
  <si>
    <t>43325101</t>
  </si>
  <si>
    <t>43325102</t>
  </si>
  <si>
    <t>43325103</t>
  </si>
  <si>
    <t>43325104</t>
  </si>
  <si>
    <t>43325105</t>
  </si>
  <si>
    <t>43327101</t>
  </si>
  <si>
    <t>43334101</t>
  </si>
  <si>
    <t>43334102</t>
  </si>
  <si>
    <t>43334103</t>
  </si>
  <si>
    <t>43335101</t>
  </si>
  <si>
    <t>43337101</t>
  </si>
  <si>
    <t>43337102</t>
  </si>
  <si>
    <t>43337103</t>
  </si>
  <si>
    <t>43405101</t>
  </si>
  <si>
    <t>43418101</t>
  </si>
  <si>
    <t>43425101</t>
  </si>
  <si>
    <t>43427101</t>
  </si>
  <si>
    <t>43427102</t>
  </si>
  <si>
    <t>43427103</t>
  </si>
  <si>
    <t>43427104</t>
  </si>
  <si>
    <t>43427105</t>
  </si>
  <si>
    <t>43427106</t>
  </si>
  <si>
    <t>43434101</t>
  </si>
  <si>
    <t>43434102</t>
  </si>
  <si>
    <t>43434103</t>
  </si>
  <si>
    <t>43434104</t>
  </si>
  <si>
    <t>43435101</t>
  </si>
  <si>
    <t>43437101</t>
  </si>
  <si>
    <t>43437102</t>
  </si>
  <si>
    <t>43505101</t>
  </si>
  <si>
    <t>43505102</t>
  </si>
  <si>
    <t>43518101</t>
  </si>
  <si>
    <t>43518102</t>
  </si>
  <si>
    <t>43527101</t>
  </si>
  <si>
    <t>43527102</t>
  </si>
  <si>
    <t>43527103</t>
  </si>
  <si>
    <t>43527104</t>
  </si>
  <si>
    <t>43534101</t>
  </si>
  <si>
    <t>43537101</t>
  </si>
  <si>
    <t>43537102</t>
  </si>
  <si>
    <t>43605101</t>
  </si>
  <si>
    <t>43605102</t>
  </si>
  <si>
    <t>43605103</t>
  </si>
  <si>
    <t>43605104</t>
  </si>
  <si>
    <t>43615101</t>
  </si>
  <si>
    <t>43615102</t>
  </si>
  <si>
    <t>43618101</t>
  </si>
  <si>
    <t>43618102</t>
  </si>
  <si>
    <t>43620101</t>
  </si>
  <si>
    <t>43620102</t>
  </si>
  <si>
    <t>43634101</t>
  </si>
  <si>
    <t>43635101</t>
  </si>
  <si>
    <t>43637101</t>
  </si>
  <si>
    <t>43637102</t>
  </si>
  <si>
    <t>43705101</t>
  </si>
  <si>
    <t>43715101</t>
  </si>
  <si>
    <t>43715102</t>
  </si>
  <si>
    <t>43715103</t>
  </si>
  <si>
    <t>43715104</t>
  </si>
  <si>
    <t>43718101</t>
  </si>
  <si>
    <t>43718102</t>
  </si>
  <si>
    <t>43718103</t>
  </si>
  <si>
    <t>43720101</t>
  </si>
  <si>
    <t>43725101</t>
  </si>
  <si>
    <t>43727101</t>
  </si>
  <si>
    <t>43727102</t>
  </si>
  <si>
    <t>43734101</t>
  </si>
  <si>
    <t>43734102</t>
  </si>
  <si>
    <t>43734103</t>
  </si>
  <si>
    <t>43735101</t>
  </si>
  <si>
    <t>43737101</t>
  </si>
  <si>
    <t>43737102</t>
  </si>
  <si>
    <t>43737103</t>
  </si>
  <si>
    <t>43737104</t>
  </si>
  <si>
    <t>43805101</t>
  </si>
  <si>
    <t>43805102</t>
  </si>
  <si>
    <t>43805103</t>
  </si>
  <si>
    <t>43818101</t>
  </si>
  <si>
    <t>43818102</t>
  </si>
  <si>
    <t>43820101</t>
  </si>
  <si>
    <t>43820102</t>
  </si>
  <si>
    <t>43820103</t>
  </si>
  <si>
    <t>43820104</t>
  </si>
  <si>
    <t>43825101</t>
  </si>
  <si>
    <t>43827101</t>
  </si>
  <si>
    <t>43827102</t>
  </si>
  <si>
    <t>43834101</t>
  </si>
  <si>
    <t>43834102</t>
  </si>
  <si>
    <t>43835101</t>
  </si>
  <si>
    <t>43835102</t>
  </si>
  <si>
    <t>43837101</t>
  </si>
  <si>
    <t>43837102</t>
  </si>
  <si>
    <t>43905101</t>
  </si>
  <si>
    <t>43905102</t>
  </si>
  <si>
    <t>43915101</t>
  </si>
  <si>
    <t>43915102</t>
  </si>
  <si>
    <t>43918101</t>
  </si>
  <si>
    <t>43918102</t>
  </si>
  <si>
    <t>43918103</t>
  </si>
  <si>
    <t>43918104</t>
  </si>
  <si>
    <t>43918105</t>
  </si>
  <si>
    <t>43920101</t>
  </si>
  <si>
    <t>43925101</t>
  </si>
  <si>
    <t>43927101</t>
  </si>
  <si>
    <t>43934101</t>
  </si>
  <si>
    <t>43935101</t>
  </si>
  <si>
    <t>43937101</t>
  </si>
  <si>
    <t>43937102</t>
  </si>
  <si>
    <t>44005101</t>
  </si>
  <si>
    <t>44005102</t>
  </si>
  <si>
    <t>44005103</t>
  </si>
  <si>
    <t>44005104</t>
  </si>
  <si>
    <t>44015101</t>
  </si>
  <si>
    <t>44015102</t>
  </si>
  <si>
    <t>44020101</t>
  </si>
  <si>
    <t>44020102</t>
  </si>
  <si>
    <t>44020103</t>
  </si>
  <si>
    <t>44025101</t>
  </si>
  <si>
    <t>44027101</t>
  </si>
  <si>
    <t>44027102</t>
  </si>
  <si>
    <t>44037101</t>
  </si>
  <si>
    <t>44037102</t>
  </si>
  <si>
    <t>44118101</t>
  </si>
  <si>
    <t>44118102</t>
  </si>
  <si>
    <t>44125101</t>
  </si>
  <si>
    <t>44137101</t>
  </si>
  <si>
    <t>44137102</t>
  </si>
  <si>
    <t>44137103</t>
  </si>
  <si>
    <t>44205101</t>
  </si>
  <si>
    <t>44215101</t>
  </si>
  <si>
    <t>44220101</t>
  </si>
  <si>
    <t>44225101</t>
  </si>
  <si>
    <t>44225102</t>
  </si>
  <si>
    <t>44225103</t>
  </si>
  <si>
    <t>44227101</t>
  </si>
  <si>
    <t>44234101</t>
  </si>
  <si>
    <t>44237101</t>
  </si>
  <si>
    <t>44237102</t>
  </si>
  <si>
    <t>44237103</t>
  </si>
  <si>
    <t>44305101</t>
  </si>
  <si>
    <t>44305102</t>
  </si>
  <si>
    <t>44305103</t>
  </si>
  <si>
    <t>44305104</t>
  </si>
  <si>
    <t>44315101</t>
  </si>
  <si>
    <t>44315102</t>
  </si>
  <si>
    <t>44315103</t>
  </si>
  <si>
    <t>44315104</t>
  </si>
  <si>
    <t>44318101</t>
  </si>
  <si>
    <t>44318102</t>
  </si>
  <si>
    <t>44318103</t>
  </si>
  <si>
    <t>44320101</t>
  </si>
  <si>
    <t>44320102</t>
  </si>
  <si>
    <t>44320103</t>
  </si>
  <si>
    <t>44325101</t>
  </si>
  <si>
    <t>44327101</t>
  </si>
  <si>
    <t>44327102</t>
  </si>
  <si>
    <t>44327103</t>
  </si>
  <si>
    <t>44334101</t>
  </si>
  <si>
    <t>44334102</t>
  </si>
  <si>
    <t>44335101</t>
  </si>
  <si>
    <t>44335102</t>
  </si>
  <si>
    <t>44335103</t>
  </si>
  <si>
    <t>44335104</t>
  </si>
  <si>
    <t>44335105</t>
  </si>
  <si>
    <t>44337101</t>
  </si>
  <si>
    <t>44427101</t>
  </si>
  <si>
    <t>44427102</t>
  </si>
  <si>
    <t>44437101</t>
  </si>
  <si>
    <t>44437102</t>
  </si>
  <si>
    <t>44505101</t>
  </si>
  <si>
    <t>44505102</t>
  </si>
  <si>
    <t>44505103</t>
  </si>
  <si>
    <t>44505104</t>
  </si>
  <si>
    <t>44515101</t>
  </si>
  <si>
    <t>44515102</t>
  </si>
  <si>
    <t>44515103</t>
  </si>
  <si>
    <t>44518101</t>
  </si>
  <si>
    <t>44518102</t>
  </si>
  <si>
    <t>44518103</t>
  </si>
  <si>
    <t>44520101</t>
  </si>
  <si>
    <t>44525101</t>
  </si>
  <si>
    <t>44537101</t>
  </si>
  <si>
    <t>44537102</t>
  </si>
  <si>
    <t>44537103</t>
  </si>
  <si>
    <t>44605101</t>
  </si>
  <si>
    <t>44605102</t>
  </si>
  <si>
    <t>44620101</t>
  </si>
  <si>
    <t>44625101</t>
  </si>
  <si>
    <t>44634101</t>
  </si>
  <si>
    <t>44635101</t>
  </si>
  <si>
    <t>44635102</t>
  </si>
  <si>
    <t>44635103</t>
  </si>
  <si>
    <t>44637101</t>
  </si>
  <si>
    <t>44637102</t>
  </si>
  <si>
    <t>44637103</t>
  </si>
  <si>
    <t>44705101</t>
  </si>
  <si>
    <t>44705102</t>
  </si>
  <si>
    <t>44705103</t>
  </si>
  <si>
    <t>44715101</t>
  </si>
  <si>
    <t>44725101</t>
  </si>
  <si>
    <t>44725102</t>
  </si>
  <si>
    <t>44725103</t>
  </si>
  <si>
    <t>44725104</t>
  </si>
  <si>
    <t>44734101</t>
  </si>
  <si>
    <t>44805101</t>
  </si>
  <si>
    <t>44815101</t>
  </si>
  <si>
    <t>44818101</t>
  </si>
  <si>
    <t>44818102</t>
  </si>
  <si>
    <t>44818103</t>
  </si>
  <si>
    <t>44825101</t>
  </si>
  <si>
    <t>44825102</t>
  </si>
  <si>
    <t>44825103</t>
  </si>
  <si>
    <t>44827101</t>
  </si>
  <si>
    <t>44827102</t>
  </si>
  <si>
    <t>44827103</t>
  </si>
  <si>
    <t>44827104</t>
  </si>
  <si>
    <t>44835101</t>
  </si>
  <si>
    <t>44835102</t>
  </si>
  <si>
    <t>44837101</t>
  </si>
  <si>
    <t>44837102</t>
  </si>
  <si>
    <t>44905101</t>
  </si>
  <si>
    <t>44905102</t>
  </si>
  <si>
    <t>44915101</t>
  </si>
  <si>
    <t>44915102</t>
  </si>
  <si>
    <t>44915103</t>
  </si>
  <si>
    <t>44915104</t>
  </si>
  <si>
    <t>44918101</t>
  </si>
  <si>
    <t>44918102</t>
  </si>
  <si>
    <t>44920101</t>
  </si>
  <si>
    <t>44937101</t>
  </si>
  <si>
    <t>44937102</t>
  </si>
  <si>
    <t>45005101</t>
  </si>
  <si>
    <t>45005201</t>
  </si>
  <si>
    <t>45018101</t>
  </si>
  <si>
    <t>45018102</t>
  </si>
  <si>
    <t>45018103</t>
  </si>
  <si>
    <t>45018104</t>
  </si>
  <si>
    <t>45018105</t>
  </si>
  <si>
    <t>45018106</t>
  </si>
  <si>
    <t>45025101</t>
  </si>
  <si>
    <t>45034101</t>
  </si>
  <si>
    <t>45037101</t>
  </si>
  <si>
    <t>45037102</t>
  </si>
  <si>
    <t>45115101</t>
  </si>
  <si>
    <t>45118101</t>
  </si>
  <si>
    <t>45120101</t>
  </si>
  <si>
    <t>45120102</t>
  </si>
  <si>
    <t>45127101</t>
  </si>
  <si>
    <t>45127102</t>
  </si>
  <si>
    <t>45127103</t>
  </si>
  <si>
    <t>45127104</t>
  </si>
  <si>
    <t>45135101</t>
  </si>
  <si>
    <t>45135102</t>
  </si>
  <si>
    <t>45135103</t>
  </si>
  <si>
    <t>45137101</t>
  </si>
  <si>
    <t>45215101</t>
  </si>
  <si>
    <t>45215102</t>
  </si>
  <si>
    <t>45218101</t>
  </si>
  <si>
    <t>45220101</t>
  </si>
  <si>
    <t>45225101</t>
  </si>
  <si>
    <t>45225102</t>
  </si>
  <si>
    <t>45227101</t>
  </si>
  <si>
    <t>45234101</t>
  </si>
  <si>
    <t>45235201</t>
  </si>
  <si>
    <t>45315101</t>
  </si>
  <si>
    <t>45318101</t>
  </si>
  <si>
    <t>45320101</t>
  </si>
  <si>
    <t>45320102</t>
  </si>
  <si>
    <t>45325101</t>
  </si>
  <si>
    <t>45327101</t>
  </si>
  <si>
    <t>45327102</t>
  </si>
  <si>
    <t>45327103</t>
  </si>
  <si>
    <t>45334101</t>
  </si>
  <si>
    <t>45334102</t>
  </si>
  <si>
    <t>45334103</t>
  </si>
  <si>
    <t>45334104</t>
  </si>
  <si>
    <t>45335101</t>
  </si>
  <si>
    <t>45335102</t>
  </si>
  <si>
    <t>45337101</t>
  </si>
  <si>
    <t>45337102</t>
  </si>
  <si>
    <t>45337103</t>
  </si>
  <si>
    <t>45337104</t>
  </si>
  <si>
    <t>45405101</t>
  </si>
  <si>
    <t>45415101</t>
  </si>
  <si>
    <t>45415102</t>
  </si>
  <si>
    <t>45425101</t>
  </si>
  <si>
    <t>45425102</t>
  </si>
  <si>
    <t>45427101</t>
  </si>
  <si>
    <t>45427102</t>
  </si>
  <si>
    <t>45434101</t>
  </si>
  <si>
    <t>45434102</t>
  </si>
  <si>
    <t>45437101</t>
  </si>
  <si>
    <t>45437102</t>
  </si>
  <si>
    <t>45505101</t>
  </si>
  <si>
    <t>45505102</t>
  </si>
  <si>
    <t>45505103</t>
  </si>
  <si>
    <t>45505104</t>
  </si>
  <si>
    <t>45525101</t>
  </si>
  <si>
    <t>45527101</t>
  </si>
  <si>
    <t>45527102</t>
  </si>
  <si>
    <t>45527103</t>
  </si>
  <si>
    <t>45527104</t>
  </si>
  <si>
    <t>45534101</t>
  </si>
  <si>
    <t>45535101</t>
  </si>
  <si>
    <t>45615101</t>
  </si>
  <si>
    <t>45615102</t>
  </si>
  <si>
    <t>45627101</t>
  </si>
  <si>
    <t>45635101</t>
  </si>
  <si>
    <t>45635102</t>
  </si>
  <si>
    <t>45705101</t>
  </si>
  <si>
    <t>45705102</t>
  </si>
  <si>
    <t>45705103</t>
  </si>
  <si>
    <t>45718101</t>
  </si>
  <si>
    <t>45720101</t>
  </si>
  <si>
    <t>45720102</t>
  </si>
  <si>
    <t>45720103</t>
  </si>
  <si>
    <t>45720104</t>
  </si>
  <si>
    <t>45725101</t>
  </si>
  <si>
    <t>45737101</t>
  </si>
  <si>
    <t>45805101</t>
  </si>
  <si>
    <t>45815101</t>
  </si>
  <si>
    <t>45815102</t>
  </si>
  <si>
    <t>45818101</t>
  </si>
  <si>
    <t>45818102</t>
  </si>
  <si>
    <t>45825101</t>
  </si>
  <si>
    <t>45825102</t>
  </si>
  <si>
    <t>45825103</t>
  </si>
  <si>
    <t>45827101</t>
  </si>
  <si>
    <t>45827102</t>
  </si>
  <si>
    <t>45834101</t>
  </si>
  <si>
    <t>45834102</t>
  </si>
  <si>
    <t>45835101</t>
  </si>
  <si>
    <t>45835102</t>
  </si>
  <si>
    <t>45905101</t>
  </si>
  <si>
    <t>45905102</t>
  </si>
  <si>
    <t>45915101</t>
  </si>
  <si>
    <t>45915102</t>
  </si>
  <si>
    <t>45915103</t>
  </si>
  <si>
    <t>45915104</t>
  </si>
  <si>
    <t>45918101</t>
  </si>
  <si>
    <t>45918102</t>
  </si>
  <si>
    <t>45920101</t>
  </si>
  <si>
    <t>45925101</t>
  </si>
  <si>
    <t>45925102</t>
  </si>
  <si>
    <t>45925103</t>
  </si>
  <si>
    <t>45925104</t>
  </si>
  <si>
    <t>45927101</t>
  </si>
  <si>
    <t>45927102</t>
  </si>
  <si>
    <t>45934101</t>
  </si>
  <si>
    <t>45935101</t>
  </si>
  <si>
    <t>45935102</t>
  </si>
  <si>
    <t>45935103</t>
  </si>
  <si>
    <t>45935104</t>
  </si>
  <si>
    <t>45935201</t>
  </si>
  <si>
    <t>45937101</t>
  </si>
  <si>
    <t>45937102</t>
  </si>
  <si>
    <t>46005101</t>
  </si>
  <si>
    <t>46005102</t>
  </si>
  <si>
    <t>46020101</t>
  </si>
  <si>
    <t>46034101</t>
  </si>
  <si>
    <t>46105101</t>
  </si>
  <si>
    <t>46115101</t>
  </si>
  <si>
    <t>46115102</t>
  </si>
  <si>
    <t>46120101</t>
  </si>
  <si>
    <t>46120102</t>
  </si>
  <si>
    <t>46120103</t>
  </si>
  <si>
    <t>46120104</t>
  </si>
  <si>
    <t>46127101</t>
  </si>
  <si>
    <t>46127102</t>
  </si>
  <si>
    <t>46134101</t>
  </si>
  <si>
    <t>46205101</t>
  </si>
  <si>
    <t>46215101</t>
  </si>
  <si>
    <t>46218101</t>
  </si>
  <si>
    <t>46218102</t>
  </si>
  <si>
    <t>46218103</t>
  </si>
  <si>
    <t>46218104</t>
  </si>
  <si>
    <t>46220101</t>
  </si>
  <si>
    <t>46220102</t>
  </si>
  <si>
    <t>46220103</t>
  </si>
  <si>
    <t>46225101</t>
  </si>
  <si>
    <t>46225102</t>
  </si>
  <si>
    <t>46225103</t>
  </si>
  <si>
    <t>46225104</t>
  </si>
  <si>
    <t>46227101</t>
  </si>
  <si>
    <t>46227102</t>
  </si>
  <si>
    <t>46235101</t>
  </si>
  <si>
    <t>46235102</t>
  </si>
  <si>
    <t>46237101</t>
  </si>
  <si>
    <t>46305101</t>
  </si>
  <si>
    <t>46305102</t>
  </si>
  <si>
    <t>46305103</t>
  </si>
  <si>
    <t>46305104</t>
  </si>
  <si>
    <t>46305105</t>
  </si>
  <si>
    <t>46305106</t>
  </si>
  <si>
    <t>46318101</t>
  </si>
  <si>
    <t>46318102</t>
  </si>
  <si>
    <t>46318103</t>
  </si>
  <si>
    <t>46320101</t>
  </si>
  <si>
    <t>46327101</t>
  </si>
  <si>
    <t>46334101</t>
  </si>
  <si>
    <t>46335101</t>
  </si>
  <si>
    <t>46335102</t>
  </si>
  <si>
    <t>46335103</t>
  </si>
  <si>
    <t>46335104</t>
  </si>
  <si>
    <t>46337101</t>
  </si>
  <si>
    <t>46337102</t>
  </si>
  <si>
    <t>46337103</t>
  </si>
  <si>
    <t>46337104</t>
  </si>
  <si>
    <t>46405101</t>
  </si>
  <si>
    <t>46405102</t>
  </si>
  <si>
    <t>46415101</t>
  </si>
  <si>
    <t>46415102</t>
  </si>
  <si>
    <t>46415103</t>
  </si>
  <si>
    <t>46415104</t>
  </si>
  <si>
    <t>46418101</t>
  </si>
  <si>
    <t>46418102</t>
  </si>
  <si>
    <t>46418103</t>
  </si>
  <si>
    <t>46420101</t>
  </si>
  <si>
    <t>46425101</t>
  </si>
  <si>
    <t>46425102</t>
  </si>
  <si>
    <t>46427101</t>
  </si>
  <si>
    <t>46434101</t>
  </si>
  <si>
    <t>46434102</t>
  </si>
  <si>
    <t>46435101</t>
  </si>
  <si>
    <t>46435102</t>
  </si>
  <si>
    <t>46435103</t>
  </si>
  <si>
    <t>46435104</t>
  </si>
  <si>
    <t>46437101</t>
  </si>
  <si>
    <t>46437102</t>
  </si>
  <si>
    <t>46437103</t>
  </si>
  <si>
    <t>46505101</t>
  </si>
  <si>
    <t>46505102</t>
  </si>
  <si>
    <t>46525101</t>
  </si>
  <si>
    <t>46525102</t>
  </si>
  <si>
    <t>46525103</t>
  </si>
  <si>
    <t>46527101</t>
  </si>
  <si>
    <t>46527102</t>
  </si>
  <si>
    <t>46527103</t>
  </si>
  <si>
    <t>46534101</t>
  </si>
  <si>
    <t>46534102</t>
  </si>
  <si>
    <t>46535101</t>
  </si>
  <si>
    <t>46535102</t>
  </si>
  <si>
    <t>46537101</t>
  </si>
  <si>
    <t>46605101</t>
  </si>
  <si>
    <t>46605102</t>
  </si>
  <si>
    <t>46605103</t>
  </si>
  <si>
    <t>46605104</t>
  </si>
  <si>
    <t>46620101</t>
  </si>
  <si>
    <t>46620102</t>
  </si>
  <si>
    <t>46620103</t>
  </si>
  <si>
    <t>46625101</t>
  </si>
  <si>
    <t>46625102</t>
  </si>
  <si>
    <t>46627101</t>
  </si>
  <si>
    <t>46627102</t>
  </si>
  <si>
    <t>46634101</t>
  </si>
  <si>
    <t>46634102</t>
  </si>
  <si>
    <t>46634103</t>
  </si>
  <si>
    <t>46634104</t>
  </si>
  <si>
    <t>46635101</t>
  </si>
  <si>
    <t>46635102</t>
  </si>
  <si>
    <t>46635103</t>
  </si>
  <si>
    <t>46637101</t>
  </si>
  <si>
    <t>46705101</t>
  </si>
  <si>
    <t>46705102</t>
  </si>
  <si>
    <t>46715101</t>
  </si>
  <si>
    <t>46715102</t>
  </si>
  <si>
    <t>46720101</t>
  </si>
  <si>
    <t>46725101</t>
  </si>
  <si>
    <t>46727101</t>
  </si>
  <si>
    <t>46734101</t>
  </si>
  <si>
    <t>46734102</t>
  </si>
  <si>
    <t>46735101</t>
  </si>
  <si>
    <t>46735102</t>
  </si>
  <si>
    <t>46735103</t>
  </si>
  <si>
    <t>46737101</t>
  </si>
  <si>
    <t>46805101</t>
  </si>
  <si>
    <t>46805102</t>
  </si>
  <si>
    <t>46818101</t>
  </si>
  <si>
    <t>46818102</t>
  </si>
  <si>
    <t>46820101</t>
  </si>
  <si>
    <t>46820102</t>
  </si>
  <si>
    <t>46820103</t>
  </si>
  <si>
    <t>46820104</t>
  </si>
  <si>
    <t>46820105</t>
  </si>
  <si>
    <t>46825101</t>
  </si>
  <si>
    <t>46825102</t>
  </si>
  <si>
    <t>46827101</t>
  </si>
  <si>
    <t>46827102</t>
  </si>
  <si>
    <t>46827103</t>
  </si>
  <si>
    <t>46834101</t>
  </si>
  <si>
    <t>46834102</t>
  </si>
  <si>
    <t>46835101</t>
  </si>
  <si>
    <t>46837101</t>
  </si>
  <si>
    <t>46837102</t>
  </si>
  <si>
    <t>46905101</t>
  </si>
  <si>
    <t>46905102</t>
  </si>
  <si>
    <t>46915101</t>
  </si>
  <si>
    <t>46915102</t>
  </si>
  <si>
    <t>46915103</t>
  </si>
  <si>
    <t>46918101</t>
  </si>
  <si>
    <t>46918102</t>
  </si>
  <si>
    <t>46918103</t>
  </si>
  <si>
    <t>46920101</t>
  </si>
  <si>
    <t>46920102</t>
  </si>
  <si>
    <t>46920103</t>
  </si>
  <si>
    <t>46920104</t>
  </si>
  <si>
    <t>46927101</t>
  </si>
  <si>
    <t>46927102</t>
  </si>
  <si>
    <t>46937101</t>
  </si>
  <si>
    <t>47005101</t>
  </si>
  <si>
    <t>47005102</t>
  </si>
  <si>
    <t>47015101</t>
  </si>
  <si>
    <t>47025101</t>
  </si>
  <si>
    <t>47025102</t>
  </si>
  <si>
    <t>47034101</t>
  </si>
  <si>
    <t>47034102</t>
  </si>
  <si>
    <t>47035101</t>
  </si>
  <si>
    <t>47035102</t>
  </si>
  <si>
    <t>47037101</t>
  </si>
  <si>
    <t>47105101</t>
  </si>
  <si>
    <t>47118101</t>
  </si>
  <si>
    <t>47118102</t>
  </si>
  <si>
    <t>47125101</t>
  </si>
  <si>
    <t>47127101</t>
  </si>
  <si>
    <t>47127102</t>
  </si>
  <si>
    <t>47127103</t>
  </si>
  <si>
    <t>47127104</t>
  </si>
  <si>
    <t>47134101</t>
  </si>
  <si>
    <t>47137101</t>
  </si>
  <si>
    <t>47137102</t>
  </si>
  <si>
    <t>47137103</t>
  </si>
  <si>
    <t>47215101</t>
  </si>
  <si>
    <t>47215102</t>
  </si>
  <si>
    <t>47215103</t>
  </si>
  <si>
    <t>47215104</t>
  </si>
  <si>
    <t>47218101</t>
  </si>
  <si>
    <t>47218102</t>
  </si>
  <si>
    <t>47220101</t>
  </si>
  <si>
    <t>47220102</t>
  </si>
  <si>
    <t>47225101</t>
  </si>
  <si>
    <t>47225102</t>
  </si>
  <si>
    <t>47227101</t>
  </si>
  <si>
    <t>47227102</t>
  </si>
  <si>
    <t>47227103</t>
  </si>
  <si>
    <t>47234101</t>
  </si>
  <si>
    <t>47234102</t>
  </si>
  <si>
    <t>47234103</t>
  </si>
  <si>
    <t>47234104</t>
  </si>
  <si>
    <t>47235101</t>
  </si>
  <si>
    <t>47235102</t>
  </si>
  <si>
    <t>47237101</t>
  </si>
  <si>
    <t>47237102</t>
  </si>
  <si>
    <t>47237103</t>
  </si>
  <si>
    <t>47305101</t>
  </si>
  <si>
    <t>47305102</t>
  </si>
  <si>
    <t>47318101</t>
  </si>
  <si>
    <t>47325101</t>
  </si>
  <si>
    <t>47325102</t>
  </si>
  <si>
    <t>47325103</t>
  </si>
  <si>
    <t>47325104</t>
  </si>
  <si>
    <t>47327101</t>
  </si>
  <si>
    <t>47334101</t>
  </si>
  <si>
    <t>47334102</t>
  </si>
  <si>
    <t>47334103</t>
  </si>
  <si>
    <t>47334104</t>
  </si>
  <si>
    <t>47335101</t>
  </si>
  <si>
    <t>47335102</t>
  </si>
  <si>
    <t>47335103</t>
  </si>
  <si>
    <t>47335104</t>
  </si>
  <si>
    <t>47335105</t>
  </si>
  <si>
    <t>47337101</t>
  </si>
  <si>
    <t>47405101</t>
  </si>
  <si>
    <t>47405102</t>
  </si>
  <si>
    <t>47405103</t>
  </si>
  <si>
    <t>47415101</t>
  </si>
  <si>
    <t>47415102</t>
  </si>
  <si>
    <t>47420101</t>
  </si>
  <si>
    <t>47420102</t>
  </si>
  <si>
    <t>47425101</t>
  </si>
  <si>
    <t>47425102</t>
  </si>
  <si>
    <t>47425103</t>
  </si>
  <si>
    <t>47425104</t>
  </si>
  <si>
    <t>47435101</t>
  </si>
  <si>
    <t>47435102</t>
  </si>
  <si>
    <t>47437101</t>
  </si>
  <si>
    <t>47437102</t>
  </si>
  <si>
    <t>47437103</t>
  </si>
  <si>
    <t>47515101</t>
  </si>
  <si>
    <t>47518101</t>
  </si>
  <si>
    <t>47520101</t>
  </si>
  <si>
    <t>47520102</t>
  </si>
  <si>
    <t>47520103</t>
  </si>
  <si>
    <t>47520104</t>
  </si>
  <si>
    <t>47525101</t>
  </si>
  <si>
    <t>47525102</t>
  </si>
  <si>
    <t>47525103</t>
  </si>
  <si>
    <t>47527101</t>
  </si>
  <si>
    <t>47534101</t>
  </si>
  <si>
    <t>47534102</t>
  </si>
  <si>
    <t>47537101</t>
  </si>
  <si>
    <t>47537102</t>
  </si>
  <si>
    <t>47620101</t>
  </si>
  <si>
    <t>47620102</t>
  </si>
  <si>
    <t>47620103</t>
  </si>
  <si>
    <t>47637101</t>
  </si>
  <si>
    <t>47637102</t>
  </si>
  <si>
    <t>47705101</t>
  </si>
  <si>
    <t>47718101</t>
  </si>
  <si>
    <t>47718102</t>
  </si>
  <si>
    <t>47720101</t>
  </si>
  <si>
    <t>47720102</t>
  </si>
  <si>
    <t>47725101</t>
  </si>
  <si>
    <t>47725102</t>
  </si>
  <si>
    <t>47725103</t>
  </si>
  <si>
    <t>47735101</t>
  </si>
  <si>
    <t>47735102</t>
  </si>
  <si>
    <t>47737101</t>
  </si>
  <si>
    <t>47737102</t>
  </si>
  <si>
    <t>47805101</t>
  </si>
  <si>
    <t>47805102</t>
  </si>
  <si>
    <t>47818101</t>
  </si>
  <si>
    <t>47818102</t>
  </si>
  <si>
    <t>47820101</t>
  </si>
  <si>
    <t>47820102</t>
  </si>
  <si>
    <t>47825101</t>
  </si>
  <si>
    <t>47825102</t>
  </si>
  <si>
    <t>47825103</t>
  </si>
  <si>
    <t>47825104</t>
  </si>
  <si>
    <t>47827101</t>
  </si>
  <si>
    <t>47827102</t>
  </si>
  <si>
    <t>47827103</t>
  </si>
  <si>
    <t>47827104</t>
  </si>
  <si>
    <t>47834101</t>
  </si>
  <si>
    <t>47835101</t>
  </si>
  <si>
    <t>47905101</t>
  </si>
  <si>
    <t>47905102</t>
  </si>
  <si>
    <t>47915101</t>
  </si>
  <si>
    <t>47918101</t>
  </si>
  <si>
    <t>47918102</t>
  </si>
  <si>
    <t>47918103</t>
  </si>
  <si>
    <t>47920101</t>
  </si>
  <si>
    <t>47934101</t>
  </si>
  <si>
    <t>47935101</t>
  </si>
  <si>
    <t>47935102</t>
  </si>
  <si>
    <t>47937101</t>
  </si>
  <si>
    <t>47937102</t>
  </si>
  <si>
    <t>48015101</t>
  </si>
  <si>
    <t>48018101</t>
  </si>
  <si>
    <t>48020101</t>
  </si>
  <si>
    <t>48020102</t>
  </si>
  <si>
    <t>48025101</t>
  </si>
  <si>
    <t>48025102</t>
  </si>
  <si>
    <t>48025103</t>
  </si>
  <si>
    <t>48025104</t>
  </si>
  <si>
    <t>48027101</t>
  </si>
  <si>
    <t>48027102</t>
  </si>
  <si>
    <t>48027103</t>
  </si>
  <si>
    <t>48027104</t>
  </si>
  <si>
    <t>48034101</t>
  </si>
  <si>
    <t>48035101</t>
  </si>
  <si>
    <t>48035102</t>
  </si>
  <si>
    <t>48037101</t>
  </si>
  <si>
    <t>48037102</t>
  </si>
  <si>
    <t>48105101</t>
  </si>
  <si>
    <t>48115101</t>
  </si>
  <si>
    <t>48118101</t>
  </si>
  <si>
    <t>48118102</t>
  </si>
  <si>
    <t>48125101</t>
  </si>
  <si>
    <t>48125102</t>
  </si>
  <si>
    <t>48125103</t>
  </si>
  <si>
    <t>48127101</t>
  </si>
  <si>
    <t>48127102</t>
  </si>
  <si>
    <t>48127103</t>
  </si>
  <si>
    <t>48127104</t>
  </si>
  <si>
    <t>48134101</t>
  </si>
  <si>
    <t>48135101</t>
  </si>
  <si>
    <t>48137101</t>
  </si>
  <si>
    <t>48137102</t>
  </si>
  <si>
    <t>48205101</t>
  </si>
  <si>
    <t>48215101</t>
  </si>
  <si>
    <t>48218101</t>
  </si>
  <si>
    <t>48235101</t>
  </si>
  <si>
    <t>48237101</t>
  </si>
  <si>
    <t>48305101</t>
  </si>
  <si>
    <t>48305102</t>
  </si>
  <si>
    <t>48305103</t>
  </si>
  <si>
    <t>48305104</t>
  </si>
  <si>
    <t>48315101</t>
  </si>
  <si>
    <t>48315102</t>
  </si>
  <si>
    <t>48315103</t>
  </si>
  <si>
    <t>48315104</t>
  </si>
  <si>
    <t>48318101</t>
  </si>
  <si>
    <t>48318102</t>
  </si>
  <si>
    <t>48320101</t>
  </si>
  <si>
    <t>48325101</t>
  </si>
  <si>
    <t>48325102</t>
  </si>
  <si>
    <t>48325103</t>
  </si>
  <si>
    <t>48327101</t>
  </si>
  <si>
    <t>48327102</t>
  </si>
  <si>
    <t>48334101</t>
  </si>
  <si>
    <t>48337101</t>
  </si>
  <si>
    <t>48337102</t>
  </si>
  <si>
    <t>48405101</t>
  </si>
  <si>
    <t>48415101</t>
  </si>
  <si>
    <t>48415102</t>
  </si>
  <si>
    <t>48418101</t>
  </si>
  <si>
    <t>48418102</t>
  </si>
  <si>
    <t>48418103</t>
  </si>
  <si>
    <t>48420101</t>
  </si>
  <si>
    <t>48420102</t>
  </si>
  <si>
    <t>48420103</t>
  </si>
  <si>
    <t>48420104</t>
  </si>
  <si>
    <t>48425101</t>
  </si>
  <si>
    <t>48425102</t>
  </si>
  <si>
    <t>48427101</t>
  </si>
  <si>
    <t>48427102</t>
  </si>
  <si>
    <t>48434101</t>
  </si>
  <si>
    <t>48434102</t>
  </si>
  <si>
    <t>48434103</t>
  </si>
  <si>
    <t>48435101</t>
  </si>
  <si>
    <t>48435102</t>
  </si>
  <si>
    <t>48505101</t>
  </si>
  <si>
    <t>48525101</t>
  </si>
  <si>
    <t>48535101</t>
  </si>
  <si>
    <t>48537101</t>
  </si>
  <si>
    <t>48537102</t>
  </si>
  <si>
    <t>48615101</t>
  </si>
  <si>
    <t>48615102</t>
  </si>
  <si>
    <t>48625101</t>
  </si>
  <si>
    <t>48625102</t>
  </si>
  <si>
    <t>48634101</t>
  </si>
  <si>
    <t>48634102</t>
  </si>
  <si>
    <t>48637101</t>
  </si>
  <si>
    <t>48705101</t>
  </si>
  <si>
    <t>48718101</t>
  </si>
  <si>
    <t>48727101</t>
  </si>
  <si>
    <t>48727102</t>
  </si>
  <si>
    <t>48734101</t>
  </si>
  <si>
    <t>48734102</t>
  </si>
  <si>
    <t>48735101</t>
  </si>
  <si>
    <t>48735102</t>
  </si>
  <si>
    <t>48737101</t>
  </si>
  <si>
    <t>48737102</t>
  </si>
  <si>
    <t>48737103</t>
  </si>
  <si>
    <t>48805101</t>
  </si>
  <si>
    <t>48805102</t>
  </si>
  <si>
    <t>48825101</t>
  </si>
  <si>
    <t>48825102</t>
  </si>
  <si>
    <t>48834101</t>
  </si>
  <si>
    <t>48834102</t>
  </si>
  <si>
    <t>48834103</t>
  </si>
  <si>
    <t>48835101</t>
  </si>
  <si>
    <t>48837101</t>
  </si>
  <si>
    <t>48837102</t>
  </si>
  <si>
    <t>48905101</t>
  </si>
  <si>
    <t>48905102</t>
  </si>
  <si>
    <t>48920101</t>
  </si>
  <si>
    <t>48920102</t>
  </si>
  <si>
    <t>48925101</t>
  </si>
  <si>
    <t>48925102</t>
  </si>
  <si>
    <t>48927101</t>
  </si>
  <si>
    <t>48934101</t>
  </si>
  <si>
    <t>48934102</t>
  </si>
  <si>
    <t>48934103</t>
  </si>
  <si>
    <t>48934104</t>
  </si>
  <si>
    <t>48935101</t>
  </si>
  <si>
    <t>48935102</t>
  </si>
  <si>
    <t>48937101</t>
  </si>
  <si>
    <t>49005101</t>
  </si>
  <si>
    <t>49015101</t>
  </si>
  <si>
    <t>49015102</t>
  </si>
  <si>
    <t>49015201</t>
  </si>
  <si>
    <t>49020101</t>
  </si>
  <si>
    <t>49025101</t>
  </si>
  <si>
    <t>49025102</t>
  </si>
  <si>
    <t>49027101</t>
  </si>
  <si>
    <t>49027102</t>
  </si>
  <si>
    <t>49027201</t>
  </si>
  <si>
    <t>49027202</t>
  </si>
  <si>
    <t>49034101</t>
  </si>
  <si>
    <t>49037101</t>
  </si>
  <si>
    <t>49037102</t>
  </si>
  <si>
    <t>49115101</t>
  </si>
  <si>
    <t>49118101</t>
  </si>
  <si>
    <t>49118102</t>
  </si>
  <si>
    <t>49118103</t>
  </si>
  <si>
    <t>49118104</t>
  </si>
  <si>
    <t>49120101</t>
  </si>
  <si>
    <t>49120102</t>
  </si>
  <si>
    <t>49120103</t>
  </si>
  <si>
    <t>49125101</t>
  </si>
  <si>
    <t>49125102</t>
  </si>
  <si>
    <t>52620101</t>
  </si>
  <si>
    <t>52620102</t>
  </si>
  <si>
    <t>52620103</t>
  </si>
  <si>
    <t>52627101</t>
  </si>
  <si>
    <t>52627102</t>
  </si>
  <si>
    <t>52634101</t>
  </si>
  <si>
    <t>52635101</t>
  </si>
  <si>
    <t>52635102</t>
  </si>
  <si>
    <t>52635103</t>
  </si>
  <si>
    <t>52635104</t>
  </si>
  <si>
    <t>52637101</t>
  </si>
  <si>
    <t>52637102</t>
  </si>
  <si>
    <t>52637103</t>
  </si>
  <si>
    <t>52705101</t>
  </si>
  <si>
    <t>52734101</t>
  </si>
  <si>
    <t>52734102</t>
  </si>
  <si>
    <t>52734103</t>
  </si>
  <si>
    <t>52805101</t>
  </si>
  <si>
    <t>52815101</t>
  </si>
  <si>
    <t>52818101</t>
  </si>
  <si>
    <t>52818102</t>
  </si>
  <si>
    <t>52825101</t>
  </si>
  <si>
    <t>52825102</t>
  </si>
  <si>
    <t>52825103</t>
  </si>
  <si>
    <t>52827101</t>
  </si>
  <si>
    <t>52827102</t>
  </si>
  <si>
    <t>52827103</t>
  </si>
  <si>
    <t>52835101</t>
  </si>
  <si>
    <t>52837101</t>
  </si>
  <si>
    <t>52837102</t>
  </si>
  <si>
    <t>52837103</t>
  </si>
  <si>
    <t>52837104</t>
  </si>
  <si>
    <t>52915101</t>
  </si>
  <si>
    <t>52915102</t>
  </si>
  <si>
    <t>52915103</t>
  </si>
  <si>
    <t>52925101</t>
  </si>
  <si>
    <t>52927101</t>
  </si>
  <si>
    <t>52927102</t>
  </si>
  <si>
    <t>52935101</t>
  </si>
  <si>
    <t>52935102</t>
  </si>
  <si>
    <t>52935103</t>
  </si>
  <si>
    <t>53015101</t>
  </si>
  <si>
    <t>53018101</t>
  </si>
  <si>
    <t>53018102</t>
  </si>
  <si>
    <t>53018103</t>
  </si>
  <si>
    <t>53020101</t>
  </si>
  <si>
    <t>53020102</t>
  </si>
  <si>
    <t>53025101</t>
  </si>
  <si>
    <t>53025102</t>
  </si>
  <si>
    <t>53034101</t>
  </si>
  <si>
    <t>53034102</t>
  </si>
  <si>
    <t>53035101</t>
  </si>
  <si>
    <t>53035102</t>
  </si>
  <si>
    <t>53035103</t>
  </si>
  <si>
    <t>53035104</t>
  </si>
  <si>
    <t>53105101</t>
  </si>
  <si>
    <t>53105102</t>
  </si>
  <si>
    <t>53115101</t>
  </si>
  <si>
    <t>53120101</t>
  </si>
  <si>
    <t>53135101</t>
  </si>
  <si>
    <t>53135102</t>
  </si>
  <si>
    <t>53135103</t>
  </si>
  <si>
    <t>53137101</t>
  </si>
  <si>
    <t>53137102</t>
  </si>
  <si>
    <t>53205101</t>
  </si>
  <si>
    <t>53205102</t>
  </si>
  <si>
    <t>53205103</t>
  </si>
  <si>
    <t>53215101</t>
  </si>
  <si>
    <t>53218101</t>
  </si>
  <si>
    <t>53218102</t>
  </si>
  <si>
    <t>53220101</t>
  </si>
  <si>
    <t>53220102</t>
  </si>
  <si>
    <t>53220103</t>
  </si>
  <si>
    <t>53220104</t>
  </si>
  <si>
    <t>53225101</t>
  </si>
  <si>
    <t>53225102</t>
  </si>
  <si>
    <t>53225103</t>
  </si>
  <si>
    <t>53227101</t>
  </si>
  <si>
    <t>53235101</t>
  </si>
  <si>
    <t>53237101</t>
  </si>
  <si>
    <t>53237102</t>
  </si>
  <si>
    <t>53305101</t>
  </si>
  <si>
    <t>53305102</t>
  </si>
  <si>
    <t>53305103</t>
  </si>
  <si>
    <t>53305104</t>
  </si>
  <si>
    <t>53318101</t>
  </si>
  <si>
    <t>53318102</t>
  </si>
  <si>
    <t>53318103</t>
  </si>
  <si>
    <t>53325101</t>
  </si>
  <si>
    <t>53325102</t>
  </si>
  <si>
    <t>53325103</t>
  </si>
  <si>
    <t>53325104</t>
  </si>
  <si>
    <t>53334101</t>
  </si>
  <si>
    <t>53405101</t>
  </si>
  <si>
    <t>53415101</t>
  </si>
  <si>
    <t>53415102</t>
  </si>
  <si>
    <t>53420101</t>
  </si>
  <si>
    <t>53420102</t>
  </si>
  <si>
    <t>53425101</t>
  </si>
  <si>
    <t>53425102</t>
  </si>
  <si>
    <t>53427101</t>
  </si>
  <si>
    <t>53427102</t>
  </si>
  <si>
    <t>53434101</t>
  </si>
  <si>
    <t>53434102</t>
  </si>
  <si>
    <t>53437101</t>
  </si>
  <si>
    <t>53515101</t>
  </si>
  <si>
    <t>53515102</t>
  </si>
  <si>
    <t>53515103</t>
  </si>
  <si>
    <t>53515104</t>
  </si>
  <si>
    <t>53518101</t>
  </si>
  <si>
    <t>53525101</t>
  </si>
  <si>
    <t>53527101</t>
  </si>
  <si>
    <t>53527102</t>
  </si>
  <si>
    <t>53527103</t>
  </si>
  <si>
    <t>53534101</t>
  </si>
  <si>
    <t>53537101</t>
  </si>
  <si>
    <t>53537102</t>
  </si>
  <si>
    <t>53537103</t>
  </si>
  <si>
    <t>53537104</t>
  </si>
  <si>
    <t>53605101</t>
  </si>
  <si>
    <t>53605102</t>
  </si>
  <si>
    <t>53618101</t>
  </si>
  <si>
    <t>53620101</t>
  </si>
  <si>
    <t>53627101</t>
  </si>
  <si>
    <t>53627102</t>
  </si>
  <si>
    <t>53627103</t>
  </si>
  <si>
    <t>53627104</t>
  </si>
  <si>
    <t>53627105</t>
  </si>
  <si>
    <t>53634101</t>
  </si>
  <si>
    <t>53634102</t>
  </si>
  <si>
    <t>53635101</t>
  </si>
  <si>
    <t>53637101</t>
  </si>
  <si>
    <t>53637102</t>
  </si>
  <si>
    <t>53637103</t>
  </si>
  <si>
    <t>53637104</t>
  </si>
  <si>
    <t>53718101</t>
  </si>
  <si>
    <t>53718102</t>
  </si>
  <si>
    <t>53720101</t>
  </si>
  <si>
    <t>53725101</t>
  </si>
  <si>
    <t>53725102</t>
  </si>
  <si>
    <t>53727101</t>
  </si>
  <si>
    <t>53727102</t>
  </si>
  <si>
    <t>53734101</t>
  </si>
  <si>
    <t>53734102</t>
  </si>
  <si>
    <t>53735101</t>
  </si>
  <si>
    <t>53735102</t>
  </si>
  <si>
    <t>53737101</t>
  </si>
  <si>
    <t>53815101</t>
  </si>
  <si>
    <t>53818101</t>
  </si>
  <si>
    <t>53818102</t>
  </si>
  <si>
    <t>53820101</t>
  </si>
  <si>
    <t>53820102</t>
  </si>
  <si>
    <t>53825101</t>
  </si>
  <si>
    <t>53825102</t>
  </si>
  <si>
    <t>53825103</t>
  </si>
  <si>
    <t>53825104</t>
  </si>
  <si>
    <t>53835101</t>
  </si>
  <si>
    <t>53835102</t>
  </si>
  <si>
    <t>53835103</t>
  </si>
  <si>
    <t>53837101</t>
  </si>
  <si>
    <t>53837102</t>
  </si>
  <si>
    <t>53915101</t>
  </si>
  <si>
    <t>53915102</t>
  </si>
  <si>
    <t>53918101</t>
  </si>
  <si>
    <t>53918102</t>
  </si>
  <si>
    <t>53918103</t>
  </si>
  <si>
    <t>53920101</t>
  </si>
  <si>
    <t>53920102</t>
  </si>
  <si>
    <t>53925101</t>
  </si>
  <si>
    <t>53927101</t>
  </si>
  <si>
    <t>53935101</t>
  </si>
  <si>
    <t>53937101</t>
  </si>
  <si>
    <t>54005201</t>
  </si>
  <si>
    <t>54018101</t>
  </si>
  <si>
    <t>54018102</t>
  </si>
  <si>
    <t>54018103</t>
  </si>
  <si>
    <t>54018104</t>
  </si>
  <si>
    <t>54020101</t>
  </si>
  <si>
    <t>54020102</t>
  </si>
  <si>
    <t>54020103</t>
  </si>
  <si>
    <t>54027101</t>
  </si>
  <si>
    <t>54027102</t>
  </si>
  <si>
    <t>54027103</t>
  </si>
  <si>
    <t>54027104</t>
  </si>
  <si>
    <t>54034101</t>
  </si>
  <si>
    <t>54105101</t>
  </si>
  <si>
    <t>54105102</t>
  </si>
  <si>
    <t>54105103</t>
  </si>
  <si>
    <t>54115101</t>
  </si>
  <si>
    <t>54115102</t>
  </si>
  <si>
    <t>54127101</t>
  </si>
  <si>
    <t>54127102</t>
  </si>
  <si>
    <t>54127103</t>
  </si>
  <si>
    <t>54135101</t>
  </si>
  <si>
    <t>54205101</t>
  </si>
  <si>
    <t>54215101</t>
  </si>
  <si>
    <t>54215102</t>
  </si>
  <si>
    <t>54215103</t>
  </si>
  <si>
    <t>54218101</t>
  </si>
  <si>
    <t>54220101</t>
  </si>
  <si>
    <t>54220102</t>
  </si>
  <si>
    <t>54225101</t>
  </si>
  <si>
    <t>54225102</t>
  </si>
  <si>
    <t>54227101</t>
  </si>
  <si>
    <t>54227102</t>
  </si>
  <si>
    <t>54234101</t>
  </si>
  <si>
    <t>54235101</t>
  </si>
  <si>
    <t>54305101</t>
  </si>
  <si>
    <t>54305102</t>
  </si>
  <si>
    <t>54305103</t>
  </si>
  <si>
    <t>54305104</t>
  </si>
  <si>
    <t>54315101</t>
  </si>
  <si>
    <t>54315102</t>
  </si>
  <si>
    <t>54315103</t>
  </si>
  <si>
    <t>54315104</t>
  </si>
  <si>
    <t>54315105</t>
  </si>
  <si>
    <t>54315106</t>
  </si>
  <si>
    <t>58837101</t>
  </si>
  <si>
    <t>58837102</t>
  </si>
  <si>
    <t>58837103</t>
  </si>
  <si>
    <t>58905101</t>
  </si>
  <si>
    <t>58905102</t>
  </si>
  <si>
    <t>58905103</t>
  </si>
  <si>
    <t>58915101</t>
  </si>
  <si>
    <t>58918101</t>
  </si>
  <si>
    <t>58918102</t>
  </si>
  <si>
    <t>58920101</t>
  </si>
  <si>
    <t>58920102</t>
  </si>
  <si>
    <t>58925101</t>
  </si>
  <si>
    <t>58925102</t>
  </si>
  <si>
    <t>58927101</t>
  </si>
  <si>
    <t>58927102</t>
  </si>
  <si>
    <t>58927103</t>
  </si>
  <si>
    <t>58927104</t>
  </si>
  <si>
    <t>58934101</t>
  </si>
  <si>
    <t>58934102</t>
  </si>
  <si>
    <t>58935101</t>
  </si>
  <si>
    <t>58935102</t>
  </si>
  <si>
    <t>58935103</t>
  </si>
  <si>
    <t>58937101</t>
  </si>
  <si>
    <t>59005101</t>
  </si>
  <si>
    <t>59015101</t>
  </si>
  <si>
    <t>59015102</t>
  </si>
  <si>
    <t>59015103</t>
  </si>
  <si>
    <t>59018101</t>
  </si>
  <si>
    <t>59020101</t>
  </si>
  <si>
    <t>59020102</t>
  </si>
  <si>
    <t>59020103</t>
  </si>
  <si>
    <t>59020104</t>
  </si>
  <si>
    <t>59027101</t>
  </si>
  <si>
    <t>59034101</t>
  </si>
  <si>
    <t>59035101</t>
  </si>
  <si>
    <t>59037101</t>
  </si>
  <si>
    <t>59037102</t>
  </si>
  <si>
    <t>59105101</t>
  </si>
  <si>
    <t>59105102</t>
  </si>
  <si>
    <t>59105103</t>
  </si>
  <si>
    <t>59115101</t>
  </si>
  <si>
    <t>59115102</t>
  </si>
  <si>
    <t>59115103</t>
  </si>
  <si>
    <t>59115104</t>
  </si>
  <si>
    <t>59120101</t>
  </si>
  <si>
    <t>59120102</t>
  </si>
  <si>
    <t>59120103</t>
  </si>
  <si>
    <t>59120104</t>
  </si>
  <si>
    <t>59125101</t>
  </si>
  <si>
    <t>59125102</t>
  </si>
  <si>
    <t>59127101</t>
  </si>
  <si>
    <t>59134101</t>
  </si>
  <si>
    <t>59134102</t>
  </si>
  <si>
    <t>59134103</t>
  </si>
  <si>
    <t>59134104</t>
  </si>
  <si>
    <t>59134105</t>
  </si>
  <si>
    <t>59205101</t>
  </si>
  <si>
    <t>59205102</t>
  </si>
  <si>
    <t>59215101</t>
  </si>
  <si>
    <t>59225101</t>
  </si>
  <si>
    <t>59225102</t>
  </si>
  <si>
    <t>59234101</t>
  </si>
  <si>
    <t>59234102</t>
  </si>
  <si>
    <t>59235101</t>
  </si>
  <si>
    <t>59235102</t>
  </si>
  <si>
    <t>59318101</t>
  </si>
  <si>
    <t>59318102</t>
  </si>
  <si>
    <t>59318103</t>
  </si>
  <si>
    <t>59318104</t>
  </si>
  <si>
    <t>64920101</t>
  </si>
  <si>
    <t>64920102</t>
  </si>
  <si>
    <t>64927101</t>
  </si>
  <si>
    <t>64927102</t>
  </si>
  <si>
    <t>64934101</t>
  </si>
  <si>
    <t>64934102</t>
  </si>
  <si>
    <t>64935101</t>
  </si>
  <si>
    <t>64935102</t>
  </si>
  <si>
    <t>64935103</t>
  </si>
  <si>
    <t>64935104</t>
  </si>
  <si>
    <t>64935105</t>
  </si>
  <si>
    <t>64935106</t>
  </si>
  <si>
    <t>64935107</t>
  </si>
  <si>
    <t>64935108</t>
  </si>
  <si>
    <t>64935109</t>
  </si>
  <si>
    <t>65005101</t>
  </si>
  <si>
    <t>65005102</t>
  </si>
  <si>
    <t>65005103</t>
  </si>
  <si>
    <t>69737101</t>
  </si>
  <si>
    <t>69737102</t>
  </si>
  <si>
    <t>69737103</t>
  </si>
  <si>
    <t>69737104</t>
  </si>
  <si>
    <t>69737105</t>
  </si>
  <si>
    <t>69737106</t>
  </si>
  <si>
    <t>69737107</t>
  </si>
  <si>
    <t>82027101</t>
  </si>
  <si>
    <t>82034101</t>
  </si>
  <si>
    <t>82034102</t>
  </si>
  <si>
    <t>82034103</t>
  </si>
  <si>
    <t/>
  </si>
  <si>
    <t>82035101</t>
  </si>
  <si>
    <t>82037101</t>
  </si>
  <si>
    <t>82037102</t>
  </si>
  <si>
    <t>Survey</t>
  </si>
  <si>
    <t xml:space="preserve">Question </t>
  </si>
  <si>
    <t>Variable</t>
  </si>
  <si>
    <t>value</t>
  </si>
  <si>
    <t xml:space="preserve">table </t>
  </si>
  <si>
    <t>Table 5</t>
  </si>
  <si>
    <t>Table 6</t>
  </si>
  <si>
    <t>Table 7</t>
  </si>
  <si>
    <t>Table 9</t>
  </si>
  <si>
    <t>Table 10</t>
  </si>
  <si>
    <t>table 11</t>
  </si>
  <si>
    <t>table 12</t>
  </si>
  <si>
    <t>table 13</t>
  </si>
  <si>
    <t>table 14</t>
  </si>
  <si>
    <t>table 15</t>
  </si>
  <si>
    <t>table 16</t>
  </si>
  <si>
    <t>table 17</t>
  </si>
  <si>
    <t>table 18</t>
  </si>
  <si>
    <t>table 19</t>
  </si>
  <si>
    <t>table 20</t>
  </si>
  <si>
    <t>table 21</t>
  </si>
  <si>
    <t>table 22</t>
  </si>
  <si>
    <t>table 23</t>
  </si>
  <si>
    <t>table 24</t>
  </si>
  <si>
    <t>table 25</t>
  </si>
  <si>
    <t>Number</t>
  </si>
  <si>
    <t>Name</t>
  </si>
  <si>
    <t>Description</t>
  </si>
  <si>
    <t>or code?</t>
  </si>
  <si>
    <t>for codes</t>
  </si>
  <si>
    <t>Serial number of household</t>
  </si>
  <si>
    <t>North East</t>
  </si>
  <si>
    <t>Norfolk, Suffolk and Cambridgeshire</t>
  </si>
  <si>
    <t>Male</t>
  </si>
  <si>
    <t>Single</t>
  </si>
  <si>
    <t>White</t>
  </si>
  <si>
    <t>NVQ4/NVQ5/Degree</t>
  </si>
  <si>
    <t>&lt;£520</t>
  </si>
  <si>
    <t>Very good</t>
  </si>
  <si>
    <t>Never smoked</t>
  </si>
  <si>
    <t>&lt;10 a day</t>
  </si>
  <si>
    <t>Yes</t>
  </si>
  <si>
    <t>number of units</t>
  </si>
  <si>
    <t>None</t>
  </si>
  <si>
    <t>height in cm</t>
  </si>
  <si>
    <t>weight in kg</t>
  </si>
  <si>
    <t>BMI value</t>
  </si>
  <si>
    <t>mean waist-hip ratio</t>
  </si>
  <si>
    <t>About right</t>
  </si>
  <si>
    <t>Trying to lose weight</t>
  </si>
  <si>
    <t>Person number within household</t>
  </si>
  <si>
    <t>North West</t>
  </si>
  <si>
    <t>Bedforshire &amp; Hertfordshire</t>
  </si>
  <si>
    <t>Female</t>
  </si>
  <si>
    <t>Married</t>
  </si>
  <si>
    <t>Mixed ethnic group</t>
  </si>
  <si>
    <t>Higher ed below degree</t>
  </si>
  <si>
    <t>£520&lt;£1,600</t>
  </si>
  <si>
    <t>Good</t>
  </si>
  <si>
    <t>Used to occasionally</t>
  </si>
  <si>
    <t>10 to 20 a day</t>
  </si>
  <si>
    <t>No</t>
  </si>
  <si>
    <t>Refuse to answer</t>
  </si>
  <si>
    <t>&lt;1</t>
  </si>
  <si>
    <t>Not applicable</t>
  </si>
  <si>
    <t>Too heavy</t>
  </si>
  <si>
    <t>Trying to gain weight</t>
  </si>
  <si>
    <t>Serial number of individual</t>
  </si>
  <si>
    <t>Yorkshire</t>
  </si>
  <si>
    <t>Essex</t>
  </si>
  <si>
    <t>Separated</t>
  </si>
  <si>
    <t>Black</t>
  </si>
  <si>
    <t>NVQ3/GCE A Level</t>
  </si>
  <si>
    <t>£1,600&lt;£2,600</t>
  </si>
  <si>
    <t>Fair</t>
  </si>
  <si>
    <t>Used to regularly</t>
  </si>
  <si>
    <t>&gt;20 a day</t>
  </si>
  <si>
    <t>Refused to answer</t>
  </si>
  <si>
    <t>Don't know</t>
  </si>
  <si>
    <t>1 to 2</t>
  </si>
  <si>
    <t>Too light</t>
  </si>
  <si>
    <t>Not trying to change</t>
  </si>
  <si>
    <t>Household size</t>
  </si>
  <si>
    <t>East Midlands</t>
  </si>
  <si>
    <t>North West London</t>
  </si>
  <si>
    <t xml:space="preserve">Divorced </t>
  </si>
  <si>
    <t>Black British</t>
  </si>
  <si>
    <t>NVQ2/GCE O Level</t>
  </si>
  <si>
    <t>£2,600&lt;£3,600</t>
  </si>
  <si>
    <t>Bad</t>
  </si>
  <si>
    <t>Current smoker</t>
  </si>
  <si>
    <t>don't know a number</t>
  </si>
  <si>
    <t>3 to 4</t>
  </si>
  <si>
    <t>Government Office Region</t>
  </si>
  <si>
    <t>code</t>
  </si>
  <si>
    <t>table 5</t>
  </si>
  <si>
    <t>West Midlands</t>
  </si>
  <si>
    <t>North Central London</t>
  </si>
  <si>
    <t>Widowed</t>
  </si>
  <si>
    <t>Asian</t>
  </si>
  <si>
    <t>NVQ1/CSE other</t>
  </si>
  <si>
    <t>£3,600&lt;£5,200</t>
  </si>
  <si>
    <t>Very bad</t>
  </si>
  <si>
    <t>Non-smoker</t>
  </si>
  <si>
    <t>5 or more</t>
  </si>
  <si>
    <t>Not sure</t>
  </si>
  <si>
    <t>Strategic Health Authority</t>
  </si>
  <si>
    <t>table 6</t>
  </si>
  <si>
    <t>East of England</t>
  </si>
  <si>
    <t>North East London</t>
  </si>
  <si>
    <t>Cohabitees</t>
  </si>
  <si>
    <t>Asian British</t>
  </si>
  <si>
    <t>Foreign/other</t>
  </si>
  <si>
    <t>£5,200&lt;£7,800</t>
  </si>
  <si>
    <t>sex</t>
  </si>
  <si>
    <t>Sex</t>
  </si>
  <si>
    <t>table 7</t>
  </si>
  <si>
    <t>London</t>
  </si>
  <si>
    <t>South East London</t>
  </si>
  <si>
    <t>Any other group</t>
  </si>
  <si>
    <t>No qualification</t>
  </si>
  <si>
    <t>£7,800&lt;£10,400</t>
  </si>
  <si>
    <t>age</t>
  </si>
  <si>
    <t>Age</t>
  </si>
  <si>
    <t>South East</t>
  </si>
  <si>
    <t>South West London</t>
  </si>
  <si>
    <t>£10,400&lt;£13,000</t>
  </si>
  <si>
    <t>Marital status including cohabitees</t>
  </si>
  <si>
    <t>table 9</t>
  </si>
  <si>
    <t>South West</t>
  </si>
  <si>
    <t>Northumberland, Tyne &amp; Wear</t>
  </si>
  <si>
    <t>£13,000&lt;£15,600</t>
  </si>
  <si>
    <t>Ethnic group</t>
  </si>
  <si>
    <t>table 10</t>
  </si>
  <si>
    <t>County Durham and Tees Valley</t>
  </si>
  <si>
    <t>£15,600&lt;£18,200</t>
  </si>
  <si>
    <t>Highest educational qualification</t>
  </si>
  <si>
    <t>North and East Yorkshire and Northern Lincolnshire</t>
  </si>
  <si>
    <t>£18,200&lt;£20,800</t>
  </si>
  <si>
    <t>Total annual household income – grouped.</t>
  </si>
  <si>
    <t>West Yorkshire</t>
  </si>
  <si>
    <t>£20,800&lt;£23,400</t>
  </si>
  <si>
    <t>Self-assessed general health</t>
  </si>
  <si>
    <t>Cumbria and Lancashire</t>
  </si>
  <si>
    <t>£23,400&lt;£26,000</t>
  </si>
  <si>
    <t>Cigarette smoking status (history)</t>
  </si>
  <si>
    <t>Greater Manchester</t>
  </si>
  <si>
    <t>£26,000&lt;£28,600</t>
  </si>
  <si>
    <t>Cigarette smoking status (current)</t>
  </si>
  <si>
    <t>Cheshire and Merseyside</t>
  </si>
  <si>
    <t>£28,600&lt;£31,200</t>
  </si>
  <si>
    <t>Whether drinks nowadays</t>
  </si>
  <si>
    <t>Thames Valley</t>
  </si>
  <si>
    <t>£31,200&lt;£33,800</t>
  </si>
  <si>
    <t>Total units of alcohol/week</t>
  </si>
  <si>
    <t>both</t>
  </si>
  <si>
    <t>Hampshire and Isle of Wight</t>
  </si>
  <si>
    <t>£33,800&lt;£36,400</t>
  </si>
  <si>
    <t>Adults: total days per week active &gt;30mins</t>
  </si>
  <si>
    <t>Kent and Medway</t>
  </si>
  <si>
    <t>£36,400&lt;£41,600</t>
  </si>
  <si>
    <t>General Health Questionnaire (GHQ)</t>
  </si>
  <si>
    <t>Surrey and Sussex</t>
  </si>
  <si>
    <t>£41,600&lt;£46,800</t>
  </si>
  <si>
    <t>Valid height (cm)</t>
  </si>
  <si>
    <t>Avon, Gloucestershire and Wiltshire</t>
  </si>
  <si>
    <t>£46,800&lt;£52,000</t>
  </si>
  <si>
    <t>Valid weight (kg)</t>
  </si>
  <si>
    <t>South West Peninsula</t>
  </si>
  <si>
    <t>£52,000&lt;£60,000</t>
  </si>
  <si>
    <t>Valid Body Mass Index</t>
  </si>
  <si>
    <t>Dorset and Somerset</t>
  </si>
  <si>
    <t>£60,000&lt;£70,000</t>
  </si>
  <si>
    <t>Valid mean waist-hip ratio</t>
  </si>
  <si>
    <t>South Yorkshire</t>
  </si>
  <si>
    <t>£70,000&lt;£80,000</t>
  </si>
  <si>
    <t>View of own weight</t>
  </si>
  <si>
    <t>Trent</t>
  </si>
  <si>
    <t>£80,000&lt;£90,000</t>
  </si>
  <si>
    <t>Currently trying to change weight</t>
  </si>
  <si>
    <t>Leicestershire, Northamptonshire and Rutland</t>
  </si>
  <si>
    <t>£90,000&lt;£100,000</t>
  </si>
  <si>
    <t>Shropshire and Staffordshire</t>
  </si>
  <si>
    <t>£100,000&lt;£110,000</t>
  </si>
  <si>
    <t>Birmingham and the Black Country</t>
  </si>
  <si>
    <t>£110,000&lt;£120,000</t>
  </si>
  <si>
    <t>Coventry, Warwickshire, Herefordshire and Worcestershire</t>
  </si>
  <si>
    <t>£120,000&lt;£130,000</t>
  </si>
  <si>
    <t>£130,000&lt;£140,000</t>
  </si>
  <si>
    <t>£140,000&lt;£150,000</t>
  </si>
  <si>
    <t>&gt;=£150,000</t>
  </si>
  <si>
    <t>Submitted by:</t>
  </si>
  <si>
    <t>ID number</t>
  </si>
  <si>
    <t>dataset:</t>
  </si>
  <si>
    <t xml:space="preserve">The dataset must match </t>
  </si>
  <si>
    <t>your group number on moodle</t>
  </si>
  <si>
    <t>Part A</t>
  </si>
  <si>
    <t>task</t>
  </si>
  <si>
    <t>Answer:</t>
  </si>
  <si>
    <t>User Notes:</t>
  </si>
  <si>
    <t>Provide the answers to all tasks on this sheet.</t>
  </si>
  <si>
    <r>
      <t xml:space="preserve">All answers </t>
    </r>
    <r>
      <rPr>
        <b/>
        <sz val="10"/>
        <color rgb="FFC00000"/>
        <rFont val="Arial"/>
        <family val="2"/>
      </rPr>
      <t>must be formula-based</t>
    </r>
    <r>
      <rPr>
        <sz val="10"/>
        <rFont val="Arial"/>
        <family val="2"/>
      </rPr>
      <t>, not simple/static data values.</t>
    </r>
  </si>
  <si>
    <t xml:space="preserve">Each formula can either be a simple formula which links to another cell </t>
  </si>
  <si>
    <r>
      <t xml:space="preserve"> in the workbook, for example a</t>
    </r>
    <r>
      <rPr>
        <b/>
        <sz val="10"/>
        <rFont val="Arial"/>
        <family val="2"/>
      </rPr>
      <t xml:space="preserve"> cell in a summary table</t>
    </r>
    <r>
      <rPr>
        <sz val="10"/>
        <rFont val="Arial"/>
        <family val="2"/>
      </rPr>
      <t xml:space="preserve">, or </t>
    </r>
  </si>
  <si>
    <t xml:space="preserve"> or a complete standalone formula using all the necessary functions.</t>
  </si>
  <si>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insert/remove any columns/rows inside the blue zone on this sheet,</t>
    </r>
  </si>
  <si>
    <t xml:space="preserve"> or move any of the Answer cells, or rename this sheet</t>
  </si>
  <si>
    <t>Part B</t>
  </si>
  <si>
    <t>Part C</t>
  </si>
  <si>
    <t>Part D</t>
  </si>
  <si>
    <t>No. of Households:</t>
  </si>
  <si>
    <t>Part E</t>
  </si>
  <si>
    <t>This only applies to single-term students</t>
  </si>
  <si>
    <t>Place your drop-down and macro button here &gt;&gt;&gt;</t>
  </si>
  <si>
    <t>© A. Hindle 2023</t>
  </si>
  <si>
    <t>159.xlsx</t>
  </si>
  <si>
    <t>2 marks each</t>
  </si>
  <si>
    <t>4 marks each</t>
  </si>
  <si>
    <t>20 marks</t>
  </si>
  <si>
    <t>answer to the first question of part B could also technically be :</t>
  </si>
  <si>
    <t>due to the wording of the questionnaire questions and answers</t>
  </si>
  <si>
    <t>however these both produce the same answer with this data set.</t>
  </si>
  <si>
    <t>all Qs valid?</t>
  </si>
  <si>
    <t>a 'current smoker' could be assumed from either question 14 or 15</t>
  </si>
  <si>
    <t>also for the last question of part b, I assumed there are 22 survey questions not 21</t>
  </si>
  <si>
    <t>as seen in 'COUNTA(data!D2:data!Y2)=22' in column Z</t>
  </si>
  <si>
    <t>this caused me some confusion as the question states there are 21 survey Qs</t>
  </si>
  <si>
    <t>all female 3hhsize</t>
  </si>
  <si>
    <t>all female hh</t>
  </si>
  <si>
    <t>size of all female hh</t>
  </si>
  <si>
    <t>&gt;200 responses?</t>
  </si>
  <si>
    <t>average genhelf</t>
  </si>
  <si>
    <t>name</t>
  </si>
  <si>
    <t>bad+verybad ratio</t>
  </si>
  <si>
    <t>(the 'Part D data' sheet has been deleted before submitting to prove the macro works</t>
  </si>
  <si>
    <t>and that I havent manually entered the datablock)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</si>
</sst>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0" tint="-0.34998626667073579"/>
      <name val="Arial"/>
      <family val="2"/>
    </font>
    <font>
      <i/>
      <sz val="11"/>
      <color theme="1" tint="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b/>
      <i/>
      <u/>
      <sz val="11"/>
      <color theme="0" tint="-0.499984740745262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/>
    <xf numFmtId="0" fontId="0" fillId="0" borderId="1" xfId="0" applyBorder="1"/>
    <xf numFmtId="0" fontId="0" fillId="0" borderId="3" xfId="0" applyBorder="1"/>
    <xf numFmtId="0" fontId="0" fillId="2" borderId="4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0" fillId="2" borderId="5" xfId="0" applyFill="1" applyBorder="1"/>
    <xf numFmtId="0" fontId="0" fillId="2" borderId="0" xfId="0" applyFill="1" applyAlignment="1">
      <alignment horizontal="right"/>
    </xf>
    <xf numFmtId="0" fontId="5" fillId="2" borderId="0" xfId="0" applyFont="1" applyFill="1" applyAlignment="1">
      <alignment horizontal="center"/>
    </xf>
    <xf numFmtId="0" fontId="0" fillId="2" borderId="6" xfId="0" applyFill="1" applyBorder="1"/>
    <xf numFmtId="0" fontId="0" fillId="2" borderId="8" xfId="0" applyFill="1" applyBorder="1"/>
    <xf numFmtId="0" fontId="0" fillId="2" borderId="7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0" xfId="0" applyFill="1"/>
    <xf numFmtId="0" fontId="0" fillId="3" borderId="3" xfId="0" applyFill="1" applyBorder="1"/>
    <xf numFmtId="0" fontId="2" fillId="0" borderId="0" xfId="0" applyFont="1"/>
    <xf numFmtId="0" fontId="6" fillId="3" borderId="0" xfId="0" applyFont="1" applyFill="1" applyAlignment="1">
      <alignment horizontal="right"/>
    </xf>
    <xf numFmtId="0" fontId="7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3" borderId="5" xfId="0" applyFill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 applyAlignment="1">
      <alignment horizontal="right"/>
    </xf>
    <xf numFmtId="0" fontId="7" fillId="0" borderId="12" xfId="0" applyFont="1" applyBorder="1" applyAlignment="1">
      <alignment horizontal="center"/>
    </xf>
    <xf numFmtId="0" fontId="0" fillId="3" borderId="4" xfId="0" applyFill="1" applyBorder="1"/>
    <xf numFmtId="0" fontId="10" fillId="3" borderId="0" xfId="0" applyFont="1" applyFill="1"/>
    <xf numFmtId="0" fontId="1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0" borderId="9" xfId="0" applyBorder="1"/>
    <xf numFmtId="0" fontId="0" fillId="4" borderId="1" xfId="0" applyFill="1" applyBorder="1"/>
    <xf numFmtId="0" fontId="12" fillId="4" borderId="2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11" xfId="0" applyBorder="1"/>
    <xf numFmtId="0" fontId="0" fillId="4" borderId="4" xfId="0" applyFill="1" applyBorder="1"/>
    <xf numFmtId="0" fontId="12" fillId="4" borderId="0" xfId="0" applyFont="1" applyFill="1"/>
    <xf numFmtId="0" fontId="0" fillId="4" borderId="0" xfId="0" applyFill="1"/>
    <xf numFmtId="0" fontId="0" fillId="4" borderId="5" xfId="0" applyFill="1" applyBorder="1"/>
    <xf numFmtId="0" fontId="13" fillId="4" borderId="0" xfId="0" applyFont="1" applyFill="1"/>
    <xf numFmtId="0" fontId="0" fillId="4" borderId="6" xfId="0" applyFill="1" applyBorder="1"/>
    <xf numFmtId="0" fontId="0" fillId="4" borderId="8" xfId="0" applyFill="1" applyBorder="1"/>
    <xf numFmtId="0" fontId="0" fillId="4" borderId="7" xfId="0" applyFill="1" applyBorder="1"/>
    <xf numFmtId="0" fontId="10" fillId="3" borderId="0" xfId="0" applyFont="1" applyFill="1" applyAlignment="1">
      <alignment horizontal="right"/>
    </xf>
    <xf numFmtId="0" fontId="8" fillId="3" borderId="0" xfId="0" applyFont="1" applyFill="1" applyAlignment="1">
      <alignment horizontal="right"/>
    </xf>
    <xf numFmtId="0" fontId="0" fillId="0" borderId="12" xfId="0" applyBorder="1"/>
    <xf numFmtId="0" fontId="9" fillId="3" borderId="0" xfId="0" applyFont="1" applyFill="1" applyAlignment="1">
      <alignment horizontal="center"/>
    </xf>
    <xf numFmtId="0" fontId="0" fillId="0" borderId="10" xfId="0" applyBorder="1"/>
    <xf numFmtId="0" fontId="16" fillId="3" borderId="0" xfId="0" applyFont="1" applyFill="1" applyAlignment="1">
      <alignment horizontal="right"/>
    </xf>
    <xf numFmtId="0" fontId="17" fillId="3" borderId="6" xfId="0" applyFont="1" applyFill="1" applyBorder="1"/>
    <xf numFmtId="0" fontId="0" fillId="3" borderId="8" xfId="0" applyFill="1" applyBorder="1"/>
    <xf numFmtId="0" fontId="0" fillId="3" borderId="7" xfId="0" applyFill="1" applyBorder="1"/>
    <xf numFmtId="0" fontId="0" fillId="0" borderId="0" xfId="0" quotePrefix="1"/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10</xdr:row>
          <xdr:rowOff>180975</xdr:rowOff>
        </xdr:from>
        <xdr:to>
          <xdr:col>20</xdr:col>
          <xdr:colOff>38100</xdr:colOff>
          <xdr:row>12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macro button for part 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B3427-D02A-4C22-BBFE-A4BB435C3BB3}">
  <sheetPr codeName="Sheet5"/>
  <dimension ref="A1:AA35"/>
  <sheetViews>
    <sheetView tabSelected="1" workbookViewId="0">
      <selection activeCell="E2" sqref="E2"/>
    </sheetView>
  </sheetViews>
  <sheetFormatPr defaultRowHeight="15" x14ac:dyDescent="0.25"/>
  <cols>
    <col min="1" max="4" width="5.7109375" customWidth="1"/>
    <col min="5" max="5" width="14.28515625" customWidth="1"/>
    <col min="6" max="6" width="6" customWidth="1"/>
    <col min="7" max="7" width="4.7109375" customWidth="1"/>
    <col min="8" max="8" width="2.7109375" customWidth="1"/>
    <col min="9" max="9" width="4.7109375" customWidth="1"/>
    <col min="10" max="10" width="3.5703125" customWidth="1"/>
    <col min="11" max="11" width="14.28515625" customWidth="1"/>
    <col min="12" max="12" width="15.42578125" customWidth="1"/>
    <col min="13" max="13" width="4.140625" customWidth="1"/>
    <col min="14" max="14" width="14.28515625" customWidth="1"/>
  </cols>
  <sheetData>
    <row r="1" spans="1:27" x14ac:dyDescent="0.25">
      <c r="A1" s="29"/>
      <c r="B1" s="30"/>
      <c r="C1" s="30"/>
      <c r="D1" s="30"/>
      <c r="E1" s="30"/>
      <c r="F1" s="30"/>
      <c r="G1" s="30"/>
      <c r="H1" s="30"/>
      <c r="I1" s="31"/>
      <c r="J1" s="31"/>
      <c r="K1" s="31"/>
      <c r="L1" s="30"/>
      <c r="M1" s="30"/>
      <c r="N1" s="30"/>
      <c r="O1" s="30"/>
      <c r="P1" s="32"/>
      <c r="R1" s="33"/>
      <c r="AA1" s="33">
        <v>159</v>
      </c>
    </row>
    <row r="2" spans="1:27" x14ac:dyDescent="0.25">
      <c r="A2" s="31"/>
      <c r="B2" s="31"/>
      <c r="C2" s="34" t="s">
        <v>5531</v>
      </c>
      <c r="D2" s="31">
        <v>1</v>
      </c>
      <c r="E2" s="35">
        <v>38802139</v>
      </c>
      <c r="F2" s="31"/>
      <c r="G2" s="31"/>
      <c r="H2" s="31"/>
      <c r="I2" s="31"/>
      <c r="J2" s="31"/>
      <c r="K2" s="31"/>
      <c r="L2" s="31"/>
      <c r="M2" s="31"/>
      <c r="N2" s="34" t="s">
        <v>5533</v>
      </c>
      <c r="O2" s="36" t="s">
        <v>5555</v>
      </c>
      <c r="P2" s="37"/>
      <c r="R2" t="s">
        <v>5559</v>
      </c>
    </row>
    <row r="3" spans="1:27" x14ac:dyDescent="0.25">
      <c r="A3" s="31"/>
      <c r="B3" s="31"/>
      <c r="C3" s="31"/>
      <c r="D3" s="31">
        <v>2</v>
      </c>
      <c r="E3" s="38" t="s">
        <v>5532</v>
      </c>
      <c r="F3" s="31"/>
      <c r="G3" s="31"/>
      <c r="H3" s="31"/>
      <c r="I3" s="31"/>
      <c r="J3" s="31"/>
      <c r="K3" s="31"/>
      <c r="L3" s="31"/>
      <c r="M3" s="31"/>
      <c r="N3" s="31"/>
      <c r="O3" s="39" t="s">
        <v>5534</v>
      </c>
      <c r="P3" s="37"/>
      <c r="R3">
        <f>_xlfn.MINIFS(data!H:H, data!N:N, "4")</f>
        <v>16</v>
      </c>
    </row>
    <row r="4" spans="1:27" x14ac:dyDescent="0.25">
      <c r="A4" s="31"/>
      <c r="B4" s="31"/>
      <c r="C4" s="31"/>
      <c r="D4" s="31">
        <v>3</v>
      </c>
      <c r="E4" s="38" t="s">
        <v>5532</v>
      </c>
      <c r="F4" s="31"/>
      <c r="G4" s="31"/>
      <c r="H4" s="31"/>
      <c r="I4" s="31"/>
      <c r="J4" s="31"/>
      <c r="K4" s="31"/>
      <c r="L4" s="31"/>
      <c r="M4" s="31"/>
      <c r="N4" s="31"/>
      <c r="O4" s="39" t="s">
        <v>5535</v>
      </c>
      <c r="P4" s="37"/>
      <c r="R4" t="s">
        <v>5560</v>
      </c>
    </row>
    <row r="5" spans="1:27" x14ac:dyDescent="0.25">
      <c r="A5" s="31"/>
      <c r="B5" s="31"/>
      <c r="C5" s="31"/>
      <c r="D5" s="31">
        <v>4</v>
      </c>
      <c r="E5" s="40" t="s">
        <v>5532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7"/>
      <c r="R5" s="69" t="s">
        <v>5563</v>
      </c>
    </row>
    <row r="6" spans="1:27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7"/>
      <c r="R6" t="s">
        <v>5561</v>
      </c>
    </row>
    <row r="7" spans="1:27" x14ac:dyDescent="0.25">
      <c r="A7" s="41"/>
      <c r="B7" s="42" t="s">
        <v>5536</v>
      </c>
      <c r="C7" s="31"/>
      <c r="D7" s="43" t="s">
        <v>5537</v>
      </c>
      <c r="E7" s="44" t="s">
        <v>5538</v>
      </c>
      <c r="F7" s="31"/>
      <c r="G7" s="31"/>
      <c r="H7" s="31"/>
      <c r="I7" s="31"/>
      <c r="J7" s="31"/>
      <c r="K7" s="31"/>
      <c r="L7" s="31"/>
      <c r="M7" s="31"/>
      <c r="N7" s="31"/>
      <c r="O7" s="31"/>
      <c r="P7" s="37"/>
    </row>
    <row r="8" spans="1:27" x14ac:dyDescent="0.25">
      <c r="A8" s="41"/>
      <c r="B8" s="45" t="s">
        <v>5556</v>
      </c>
      <c r="C8" s="31"/>
      <c r="D8" s="43">
        <v>1</v>
      </c>
      <c r="E8" s="46">
        <f>COUNTA(data!C2:C5317)</f>
        <v>5316</v>
      </c>
      <c r="F8" s="31"/>
      <c r="G8" s="31"/>
      <c r="H8" s="47"/>
      <c r="I8" s="48"/>
      <c r="J8" s="49"/>
      <c r="K8" s="49"/>
      <c r="L8" s="49"/>
      <c r="M8" s="49"/>
      <c r="N8" s="49"/>
      <c r="O8" s="50"/>
      <c r="P8" s="37"/>
      <c r="R8" t="s">
        <v>5564</v>
      </c>
    </row>
    <row r="9" spans="1:27" x14ac:dyDescent="0.25">
      <c r="A9" s="41"/>
      <c r="B9" s="31"/>
      <c r="C9" s="31"/>
      <c r="D9" s="43">
        <v>2</v>
      </c>
      <c r="E9" s="51">
        <f>COUNTIF(data!G:G, 1)</f>
        <v>2563</v>
      </c>
      <c r="F9" s="31"/>
      <c r="G9" s="31"/>
      <c r="H9" s="52"/>
      <c r="I9" s="53" t="s">
        <v>5539</v>
      </c>
      <c r="J9" s="54"/>
      <c r="K9" s="54"/>
      <c r="L9" s="54"/>
      <c r="M9" s="54"/>
      <c r="N9" s="54"/>
      <c r="O9" s="55"/>
      <c r="P9" s="37"/>
      <c r="R9" t="s">
        <v>5565</v>
      </c>
    </row>
    <row r="10" spans="1:27" x14ac:dyDescent="0.25">
      <c r="A10" s="41"/>
      <c r="B10" s="31"/>
      <c r="C10" s="31"/>
      <c r="D10" s="43">
        <v>3</v>
      </c>
      <c r="E10" s="51">
        <f>COUNTIF(data!G:G, 2)</f>
        <v>2753</v>
      </c>
      <c r="F10" s="31"/>
      <c r="G10" s="31"/>
      <c r="H10" s="52"/>
      <c r="I10" s="56" t="s">
        <v>5540</v>
      </c>
      <c r="J10" s="54"/>
      <c r="K10" s="54"/>
      <c r="L10" s="54"/>
      <c r="M10" s="54"/>
      <c r="N10" s="54"/>
      <c r="O10" s="55"/>
      <c r="P10" s="37"/>
      <c r="R10" t="s">
        <v>5566</v>
      </c>
    </row>
    <row r="11" spans="1:27" x14ac:dyDescent="0.25">
      <c r="A11" s="41"/>
      <c r="B11" s="31"/>
      <c r="C11" s="31"/>
      <c r="D11" s="43">
        <v>4</v>
      </c>
      <c r="E11" s="51">
        <f>COUNTIF(data!H:H, "&lt;18")</f>
        <v>1237</v>
      </c>
      <c r="F11" s="31"/>
      <c r="G11" s="31"/>
      <c r="H11" s="52"/>
      <c r="I11" s="56"/>
      <c r="J11" s="54"/>
      <c r="K11" s="54"/>
      <c r="L11" s="54"/>
      <c r="M11" s="54"/>
      <c r="N11" s="54"/>
      <c r="O11" s="55"/>
      <c r="P11" s="37"/>
    </row>
    <row r="12" spans="1:27" x14ac:dyDescent="0.25">
      <c r="A12" s="41"/>
      <c r="B12" s="31"/>
      <c r="C12" s="31"/>
      <c r="D12" s="43">
        <v>5</v>
      </c>
      <c r="E12" s="51">
        <f>COUNTIF(data!I:I, 2)</f>
        <v>2223</v>
      </c>
      <c r="F12" s="31"/>
      <c r="G12" s="31"/>
      <c r="H12" s="52"/>
      <c r="I12" s="56" t="s">
        <v>5541</v>
      </c>
      <c r="J12" s="54"/>
      <c r="K12" s="54"/>
      <c r="L12" s="54"/>
      <c r="M12" s="54"/>
      <c r="N12" s="54"/>
      <c r="O12" s="55"/>
      <c r="P12" s="37"/>
    </row>
    <row r="13" spans="1:27" x14ac:dyDescent="0.25">
      <c r="A13" s="41"/>
      <c r="B13" s="31"/>
      <c r="C13" s="31"/>
      <c r="D13" s="43">
        <v>6</v>
      </c>
      <c r="E13" s="51" cm="1">
        <f t="array" ref="E13">SUMPRODUCT(--(data!H:H&lt;18), --(data!I:I=2))</f>
        <v>1</v>
      </c>
      <c r="F13" s="31"/>
      <c r="G13" s="31"/>
      <c r="H13" s="52"/>
      <c r="I13" s="56"/>
      <c r="J13" s="54"/>
      <c r="K13" s="54"/>
      <c r="L13" s="54"/>
      <c r="M13" s="54"/>
      <c r="N13" s="54"/>
      <c r="O13" s="55"/>
      <c r="P13" s="37"/>
    </row>
    <row r="14" spans="1:27" x14ac:dyDescent="0.25">
      <c r="A14" s="41"/>
      <c r="B14" s="31"/>
      <c r="C14" s="31"/>
      <c r="D14" s="43">
        <v>7</v>
      </c>
      <c r="E14" s="51">
        <f>COUNTA(_xlfn.UNIQUE(data!A2:A5317))</f>
        <v>2481</v>
      </c>
      <c r="F14" s="31"/>
      <c r="G14" s="31"/>
      <c r="H14" s="52"/>
      <c r="I14" s="56" t="s">
        <v>5542</v>
      </c>
      <c r="J14" s="54"/>
      <c r="K14" s="54"/>
      <c r="L14" s="54"/>
      <c r="M14" s="54"/>
      <c r="N14" s="54"/>
      <c r="O14" s="55"/>
      <c r="P14" s="37"/>
      <c r="R14" t="s">
        <v>5574</v>
      </c>
    </row>
    <row r="15" spans="1:27" x14ac:dyDescent="0.25">
      <c r="A15" s="41"/>
      <c r="B15" s="31"/>
      <c r="C15" s="31"/>
      <c r="D15" s="43">
        <v>8</v>
      </c>
      <c r="E15" s="51">
        <f>COUNTIF(data!D:D, 1)</f>
        <v>857</v>
      </c>
      <c r="F15" s="31"/>
      <c r="G15" s="31"/>
      <c r="H15" s="52"/>
      <c r="I15" s="56" t="s">
        <v>5543</v>
      </c>
      <c r="J15" s="54"/>
      <c r="K15" s="54"/>
      <c r="L15" s="54"/>
      <c r="M15" s="54"/>
      <c r="N15" s="54"/>
      <c r="O15" s="55"/>
      <c r="P15" s="37"/>
      <c r="R15" t="s">
        <v>5575</v>
      </c>
    </row>
    <row r="16" spans="1:27" x14ac:dyDescent="0.25">
      <c r="A16" s="41"/>
      <c r="B16" s="31"/>
      <c r="C16" s="31"/>
      <c r="D16" s="43">
        <v>9</v>
      </c>
      <c r="E16" s="51" cm="1">
        <f t="array" ref="E16">SUMPRODUCT(--(data!D:D=1), --(data!I:I=1))</f>
        <v>243</v>
      </c>
      <c r="F16" s="31"/>
      <c r="G16" s="31"/>
      <c r="H16" s="52"/>
      <c r="I16" s="56" t="s">
        <v>5544</v>
      </c>
      <c r="J16" s="54"/>
      <c r="K16" s="54"/>
      <c r="L16" s="54"/>
      <c r="M16" s="54"/>
      <c r="N16" s="54"/>
      <c r="O16" s="55"/>
      <c r="P16" s="37"/>
    </row>
    <row r="17" spans="1:16" x14ac:dyDescent="0.25">
      <c r="A17" s="41"/>
      <c r="B17" s="31"/>
      <c r="C17" s="31"/>
      <c r="D17" s="43">
        <v>10</v>
      </c>
      <c r="E17" s="51" cm="1">
        <f t="array" ref="E17">SUMPRODUCT(--(data!D:D=2), --(data!I:I=1))</f>
        <v>168</v>
      </c>
      <c r="F17" s="31"/>
      <c r="G17" s="31"/>
      <c r="H17" s="52"/>
      <c r="I17" s="56"/>
      <c r="J17" s="54"/>
      <c r="K17" s="54"/>
      <c r="L17" s="54"/>
      <c r="M17" s="54"/>
      <c r="N17" s="54"/>
      <c r="O17" s="55"/>
      <c r="P17" s="37"/>
    </row>
    <row r="18" spans="1:16" x14ac:dyDescent="0.25">
      <c r="A18" s="41"/>
      <c r="B18" s="31"/>
      <c r="C18" s="31"/>
      <c r="D18" s="43">
        <v>11</v>
      </c>
      <c r="E18" s="51">
        <f>ROUND(AVERAGEIF(data!H:H, "&gt;=0"), 2)</f>
        <v>38.880000000000003</v>
      </c>
      <c r="F18" s="31"/>
      <c r="G18" s="31"/>
      <c r="H18" s="52"/>
      <c r="I18" s="56" t="s">
        <v>5545</v>
      </c>
      <c r="J18" s="54"/>
      <c r="K18" s="54"/>
      <c r="L18" s="54"/>
      <c r="M18" s="54"/>
      <c r="N18" s="54"/>
      <c r="O18" s="55"/>
      <c r="P18" s="37"/>
    </row>
    <row r="19" spans="1:16" x14ac:dyDescent="0.25">
      <c r="A19" s="41"/>
      <c r="B19" s="31"/>
      <c r="C19" s="31"/>
      <c r="D19" s="43">
        <v>12</v>
      </c>
      <c r="E19" s="51">
        <f>ROUND(AVERAGEIF(data!D:D, "&gt;=0"), 3)</f>
        <v>2.7280000000000002</v>
      </c>
      <c r="F19" s="31"/>
      <c r="G19" s="31"/>
      <c r="H19" s="52"/>
      <c r="I19" s="56" t="s">
        <v>5546</v>
      </c>
      <c r="J19" s="54"/>
      <c r="K19" s="54"/>
      <c r="L19" s="54"/>
      <c r="M19" s="54"/>
      <c r="N19" s="54"/>
      <c r="O19" s="55"/>
      <c r="P19" s="37"/>
    </row>
    <row r="20" spans="1:16" x14ac:dyDescent="0.25">
      <c r="A20" s="41"/>
      <c r="B20" s="31"/>
      <c r="C20" s="31"/>
      <c r="D20" s="43">
        <v>13</v>
      </c>
      <c r="E20" s="51">
        <f>ROUNDDOWN( AVERAGEIFS( data!V:V, data!I:I, 2, data!V:V, "&gt;=0"), 0)</f>
        <v>27</v>
      </c>
      <c r="F20" s="31"/>
      <c r="G20" s="31"/>
      <c r="H20" s="57"/>
      <c r="I20" s="58"/>
      <c r="J20" s="58"/>
      <c r="K20" s="58"/>
      <c r="L20" s="58"/>
      <c r="M20" s="58"/>
      <c r="N20" s="58"/>
      <c r="O20" s="59"/>
      <c r="P20" s="37"/>
    </row>
    <row r="21" spans="1:16" x14ac:dyDescent="0.25">
      <c r="A21" s="41"/>
      <c r="B21" s="31"/>
      <c r="C21" s="31"/>
      <c r="D21" s="43">
        <v>14</v>
      </c>
      <c r="E21" s="51">
        <f>ROUNDDOWN( AVERAGEIFS( data!V:V, data!I:I, 2, data!G:G, 2, data!V:V, "&gt;=0"), 0)</f>
        <v>27</v>
      </c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7"/>
    </row>
    <row r="22" spans="1:16" x14ac:dyDescent="0.25">
      <c r="A22" s="41"/>
      <c r="B22" s="31"/>
      <c r="C22" s="31"/>
      <c r="D22" s="43">
        <v>15</v>
      </c>
      <c r="E22" s="51" cm="1">
        <f t="array" ref="E22">MEDIAN(IF( ( data!H:H&gt;=18) * (data!Q:Q&gt;=0),data!Q:Q))</f>
        <v>6</v>
      </c>
      <c r="F22" s="31"/>
      <c r="G22" s="31"/>
      <c r="H22" s="31"/>
      <c r="I22" s="60" t="s">
        <v>5547</v>
      </c>
      <c r="J22" s="31"/>
      <c r="K22" s="44" t="s">
        <v>5538</v>
      </c>
      <c r="L22" s="60" t="s">
        <v>5548</v>
      </c>
      <c r="M22" s="31"/>
      <c r="N22" s="44" t="s">
        <v>5538</v>
      </c>
      <c r="O22" s="31"/>
      <c r="P22" s="37"/>
    </row>
    <row r="23" spans="1:16" x14ac:dyDescent="0.25">
      <c r="A23" s="41"/>
      <c r="B23" s="31"/>
      <c r="C23" s="31"/>
      <c r="D23" s="43">
        <v>16</v>
      </c>
      <c r="E23" s="51">
        <f>MAX(data!Q:Q)</f>
        <v>305</v>
      </c>
      <c r="F23" s="31"/>
      <c r="G23" s="31"/>
      <c r="H23" s="31"/>
      <c r="I23" s="61" t="s">
        <v>5557</v>
      </c>
      <c r="J23" s="43">
        <v>26</v>
      </c>
      <c r="K23" s="46">
        <f>_xlfn.MINIFS(data!H:H, data!O:O, "&gt;=1", data!O:O, "&lt;=4")</f>
        <v>16</v>
      </c>
      <c r="L23" s="61" t="s">
        <v>5557</v>
      </c>
      <c r="M23" s="43">
        <v>31</v>
      </c>
      <c r="N23" s="46" t="str">
        <f>_xlfn.XLOOKUP(MIN(summary!D:D),summary!D:D,summary!B:B)</f>
        <v>Avon, Gloucestershire and Wiltshire</v>
      </c>
      <c r="O23" s="31"/>
      <c r="P23" s="37"/>
    </row>
    <row r="24" spans="1:16" x14ac:dyDescent="0.25">
      <c r="A24" s="41"/>
      <c r="B24" s="31"/>
      <c r="C24" s="31"/>
      <c r="D24" s="43">
        <v>17</v>
      </c>
      <c r="E24" s="51" t="str">
        <f>_xlfn.XLOOKUP(MAX(data!Q:Q),data!Q:Q,data!C:C)</f>
        <v>46727101</v>
      </c>
      <c r="F24" s="31"/>
      <c r="G24" s="31"/>
      <c r="H24" s="31"/>
      <c r="I24" s="31"/>
      <c r="J24" s="43">
        <v>27</v>
      </c>
      <c r="K24" s="51"/>
      <c r="L24" s="31"/>
      <c r="M24" s="43">
        <v>32</v>
      </c>
      <c r="N24" s="51" t="str">
        <f>_xlfn.XLOOKUP(MAX(summary!E:E),summary!E:E,summary!B:B)</f>
        <v>Greater Manchester</v>
      </c>
      <c r="O24" s="31"/>
      <c r="P24" s="37"/>
    </row>
    <row r="25" spans="1:16" x14ac:dyDescent="0.25">
      <c r="A25" s="41"/>
      <c r="B25" s="31"/>
      <c r="C25" s="31"/>
      <c r="D25" s="43">
        <v>18</v>
      </c>
      <c r="E25" s="51">
        <f>_xlfn.MAXIFS(data!U:U, data!G:G, 2)</f>
        <v>149.80000000000001</v>
      </c>
      <c r="F25" s="31"/>
      <c r="G25" s="31"/>
      <c r="H25" s="31"/>
      <c r="I25" s="31"/>
      <c r="J25" s="43">
        <v>28</v>
      </c>
      <c r="K25" s="51">
        <f>_xlfn.XLOOKUP(_xlfn.MAXIFS(data!T:T,data!G:G,2),data!T:T,data!D:D)</f>
        <v>3</v>
      </c>
      <c r="L25" s="31"/>
      <c r="M25" s="43">
        <v>33</v>
      </c>
      <c r="N25" s="51">
        <f>SUM(data!AA:AA)/3</f>
        <v>41</v>
      </c>
      <c r="O25" s="31"/>
      <c r="P25" s="37"/>
    </row>
    <row r="26" spans="1:16" x14ac:dyDescent="0.25">
      <c r="A26" s="41"/>
      <c r="B26" s="31"/>
      <c r="C26" s="31"/>
      <c r="D26" s="43">
        <v>19</v>
      </c>
      <c r="E26" s="51">
        <f>_xlfn.MAXIFS(data!H:H, data!G:G, 2)</f>
        <v>97</v>
      </c>
      <c r="F26" s="31"/>
      <c r="G26" s="31"/>
      <c r="H26" s="31"/>
      <c r="I26" s="31"/>
      <c r="J26" s="43">
        <v>29</v>
      </c>
      <c r="K26" s="51" t="str" cm="1">
        <f t="array" ref="K26">INDEX(data!C:C, MATCH(1, (data!H:H=_xlfn.MINIFS(data!H:H, data!G:G, 1, data!I:I, 5)) * (data!G:G=1) * (data!I:I=5), 0))</f>
        <v>44137101</v>
      </c>
      <c r="L26" s="31"/>
      <c r="M26" s="43">
        <v>34</v>
      </c>
      <c r="N26" s="51">
        <f>SUM(data!AB:AB)</f>
        <v>781</v>
      </c>
      <c r="O26" s="31"/>
      <c r="P26" s="37"/>
    </row>
    <row r="27" spans="1:16" x14ac:dyDescent="0.25">
      <c r="A27" s="41"/>
      <c r="B27" s="31"/>
      <c r="C27" s="31"/>
      <c r="D27" s="43">
        <v>20</v>
      </c>
      <c r="E27" s="62">
        <f>_xlfn.MAXIFS(data!D:D, data!H:H, _xlfn.MAXIFS(data!H:H, data!G:G, 1), data!G:G, 1)</f>
        <v>2</v>
      </c>
      <c r="F27" s="31"/>
      <c r="G27" s="31"/>
      <c r="H27" s="31"/>
      <c r="I27" s="31"/>
      <c r="J27" s="43">
        <v>30</v>
      </c>
      <c r="K27" s="62">
        <f>COUNTIF(data!Z:Z, 1)</f>
        <v>205</v>
      </c>
      <c r="L27" s="31"/>
      <c r="M27" s="43">
        <v>35</v>
      </c>
      <c r="N27" s="62" cm="1">
        <f t="array" ref="N27">MAX(IF(data!AC:AC = MAX(data!AC:AC), IF(data!G:G = 2, data!H:H)))</f>
        <v>56</v>
      </c>
      <c r="O27" s="31"/>
      <c r="P27" s="37"/>
    </row>
    <row r="28" spans="1:16" x14ac:dyDescent="0.25">
      <c r="A28" s="4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7"/>
    </row>
    <row r="29" spans="1:16" x14ac:dyDescent="0.25">
      <c r="A29" s="4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60" t="s">
        <v>5549</v>
      </c>
      <c r="M29" s="31"/>
      <c r="N29" s="44" t="s">
        <v>5550</v>
      </c>
      <c r="O29" s="31"/>
      <c r="P29" s="37"/>
    </row>
    <row r="30" spans="1:16" x14ac:dyDescent="0.25">
      <c r="A30" s="4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61" t="s">
        <v>5558</v>
      </c>
      <c r="M30" s="63"/>
      <c r="N30" s="64" cm="1">
        <f t="array" ref="N30">SUM(IF(FREQUENCY(IF((data!G:G = 2) * (data!H:H &gt;= 40) * (data!Q:Q &gt; 21), data!A:A), data!A:A), 1))</f>
        <v>124</v>
      </c>
      <c r="O30" s="31"/>
      <c r="P30" s="37"/>
    </row>
    <row r="31" spans="1:16" x14ac:dyDescent="0.25">
      <c r="A31" s="4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7"/>
    </row>
    <row r="32" spans="1:16" x14ac:dyDescent="0.25">
      <c r="A32" s="4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65" t="s">
        <v>5551</v>
      </c>
      <c r="M32" s="31"/>
      <c r="N32" s="31"/>
      <c r="O32" s="31"/>
      <c r="P32" s="37"/>
    </row>
    <row r="33" spans="1:16" x14ac:dyDescent="0.25">
      <c r="A33" s="4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9" t="s">
        <v>5552</v>
      </c>
      <c r="M33" s="31"/>
      <c r="N33" s="31"/>
      <c r="O33" s="31"/>
      <c r="P33" s="37"/>
    </row>
    <row r="34" spans="1:16" x14ac:dyDescent="0.25">
      <c r="A34" s="4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9" t="s">
        <v>5553</v>
      </c>
      <c r="M34" s="31"/>
      <c r="N34" s="31"/>
      <c r="O34" s="31"/>
      <c r="P34" s="37"/>
    </row>
    <row r="35" spans="1:16" x14ac:dyDescent="0.25">
      <c r="A35" s="66" t="s">
        <v>5554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artDData">
                <anchor moveWithCells="1">
                  <from>
                    <xdr:col>17</xdr:col>
                    <xdr:colOff>38100</xdr:colOff>
                    <xdr:row>10</xdr:row>
                    <xdr:rowOff>180975</xdr:rowOff>
                  </from>
                  <to>
                    <xdr:col>20</xdr:col>
                    <xdr:colOff>38100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7099-1440-4837-9C7A-9F61CB3D6666}">
  <sheetPr codeName="Sheet2"/>
  <dimension ref="B2:BN38"/>
  <sheetViews>
    <sheetView topLeftCell="A3" workbookViewId="0">
      <selection activeCell="K5" sqref="K5:L32"/>
    </sheetView>
  </sheetViews>
  <sheetFormatPr defaultRowHeight="15" x14ac:dyDescent="0.25"/>
  <cols>
    <col min="1" max="1" width="3.7109375" customWidth="1"/>
    <col min="2" max="2" width="8.85546875" customWidth="1"/>
    <col min="3" max="3" width="9.7109375" customWidth="1"/>
    <col min="4" max="4" width="41" customWidth="1"/>
    <col min="5" max="5" width="9.42578125" customWidth="1"/>
    <col min="6" max="6" width="8.7109375" customWidth="1"/>
    <col min="7" max="7" width="2.7109375" customWidth="1"/>
    <col min="8" max="8" width="3.28515625" customWidth="1"/>
    <col min="9" max="9" width="14.42578125" bestFit="1" customWidth="1"/>
    <col min="10" max="10" width="2.7109375" customWidth="1"/>
    <col min="11" max="11" width="3.5703125" customWidth="1"/>
    <col min="12" max="12" width="54.7109375" bestFit="1" customWidth="1"/>
    <col min="13" max="13" width="2.7109375" customWidth="1"/>
    <col min="14" max="14" width="3.5703125" customWidth="1"/>
    <col min="16" max="16" width="2.7109375" customWidth="1"/>
    <col min="17" max="17" width="3.42578125" customWidth="1"/>
    <col min="18" max="18" width="13.7109375" customWidth="1"/>
    <col min="19" max="19" width="2.7109375" customWidth="1"/>
    <col min="20" max="20" width="4" customWidth="1"/>
    <col min="21" max="21" width="18.140625" customWidth="1"/>
    <col min="22" max="22" width="2.7109375" customWidth="1"/>
    <col min="23" max="23" width="4.28515625" customWidth="1"/>
    <col min="24" max="24" width="22.7109375" bestFit="1" customWidth="1"/>
    <col min="25" max="25" width="2.7109375" customWidth="1"/>
    <col min="26" max="26" width="3.42578125" customWidth="1"/>
    <col min="27" max="27" width="17.7109375" bestFit="1" customWidth="1"/>
    <col min="28" max="28" width="2.7109375" customWidth="1"/>
    <col min="29" max="29" width="3.42578125" customWidth="1"/>
    <col min="30" max="30" width="10.85546875" customWidth="1"/>
    <col min="31" max="31" width="2.7109375" customWidth="1"/>
    <col min="32" max="32" width="3.85546875" customWidth="1"/>
    <col min="33" max="33" width="19.140625" bestFit="1" customWidth="1"/>
    <col min="34" max="34" width="2.7109375" customWidth="1"/>
    <col min="35" max="35" width="4.140625" customWidth="1"/>
    <col min="36" max="36" width="20" bestFit="1" customWidth="1"/>
    <col min="37" max="37" width="2.7109375" customWidth="1"/>
    <col min="38" max="38" width="3.42578125" customWidth="1"/>
    <col min="39" max="39" width="17.7109375" bestFit="1" customWidth="1"/>
    <col min="40" max="40" width="2.7109375" customWidth="1"/>
    <col min="41" max="41" width="5.85546875" customWidth="1"/>
    <col min="42" max="42" width="17.42578125" customWidth="1"/>
    <col min="43" max="43" width="2.7109375" customWidth="1"/>
    <col min="44" max="44" width="3.7109375" customWidth="1"/>
    <col min="45" max="45" width="17.7109375" bestFit="1" customWidth="1"/>
    <col min="46" max="46" width="2.7109375" customWidth="1"/>
    <col min="47" max="47" width="4.140625" customWidth="1"/>
    <col min="48" max="48" width="21.85546875" customWidth="1"/>
    <col min="49" max="49" width="2.7109375" customWidth="1"/>
    <col min="50" max="50" width="5.7109375" customWidth="1"/>
    <col min="51" max="51" width="16.42578125" bestFit="1" customWidth="1"/>
    <col min="52" max="52" width="2.7109375" customWidth="1"/>
    <col min="53" max="53" width="5.5703125" customWidth="1"/>
    <col min="54" max="54" width="14" bestFit="1" customWidth="1"/>
    <col min="55" max="55" width="2.7109375" customWidth="1"/>
    <col min="56" max="56" width="5.42578125" customWidth="1"/>
    <col min="57" max="57" width="14" bestFit="1" customWidth="1"/>
    <col min="58" max="58" width="2.7109375" customWidth="1"/>
    <col min="59" max="59" width="5.85546875" customWidth="1"/>
    <col min="60" max="60" width="19.5703125" bestFit="1" customWidth="1"/>
    <col min="61" max="61" width="2.7109375" customWidth="1"/>
    <col min="62" max="62" width="4.140625" customWidth="1"/>
    <col min="63" max="63" width="22.5703125" bestFit="1" customWidth="1"/>
    <col min="64" max="64" width="2.7109375" customWidth="1"/>
    <col min="65" max="65" width="3.5703125" customWidth="1"/>
    <col min="66" max="66" width="22.5703125" bestFit="1" customWidth="1"/>
  </cols>
  <sheetData>
    <row r="2" spans="2:66" x14ac:dyDescent="0.25">
      <c r="B2" s="2" t="s">
        <v>5340</v>
      </c>
    </row>
    <row r="3" spans="2:66" x14ac:dyDescent="0.25">
      <c r="B3" s="3" t="s">
        <v>5341</v>
      </c>
      <c r="C3" s="3" t="s">
        <v>5342</v>
      </c>
      <c r="E3" s="4" t="s">
        <v>5343</v>
      </c>
      <c r="F3" s="4" t="s">
        <v>5344</v>
      </c>
      <c r="H3" t="s">
        <v>5345</v>
      </c>
      <c r="K3" t="s">
        <v>5346</v>
      </c>
      <c r="N3" t="s">
        <v>5347</v>
      </c>
      <c r="Q3" t="s">
        <v>5348</v>
      </c>
      <c r="T3" t="s">
        <v>5349</v>
      </c>
      <c r="W3" t="s">
        <v>5350</v>
      </c>
      <c r="Z3" t="s">
        <v>5351</v>
      </c>
      <c r="AC3" t="s">
        <v>5352</v>
      </c>
      <c r="AF3" t="s">
        <v>5353</v>
      </c>
      <c r="AI3" t="s">
        <v>5354</v>
      </c>
      <c r="AL3" t="s">
        <v>5355</v>
      </c>
      <c r="AO3" t="s">
        <v>5356</v>
      </c>
      <c r="AR3" t="s">
        <v>5357</v>
      </c>
      <c r="AU3" t="s">
        <v>5358</v>
      </c>
      <c r="AX3" t="s">
        <v>5359</v>
      </c>
      <c r="BA3" t="s">
        <v>5360</v>
      </c>
      <c r="BD3" t="s">
        <v>5361</v>
      </c>
      <c r="BG3" t="s">
        <v>5362</v>
      </c>
      <c r="BJ3" t="s">
        <v>5363</v>
      </c>
      <c r="BM3" t="s">
        <v>5364</v>
      </c>
    </row>
    <row r="4" spans="2:66" x14ac:dyDescent="0.25">
      <c r="B4" s="3" t="s">
        <v>5365</v>
      </c>
      <c r="C4" s="3" t="s">
        <v>5366</v>
      </c>
      <c r="D4" s="2" t="s">
        <v>5367</v>
      </c>
      <c r="E4" s="4" t="s">
        <v>5368</v>
      </c>
      <c r="F4" s="4" t="s">
        <v>5369</v>
      </c>
    </row>
    <row r="5" spans="2:66" x14ac:dyDescent="0.25">
      <c r="B5" s="5">
        <v>1</v>
      </c>
      <c r="C5" s="6" t="s">
        <v>0</v>
      </c>
      <c r="D5" s="6" t="s">
        <v>5370</v>
      </c>
      <c r="E5" s="7" t="s">
        <v>5343</v>
      </c>
      <c r="F5" s="8" t="s">
        <v>5336</v>
      </c>
      <c r="H5" s="9">
        <v>1</v>
      </c>
      <c r="I5" s="10" t="s">
        <v>5371</v>
      </c>
      <c r="K5" s="9">
        <v>1</v>
      </c>
      <c r="L5" s="10" t="s">
        <v>5372</v>
      </c>
      <c r="N5" s="9">
        <v>1</v>
      </c>
      <c r="O5" s="10" t="s">
        <v>5373</v>
      </c>
      <c r="Q5" s="9">
        <v>1</v>
      </c>
      <c r="R5" s="10" t="s">
        <v>5374</v>
      </c>
      <c r="T5" s="9">
        <v>1</v>
      </c>
      <c r="U5" s="10" t="s">
        <v>5375</v>
      </c>
      <c r="W5" s="9">
        <v>1</v>
      </c>
      <c r="X5" s="10" t="s">
        <v>5376</v>
      </c>
      <c r="Z5" s="9">
        <v>1</v>
      </c>
      <c r="AA5" s="10" t="s">
        <v>5377</v>
      </c>
      <c r="AC5" s="9">
        <v>1</v>
      </c>
      <c r="AD5" s="10" t="s">
        <v>5378</v>
      </c>
      <c r="AF5" s="9">
        <v>1</v>
      </c>
      <c r="AG5" s="10" t="s">
        <v>5379</v>
      </c>
      <c r="AI5" s="9">
        <v>1</v>
      </c>
      <c r="AJ5" s="10" t="s">
        <v>5380</v>
      </c>
      <c r="AL5" s="9">
        <v>1</v>
      </c>
      <c r="AM5" s="10" t="s">
        <v>5381</v>
      </c>
      <c r="AO5" s="9" t="s">
        <v>5343</v>
      </c>
      <c r="AP5" s="10" t="s">
        <v>5382</v>
      </c>
      <c r="AR5" s="9">
        <v>0</v>
      </c>
      <c r="AS5" s="10" t="s">
        <v>5383</v>
      </c>
      <c r="AU5" s="9">
        <v>0</v>
      </c>
      <c r="AV5" s="10">
        <v>0</v>
      </c>
      <c r="AX5" s="9" t="s">
        <v>5343</v>
      </c>
      <c r="AY5" s="10" t="s">
        <v>5384</v>
      </c>
      <c r="BA5" s="9" t="s">
        <v>5343</v>
      </c>
      <c r="BB5" s="10" t="s">
        <v>5385</v>
      </c>
      <c r="BD5" s="9" t="s">
        <v>5343</v>
      </c>
      <c r="BE5" s="10" t="s">
        <v>5386</v>
      </c>
      <c r="BG5" s="9" t="s">
        <v>5343</v>
      </c>
      <c r="BH5" s="10" t="s">
        <v>5387</v>
      </c>
      <c r="BJ5" s="9">
        <v>1</v>
      </c>
      <c r="BK5" s="10" t="s">
        <v>5388</v>
      </c>
      <c r="BM5" s="9">
        <v>1</v>
      </c>
      <c r="BN5" s="10" t="s">
        <v>5389</v>
      </c>
    </row>
    <row r="6" spans="2:66" x14ac:dyDescent="0.25">
      <c r="B6" s="11">
        <v>2</v>
      </c>
      <c r="C6" s="12" t="s">
        <v>1</v>
      </c>
      <c r="D6" s="12" t="s">
        <v>5390</v>
      </c>
      <c r="E6" s="13" t="s">
        <v>5343</v>
      </c>
      <c r="F6" s="14" t="s">
        <v>5336</v>
      </c>
      <c r="H6" s="15">
        <v>2</v>
      </c>
      <c r="I6" s="16" t="s">
        <v>5391</v>
      </c>
      <c r="K6" s="15">
        <v>2</v>
      </c>
      <c r="L6" s="16" t="s">
        <v>5392</v>
      </c>
      <c r="N6" s="17">
        <v>2</v>
      </c>
      <c r="O6" s="18" t="s">
        <v>5393</v>
      </c>
      <c r="Q6" s="15">
        <v>2</v>
      </c>
      <c r="R6" s="16" t="s">
        <v>5394</v>
      </c>
      <c r="T6" s="15">
        <v>2</v>
      </c>
      <c r="U6" s="16" t="s">
        <v>5395</v>
      </c>
      <c r="W6" s="15">
        <v>2</v>
      </c>
      <c r="X6" s="16" t="s">
        <v>5396</v>
      </c>
      <c r="Z6" s="15">
        <v>2</v>
      </c>
      <c r="AA6" s="16" t="s">
        <v>5397</v>
      </c>
      <c r="AC6" s="15">
        <v>2</v>
      </c>
      <c r="AD6" s="16" t="s">
        <v>5398</v>
      </c>
      <c r="AF6" s="15">
        <v>2</v>
      </c>
      <c r="AG6" s="16" t="s">
        <v>5399</v>
      </c>
      <c r="AI6" s="15">
        <v>2</v>
      </c>
      <c r="AJ6" s="16" t="s">
        <v>5400</v>
      </c>
      <c r="AL6" s="15">
        <v>2</v>
      </c>
      <c r="AM6" s="16" t="s">
        <v>5401</v>
      </c>
      <c r="AO6" s="19">
        <v>-9</v>
      </c>
      <c r="AP6" s="20" t="s">
        <v>5402</v>
      </c>
      <c r="AR6" s="15">
        <v>1</v>
      </c>
      <c r="AS6" s="16" t="s">
        <v>5403</v>
      </c>
      <c r="AU6" s="15">
        <v>1</v>
      </c>
      <c r="AV6" s="16">
        <v>1</v>
      </c>
      <c r="AX6" s="21">
        <v>-1</v>
      </c>
      <c r="AY6" s="22" t="s">
        <v>5404</v>
      </c>
      <c r="BA6" s="21">
        <v>-1</v>
      </c>
      <c r="BB6" s="22" t="s">
        <v>5404</v>
      </c>
      <c r="BD6" s="21">
        <v>-1</v>
      </c>
      <c r="BE6" s="22" t="s">
        <v>5404</v>
      </c>
      <c r="BG6" s="21">
        <v>-1</v>
      </c>
      <c r="BH6" s="22" t="s">
        <v>5404</v>
      </c>
      <c r="BJ6" s="15">
        <v>2</v>
      </c>
      <c r="BK6" s="16" t="s">
        <v>5405</v>
      </c>
      <c r="BM6" s="15">
        <v>2</v>
      </c>
      <c r="BN6" s="16" t="s">
        <v>5406</v>
      </c>
    </row>
    <row r="7" spans="2:66" x14ac:dyDescent="0.25">
      <c r="B7" s="11">
        <v>3</v>
      </c>
      <c r="C7" s="12" t="s">
        <v>2</v>
      </c>
      <c r="D7" s="12" t="s">
        <v>5407</v>
      </c>
      <c r="E7" s="13" t="s">
        <v>5343</v>
      </c>
      <c r="F7" s="23" t="s">
        <v>5336</v>
      </c>
      <c r="H7" s="15">
        <v>3</v>
      </c>
      <c r="I7" s="16" t="s">
        <v>5408</v>
      </c>
      <c r="K7" s="15">
        <v>3</v>
      </c>
      <c r="L7" s="16" t="s">
        <v>5409</v>
      </c>
      <c r="Q7" s="15">
        <v>3</v>
      </c>
      <c r="R7" s="16" t="s">
        <v>5410</v>
      </c>
      <c r="T7" s="15">
        <v>3</v>
      </c>
      <c r="U7" s="16" t="s">
        <v>5411</v>
      </c>
      <c r="W7" s="15">
        <v>3</v>
      </c>
      <c r="X7" s="16" t="s">
        <v>5412</v>
      </c>
      <c r="Z7" s="15">
        <v>3</v>
      </c>
      <c r="AA7" s="16" t="s">
        <v>5413</v>
      </c>
      <c r="AC7" s="15">
        <v>3</v>
      </c>
      <c r="AD7" s="16" t="s">
        <v>5414</v>
      </c>
      <c r="AF7" s="15">
        <v>3</v>
      </c>
      <c r="AG7" s="16" t="s">
        <v>5415</v>
      </c>
      <c r="AI7" s="15">
        <v>3</v>
      </c>
      <c r="AJ7" s="16" t="s">
        <v>5416</v>
      </c>
      <c r="AL7" s="19">
        <v>-9</v>
      </c>
      <c r="AM7" s="20" t="s">
        <v>5417</v>
      </c>
      <c r="AO7" s="19">
        <v>-8</v>
      </c>
      <c r="AP7" s="20" t="s">
        <v>5418</v>
      </c>
      <c r="AR7" s="15">
        <v>2</v>
      </c>
      <c r="AS7" s="16" t="s">
        <v>5419</v>
      </c>
      <c r="AU7" s="15">
        <v>2</v>
      </c>
      <c r="AV7" s="16">
        <v>2</v>
      </c>
      <c r="BJ7" s="15">
        <v>3</v>
      </c>
      <c r="BK7" s="16" t="s">
        <v>5420</v>
      </c>
      <c r="BM7" s="15">
        <v>3</v>
      </c>
      <c r="BN7" s="16" t="s">
        <v>5421</v>
      </c>
    </row>
    <row r="8" spans="2:66" x14ac:dyDescent="0.25">
      <c r="B8" s="11">
        <v>4</v>
      </c>
      <c r="C8" s="12" t="s">
        <v>3</v>
      </c>
      <c r="D8" s="12" t="s">
        <v>5422</v>
      </c>
      <c r="E8" s="13" t="s">
        <v>5343</v>
      </c>
      <c r="F8" s="23" t="s">
        <v>5336</v>
      </c>
      <c r="H8" s="15">
        <v>4</v>
      </c>
      <c r="I8" s="16" t="s">
        <v>5423</v>
      </c>
      <c r="K8" s="15">
        <v>4</v>
      </c>
      <c r="L8" s="16" t="s">
        <v>5424</v>
      </c>
      <c r="Q8" s="15">
        <v>4</v>
      </c>
      <c r="R8" s="16" t="s">
        <v>5425</v>
      </c>
      <c r="T8" s="15">
        <v>4</v>
      </c>
      <c r="U8" s="16" t="s">
        <v>5426</v>
      </c>
      <c r="W8" s="15">
        <v>4</v>
      </c>
      <c r="X8" s="16" t="s">
        <v>5427</v>
      </c>
      <c r="Z8" s="15">
        <v>4</v>
      </c>
      <c r="AA8" s="16" t="s">
        <v>5428</v>
      </c>
      <c r="AC8" s="15">
        <v>4</v>
      </c>
      <c r="AD8" s="16" t="s">
        <v>5429</v>
      </c>
      <c r="AF8" s="15">
        <v>4</v>
      </c>
      <c r="AG8" s="16" t="s">
        <v>5430</v>
      </c>
      <c r="AI8" s="15">
        <v>4</v>
      </c>
      <c r="AJ8" s="16" t="s">
        <v>5431</v>
      </c>
      <c r="AL8" s="19">
        <v>-8</v>
      </c>
      <c r="AM8" s="20" t="s">
        <v>5418</v>
      </c>
      <c r="AO8" s="21">
        <v>-1</v>
      </c>
      <c r="AP8" s="22" t="s">
        <v>5404</v>
      </c>
      <c r="AR8" s="15">
        <v>3</v>
      </c>
      <c r="AS8" s="16" t="s">
        <v>5432</v>
      </c>
      <c r="AU8" s="15">
        <v>3</v>
      </c>
      <c r="AV8" s="16">
        <v>3</v>
      </c>
      <c r="BJ8" s="19">
        <v>-9</v>
      </c>
      <c r="BK8" s="20" t="s">
        <v>5402</v>
      </c>
      <c r="BM8" s="19">
        <v>-9</v>
      </c>
      <c r="BN8" s="20" t="s">
        <v>5402</v>
      </c>
    </row>
    <row r="9" spans="2:66" x14ac:dyDescent="0.25">
      <c r="B9" s="11">
        <v>5</v>
      </c>
      <c r="C9" s="12" t="s">
        <v>4</v>
      </c>
      <c r="D9" s="12" t="s">
        <v>5433</v>
      </c>
      <c r="E9" s="24" t="s">
        <v>5434</v>
      </c>
      <c r="F9" s="23" t="s">
        <v>5435</v>
      </c>
      <c r="H9" s="15">
        <v>5</v>
      </c>
      <c r="I9" s="16" t="s">
        <v>5436</v>
      </c>
      <c r="K9" s="15">
        <v>5</v>
      </c>
      <c r="L9" s="16" t="s">
        <v>5437</v>
      </c>
      <c r="Q9" s="15">
        <v>5</v>
      </c>
      <c r="R9" s="16" t="s">
        <v>5438</v>
      </c>
      <c r="T9" s="15">
        <v>5</v>
      </c>
      <c r="U9" s="16" t="s">
        <v>5439</v>
      </c>
      <c r="W9" s="15">
        <v>5</v>
      </c>
      <c r="X9" s="16" t="s">
        <v>5440</v>
      </c>
      <c r="Z9" s="15">
        <v>5</v>
      </c>
      <c r="AA9" s="16" t="s">
        <v>5441</v>
      </c>
      <c r="AC9" s="15">
        <v>5</v>
      </c>
      <c r="AD9" s="16" t="s">
        <v>5442</v>
      </c>
      <c r="AF9" s="19">
        <v>-9</v>
      </c>
      <c r="AG9" s="20" t="s">
        <v>5402</v>
      </c>
      <c r="AI9" s="15">
        <v>5</v>
      </c>
      <c r="AJ9" s="16" t="s">
        <v>5443</v>
      </c>
      <c r="AL9" s="21">
        <v>-1</v>
      </c>
      <c r="AM9" s="22" t="s">
        <v>5404</v>
      </c>
      <c r="AR9" s="15">
        <v>4</v>
      </c>
      <c r="AS9" s="16" t="s">
        <v>5444</v>
      </c>
      <c r="AU9" s="15">
        <v>4</v>
      </c>
      <c r="AV9" s="16">
        <v>4</v>
      </c>
      <c r="BJ9" s="19">
        <v>-8</v>
      </c>
      <c r="BK9" s="20" t="s">
        <v>5445</v>
      </c>
      <c r="BM9" s="21">
        <v>-2</v>
      </c>
      <c r="BN9" s="22" t="s">
        <v>5404</v>
      </c>
    </row>
    <row r="10" spans="2:66" x14ac:dyDescent="0.25">
      <c r="B10" s="11">
        <v>6</v>
      </c>
      <c r="C10" s="12" t="s">
        <v>5</v>
      </c>
      <c r="D10" s="12" t="s">
        <v>5446</v>
      </c>
      <c r="E10" s="24" t="s">
        <v>5434</v>
      </c>
      <c r="F10" s="23" t="s">
        <v>5447</v>
      </c>
      <c r="H10" s="15">
        <v>6</v>
      </c>
      <c r="I10" s="16" t="s">
        <v>5448</v>
      </c>
      <c r="K10" s="15">
        <v>6</v>
      </c>
      <c r="L10" s="16" t="s">
        <v>5449</v>
      </c>
      <c r="Q10" s="15">
        <v>6</v>
      </c>
      <c r="R10" s="16" t="s">
        <v>5450</v>
      </c>
      <c r="T10" s="15">
        <v>6</v>
      </c>
      <c r="U10" s="16" t="s">
        <v>5451</v>
      </c>
      <c r="W10" s="15">
        <v>6</v>
      </c>
      <c r="X10" s="16" t="s">
        <v>5452</v>
      </c>
      <c r="Z10" s="15">
        <v>6</v>
      </c>
      <c r="AA10" s="16" t="s">
        <v>5453</v>
      </c>
      <c r="AC10" s="21">
        <v>-9</v>
      </c>
      <c r="AD10" s="22" t="s">
        <v>5418</v>
      </c>
      <c r="AF10" s="19">
        <v>-8</v>
      </c>
      <c r="AG10" s="20" t="s">
        <v>5418</v>
      </c>
      <c r="AI10" s="19">
        <v>-9</v>
      </c>
      <c r="AJ10" s="20" t="s">
        <v>5402</v>
      </c>
      <c r="AR10" s="19">
        <v>-9</v>
      </c>
      <c r="AS10" s="20" t="s">
        <v>5402</v>
      </c>
      <c r="AU10" s="15">
        <v>5</v>
      </c>
      <c r="AV10" s="16">
        <v>5</v>
      </c>
      <c r="BJ10" s="21">
        <v>-2</v>
      </c>
      <c r="BK10" s="22" t="s">
        <v>5404</v>
      </c>
    </row>
    <row r="11" spans="2:66" x14ac:dyDescent="0.25">
      <c r="B11" s="11">
        <v>7</v>
      </c>
      <c r="C11" s="12" t="s">
        <v>5454</v>
      </c>
      <c r="D11" s="12" t="s">
        <v>5455</v>
      </c>
      <c r="E11" s="24" t="s">
        <v>5434</v>
      </c>
      <c r="F11" s="23" t="s">
        <v>5456</v>
      </c>
      <c r="H11" s="15">
        <v>7</v>
      </c>
      <c r="I11" s="16" t="s">
        <v>5457</v>
      </c>
      <c r="K11" s="15">
        <v>7</v>
      </c>
      <c r="L11" s="16" t="s">
        <v>5458</v>
      </c>
      <c r="Q11" s="21">
        <v>-1</v>
      </c>
      <c r="R11" s="22" t="s">
        <v>5404</v>
      </c>
      <c r="T11" s="15">
        <v>7</v>
      </c>
      <c r="U11" s="16" t="s">
        <v>5459</v>
      </c>
      <c r="W11" s="15">
        <v>7</v>
      </c>
      <c r="X11" s="16" t="s">
        <v>5460</v>
      </c>
      <c r="Z11" s="15">
        <v>7</v>
      </c>
      <c r="AA11" s="16" t="s">
        <v>5461</v>
      </c>
      <c r="AF11" s="21">
        <v>-1</v>
      </c>
      <c r="AG11" s="22" t="s">
        <v>5404</v>
      </c>
      <c r="AI11" s="19">
        <v>-8</v>
      </c>
      <c r="AJ11" s="20" t="s">
        <v>5418</v>
      </c>
      <c r="AR11" s="19">
        <v>-8</v>
      </c>
      <c r="AS11" s="20" t="s">
        <v>5418</v>
      </c>
      <c r="AU11" s="15">
        <v>6</v>
      </c>
      <c r="AV11" s="16">
        <v>6</v>
      </c>
    </row>
    <row r="12" spans="2:66" x14ac:dyDescent="0.25">
      <c r="B12" s="11">
        <v>8</v>
      </c>
      <c r="C12" s="12" t="s">
        <v>5462</v>
      </c>
      <c r="D12" s="12" t="s">
        <v>5463</v>
      </c>
      <c r="E12" s="13" t="s">
        <v>5343</v>
      </c>
      <c r="F12" s="23" t="s">
        <v>5336</v>
      </c>
      <c r="H12" s="15">
        <v>8</v>
      </c>
      <c r="I12" s="16" t="s">
        <v>5464</v>
      </c>
      <c r="K12" s="15">
        <v>8</v>
      </c>
      <c r="L12" s="16" t="s">
        <v>5465</v>
      </c>
      <c r="T12" s="19">
        <v>-9</v>
      </c>
      <c r="U12" s="20" t="s">
        <v>5418</v>
      </c>
      <c r="W12" s="19">
        <v>-8</v>
      </c>
      <c r="X12" s="20" t="s">
        <v>5418</v>
      </c>
      <c r="Z12" s="15">
        <v>8</v>
      </c>
      <c r="AA12" s="16" t="s">
        <v>5466</v>
      </c>
      <c r="AI12" s="21">
        <v>-1</v>
      </c>
      <c r="AJ12" s="22" t="s">
        <v>5404</v>
      </c>
      <c r="AR12" s="21">
        <v>-1</v>
      </c>
      <c r="AS12" s="22" t="s">
        <v>5404</v>
      </c>
      <c r="AU12" s="15">
        <v>7</v>
      </c>
      <c r="AV12" s="16">
        <v>7</v>
      </c>
    </row>
    <row r="13" spans="2:66" x14ac:dyDescent="0.25">
      <c r="B13" s="11">
        <v>9</v>
      </c>
      <c r="C13" s="12" t="s">
        <v>8</v>
      </c>
      <c r="D13" s="12" t="s">
        <v>5467</v>
      </c>
      <c r="E13" s="24" t="s">
        <v>5434</v>
      </c>
      <c r="F13" s="23" t="s">
        <v>5468</v>
      </c>
      <c r="H13" s="17">
        <v>9</v>
      </c>
      <c r="I13" s="18" t="s">
        <v>5469</v>
      </c>
      <c r="K13" s="15">
        <v>9</v>
      </c>
      <c r="L13" s="16" t="s">
        <v>5470</v>
      </c>
      <c r="T13" s="21">
        <v>-8</v>
      </c>
      <c r="U13" s="22" t="s">
        <v>5402</v>
      </c>
      <c r="W13" s="21">
        <v>-1</v>
      </c>
      <c r="X13" s="22" t="s">
        <v>5404</v>
      </c>
      <c r="Z13" s="15">
        <v>9</v>
      </c>
      <c r="AA13" s="16" t="s">
        <v>5471</v>
      </c>
      <c r="AU13" s="15">
        <v>8</v>
      </c>
      <c r="AV13" s="16">
        <v>8</v>
      </c>
    </row>
    <row r="14" spans="2:66" x14ac:dyDescent="0.25">
      <c r="B14" s="11">
        <v>10</v>
      </c>
      <c r="C14" s="12" t="s">
        <v>9</v>
      </c>
      <c r="D14" s="12" t="s">
        <v>5472</v>
      </c>
      <c r="E14" s="24" t="s">
        <v>5434</v>
      </c>
      <c r="F14" s="23" t="s">
        <v>5473</v>
      </c>
      <c r="K14" s="15">
        <v>10</v>
      </c>
      <c r="L14" s="16" t="s">
        <v>5474</v>
      </c>
      <c r="Z14" s="15">
        <v>10</v>
      </c>
      <c r="AA14" s="16" t="s">
        <v>5475</v>
      </c>
      <c r="AU14" s="15">
        <v>9</v>
      </c>
      <c r="AV14" s="16">
        <v>9</v>
      </c>
    </row>
    <row r="15" spans="2:66" x14ac:dyDescent="0.25">
      <c r="B15" s="11">
        <v>11</v>
      </c>
      <c r="C15" s="12" t="s">
        <v>10</v>
      </c>
      <c r="D15" s="12" t="s">
        <v>5476</v>
      </c>
      <c r="E15" s="24" t="s">
        <v>5434</v>
      </c>
      <c r="F15" s="23" t="s">
        <v>5350</v>
      </c>
      <c r="K15" s="15">
        <v>11</v>
      </c>
      <c r="L15" s="16" t="s">
        <v>5477</v>
      </c>
      <c r="Z15" s="15">
        <v>11</v>
      </c>
      <c r="AA15" s="16" t="s">
        <v>5478</v>
      </c>
      <c r="AU15" s="15">
        <v>10</v>
      </c>
      <c r="AV15" s="16">
        <v>10</v>
      </c>
    </row>
    <row r="16" spans="2:66" x14ac:dyDescent="0.25">
      <c r="B16" s="11">
        <v>12</v>
      </c>
      <c r="C16" s="12" t="s">
        <v>11</v>
      </c>
      <c r="D16" s="12" t="s">
        <v>5479</v>
      </c>
      <c r="E16" s="24" t="s">
        <v>5434</v>
      </c>
      <c r="F16" s="23" t="s">
        <v>5351</v>
      </c>
      <c r="K16" s="15">
        <v>12</v>
      </c>
      <c r="L16" s="16" t="s">
        <v>5480</v>
      </c>
      <c r="Z16" s="15">
        <v>12</v>
      </c>
      <c r="AA16" s="16" t="s">
        <v>5481</v>
      </c>
      <c r="AU16" s="15">
        <v>11</v>
      </c>
      <c r="AV16" s="16">
        <v>11</v>
      </c>
    </row>
    <row r="17" spans="2:48" x14ac:dyDescent="0.25">
      <c r="B17" s="11">
        <v>13</v>
      </c>
      <c r="C17" s="12" t="s">
        <v>12</v>
      </c>
      <c r="D17" s="12" t="s">
        <v>5482</v>
      </c>
      <c r="E17" s="24" t="s">
        <v>5434</v>
      </c>
      <c r="F17" s="23" t="s">
        <v>5352</v>
      </c>
      <c r="K17" s="15">
        <v>13</v>
      </c>
      <c r="L17" s="16" t="s">
        <v>5483</v>
      </c>
      <c r="Z17" s="15">
        <v>13</v>
      </c>
      <c r="AA17" s="16" t="s">
        <v>5484</v>
      </c>
      <c r="AU17" s="15">
        <v>12</v>
      </c>
      <c r="AV17" s="16">
        <v>12</v>
      </c>
    </row>
    <row r="18" spans="2:48" x14ac:dyDescent="0.25">
      <c r="B18" s="11">
        <v>14</v>
      </c>
      <c r="C18" s="12" t="s">
        <v>13</v>
      </c>
      <c r="D18" s="12" t="s">
        <v>5485</v>
      </c>
      <c r="E18" s="24" t="s">
        <v>5434</v>
      </c>
      <c r="F18" s="23" t="s">
        <v>5353</v>
      </c>
      <c r="K18" s="15">
        <v>14</v>
      </c>
      <c r="L18" s="16" t="s">
        <v>5486</v>
      </c>
      <c r="Z18" s="15">
        <v>14</v>
      </c>
      <c r="AA18" s="16" t="s">
        <v>5487</v>
      </c>
      <c r="AU18" s="19">
        <v>-9</v>
      </c>
      <c r="AV18" s="20" t="s">
        <v>5402</v>
      </c>
    </row>
    <row r="19" spans="2:48" x14ac:dyDescent="0.25">
      <c r="B19" s="11">
        <v>15</v>
      </c>
      <c r="C19" s="12" t="s">
        <v>14</v>
      </c>
      <c r="D19" s="12" t="s">
        <v>5488</v>
      </c>
      <c r="E19" s="24" t="s">
        <v>5434</v>
      </c>
      <c r="F19" s="23" t="s">
        <v>5354</v>
      </c>
      <c r="K19" s="15">
        <v>15</v>
      </c>
      <c r="L19" s="16" t="s">
        <v>5489</v>
      </c>
      <c r="Z19" s="15">
        <v>15</v>
      </c>
      <c r="AA19" s="16" t="s">
        <v>5490</v>
      </c>
      <c r="AU19" s="21">
        <v>-2</v>
      </c>
      <c r="AV19" s="22" t="s">
        <v>5404</v>
      </c>
    </row>
    <row r="20" spans="2:48" x14ac:dyDescent="0.25">
      <c r="B20" s="11">
        <v>16</v>
      </c>
      <c r="C20" s="12" t="s">
        <v>15</v>
      </c>
      <c r="D20" s="12" t="s">
        <v>5491</v>
      </c>
      <c r="E20" s="24" t="s">
        <v>5434</v>
      </c>
      <c r="F20" s="23" t="s">
        <v>5355</v>
      </c>
      <c r="K20" s="15">
        <v>16</v>
      </c>
      <c r="L20" s="16" t="s">
        <v>5492</v>
      </c>
      <c r="Z20" s="15">
        <v>16</v>
      </c>
      <c r="AA20" s="16" t="s">
        <v>5493</v>
      </c>
    </row>
    <row r="21" spans="2:48" x14ac:dyDescent="0.25">
      <c r="B21" s="11">
        <v>17</v>
      </c>
      <c r="C21" s="12" t="s">
        <v>16</v>
      </c>
      <c r="D21" s="12" t="s">
        <v>5494</v>
      </c>
      <c r="E21" s="25" t="s">
        <v>5495</v>
      </c>
      <c r="F21" s="23" t="s">
        <v>5356</v>
      </c>
      <c r="K21" s="15">
        <v>17</v>
      </c>
      <c r="L21" s="16" t="s">
        <v>5496</v>
      </c>
      <c r="Z21" s="15">
        <v>17</v>
      </c>
      <c r="AA21" s="16" t="s">
        <v>5497</v>
      </c>
    </row>
    <row r="22" spans="2:48" x14ac:dyDescent="0.25">
      <c r="B22" s="11">
        <v>18</v>
      </c>
      <c r="C22" s="12" t="s">
        <v>17</v>
      </c>
      <c r="D22" s="12" t="s">
        <v>5498</v>
      </c>
      <c r="E22" s="24" t="s">
        <v>5434</v>
      </c>
      <c r="F22" s="23" t="s">
        <v>5357</v>
      </c>
      <c r="K22" s="15">
        <v>18</v>
      </c>
      <c r="L22" s="16" t="s">
        <v>5499</v>
      </c>
      <c r="Z22" s="15">
        <v>18</v>
      </c>
      <c r="AA22" s="16" t="s">
        <v>5500</v>
      </c>
    </row>
    <row r="23" spans="2:48" x14ac:dyDescent="0.25">
      <c r="B23" s="11">
        <v>19</v>
      </c>
      <c r="C23" s="12" t="s">
        <v>18</v>
      </c>
      <c r="D23" s="12" t="s">
        <v>5501</v>
      </c>
      <c r="E23" s="24" t="s">
        <v>5434</v>
      </c>
      <c r="F23" s="23" t="s">
        <v>5358</v>
      </c>
      <c r="K23" s="15">
        <v>19</v>
      </c>
      <c r="L23" s="16" t="s">
        <v>5502</v>
      </c>
      <c r="Z23" s="15">
        <v>19</v>
      </c>
      <c r="AA23" s="16" t="s">
        <v>5503</v>
      </c>
    </row>
    <row r="24" spans="2:48" x14ac:dyDescent="0.25">
      <c r="B24" s="11">
        <v>20</v>
      </c>
      <c r="C24" s="12" t="s">
        <v>19</v>
      </c>
      <c r="D24" s="12" t="s">
        <v>5504</v>
      </c>
      <c r="E24" s="25" t="s">
        <v>5495</v>
      </c>
      <c r="F24" s="23" t="s">
        <v>5359</v>
      </c>
      <c r="K24" s="15">
        <v>20</v>
      </c>
      <c r="L24" s="16" t="s">
        <v>5505</v>
      </c>
      <c r="Z24" s="15">
        <v>20</v>
      </c>
      <c r="AA24" s="16" t="s">
        <v>5506</v>
      </c>
    </row>
    <row r="25" spans="2:48" x14ac:dyDescent="0.25">
      <c r="B25" s="11">
        <v>21</v>
      </c>
      <c r="C25" s="12" t="s">
        <v>20</v>
      </c>
      <c r="D25" s="12" t="s">
        <v>5507</v>
      </c>
      <c r="E25" s="25" t="s">
        <v>5495</v>
      </c>
      <c r="F25" s="23" t="s">
        <v>5360</v>
      </c>
      <c r="K25" s="15">
        <v>21</v>
      </c>
      <c r="L25" s="16" t="s">
        <v>5508</v>
      </c>
      <c r="Z25" s="15">
        <v>21</v>
      </c>
      <c r="AA25" s="16" t="s">
        <v>5509</v>
      </c>
    </row>
    <row r="26" spans="2:48" x14ac:dyDescent="0.25">
      <c r="B26" s="11">
        <v>22</v>
      </c>
      <c r="C26" s="12" t="s">
        <v>21</v>
      </c>
      <c r="D26" s="12" t="s">
        <v>5510</v>
      </c>
      <c r="E26" s="25" t="s">
        <v>5495</v>
      </c>
      <c r="F26" s="23" t="s">
        <v>5361</v>
      </c>
      <c r="K26" s="15">
        <v>22</v>
      </c>
      <c r="L26" s="16" t="s">
        <v>5511</v>
      </c>
      <c r="Z26" s="15">
        <v>22</v>
      </c>
      <c r="AA26" s="16" t="s">
        <v>5512</v>
      </c>
    </row>
    <row r="27" spans="2:48" x14ac:dyDescent="0.25">
      <c r="B27" s="11">
        <v>23</v>
      </c>
      <c r="C27" s="12" t="s">
        <v>22</v>
      </c>
      <c r="D27" s="12" t="s">
        <v>5513</v>
      </c>
      <c r="E27" s="25" t="s">
        <v>5495</v>
      </c>
      <c r="F27" s="23" t="s">
        <v>5362</v>
      </c>
      <c r="K27" s="15">
        <v>23</v>
      </c>
      <c r="L27" s="16" t="s">
        <v>5514</v>
      </c>
      <c r="Z27" s="15">
        <v>23</v>
      </c>
      <c r="AA27" s="16" t="s">
        <v>5515</v>
      </c>
    </row>
    <row r="28" spans="2:48" x14ac:dyDescent="0.25">
      <c r="B28" s="11">
        <v>24</v>
      </c>
      <c r="C28" s="12" t="s">
        <v>23</v>
      </c>
      <c r="D28" s="12" t="s">
        <v>5516</v>
      </c>
      <c r="E28" s="24" t="s">
        <v>5434</v>
      </c>
      <c r="F28" s="23" t="s">
        <v>5363</v>
      </c>
      <c r="K28" s="15">
        <v>24</v>
      </c>
      <c r="L28" s="16" t="s">
        <v>5517</v>
      </c>
      <c r="Z28" s="15">
        <v>24</v>
      </c>
      <c r="AA28" s="16" t="s">
        <v>5518</v>
      </c>
    </row>
    <row r="29" spans="2:48" x14ac:dyDescent="0.25">
      <c r="B29" s="11">
        <v>25</v>
      </c>
      <c r="C29" s="12" t="s">
        <v>24</v>
      </c>
      <c r="D29" s="12" t="s">
        <v>5519</v>
      </c>
      <c r="E29" s="24" t="s">
        <v>5434</v>
      </c>
      <c r="F29" s="23" t="s">
        <v>5364</v>
      </c>
      <c r="K29" s="15">
        <v>25</v>
      </c>
      <c r="L29" s="16" t="s">
        <v>5520</v>
      </c>
      <c r="Z29" s="15">
        <v>25</v>
      </c>
      <c r="AA29" s="16" t="s">
        <v>5521</v>
      </c>
    </row>
    <row r="30" spans="2:48" x14ac:dyDescent="0.25">
      <c r="B30" s="26"/>
      <c r="C30" s="27"/>
      <c r="D30" s="27"/>
      <c r="E30" s="27"/>
      <c r="F30" s="28"/>
      <c r="K30" s="15">
        <v>26</v>
      </c>
      <c r="L30" s="16" t="s">
        <v>5522</v>
      </c>
      <c r="Z30" s="15">
        <v>26</v>
      </c>
      <c r="AA30" s="16" t="s">
        <v>5523</v>
      </c>
    </row>
    <row r="31" spans="2:48" x14ac:dyDescent="0.25">
      <c r="K31" s="15">
        <v>27</v>
      </c>
      <c r="L31" s="16" t="s">
        <v>5524</v>
      </c>
      <c r="Z31" s="15">
        <v>27</v>
      </c>
      <c r="AA31" s="16" t="s">
        <v>5525</v>
      </c>
    </row>
    <row r="32" spans="2:48" x14ac:dyDescent="0.25">
      <c r="K32" s="17">
        <v>28</v>
      </c>
      <c r="L32" s="18" t="s">
        <v>5526</v>
      </c>
      <c r="Z32" s="15">
        <v>28</v>
      </c>
      <c r="AA32" s="16" t="s">
        <v>5527</v>
      </c>
    </row>
    <row r="33" spans="26:27" x14ac:dyDescent="0.25">
      <c r="Z33" s="15">
        <v>29</v>
      </c>
      <c r="AA33" s="16" t="s">
        <v>5528</v>
      </c>
    </row>
    <row r="34" spans="26:27" x14ac:dyDescent="0.25">
      <c r="Z34" s="15">
        <v>30</v>
      </c>
      <c r="AA34" s="16" t="s">
        <v>5529</v>
      </c>
    </row>
    <row r="35" spans="26:27" x14ac:dyDescent="0.25">
      <c r="Z35" s="15">
        <v>31</v>
      </c>
      <c r="AA35" s="16" t="s">
        <v>5530</v>
      </c>
    </row>
    <row r="36" spans="26:27" x14ac:dyDescent="0.25">
      <c r="Z36" s="19">
        <v>96</v>
      </c>
      <c r="AA36" s="20" t="s">
        <v>5418</v>
      </c>
    </row>
    <row r="37" spans="26:27" x14ac:dyDescent="0.25">
      <c r="Z37" s="19">
        <v>97</v>
      </c>
      <c r="AA37" s="20" t="s">
        <v>5417</v>
      </c>
    </row>
    <row r="38" spans="26:27" x14ac:dyDescent="0.25">
      <c r="Z38" s="21">
        <v>-1</v>
      </c>
      <c r="AA38" s="22" t="s">
        <v>5404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78DD0-BEA6-4034-9247-1200C5143A13}">
  <sheetPr codeName="Sheet1"/>
  <dimension ref="A1:AC5317"/>
  <sheetViews>
    <sheetView topLeftCell="E1" zoomScaleNormal="100" workbookViewId="0">
      <selection activeCell="I17" sqref="I17"/>
    </sheetView>
  </sheetViews>
  <sheetFormatPr defaultRowHeight="15" x14ac:dyDescent="0.25"/>
  <cols>
    <col min="1" max="1" width="9.140625" style="1" customWidth="1"/>
    <col min="2" max="2" width="11" customWidth="1"/>
    <col min="3" max="3" width="9.28515625" style="1" customWidth="1"/>
    <col min="9" max="9" width="11" customWidth="1"/>
    <col min="10" max="10" width="9.28515625" customWidth="1"/>
    <col min="11" max="11" width="11" customWidth="1"/>
    <col min="13" max="13" width="10" customWidth="1"/>
    <col min="16" max="16" width="9.28515625" customWidth="1"/>
    <col min="17" max="17" width="9.42578125" customWidth="1"/>
    <col min="18" max="18" width="10.7109375" customWidth="1"/>
    <col min="24" max="24" width="9.28515625" customWidth="1"/>
    <col min="25" max="25" width="9.5703125" customWidth="1"/>
    <col min="26" max="26" width="11.5703125" customWidth="1"/>
    <col min="27" max="27" width="17.140625" customWidth="1"/>
    <col min="28" max="28" width="12.5703125" customWidth="1"/>
    <col min="29" max="29" width="18" customWidth="1"/>
  </cols>
  <sheetData>
    <row r="1" spans="1:29" x14ac:dyDescent="0.25">
      <c r="A1" s="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5562</v>
      </c>
      <c r="AA1" t="s">
        <v>5567</v>
      </c>
      <c r="AB1" t="s">
        <v>5568</v>
      </c>
      <c r="AC1" t="s">
        <v>5569</v>
      </c>
    </row>
    <row r="2" spans="1:29" x14ac:dyDescent="0.25">
      <c r="A2" s="1">
        <v>101051</v>
      </c>
      <c r="B2">
        <v>1</v>
      </c>
      <c r="C2" s="1" t="s">
        <v>25</v>
      </c>
      <c r="D2">
        <v>1</v>
      </c>
      <c r="E2">
        <v>9</v>
      </c>
      <c r="F2">
        <v>20</v>
      </c>
      <c r="G2">
        <v>1</v>
      </c>
      <c r="H2">
        <v>92</v>
      </c>
      <c r="I2">
        <v>5</v>
      </c>
      <c r="J2">
        <v>1</v>
      </c>
      <c r="K2">
        <v>7</v>
      </c>
      <c r="L2">
        <v>6</v>
      </c>
      <c r="M2">
        <v>3</v>
      </c>
      <c r="N2">
        <v>2</v>
      </c>
      <c r="O2">
        <v>5</v>
      </c>
      <c r="P2">
        <v>1</v>
      </c>
      <c r="Q2">
        <v>14.808</v>
      </c>
      <c r="R2">
        <v>-1</v>
      </c>
      <c r="S2">
        <v>11</v>
      </c>
      <c r="T2">
        <v>167.8</v>
      </c>
      <c r="U2">
        <v>68.900000000000006</v>
      </c>
      <c r="V2">
        <v>24.47</v>
      </c>
      <c r="W2">
        <v>-1</v>
      </c>
      <c r="X2">
        <v>-8</v>
      </c>
      <c r="Y2">
        <v>3</v>
      </c>
      <c r="Z2">
        <f>IF(AND(MIN(data!D2:'data'!K2, data!M2:'data'!Y2)&gt;=0, IF(data!L2&lt;0, FALSE, data!L2&lt;=95),COUNTA(data!D2:'data'!Y2)=22), 1, 0)</f>
        <v>0</v>
      </c>
      <c r="AA2">
        <f>IF(data!D2=3, IF(COUNTIFS(data!A:A, data!A2, data!G:G, "&lt;&gt;2")=0, 1, 0), 0)</f>
        <v>0</v>
      </c>
      <c r="AB2">
        <f>IF(AND(data!G2=2, COUNTIFS(data!A:A, data!A2, data!G:G, 2) = data!D2), 1, 0)</f>
        <v>0</v>
      </c>
      <c r="AC2" t="str">
        <f>IF(AB2=1, data!D2, "0")</f>
        <v>0</v>
      </c>
    </row>
    <row r="3" spans="1:29" x14ac:dyDescent="0.25">
      <c r="A3" s="1">
        <v>101151</v>
      </c>
      <c r="B3">
        <v>1</v>
      </c>
      <c r="C3" s="1" t="s">
        <v>26</v>
      </c>
      <c r="D3">
        <v>1</v>
      </c>
      <c r="E3">
        <v>9</v>
      </c>
      <c r="F3">
        <v>20</v>
      </c>
      <c r="G3">
        <v>1</v>
      </c>
      <c r="H3">
        <v>63</v>
      </c>
      <c r="I3">
        <v>1</v>
      </c>
      <c r="J3">
        <v>1</v>
      </c>
      <c r="K3">
        <v>7</v>
      </c>
      <c r="L3">
        <v>10</v>
      </c>
      <c r="M3">
        <v>2</v>
      </c>
      <c r="N3">
        <v>1</v>
      </c>
      <c r="O3">
        <v>5</v>
      </c>
      <c r="P3">
        <v>1</v>
      </c>
      <c r="Q3">
        <v>0.57499999999999996</v>
      </c>
      <c r="R3">
        <v>-1</v>
      </c>
      <c r="S3">
        <v>1</v>
      </c>
      <c r="T3">
        <v>189.9</v>
      </c>
      <c r="U3">
        <v>117.2</v>
      </c>
      <c r="V3">
        <v>32.5</v>
      </c>
      <c r="W3">
        <v>0.97299999999999998</v>
      </c>
      <c r="X3">
        <v>-9</v>
      </c>
      <c r="Y3">
        <v>1</v>
      </c>
      <c r="Z3">
        <f>IF(AND(MIN(data!D3:'data'!K3, data!M3:'data'!Y3)&gt;=0, IF(data!L3&lt;0, FALSE, data!L3&lt;=95),COUNTA(data!D3:'data'!Y3)=22), 1, 0)</f>
        <v>0</v>
      </c>
      <c r="AA3">
        <f>IF(data!D3=3, IF(COUNTIFS(data!A:A, data!A3, data!G:G, "&lt;&gt;2")=0, 1, 0), 0)</f>
        <v>0</v>
      </c>
      <c r="AB3">
        <f>IF(AND(data!G3=2, COUNTIFS(data!A:A, data!A3, data!G:G, 2) = data!D3), 1, 0)</f>
        <v>0</v>
      </c>
      <c r="AC3" t="str">
        <f>IF(AB3=1, data!D3, "0")</f>
        <v>0</v>
      </c>
    </row>
    <row r="4" spans="1:29" x14ac:dyDescent="0.25">
      <c r="A4" s="1">
        <v>101201</v>
      </c>
      <c r="B4">
        <v>1</v>
      </c>
      <c r="C4" s="1" t="s">
        <v>27</v>
      </c>
      <c r="D4">
        <v>1</v>
      </c>
      <c r="E4">
        <v>9</v>
      </c>
      <c r="F4">
        <v>20</v>
      </c>
      <c r="G4">
        <v>1</v>
      </c>
      <c r="H4">
        <v>56</v>
      </c>
      <c r="I4">
        <v>4</v>
      </c>
      <c r="J4">
        <v>1</v>
      </c>
      <c r="K4">
        <v>3</v>
      </c>
      <c r="L4">
        <v>5</v>
      </c>
      <c r="M4">
        <v>3</v>
      </c>
      <c r="N4">
        <v>4</v>
      </c>
      <c r="O4">
        <v>3</v>
      </c>
      <c r="P4">
        <v>2</v>
      </c>
      <c r="Q4">
        <v>5.8000000000000003E-2</v>
      </c>
      <c r="R4">
        <v>-1</v>
      </c>
      <c r="S4">
        <v>0</v>
      </c>
      <c r="T4">
        <v>157.1</v>
      </c>
      <c r="U4">
        <v>54.4</v>
      </c>
      <c r="V4">
        <v>22.042000000000002</v>
      </c>
      <c r="W4">
        <v>-1</v>
      </c>
      <c r="X4">
        <v>1</v>
      </c>
      <c r="Y4">
        <v>1</v>
      </c>
      <c r="Z4">
        <f>IF(AND(MIN(data!D4:'data'!K4, data!M4:'data'!Y4)&gt;=0, IF(data!L4&lt;0, FALSE, data!L4&lt;=95),COUNTA(data!D4:'data'!Y4)=22), 1, 0)</f>
        <v>0</v>
      </c>
      <c r="AA4">
        <f>IF(data!D4=3, IF(COUNTIFS(data!A:A, data!A4, data!G:G, "&lt;&gt;2")=0, 1, 0), 0)</f>
        <v>0</v>
      </c>
      <c r="AB4">
        <f>IF(AND(data!G4=2, COUNTIFS(data!A:A, data!A4, data!G:G, 2) = data!D4), 1, 0)</f>
        <v>0</v>
      </c>
      <c r="AC4" t="str">
        <f>IF(AB4=1, data!D4, "0")</f>
        <v>0</v>
      </c>
    </row>
    <row r="5" spans="1:29" x14ac:dyDescent="0.25">
      <c r="A5" s="1">
        <v>101271</v>
      </c>
      <c r="B5">
        <v>1</v>
      </c>
      <c r="C5" s="1" t="s">
        <v>28</v>
      </c>
      <c r="D5">
        <v>2</v>
      </c>
      <c r="E5">
        <v>9</v>
      </c>
      <c r="F5">
        <v>20</v>
      </c>
      <c r="G5">
        <v>1</v>
      </c>
      <c r="H5">
        <v>38</v>
      </c>
      <c r="I5">
        <v>2</v>
      </c>
      <c r="J5">
        <v>1</v>
      </c>
      <c r="K5">
        <v>3</v>
      </c>
      <c r="L5">
        <v>10</v>
      </c>
      <c r="M5">
        <v>2</v>
      </c>
      <c r="N5">
        <v>1</v>
      </c>
      <c r="O5">
        <v>5</v>
      </c>
      <c r="P5">
        <v>1</v>
      </c>
      <c r="Q5">
        <v>62.808</v>
      </c>
      <c r="R5">
        <v>-1</v>
      </c>
      <c r="S5">
        <v>1</v>
      </c>
      <c r="T5">
        <v>171.9</v>
      </c>
      <c r="U5">
        <v>70</v>
      </c>
      <c r="V5">
        <v>23.689</v>
      </c>
      <c r="W5">
        <v>0.94399999999999995</v>
      </c>
      <c r="X5">
        <v>-8</v>
      </c>
      <c r="Y5">
        <v>3</v>
      </c>
      <c r="Z5">
        <f>IF(AND(MIN(data!D5:'data'!K5, data!M5:'data'!Y5)&gt;=0, IF(data!L5&lt;0, FALSE, data!L5&lt;=95),COUNTA(data!D5:'data'!Y5)=22), 1, 0)</f>
        <v>0</v>
      </c>
      <c r="AA5">
        <f>IF(data!D5=3, IF(COUNTIFS(data!A:A, data!A5, data!G:G, "&lt;&gt;2")=0, 1, 0), 0)</f>
        <v>0</v>
      </c>
      <c r="AB5">
        <f>IF(AND(data!G5=2, COUNTIFS(data!A:A, data!A5, data!G:G, 2) = data!D5), 1, 0)</f>
        <v>0</v>
      </c>
      <c r="AC5" t="str">
        <f>IF(AB5=1, data!D5, "0")</f>
        <v>0</v>
      </c>
    </row>
    <row r="6" spans="1:29" x14ac:dyDescent="0.25">
      <c r="A6" s="1">
        <v>101271</v>
      </c>
      <c r="B6">
        <v>2</v>
      </c>
      <c r="C6" s="1" t="s">
        <v>29</v>
      </c>
      <c r="D6">
        <v>2</v>
      </c>
      <c r="E6">
        <v>9</v>
      </c>
      <c r="F6">
        <v>20</v>
      </c>
      <c r="G6">
        <v>2</v>
      </c>
      <c r="H6">
        <v>25</v>
      </c>
      <c r="I6">
        <v>2</v>
      </c>
      <c r="J6">
        <v>1</v>
      </c>
      <c r="K6">
        <v>1</v>
      </c>
      <c r="L6">
        <v>10</v>
      </c>
      <c r="M6">
        <v>3</v>
      </c>
      <c r="N6">
        <v>1</v>
      </c>
      <c r="O6">
        <v>5</v>
      </c>
      <c r="P6">
        <v>1</v>
      </c>
      <c r="Q6">
        <v>24.52</v>
      </c>
      <c r="R6">
        <v>-1</v>
      </c>
      <c r="S6">
        <v>9</v>
      </c>
      <c r="T6">
        <v>157</v>
      </c>
      <c r="U6">
        <v>56.6</v>
      </c>
      <c r="V6">
        <v>22.962</v>
      </c>
      <c r="W6">
        <v>0.96199999999999997</v>
      </c>
      <c r="X6">
        <v>1</v>
      </c>
      <c r="Y6">
        <v>3</v>
      </c>
      <c r="Z6">
        <f>IF(AND(MIN(data!D6:'data'!K6, data!M6:'data'!Y6)&gt;=0, IF(data!L6&lt;0, FALSE, data!L6&lt;=95),COUNTA(data!D6:'data'!Y6)=22), 1, 0)</f>
        <v>0</v>
      </c>
      <c r="AA6">
        <f>IF(data!D6=3, IF(COUNTIFS(data!A:A, data!A6, data!G:G, "&lt;&gt;2")=0, 1, 0), 0)</f>
        <v>0</v>
      </c>
      <c r="AB6">
        <f>IF(AND(data!G6=2, COUNTIFS(data!A:A, data!A6, data!G:G, 2) = data!D6), 1, 0)</f>
        <v>0</v>
      </c>
      <c r="AC6" t="str">
        <f>IF(AB6=1, data!D6, "0")</f>
        <v>0</v>
      </c>
    </row>
    <row r="7" spans="1:29" x14ac:dyDescent="0.25">
      <c r="A7" s="1">
        <v>101351</v>
      </c>
      <c r="B7">
        <v>1</v>
      </c>
      <c r="C7" s="1" t="s">
        <v>30</v>
      </c>
      <c r="D7">
        <v>3</v>
      </c>
      <c r="E7">
        <v>9</v>
      </c>
      <c r="F7">
        <v>20</v>
      </c>
      <c r="G7">
        <v>2</v>
      </c>
      <c r="H7">
        <v>37</v>
      </c>
      <c r="I7">
        <v>1</v>
      </c>
      <c r="J7">
        <v>1</v>
      </c>
      <c r="K7">
        <v>3</v>
      </c>
      <c r="L7">
        <v>5</v>
      </c>
      <c r="M7">
        <v>2</v>
      </c>
      <c r="N7">
        <v>4</v>
      </c>
      <c r="O7">
        <v>2</v>
      </c>
      <c r="P7">
        <v>1</v>
      </c>
      <c r="Q7">
        <v>21.1</v>
      </c>
      <c r="R7">
        <v>-1</v>
      </c>
      <c r="S7">
        <v>0</v>
      </c>
      <c r="T7">
        <v>-1</v>
      </c>
      <c r="U7">
        <v>-1</v>
      </c>
      <c r="V7">
        <v>-1</v>
      </c>
      <c r="W7">
        <v>-1</v>
      </c>
      <c r="X7">
        <v>2</v>
      </c>
      <c r="Y7">
        <v>3</v>
      </c>
      <c r="Z7">
        <f>IF(AND(MIN(data!D7:'data'!K7, data!M7:'data'!Y7)&gt;=0, IF(data!L7&lt;0, FALSE, data!L7&lt;=95),COUNTA(data!D7:'data'!Y7)=22), 1, 0)</f>
        <v>0</v>
      </c>
      <c r="AA7">
        <f>IF(data!D7=3, IF(COUNTIFS(data!A:A, data!A7, data!G:G, "&lt;&gt;2")=0, 1, 0), 0)</f>
        <v>1</v>
      </c>
      <c r="AB7">
        <f>IF(AND(data!G7=2, COUNTIFS(data!A:A, data!A7, data!G:G, 2) = data!D7), 1, 0)</f>
        <v>1</v>
      </c>
      <c r="AC7">
        <f>IF(AB7=1, data!D7, "0")</f>
        <v>3</v>
      </c>
    </row>
    <row r="8" spans="1:29" x14ac:dyDescent="0.25">
      <c r="A8" s="1">
        <v>101351</v>
      </c>
      <c r="B8">
        <v>2</v>
      </c>
      <c r="C8" s="1" t="s">
        <v>31</v>
      </c>
      <c r="D8">
        <v>3</v>
      </c>
      <c r="E8">
        <v>9</v>
      </c>
      <c r="F8">
        <v>20</v>
      </c>
      <c r="G8">
        <v>2</v>
      </c>
      <c r="H8">
        <v>14</v>
      </c>
      <c r="I8">
        <v>-1</v>
      </c>
      <c r="J8">
        <v>1</v>
      </c>
      <c r="K8">
        <v>-1</v>
      </c>
      <c r="L8">
        <v>5</v>
      </c>
      <c r="M8">
        <v>1</v>
      </c>
      <c r="N8">
        <v>-1</v>
      </c>
      <c r="O8">
        <v>-1</v>
      </c>
      <c r="P8">
        <v>-1</v>
      </c>
      <c r="Q8">
        <v>-1</v>
      </c>
      <c r="R8">
        <v>-1</v>
      </c>
      <c r="S8">
        <v>0</v>
      </c>
      <c r="T8">
        <v>-1</v>
      </c>
      <c r="U8">
        <v>-1</v>
      </c>
      <c r="V8">
        <v>-1</v>
      </c>
      <c r="W8">
        <v>-1</v>
      </c>
      <c r="X8">
        <v>1</v>
      </c>
      <c r="Y8">
        <v>3</v>
      </c>
      <c r="Z8">
        <f>IF(AND(MIN(data!D8:'data'!K8, data!M8:'data'!Y8)&gt;=0, IF(data!L8&lt;0, FALSE, data!L8&lt;=95),COUNTA(data!D8:'data'!Y8)=22), 1, 0)</f>
        <v>0</v>
      </c>
      <c r="AA8">
        <f>IF(data!D8=3, IF(COUNTIFS(data!A:A, data!A8, data!G:G, "&lt;&gt;2")=0, 1, 0), 0)</f>
        <v>1</v>
      </c>
      <c r="AB8">
        <f>IF(AND(data!G8=2, COUNTIFS(data!A:A, data!A8, data!G:G, 2) = data!D8), 1, 0)</f>
        <v>1</v>
      </c>
      <c r="AC8">
        <f>IF(AB8=1, data!D8, "0")</f>
        <v>3</v>
      </c>
    </row>
    <row r="9" spans="1:29" x14ac:dyDescent="0.25">
      <c r="A9" s="1">
        <v>101351</v>
      </c>
      <c r="B9">
        <v>3</v>
      </c>
      <c r="C9" s="1" t="s">
        <v>32</v>
      </c>
      <c r="D9">
        <v>3</v>
      </c>
      <c r="E9">
        <v>9</v>
      </c>
      <c r="F9">
        <v>20</v>
      </c>
      <c r="G9">
        <v>2</v>
      </c>
      <c r="H9">
        <v>10</v>
      </c>
      <c r="I9">
        <v>-1</v>
      </c>
      <c r="J9">
        <v>1</v>
      </c>
      <c r="K9">
        <v>-1</v>
      </c>
      <c r="L9">
        <v>5</v>
      </c>
      <c r="M9">
        <v>1</v>
      </c>
      <c r="N9">
        <v>-1</v>
      </c>
      <c r="O9">
        <v>-1</v>
      </c>
      <c r="P9">
        <v>-1</v>
      </c>
      <c r="Q9">
        <v>-1</v>
      </c>
      <c r="R9">
        <v>-1</v>
      </c>
      <c r="S9">
        <v>-2</v>
      </c>
      <c r="T9">
        <v>-1</v>
      </c>
      <c r="U9">
        <v>-1</v>
      </c>
      <c r="V9">
        <v>-1</v>
      </c>
      <c r="W9">
        <v>-1</v>
      </c>
      <c r="X9">
        <v>1</v>
      </c>
      <c r="Y9">
        <v>3</v>
      </c>
      <c r="Z9">
        <f>IF(AND(MIN(data!D9:'data'!K9, data!M9:'data'!Y9)&gt;=0, IF(data!L9&lt;0, FALSE, data!L9&lt;=95),COUNTA(data!D9:'data'!Y9)=22), 1, 0)</f>
        <v>0</v>
      </c>
      <c r="AA9">
        <f>IF(data!D9=3, IF(COUNTIFS(data!A:A, data!A9, data!G:G, "&lt;&gt;2")=0, 1, 0), 0)</f>
        <v>1</v>
      </c>
      <c r="AB9">
        <f>IF(AND(data!G9=2, COUNTIFS(data!A:A, data!A9, data!G:G, 2) = data!D9), 1, 0)</f>
        <v>1</v>
      </c>
      <c r="AC9">
        <f>IF(AB9=1, data!D9, "0")</f>
        <v>3</v>
      </c>
    </row>
    <row r="10" spans="1:29" x14ac:dyDescent="0.25">
      <c r="A10" s="1">
        <v>101371</v>
      </c>
      <c r="B10">
        <v>1</v>
      </c>
      <c r="C10" s="1" t="s">
        <v>33</v>
      </c>
      <c r="D10">
        <v>2</v>
      </c>
      <c r="E10">
        <v>9</v>
      </c>
      <c r="F10">
        <v>20</v>
      </c>
      <c r="G10">
        <v>2</v>
      </c>
      <c r="H10">
        <v>35</v>
      </c>
      <c r="I10">
        <v>2</v>
      </c>
      <c r="J10">
        <v>1</v>
      </c>
      <c r="K10">
        <v>3</v>
      </c>
      <c r="L10">
        <v>18</v>
      </c>
      <c r="M10">
        <v>2</v>
      </c>
      <c r="N10">
        <v>1</v>
      </c>
      <c r="O10">
        <v>5</v>
      </c>
      <c r="P10">
        <v>1</v>
      </c>
      <c r="Q10">
        <v>22</v>
      </c>
      <c r="R10">
        <v>-1</v>
      </c>
      <c r="S10">
        <v>0</v>
      </c>
      <c r="T10">
        <v>181</v>
      </c>
      <c r="U10">
        <v>149.80000000000001</v>
      </c>
      <c r="V10">
        <v>45.725000000000001</v>
      </c>
      <c r="W10">
        <v>-1</v>
      </c>
      <c r="X10">
        <v>2</v>
      </c>
      <c r="Y10">
        <v>1</v>
      </c>
      <c r="Z10">
        <f>IF(AND(MIN(data!D10:'data'!K10, data!M10:'data'!Y10)&gt;=0, IF(data!L10&lt;0, FALSE, data!L10&lt;=95),COUNTA(data!D10:'data'!Y10)=22), 1, 0)</f>
        <v>0</v>
      </c>
      <c r="AA10">
        <f>IF(data!D10=3, IF(COUNTIFS(data!A:A, data!A10, data!G:G, "&lt;&gt;2")=0, 1, 0), 0)</f>
        <v>0</v>
      </c>
      <c r="AB10">
        <f>IF(AND(data!G10=2, COUNTIFS(data!A:A, data!A10, data!G:G, 2) = data!D10), 1, 0)</f>
        <v>1</v>
      </c>
      <c r="AC10">
        <f>IF(AB10=1, data!D10, "0")</f>
        <v>2</v>
      </c>
    </row>
    <row r="11" spans="1:29" x14ac:dyDescent="0.25">
      <c r="A11" s="1">
        <v>101371</v>
      </c>
      <c r="B11">
        <v>2</v>
      </c>
      <c r="C11" s="1" t="s">
        <v>34</v>
      </c>
      <c r="D11">
        <v>2</v>
      </c>
      <c r="E11">
        <v>9</v>
      </c>
      <c r="F11">
        <v>20</v>
      </c>
      <c r="G11">
        <v>2</v>
      </c>
      <c r="H11">
        <v>29</v>
      </c>
      <c r="I11">
        <v>2</v>
      </c>
      <c r="J11">
        <v>1</v>
      </c>
      <c r="K11">
        <v>1</v>
      </c>
      <c r="L11">
        <v>18</v>
      </c>
      <c r="M11">
        <v>2</v>
      </c>
      <c r="N11">
        <v>3</v>
      </c>
      <c r="O11">
        <v>5</v>
      </c>
      <c r="P11">
        <v>1</v>
      </c>
      <c r="Q11">
        <v>12.909000000000001</v>
      </c>
      <c r="R11">
        <v>-1</v>
      </c>
      <c r="S11">
        <v>0</v>
      </c>
      <c r="T11">
        <v>157.9</v>
      </c>
      <c r="U11">
        <v>70.7</v>
      </c>
      <c r="V11">
        <v>28.356999999999999</v>
      </c>
      <c r="W11">
        <v>-1</v>
      </c>
      <c r="X11">
        <v>2</v>
      </c>
      <c r="Y11">
        <v>1</v>
      </c>
      <c r="Z11">
        <f>IF(AND(MIN(data!D11:'data'!K11, data!M11:'data'!Y11)&gt;=0, IF(data!L11&lt;0, FALSE, data!L11&lt;=95),COUNTA(data!D11:'data'!Y11)=22), 1, 0)</f>
        <v>0</v>
      </c>
      <c r="AA11">
        <f>IF(data!D11=3, IF(COUNTIFS(data!A:A, data!A11, data!G:G, "&lt;&gt;2")=0, 1, 0), 0)</f>
        <v>0</v>
      </c>
      <c r="AB11">
        <f>IF(AND(data!G11=2, COUNTIFS(data!A:A, data!A11, data!G:G, 2) = data!D11), 1, 0)</f>
        <v>1</v>
      </c>
      <c r="AC11">
        <f>IF(AB11=1, data!D11, "0")</f>
        <v>2</v>
      </c>
    </row>
    <row r="12" spans="1:29" x14ac:dyDescent="0.25">
      <c r="A12" s="1">
        <v>102051</v>
      </c>
      <c r="B12">
        <v>1</v>
      </c>
      <c r="C12" s="1" t="s">
        <v>35</v>
      </c>
      <c r="D12">
        <v>2</v>
      </c>
      <c r="E12">
        <v>3</v>
      </c>
      <c r="F12">
        <v>11</v>
      </c>
      <c r="G12">
        <v>1</v>
      </c>
      <c r="H12">
        <v>71</v>
      </c>
      <c r="I12">
        <v>2</v>
      </c>
      <c r="J12">
        <v>1</v>
      </c>
      <c r="K12">
        <v>2</v>
      </c>
      <c r="L12">
        <v>97</v>
      </c>
      <c r="M12">
        <v>2</v>
      </c>
      <c r="N12">
        <v>3</v>
      </c>
      <c r="O12">
        <v>5</v>
      </c>
      <c r="P12">
        <v>1</v>
      </c>
      <c r="Q12">
        <v>3.1160000000000001</v>
      </c>
      <c r="R12">
        <v>-1</v>
      </c>
      <c r="S12">
        <v>0</v>
      </c>
      <c r="T12">
        <v>167.9</v>
      </c>
      <c r="U12">
        <v>85.7</v>
      </c>
      <c r="V12">
        <v>30.4</v>
      </c>
      <c r="W12">
        <v>0.98899999999999999</v>
      </c>
      <c r="X12">
        <v>2</v>
      </c>
      <c r="Y12">
        <v>1</v>
      </c>
      <c r="Z12">
        <f>IF(AND(MIN(data!D12:'data'!K12, data!M12:'data'!Y12)&gt;=0, IF(data!L12&lt;0, FALSE, data!L12&lt;=95),COUNTA(data!D12:'data'!Y12)=22), 1, 0)</f>
        <v>0</v>
      </c>
      <c r="AA12">
        <f>IF(data!D12=3, IF(COUNTIFS(data!A:A, data!A12, data!G:G, "&lt;&gt;2")=0, 1, 0), 0)</f>
        <v>0</v>
      </c>
      <c r="AB12">
        <f>IF(AND(data!G12=2, COUNTIFS(data!A:A, data!A12, data!G:G, 2) = data!D12), 1, 0)</f>
        <v>0</v>
      </c>
      <c r="AC12" t="str">
        <f>IF(AB12=1, data!D12, "0")</f>
        <v>0</v>
      </c>
    </row>
    <row r="13" spans="1:29" x14ac:dyDescent="0.25">
      <c r="A13" s="1">
        <v>102051</v>
      </c>
      <c r="B13">
        <v>2</v>
      </c>
      <c r="C13" s="1" t="s">
        <v>36</v>
      </c>
      <c r="D13">
        <v>2</v>
      </c>
      <c r="E13">
        <v>3</v>
      </c>
      <c r="F13">
        <v>11</v>
      </c>
      <c r="G13">
        <v>2</v>
      </c>
      <c r="H13">
        <v>72</v>
      </c>
      <c r="I13">
        <v>2</v>
      </c>
      <c r="J13">
        <v>1</v>
      </c>
      <c r="K13">
        <v>7</v>
      </c>
      <c r="L13">
        <v>97</v>
      </c>
      <c r="M13">
        <v>2</v>
      </c>
      <c r="N13">
        <v>1</v>
      </c>
      <c r="O13">
        <v>5</v>
      </c>
      <c r="P13">
        <v>1</v>
      </c>
      <c r="Q13">
        <v>1.5289999999999999</v>
      </c>
      <c r="R13">
        <v>-1</v>
      </c>
      <c r="S13">
        <v>1</v>
      </c>
      <c r="T13">
        <v>154.19999999999999</v>
      </c>
      <c r="U13">
        <v>57.4</v>
      </c>
      <c r="V13">
        <v>24.14</v>
      </c>
      <c r="W13">
        <v>0.83799999999999997</v>
      </c>
      <c r="X13">
        <v>1</v>
      </c>
      <c r="Y13">
        <v>3</v>
      </c>
      <c r="Z13">
        <f>IF(AND(MIN(data!D13:'data'!K13, data!M13:'data'!Y13)&gt;=0, IF(data!L13&lt;0, FALSE, data!L13&lt;=95),COUNTA(data!D13:'data'!Y13)=22), 1, 0)</f>
        <v>0</v>
      </c>
      <c r="AA13">
        <f>IF(data!D13=3, IF(COUNTIFS(data!A:A, data!A13, data!G:G, "&lt;&gt;2")=0, 1, 0), 0)</f>
        <v>0</v>
      </c>
      <c r="AB13">
        <f>IF(AND(data!G13=2, COUNTIFS(data!A:A, data!A13, data!G:G, 2) = data!D13), 1, 0)</f>
        <v>0</v>
      </c>
      <c r="AC13" t="str">
        <f>IF(AB13=1, data!D13, "0")</f>
        <v>0</v>
      </c>
    </row>
    <row r="14" spans="1:29" x14ac:dyDescent="0.25">
      <c r="A14" s="1">
        <v>102201</v>
      </c>
      <c r="B14">
        <v>1</v>
      </c>
      <c r="C14" s="1" t="s">
        <v>37</v>
      </c>
      <c r="D14">
        <v>2</v>
      </c>
      <c r="E14">
        <v>3</v>
      </c>
      <c r="F14">
        <v>11</v>
      </c>
      <c r="G14">
        <v>2</v>
      </c>
      <c r="H14">
        <v>68</v>
      </c>
      <c r="I14">
        <v>2</v>
      </c>
      <c r="J14">
        <v>1</v>
      </c>
      <c r="K14">
        <v>6</v>
      </c>
      <c r="L14">
        <v>96</v>
      </c>
      <c r="M14">
        <v>3</v>
      </c>
      <c r="N14">
        <v>1</v>
      </c>
      <c r="O14">
        <v>5</v>
      </c>
      <c r="P14">
        <v>1</v>
      </c>
      <c r="Q14">
        <v>2.625</v>
      </c>
      <c r="R14">
        <v>-1</v>
      </c>
      <c r="S14">
        <v>0</v>
      </c>
      <c r="T14">
        <v>164.2</v>
      </c>
      <c r="U14">
        <v>63.7</v>
      </c>
      <c r="V14">
        <v>23.626000000000001</v>
      </c>
      <c r="W14">
        <v>0.82599999999999996</v>
      </c>
      <c r="X14">
        <v>-9</v>
      </c>
      <c r="Y14">
        <v>1</v>
      </c>
      <c r="Z14">
        <f>IF(AND(MIN(data!D14:'data'!K14, data!M14:'data'!Y14)&gt;=0, IF(data!L14&lt;0, FALSE, data!L14&lt;=95),COUNTA(data!D14:'data'!Y14)=22), 1, 0)</f>
        <v>0</v>
      </c>
      <c r="AA14">
        <f>IF(data!D14=3, IF(COUNTIFS(data!A:A, data!A14, data!G:G, "&lt;&gt;2")=0, 1, 0), 0)</f>
        <v>0</v>
      </c>
      <c r="AB14">
        <f>IF(AND(data!G14=2, COUNTIFS(data!A:A, data!A14, data!G:G, 2) = data!D14), 1, 0)</f>
        <v>0</v>
      </c>
      <c r="AC14" t="str">
        <f>IF(AB14=1, data!D14, "0")</f>
        <v>0</v>
      </c>
    </row>
    <row r="15" spans="1:29" x14ac:dyDescent="0.25">
      <c r="A15" s="1">
        <v>102201</v>
      </c>
      <c r="B15">
        <v>2</v>
      </c>
      <c r="C15" s="1" t="s">
        <v>38</v>
      </c>
      <c r="D15">
        <v>2</v>
      </c>
      <c r="E15">
        <v>3</v>
      </c>
      <c r="F15">
        <v>11</v>
      </c>
      <c r="G15">
        <v>1</v>
      </c>
      <c r="H15">
        <v>74</v>
      </c>
      <c r="I15">
        <v>2</v>
      </c>
      <c r="J15">
        <v>1</v>
      </c>
      <c r="K15">
        <v>1</v>
      </c>
      <c r="L15">
        <v>96</v>
      </c>
      <c r="M15">
        <v>2</v>
      </c>
      <c r="N15">
        <v>1</v>
      </c>
      <c r="O15">
        <v>5</v>
      </c>
      <c r="P15">
        <v>1</v>
      </c>
      <c r="Q15">
        <v>4.5</v>
      </c>
      <c r="R15">
        <v>-1</v>
      </c>
      <c r="S15">
        <v>0</v>
      </c>
      <c r="T15">
        <v>175.9</v>
      </c>
      <c r="U15">
        <v>92.2</v>
      </c>
      <c r="V15">
        <v>29.798999999999999</v>
      </c>
      <c r="W15">
        <v>0.95499999999999996</v>
      </c>
      <c r="X15">
        <v>2</v>
      </c>
      <c r="Y15">
        <v>1</v>
      </c>
      <c r="Z15">
        <f>IF(AND(MIN(data!D15:'data'!K15, data!M15:'data'!Y15)&gt;=0, IF(data!L15&lt;0, FALSE, data!L15&lt;=95),COUNTA(data!D15:'data'!Y15)=22), 1, 0)</f>
        <v>0</v>
      </c>
      <c r="AA15">
        <f>IF(data!D15=3, IF(COUNTIFS(data!A:A, data!A15, data!G:G, "&lt;&gt;2")=0, 1, 0), 0)</f>
        <v>0</v>
      </c>
      <c r="AB15">
        <f>IF(AND(data!G15=2, COUNTIFS(data!A:A, data!A15, data!G:G, 2) = data!D15), 1, 0)</f>
        <v>0</v>
      </c>
      <c r="AC15" t="str">
        <f>IF(AB15=1, data!D15, "0")</f>
        <v>0</v>
      </c>
    </row>
    <row r="16" spans="1:29" x14ac:dyDescent="0.25">
      <c r="A16" s="1">
        <v>102251</v>
      </c>
      <c r="B16">
        <v>1</v>
      </c>
      <c r="C16" s="1" t="s">
        <v>39</v>
      </c>
      <c r="D16">
        <v>2</v>
      </c>
      <c r="E16">
        <v>3</v>
      </c>
      <c r="F16">
        <v>11</v>
      </c>
      <c r="G16">
        <v>2</v>
      </c>
      <c r="H16">
        <v>44</v>
      </c>
      <c r="I16">
        <v>2</v>
      </c>
      <c r="J16">
        <v>1</v>
      </c>
      <c r="K16">
        <v>1</v>
      </c>
      <c r="L16">
        <v>17</v>
      </c>
      <c r="M16">
        <v>2</v>
      </c>
      <c r="N16">
        <v>1</v>
      </c>
      <c r="O16">
        <v>5</v>
      </c>
      <c r="P16">
        <v>1</v>
      </c>
      <c r="Q16">
        <v>3.96</v>
      </c>
      <c r="R16">
        <v>-1</v>
      </c>
      <c r="S16">
        <v>4</v>
      </c>
      <c r="T16">
        <v>166.1</v>
      </c>
      <c r="U16">
        <v>56.4</v>
      </c>
      <c r="V16">
        <v>20.443000000000001</v>
      </c>
      <c r="W16">
        <v>0.76</v>
      </c>
      <c r="X16">
        <v>1</v>
      </c>
      <c r="Y16">
        <v>3</v>
      </c>
      <c r="Z16">
        <f>IF(AND(MIN(data!D16:'data'!K16, data!M16:'data'!Y16)&gt;=0, IF(data!L16&lt;0, FALSE, data!L16&lt;=95),COUNTA(data!D16:'data'!Y16)=22), 1, 0)</f>
        <v>0</v>
      </c>
      <c r="AA16">
        <f>IF(data!D16=3, IF(COUNTIFS(data!A:A, data!A16, data!G:G, "&lt;&gt;2")=0, 1, 0), 0)</f>
        <v>0</v>
      </c>
      <c r="AB16">
        <f>IF(AND(data!G16=2, COUNTIFS(data!A:A, data!A16, data!G:G, 2) = data!D16), 1, 0)</f>
        <v>0</v>
      </c>
      <c r="AC16" t="str">
        <f>IF(AB16=1, data!D16, "0")</f>
        <v>0</v>
      </c>
    </row>
    <row r="17" spans="1:29" x14ac:dyDescent="0.25">
      <c r="A17" s="1">
        <v>102251</v>
      </c>
      <c r="B17">
        <v>2</v>
      </c>
      <c r="C17" s="1" t="s">
        <v>40</v>
      </c>
      <c r="D17">
        <v>2</v>
      </c>
      <c r="E17">
        <v>3</v>
      </c>
      <c r="F17">
        <v>11</v>
      </c>
      <c r="G17">
        <v>1</v>
      </c>
      <c r="H17">
        <v>49</v>
      </c>
      <c r="I17">
        <v>2</v>
      </c>
      <c r="J17">
        <v>1</v>
      </c>
      <c r="K17">
        <v>1</v>
      </c>
      <c r="L17">
        <v>17</v>
      </c>
      <c r="M17">
        <v>3</v>
      </c>
      <c r="N17">
        <v>1</v>
      </c>
      <c r="O17">
        <v>5</v>
      </c>
      <c r="P17">
        <v>1</v>
      </c>
      <c r="Q17">
        <v>5.23</v>
      </c>
      <c r="R17">
        <v>-1</v>
      </c>
      <c r="S17">
        <v>1</v>
      </c>
      <c r="T17">
        <v>173.2</v>
      </c>
      <c r="U17">
        <v>60.1</v>
      </c>
      <c r="V17">
        <v>20.035</v>
      </c>
      <c r="W17">
        <v>0.83299999999999996</v>
      </c>
      <c r="X17">
        <v>1</v>
      </c>
      <c r="Y17">
        <v>3</v>
      </c>
      <c r="Z17">
        <f>IF(AND(MIN(data!D17:'data'!K17, data!M17:'data'!Y17)&gt;=0, IF(data!L17&lt;0, FALSE, data!L17&lt;=95),COUNTA(data!D17:'data'!Y17)=22), 1, 0)</f>
        <v>0</v>
      </c>
      <c r="AA17">
        <f>IF(data!D17=3, IF(COUNTIFS(data!A:A, data!A17, data!G:G, "&lt;&gt;2")=0, 1, 0), 0)</f>
        <v>0</v>
      </c>
      <c r="AB17">
        <f>IF(AND(data!G17=2, COUNTIFS(data!A:A, data!A17, data!G:G, 2) = data!D17), 1, 0)</f>
        <v>0</v>
      </c>
      <c r="AC17" t="str">
        <f>IF(AB17=1, data!D17, "0")</f>
        <v>0</v>
      </c>
    </row>
    <row r="18" spans="1:29" x14ac:dyDescent="0.25">
      <c r="A18" s="1">
        <v>102261</v>
      </c>
      <c r="B18">
        <v>1</v>
      </c>
      <c r="C18" s="1">
        <v>10226101</v>
      </c>
      <c r="D18">
        <v>2</v>
      </c>
      <c r="E18">
        <v>3</v>
      </c>
      <c r="F18">
        <v>11</v>
      </c>
      <c r="G18">
        <v>2</v>
      </c>
      <c r="H18">
        <v>19</v>
      </c>
      <c r="I18">
        <v>2</v>
      </c>
      <c r="J18">
        <v>1</v>
      </c>
      <c r="K18">
        <v>3</v>
      </c>
      <c r="L18">
        <v>17</v>
      </c>
      <c r="M18">
        <v>2</v>
      </c>
      <c r="N18">
        <v>1</v>
      </c>
      <c r="O18">
        <v>5</v>
      </c>
      <c r="P18">
        <v>1</v>
      </c>
      <c r="Q18">
        <v>1.73</v>
      </c>
      <c r="R18">
        <v>2</v>
      </c>
      <c r="S18">
        <v>4</v>
      </c>
      <c r="T18">
        <v>166.1</v>
      </c>
      <c r="U18">
        <v>54.6</v>
      </c>
      <c r="V18">
        <v>19.79</v>
      </c>
      <c r="W18">
        <v>0.76600000000000001</v>
      </c>
      <c r="X18">
        <v>1</v>
      </c>
      <c r="Y18">
        <v>1</v>
      </c>
      <c r="Z18">
        <f>IF(AND(MIN(data!D18:'data'!K18, data!M18:'data'!Y18)&gt;=0, IF(data!L18&lt;0, FALSE, data!L18&lt;=95),COUNTA(data!D18:'data'!Y18)=22), 1, 0)</f>
        <v>1</v>
      </c>
      <c r="AA18">
        <f>IF(data!D18=3, IF(COUNTIFS(data!A:A, data!A18, data!G:G, "&lt;&gt;2")=0, 1, 0), 0)</f>
        <v>0</v>
      </c>
      <c r="AB18">
        <f>IF(AND(data!G18=2, COUNTIFS(data!A:A, data!A18, data!G:G, 2) = data!D18), 1, 0)</f>
        <v>0</v>
      </c>
      <c r="AC18" t="str">
        <f>IF(AB18=1, data!D18, "0")</f>
        <v>0</v>
      </c>
    </row>
    <row r="19" spans="1:29" x14ac:dyDescent="0.25">
      <c r="A19" s="1">
        <v>102261</v>
      </c>
      <c r="B19">
        <v>2</v>
      </c>
      <c r="C19" s="1">
        <v>10226102</v>
      </c>
      <c r="D19">
        <v>2</v>
      </c>
      <c r="E19">
        <v>3</v>
      </c>
      <c r="F19">
        <v>11</v>
      </c>
      <c r="G19">
        <v>1</v>
      </c>
      <c r="H19">
        <v>17</v>
      </c>
      <c r="I19">
        <v>2</v>
      </c>
      <c r="J19">
        <v>1</v>
      </c>
      <c r="K19">
        <v>4</v>
      </c>
      <c r="L19">
        <v>17</v>
      </c>
      <c r="M19">
        <v>1</v>
      </c>
      <c r="N19">
        <v>1</v>
      </c>
      <c r="O19">
        <v>5</v>
      </c>
      <c r="P19">
        <v>1</v>
      </c>
      <c r="Q19">
        <v>15</v>
      </c>
      <c r="R19">
        <v>4</v>
      </c>
      <c r="S19">
        <v>0</v>
      </c>
      <c r="T19">
        <v>180</v>
      </c>
      <c r="U19">
        <v>72.7</v>
      </c>
      <c r="V19">
        <v>22.437999999999999</v>
      </c>
      <c r="W19">
        <v>0.81299999999999994</v>
      </c>
      <c r="X19">
        <v>1</v>
      </c>
      <c r="Y19">
        <v>2</v>
      </c>
      <c r="Z19">
        <f>IF(AND(MIN(data!D19:'data'!K19, data!M19:'data'!Y19)&gt;=0, IF(data!L19&lt;0, FALSE, data!L19&lt;=95),COUNTA(data!D19:'data'!Y19)=22), 1, 0)</f>
        <v>1</v>
      </c>
      <c r="AA19">
        <f>IF(data!D19=3, IF(COUNTIFS(data!A:A, data!A19, data!G:G, "&lt;&gt;2")=0, 1, 0), 0)</f>
        <v>0</v>
      </c>
      <c r="AB19">
        <f>IF(AND(data!G19=2, COUNTIFS(data!A:A, data!A19, data!G:G, 2) = data!D19), 1, 0)</f>
        <v>0</v>
      </c>
      <c r="AC19" t="str">
        <f>IF(AB19=1, data!D19, "0")</f>
        <v>0</v>
      </c>
    </row>
    <row r="20" spans="1:29" x14ac:dyDescent="0.25">
      <c r="A20" s="1">
        <v>102271</v>
      </c>
      <c r="B20">
        <v>1</v>
      </c>
      <c r="C20" s="1" t="s">
        <v>41</v>
      </c>
      <c r="D20">
        <v>3</v>
      </c>
      <c r="E20">
        <v>3</v>
      </c>
      <c r="F20">
        <v>11</v>
      </c>
      <c r="G20">
        <v>2</v>
      </c>
      <c r="H20">
        <v>28</v>
      </c>
      <c r="I20">
        <v>2</v>
      </c>
      <c r="J20">
        <v>1</v>
      </c>
      <c r="K20">
        <v>1</v>
      </c>
      <c r="L20">
        <v>22</v>
      </c>
      <c r="M20">
        <v>2</v>
      </c>
      <c r="N20">
        <v>3</v>
      </c>
      <c r="O20">
        <v>5</v>
      </c>
      <c r="P20">
        <v>1</v>
      </c>
      <c r="Q20">
        <v>5.7450000000000001</v>
      </c>
      <c r="R20">
        <v>-1</v>
      </c>
      <c r="S20">
        <v>0</v>
      </c>
      <c r="T20">
        <v>156.5</v>
      </c>
      <c r="U20">
        <v>50.9</v>
      </c>
      <c r="V20">
        <v>20.782</v>
      </c>
      <c r="W20">
        <v>0.69199999999999995</v>
      </c>
      <c r="X20">
        <v>1</v>
      </c>
      <c r="Y20">
        <v>1</v>
      </c>
      <c r="Z20">
        <f>IF(AND(MIN(data!D20:'data'!K20, data!M20:'data'!Y20)&gt;=0, IF(data!L20&lt;0, FALSE, data!L20&lt;=95),COUNTA(data!D20:'data'!Y20)=22), 1, 0)</f>
        <v>0</v>
      </c>
      <c r="AA20">
        <f>IF(data!D20=3, IF(COUNTIFS(data!A:A, data!A20, data!G:G, "&lt;&gt;2")=0, 1, 0), 0)</f>
        <v>0</v>
      </c>
      <c r="AB20">
        <f>IF(AND(data!G20=2, COUNTIFS(data!A:A, data!A20, data!G:G, 2) = data!D20), 1, 0)</f>
        <v>0</v>
      </c>
      <c r="AC20" t="str">
        <f>IF(AB20=1, data!D20, "0")</f>
        <v>0</v>
      </c>
    </row>
    <row r="21" spans="1:29" x14ac:dyDescent="0.25">
      <c r="A21" s="1">
        <v>102271</v>
      </c>
      <c r="B21">
        <v>2</v>
      </c>
      <c r="C21" s="1" t="s">
        <v>42</v>
      </c>
      <c r="D21">
        <v>3</v>
      </c>
      <c r="E21">
        <v>3</v>
      </c>
      <c r="F21">
        <v>11</v>
      </c>
      <c r="G21">
        <v>1</v>
      </c>
      <c r="H21">
        <v>34</v>
      </c>
      <c r="I21">
        <v>2</v>
      </c>
      <c r="J21">
        <v>1</v>
      </c>
      <c r="K21">
        <v>1</v>
      </c>
      <c r="L21">
        <v>22</v>
      </c>
      <c r="M21">
        <v>2</v>
      </c>
      <c r="N21">
        <v>1</v>
      </c>
      <c r="O21">
        <v>5</v>
      </c>
      <c r="P21">
        <v>1</v>
      </c>
      <c r="Q21">
        <v>13.98</v>
      </c>
      <c r="R21">
        <v>-1</v>
      </c>
      <c r="S21">
        <v>0</v>
      </c>
      <c r="T21">
        <v>177.3</v>
      </c>
      <c r="U21">
        <v>81.099999999999994</v>
      </c>
      <c r="V21">
        <v>25.798999999999999</v>
      </c>
      <c r="W21">
        <v>0.84499999999999997</v>
      </c>
      <c r="X21">
        <v>2</v>
      </c>
      <c r="Y21">
        <v>1</v>
      </c>
      <c r="Z21">
        <f>IF(AND(MIN(data!D21:'data'!K21, data!M21:'data'!Y21)&gt;=0, IF(data!L21&lt;0, FALSE, data!L21&lt;=95),COUNTA(data!D21:'data'!Y21)=22), 1, 0)</f>
        <v>0</v>
      </c>
      <c r="AA21">
        <f>IF(data!D21=3, IF(COUNTIFS(data!A:A, data!A21, data!G:G, "&lt;&gt;2")=0, 1, 0), 0)</f>
        <v>0</v>
      </c>
      <c r="AB21">
        <f>IF(AND(data!G21=2, COUNTIFS(data!A:A, data!A21, data!G:G, 2) = data!D21), 1, 0)</f>
        <v>0</v>
      </c>
      <c r="AC21" t="str">
        <f>IF(AB21=1, data!D21, "0")</f>
        <v>0</v>
      </c>
    </row>
    <row r="22" spans="1:29" x14ac:dyDescent="0.25">
      <c r="A22" s="1">
        <v>102271</v>
      </c>
      <c r="B22">
        <v>3</v>
      </c>
      <c r="C22" s="1" t="s">
        <v>43</v>
      </c>
      <c r="D22">
        <v>3</v>
      </c>
      <c r="E22">
        <v>3</v>
      </c>
      <c r="F22">
        <v>11</v>
      </c>
      <c r="G22">
        <v>2</v>
      </c>
      <c r="H22">
        <v>1</v>
      </c>
      <c r="I22">
        <v>-1</v>
      </c>
      <c r="J22">
        <v>1</v>
      </c>
      <c r="K22">
        <v>-1</v>
      </c>
      <c r="L22">
        <v>22</v>
      </c>
      <c r="M22">
        <v>2</v>
      </c>
      <c r="N22">
        <v>-1</v>
      </c>
      <c r="O22">
        <v>-1</v>
      </c>
      <c r="P22">
        <v>-1</v>
      </c>
      <c r="Q22">
        <v>-1</v>
      </c>
      <c r="R22">
        <v>-1</v>
      </c>
      <c r="S22">
        <v>-2</v>
      </c>
      <c r="T22">
        <v>-1</v>
      </c>
      <c r="U22">
        <v>12.1</v>
      </c>
      <c r="V22">
        <v>-1</v>
      </c>
      <c r="W22">
        <v>-1</v>
      </c>
      <c r="X22">
        <v>-2</v>
      </c>
      <c r="Y22">
        <v>-2</v>
      </c>
      <c r="Z22">
        <f>IF(AND(MIN(data!D22:'data'!K22, data!M22:'data'!Y22)&gt;=0, IF(data!L22&lt;0, FALSE, data!L22&lt;=95),COUNTA(data!D22:'data'!Y22)=22), 1, 0)</f>
        <v>0</v>
      </c>
      <c r="AA22">
        <f>IF(data!D22=3, IF(COUNTIFS(data!A:A, data!A22, data!G:G, "&lt;&gt;2")=0, 1, 0), 0)</f>
        <v>0</v>
      </c>
      <c r="AB22">
        <f>IF(AND(data!G22=2, COUNTIFS(data!A:A, data!A22, data!G:G, 2) = data!D22), 1, 0)</f>
        <v>0</v>
      </c>
      <c r="AC22" t="str">
        <f>IF(AB22=1, data!D22, "0")</f>
        <v>0</v>
      </c>
    </row>
    <row r="23" spans="1:29" x14ac:dyDescent="0.25">
      <c r="A23" s="1">
        <v>102341</v>
      </c>
      <c r="B23">
        <v>1</v>
      </c>
      <c r="C23" s="1" t="s">
        <v>44</v>
      </c>
      <c r="D23">
        <v>1</v>
      </c>
      <c r="E23">
        <v>3</v>
      </c>
      <c r="F23">
        <v>11</v>
      </c>
      <c r="G23">
        <v>1</v>
      </c>
      <c r="H23">
        <v>73</v>
      </c>
      <c r="I23">
        <v>5</v>
      </c>
      <c r="J23">
        <v>1</v>
      </c>
      <c r="K23">
        <v>2</v>
      </c>
      <c r="L23">
        <v>7</v>
      </c>
      <c r="M23">
        <v>2</v>
      </c>
      <c r="N23">
        <v>1</v>
      </c>
      <c r="O23">
        <v>5</v>
      </c>
      <c r="P23">
        <v>1</v>
      </c>
      <c r="Q23">
        <v>3.5</v>
      </c>
      <c r="R23">
        <v>-1</v>
      </c>
      <c r="S23">
        <v>0</v>
      </c>
      <c r="T23">
        <v>160.6</v>
      </c>
      <c r="U23">
        <v>63.2</v>
      </c>
      <c r="V23">
        <v>24.503</v>
      </c>
      <c r="W23">
        <v>0.79900000000000004</v>
      </c>
      <c r="X23">
        <v>1</v>
      </c>
      <c r="Y23">
        <v>3</v>
      </c>
      <c r="Z23">
        <f>IF(AND(MIN(data!D23:'data'!K23, data!M23:'data'!Y23)&gt;=0, IF(data!L23&lt;0, FALSE, data!L23&lt;=95),COUNTA(data!D23:'data'!Y23)=22), 1, 0)</f>
        <v>0</v>
      </c>
      <c r="AA23">
        <f>IF(data!D23=3, IF(COUNTIFS(data!A:A, data!A23, data!G:G, "&lt;&gt;2")=0, 1, 0), 0)</f>
        <v>0</v>
      </c>
      <c r="AB23">
        <f>IF(AND(data!G23=2, COUNTIFS(data!A:A, data!A23, data!G:G, 2) = data!D23), 1, 0)</f>
        <v>0</v>
      </c>
      <c r="AC23" t="str">
        <f>IF(AB23=1, data!D23, "0")</f>
        <v>0</v>
      </c>
    </row>
    <row r="24" spans="1:29" x14ac:dyDescent="0.25">
      <c r="A24" s="1">
        <v>102351</v>
      </c>
      <c r="B24">
        <v>1</v>
      </c>
      <c r="C24" s="1" t="s">
        <v>45</v>
      </c>
      <c r="D24">
        <v>1</v>
      </c>
      <c r="E24">
        <v>3</v>
      </c>
      <c r="F24">
        <v>11</v>
      </c>
      <c r="G24">
        <v>1</v>
      </c>
      <c r="H24">
        <v>57</v>
      </c>
      <c r="I24">
        <v>5</v>
      </c>
      <c r="J24">
        <v>1</v>
      </c>
      <c r="K24">
        <v>6</v>
      </c>
      <c r="L24">
        <v>10</v>
      </c>
      <c r="M24">
        <v>2</v>
      </c>
      <c r="N24">
        <v>3</v>
      </c>
      <c r="O24">
        <v>5</v>
      </c>
      <c r="P24">
        <v>1</v>
      </c>
      <c r="Q24">
        <v>11.375</v>
      </c>
      <c r="R24">
        <v>-1</v>
      </c>
      <c r="S24">
        <v>0</v>
      </c>
      <c r="T24">
        <v>173.1</v>
      </c>
      <c r="U24">
        <v>73.900000000000006</v>
      </c>
      <c r="V24">
        <v>24.663</v>
      </c>
      <c r="W24">
        <v>0.72899999999999998</v>
      </c>
      <c r="X24">
        <v>1</v>
      </c>
      <c r="Y24">
        <v>1</v>
      </c>
      <c r="Z24">
        <f>IF(AND(MIN(data!D24:'data'!K24, data!M24:'data'!Y24)&gt;=0, IF(data!L24&lt;0, FALSE, data!L24&lt;=95),COUNTA(data!D24:'data'!Y24)=22), 1, 0)</f>
        <v>0</v>
      </c>
      <c r="AA24">
        <f>IF(data!D24=3, IF(COUNTIFS(data!A:A, data!A24, data!G:G, "&lt;&gt;2")=0, 1, 0), 0)</f>
        <v>0</v>
      </c>
      <c r="AB24">
        <f>IF(AND(data!G24=2, COUNTIFS(data!A:A, data!A24, data!G:G, 2) = data!D24), 1, 0)</f>
        <v>0</v>
      </c>
      <c r="AC24" t="str">
        <f>IF(AB24=1, data!D24, "0")</f>
        <v>0</v>
      </c>
    </row>
    <row r="25" spans="1:29" x14ac:dyDescent="0.25">
      <c r="A25" s="1">
        <v>103051</v>
      </c>
      <c r="B25">
        <v>1</v>
      </c>
      <c r="C25" s="1" t="s">
        <v>46</v>
      </c>
      <c r="D25">
        <v>1</v>
      </c>
      <c r="E25">
        <v>5</v>
      </c>
      <c r="F25">
        <v>26</v>
      </c>
      <c r="G25">
        <v>1</v>
      </c>
      <c r="H25">
        <v>37</v>
      </c>
      <c r="I25">
        <v>1</v>
      </c>
      <c r="J25">
        <v>1</v>
      </c>
      <c r="K25">
        <v>4</v>
      </c>
      <c r="L25">
        <v>12</v>
      </c>
      <c r="M25">
        <v>2</v>
      </c>
      <c r="N25">
        <v>4</v>
      </c>
      <c r="O25">
        <v>1</v>
      </c>
      <c r="P25">
        <v>1</v>
      </c>
      <c r="Q25">
        <v>18.12876</v>
      </c>
      <c r="R25">
        <v>-1</v>
      </c>
      <c r="S25">
        <v>0</v>
      </c>
      <c r="T25">
        <v>167.6</v>
      </c>
      <c r="U25">
        <v>112.6</v>
      </c>
      <c r="V25">
        <v>40.085999999999999</v>
      </c>
      <c r="W25">
        <v>1.1000000000000001</v>
      </c>
      <c r="X25">
        <v>2</v>
      </c>
      <c r="Y25">
        <v>1</v>
      </c>
      <c r="Z25">
        <f>IF(AND(MIN(data!D25:'data'!K25, data!M25:'data'!Y25)&gt;=0, IF(data!L25&lt;0, FALSE, data!L25&lt;=95),COUNTA(data!D25:'data'!Y25)=22), 1, 0)</f>
        <v>0</v>
      </c>
      <c r="AA25">
        <f>IF(data!D25=3, IF(COUNTIFS(data!A:A, data!A25, data!G:G, "&lt;&gt;2")=0, 1, 0), 0)</f>
        <v>0</v>
      </c>
      <c r="AB25">
        <f>IF(AND(data!G25=2, COUNTIFS(data!A:A, data!A25, data!G:G, 2) = data!D25), 1, 0)</f>
        <v>0</v>
      </c>
      <c r="AC25" t="str">
        <f>IF(AB25=1, data!D25, "0")</f>
        <v>0</v>
      </c>
    </row>
    <row r="26" spans="1:29" x14ac:dyDescent="0.25">
      <c r="A26" s="1">
        <v>103181</v>
      </c>
      <c r="B26">
        <v>1</v>
      </c>
      <c r="C26" s="1" t="s">
        <v>47</v>
      </c>
      <c r="D26">
        <v>2</v>
      </c>
      <c r="E26">
        <v>5</v>
      </c>
      <c r="F26">
        <v>26</v>
      </c>
      <c r="G26">
        <v>1</v>
      </c>
      <c r="H26">
        <v>50</v>
      </c>
      <c r="I26">
        <v>2</v>
      </c>
      <c r="J26">
        <v>1</v>
      </c>
      <c r="K26">
        <v>2</v>
      </c>
      <c r="L26">
        <v>9</v>
      </c>
      <c r="M26">
        <v>1</v>
      </c>
      <c r="N26">
        <v>1</v>
      </c>
      <c r="O26">
        <v>5</v>
      </c>
      <c r="P26">
        <v>1</v>
      </c>
      <c r="Q26">
        <v>17.087</v>
      </c>
      <c r="R26">
        <v>-1</v>
      </c>
      <c r="S26">
        <v>0</v>
      </c>
      <c r="T26">
        <v>166.1</v>
      </c>
      <c r="U26">
        <v>70.599999999999994</v>
      </c>
      <c r="V26">
        <v>25.59</v>
      </c>
      <c r="W26">
        <v>0.92100000000000004</v>
      </c>
      <c r="X26">
        <v>1</v>
      </c>
      <c r="Y26">
        <v>3</v>
      </c>
      <c r="Z26">
        <f>IF(AND(MIN(data!D26:'data'!K26, data!M26:'data'!Y26)&gt;=0, IF(data!L26&lt;0, FALSE, data!L26&lt;=95),COUNTA(data!D26:'data'!Y26)=22), 1, 0)</f>
        <v>0</v>
      </c>
      <c r="AA26">
        <f>IF(data!D26=3, IF(COUNTIFS(data!A:A, data!A26, data!G:G, "&lt;&gt;2")=0, 1, 0), 0)</f>
        <v>0</v>
      </c>
      <c r="AB26">
        <f>IF(AND(data!G26=2, COUNTIFS(data!A:A, data!A26, data!G:G, 2) = data!D26), 1, 0)</f>
        <v>0</v>
      </c>
      <c r="AC26" t="str">
        <f>IF(AB26=1, data!D26, "0")</f>
        <v>0</v>
      </c>
    </row>
    <row r="27" spans="1:29" x14ac:dyDescent="0.25">
      <c r="A27" s="1">
        <v>103181</v>
      </c>
      <c r="B27">
        <v>2</v>
      </c>
      <c r="C27" s="1" t="s">
        <v>48</v>
      </c>
      <c r="D27">
        <v>2</v>
      </c>
      <c r="E27">
        <v>5</v>
      </c>
      <c r="F27">
        <v>26</v>
      </c>
      <c r="G27">
        <v>2</v>
      </c>
      <c r="H27">
        <v>45</v>
      </c>
      <c r="I27">
        <v>2</v>
      </c>
      <c r="J27">
        <v>1</v>
      </c>
      <c r="K27">
        <v>2</v>
      </c>
      <c r="L27">
        <v>9</v>
      </c>
      <c r="M27">
        <v>1</v>
      </c>
      <c r="N27">
        <v>3</v>
      </c>
      <c r="O27">
        <v>5</v>
      </c>
      <c r="P27">
        <v>1</v>
      </c>
      <c r="Q27">
        <v>17.029</v>
      </c>
      <c r="R27">
        <v>-1</v>
      </c>
      <c r="S27">
        <v>0</v>
      </c>
      <c r="T27">
        <v>167.7</v>
      </c>
      <c r="U27">
        <v>70.2</v>
      </c>
      <c r="V27">
        <v>24.962</v>
      </c>
      <c r="W27">
        <v>0.878</v>
      </c>
      <c r="X27">
        <v>2</v>
      </c>
      <c r="Y27">
        <v>1</v>
      </c>
      <c r="Z27">
        <f>IF(AND(MIN(data!D27:'data'!K27, data!M27:'data'!Y27)&gt;=0, IF(data!L27&lt;0, FALSE, data!L27&lt;=95),COUNTA(data!D27:'data'!Y27)=22), 1, 0)</f>
        <v>0</v>
      </c>
      <c r="AA27">
        <f>IF(data!D27=3, IF(COUNTIFS(data!A:A, data!A27, data!G:G, "&lt;&gt;2")=0, 1, 0), 0)</f>
        <v>0</v>
      </c>
      <c r="AB27">
        <f>IF(AND(data!G27=2, COUNTIFS(data!A:A, data!A27, data!G:G, 2) = data!D27), 1, 0)</f>
        <v>0</v>
      </c>
      <c r="AC27" t="str">
        <f>IF(AB27=1, data!D27, "0")</f>
        <v>0</v>
      </c>
    </row>
    <row r="28" spans="1:29" x14ac:dyDescent="0.25">
      <c r="A28" s="1">
        <v>103201</v>
      </c>
      <c r="B28">
        <v>1</v>
      </c>
      <c r="C28" s="1" t="s">
        <v>49</v>
      </c>
      <c r="D28">
        <v>1</v>
      </c>
      <c r="E28">
        <v>5</v>
      </c>
      <c r="F28">
        <v>26</v>
      </c>
      <c r="G28">
        <v>2</v>
      </c>
      <c r="H28">
        <v>54</v>
      </c>
      <c r="I28">
        <v>2</v>
      </c>
      <c r="J28">
        <v>1</v>
      </c>
      <c r="K28">
        <v>4</v>
      </c>
      <c r="L28">
        <v>96</v>
      </c>
      <c r="M28">
        <v>1</v>
      </c>
      <c r="N28">
        <v>3</v>
      </c>
      <c r="O28">
        <v>5</v>
      </c>
      <c r="P28">
        <v>1</v>
      </c>
      <c r="Q28">
        <v>11.48</v>
      </c>
      <c r="R28">
        <v>-1</v>
      </c>
      <c r="S28">
        <v>2</v>
      </c>
      <c r="T28">
        <v>168.1</v>
      </c>
      <c r="U28">
        <v>79.7</v>
      </c>
      <c r="V28">
        <v>28.204999999999998</v>
      </c>
      <c r="W28">
        <v>-1</v>
      </c>
      <c r="X28">
        <v>2</v>
      </c>
      <c r="Y28">
        <v>1</v>
      </c>
      <c r="Z28">
        <f>IF(AND(MIN(data!D28:'data'!K28, data!M28:'data'!Y28)&gt;=0, IF(data!L28&lt;0, FALSE, data!L28&lt;=95),COUNTA(data!D28:'data'!Y28)=22), 1, 0)</f>
        <v>0</v>
      </c>
      <c r="AA28">
        <f>IF(data!D28=3, IF(COUNTIFS(data!A:A, data!A28, data!G:G, "&lt;&gt;2")=0, 1, 0), 0)</f>
        <v>0</v>
      </c>
      <c r="AB28">
        <f>IF(AND(data!G28=2, COUNTIFS(data!A:A, data!A28, data!G:G, 2) = data!D28), 1, 0)</f>
        <v>1</v>
      </c>
      <c r="AC28">
        <f>IF(AB28=1, data!D28, "0")</f>
        <v>1</v>
      </c>
    </row>
    <row r="29" spans="1:29" x14ac:dyDescent="0.25">
      <c r="A29" s="1">
        <v>103371</v>
      </c>
      <c r="B29">
        <v>1</v>
      </c>
      <c r="C29" s="1" t="s">
        <v>50</v>
      </c>
      <c r="D29">
        <v>1</v>
      </c>
      <c r="E29">
        <v>5</v>
      </c>
      <c r="F29">
        <v>26</v>
      </c>
      <c r="G29">
        <v>2</v>
      </c>
      <c r="H29">
        <v>36</v>
      </c>
      <c r="I29">
        <v>1</v>
      </c>
      <c r="J29">
        <v>1</v>
      </c>
      <c r="K29">
        <v>3</v>
      </c>
      <c r="L29">
        <v>9</v>
      </c>
      <c r="M29">
        <v>2</v>
      </c>
      <c r="N29">
        <v>4</v>
      </c>
      <c r="O29">
        <v>1</v>
      </c>
      <c r="P29">
        <v>1</v>
      </c>
      <c r="Q29">
        <v>12.75</v>
      </c>
      <c r="R29">
        <v>-1</v>
      </c>
      <c r="S29">
        <v>0</v>
      </c>
      <c r="T29">
        <v>157.4</v>
      </c>
      <c r="U29">
        <v>95.1</v>
      </c>
      <c r="V29">
        <v>38.386000000000003</v>
      </c>
      <c r="W29">
        <v>0.81399999999999995</v>
      </c>
      <c r="X29">
        <v>2</v>
      </c>
      <c r="Y29">
        <v>1</v>
      </c>
      <c r="Z29">
        <f>IF(AND(MIN(data!D29:'data'!K29, data!M29:'data'!Y29)&gt;=0, IF(data!L29&lt;0, FALSE, data!L29&lt;=95),COUNTA(data!D29:'data'!Y29)=22), 1, 0)</f>
        <v>0</v>
      </c>
      <c r="AA29">
        <f>IF(data!D29=3, IF(COUNTIFS(data!A:A, data!A29, data!G:G, "&lt;&gt;2")=0, 1, 0), 0)</f>
        <v>0</v>
      </c>
      <c r="AB29">
        <f>IF(AND(data!G29=2, COUNTIFS(data!A:A, data!A29, data!G:G, 2) = data!D29), 1, 0)</f>
        <v>1</v>
      </c>
      <c r="AC29">
        <f>IF(AB29=1, data!D29, "0")</f>
        <v>1</v>
      </c>
    </row>
    <row r="30" spans="1:29" x14ac:dyDescent="0.25">
      <c r="A30" s="1">
        <v>104151</v>
      </c>
      <c r="B30">
        <v>1</v>
      </c>
      <c r="C30" s="1" t="s">
        <v>51</v>
      </c>
      <c r="D30">
        <v>1</v>
      </c>
      <c r="E30">
        <v>1</v>
      </c>
      <c r="F30">
        <v>10</v>
      </c>
      <c r="G30">
        <v>2</v>
      </c>
      <c r="H30">
        <v>24</v>
      </c>
      <c r="I30">
        <v>1</v>
      </c>
      <c r="J30">
        <v>1</v>
      </c>
      <c r="K30">
        <v>4</v>
      </c>
      <c r="L30">
        <v>-1</v>
      </c>
      <c r="M30">
        <v>3</v>
      </c>
      <c r="N30">
        <v>1</v>
      </c>
      <c r="O30">
        <v>5</v>
      </c>
      <c r="P30">
        <v>1</v>
      </c>
      <c r="Q30">
        <v>18</v>
      </c>
      <c r="R30">
        <v>0</v>
      </c>
      <c r="S30">
        <v>0</v>
      </c>
      <c r="T30">
        <v>175.8</v>
      </c>
      <c r="U30">
        <v>111.9</v>
      </c>
      <c r="V30">
        <v>36.207000000000001</v>
      </c>
      <c r="W30">
        <v>-1</v>
      </c>
      <c r="X30">
        <v>2</v>
      </c>
      <c r="Y30">
        <v>1</v>
      </c>
      <c r="Z30">
        <f>IF(AND(MIN(data!D30:'data'!K30, data!M30:'data'!Y30)&gt;=0, IF(data!L30&lt;0, FALSE, data!L30&lt;=95),COUNTA(data!D30:'data'!Y30)=22), 1, 0)</f>
        <v>0</v>
      </c>
      <c r="AA30">
        <f>IF(data!D30=3, IF(COUNTIFS(data!A:A, data!A30, data!G:G, "&lt;&gt;2")=0, 1, 0), 0)</f>
        <v>0</v>
      </c>
      <c r="AB30">
        <f>IF(AND(data!G30=2, COUNTIFS(data!A:A, data!A30, data!G:G, 2) = data!D30), 1, 0)</f>
        <v>1</v>
      </c>
      <c r="AC30">
        <f>IF(AB30=1, data!D30, "0")</f>
        <v>1</v>
      </c>
    </row>
    <row r="31" spans="1:29" x14ac:dyDescent="0.25">
      <c r="A31" s="1">
        <v>104181</v>
      </c>
      <c r="B31">
        <v>1</v>
      </c>
      <c r="C31" s="1" t="s">
        <v>52</v>
      </c>
      <c r="D31">
        <v>1</v>
      </c>
      <c r="E31">
        <v>1</v>
      </c>
      <c r="F31">
        <v>10</v>
      </c>
      <c r="G31">
        <v>2</v>
      </c>
      <c r="H31">
        <v>49</v>
      </c>
      <c r="I31">
        <v>2</v>
      </c>
      <c r="J31">
        <v>1</v>
      </c>
      <c r="K31">
        <v>2</v>
      </c>
      <c r="L31">
        <v>97</v>
      </c>
      <c r="M31">
        <v>1</v>
      </c>
      <c r="N31">
        <v>1</v>
      </c>
      <c r="O31">
        <v>5</v>
      </c>
      <c r="P31">
        <v>1</v>
      </c>
      <c r="Q31">
        <v>15</v>
      </c>
      <c r="R31">
        <v>-1</v>
      </c>
      <c r="S31">
        <v>0</v>
      </c>
      <c r="T31">
        <v>162.1</v>
      </c>
      <c r="U31">
        <v>66.5</v>
      </c>
      <c r="V31">
        <v>25.308</v>
      </c>
      <c r="W31">
        <v>0.80700000000000005</v>
      </c>
      <c r="X31">
        <v>2</v>
      </c>
      <c r="Y31">
        <v>3</v>
      </c>
      <c r="Z31">
        <f>IF(AND(MIN(data!D31:'data'!K31, data!M31:'data'!Y31)&gt;=0, IF(data!L31&lt;0, FALSE, data!L31&lt;=95),COUNTA(data!D31:'data'!Y31)=22), 1, 0)</f>
        <v>0</v>
      </c>
      <c r="AA31">
        <f>IF(data!D31=3, IF(COUNTIFS(data!A:A, data!A31, data!G:G, "&lt;&gt;2")=0, 1, 0), 0)</f>
        <v>0</v>
      </c>
      <c r="AB31">
        <f>IF(AND(data!G31=2, COUNTIFS(data!A:A, data!A31, data!G:G, 2) = data!D31), 1, 0)</f>
        <v>1</v>
      </c>
      <c r="AC31">
        <f>IF(AB31=1, data!D31, "0")</f>
        <v>1</v>
      </c>
    </row>
    <row r="32" spans="1:29" x14ac:dyDescent="0.25">
      <c r="A32" s="1">
        <v>104251</v>
      </c>
      <c r="B32">
        <v>1</v>
      </c>
      <c r="C32" s="1" t="s">
        <v>53</v>
      </c>
      <c r="D32">
        <v>1</v>
      </c>
      <c r="E32">
        <v>1</v>
      </c>
      <c r="F32">
        <v>10</v>
      </c>
      <c r="G32">
        <v>2</v>
      </c>
      <c r="H32">
        <v>74</v>
      </c>
      <c r="I32">
        <v>5</v>
      </c>
      <c r="J32">
        <v>1</v>
      </c>
      <c r="K32">
        <v>7</v>
      </c>
      <c r="L32">
        <v>5</v>
      </c>
      <c r="M32">
        <v>3</v>
      </c>
      <c r="N32">
        <v>4</v>
      </c>
      <c r="O32">
        <v>2</v>
      </c>
      <c r="P32">
        <v>2</v>
      </c>
      <c r="Q32">
        <v>0.23</v>
      </c>
      <c r="R32">
        <v>-1</v>
      </c>
      <c r="S32">
        <v>0</v>
      </c>
      <c r="T32">
        <v>152.1</v>
      </c>
      <c r="U32">
        <v>64.2</v>
      </c>
      <c r="V32">
        <v>27.751000000000001</v>
      </c>
      <c r="W32">
        <v>0.89600000000000002</v>
      </c>
      <c r="X32">
        <v>-8</v>
      </c>
      <c r="Y32">
        <v>3</v>
      </c>
      <c r="Z32">
        <f>IF(AND(MIN(data!D32:'data'!K32, data!M32:'data'!Y32)&gt;=0, IF(data!L32&lt;0, FALSE, data!L32&lt;=95),COUNTA(data!D32:'data'!Y32)=22), 1, 0)</f>
        <v>0</v>
      </c>
      <c r="AA32">
        <f>IF(data!D32=3, IF(COUNTIFS(data!A:A, data!A32, data!G:G, "&lt;&gt;2")=0, 1, 0), 0)</f>
        <v>0</v>
      </c>
      <c r="AB32">
        <f>IF(AND(data!G32=2, COUNTIFS(data!A:A, data!A32, data!G:G, 2) = data!D32), 1, 0)</f>
        <v>1</v>
      </c>
      <c r="AC32">
        <f>IF(AB32=1, data!D32, "0")</f>
        <v>1</v>
      </c>
    </row>
    <row r="33" spans="1:29" x14ac:dyDescent="0.25">
      <c r="A33" s="1">
        <v>104271</v>
      </c>
      <c r="B33">
        <v>1</v>
      </c>
      <c r="C33" s="1" t="s">
        <v>54</v>
      </c>
      <c r="D33">
        <v>3</v>
      </c>
      <c r="E33">
        <v>1</v>
      </c>
      <c r="F33">
        <v>10</v>
      </c>
      <c r="G33">
        <v>1</v>
      </c>
      <c r="H33">
        <v>65</v>
      </c>
      <c r="I33">
        <v>2</v>
      </c>
      <c r="J33">
        <v>1</v>
      </c>
      <c r="K33">
        <v>5</v>
      </c>
      <c r="L33">
        <v>97</v>
      </c>
      <c r="M33">
        <v>3</v>
      </c>
      <c r="N33">
        <v>1</v>
      </c>
      <c r="O33">
        <v>5</v>
      </c>
      <c r="P33">
        <v>1</v>
      </c>
      <c r="Q33">
        <v>35</v>
      </c>
      <c r="R33">
        <v>-1</v>
      </c>
      <c r="S33">
        <v>6</v>
      </c>
      <c r="T33">
        <v>182.4</v>
      </c>
      <c r="U33">
        <v>87.8</v>
      </c>
      <c r="V33">
        <v>26.39</v>
      </c>
      <c r="W33">
        <v>1.0289999999999999</v>
      </c>
      <c r="X33">
        <v>1</v>
      </c>
      <c r="Y33">
        <v>3</v>
      </c>
      <c r="Z33">
        <f>IF(AND(MIN(data!D33:'data'!K33, data!M33:'data'!Y33)&gt;=0, IF(data!L33&lt;0, FALSE, data!L33&lt;=95),COUNTA(data!D33:'data'!Y33)=22), 1, 0)</f>
        <v>0</v>
      </c>
      <c r="AA33">
        <f>IF(data!D33=3, IF(COUNTIFS(data!A:A, data!A33, data!G:G, "&lt;&gt;2")=0, 1, 0), 0)</f>
        <v>0</v>
      </c>
      <c r="AB33">
        <f>IF(AND(data!G33=2, COUNTIFS(data!A:A, data!A33, data!G:G, 2) = data!D33), 1, 0)</f>
        <v>0</v>
      </c>
      <c r="AC33" t="str">
        <f>IF(AB33=1, data!D33, "0")</f>
        <v>0</v>
      </c>
    </row>
    <row r="34" spans="1:29" x14ac:dyDescent="0.25">
      <c r="A34" s="1">
        <v>104271</v>
      </c>
      <c r="B34">
        <v>2</v>
      </c>
      <c r="C34" s="1" t="s">
        <v>55</v>
      </c>
      <c r="D34">
        <v>3</v>
      </c>
      <c r="E34">
        <v>1</v>
      </c>
      <c r="F34">
        <v>10</v>
      </c>
      <c r="G34">
        <v>2</v>
      </c>
      <c r="H34">
        <v>65</v>
      </c>
      <c r="I34">
        <v>2</v>
      </c>
      <c r="J34">
        <v>1</v>
      </c>
      <c r="K34">
        <v>7</v>
      </c>
      <c r="L34">
        <v>97</v>
      </c>
      <c r="M34">
        <v>3</v>
      </c>
      <c r="N34">
        <v>3</v>
      </c>
      <c r="O34">
        <v>5</v>
      </c>
      <c r="P34">
        <v>1</v>
      </c>
      <c r="Q34">
        <v>3.55</v>
      </c>
      <c r="R34">
        <v>-1</v>
      </c>
      <c r="S34">
        <v>7</v>
      </c>
      <c r="T34">
        <v>166.4</v>
      </c>
      <c r="U34">
        <v>100.3</v>
      </c>
      <c r="V34">
        <v>36.223999999999997</v>
      </c>
      <c r="W34">
        <v>0.84599999999999997</v>
      </c>
      <c r="X34">
        <v>2</v>
      </c>
      <c r="Y34">
        <v>1</v>
      </c>
      <c r="Z34">
        <f>IF(AND(MIN(data!D34:'data'!K34, data!M34:'data'!Y34)&gt;=0, IF(data!L34&lt;0, FALSE, data!L34&lt;=95),COUNTA(data!D34:'data'!Y34)=22), 1, 0)</f>
        <v>0</v>
      </c>
      <c r="AA34">
        <f>IF(data!D34=3, IF(COUNTIFS(data!A:A, data!A34, data!G:G, "&lt;&gt;2")=0, 1, 0), 0)</f>
        <v>0</v>
      </c>
      <c r="AB34">
        <f>IF(AND(data!G34=2, COUNTIFS(data!A:A, data!A34, data!G:G, 2) = data!D34), 1, 0)</f>
        <v>0</v>
      </c>
      <c r="AC34" t="str">
        <f>IF(AB34=1, data!D34, "0")</f>
        <v>0</v>
      </c>
    </row>
    <row r="35" spans="1:29" x14ac:dyDescent="0.25">
      <c r="A35" s="1">
        <v>104271</v>
      </c>
      <c r="B35">
        <v>3</v>
      </c>
      <c r="C35" s="1" t="s">
        <v>56</v>
      </c>
      <c r="D35">
        <v>3</v>
      </c>
      <c r="E35">
        <v>1</v>
      </c>
      <c r="F35">
        <v>10</v>
      </c>
      <c r="G35">
        <v>2</v>
      </c>
      <c r="H35">
        <v>23</v>
      </c>
      <c r="I35">
        <v>1</v>
      </c>
      <c r="J35">
        <v>1</v>
      </c>
      <c r="K35">
        <v>3</v>
      </c>
      <c r="L35">
        <v>97</v>
      </c>
      <c r="M35">
        <v>2</v>
      </c>
      <c r="N35">
        <v>4</v>
      </c>
      <c r="O35">
        <v>1</v>
      </c>
      <c r="P35">
        <v>1</v>
      </c>
      <c r="Q35">
        <v>3.75</v>
      </c>
      <c r="R35">
        <v>1</v>
      </c>
      <c r="S35">
        <v>2</v>
      </c>
      <c r="T35">
        <v>173.2</v>
      </c>
      <c r="U35">
        <v>59.6</v>
      </c>
      <c r="V35">
        <v>19.867999999999999</v>
      </c>
      <c r="W35">
        <v>0.78500000000000003</v>
      </c>
      <c r="X35">
        <v>1</v>
      </c>
      <c r="Y35">
        <v>3</v>
      </c>
      <c r="Z35">
        <f>IF(AND(MIN(data!D35:'data'!K35, data!M35:'data'!Y35)&gt;=0, IF(data!L35&lt;0, FALSE, data!L35&lt;=95),COUNTA(data!D35:'data'!Y35)=22), 1, 0)</f>
        <v>0</v>
      </c>
      <c r="AA35">
        <f>IF(data!D35=3, IF(COUNTIFS(data!A:A, data!A35, data!G:G, "&lt;&gt;2")=0, 1, 0), 0)</f>
        <v>0</v>
      </c>
      <c r="AB35">
        <f>IF(AND(data!G35=2, COUNTIFS(data!A:A, data!A35, data!G:G, 2) = data!D35), 1, 0)</f>
        <v>0</v>
      </c>
      <c r="AC35" t="str">
        <f>IF(AB35=1, data!D35, "0")</f>
        <v>0</v>
      </c>
    </row>
    <row r="36" spans="1:29" x14ac:dyDescent="0.25">
      <c r="A36" s="1">
        <v>104371</v>
      </c>
      <c r="B36">
        <v>1</v>
      </c>
      <c r="C36" s="1" t="s">
        <v>57</v>
      </c>
      <c r="D36">
        <v>1</v>
      </c>
      <c r="E36">
        <v>1</v>
      </c>
      <c r="F36">
        <v>10</v>
      </c>
      <c r="G36">
        <v>1</v>
      </c>
      <c r="H36">
        <v>54</v>
      </c>
      <c r="I36">
        <v>2</v>
      </c>
      <c r="J36">
        <v>1</v>
      </c>
      <c r="K36">
        <v>7</v>
      </c>
      <c r="L36">
        <v>97</v>
      </c>
      <c r="M36">
        <v>2</v>
      </c>
      <c r="N36">
        <v>4</v>
      </c>
      <c r="O36">
        <v>1</v>
      </c>
      <c r="P36">
        <v>1</v>
      </c>
      <c r="Q36">
        <v>0.89400000000000002</v>
      </c>
      <c r="R36">
        <v>-1</v>
      </c>
      <c r="S36">
        <v>7</v>
      </c>
      <c r="T36">
        <v>154.69999999999999</v>
      </c>
      <c r="U36">
        <v>67.7</v>
      </c>
      <c r="V36">
        <v>28.288</v>
      </c>
      <c r="W36">
        <v>0.80800000000000005</v>
      </c>
      <c r="X36">
        <v>2</v>
      </c>
      <c r="Y36">
        <v>3</v>
      </c>
      <c r="Z36">
        <f>IF(AND(MIN(data!D36:'data'!K36, data!M36:'data'!Y36)&gt;=0, IF(data!L36&lt;0, FALSE, data!L36&lt;=95),COUNTA(data!D36:'data'!Y36)=22), 1, 0)</f>
        <v>0</v>
      </c>
      <c r="AA36">
        <f>IF(data!D36=3, IF(COUNTIFS(data!A:A, data!A36, data!G:G, "&lt;&gt;2")=0, 1, 0), 0)</f>
        <v>0</v>
      </c>
      <c r="AB36">
        <f>IF(AND(data!G36=2, COUNTIFS(data!A:A, data!A36, data!G:G, 2) = data!D36), 1, 0)</f>
        <v>0</v>
      </c>
      <c r="AC36" t="str">
        <f>IF(AB36=1, data!D36, "0")</f>
        <v>0</v>
      </c>
    </row>
    <row r="37" spans="1:29" x14ac:dyDescent="0.25">
      <c r="A37" s="1">
        <v>105051</v>
      </c>
      <c r="B37">
        <v>1</v>
      </c>
      <c r="C37" s="1" t="s">
        <v>58</v>
      </c>
      <c r="D37">
        <v>3</v>
      </c>
      <c r="E37">
        <v>2</v>
      </c>
      <c r="F37">
        <v>13</v>
      </c>
      <c r="G37">
        <v>1</v>
      </c>
      <c r="H37">
        <v>36</v>
      </c>
      <c r="I37">
        <v>2</v>
      </c>
      <c r="J37">
        <v>1</v>
      </c>
      <c r="K37">
        <v>2</v>
      </c>
      <c r="L37">
        <v>19</v>
      </c>
      <c r="M37">
        <v>2</v>
      </c>
      <c r="N37">
        <v>3</v>
      </c>
      <c r="O37">
        <v>5</v>
      </c>
      <c r="P37">
        <v>1</v>
      </c>
      <c r="Q37">
        <v>17.788</v>
      </c>
      <c r="R37">
        <v>-1</v>
      </c>
      <c r="S37">
        <v>2</v>
      </c>
      <c r="T37">
        <v>175.9</v>
      </c>
      <c r="U37">
        <v>83.9</v>
      </c>
      <c r="V37">
        <v>27.116</v>
      </c>
      <c r="W37">
        <v>0.84699999999999998</v>
      </c>
      <c r="X37">
        <v>1</v>
      </c>
      <c r="Y37">
        <v>3</v>
      </c>
      <c r="Z37">
        <f>IF(AND(MIN(data!D37:'data'!K37, data!M37:'data'!Y37)&gt;=0, IF(data!L37&lt;0, FALSE, data!L37&lt;=95),COUNTA(data!D37:'data'!Y37)=22), 1, 0)</f>
        <v>0</v>
      </c>
      <c r="AA37">
        <f>IF(data!D37=3, IF(COUNTIFS(data!A:A, data!A37, data!G:G, "&lt;&gt;2")=0, 1, 0), 0)</f>
        <v>0</v>
      </c>
      <c r="AB37">
        <f>IF(AND(data!G37=2, COUNTIFS(data!A:A, data!A37, data!G:G, 2) = data!D37), 1, 0)</f>
        <v>0</v>
      </c>
      <c r="AC37" t="str">
        <f>IF(AB37=1, data!D37, "0")</f>
        <v>0</v>
      </c>
    </row>
    <row r="38" spans="1:29" x14ac:dyDescent="0.25">
      <c r="A38" s="1">
        <v>105051</v>
      </c>
      <c r="B38">
        <v>2</v>
      </c>
      <c r="C38" s="1" t="s">
        <v>59</v>
      </c>
      <c r="D38">
        <v>3</v>
      </c>
      <c r="E38">
        <v>2</v>
      </c>
      <c r="F38">
        <v>13</v>
      </c>
      <c r="G38">
        <v>2</v>
      </c>
      <c r="H38">
        <v>35</v>
      </c>
      <c r="I38">
        <v>2</v>
      </c>
      <c r="J38">
        <v>1</v>
      </c>
      <c r="K38">
        <v>1</v>
      </c>
      <c r="L38">
        <v>19</v>
      </c>
      <c r="M38">
        <v>3</v>
      </c>
      <c r="N38">
        <v>1</v>
      </c>
      <c r="O38">
        <v>5</v>
      </c>
      <c r="P38">
        <v>1</v>
      </c>
      <c r="Q38">
        <v>20.308</v>
      </c>
      <c r="R38">
        <v>-1</v>
      </c>
      <c r="S38">
        <v>7</v>
      </c>
      <c r="T38">
        <v>169.7</v>
      </c>
      <c r="U38">
        <v>87.1</v>
      </c>
      <c r="V38">
        <v>30.245000000000001</v>
      </c>
      <c r="W38">
        <v>0.69799999999999995</v>
      </c>
      <c r="X38">
        <v>2</v>
      </c>
      <c r="Y38">
        <v>1</v>
      </c>
      <c r="Z38">
        <f>IF(AND(MIN(data!D38:'data'!K38, data!M38:'data'!Y38)&gt;=0, IF(data!L38&lt;0, FALSE, data!L38&lt;=95),COUNTA(data!D38:'data'!Y38)=22), 1, 0)</f>
        <v>0</v>
      </c>
      <c r="AA38">
        <f>IF(data!D38=3, IF(COUNTIFS(data!A:A, data!A38, data!G:G, "&lt;&gt;2")=0, 1, 0), 0)</f>
        <v>0</v>
      </c>
      <c r="AB38">
        <f>IF(AND(data!G38=2, COUNTIFS(data!A:A, data!A38, data!G:G, 2) = data!D38), 1, 0)</f>
        <v>0</v>
      </c>
      <c r="AC38" t="str">
        <f>IF(AB38=1, data!D38, "0")</f>
        <v>0</v>
      </c>
    </row>
    <row r="39" spans="1:29" x14ac:dyDescent="0.25">
      <c r="A39" s="1">
        <v>105051</v>
      </c>
      <c r="B39">
        <v>3</v>
      </c>
      <c r="C39" s="1" t="s">
        <v>60</v>
      </c>
      <c r="D39">
        <v>3</v>
      </c>
      <c r="E39">
        <v>2</v>
      </c>
      <c r="F39">
        <v>13</v>
      </c>
      <c r="G39">
        <v>1</v>
      </c>
      <c r="H39">
        <v>2</v>
      </c>
      <c r="I39">
        <v>-1</v>
      </c>
      <c r="J39">
        <v>1</v>
      </c>
      <c r="K39">
        <v>-1</v>
      </c>
      <c r="L39">
        <v>19</v>
      </c>
      <c r="M39">
        <v>1</v>
      </c>
      <c r="N39">
        <v>-1</v>
      </c>
      <c r="O39">
        <v>-1</v>
      </c>
      <c r="P39">
        <v>-1</v>
      </c>
      <c r="Q39">
        <v>-1</v>
      </c>
      <c r="R39">
        <v>-1</v>
      </c>
      <c r="S39">
        <v>-2</v>
      </c>
      <c r="T39">
        <v>95.5</v>
      </c>
      <c r="U39">
        <v>15</v>
      </c>
      <c r="V39">
        <v>16.446999999999999</v>
      </c>
      <c r="W39">
        <v>-1</v>
      </c>
      <c r="X39">
        <v>-2</v>
      </c>
      <c r="Y39">
        <v>-2</v>
      </c>
      <c r="Z39">
        <f>IF(AND(MIN(data!D39:'data'!K39, data!M39:'data'!Y39)&gt;=0, IF(data!L39&lt;0, FALSE, data!L39&lt;=95),COUNTA(data!D39:'data'!Y39)=22), 1, 0)</f>
        <v>0</v>
      </c>
      <c r="AA39">
        <f>IF(data!D39=3, IF(COUNTIFS(data!A:A, data!A39, data!G:G, "&lt;&gt;2")=0, 1, 0), 0)</f>
        <v>0</v>
      </c>
      <c r="AB39">
        <f>IF(AND(data!G39=2, COUNTIFS(data!A:A, data!A39, data!G:G, 2) = data!D39), 1, 0)</f>
        <v>0</v>
      </c>
      <c r="AC39" t="str">
        <f>IF(AB39=1, data!D39, "0")</f>
        <v>0</v>
      </c>
    </row>
    <row r="40" spans="1:29" x14ac:dyDescent="0.25">
      <c r="A40" s="1">
        <v>105151</v>
      </c>
      <c r="B40">
        <v>1</v>
      </c>
      <c r="C40" s="1" t="s">
        <v>61</v>
      </c>
      <c r="D40">
        <v>4</v>
      </c>
      <c r="E40">
        <v>2</v>
      </c>
      <c r="F40">
        <v>13</v>
      </c>
      <c r="G40">
        <v>1</v>
      </c>
      <c r="H40">
        <v>31</v>
      </c>
      <c r="I40">
        <v>2</v>
      </c>
      <c r="J40">
        <v>1</v>
      </c>
      <c r="K40">
        <v>1</v>
      </c>
      <c r="L40">
        <v>19</v>
      </c>
      <c r="M40">
        <v>1</v>
      </c>
      <c r="N40">
        <v>2</v>
      </c>
      <c r="O40">
        <v>5</v>
      </c>
      <c r="P40">
        <v>1</v>
      </c>
      <c r="Q40">
        <v>11.787100000000001</v>
      </c>
      <c r="R40">
        <v>-1</v>
      </c>
      <c r="S40">
        <v>0</v>
      </c>
      <c r="T40">
        <v>192.8</v>
      </c>
      <c r="U40">
        <v>92.7</v>
      </c>
      <c r="V40">
        <v>24.937999999999999</v>
      </c>
      <c r="W40">
        <v>0.84799999999999998</v>
      </c>
      <c r="X40">
        <v>1</v>
      </c>
      <c r="Y40">
        <v>1</v>
      </c>
      <c r="Z40">
        <f>IF(AND(MIN(data!D40:'data'!K40, data!M40:'data'!Y40)&gt;=0, IF(data!L40&lt;0, FALSE, data!L40&lt;=95),COUNTA(data!D40:'data'!Y40)=22), 1, 0)</f>
        <v>0</v>
      </c>
      <c r="AA40">
        <f>IF(data!D40=3, IF(COUNTIFS(data!A:A, data!A40, data!G:G, "&lt;&gt;2")=0, 1, 0), 0)</f>
        <v>0</v>
      </c>
      <c r="AB40">
        <f>IF(AND(data!G40=2, COUNTIFS(data!A:A, data!A40, data!G:G, 2) = data!D40), 1, 0)</f>
        <v>0</v>
      </c>
      <c r="AC40" t="str">
        <f>IF(AB40=1, data!D40, "0")</f>
        <v>0</v>
      </c>
    </row>
    <row r="41" spans="1:29" x14ac:dyDescent="0.25">
      <c r="A41" s="1">
        <v>105151</v>
      </c>
      <c r="B41">
        <v>2</v>
      </c>
      <c r="C41" s="1" t="s">
        <v>62</v>
      </c>
      <c r="D41">
        <v>4</v>
      </c>
      <c r="E41">
        <v>2</v>
      </c>
      <c r="F41">
        <v>13</v>
      </c>
      <c r="G41">
        <v>2</v>
      </c>
      <c r="H41">
        <v>32</v>
      </c>
      <c r="I41">
        <v>2</v>
      </c>
      <c r="J41">
        <v>1</v>
      </c>
      <c r="K41">
        <v>1</v>
      </c>
      <c r="L41">
        <v>19</v>
      </c>
      <c r="M41">
        <v>2</v>
      </c>
      <c r="N41">
        <v>1</v>
      </c>
      <c r="O41">
        <v>5</v>
      </c>
      <c r="P41">
        <v>1</v>
      </c>
      <c r="Q41">
        <v>7.2402800000000003</v>
      </c>
      <c r="R41">
        <v>-1</v>
      </c>
      <c r="S41">
        <v>6</v>
      </c>
      <c r="T41">
        <v>176.9</v>
      </c>
      <c r="U41">
        <v>79.5</v>
      </c>
      <c r="V41">
        <v>25.405000000000001</v>
      </c>
      <c r="W41">
        <v>0.79800000000000004</v>
      </c>
      <c r="X41">
        <v>2</v>
      </c>
      <c r="Y41">
        <v>1</v>
      </c>
      <c r="Z41">
        <f>IF(AND(MIN(data!D41:'data'!K41, data!M41:'data'!Y41)&gt;=0, IF(data!L41&lt;0, FALSE, data!L41&lt;=95),COUNTA(data!D41:'data'!Y41)=22), 1, 0)</f>
        <v>0</v>
      </c>
      <c r="AA41">
        <f>IF(data!D41=3, IF(COUNTIFS(data!A:A, data!A41, data!G:G, "&lt;&gt;2")=0, 1, 0), 0)</f>
        <v>0</v>
      </c>
      <c r="AB41">
        <f>IF(AND(data!G41=2, COUNTIFS(data!A:A, data!A41, data!G:G, 2) = data!D41), 1, 0)</f>
        <v>0</v>
      </c>
      <c r="AC41" t="str">
        <f>IF(AB41=1, data!D41, "0")</f>
        <v>0</v>
      </c>
    </row>
    <row r="42" spans="1:29" x14ac:dyDescent="0.25">
      <c r="A42" s="1">
        <v>105151</v>
      </c>
      <c r="B42">
        <v>3</v>
      </c>
      <c r="C42" s="1" t="s">
        <v>63</v>
      </c>
      <c r="D42">
        <v>4</v>
      </c>
      <c r="E42">
        <v>2</v>
      </c>
      <c r="F42">
        <v>13</v>
      </c>
      <c r="G42">
        <v>2</v>
      </c>
      <c r="H42">
        <v>3</v>
      </c>
      <c r="I42">
        <v>-1</v>
      </c>
      <c r="J42">
        <v>1</v>
      </c>
      <c r="K42">
        <v>-1</v>
      </c>
      <c r="L42">
        <v>19</v>
      </c>
      <c r="M42">
        <v>1</v>
      </c>
      <c r="N42">
        <v>-1</v>
      </c>
      <c r="O42">
        <v>-1</v>
      </c>
      <c r="P42">
        <v>-1</v>
      </c>
      <c r="Q42">
        <v>-1</v>
      </c>
      <c r="R42">
        <v>-1</v>
      </c>
      <c r="S42">
        <v>-2</v>
      </c>
      <c r="T42">
        <v>-1</v>
      </c>
      <c r="U42">
        <v>16.5</v>
      </c>
      <c r="V42">
        <v>-1</v>
      </c>
      <c r="W42">
        <v>-1</v>
      </c>
      <c r="X42">
        <v>-2</v>
      </c>
      <c r="Y42">
        <v>-2</v>
      </c>
      <c r="Z42">
        <f>IF(AND(MIN(data!D42:'data'!K42, data!M42:'data'!Y42)&gt;=0, IF(data!L42&lt;0, FALSE, data!L42&lt;=95),COUNTA(data!D42:'data'!Y42)=22), 1, 0)</f>
        <v>0</v>
      </c>
      <c r="AA42">
        <f>IF(data!D42=3, IF(COUNTIFS(data!A:A, data!A42, data!G:G, "&lt;&gt;2")=0, 1, 0), 0)</f>
        <v>0</v>
      </c>
      <c r="AB42">
        <f>IF(AND(data!G42=2, COUNTIFS(data!A:A, data!A42, data!G:G, 2) = data!D42), 1, 0)</f>
        <v>0</v>
      </c>
      <c r="AC42" t="str">
        <f>IF(AB42=1, data!D42, "0")</f>
        <v>0</v>
      </c>
    </row>
    <row r="43" spans="1:29" x14ac:dyDescent="0.25">
      <c r="A43" s="1">
        <v>105151</v>
      </c>
      <c r="B43">
        <v>4</v>
      </c>
      <c r="C43" s="1" t="s">
        <v>64</v>
      </c>
      <c r="D43">
        <v>4</v>
      </c>
      <c r="E43">
        <v>2</v>
      </c>
      <c r="F43">
        <v>13</v>
      </c>
      <c r="G43">
        <v>2</v>
      </c>
      <c r="H43">
        <v>0</v>
      </c>
      <c r="I43">
        <v>-1</v>
      </c>
      <c r="J43">
        <v>1</v>
      </c>
      <c r="K43">
        <v>-1</v>
      </c>
      <c r="L43">
        <v>19</v>
      </c>
      <c r="M43">
        <v>1</v>
      </c>
      <c r="N43">
        <v>-1</v>
      </c>
      <c r="O43">
        <v>-1</v>
      </c>
      <c r="P43">
        <v>-1</v>
      </c>
      <c r="Q43">
        <v>-1</v>
      </c>
      <c r="R43">
        <v>-1</v>
      </c>
      <c r="S43">
        <v>-2</v>
      </c>
      <c r="T43">
        <v>-1</v>
      </c>
      <c r="U43">
        <v>10.3</v>
      </c>
      <c r="V43">
        <v>-1</v>
      </c>
      <c r="W43">
        <v>-1</v>
      </c>
      <c r="X43">
        <v>-2</v>
      </c>
      <c r="Y43">
        <v>-2</v>
      </c>
      <c r="Z43">
        <f>IF(AND(MIN(data!D43:'data'!K43, data!M43:'data'!Y43)&gt;=0, IF(data!L43&lt;0, FALSE, data!L43&lt;=95),COUNTA(data!D43:'data'!Y43)=22), 1, 0)</f>
        <v>0</v>
      </c>
      <c r="AA43">
        <f>IF(data!D43=3, IF(COUNTIFS(data!A:A, data!A43, data!G:G, "&lt;&gt;2")=0, 1, 0), 0)</f>
        <v>0</v>
      </c>
      <c r="AB43">
        <f>IF(AND(data!G43=2, COUNTIFS(data!A:A, data!A43, data!G:G, 2) = data!D43), 1, 0)</f>
        <v>0</v>
      </c>
      <c r="AC43" t="str">
        <f>IF(AB43=1, data!D43, "0")</f>
        <v>0</v>
      </c>
    </row>
    <row r="44" spans="1:29" x14ac:dyDescent="0.25">
      <c r="A44" s="1">
        <v>105181</v>
      </c>
      <c r="B44">
        <v>1</v>
      </c>
      <c r="C44" s="1" t="s">
        <v>65</v>
      </c>
      <c r="D44">
        <v>1</v>
      </c>
      <c r="E44">
        <v>2</v>
      </c>
      <c r="F44">
        <v>13</v>
      </c>
      <c r="G44">
        <v>2</v>
      </c>
      <c r="H44">
        <v>81</v>
      </c>
      <c r="I44">
        <v>5</v>
      </c>
      <c r="J44">
        <v>1</v>
      </c>
      <c r="K44">
        <v>7</v>
      </c>
      <c r="L44">
        <v>97</v>
      </c>
      <c r="M44">
        <v>2</v>
      </c>
      <c r="N44">
        <v>3</v>
      </c>
      <c r="O44">
        <v>5</v>
      </c>
      <c r="P44">
        <v>1</v>
      </c>
      <c r="Q44">
        <v>20</v>
      </c>
      <c r="R44">
        <v>-1</v>
      </c>
      <c r="S44">
        <v>7</v>
      </c>
      <c r="T44">
        <v>162.9</v>
      </c>
      <c r="U44">
        <v>73.8</v>
      </c>
      <c r="V44">
        <v>27.811</v>
      </c>
      <c r="W44">
        <v>0.82</v>
      </c>
      <c r="X44">
        <v>-8</v>
      </c>
      <c r="Y44">
        <v>1</v>
      </c>
      <c r="Z44">
        <f>IF(AND(MIN(data!D44:'data'!K44, data!M44:'data'!Y44)&gt;=0, IF(data!L44&lt;0, FALSE, data!L44&lt;=95),COUNTA(data!D44:'data'!Y44)=22), 1, 0)</f>
        <v>0</v>
      </c>
      <c r="AA44">
        <f>IF(data!D44=3, IF(COUNTIFS(data!A:A, data!A44, data!G:G, "&lt;&gt;2")=0, 1, 0), 0)</f>
        <v>0</v>
      </c>
      <c r="AB44">
        <f>IF(AND(data!G44=2, COUNTIFS(data!A:A, data!A44, data!G:G, 2) = data!D44), 1, 0)</f>
        <v>1</v>
      </c>
      <c r="AC44">
        <f>IF(AB44=1, data!D44, "0")</f>
        <v>1</v>
      </c>
    </row>
    <row r="45" spans="1:29" x14ac:dyDescent="0.25">
      <c r="A45" s="1">
        <v>105201</v>
      </c>
      <c r="B45">
        <v>1</v>
      </c>
      <c r="C45" s="1" t="s">
        <v>66</v>
      </c>
      <c r="D45">
        <v>1</v>
      </c>
      <c r="E45">
        <v>2</v>
      </c>
      <c r="F45">
        <v>13</v>
      </c>
      <c r="G45">
        <v>1</v>
      </c>
      <c r="H45">
        <v>58</v>
      </c>
      <c r="I45">
        <v>4</v>
      </c>
      <c r="J45">
        <v>1</v>
      </c>
      <c r="K45">
        <v>6</v>
      </c>
      <c r="L45">
        <v>9</v>
      </c>
      <c r="M45">
        <v>2</v>
      </c>
      <c r="N45">
        <v>1</v>
      </c>
      <c r="O45">
        <v>5</v>
      </c>
      <c r="P45">
        <v>1</v>
      </c>
      <c r="Q45">
        <v>20.25</v>
      </c>
      <c r="R45">
        <v>-1</v>
      </c>
      <c r="S45">
        <v>1</v>
      </c>
      <c r="T45">
        <v>163.4</v>
      </c>
      <c r="U45">
        <v>86.5</v>
      </c>
      <c r="V45">
        <v>32.398000000000003</v>
      </c>
      <c r="W45">
        <v>0.93600000000000005</v>
      </c>
      <c r="X45">
        <v>2</v>
      </c>
      <c r="Y45">
        <v>3</v>
      </c>
      <c r="Z45">
        <f>IF(AND(MIN(data!D45:'data'!K45, data!M45:'data'!Y45)&gt;=0, IF(data!L45&lt;0, FALSE, data!L45&lt;=95),COUNTA(data!D45:'data'!Y45)=22), 1, 0)</f>
        <v>0</v>
      </c>
      <c r="AA45">
        <f>IF(data!D45=3, IF(COUNTIFS(data!A:A, data!A45, data!G:G, "&lt;&gt;2")=0, 1, 0), 0)</f>
        <v>0</v>
      </c>
      <c r="AB45">
        <f>IF(AND(data!G45=2, COUNTIFS(data!A:A, data!A45, data!G:G, 2) = data!D45), 1, 0)</f>
        <v>0</v>
      </c>
      <c r="AC45" t="str">
        <f>IF(AB45=1, data!D45, "0")</f>
        <v>0</v>
      </c>
    </row>
    <row r="46" spans="1:29" x14ac:dyDescent="0.25">
      <c r="A46" s="1">
        <v>105251</v>
      </c>
      <c r="B46">
        <v>1</v>
      </c>
      <c r="C46" s="1" t="s">
        <v>67</v>
      </c>
      <c r="D46">
        <v>2</v>
      </c>
      <c r="E46">
        <v>2</v>
      </c>
      <c r="F46">
        <v>13</v>
      </c>
      <c r="G46">
        <v>1</v>
      </c>
      <c r="H46">
        <v>44</v>
      </c>
      <c r="I46">
        <v>2</v>
      </c>
      <c r="J46">
        <v>1</v>
      </c>
      <c r="K46">
        <v>1</v>
      </c>
      <c r="L46">
        <v>11</v>
      </c>
      <c r="M46">
        <v>1</v>
      </c>
      <c r="N46">
        <v>3</v>
      </c>
      <c r="O46">
        <v>5</v>
      </c>
      <c r="P46">
        <v>1</v>
      </c>
      <c r="Q46">
        <v>51.551000000000002</v>
      </c>
      <c r="R46">
        <v>-1</v>
      </c>
      <c r="S46">
        <v>0</v>
      </c>
      <c r="T46">
        <v>175.1</v>
      </c>
      <c r="U46">
        <v>78.599999999999994</v>
      </c>
      <c r="V46">
        <v>25.635999999999999</v>
      </c>
      <c r="W46">
        <v>0.93700000000000006</v>
      </c>
      <c r="X46">
        <v>1</v>
      </c>
      <c r="Y46">
        <v>3</v>
      </c>
      <c r="Z46">
        <f>IF(AND(MIN(data!D46:'data'!K46, data!M46:'data'!Y46)&gt;=0, IF(data!L46&lt;0, FALSE, data!L46&lt;=95),COUNTA(data!D46:'data'!Y46)=22), 1, 0)</f>
        <v>0</v>
      </c>
      <c r="AA46">
        <f>IF(data!D46=3, IF(COUNTIFS(data!A:A, data!A46, data!G:G, "&lt;&gt;2")=0, 1, 0), 0)</f>
        <v>0</v>
      </c>
      <c r="AB46">
        <f>IF(AND(data!G46=2, COUNTIFS(data!A:A, data!A46, data!G:G, 2) = data!D46), 1, 0)</f>
        <v>0</v>
      </c>
      <c r="AC46" t="str">
        <f>IF(AB46=1, data!D46, "0")</f>
        <v>0</v>
      </c>
    </row>
    <row r="47" spans="1:29" x14ac:dyDescent="0.25">
      <c r="A47" s="1">
        <v>105251</v>
      </c>
      <c r="B47">
        <v>2</v>
      </c>
      <c r="C47" s="1" t="s">
        <v>68</v>
      </c>
      <c r="D47">
        <v>2</v>
      </c>
      <c r="E47">
        <v>2</v>
      </c>
      <c r="F47">
        <v>13</v>
      </c>
      <c r="G47">
        <v>2</v>
      </c>
      <c r="H47">
        <v>43</v>
      </c>
      <c r="I47">
        <v>2</v>
      </c>
      <c r="J47">
        <v>1</v>
      </c>
      <c r="K47">
        <v>4</v>
      </c>
      <c r="L47">
        <v>11</v>
      </c>
      <c r="M47">
        <v>1</v>
      </c>
      <c r="N47">
        <v>1</v>
      </c>
      <c r="O47">
        <v>5</v>
      </c>
      <c r="P47">
        <v>1</v>
      </c>
      <c r="Q47">
        <v>12</v>
      </c>
      <c r="R47">
        <v>-1</v>
      </c>
      <c r="S47">
        <v>0</v>
      </c>
      <c r="T47">
        <v>158.1</v>
      </c>
      <c r="U47">
        <v>61.3</v>
      </c>
      <c r="V47">
        <v>24.524000000000001</v>
      </c>
      <c r="W47">
        <v>0.70499999999999996</v>
      </c>
      <c r="X47">
        <v>2</v>
      </c>
      <c r="Y47">
        <v>3</v>
      </c>
      <c r="Z47">
        <f>IF(AND(MIN(data!D47:'data'!K47, data!M47:'data'!Y47)&gt;=0, IF(data!L47&lt;0, FALSE, data!L47&lt;=95),COUNTA(data!D47:'data'!Y47)=22), 1, 0)</f>
        <v>0</v>
      </c>
      <c r="AA47">
        <f>IF(data!D47=3, IF(COUNTIFS(data!A:A, data!A47, data!G:G, "&lt;&gt;2")=0, 1, 0), 0)</f>
        <v>0</v>
      </c>
      <c r="AB47">
        <f>IF(AND(data!G47=2, COUNTIFS(data!A:A, data!A47, data!G:G, 2) = data!D47), 1, 0)</f>
        <v>0</v>
      </c>
      <c r="AC47" t="str">
        <f>IF(AB47=1, data!D47, "0")</f>
        <v>0</v>
      </c>
    </row>
    <row r="48" spans="1:29" x14ac:dyDescent="0.25">
      <c r="A48" s="1">
        <v>105271</v>
      </c>
      <c r="B48">
        <v>1</v>
      </c>
      <c r="C48" s="1" t="s">
        <v>69</v>
      </c>
      <c r="D48">
        <v>1</v>
      </c>
      <c r="E48">
        <v>2</v>
      </c>
      <c r="F48">
        <v>13</v>
      </c>
      <c r="G48">
        <v>1</v>
      </c>
      <c r="H48">
        <v>51</v>
      </c>
      <c r="I48">
        <v>3</v>
      </c>
      <c r="J48">
        <v>1</v>
      </c>
      <c r="K48">
        <v>6</v>
      </c>
      <c r="L48">
        <v>8</v>
      </c>
      <c r="M48">
        <v>1</v>
      </c>
      <c r="N48">
        <v>1</v>
      </c>
      <c r="O48">
        <v>5</v>
      </c>
      <c r="P48">
        <v>1</v>
      </c>
      <c r="Q48">
        <v>21.29</v>
      </c>
      <c r="R48">
        <v>-1</v>
      </c>
      <c r="S48">
        <v>6</v>
      </c>
      <c r="T48">
        <v>157.6</v>
      </c>
      <c r="U48">
        <v>72.5</v>
      </c>
      <c r="V48">
        <v>29.189</v>
      </c>
      <c r="W48">
        <v>0.81899999999999995</v>
      </c>
      <c r="X48">
        <v>2</v>
      </c>
      <c r="Y48">
        <v>1</v>
      </c>
      <c r="Z48">
        <f>IF(AND(MIN(data!D48:'data'!K48, data!M48:'data'!Y48)&gt;=0, IF(data!L48&lt;0, FALSE, data!L48&lt;=95),COUNTA(data!D48:'data'!Y48)=22), 1, 0)</f>
        <v>0</v>
      </c>
      <c r="AA48">
        <f>IF(data!D48=3, IF(COUNTIFS(data!A:A, data!A48, data!G:G, "&lt;&gt;2")=0, 1, 0), 0)</f>
        <v>0</v>
      </c>
      <c r="AB48">
        <f>IF(AND(data!G48=2, COUNTIFS(data!A:A, data!A48, data!G:G, 2) = data!D48), 1, 0)</f>
        <v>0</v>
      </c>
      <c r="AC48" t="str">
        <f>IF(AB48=1, data!D48, "0")</f>
        <v>0</v>
      </c>
    </row>
    <row r="49" spans="1:29" x14ac:dyDescent="0.25">
      <c r="A49" s="1">
        <v>105341</v>
      </c>
      <c r="B49">
        <v>1</v>
      </c>
      <c r="C49" s="1" t="s">
        <v>70</v>
      </c>
      <c r="D49">
        <v>2</v>
      </c>
      <c r="E49">
        <v>2</v>
      </c>
      <c r="F49">
        <v>13</v>
      </c>
      <c r="G49">
        <v>1</v>
      </c>
      <c r="H49">
        <v>73</v>
      </c>
      <c r="I49">
        <v>2</v>
      </c>
      <c r="J49">
        <v>1</v>
      </c>
      <c r="K49">
        <v>7</v>
      </c>
      <c r="L49">
        <v>9</v>
      </c>
      <c r="M49">
        <v>2</v>
      </c>
      <c r="N49">
        <v>3</v>
      </c>
      <c r="O49">
        <v>5</v>
      </c>
      <c r="P49">
        <v>1</v>
      </c>
      <c r="Q49">
        <v>2.48</v>
      </c>
      <c r="R49">
        <v>-1</v>
      </c>
      <c r="S49">
        <v>2</v>
      </c>
      <c r="T49">
        <v>-1</v>
      </c>
      <c r="U49">
        <v>82.4</v>
      </c>
      <c r="V49">
        <v>-1</v>
      </c>
      <c r="W49">
        <v>1.006</v>
      </c>
      <c r="X49">
        <v>2</v>
      </c>
      <c r="Y49">
        <v>1</v>
      </c>
      <c r="Z49">
        <f>IF(AND(MIN(data!D49:'data'!K49, data!M49:'data'!Y49)&gt;=0, IF(data!L49&lt;0, FALSE, data!L49&lt;=95),COUNTA(data!D49:'data'!Y49)=22), 1, 0)</f>
        <v>0</v>
      </c>
      <c r="AA49">
        <f>IF(data!D49=3, IF(COUNTIFS(data!A:A, data!A49, data!G:G, "&lt;&gt;2")=0, 1, 0), 0)</f>
        <v>0</v>
      </c>
      <c r="AB49">
        <f>IF(AND(data!G49=2, COUNTIFS(data!A:A, data!A49, data!G:G, 2) = data!D49), 1, 0)</f>
        <v>0</v>
      </c>
      <c r="AC49" t="str">
        <f>IF(AB49=1, data!D49, "0")</f>
        <v>0</v>
      </c>
    </row>
    <row r="50" spans="1:29" x14ac:dyDescent="0.25">
      <c r="A50" s="1">
        <v>105341</v>
      </c>
      <c r="B50">
        <v>2</v>
      </c>
      <c r="C50" s="1" t="s">
        <v>71</v>
      </c>
      <c r="D50">
        <v>2</v>
      </c>
      <c r="E50">
        <v>2</v>
      </c>
      <c r="F50">
        <v>13</v>
      </c>
      <c r="G50">
        <v>2</v>
      </c>
      <c r="H50">
        <v>76</v>
      </c>
      <c r="I50">
        <v>2</v>
      </c>
      <c r="J50">
        <v>1</v>
      </c>
      <c r="K50">
        <v>7</v>
      </c>
      <c r="L50">
        <v>9</v>
      </c>
      <c r="M50">
        <v>2</v>
      </c>
      <c r="N50">
        <v>1</v>
      </c>
      <c r="O50">
        <v>5</v>
      </c>
      <c r="P50">
        <v>1</v>
      </c>
      <c r="Q50">
        <v>0.86599999999999999</v>
      </c>
      <c r="R50">
        <v>-1</v>
      </c>
      <c r="S50">
        <v>0</v>
      </c>
      <c r="T50">
        <v>153.69999999999999</v>
      </c>
      <c r="U50">
        <v>84.3</v>
      </c>
      <c r="V50">
        <v>35.685000000000002</v>
      </c>
      <c r="W50">
        <v>0.88700000000000001</v>
      </c>
      <c r="X50">
        <v>-9</v>
      </c>
      <c r="Y50">
        <v>1</v>
      </c>
      <c r="Z50">
        <f>IF(AND(MIN(data!D50:'data'!K50, data!M50:'data'!Y50)&gt;=0, IF(data!L50&lt;0, FALSE, data!L50&lt;=95),COUNTA(data!D50:'data'!Y50)=22), 1, 0)</f>
        <v>0</v>
      </c>
      <c r="AA50">
        <f>IF(data!D50=3, IF(COUNTIFS(data!A:A, data!A50, data!G:G, "&lt;&gt;2")=0, 1, 0), 0)</f>
        <v>0</v>
      </c>
      <c r="AB50">
        <f>IF(AND(data!G50=2, COUNTIFS(data!A:A, data!A50, data!G:G, 2) = data!D50), 1, 0)</f>
        <v>0</v>
      </c>
      <c r="AC50" t="str">
        <f>IF(AB50=1, data!D50, "0")</f>
        <v>0</v>
      </c>
    </row>
    <row r="51" spans="1:29" x14ac:dyDescent="0.25">
      <c r="A51" s="1">
        <v>105351</v>
      </c>
      <c r="B51">
        <v>1</v>
      </c>
      <c r="C51" s="1" t="s">
        <v>72</v>
      </c>
      <c r="D51">
        <v>1</v>
      </c>
      <c r="E51">
        <v>2</v>
      </c>
      <c r="F51">
        <v>13</v>
      </c>
      <c r="G51">
        <v>2</v>
      </c>
      <c r="H51">
        <v>76</v>
      </c>
      <c r="I51">
        <v>5</v>
      </c>
      <c r="J51">
        <v>1</v>
      </c>
      <c r="K51">
        <v>6</v>
      </c>
      <c r="L51">
        <v>6</v>
      </c>
      <c r="M51">
        <v>3</v>
      </c>
      <c r="N51">
        <v>1</v>
      </c>
      <c r="O51">
        <v>5</v>
      </c>
      <c r="P51">
        <v>2</v>
      </c>
      <c r="Q51">
        <v>0.14399999999999999</v>
      </c>
      <c r="R51">
        <v>-1</v>
      </c>
      <c r="S51">
        <v>4</v>
      </c>
      <c r="T51">
        <v>-1</v>
      </c>
      <c r="U51">
        <v>-1</v>
      </c>
      <c r="V51">
        <v>-1</v>
      </c>
      <c r="W51">
        <v>-1</v>
      </c>
      <c r="X51">
        <v>2</v>
      </c>
      <c r="Y51">
        <v>1</v>
      </c>
      <c r="Z51">
        <f>IF(AND(MIN(data!D51:'data'!K51, data!M51:'data'!Y51)&gt;=0, IF(data!L51&lt;0, FALSE, data!L51&lt;=95),COUNTA(data!D51:'data'!Y51)=22), 1, 0)</f>
        <v>0</v>
      </c>
      <c r="AA51">
        <f>IF(data!D51=3, IF(COUNTIFS(data!A:A, data!A51, data!G:G, "&lt;&gt;2")=0, 1, 0), 0)</f>
        <v>0</v>
      </c>
      <c r="AB51">
        <f>IF(AND(data!G51=2, COUNTIFS(data!A:A, data!A51, data!G:G, 2) = data!D51), 1, 0)</f>
        <v>1</v>
      </c>
      <c r="AC51">
        <f>IF(AB51=1, data!D51, "0")</f>
        <v>1</v>
      </c>
    </row>
    <row r="52" spans="1:29" x14ac:dyDescent="0.25">
      <c r="A52" s="1">
        <v>105371</v>
      </c>
      <c r="B52">
        <v>1</v>
      </c>
      <c r="C52" s="1" t="s">
        <v>73</v>
      </c>
      <c r="D52">
        <v>2</v>
      </c>
      <c r="E52">
        <v>2</v>
      </c>
      <c r="F52">
        <v>13</v>
      </c>
      <c r="G52">
        <v>1</v>
      </c>
      <c r="H52">
        <v>51</v>
      </c>
      <c r="I52">
        <v>2</v>
      </c>
      <c r="J52">
        <v>1</v>
      </c>
      <c r="K52">
        <v>5</v>
      </c>
      <c r="L52">
        <v>11</v>
      </c>
      <c r="M52">
        <v>3</v>
      </c>
      <c r="N52">
        <v>4</v>
      </c>
      <c r="O52">
        <v>2</v>
      </c>
      <c r="P52">
        <v>1</v>
      </c>
      <c r="Q52">
        <v>13.673999999999999</v>
      </c>
      <c r="R52">
        <v>-1</v>
      </c>
      <c r="S52">
        <v>0</v>
      </c>
      <c r="T52">
        <v>-1</v>
      </c>
      <c r="U52">
        <v>-1</v>
      </c>
      <c r="V52">
        <v>-1</v>
      </c>
      <c r="W52">
        <v>-1</v>
      </c>
      <c r="X52">
        <v>2</v>
      </c>
      <c r="Y52">
        <v>1</v>
      </c>
      <c r="Z52">
        <f>IF(AND(MIN(data!D52:'data'!K52, data!M52:'data'!Y52)&gt;=0, IF(data!L52&lt;0, FALSE, data!L52&lt;=95),COUNTA(data!D52:'data'!Y52)=22), 1, 0)</f>
        <v>0</v>
      </c>
      <c r="AA52">
        <f>IF(data!D52=3, IF(COUNTIFS(data!A:A, data!A52, data!G:G, "&lt;&gt;2")=0, 1, 0), 0)</f>
        <v>0</v>
      </c>
      <c r="AB52">
        <f>IF(AND(data!G52=2, COUNTIFS(data!A:A, data!A52, data!G:G, 2) = data!D52), 1, 0)</f>
        <v>0</v>
      </c>
      <c r="AC52" t="str">
        <f>IF(AB52=1, data!D52, "0")</f>
        <v>0</v>
      </c>
    </row>
    <row r="53" spans="1:29" x14ac:dyDescent="0.25">
      <c r="A53" s="1">
        <v>105371</v>
      </c>
      <c r="B53">
        <v>2</v>
      </c>
      <c r="C53" s="1" t="s">
        <v>74</v>
      </c>
      <c r="D53">
        <v>2</v>
      </c>
      <c r="E53">
        <v>2</v>
      </c>
      <c r="F53">
        <v>13</v>
      </c>
      <c r="G53">
        <v>2</v>
      </c>
      <c r="H53">
        <v>47</v>
      </c>
      <c r="I53">
        <v>2</v>
      </c>
      <c r="J53">
        <v>1</v>
      </c>
      <c r="K53">
        <v>7</v>
      </c>
      <c r="L53">
        <v>11</v>
      </c>
      <c r="M53">
        <v>4</v>
      </c>
      <c r="N53">
        <v>3</v>
      </c>
      <c r="O53">
        <v>5</v>
      </c>
      <c r="P53">
        <v>1</v>
      </c>
      <c r="Q53">
        <v>9.1449999999999996</v>
      </c>
      <c r="R53">
        <v>-1</v>
      </c>
      <c r="S53">
        <v>2</v>
      </c>
      <c r="T53">
        <v>-1</v>
      </c>
      <c r="U53">
        <v>-1</v>
      </c>
      <c r="V53">
        <v>-1</v>
      </c>
      <c r="W53">
        <v>-1</v>
      </c>
      <c r="X53">
        <v>2</v>
      </c>
      <c r="Y53">
        <v>1</v>
      </c>
      <c r="Z53">
        <f>IF(AND(MIN(data!D53:'data'!K53, data!M53:'data'!Y53)&gt;=0, IF(data!L53&lt;0, FALSE, data!L53&lt;=95),COUNTA(data!D53:'data'!Y53)=22), 1, 0)</f>
        <v>0</v>
      </c>
      <c r="AA53">
        <f>IF(data!D53=3, IF(COUNTIFS(data!A:A, data!A53, data!G:G, "&lt;&gt;2")=0, 1, 0), 0)</f>
        <v>0</v>
      </c>
      <c r="AB53">
        <f>IF(AND(data!G53=2, COUNTIFS(data!A:A, data!A53, data!G:G, 2) = data!D53), 1, 0)</f>
        <v>0</v>
      </c>
      <c r="AC53" t="str">
        <f>IF(AB53=1, data!D53, "0")</f>
        <v>0</v>
      </c>
    </row>
    <row r="54" spans="1:29" x14ac:dyDescent="0.25">
      <c r="A54" s="1">
        <v>106051</v>
      </c>
      <c r="B54">
        <v>1</v>
      </c>
      <c r="C54" s="1" t="s">
        <v>75</v>
      </c>
      <c r="D54">
        <v>5</v>
      </c>
      <c r="E54">
        <v>4</v>
      </c>
      <c r="F54">
        <v>24</v>
      </c>
      <c r="G54">
        <v>2</v>
      </c>
      <c r="H54">
        <v>37</v>
      </c>
      <c r="I54">
        <v>2</v>
      </c>
      <c r="J54">
        <v>1</v>
      </c>
      <c r="K54">
        <v>4</v>
      </c>
      <c r="L54">
        <v>96</v>
      </c>
      <c r="M54">
        <v>2</v>
      </c>
      <c r="N54">
        <v>4</v>
      </c>
      <c r="O54">
        <v>1</v>
      </c>
      <c r="P54">
        <v>1</v>
      </c>
      <c r="Q54">
        <v>8.3659999999999997</v>
      </c>
      <c r="R54">
        <v>-1</v>
      </c>
      <c r="S54">
        <v>0</v>
      </c>
      <c r="T54">
        <v>156.80000000000001</v>
      </c>
      <c r="U54">
        <v>65.2</v>
      </c>
      <c r="V54">
        <v>26.518999999999998</v>
      </c>
      <c r="W54">
        <v>0.86</v>
      </c>
      <c r="X54">
        <v>2</v>
      </c>
      <c r="Y54">
        <v>1</v>
      </c>
      <c r="Z54">
        <f>IF(AND(MIN(data!D54:'data'!K54, data!M54:'data'!Y54)&gt;=0, IF(data!L54&lt;0, FALSE, data!L54&lt;=95),COUNTA(data!D54:'data'!Y54)=22), 1, 0)</f>
        <v>0</v>
      </c>
      <c r="AA54">
        <f>IF(data!D54=3, IF(COUNTIFS(data!A:A, data!A54, data!G:G, "&lt;&gt;2")=0, 1, 0), 0)</f>
        <v>0</v>
      </c>
      <c r="AB54">
        <f>IF(AND(data!G54=2, COUNTIFS(data!A:A, data!A54, data!G:G, 2) = data!D54), 1, 0)</f>
        <v>0</v>
      </c>
      <c r="AC54" t="str">
        <f>IF(AB54=1, data!D54, "0")</f>
        <v>0</v>
      </c>
    </row>
    <row r="55" spans="1:29" x14ac:dyDescent="0.25">
      <c r="A55" s="1">
        <v>106051</v>
      </c>
      <c r="B55">
        <v>2</v>
      </c>
      <c r="C55" s="1" t="s">
        <v>76</v>
      </c>
      <c r="D55">
        <v>5</v>
      </c>
      <c r="E55">
        <v>4</v>
      </c>
      <c r="F55">
        <v>24</v>
      </c>
      <c r="G55">
        <v>1</v>
      </c>
      <c r="H55">
        <v>52</v>
      </c>
      <c r="I55">
        <v>2</v>
      </c>
      <c r="J55">
        <v>1</v>
      </c>
      <c r="K55">
        <v>-1</v>
      </c>
      <c r="L55">
        <v>96</v>
      </c>
      <c r="M55">
        <v>1</v>
      </c>
      <c r="N55">
        <v>1</v>
      </c>
      <c r="O55">
        <v>5</v>
      </c>
      <c r="P55">
        <v>1</v>
      </c>
      <c r="Q55">
        <v>10.587</v>
      </c>
      <c r="R55">
        <v>-1</v>
      </c>
      <c r="S55">
        <v>1</v>
      </c>
      <c r="T55">
        <v>173.7</v>
      </c>
      <c r="U55">
        <v>75.5</v>
      </c>
      <c r="V55">
        <v>25.023</v>
      </c>
      <c r="W55">
        <v>0.89300000000000002</v>
      </c>
      <c r="X55">
        <v>1</v>
      </c>
      <c r="Y55">
        <v>3</v>
      </c>
      <c r="Z55">
        <f>IF(AND(MIN(data!D55:'data'!K55, data!M55:'data'!Y55)&gt;=0, IF(data!L55&lt;0, FALSE, data!L55&lt;=95),COUNTA(data!D55:'data'!Y55)=22), 1, 0)</f>
        <v>0</v>
      </c>
      <c r="AA55">
        <f>IF(data!D55=3, IF(COUNTIFS(data!A:A, data!A55, data!G:G, "&lt;&gt;2")=0, 1, 0), 0)</f>
        <v>0</v>
      </c>
      <c r="AB55">
        <f>IF(AND(data!G55=2, COUNTIFS(data!A:A, data!A55, data!G:G, 2) = data!D55), 1, 0)</f>
        <v>0</v>
      </c>
      <c r="AC55" t="str">
        <f>IF(AB55=1, data!D55, "0")</f>
        <v>0</v>
      </c>
    </row>
    <row r="56" spans="1:29" x14ac:dyDescent="0.25">
      <c r="A56" s="1">
        <v>106051</v>
      </c>
      <c r="B56">
        <v>3</v>
      </c>
      <c r="C56" s="1" t="s">
        <v>77</v>
      </c>
      <c r="D56">
        <v>5</v>
      </c>
      <c r="E56">
        <v>4</v>
      </c>
      <c r="F56">
        <v>24</v>
      </c>
      <c r="G56">
        <v>1</v>
      </c>
      <c r="H56">
        <v>17</v>
      </c>
      <c r="I56">
        <v>1</v>
      </c>
      <c r="J56">
        <v>1</v>
      </c>
      <c r="K56">
        <v>5</v>
      </c>
      <c r="L56">
        <v>96</v>
      </c>
      <c r="M56">
        <v>3</v>
      </c>
      <c r="N56">
        <v>4</v>
      </c>
      <c r="O56">
        <v>4</v>
      </c>
      <c r="P56">
        <v>1</v>
      </c>
      <c r="Q56">
        <v>12</v>
      </c>
      <c r="R56">
        <v>4</v>
      </c>
      <c r="S56">
        <v>0</v>
      </c>
      <c r="T56">
        <v>170.8</v>
      </c>
      <c r="U56">
        <v>55.7</v>
      </c>
      <c r="V56">
        <v>19.093</v>
      </c>
      <c r="W56">
        <v>0.82499999999999996</v>
      </c>
      <c r="X56">
        <v>3</v>
      </c>
      <c r="Y56">
        <v>2</v>
      </c>
      <c r="Z56">
        <f>IF(AND(MIN(data!D56:'data'!K56, data!M56:'data'!Y56)&gt;=0, IF(data!L56&lt;0, FALSE, data!L56&lt;=95),COUNTA(data!D56:'data'!Y56)=22), 1, 0)</f>
        <v>0</v>
      </c>
      <c r="AA56">
        <f>IF(data!D56=3, IF(COUNTIFS(data!A:A, data!A56, data!G:G, "&lt;&gt;2")=0, 1, 0), 0)</f>
        <v>0</v>
      </c>
      <c r="AB56">
        <f>IF(AND(data!G56=2, COUNTIFS(data!A:A, data!A56, data!G:G, 2) = data!D56), 1, 0)</f>
        <v>0</v>
      </c>
      <c r="AC56" t="str">
        <f>IF(AB56=1, data!D56, "0")</f>
        <v>0</v>
      </c>
    </row>
    <row r="57" spans="1:29" x14ac:dyDescent="0.25">
      <c r="A57" s="1">
        <v>106051</v>
      </c>
      <c r="B57">
        <v>4</v>
      </c>
      <c r="C57" s="1" t="s">
        <v>78</v>
      </c>
      <c r="D57">
        <v>5</v>
      </c>
      <c r="E57">
        <v>4</v>
      </c>
      <c r="F57">
        <v>24</v>
      </c>
      <c r="G57">
        <v>1</v>
      </c>
      <c r="H57">
        <v>15</v>
      </c>
      <c r="I57">
        <v>-1</v>
      </c>
      <c r="J57">
        <v>1</v>
      </c>
      <c r="K57">
        <v>-1</v>
      </c>
      <c r="L57">
        <v>96</v>
      </c>
      <c r="M57">
        <v>2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0</v>
      </c>
      <c r="T57">
        <v>167.5</v>
      </c>
      <c r="U57">
        <v>47.3</v>
      </c>
      <c r="V57">
        <v>16.859000000000002</v>
      </c>
      <c r="W57">
        <v>-1</v>
      </c>
      <c r="X57">
        <v>1</v>
      </c>
      <c r="Y57">
        <v>2</v>
      </c>
      <c r="Z57">
        <f>IF(AND(MIN(data!D57:'data'!K57, data!M57:'data'!Y57)&gt;=0, IF(data!L57&lt;0, FALSE, data!L57&lt;=95),COUNTA(data!D57:'data'!Y57)=22), 1, 0)</f>
        <v>0</v>
      </c>
      <c r="AA57">
        <f>IF(data!D57=3, IF(COUNTIFS(data!A:A, data!A57, data!G:G, "&lt;&gt;2")=0, 1, 0), 0)</f>
        <v>0</v>
      </c>
      <c r="AB57">
        <f>IF(AND(data!G57=2, COUNTIFS(data!A:A, data!A57, data!G:G, 2) = data!D57), 1, 0)</f>
        <v>0</v>
      </c>
      <c r="AC57" t="str">
        <f>IF(AB57=1, data!D57, "0")</f>
        <v>0</v>
      </c>
    </row>
    <row r="58" spans="1:29" x14ac:dyDescent="0.25">
      <c r="A58" s="1">
        <v>106051</v>
      </c>
      <c r="B58">
        <v>5</v>
      </c>
      <c r="C58" s="1" t="s">
        <v>79</v>
      </c>
      <c r="D58">
        <v>5</v>
      </c>
      <c r="E58">
        <v>4</v>
      </c>
      <c r="F58">
        <v>24</v>
      </c>
      <c r="G58">
        <v>2</v>
      </c>
      <c r="H58">
        <v>12</v>
      </c>
      <c r="I58">
        <v>-1</v>
      </c>
      <c r="J58">
        <v>1</v>
      </c>
      <c r="K58">
        <v>-1</v>
      </c>
      <c r="L58">
        <v>96</v>
      </c>
      <c r="M58">
        <v>2</v>
      </c>
      <c r="N58">
        <v>-1</v>
      </c>
      <c r="O58">
        <v>-1</v>
      </c>
      <c r="P58">
        <v>-1</v>
      </c>
      <c r="Q58">
        <v>-1</v>
      </c>
      <c r="R58">
        <v>-1</v>
      </c>
      <c r="S58">
        <v>-2</v>
      </c>
      <c r="T58">
        <v>137.9</v>
      </c>
      <c r="U58">
        <v>29.7</v>
      </c>
      <c r="V58">
        <v>15.618</v>
      </c>
      <c r="W58">
        <v>-1</v>
      </c>
      <c r="X58">
        <v>3</v>
      </c>
      <c r="Y58">
        <v>2</v>
      </c>
      <c r="Z58">
        <f>IF(AND(MIN(data!D58:'data'!K58, data!M58:'data'!Y58)&gt;=0, IF(data!L58&lt;0, FALSE, data!L58&lt;=95),COUNTA(data!D58:'data'!Y58)=22), 1, 0)</f>
        <v>0</v>
      </c>
      <c r="AA58">
        <f>IF(data!D58=3, IF(COUNTIFS(data!A:A, data!A58, data!G:G, "&lt;&gt;2")=0, 1, 0), 0)</f>
        <v>0</v>
      </c>
      <c r="AB58">
        <f>IF(AND(data!G58=2, COUNTIFS(data!A:A, data!A58, data!G:G, 2) = data!D58), 1, 0)</f>
        <v>0</v>
      </c>
      <c r="AC58" t="str">
        <f>IF(AB58=1, data!D58, "0")</f>
        <v>0</v>
      </c>
    </row>
    <row r="59" spans="1:29" x14ac:dyDescent="0.25">
      <c r="A59" s="1">
        <v>106181</v>
      </c>
      <c r="B59">
        <v>1</v>
      </c>
      <c r="C59" s="1" t="s">
        <v>80</v>
      </c>
      <c r="D59">
        <v>2</v>
      </c>
      <c r="E59">
        <v>4</v>
      </c>
      <c r="F59">
        <v>24</v>
      </c>
      <c r="G59">
        <v>2</v>
      </c>
      <c r="H59">
        <v>68</v>
      </c>
      <c r="I59">
        <v>2</v>
      </c>
      <c r="J59">
        <v>1</v>
      </c>
      <c r="K59">
        <v>7</v>
      </c>
      <c r="L59">
        <v>15</v>
      </c>
      <c r="M59">
        <v>1</v>
      </c>
      <c r="N59">
        <v>3</v>
      </c>
      <c r="O59">
        <v>5</v>
      </c>
      <c r="P59">
        <v>1</v>
      </c>
      <c r="Q59">
        <v>5.75</v>
      </c>
      <c r="R59">
        <v>-1</v>
      </c>
      <c r="S59">
        <v>1</v>
      </c>
      <c r="T59">
        <v>167.2</v>
      </c>
      <c r="U59">
        <v>88.8</v>
      </c>
      <c r="V59">
        <v>31.763999999999999</v>
      </c>
      <c r="W59">
        <v>-1</v>
      </c>
      <c r="X59">
        <v>2</v>
      </c>
      <c r="Y59">
        <v>1</v>
      </c>
      <c r="Z59">
        <f>IF(AND(MIN(data!D59:'data'!K59, data!M59:'data'!Y59)&gt;=0, IF(data!L59&lt;0, FALSE, data!L59&lt;=95),COUNTA(data!D59:'data'!Y59)=22), 1, 0)</f>
        <v>0</v>
      </c>
      <c r="AA59">
        <f>IF(data!D59=3, IF(COUNTIFS(data!A:A, data!A59, data!G:G, "&lt;&gt;2")=0, 1, 0), 0)</f>
        <v>0</v>
      </c>
      <c r="AB59">
        <f>IF(AND(data!G59=2, COUNTIFS(data!A:A, data!A59, data!G:G, 2) = data!D59), 1, 0)</f>
        <v>0</v>
      </c>
      <c r="AC59" t="str">
        <f>IF(AB59=1, data!D59, "0")</f>
        <v>0</v>
      </c>
    </row>
    <row r="60" spans="1:29" x14ac:dyDescent="0.25">
      <c r="A60" s="1">
        <v>106181</v>
      </c>
      <c r="B60">
        <v>2</v>
      </c>
      <c r="C60" s="1" t="s">
        <v>81</v>
      </c>
      <c r="D60">
        <v>2</v>
      </c>
      <c r="E60">
        <v>4</v>
      </c>
      <c r="F60">
        <v>24</v>
      </c>
      <c r="G60">
        <v>1</v>
      </c>
      <c r="H60">
        <v>77</v>
      </c>
      <c r="I60">
        <v>2</v>
      </c>
      <c r="J60">
        <v>2</v>
      </c>
      <c r="K60">
        <v>7</v>
      </c>
      <c r="L60">
        <v>15</v>
      </c>
      <c r="M60">
        <v>3</v>
      </c>
      <c r="N60">
        <v>3</v>
      </c>
      <c r="O60">
        <v>5</v>
      </c>
      <c r="P60">
        <v>1</v>
      </c>
      <c r="Q60">
        <v>5.75</v>
      </c>
      <c r="R60">
        <v>-1</v>
      </c>
      <c r="S60">
        <v>7</v>
      </c>
      <c r="T60">
        <v>173.1</v>
      </c>
      <c r="U60">
        <v>88.8</v>
      </c>
      <c r="V60">
        <v>29.635999999999999</v>
      </c>
      <c r="W60">
        <v>-1</v>
      </c>
      <c r="X60">
        <v>1</v>
      </c>
      <c r="Y60">
        <v>3</v>
      </c>
      <c r="Z60">
        <f>IF(AND(MIN(data!D60:'data'!K60, data!M60:'data'!Y60)&gt;=0, IF(data!L60&lt;0, FALSE, data!L60&lt;=95),COUNTA(data!D60:'data'!Y60)=22), 1, 0)</f>
        <v>0</v>
      </c>
      <c r="AA60">
        <f>IF(data!D60=3, IF(COUNTIFS(data!A:A, data!A60, data!G:G, "&lt;&gt;2")=0, 1, 0), 0)</f>
        <v>0</v>
      </c>
      <c r="AB60">
        <f>IF(AND(data!G60=2, COUNTIFS(data!A:A, data!A60, data!G:G, 2) = data!D60), 1, 0)</f>
        <v>0</v>
      </c>
      <c r="AC60" t="str">
        <f>IF(AB60=1, data!D60, "0")</f>
        <v>0</v>
      </c>
    </row>
    <row r="61" spans="1:29" x14ac:dyDescent="0.25">
      <c r="A61" s="1">
        <v>106201</v>
      </c>
      <c r="B61">
        <v>1</v>
      </c>
      <c r="C61" s="1" t="s">
        <v>82</v>
      </c>
      <c r="D61">
        <v>2</v>
      </c>
      <c r="E61">
        <v>4</v>
      </c>
      <c r="F61">
        <v>24</v>
      </c>
      <c r="G61">
        <v>1</v>
      </c>
      <c r="H61">
        <v>54</v>
      </c>
      <c r="I61">
        <v>6</v>
      </c>
      <c r="J61">
        <v>1</v>
      </c>
      <c r="K61">
        <v>2</v>
      </c>
      <c r="L61">
        <v>19</v>
      </c>
      <c r="M61">
        <v>1</v>
      </c>
      <c r="N61">
        <v>2</v>
      </c>
      <c r="O61">
        <v>5</v>
      </c>
      <c r="P61">
        <v>1</v>
      </c>
      <c r="Q61">
        <v>6</v>
      </c>
      <c r="R61">
        <v>-1</v>
      </c>
      <c r="S61">
        <v>2</v>
      </c>
      <c r="T61">
        <v>165.7</v>
      </c>
      <c r="U61">
        <v>81.2</v>
      </c>
      <c r="V61">
        <v>29.574000000000002</v>
      </c>
      <c r="W61">
        <v>0.97699999999999998</v>
      </c>
      <c r="X61">
        <v>2</v>
      </c>
      <c r="Y61">
        <v>1</v>
      </c>
      <c r="Z61">
        <f>IF(AND(MIN(data!D61:'data'!K61, data!M61:'data'!Y61)&gt;=0, IF(data!L61&lt;0, FALSE, data!L61&lt;=95),COUNTA(data!D61:'data'!Y61)=22), 1, 0)</f>
        <v>0</v>
      </c>
      <c r="AA61">
        <f>IF(data!D61=3, IF(COUNTIFS(data!A:A, data!A61, data!G:G, "&lt;&gt;2")=0, 1, 0), 0)</f>
        <v>0</v>
      </c>
      <c r="AB61">
        <f>IF(AND(data!G61=2, COUNTIFS(data!A:A, data!A61, data!G:G, 2) = data!D61), 1, 0)</f>
        <v>0</v>
      </c>
      <c r="AC61" t="str">
        <f>IF(AB61=1, data!D61, "0")</f>
        <v>0</v>
      </c>
    </row>
    <row r="62" spans="1:29" x14ac:dyDescent="0.25">
      <c r="A62" s="1">
        <v>106201</v>
      </c>
      <c r="B62">
        <v>2</v>
      </c>
      <c r="C62" s="1" t="s">
        <v>83</v>
      </c>
      <c r="D62">
        <v>2</v>
      </c>
      <c r="E62">
        <v>4</v>
      </c>
      <c r="F62">
        <v>24</v>
      </c>
      <c r="G62">
        <v>2</v>
      </c>
      <c r="H62">
        <v>57</v>
      </c>
      <c r="I62">
        <v>6</v>
      </c>
      <c r="J62">
        <v>1</v>
      </c>
      <c r="K62">
        <v>2</v>
      </c>
      <c r="L62">
        <v>19</v>
      </c>
      <c r="M62">
        <v>1</v>
      </c>
      <c r="N62">
        <v>3</v>
      </c>
      <c r="O62">
        <v>5</v>
      </c>
      <c r="P62">
        <v>1</v>
      </c>
      <c r="Q62">
        <v>10</v>
      </c>
      <c r="R62">
        <v>-1</v>
      </c>
      <c r="S62">
        <v>6</v>
      </c>
      <c r="T62">
        <v>166.4</v>
      </c>
      <c r="U62">
        <v>61.7</v>
      </c>
      <c r="V62">
        <v>22.283000000000001</v>
      </c>
      <c r="W62">
        <v>0.80600000000000005</v>
      </c>
      <c r="X62">
        <v>1</v>
      </c>
      <c r="Y62">
        <v>3</v>
      </c>
      <c r="Z62">
        <f>IF(AND(MIN(data!D62:'data'!K62, data!M62:'data'!Y62)&gt;=0, IF(data!L62&lt;0, FALSE, data!L62&lt;=95),COUNTA(data!D62:'data'!Y62)=22), 1, 0)</f>
        <v>0</v>
      </c>
      <c r="AA62">
        <f>IF(data!D62=3, IF(COUNTIFS(data!A:A, data!A62, data!G:G, "&lt;&gt;2")=0, 1, 0), 0)</f>
        <v>0</v>
      </c>
      <c r="AB62">
        <f>IF(AND(data!G62=2, COUNTIFS(data!A:A, data!A62, data!G:G, 2) = data!D62), 1, 0)</f>
        <v>0</v>
      </c>
      <c r="AC62" t="str">
        <f>IF(AB62=1, data!D62, "0")</f>
        <v>0</v>
      </c>
    </row>
    <row r="63" spans="1:29" x14ac:dyDescent="0.25">
      <c r="A63" s="1">
        <v>106251</v>
      </c>
      <c r="B63">
        <v>1</v>
      </c>
      <c r="C63" s="1" t="s">
        <v>84</v>
      </c>
      <c r="D63">
        <v>1</v>
      </c>
      <c r="E63">
        <v>4</v>
      </c>
      <c r="F63">
        <v>24</v>
      </c>
      <c r="G63">
        <v>2</v>
      </c>
      <c r="H63">
        <v>45</v>
      </c>
      <c r="I63">
        <v>3</v>
      </c>
      <c r="J63">
        <v>1</v>
      </c>
      <c r="K63">
        <v>7</v>
      </c>
      <c r="L63">
        <v>6</v>
      </c>
      <c r="M63">
        <v>1</v>
      </c>
      <c r="N63">
        <v>4</v>
      </c>
      <c r="O63">
        <v>2</v>
      </c>
      <c r="P63">
        <v>1</v>
      </c>
      <c r="Q63">
        <v>1.9</v>
      </c>
      <c r="R63">
        <v>-1</v>
      </c>
      <c r="S63">
        <v>0</v>
      </c>
      <c r="T63">
        <v>147.19999999999999</v>
      </c>
      <c r="U63">
        <v>55.9</v>
      </c>
      <c r="V63">
        <v>25.798999999999999</v>
      </c>
      <c r="W63">
        <v>-1</v>
      </c>
      <c r="X63">
        <v>2</v>
      </c>
      <c r="Y63">
        <v>1</v>
      </c>
      <c r="Z63">
        <f>IF(AND(MIN(data!D63:'data'!K63, data!M63:'data'!Y63)&gt;=0, IF(data!L63&lt;0, FALSE, data!L63&lt;=95),COUNTA(data!D63:'data'!Y63)=22), 1, 0)</f>
        <v>0</v>
      </c>
      <c r="AA63">
        <f>IF(data!D63=3, IF(COUNTIFS(data!A:A, data!A63, data!G:G, "&lt;&gt;2")=0, 1, 0), 0)</f>
        <v>0</v>
      </c>
      <c r="AB63">
        <f>IF(AND(data!G63=2, COUNTIFS(data!A:A, data!A63, data!G:G, 2) = data!D63), 1, 0)</f>
        <v>1</v>
      </c>
      <c r="AC63">
        <f>IF(AB63=1, data!D63, "0")</f>
        <v>1</v>
      </c>
    </row>
    <row r="64" spans="1:29" x14ac:dyDescent="0.25">
      <c r="A64" s="1">
        <v>106271</v>
      </c>
      <c r="B64">
        <v>1</v>
      </c>
      <c r="C64" s="1" t="s">
        <v>85</v>
      </c>
      <c r="D64">
        <v>1</v>
      </c>
      <c r="E64">
        <v>4</v>
      </c>
      <c r="F64">
        <v>24</v>
      </c>
      <c r="G64">
        <v>1</v>
      </c>
      <c r="H64">
        <v>65</v>
      </c>
      <c r="I64">
        <v>2</v>
      </c>
      <c r="J64">
        <v>1</v>
      </c>
      <c r="K64">
        <v>5</v>
      </c>
      <c r="L64">
        <v>96</v>
      </c>
      <c r="M64">
        <v>3</v>
      </c>
      <c r="N64">
        <v>1</v>
      </c>
      <c r="O64">
        <v>5</v>
      </c>
      <c r="P64">
        <v>1</v>
      </c>
      <c r="Q64">
        <v>0.435</v>
      </c>
      <c r="R64">
        <v>-1</v>
      </c>
      <c r="S64">
        <v>1</v>
      </c>
      <c r="T64">
        <v>170</v>
      </c>
      <c r="U64">
        <v>102.8</v>
      </c>
      <c r="V64">
        <v>35.570999999999998</v>
      </c>
      <c r="W64">
        <v>-1</v>
      </c>
      <c r="X64">
        <v>2</v>
      </c>
      <c r="Y64">
        <v>1</v>
      </c>
      <c r="Z64">
        <f>IF(AND(MIN(data!D64:'data'!K64, data!M64:'data'!Y64)&gt;=0, IF(data!L64&lt;0, FALSE, data!L64&lt;=95),COUNTA(data!D64:'data'!Y64)=22), 1, 0)</f>
        <v>0</v>
      </c>
      <c r="AA64">
        <f>IF(data!D64=3, IF(COUNTIFS(data!A:A, data!A64, data!G:G, "&lt;&gt;2")=0, 1, 0), 0)</f>
        <v>0</v>
      </c>
      <c r="AB64">
        <f>IF(AND(data!G64=2, COUNTIFS(data!A:A, data!A64, data!G:G, 2) = data!D64), 1, 0)</f>
        <v>0</v>
      </c>
      <c r="AC64" t="str">
        <f>IF(AB64=1, data!D64, "0")</f>
        <v>0</v>
      </c>
    </row>
    <row r="65" spans="1:29" x14ac:dyDescent="0.25">
      <c r="A65" s="1">
        <v>106341</v>
      </c>
      <c r="B65">
        <v>1</v>
      </c>
      <c r="C65" s="1" t="s">
        <v>86</v>
      </c>
      <c r="D65">
        <v>1</v>
      </c>
      <c r="E65">
        <v>4</v>
      </c>
      <c r="F65">
        <v>24</v>
      </c>
      <c r="G65">
        <v>1</v>
      </c>
      <c r="H65">
        <v>64</v>
      </c>
      <c r="I65">
        <v>5</v>
      </c>
      <c r="J65">
        <v>1</v>
      </c>
      <c r="K65">
        <v>4</v>
      </c>
      <c r="L65">
        <v>96</v>
      </c>
      <c r="M65">
        <v>3</v>
      </c>
      <c r="N65">
        <v>2</v>
      </c>
      <c r="O65">
        <v>5</v>
      </c>
      <c r="P65">
        <v>2</v>
      </c>
      <c r="Q65">
        <v>0</v>
      </c>
      <c r="R65">
        <v>-1</v>
      </c>
      <c r="S65">
        <v>3</v>
      </c>
      <c r="T65">
        <v>157.1</v>
      </c>
      <c r="U65">
        <v>81.5</v>
      </c>
      <c r="V65">
        <v>33.021999999999998</v>
      </c>
      <c r="W65">
        <v>0.85</v>
      </c>
      <c r="X65">
        <v>2</v>
      </c>
      <c r="Y65">
        <v>3</v>
      </c>
      <c r="Z65">
        <f>IF(AND(MIN(data!D65:'data'!K65, data!M65:'data'!Y65)&gt;=0, IF(data!L65&lt;0, FALSE, data!L65&lt;=95),COUNTA(data!D65:'data'!Y65)=22), 1, 0)</f>
        <v>0</v>
      </c>
      <c r="AA65">
        <f>IF(data!D65=3, IF(COUNTIFS(data!A:A, data!A65, data!G:G, "&lt;&gt;2")=0, 1, 0), 0)</f>
        <v>0</v>
      </c>
      <c r="AB65">
        <f>IF(AND(data!G65=2, COUNTIFS(data!A:A, data!A65, data!G:G, 2) = data!D65), 1, 0)</f>
        <v>0</v>
      </c>
      <c r="AC65" t="str">
        <f>IF(AB65=1, data!D65, "0")</f>
        <v>0</v>
      </c>
    </row>
    <row r="66" spans="1:29" x14ac:dyDescent="0.25">
      <c r="A66" s="1">
        <v>106351</v>
      </c>
      <c r="B66">
        <v>1</v>
      </c>
      <c r="C66" s="1" t="s">
        <v>87</v>
      </c>
      <c r="D66">
        <v>1</v>
      </c>
      <c r="E66">
        <v>4</v>
      </c>
      <c r="F66">
        <v>24</v>
      </c>
      <c r="G66">
        <v>2</v>
      </c>
      <c r="H66">
        <v>31</v>
      </c>
      <c r="I66">
        <v>3</v>
      </c>
      <c r="J66">
        <v>1</v>
      </c>
      <c r="K66">
        <v>3</v>
      </c>
      <c r="L66">
        <v>96</v>
      </c>
      <c r="M66">
        <v>1</v>
      </c>
      <c r="N66">
        <v>2</v>
      </c>
      <c r="O66">
        <v>5</v>
      </c>
      <c r="P66">
        <v>1</v>
      </c>
      <c r="Q66">
        <v>4.125</v>
      </c>
      <c r="R66">
        <v>-1</v>
      </c>
      <c r="S66">
        <v>0</v>
      </c>
      <c r="T66">
        <v>169.2</v>
      </c>
      <c r="U66">
        <v>79.7</v>
      </c>
      <c r="V66">
        <v>27.838999999999999</v>
      </c>
      <c r="W66">
        <v>0.752</v>
      </c>
      <c r="X66">
        <v>2</v>
      </c>
      <c r="Y66">
        <v>1</v>
      </c>
      <c r="Z66">
        <f>IF(AND(MIN(data!D66:'data'!K66, data!M66:'data'!Y66)&gt;=0, IF(data!L66&lt;0, FALSE, data!L66&lt;=95),COUNTA(data!D66:'data'!Y66)=22), 1, 0)</f>
        <v>0</v>
      </c>
      <c r="AA66">
        <f>IF(data!D66=3, IF(COUNTIFS(data!A:A, data!A66, data!G:G, "&lt;&gt;2")=0, 1, 0), 0)</f>
        <v>0</v>
      </c>
      <c r="AB66">
        <f>IF(AND(data!G66=2, COUNTIFS(data!A:A, data!A66, data!G:G, 2) = data!D66), 1, 0)</f>
        <v>1</v>
      </c>
      <c r="AC66">
        <f>IF(AB66=1, data!D66, "0")</f>
        <v>1</v>
      </c>
    </row>
    <row r="67" spans="1:29" x14ac:dyDescent="0.25">
      <c r="A67" s="1">
        <v>106371</v>
      </c>
      <c r="B67">
        <v>1</v>
      </c>
      <c r="C67" s="1" t="s">
        <v>88</v>
      </c>
      <c r="D67">
        <v>1</v>
      </c>
      <c r="E67">
        <v>4</v>
      </c>
      <c r="F67">
        <v>24</v>
      </c>
      <c r="G67">
        <v>2</v>
      </c>
      <c r="H67">
        <v>66</v>
      </c>
      <c r="I67">
        <v>2</v>
      </c>
      <c r="J67">
        <v>1</v>
      </c>
      <c r="K67">
        <v>6</v>
      </c>
      <c r="L67">
        <v>8</v>
      </c>
      <c r="M67">
        <v>3</v>
      </c>
      <c r="N67">
        <v>1</v>
      </c>
      <c r="O67">
        <v>5</v>
      </c>
      <c r="P67">
        <v>2</v>
      </c>
      <c r="Q67">
        <v>0.23</v>
      </c>
      <c r="R67">
        <v>-1</v>
      </c>
      <c r="S67">
        <v>0</v>
      </c>
      <c r="T67">
        <v>164.1</v>
      </c>
      <c r="U67">
        <v>104.4</v>
      </c>
      <c r="V67">
        <v>38.768999999999998</v>
      </c>
      <c r="W67">
        <v>0.88600000000000001</v>
      </c>
      <c r="X67">
        <v>2</v>
      </c>
      <c r="Y67">
        <v>1</v>
      </c>
      <c r="Z67">
        <f>IF(AND(MIN(data!D67:'data'!K67, data!M67:'data'!Y67)&gt;=0, IF(data!L67&lt;0, FALSE, data!L67&lt;=95),COUNTA(data!D67:'data'!Y67)=22), 1, 0)</f>
        <v>0</v>
      </c>
      <c r="AA67">
        <f>IF(data!D67=3, IF(COUNTIFS(data!A:A, data!A67, data!G:G, "&lt;&gt;2")=0, 1, 0), 0)</f>
        <v>0</v>
      </c>
      <c r="AB67">
        <f>IF(AND(data!G67=2, COUNTIFS(data!A:A, data!A67, data!G:G, 2) = data!D67), 1, 0)</f>
        <v>1</v>
      </c>
      <c r="AC67">
        <f>IF(AB67=1, data!D67, "0")</f>
        <v>1</v>
      </c>
    </row>
    <row r="68" spans="1:29" x14ac:dyDescent="0.25">
      <c r="A68" s="1">
        <v>107051</v>
      </c>
      <c r="B68">
        <v>1</v>
      </c>
      <c r="C68" s="1" t="s">
        <v>89</v>
      </c>
      <c r="D68">
        <v>5</v>
      </c>
      <c r="E68">
        <v>7</v>
      </c>
      <c r="F68">
        <v>5</v>
      </c>
      <c r="G68">
        <v>2</v>
      </c>
      <c r="H68">
        <v>41</v>
      </c>
      <c r="I68">
        <v>2</v>
      </c>
      <c r="J68">
        <v>3</v>
      </c>
      <c r="K68">
        <v>1</v>
      </c>
      <c r="L68">
        <v>12</v>
      </c>
      <c r="M68">
        <v>4</v>
      </c>
      <c r="N68">
        <v>1</v>
      </c>
      <c r="O68">
        <v>5</v>
      </c>
      <c r="P68">
        <v>2</v>
      </c>
      <c r="Q68">
        <v>5.8000000000000003E-2</v>
      </c>
      <c r="R68">
        <v>-1</v>
      </c>
      <c r="S68">
        <v>0</v>
      </c>
      <c r="T68">
        <v>162.19999999999999</v>
      </c>
      <c r="U68">
        <v>77.7</v>
      </c>
      <c r="V68">
        <v>29.533999999999999</v>
      </c>
      <c r="W68">
        <v>0.88100000000000001</v>
      </c>
      <c r="X68">
        <v>2</v>
      </c>
      <c r="Y68">
        <v>1</v>
      </c>
      <c r="Z68">
        <f>IF(AND(MIN(data!D68:'data'!K68, data!M68:'data'!Y68)&gt;=0, IF(data!L68&lt;0, FALSE, data!L68&lt;=95),COUNTA(data!D68:'data'!Y68)=22), 1, 0)</f>
        <v>0</v>
      </c>
      <c r="AA68">
        <f>IF(data!D68=3, IF(COUNTIFS(data!A:A, data!A68, data!G:G, "&lt;&gt;2")=0, 1, 0), 0)</f>
        <v>0</v>
      </c>
      <c r="AB68">
        <f>IF(AND(data!G68=2, COUNTIFS(data!A:A, data!A68, data!G:G, 2) = data!D68), 1, 0)</f>
        <v>0</v>
      </c>
      <c r="AC68" t="str">
        <f>IF(AB68=1, data!D68, "0")</f>
        <v>0</v>
      </c>
    </row>
    <row r="69" spans="1:29" x14ac:dyDescent="0.25">
      <c r="A69" s="1">
        <v>107051</v>
      </c>
      <c r="B69">
        <v>2</v>
      </c>
      <c r="C69" s="1" t="s">
        <v>90</v>
      </c>
      <c r="D69">
        <v>5</v>
      </c>
      <c r="E69">
        <v>7</v>
      </c>
      <c r="F69">
        <v>5</v>
      </c>
      <c r="G69">
        <v>1</v>
      </c>
      <c r="H69">
        <v>41</v>
      </c>
      <c r="I69">
        <v>2</v>
      </c>
      <c r="J69">
        <v>4</v>
      </c>
      <c r="K69">
        <v>5</v>
      </c>
      <c r="L69">
        <v>12</v>
      </c>
      <c r="M69">
        <v>2</v>
      </c>
      <c r="N69">
        <v>3</v>
      </c>
      <c r="O69">
        <v>5</v>
      </c>
      <c r="P69">
        <v>1</v>
      </c>
      <c r="Q69">
        <v>0.77900000000000003</v>
      </c>
      <c r="R69">
        <v>-1</v>
      </c>
      <c r="S69">
        <v>2</v>
      </c>
      <c r="T69">
        <v>171.3</v>
      </c>
      <c r="U69">
        <v>80.900000000000006</v>
      </c>
      <c r="V69">
        <v>27.57</v>
      </c>
      <c r="W69">
        <v>0.91400000000000003</v>
      </c>
      <c r="X69">
        <v>1</v>
      </c>
      <c r="Y69">
        <v>3</v>
      </c>
      <c r="Z69">
        <f>IF(AND(MIN(data!D69:'data'!K69, data!M69:'data'!Y69)&gt;=0, IF(data!L69&lt;0, FALSE, data!L69&lt;=95),COUNTA(data!D69:'data'!Y69)=22), 1, 0)</f>
        <v>0</v>
      </c>
      <c r="AA69">
        <f>IF(data!D69=3, IF(COUNTIFS(data!A:A, data!A69, data!G:G, "&lt;&gt;2")=0, 1, 0), 0)</f>
        <v>0</v>
      </c>
      <c r="AB69">
        <f>IF(AND(data!G69=2, COUNTIFS(data!A:A, data!A69, data!G:G, 2) = data!D69), 1, 0)</f>
        <v>0</v>
      </c>
      <c r="AC69" t="str">
        <f>IF(AB69=1, data!D69, "0")</f>
        <v>0</v>
      </c>
    </row>
    <row r="70" spans="1:29" x14ac:dyDescent="0.25">
      <c r="A70" s="1">
        <v>107051</v>
      </c>
      <c r="B70">
        <v>3</v>
      </c>
      <c r="C70" s="1" t="s">
        <v>91</v>
      </c>
      <c r="D70">
        <v>5</v>
      </c>
      <c r="E70">
        <v>7</v>
      </c>
      <c r="F70">
        <v>5</v>
      </c>
      <c r="G70">
        <v>1</v>
      </c>
      <c r="H70">
        <v>21</v>
      </c>
      <c r="I70">
        <v>1</v>
      </c>
      <c r="J70">
        <v>4</v>
      </c>
      <c r="K70">
        <v>4</v>
      </c>
      <c r="L70">
        <v>12</v>
      </c>
      <c r="M70">
        <v>2</v>
      </c>
      <c r="N70">
        <v>1</v>
      </c>
      <c r="O70">
        <v>5</v>
      </c>
      <c r="P70">
        <v>1</v>
      </c>
      <c r="Q70">
        <v>0.14964</v>
      </c>
      <c r="R70">
        <v>2</v>
      </c>
      <c r="S70">
        <v>0</v>
      </c>
      <c r="T70">
        <v>173.8</v>
      </c>
      <c r="U70">
        <v>78.400000000000006</v>
      </c>
      <c r="V70">
        <v>25.954999999999998</v>
      </c>
      <c r="W70">
        <v>-1</v>
      </c>
      <c r="X70">
        <v>3</v>
      </c>
      <c r="Y70">
        <v>2</v>
      </c>
      <c r="Z70">
        <f>IF(AND(MIN(data!D70:'data'!K70, data!M70:'data'!Y70)&gt;=0, IF(data!L70&lt;0, FALSE, data!L70&lt;=95),COUNTA(data!D70:'data'!Y70)=22), 1, 0)</f>
        <v>0</v>
      </c>
      <c r="AA70">
        <f>IF(data!D70=3, IF(COUNTIFS(data!A:A, data!A70, data!G:G, "&lt;&gt;2")=0, 1, 0), 0)</f>
        <v>0</v>
      </c>
      <c r="AB70">
        <f>IF(AND(data!G70=2, COUNTIFS(data!A:A, data!A70, data!G:G, 2) = data!D70), 1, 0)</f>
        <v>0</v>
      </c>
      <c r="AC70" t="str">
        <f>IF(AB70=1, data!D70, "0")</f>
        <v>0</v>
      </c>
    </row>
    <row r="71" spans="1:29" x14ac:dyDescent="0.25">
      <c r="A71" s="1">
        <v>107051</v>
      </c>
      <c r="B71">
        <v>4</v>
      </c>
      <c r="C71" s="1" t="s">
        <v>92</v>
      </c>
      <c r="D71">
        <v>5</v>
      </c>
      <c r="E71">
        <v>7</v>
      </c>
      <c r="F71">
        <v>5</v>
      </c>
      <c r="G71">
        <v>1</v>
      </c>
      <c r="H71">
        <v>17</v>
      </c>
      <c r="I71">
        <v>1</v>
      </c>
      <c r="J71">
        <v>4</v>
      </c>
      <c r="K71">
        <v>5</v>
      </c>
      <c r="L71">
        <v>12</v>
      </c>
      <c r="M71">
        <v>2</v>
      </c>
      <c r="N71">
        <v>1</v>
      </c>
      <c r="O71">
        <v>5</v>
      </c>
      <c r="P71">
        <v>1</v>
      </c>
      <c r="Q71">
        <v>-9</v>
      </c>
      <c r="R71">
        <v>4</v>
      </c>
      <c r="S71">
        <v>-9</v>
      </c>
      <c r="T71">
        <v>174.6</v>
      </c>
      <c r="U71">
        <v>64.400000000000006</v>
      </c>
      <c r="V71">
        <v>21.125</v>
      </c>
      <c r="W71">
        <v>0.77800000000000002</v>
      </c>
      <c r="X71">
        <v>-8</v>
      </c>
      <c r="Y71">
        <v>2</v>
      </c>
      <c r="Z71">
        <f>IF(AND(MIN(data!D71:'data'!K71, data!M71:'data'!Y71)&gt;=0, IF(data!L71&lt;0, FALSE, data!L71&lt;=95),COUNTA(data!D71:'data'!Y71)=22), 1, 0)</f>
        <v>0</v>
      </c>
      <c r="AA71">
        <f>IF(data!D71=3, IF(COUNTIFS(data!A:A, data!A71, data!G:G, "&lt;&gt;2")=0, 1, 0), 0)</f>
        <v>0</v>
      </c>
      <c r="AB71">
        <f>IF(AND(data!G71=2, COUNTIFS(data!A:A, data!A71, data!G:G, 2) = data!D71), 1, 0)</f>
        <v>0</v>
      </c>
      <c r="AC71" t="str">
        <f>IF(AB71=1, data!D71, "0")</f>
        <v>0</v>
      </c>
    </row>
    <row r="72" spans="1:29" x14ac:dyDescent="0.25">
      <c r="A72" s="1">
        <v>107051</v>
      </c>
      <c r="B72">
        <v>5</v>
      </c>
      <c r="C72" s="1" t="s">
        <v>93</v>
      </c>
      <c r="D72">
        <v>5</v>
      </c>
      <c r="E72">
        <v>7</v>
      </c>
      <c r="F72">
        <v>5</v>
      </c>
      <c r="G72">
        <v>1</v>
      </c>
      <c r="H72">
        <v>14</v>
      </c>
      <c r="I72">
        <v>-1</v>
      </c>
      <c r="J72">
        <v>3</v>
      </c>
      <c r="K72">
        <v>-1</v>
      </c>
      <c r="L72">
        <v>12</v>
      </c>
      <c r="M72">
        <v>2</v>
      </c>
      <c r="N72">
        <v>-1</v>
      </c>
      <c r="O72">
        <v>-1</v>
      </c>
      <c r="P72">
        <v>-1</v>
      </c>
      <c r="Q72">
        <v>-1</v>
      </c>
      <c r="R72">
        <v>-1</v>
      </c>
      <c r="S72">
        <v>0</v>
      </c>
      <c r="T72">
        <v>167.3</v>
      </c>
      <c r="U72">
        <v>49</v>
      </c>
      <c r="V72">
        <v>17.507000000000001</v>
      </c>
      <c r="W72">
        <v>-1</v>
      </c>
      <c r="X72">
        <v>1</v>
      </c>
      <c r="Y72">
        <v>1</v>
      </c>
      <c r="Z72">
        <f>IF(AND(MIN(data!D72:'data'!K72, data!M72:'data'!Y72)&gt;=0, IF(data!L72&lt;0, FALSE, data!L72&lt;=95),COUNTA(data!D72:'data'!Y72)=22), 1, 0)</f>
        <v>0</v>
      </c>
      <c r="AA72">
        <f>IF(data!D72=3, IF(COUNTIFS(data!A:A, data!A72, data!G:G, "&lt;&gt;2")=0, 1, 0), 0)</f>
        <v>0</v>
      </c>
      <c r="AB72">
        <f>IF(AND(data!G72=2, COUNTIFS(data!A:A, data!A72, data!G:G, 2) = data!D72), 1, 0)</f>
        <v>0</v>
      </c>
      <c r="AC72" t="str">
        <f>IF(AB72=1, data!D72, "0")</f>
        <v>0</v>
      </c>
    </row>
    <row r="73" spans="1:29" x14ac:dyDescent="0.25">
      <c r="A73" s="1">
        <v>107151</v>
      </c>
      <c r="B73">
        <v>1</v>
      </c>
      <c r="C73" s="1" t="s">
        <v>94</v>
      </c>
      <c r="D73">
        <v>2</v>
      </c>
      <c r="E73">
        <v>7</v>
      </c>
      <c r="F73">
        <v>5</v>
      </c>
      <c r="G73">
        <v>2</v>
      </c>
      <c r="H73">
        <v>31</v>
      </c>
      <c r="I73">
        <v>1</v>
      </c>
      <c r="J73">
        <v>3</v>
      </c>
      <c r="K73">
        <v>5</v>
      </c>
      <c r="L73">
        <v>1</v>
      </c>
      <c r="M73">
        <v>2</v>
      </c>
      <c r="N73">
        <v>1</v>
      </c>
      <c r="O73">
        <v>5</v>
      </c>
      <c r="P73">
        <v>2</v>
      </c>
      <c r="Q73">
        <v>0</v>
      </c>
      <c r="R73">
        <v>-1</v>
      </c>
      <c r="S73">
        <v>0</v>
      </c>
      <c r="T73">
        <v>158.1</v>
      </c>
      <c r="U73">
        <v>83.2</v>
      </c>
      <c r="V73">
        <v>33.286000000000001</v>
      </c>
      <c r="W73">
        <v>0.83</v>
      </c>
      <c r="X73">
        <v>1</v>
      </c>
      <c r="Y73">
        <v>1</v>
      </c>
      <c r="Z73">
        <f>IF(AND(MIN(data!D73:'data'!K73, data!M73:'data'!Y73)&gt;=0, IF(data!L73&lt;0, FALSE, data!L73&lt;=95),COUNTA(data!D73:'data'!Y73)=22), 1, 0)</f>
        <v>0</v>
      </c>
      <c r="AA73">
        <f>IF(data!D73=3, IF(COUNTIFS(data!A:A, data!A73, data!G:G, "&lt;&gt;2")=0, 1, 0), 0)</f>
        <v>0</v>
      </c>
      <c r="AB73">
        <f>IF(AND(data!G73=2, COUNTIFS(data!A:A, data!A73, data!G:G, 2) = data!D73), 1, 0)</f>
        <v>1</v>
      </c>
      <c r="AC73">
        <f>IF(AB73=1, data!D73, "0")</f>
        <v>2</v>
      </c>
    </row>
    <row r="74" spans="1:29" x14ac:dyDescent="0.25">
      <c r="A74" s="1">
        <v>107151</v>
      </c>
      <c r="B74">
        <v>2</v>
      </c>
      <c r="C74" s="1" t="s">
        <v>95</v>
      </c>
      <c r="D74">
        <v>2</v>
      </c>
      <c r="E74">
        <v>7</v>
      </c>
      <c r="F74">
        <v>5</v>
      </c>
      <c r="G74">
        <v>2</v>
      </c>
      <c r="H74">
        <v>0</v>
      </c>
      <c r="I74">
        <v>-1</v>
      </c>
      <c r="J74">
        <v>3</v>
      </c>
      <c r="K74">
        <v>-1</v>
      </c>
      <c r="L74">
        <v>1</v>
      </c>
      <c r="M74">
        <v>2</v>
      </c>
      <c r="N74">
        <v>-1</v>
      </c>
      <c r="O74">
        <v>-1</v>
      </c>
      <c r="P74">
        <v>-1</v>
      </c>
      <c r="Q74">
        <v>-1</v>
      </c>
      <c r="R74">
        <v>-1</v>
      </c>
      <c r="S74">
        <v>-2</v>
      </c>
      <c r="T74">
        <v>-1</v>
      </c>
      <c r="U74">
        <v>11.3</v>
      </c>
      <c r="V74">
        <v>-1</v>
      </c>
      <c r="W74">
        <v>-1</v>
      </c>
      <c r="X74">
        <v>-2</v>
      </c>
      <c r="Y74">
        <v>-2</v>
      </c>
      <c r="Z74">
        <f>IF(AND(MIN(data!D74:'data'!K74, data!M74:'data'!Y74)&gt;=0, IF(data!L74&lt;0, FALSE, data!L74&lt;=95),COUNTA(data!D74:'data'!Y74)=22), 1, 0)</f>
        <v>0</v>
      </c>
      <c r="AA74">
        <f>IF(data!D74=3, IF(COUNTIFS(data!A:A, data!A74, data!G:G, "&lt;&gt;2")=0, 1, 0), 0)</f>
        <v>0</v>
      </c>
      <c r="AB74">
        <f>IF(AND(data!G74=2, COUNTIFS(data!A:A, data!A74, data!G:G, 2) = data!D74), 1, 0)</f>
        <v>1</v>
      </c>
      <c r="AC74">
        <f>IF(AB74=1, data!D74, "0")</f>
        <v>2</v>
      </c>
    </row>
    <row r="75" spans="1:29" x14ac:dyDescent="0.25">
      <c r="A75" s="1">
        <v>107201</v>
      </c>
      <c r="B75">
        <v>1</v>
      </c>
      <c r="C75" s="1" t="s">
        <v>96</v>
      </c>
      <c r="D75">
        <v>4</v>
      </c>
      <c r="E75">
        <v>7</v>
      </c>
      <c r="F75">
        <v>5</v>
      </c>
      <c r="G75">
        <v>2</v>
      </c>
      <c r="H75">
        <v>38</v>
      </c>
      <c r="I75">
        <v>2</v>
      </c>
      <c r="J75">
        <v>4</v>
      </c>
      <c r="K75">
        <v>1</v>
      </c>
      <c r="L75">
        <v>21</v>
      </c>
      <c r="M75">
        <v>1</v>
      </c>
      <c r="N75">
        <v>1</v>
      </c>
      <c r="O75">
        <v>5</v>
      </c>
      <c r="P75">
        <v>1</v>
      </c>
      <c r="Q75">
        <v>0.49099999999999999</v>
      </c>
      <c r="R75">
        <v>-1</v>
      </c>
      <c r="S75">
        <v>0</v>
      </c>
      <c r="T75">
        <v>170</v>
      </c>
      <c r="U75">
        <v>78</v>
      </c>
      <c r="V75">
        <v>26.99</v>
      </c>
      <c r="W75">
        <v>0.84099999999999997</v>
      </c>
      <c r="X75">
        <v>1</v>
      </c>
      <c r="Y75">
        <v>3</v>
      </c>
      <c r="Z75">
        <f>IF(AND(MIN(data!D75:'data'!K75, data!M75:'data'!Y75)&gt;=0, IF(data!L75&lt;0, FALSE, data!L75&lt;=95),COUNTA(data!D75:'data'!Y75)=22), 1, 0)</f>
        <v>0</v>
      </c>
      <c r="AA75">
        <f>IF(data!D75=3, IF(COUNTIFS(data!A:A, data!A75, data!G:G, "&lt;&gt;2")=0, 1, 0), 0)</f>
        <v>0</v>
      </c>
      <c r="AB75">
        <f>IF(AND(data!G75=2, COUNTIFS(data!A:A, data!A75, data!G:G, 2) = data!D75), 1, 0)</f>
        <v>0</v>
      </c>
      <c r="AC75" t="str">
        <f>IF(AB75=1, data!D75, "0")</f>
        <v>0</v>
      </c>
    </row>
    <row r="76" spans="1:29" x14ac:dyDescent="0.25">
      <c r="A76" s="1">
        <v>107201</v>
      </c>
      <c r="B76">
        <v>2</v>
      </c>
      <c r="C76" s="1" t="s">
        <v>97</v>
      </c>
      <c r="D76">
        <v>4</v>
      </c>
      <c r="E76">
        <v>7</v>
      </c>
      <c r="F76">
        <v>5</v>
      </c>
      <c r="G76">
        <v>1</v>
      </c>
      <c r="H76">
        <v>36</v>
      </c>
      <c r="I76">
        <v>2</v>
      </c>
      <c r="J76">
        <v>4</v>
      </c>
      <c r="K76">
        <v>2</v>
      </c>
      <c r="L76">
        <v>21</v>
      </c>
      <c r="M76">
        <v>2</v>
      </c>
      <c r="N76">
        <v>1</v>
      </c>
      <c r="O76">
        <v>5</v>
      </c>
      <c r="P76">
        <v>2</v>
      </c>
      <c r="Q76">
        <v>0</v>
      </c>
      <c r="R76">
        <v>-1</v>
      </c>
      <c r="S76">
        <v>0</v>
      </c>
      <c r="T76">
        <v>177.6</v>
      </c>
      <c r="U76">
        <v>78.099999999999994</v>
      </c>
      <c r="V76">
        <v>24.760999999999999</v>
      </c>
      <c r="W76">
        <v>0.86899999999999999</v>
      </c>
      <c r="X76">
        <v>-9</v>
      </c>
      <c r="Y76">
        <v>-9</v>
      </c>
      <c r="Z76">
        <f>IF(AND(MIN(data!D76:'data'!K76, data!M76:'data'!Y76)&gt;=0, IF(data!L76&lt;0, FALSE, data!L76&lt;=95),COUNTA(data!D76:'data'!Y76)=22), 1, 0)</f>
        <v>0</v>
      </c>
      <c r="AA76">
        <f>IF(data!D76=3, IF(COUNTIFS(data!A:A, data!A76, data!G:G, "&lt;&gt;2")=0, 1, 0), 0)</f>
        <v>0</v>
      </c>
      <c r="AB76">
        <f>IF(AND(data!G76=2, COUNTIFS(data!A:A, data!A76, data!G:G, 2) = data!D76), 1, 0)</f>
        <v>0</v>
      </c>
      <c r="AC76" t="str">
        <f>IF(AB76=1, data!D76, "0")</f>
        <v>0</v>
      </c>
    </row>
    <row r="77" spans="1:29" x14ac:dyDescent="0.25">
      <c r="A77" s="1">
        <v>107201</v>
      </c>
      <c r="B77">
        <v>3</v>
      </c>
      <c r="C77" s="1" t="s">
        <v>98</v>
      </c>
      <c r="D77">
        <v>4</v>
      </c>
      <c r="E77">
        <v>7</v>
      </c>
      <c r="F77">
        <v>5</v>
      </c>
      <c r="G77">
        <v>1</v>
      </c>
      <c r="H77">
        <v>10</v>
      </c>
      <c r="I77">
        <v>-1</v>
      </c>
      <c r="J77">
        <v>4</v>
      </c>
      <c r="K77">
        <v>-1</v>
      </c>
      <c r="L77">
        <v>21</v>
      </c>
      <c r="M77">
        <v>2</v>
      </c>
      <c r="N77">
        <v>-1</v>
      </c>
      <c r="O77">
        <v>-1</v>
      </c>
      <c r="P77">
        <v>-1</v>
      </c>
      <c r="Q77">
        <v>-1</v>
      </c>
      <c r="R77">
        <v>-1</v>
      </c>
      <c r="S77">
        <v>-2</v>
      </c>
      <c r="T77">
        <v>138.80000000000001</v>
      </c>
      <c r="U77">
        <v>28.1</v>
      </c>
      <c r="V77">
        <v>14.586</v>
      </c>
      <c r="W77">
        <v>-1</v>
      </c>
      <c r="X77">
        <v>3</v>
      </c>
      <c r="Y77">
        <v>3</v>
      </c>
      <c r="Z77">
        <f>IF(AND(MIN(data!D77:'data'!K77, data!M77:'data'!Y77)&gt;=0, IF(data!L77&lt;0, FALSE, data!L77&lt;=95),COUNTA(data!D77:'data'!Y77)=22), 1, 0)</f>
        <v>0</v>
      </c>
      <c r="AA77">
        <f>IF(data!D77=3, IF(COUNTIFS(data!A:A, data!A77, data!G:G, "&lt;&gt;2")=0, 1, 0), 0)</f>
        <v>0</v>
      </c>
      <c r="AB77">
        <f>IF(AND(data!G77=2, COUNTIFS(data!A:A, data!A77, data!G:G, 2) = data!D77), 1, 0)</f>
        <v>0</v>
      </c>
      <c r="AC77" t="str">
        <f>IF(AB77=1, data!D77, "0")</f>
        <v>0</v>
      </c>
    </row>
    <row r="78" spans="1:29" x14ac:dyDescent="0.25">
      <c r="A78" s="1">
        <v>107201</v>
      </c>
      <c r="B78">
        <v>4</v>
      </c>
      <c r="C78" s="1" t="s">
        <v>99</v>
      </c>
      <c r="D78">
        <v>4</v>
      </c>
      <c r="E78">
        <v>7</v>
      </c>
      <c r="F78">
        <v>5</v>
      </c>
      <c r="G78">
        <v>1</v>
      </c>
      <c r="H78">
        <v>5</v>
      </c>
      <c r="I78">
        <v>-1</v>
      </c>
      <c r="J78">
        <v>4</v>
      </c>
      <c r="K78">
        <v>-1</v>
      </c>
      <c r="L78">
        <v>21</v>
      </c>
      <c r="M78">
        <v>2</v>
      </c>
      <c r="N78">
        <v>-1</v>
      </c>
      <c r="O78">
        <v>-1</v>
      </c>
      <c r="P78">
        <v>-1</v>
      </c>
      <c r="Q78">
        <v>-1</v>
      </c>
      <c r="R78">
        <v>-1</v>
      </c>
      <c r="S78">
        <v>-2</v>
      </c>
      <c r="T78">
        <v>111.8</v>
      </c>
      <c r="U78">
        <v>18.399999999999999</v>
      </c>
      <c r="V78">
        <v>14.721</v>
      </c>
      <c r="W78">
        <v>-1</v>
      </c>
      <c r="X78">
        <v>-2</v>
      </c>
      <c r="Y78">
        <v>-2</v>
      </c>
      <c r="Z78">
        <f>IF(AND(MIN(data!D78:'data'!K78, data!M78:'data'!Y78)&gt;=0, IF(data!L78&lt;0, FALSE, data!L78&lt;=95),COUNTA(data!D78:'data'!Y78)=22), 1, 0)</f>
        <v>0</v>
      </c>
      <c r="AA78">
        <f>IF(data!D78=3, IF(COUNTIFS(data!A:A, data!A78, data!G:G, "&lt;&gt;2")=0, 1, 0), 0)</f>
        <v>0</v>
      </c>
      <c r="AB78">
        <f>IF(AND(data!G78=2, COUNTIFS(data!A:A, data!A78, data!G:G, 2) = data!D78), 1, 0)</f>
        <v>0</v>
      </c>
      <c r="AC78" t="str">
        <f>IF(AB78=1, data!D78, "0")</f>
        <v>0</v>
      </c>
    </row>
    <row r="79" spans="1:29" x14ac:dyDescent="0.25">
      <c r="A79" s="1">
        <v>107271</v>
      </c>
      <c r="B79">
        <v>1</v>
      </c>
      <c r="C79" s="1" t="s">
        <v>100</v>
      </c>
      <c r="D79">
        <v>1</v>
      </c>
      <c r="E79">
        <v>7</v>
      </c>
      <c r="F79">
        <v>5</v>
      </c>
      <c r="G79">
        <v>1</v>
      </c>
      <c r="H79">
        <v>53</v>
      </c>
      <c r="I79">
        <v>1</v>
      </c>
      <c r="J79">
        <v>1</v>
      </c>
      <c r="K79">
        <v>1</v>
      </c>
      <c r="L79">
        <v>21</v>
      </c>
      <c r="M79">
        <v>1</v>
      </c>
      <c r="N79">
        <v>3</v>
      </c>
      <c r="O79">
        <v>5</v>
      </c>
      <c r="P79">
        <v>1</v>
      </c>
      <c r="Q79">
        <v>5</v>
      </c>
      <c r="R79">
        <v>-1</v>
      </c>
      <c r="S79">
        <v>0</v>
      </c>
      <c r="T79">
        <v>171.6</v>
      </c>
      <c r="U79">
        <v>78</v>
      </c>
      <c r="V79">
        <v>26.489000000000001</v>
      </c>
      <c r="W79">
        <v>0.78600000000000003</v>
      </c>
      <c r="X79">
        <v>1</v>
      </c>
      <c r="Y79">
        <v>1</v>
      </c>
      <c r="Z79">
        <f>IF(AND(MIN(data!D79:'data'!K79, data!M79:'data'!Y79)&gt;=0, IF(data!L79&lt;0, FALSE, data!L79&lt;=95),COUNTA(data!D79:'data'!Y79)=22), 1, 0)</f>
        <v>0</v>
      </c>
      <c r="AA79">
        <f>IF(data!D79=3, IF(COUNTIFS(data!A:A, data!A79, data!G:G, "&lt;&gt;2")=0, 1, 0), 0)</f>
        <v>0</v>
      </c>
      <c r="AB79">
        <f>IF(AND(data!G79=2, COUNTIFS(data!A:A, data!A79, data!G:G, 2) = data!D79), 1, 0)</f>
        <v>0</v>
      </c>
      <c r="AC79" t="str">
        <f>IF(AB79=1, data!D79, "0")</f>
        <v>0</v>
      </c>
    </row>
    <row r="80" spans="1:29" x14ac:dyDescent="0.25">
      <c r="A80" s="1">
        <v>107371</v>
      </c>
      <c r="B80">
        <v>1</v>
      </c>
      <c r="C80" s="1" t="s">
        <v>101</v>
      </c>
      <c r="D80">
        <v>2</v>
      </c>
      <c r="E80">
        <v>7</v>
      </c>
      <c r="F80">
        <v>5</v>
      </c>
      <c r="G80">
        <v>2</v>
      </c>
      <c r="H80">
        <v>55</v>
      </c>
      <c r="I80">
        <v>2</v>
      </c>
      <c r="J80">
        <v>7</v>
      </c>
      <c r="K80">
        <v>7</v>
      </c>
      <c r="L80">
        <v>11</v>
      </c>
      <c r="M80">
        <v>3</v>
      </c>
      <c r="N80">
        <v>1</v>
      </c>
      <c r="O80">
        <v>5</v>
      </c>
      <c r="P80">
        <v>1</v>
      </c>
      <c r="Q80">
        <v>1.587</v>
      </c>
      <c r="R80">
        <v>-1</v>
      </c>
      <c r="S80">
        <v>-2</v>
      </c>
      <c r="T80">
        <v>148.5</v>
      </c>
      <c r="U80">
        <v>53.5</v>
      </c>
      <c r="V80">
        <v>24.260999999999999</v>
      </c>
      <c r="W80">
        <v>-1</v>
      </c>
      <c r="X80">
        <v>-2</v>
      </c>
      <c r="Y80">
        <v>-2</v>
      </c>
      <c r="Z80">
        <f>IF(AND(MIN(data!D80:'data'!K80, data!M80:'data'!Y80)&gt;=0, IF(data!L80&lt;0, FALSE, data!L80&lt;=95),COUNTA(data!D80:'data'!Y80)=22), 1, 0)</f>
        <v>0</v>
      </c>
      <c r="AA80">
        <f>IF(data!D80=3, IF(COUNTIFS(data!A:A, data!A80, data!G:G, "&lt;&gt;2")=0, 1, 0), 0)</f>
        <v>0</v>
      </c>
      <c r="AB80">
        <f>IF(AND(data!G80=2, COUNTIFS(data!A:A, data!A80, data!G:G, 2) = data!D80), 1, 0)</f>
        <v>1</v>
      </c>
      <c r="AC80">
        <f>IF(AB80=1, data!D80, "0")</f>
        <v>2</v>
      </c>
    </row>
    <row r="81" spans="1:29" x14ac:dyDescent="0.25">
      <c r="A81" s="1">
        <v>107371</v>
      </c>
      <c r="B81">
        <v>2</v>
      </c>
      <c r="C81" s="1" t="s">
        <v>102</v>
      </c>
      <c r="D81">
        <v>2</v>
      </c>
      <c r="E81">
        <v>7</v>
      </c>
      <c r="F81">
        <v>5</v>
      </c>
      <c r="G81">
        <v>2</v>
      </c>
      <c r="H81">
        <v>23</v>
      </c>
      <c r="I81">
        <v>1</v>
      </c>
      <c r="J81">
        <v>7</v>
      </c>
      <c r="K81">
        <v>3</v>
      </c>
      <c r="L81">
        <v>11</v>
      </c>
      <c r="M81">
        <v>3</v>
      </c>
      <c r="N81">
        <v>1</v>
      </c>
      <c r="O81">
        <v>5</v>
      </c>
      <c r="P81">
        <v>1</v>
      </c>
      <c r="Q81">
        <v>3.1150000000000002</v>
      </c>
      <c r="R81">
        <v>0</v>
      </c>
      <c r="S81">
        <v>0</v>
      </c>
      <c r="T81">
        <v>157</v>
      </c>
      <c r="U81">
        <v>53.1</v>
      </c>
      <c r="V81">
        <v>21.542000000000002</v>
      </c>
      <c r="W81">
        <v>0.76200000000000001</v>
      </c>
      <c r="X81">
        <v>1</v>
      </c>
      <c r="Y81">
        <v>1</v>
      </c>
      <c r="Z81">
        <f>IF(AND(MIN(data!D81:'data'!K81, data!M81:'data'!Y81)&gt;=0, IF(data!L81&lt;0, FALSE, data!L81&lt;=95),COUNTA(data!D81:'data'!Y81)=22), 1, 0)</f>
        <v>1</v>
      </c>
      <c r="AA81">
        <f>IF(data!D81=3, IF(COUNTIFS(data!A:A, data!A81, data!G:G, "&lt;&gt;2")=0, 1, 0), 0)</f>
        <v>0</v>
      </c>
      <c r="AB81">
        <f>IF(AND(data!G81=2, COUNTIFS(data!A:A, data!A81, data!G:G, 2) = data!D81), 1, 0)</f>
        <v>1</v>
      </c>
      <c r="AC81">
        <f>IF(AB81=1, data!D81, "0")</f>
        <v>2</v>
      </c>
    </row>
    <row r="82" spans="1:29" x14ac:dyDescent="0.25">
      <c r="A82" s="1">
        <v>108051</v>
      </c>
      <c r="B82">
        <v>1</v>
      </c>
      <c r="C82" s="1" t="s">
        <v>103</v>
      </c>
      <c r="D82">
        <v>3</v>
      </c>
      <c r="E82">
        <v>7</v>
      </c>
      <c r="F82">
        <v>8</v>
      </c>
      <c r="G82">
        <v>2</v>
      </c>
      <c r="H82">
        <v>27</v>
      </c>
      <c r="I82">
        <v>2</v>
      </c>
      <c r="J82">
        <v>5</v>
      </c>
      <c r="K82">
        <v>3</v>
      </c>
      <c r="L82">
        <v>21</v>
      </c>
      <c r="M82">
        <v>1</v>
      </c>
      <c r="N82">
        <v>1</v>
      </c>
      <c r="O82">
        <v>5</v>
      </c>
      <c r="P82">
        <v>2</v>
      </c>
      <c r="Q82">
        <v>0</v>
      </c>
      <c r="R82">
        <v>-1</v>
      </c>
      <c r="S82">
        <v>0</v>
      </c>
      <c r="T82">
        <v>153.19999999999999</v>
      </c>
      <c r="U82">
        <v>55.9</v>
      </c>
      <c r="V82">
        <v>23.817</v>
      </c>
      <c r="W82">
        <v>0.83899999999999997</v>
      </c>
      <c r="X82">
        <v>1</v>
      </c>
      <c r="Y82">
        <v>1</v>
      </c>
      <c r="Z82">
        <f>IF(AND(MIN(data!D82:'data'!K82, data!M82:'data'!Y82)&gt;=0, IF(data!L82&lt;0, FALSE, data!L82&lt;=95),COUNTA(data!D82:'data'!Y82)=22), 1, 0)</f>
        <v>0</v>
      </c>
      <c r="AA82">
        <f>IF(data!D82=3, IF(COUNTIFS(data!A:A, data!A82, data!G:G, "&lt;&gt;2")=0, 1, 0), 0)</f>
        <v>0</v>
      </c>
      <c r="AB82">
        <f>IF(AND(data!G82=2, COUNTIFS(data!A:A, data!A82, data!G:G, 2) = data!D82), 1, 0)</f>
        <v>0</v>
      </c>
      <c r="AC82" t="str">
        <f>IF(AB82=1, data!D82, "0")</f>
        <v>0</v>
      </c>
    </row>
    <row r="83" spans="1:29" x14ac:dyDescent="0.25">
      <c r="A83" s="1">
        <v>108051</v>
      </c>
      <c r="B83">
        <v>2</v>
      </c>
      <c r="C83" s="1" t="s">
        <v>104</v>
      </c>
      <c r="D83">
        <v>3</v>
      </c>
      <c r="E83">
        <v>7</v>
      </c>
      <c r="F83">
        <v>8</v>
      </c>
      <c r="G83">
        <v>2</v>
      </c>
      <c r="H83">
        <v>5</v>
      </c>
      <c r="I83">
        <v>-1</v>
      </c>
      <c r="J83">
        <v>6</v>
      </c>
      <c r="K83">
        <v>-1</v>
      </c>
      <c r="L83">
        <v>21</v>
      </c>
      <c r="M83">
        <v>1</v>
      </c>
      <c r="N83">
        <v>-1</v>
      </c>
      <c r="O83">
        <v>-1</v>
      </c>
      <c r="P83">
        <v>-1</v>
      </c>
      <c r="Q83">
        <v>-1</v>
      </c>
      <c r="R83">
        <v>-1</v>
      </c>
      <c r="S83">
        <v>-2</v>
      </c>
      <c r="T83">
        <v>104.2</v>
      </c>
      <c r="U83">
        <v>13.8</v>
      </c>
      <c r="V83">
        <v>12.71</v>
      </c>
      <c r="W83">
        <v>-1</v>
      </c>
      <c r="X83">
        <v>-2</v>
      </c>
      <c r="Y83">
        <v>-2</v>
      </c>
      <c r="Z83">
        <f>IF(AND(MIN(data!D83:'data'!K83, data!M83:'data'!Y83)&gt;=0, IF(data!L83&lt;0, FALSE, data!L83&lt;=95),COUNTA(data!D83:'data'!Y83)=22), 1, 0)</f>
        <v>0</v>
      </c>
      <c r="AA83">
        <f>IF(data!D83=3, IF(COUNTIFS(data!A:A, data!A83, data!G:G, "&lt;&gt;2")=0, 1, 0), 0)</f>
        <v>0</v>
      </c>
      <c r="AB83">
        <f>IF(AND(data!G83=2, COUNTIFS(data!A:A, data!A83, data!G:G, 2) = data!D83), 1, 0)</f>
        <v>0</v>
      </c>
      <c r="AC83" t="str">
        <f>IF(AB83=1, data!D83, "0")</f>
        <v>0</v>
      </c>
    </row>
    <row r="84" spans="1:29" x14ac:dyDescent="0.25">
      <c r="A84" s="1">
        <v>108051</v>
      </c>
      <c r="B84">
        <v>3</v>
      </c>
      <c r="C84" s="1" t="s">
        <v>105</v>
      </c>
      <c r="D84">
        <v>3</v>
      </c>
      <c r="E84">
        <v>7</v>
      </c>
      <c r="F84">
        <v>8</v>
      </c>
      <c r="G84">
        <v>1</v>
      </c>
      <c r="H84">
        <v>2</v>
      </c>
      <c r="I84">
        <v>-1</v>
      </c>
      <c r="J84">
        <v>6</v>
      </c>
      <c r="K84">
        <v>-1</v>
      </c>
      <c r="L84">
        <v>21</v>
      </c>
      <c r="M84">
        <v>1</v>
      </c>
      <c r="N84">
        <v>-1</v>
      </c>
      <c r="O84">
        <v>-1</v>
      </c>
      <c r="P84">
        <v>-1</v>
      </c>
      <c r="Q84">
        <v>-1</v>
      </c>
      <c r="R84">
        <v>-1</v>
      </c>
      <c r="S84">
        <v>-2</v>
      </c>
      <c r="T84">
        <v>-1</v>
      </c>
      <c r="U84">
        <v>-1</v>
      </c>
      <c r="V84">
        <v>-1</v>
      </c>
      <c r="W84">
        <v>-1</v>
      </c>
      <c r="X84">
        <v>-2</v>
      </c>
      <c r="Y84">
        <v>-2</v>
      </c>
      <c r="Z84">
        <f>IF(AND(MIN(data!D84:'data'!K84, data!M84:'data'!Y84)&gt;=0, IF(data!L84&lt;0, FALSE, data!L84&lt;=95),COUNTA(data!D84:'data'!Y84)=22), 1, 0)</f>
        <v>0</v>
      </c>
      <c r="AA84">
        <f>IF(data!D84=3, IF(COUNTIFS(data!A:A, data!A84, data!G:G, "&lt;&gt;2")=0, 1, 0), 0)</f>
        <v>0</v>
      </c>
      <c r="AB84">
        <f>IF(AND(data!G84=2, COUNTIFS(data!A:A, data!A84, data!G:G, 2) = data!D84), 1, 0)</f>
        <v>0</v>
      </c>
      <c r="AC84" t="str">
        <f>IF(AB84=1, data!D84, "0")</f>
        <v>0</v>
      </c>
    </row>
    <row r="85" spans="1:29" x14ac:dyDescent="0.25">
      <c r="A85" s="1">
        <v>108151</v>
      </c>
      <c r="B85">
        <v>1</v>
      </c>
      <c r="C85" s="1" t="s">
        <v>106</v>
      </c>
      <c r="D85">
        <v>4</v>
      </c>
      <c r="E85">
        <v>7</v>
      </c>
      <c r="F85">
        <v>8</v>
      </c>
      <c r="G85">
        <v>1</v>
      </c>
      <c r="H85">
        <v>33</v>
      </c>
      <c r="I85">
        <v>6</v>
      </c>
      <c r="J85">
        <v>7</v>
      </c>
      <c r="K85">
        <v>7</v>
      </c>
      <c r="L85">
        <v>97</v>
      </c>
      <c r="M85">
        <v>1</v>
      </c>
      <c r="N85">
        <v>1</v>
      </c>
      <c r="O85">
        <v>5</v>
      </c>
      <c r="P85">
        <v>1</v>
      </c>
      <c r="Q85">
        <v>0.11600000000000001</v>
      </c>
      <c r="R85">
        <v>-1</v>
      </c>
      <c r="S85">
        <v>0</v>
      </c>
      <c r="T85">
        <v>167.2</v>
      </c>
      <c r="U85">
        <v>88.9</v>
      </c>
      <c r="V85">
        <v>31.8</v>
      </c>
      <c r="W85">
        <v>0.91100000000000003</v>
      </c>
      <c r="X85">
        <v>1</v>
      </c>
      <c r="Y85">
        <v>3</v>
      </c>
      <c r="Z85">
        <f>IF(AND(MIN(data!D85:'data'!K85, data!M85:'data'!Y85)&gt;=0, IF(data!L85&lt;0, FALSE, data!L85&lt;=95),COUNTA(data!D85:'data'!Y85)=22), 1, 0)</f>
        <v>0</v>
      </c>
      <c r="AA85">
        <f>IF(data!D85=3, IF(COUNTIFS(data!A:A, data!A85, data!G:G, "&lt;&gt;2")=0, 1, 0), 0)</f>
        <v>0</v>
      </c>
      <c r="AB85">
        <f>IF(AND(data!G85=2, COUNTIFS(data!A:A, data!A85, data!G:G, 2) = data!D85), 1, 0)</f>
        <v>0</v>
      </c>
      <c r="AC85" t="str">
        <f>IF(AB85=1, data!D85, "0")</f>
        <v>0</v>
      </c>
    </row>
    <row r="86" spans="1:29" x14ac:dyDescent="0.25">
      <c r="A86" s="1">
        <v>108151</v>
      </c>
      <c r="B86">
        <v>2</v>
      </c>
      <c r="C86" s="1" t="s">
        <v>107</v>
      </c>
      <c r="D86">
        <v>4</v>
      </c>
      <c r="E86">
        <v>7</v>
      </c>
      <c r="F86">
        <v>8</v>
      </c>
      <c r="G86">
        <v>2</v>
      </c>
      <c r="H86">
        <v>43</v>
      </c>
      <c r="I86">
        <v>6</v>
      </c>
      <c r="J86">
        <v>7</v>
      </c>
      <c r="K86">
        <v>7</v>
      </c>
      <c r="L86">
        <v>97</v>
      </c>
      <c r="M86">
        <v>4</v>
      </c>
      <c r="N86">
        <v>1</v>
      </c>
      <c r="O86">
        <v>5</v>
      </c>
      <c r="P86">
        <v>1</v>
      </c>
      <c r="Q86">
        <v>8.6999999999999994E-2</v>
      </c>
      <c r="R86">
        <v>-1</v>
      </c>
      <c r="S86">
        <v>10</v>
      </c>
      <c r="T86">
        <v>161.80000000000001</v>
      </c>
      <c r="U86">
        <v>79.8</v>
      </c>
      <c r="V86">
        <v>30.481999999999999</v>
      </c>
      <c r="W86">
        <v>0.88100000000000001</v>
      </c>
      <c r="X86">
        <v>2</v>
      </c>
      <c r="Y86">
        <v>1</v>
      </c>
      <c r="Z86">
        <f>IF(AND(MIN(data!D86:'data'!K86, data!M86:'data'!Y86)&gt;=0, IF(data!L86&lt;0, FALSE, data!L86&lt;=95),COUNTA(data!D86:'data'!Y86)=22), 1, 0)</f>
        <v>0</v>
      </c>
      <c r="AA86">
        <f>IF(data!D86=3, IF(COUNTIFS(data!A:A, data!A86, data!G:G, "&lt;&gt;2")=0, 1, 0), 0)</f>
        <v>0</v>
      </c>
      <c r="AB86">
        <f>IF(AND(data!G86=2, COUNTIFS(data!A:A, data!A86, data!G:G, 2) = data!D86), 1, 0)</f>
        <v>0</v>
      </c>
      <c r="AC86" t="str">
        <f>IF(AB86=1, data!D86, "0")</f>
        <v>0</v>
      </c>
    </row>
    <row r="87" spans="1:29" x14ac:dyDescent="0.25">
      <c r="A87" s="1">
        <v>108151</v>
      </c>
      <c r="B87">
        <v>3</v>
      </c>
      <c r="C87" s="1" t="s">
        <v>108</v>
      </c>
      <c r="D87">
        <v>4</v>
      </c>
      <c r="E87">
        <v>7</v>
      </c>
      <c r="F87">
        <v>8</v>
      </c>
      <c r="G87">
        <v>1</v>
      </c>
      <c r="H87">
        <v>15</v>
      </c>
      <c r="I87">
        <v>-1</v>
      </c>
      <c r="J87">
        <v>7</v>
      </c>
      <c r="K87">
        <v>-1</v>
      </c>
      <c r="L87">
        <v>97</v>
      </c>
      <c r="M87">
        <v>1</v>
      </c>
      <c r="N87">
        <v>-1</v>
      </c>
      <c r="O87">
        <v>-1</v>
      </c>
      <c r="P87">
        <v>-1</v>
      </c>
      <c r="Q87">
        <v>-1</v>
      </c>
      <c r="R87">
        <v>-1</v>
      </c>
      <c r="S87">
        <v>1</v>
      </c>
      <c r="T87">
        <v>-1</v>
      </c>
      <c r="U87">
        <v>-1</v>
      </c>
      <c r="V87">
        <v>-1</v>
      </c>
      <c r="W87">
        <v>-1</v>
      </c>
      <c r="X87">
        <v>1</v>
      </c>
      <c r="Y87">
        <v>3</v>
      </c>
      <c r="Z87">
        <f>IF(AND(MIN(data!D87:'data'!K87, data!M87:'data'!Y87)&gt;=0, IF(data!L87&lt;0, FALSE, data!L87&lt;=95),COUNTA(data!D87:'data'!Y87)=22), 1, 0)</f>
        <v>0</v>
      </c>
      <c r="AA87">
        <f>IF(data!D87=3, IF(COUNTIFS(data!A:A, data!A87, data!G:G, "&lt;&gt;2")=0, 1, 0), 0)</f>
        <v>0</v>
      </c>
      <c r="AB87">
        <f>IF(AND(data!G87=2, COUNTIFS(data!A:A, data!A87, data!G:G, 2) = data!D87), 1, 0)</f>
        <v>0</v>
      </c>
      <c r="AC87" t="str">
        <f>IF(AB87=1, data!D87, "0")</f>
        <v>0</v>
      </c>
    </row>
    <row r="88" spans="1:29" x14ac:dyDescent="0.25">
      <c r="A88" s="1">
        <v>108151</v>
      </c>
      <c r="B88">
        <v>4</v>
      </c>
      <c r="C88" s="1" t="s">
        <v>109</v>
      </c>
      <c r="D88">
        <v>4</v>
      </c>
      <c r="E88">
        <v>7</v>
      </c>
      <c r="F88">
        <v>8</v>
      </c>
      <c r="G88">
        <v>1</v>
      </c>
      <c r="H88">
        <v>10</v>
      </c>
      <c r="I88">
        <v>-1</v>
      </c>
      <c r="J88">
        <v>7</v>
      </c>
      <c r="K88">
        <v>-1</v>
      </c>
      <c r="L88">
        <v>97</v>
      </c>
      <c r="M88">
        <v>1</v>
      </c>
      <c r="N88">
        <v>-1</v>
      </c>
      <c r="O88">
        <v>-1</v>
      </c>
      <c r="P88">
        <v>-1</v>
      </c>
      <c r="Q88">
        <v>-1</v>
      </c>
      <c r="R88">
        <v>-1</v>
      </c>
      <c r="S88">
        <v>-2</v>
      </c>
      <c r="T88">
        <v>-1</v>
      </c>
      <c r="U88">
        <v>-1</v>
      </c>
      <c r="V88">
        <v>-1</v>
      </c>
      <c r="W88">
        <v>-1</v>
      </c>
      <c r="X88">
        <v>-2</v>
      </c>
      <c r="Y88">
        <v>-2</v>
      </c>
      <c r="Z88">
        <f>IF(AND(MIN(data!D88:'data'!K88, data!M88:'data'!Y88)&gt;=0, IF(data!L88&lt;0, FALSE, data!L88&lt;=95),COUNTA(data!D88:'data'!Y88)=22), 1, 0)</f>
        <v>0</v>
      </c>
      <c r="AA88">
        <f>IF(data!D88=3, IF(COUNTIFS(data!A:A, data!A88, data!G:G, "&lt;&gt;2")=0, 1, 0), 0)</f>
        <v>0</v>
      </c>
      <c r="AB88">
        <f>IF(AND(data!G88=2, COUNTIFS(data!A:A, data!A88, data!G:G, 2) = data!D88), 1, 0)</f>
        <v>0</v>
      </c>
      <c r="AC88" t="str">
        <f>IF(AB88=1, data!D88, "0")</f>
        <v>0</v>
      </c>
    </row>
    <row r="89" spans="1:29" x14ac:dyDescent="0.25">
      <c r="A89" s="1">
        <v>108271</v>
      </c>
      <c r="B89">
        <v>1</v>
      </c>
      <c r="C89" s="1" t="s">
        <v>110</v>
      </c>
      <c r="D89">
        <v>2</v>
      </c>
      <c r="E89">
        <v>7</v>
      </c>
      <c r="F89">
        <v>8</v>
      </c>
      <c r="G89">
        <v>1</v>
      </c>
      <c r="H89">
        <v>36</v>
      </c>
      <c r="I89">
        <v>2</v>
      </c>
      <c r="J89">
        <v>1</v>
      </c>
      <c r="K89">
        <v>4</v>
      </c>
      <c r="L89">
        <v>97</v>
      </c>
      <c r="M89">
        <v>1</v>
      </c>
      <c r="N89">
        <v>2</v>
      </c>
      <c r="O89">
        <v>5</v>
      </c>
      <c r="P89">
        <v>1</v>
      </c>
      <c r="Q89">
        <v>40</v>
      </c>
      <c r="R89">
        <v>-1</v>
      </c>
      <c r="S89">
        <v>0</v>
      </c>
      <c r="T89">
        <v>178.8</v>
      </c>
      <c r="U89">
        <v>85.2</v>
      </c>
      <c r="V89">
        <v>26.65</v>
      </c>
      <c r="W89">
        <v>0.89800000000000002</v>
      </c>
      <c r="X89">
        <v>1</v>
      </c>
      <c r="Y89">
        <v>3</v>
      </c>
      <c r="Z89">
        <f>IF(AND(MIN(data!D89:'data'!K89, data!M89:'data'!Y89)&gt;=0, IF(data!L89&lt;0, FALSE, data!L89&lt;=95),COUNTA(data!D89:'data'!Y89)=22), 1, 0)</f>
        <v>0</v>
      </c>
      <c r="AA89">
        <f>IF(data!D89=3, IF(COUNTIFS(data!A:A, data!A89, data!G:G, "&lt;&gt;2")=0, 1, 0), 0)</f>
        <v>0</v>
      </c>
      <c r="AB89">
        <f>IF(AND(data!G89=2, COUNTIFS(data!A:A, data!A89, data!G:G, 2) = data!D89), 1, 0)</f>
        <v>0</v>
      </c>
      <c r="AC89" t="str">
        <f>IF(AB89=1, data!D89, "0")</f>
        <v>0</v>
      </c>
    </row>
    <row r="90" spans="1:29" x14ac:dyDescent="0.25">
      <c r="A90" s="1">
        <v>108271</v>
      </c>
      <c r="B90">
        <v>2</v>
      </c>
      <c r="C90" s="1" t="s">
        <v>111</v>
      </c>
      <c r="D90">
        <v>2</v>
      </c>
      <c r="E90">
        <v>7</v>
      </c>
      <c r="F90">
        <v>8</v>
      </c>
      <c r="G90">
        <v>2</v>
      </c>
      <c r="H90">
        <v>32</v>
      </c>
      <c r="I90">
        <v>2</v>
      </c>
      <c r="J90">
        <v>1</v>
      </c>
      <c r="K90">
        <v>4</v>
      </c>
      <c r="L90">
        <v>97</v>
      </c>
      <c r="M90">
        <v>1</v>
      </c>
      <c r="N90">
        <v>1</v>
      </c>
      <c r="O90">
        <v>5</v>
      </c>
      <c r="P90">
        <v>1</v>
      </c>
      <c r="Q90">
        <v>13.5</v>
      </c>
      <c r="R90">
        <v>-1</v>
      </c>
      <c r="S90">
        <v>0</v>
      </c>
      <c r="T90">
        <v>169.2</v>
      </c>
      <c r="U90">
        <v>63.9</v>
      </c>
      <c r="V90">
        <v>22.32</v>
      </c>
      <c r="W90">
        <v>0.872</v>
      </c>
      <c r="X90">
        <v>1</v>
      </c>
      <c r="Y90">
        <v>1</v>
      </c>
      <c r="Z90">
        <f>IF(AND(MIN(data!D90:'data'!K90, data!M90:'data'!Y90)&gt;=0, IF(data!L90&lt;0, FALSE, data!L90&lt;=95),COUNTA(data!D90:'data'!Y90)=22), 1, 0)</f>
        <v>0</v>
      </c>
      <c r="AA90">
        <f>IF(data!D90=3, IF(COUNTIFS(data!A:A, data!A90, data!G:G, "&lt;&gt;2")=0, 1, 0), 0)</f>
        <v>0</v>
      </c>
      <c r="AB90">
        <f>IF(AND(data!G90=2, COUNTIFS(data!A:A, data!A90, data!G:G, 2) = data!D90), 1, 0)</f>
        <v>0</v>
      </c>
      <c r="AC90" t="str">
        <f>IF(AB90=1, data!D90, "0")</f>
        <v>0</v>
      </c>
    </row>
    <row r="91" spans="1:29" x14ac:dyDescent="0.25">
      <c r="A91" s="1">
        <v>108341</v>
      </c>
      <c r="B91">
        <v>1</v>
      </c>
      <c r="C91" s="1" t="s">
        <v>112</v>
      </c>
      <c r="D91">
        <v>1</v>
      </c>
      <c r="E91">
        <v>7</v>
      </c>
      <c r="F91">
        <v>8</v>
      </c>
      <c r="G91">
        <v>1</v>
      </c>
      <c r="H91">
        <v>33</v>
      </c>
      <c r="I91">
        <v>1</v>
      </c>
      <c r="J91">
        <v>1</v>
      </c>
      <c r="K91">
        <v>3</v>
      </c>
      <c r="L91">
        <v>24</v>
      </c>
      <c r="M91">
        <v>2</v>
      </c>
      <c r="N91">
        <v>1</v>
      </c>
      <c r="O91">
        <v>5</v>
      </c>
      <c r="P91">
        <v>1</v>
      </c>
      <c r="Q91">
        <v>12.92</v>
      </c>
      <c r="R91">
        <v>-1</v>
      </c>
      <c r="S91">
        <v>0</v>
      </c>
      <c r="T91">
        <v>187.5</v>
      </c>
      <c r="U91">
        <v>129.80000000000001</v>
      </c>
      <c r="V91">
        <v>36.920999999999999</v>
      </c>
      <c r="W91">
        <v>0.91600000000000004</v>
      </c>
      <c r="X91">
        <v>2</v>
      </c>
      <c r="Y91">
        <v>3</v>
      </c>
      <c r="Z91">
        <f>IF(AND(MIN(data!D91:'data'!K91, data!M91:'data'!Y91)&gt;=0, IF(data!L91&lt;0, FALSE, data!L91&lt;=95),COUNTA(data!D91:'data'!Y91)=22), 1, 0)</f>
        <v>0</v>
      </c>
      <c r="AA91">
        <f>IF(data!D91=3, IF(COUNTIFS(data!A:A, data!A91, data!G:G, "&lt;&gt;2")=0, 1, 0), 0)</f>
        <v>0</v>
      </c>
      <c r="AB91">
        <f>IF(AND(data!G91=2, COUNTIFS(data!A:A, data!A91, data!G:G, 2) = data!D91), 1, 0)</f>
        <v>0</v>
      </c>
      <c r="AC91" t="str">
        <f>IF(AB91=1, data!D91, "0")</f>
        <v>0</v>
      </c>
    </row>
    <row r="92" spans="1:29" x14ac:dyDescent="0.25">
      <c r="A92" s="1">
        <v>108351</v>
      </c>
      <c r="B92">
        <v>1</v>
      </c>
      <c r="C92" s="1" t="s">
        <v>113</v>
      </c>
      <c r="D92">
        <v>2</v>
      </c>
      <c r="E92">
        <v>7</v>
      </c>
      <c r="F92">
        <v>8</v>
      </c>
      <c r="G92">
        <v>1</v>
      </c>
      <c r="H92">
        <v>58</v>
      </c>
      <c r="I92">
        <v>2</v>
      </c>
      <c r="J92">
        <v>1</v>
      </c>
      <c r="K92">
        <v>2</v>
      </c>
      <c r="L92">
        <v>97</v>
      </c>
      <c r="M92">
        <v>1</v>
      </c>
      <c r="N92">
        <v>1</v>
      </c>
      <c r="O92">
        <v>5</v>
      </c>
      <c r="P92">
        <v>1</v>
      </c>
      <c r="Q92">
        <v>25.5</v>
      </c>
      <c r="R92">
        <v>-1</v>
      </c>
      <c r="S92">
        <v>0</v>
      </c>
      <c r="T92">
        <v>169.3</v>
      </c>
      <c r="U92">
        <v>84.2</v>
      </c>
      <c r="V92">
        <v>29.376000000000001</v>
      </c>
      <c r="W92">
        <v>-1</v>
      </c>
      <c r="X92">
        <v>2</v>
      </c>
      <c r="Y92">
        <v>1</v>
      </c>
      <c r="Z92">
        <f>IF(AND(MIN(data!D92:'data'!K92, data!M92:'data'!Y92)&gt;=0, IF(data!L92&lt;0, FALSE, data!L92&lt;=95),COUNTA(data!D92:'data'!Y92)=22), 1, 0)</f>
        <v>0</v>
      </c>
      <c r="AA92">
        <f>IF(data!D92=3, IF(COUNTIFS(data!A:A, data!A92, data!G:G, "&lt;&gt;2")=0, 1, 0), 0)</f>
        <v>0</v>
      </c>
      <c r="AB92">
        <f>IF(AND(data!G92=2, COUNTIFS(data!A:A, data!A92, data!G:G, 2) = data!D92), 1, 0)</f>
        <v>0</v>
      </c>
      <c r="AC92" t="str">
        <f>IF(AB92=1, data!D92, "0")</f>
        <v>0</v>
      </c>
    </row>
    <row r="93" spans="1:29" x14ac:dyDescent="0.25">
      <c r="A93" s="1">
        <v>108351</v>
      </c>
      <c r="B93">
        <v>2</v>
      </c>
      <c r="C93" s="1" t="s">
        <v>114</v>
      </c>
      <c r="D93">
        <v>2</v>
      </c>
      <c r="E93">
        <v>7</v>
      </c>
      <c r="F93">
        <v>8</v>
      </c>
      <c r="G93">
        <v>2</v>
      </c>
      <c r="H93">
        <v>56</v>
      </c>
      <c r="I93">
        <v>2</v>
      </c>
      <c r="J93">
        <v>1</v>
      </c>
      <c r="K93">
        <v>2</v>
      </c>
      <c r="L93">
        <v>97</v>
      </c>
      <c r="M93">
        <v>1</v>
      </c>
      <c r="N93">
        <v>2</v>
      </c>
      <c r="O93">
        <v>5</v>
      </c>
      <c r="P93">
        <v>1</v>
      </c>
      <c r="Q93">
        <v>3.23</v>
      </c>
      <c r="R93">
        <v>-1</v>
      </c>
      <c r="S93">
        <v>0</v>
      </c>
      <c r="T93">
        <v>159.1</v>
      </c>
      <c r="U93">
        <v>80.3</v>
      </c>
      <c r="V93">
        <v>31.722999999999999</v>
      </c>
      <c r="W93">
        <v>-1</v>
      </c>
      <c r="X93">
        <v>2</v>
      </c>
      <c r="Y93">
        <v>1</v>
      </c>
      <c r="Z93">
        <f>IF(AND(MIN(data!D93:'data'!K93, data!M93:'data'!Y93)&gt;=0, IF(data!L93&lt;0, FALSE, data!L93&lt;=95),COUNTA(data!D93:'data'!Y93)=22), 1, 0)</f>
        <v>0</v>
      </c>
      <c r="AA93">
        <f>IF(data!D93=3, IF(COUNTIFS(data!A:A, data!A93, data!G:G, "&lt;&gt;2")=0, 1, 0), 0)</f>
        <v>0</v>
      </c>
      <c r="AB93">
        <f>IF(AND(data!G93=2, COUNTIFS(data!A:A, data!A93, data!G:G, 2) = data!D93), 1, 0)</f>
        <v>0</v>
      </c>
      <c r="AC93" t="str">
        <f>IF(AB93=1, data!D93, "0")</f>
        <v>0</v>
      </c>
    </row>
    <row r="94" spans="1:29" x14ac:dyDescent="0.25">
      <c r="A94" s="1">
        <v>108371</v>
      </c>
      <c r="B94">
        <v>1</v>
      </c>
      <c r="C94" s="1" t="s">
        <v>115</v>
      </c>
      <c r="D94">
        <v>1</v>
      </c>
      <c r="E94">
        <v>7</v>
      </c>
      <c r="F94">
        <v>8</v>
      </c>
      <c r="G94">
        <v>1</v>
      </c>
      <c r="H94">
        <v>77</v>
      </c>
      <c r="I94">
        <v>5</v>
      </c>
      <c r="J94">
        <v>1</v>
      </c>
      <c r="K94">
        <v>7</v>
      </c>
      <c r="L94">
        <v>-1</v>
      </c>
      <c r="M94">
        <v>3</v>
      </c>
      <c r="N94">
        <v>3</v>
      </c>
      <c r="O94">
        <v>5</v>
      </c>
      <c r="P94">
        <v>2</v>
      </c>
      <c r="Q94">
        <v>0</v>
      </c>
      <c r="R94">
        <v>-1</v>
      </c>
      <c r="S94">
        <v>3</v>
      </c>
      <c r="T94">
        <v>163.5</v>
      </c>
      <c r="U94">
        <v>70.099999999999994</v>
      </c>
      <c r="V94">
        <v>26.222999999999999</v>
      </c>
      <c r="W94">
        <v>0.879</v>
      </c>
      <c r="X94">
        <v>-9</v>
      </c>
      <c r="Y94">
        <v>-9</v>
      </c>
      <c r="Z94">
        <f>IF(AND(MIN(data!D94:'data'!K94, data!M94:'data'!Y94)&gt;=0, IF(data!L94&lt;0, FALSE, data!L94&lt;=95),COUNTA(data!D94:'data'!Y94)=22), 1, 0)</f>
        <v>0</v>
      </c>
      <c r="AA94">
        <f>IF(data!D94=3, IF(COUNTIFS(data!A:A, data!A94, data!G:G, "&lt;&gt;2")=0, 1, 0), 0)</f>
        <v>0</v>
      </c>
      <c r="AB94">
        <f>IF(AND(data!G94=2, COUNTIFS(data!A:A, data!A94, data!G:G, 2) = data!D94), 1, 0)</f>
        <v>0</v>
      </c>
      <c r="AC94" t="str">
        <f>IF(AB94=1, data!D94, "0")</f>
        <v>0</v>
      </c>
    </row>
    <row r="95" spans="1:29" x14ac:dyDescent="0.25">
      <c r="A95" s="1">
        <v>109201</v>
      </c>
      <c r="B95">
        <v>1</v>
      </c>
      <c r="C95" s="1" t="s">
        <v>116</v>
      </c>
      <c r="D95">
        <v>1</v>
      </c>
      <c r="E95">
        <v>7</v>
      </c>
      <c r="F95">
        <v>6</v>
      </c>
      <c r="G95">
        <v>1</v>
      </c>
      <c r="H95">
        <v>74</v>
      </c>
      <c r="I95">
        <v>4</v>
      </c>
      <c r="J95">
        <v>1</v>
      </c>
      <c r="K95">
        <v>7</v>
      </c>
      <c r="L95">
        <v>3</v>
      </c>
      <c r="M95">
        <v>1</v>
      </c>
      <c r="N95">
        <v>4</v>
      </c>
      <c r="O95">
        <v>2</v>
      </c>
      <c r="P95">
        <v>2</v>
      </c>
      <c r="Q95">
        <v>2.9000000000000001E-2</v>
      </c>
      <c r="R95">
        <v>-1</v>
      </c>
      <c r="S95">
        <v>0</v>
      </c>
      <c r="T95">
        <v>157</v>
      </c>
      <c r="U95">
        <v>50.4</v>
      </c>
      <c r="V95">
        <v>20.446999999999999</v>
      </c>
      <c r="W95">
        <v>0.86099999999999999</v>
      </c>
      <c r="X95">
        <v>3</v>
      </c>
      <c r="Y95">
        <v>3</v>
      </c>
      <c r="Z95">
        <f>IF(AND(MIN(data!D95:'data'!K95, data!M95:'data'!Y95)&gt;=0, IF(data!L95&lt;0, FALSE, data!L95&lt;=95),COUNTA(data!D95:'data'!Y95)=22), 1, 0)</f>
        <v>0</v>
      </c>
      <c r="AA95">
        <f>IF(data!D95=3, IF(COUNTIFS(data!A:A, data!A95, data!G:G, "&lt;&gt;2")=0, 1, 0), 0)</f>
        <v>0</v>
      </c>
      <c r="AB95">
        <f>IF(AND(data!G95=2, COUNTIFS(data!A:A, data!A95, data!G:G, 2) = data!D95), 1, 0)</f>
        <v>0</v>
      </c>
      <c r="AC95" t="str">
        <f>IF(AB95=1, data!D95, "0")</f>
        <v>0</v>
      </c>
    </row>
    <row r="96" spans="1:29" x14ac:dyDescent="0.25">
      <c r="A96" s="1">
        <v>109251</v>
      </c>
      <c r="B96">
        <v>1</v>
      </c>
      <c r="C96" s="1" t="s">
        <v>117</v>
      </c>
      <c r="D96">
        <v>1</v>
      </c>
      <c r="E96">
        <v>7</v>
      </c>
      <c r="F96">
        <v>6</v>
      </c>
      <c r="G96">
        <v>1</v>
      </c>
      <c r="H96">
        <v>78</v>
      </c>
      <c r="I96">
        <v>5</v>
      </c>
      <c r="J96">
        <v>1</v>
      </c>
      <c r="K96">
        <v>7</v>
      </c>
      <c r="L96">
        <v>96</v>
      </c>
      <c r="M96">
        <v>2</v>
      </c>
      <c r="N96">
        <v>2</v>
      </c>
      <c r="O96">
        <v>5</v>
      </c>
      <c r="P96">
        <v>1</v>
      </c>
      <c r="Q96">
        <v>0.86599999999999999</v>
      </c>
      <c r="R96">
        <v>-1</v>
      </c>
      <c r="S96">
        <v>-2</v>
      </c>
      <c r="T96">
        <v>147.5</v>
      </c>
      <c r="U96">
        <v>63.2</v>
      </c>
      <c r="V96">
        <v>29.048999999999999</v>
      </c>
      <c r="W96">
        <v>-1</v>
      </c>
      <c r="X96">
        <v>-2</v>
      </c>
      <c r="Y96">
        <v>-2</v>
      </c>
      <c r="Z96">
        <f>IF(AND(MIN(data!D96:'data'!K96, data!M96:'data'!Y96)&gt;=0, IF(data!L96&lt;0, FALSE, data!L96&lt;=95),COUNTA(data!D96:'data'!Y96)=22), 1, 0)</f>
        <v>0</v>
      </c>
      <c r="AA96">
        <f>IF(data!D96=3, IF(COUNTIFS(data!A:A, data!A96, data!G:G, "&lt;&gt;2")=0, 1, 0), 0)</f>
        <v>0</v>
      </c>
      <c r="AB96">
        <f>IF(AND(data!G96=2, COUNTIFS(data!A:A, data!A96, data!G:G, 2) = data!D96), 1, 0)</f>
        <v>0</v>
      </c>
      <c r="AC96" t="str">
        <f>IF(AB96=1, data!D96, "0")</f>
        <v>0</v>
      </c>
    </row>
    <row r="97" spans="1:29" x14ac:dyDescent="0.25">
      <c r="A97" s="1">
        <v>109271</v>
      </c>
      <c r="B97">
        <v>1</v>
      </c>
      <c r="C97" s="1" t="s">
        <v>118</v>
      </c>
      <c r="D97">
        <v>1</v>
      </c>
      <c r="E97">
        <v>7</v>
      </c>
      <c r="F97">
        <v>6</v>
      </c>
      <c r="G97">
        <v>1</v>
      </c>
      <c r="H97">
        <v>81</v>
      </c>
      <c r="I97">
        <v>5</v>
      </c>
      <c r="J97">
        <v>5</v>
      </c>
      <c r="K97">
        <v>6</v>
      </c>
      <c r="L97">
        <v>7</v>
      </c>
      <c r="M97">
        <v>4</v>
      </c>
      <c r="N97">
        <v>3</v>
      </c>
      <c r="O97">
        <v>5</v>
      </c>
      <c r="P97">
        <v>2</v>
      </c>
      <c r="Q97">
        <v>0</v>
      </c>
      <c r="R97">
        <v>-1</v>
      </c>
      <c r="S97">
        <v>-2</v>
      </c>
      <c r="T97">
        <v>158.6</v>
      </c>
      <c r="U97">
        <v>49.1</v>
      </c>
      <c r="V97">
        <v>19.52</v>
      </c>
      <c r="W97">
        <v>1.012</v>
      </c>
      <c r="X97">
        <v>-2</v>
      </c>
      <c r="Y97">
        <v>-2</v>
      </c>
      <c r="Z97">
        <f>IF(AND(MIN(data!D97:'data'!K97, data!M97:'data'!Y97)&gt;=0, IF(data!L97&lt;0, FALSE, data!L97&lt;=95),COUNTA(data!D97:'data'!Y97)=22), 1, 0)</f>
        <v>0</v>
      </c>
      <c r="AA97">
        <f>IF(data!D97=3, IF(COUNTIFS(data!A:A, data!A97, data!G:G, "&lt;&gt;2")=0, 1, 0), 0)</f>
        <v>0</v>
      </c>
      <c r="AB97">
        <f>IF(AND(data!G97=2, COUNTIFS(data!A:A, data!A97, data!G:G, 2) = data!D97), 1, 0)</f>
        <v>0</v>
      </c>
      <c r="AC97" t="str">
        <f>IF(AB97=1, data!D97, "0")</f>
        <v>0</v>
      </c>
    </row>
    <row r="98" spans="1:29" x14ac:dyDescent="0.25">
      <c r="A98" s="1">
        <v>109371</v>
      </c>
      <c r="B98">
        <v>1</v>
      </c>
      <c r="C98" s="1" t="s">
        <v>119</v>
      </c>
      <c r="D98">
        <v>1</v>
      </c>
      <c r="E98">
        <v>7</v>
      </c>
      <c r="F98">
        <v>6</v>
      </c>
      <c r="G98">
        <v>1</v>
      </c>
      <c r="H98">
        <v>31</v>
      </c>
      <c r="I98">
        <v>1</v>
      </c>
      <c r="J98">
        <v>1</v>
      </c>
      <c r="K98">
        <v>4</v>
      </c>
      <c r="L98">
        <v>10</v>
      </c>
      <c r="M98">
        <v>3</v>
      </c>
      <c r="N98">
        <v>4</v>
      </c>
      <c r="O98">
        <v>3</v>
      </c>
      <c r="P98">
        <v>1</v>
      </c>
      <c r="Q98">
        <v>6.0289999999999999</v>
      </c>
      <c r="R98">
        <v>-1</v>
      </c>
      <c r="S98">
        <v>2</v>
      </c>
      <c r="T98">
        <v>180.6</v>
      </c>
      <c r="U98">
        <v>70.8</v>
      </c>
      <c r="V98">
        <v>21.707000000000001</v>
      </c>
      <c r="W98">
        <v>0.879</v>
      </c>
      <c r="X98">
        <v>1</v>
      </c>
      <c r="Y98">
        <v>3</v>
      </c>
      <c r="Z98">
        <f>IF(AND(MIN(data!D98:'data'!K98, data!M98:'data'!Y98)&gt;=0, IF(data!L98&lt;0, FALSE, data!L98&lt;=95),COUNTA(data!D98:'data'!Y98)=22), 1, 0)</f>
        <v>0</v>
      </c>
      <c r="AA98">
        <f>IF(data!D98=3, IF(COUNTIFS(data!A:A, data!A98, data!G:G, "&lt;&gt;2")=0, 1, 0), 0)</f>
        <v>0</v>
      </c>
      <c r="AB98">
        <f>IF(AND(data!G98=2, COUNTIFS(data!A:A, data!A98, data!G:G, 2) = data!D98), 1, 0)</f>
        <v>0</v>
      </c>
      <c r="AC98" t="str">
        <f>IF(AB98=1, data!D98, "0")</f>
        <v>0</v>
      </c>
    </row>
    <row r="99" spans="1:29" x14ac:dyDescent="0.25">
      <c r="A99" s="1">
        <v>110051</v>
      </c>
      <c r="B99">
        <v>1</v>
      </c>
      <c r="C99" s="1" t="s">
        <v>120</v>
      </c>
      <c r="D99">
        <v>2</v>
      </c>
      <c r="E99">
        <v>6</v>
      </c>
      <c r="F99">
        <v>2</v>
      </c>
      <c r="G99">
        <v>2</v>
      </c>
      <c r="H99">
        <v>66</v>
      </c>
      <c r="I99">
        <v>2</v>
      </c>
      <c r="J99">
        <v>1</v>
      </c>
      <c r="K99">
        <v>7</v>
      </c>
      <c r="L99">
        <v>7</v>
      </c>
      <c r="M99">
        <v>3</v>
      </c>
      <c r="N99">
        <v>1</v>
      </c>
      <c r="O99">
        <v>5</v>
      </c>
      <c r="P99">
        <v>1</v>
      </c>
      <c r="Q99">
        <v>7</v>
      </c>
      <c r="R99">
        <v>-1</v>
      </c>
      <c r="S99">
        <v>-9</v>
      </c>
      <c r="T99">
        <v>161.9</v>
      </c>
      <c r="U99">
        <v>82.7</v>
      </c>
      <c r="V99">
        <v>31.550999999999998</v>
      </c>
      <c r="W99">
        <v>0.8</v>
      </c>
      <c r="X99">
        <v>2</v>
      </c>
      <c r="Y99">
        <v>3</v>
      </c>
      <c r="Z99">
        <f>IF(AND(MIN(data!D99:'data'!K99, data!M99:'data'!Y99)&gt;=0, IF(data!L99&lt;0, FALSE, data!L99&lt;=95),COUNTA(data!D99:'data'!Y99)=22), 1, 0)</f>
        <v>0</v>
      </c>
      <c r="AA99">
        <f>IF(data!D99=3, IF(COUNTIFS(data!A:A, data!A99, data!G:G, "&lt;&gt;2")=0, 1, 0), 0)</f>
        <v>0</v>
      </c>
      <c r="AB99">
        <f>IF(AND(data!G99=2, COUNTIFS(data!A:A, data!A99, data!G:G, 2) = data!D99), 1, 0)</f>
        <v>0</v>
      </c>
      <c r="AC99" t="str">
        <f>IF(AB99=1, data!D99, "0")</f>
        <v>0</v>
      </c>
    </row>
    <row r="100" spans="1:29" x14ac:dyDescent="0.25">
      <c r="A100" s="1">
        <v>110051</v>
      </c>
      <c r="B100">
        <v>2</v>
      </c>
      <c r="C100" s="1" t="s">
        <v>121</v>
      </c>
      <c r="D100">
        <v>2</v>
      </c>
      <c r="E100">
        <v>6</v>
      </c>
      <c r="F100">
        <v>2</v>
      </c>
      <c r="G100">
        <v>1</v>
      </c>
      <c r="H100">
        <v>69</v>
      </c>
      <c r="I100">
        <v>2</v>
      </c>
      <c r="J100">
        <v>1</v>
      </c>
      <c r="K100">
        <v>7</v>
      </c>
      <c r="L100">
        <v>7</v>
      </c>
      <c r="M100">
        <v>4</v>
      </c>
      <c r="N100">
        <v>3</v>
      </c>
      <c r="O100">
        <v>5</v>
      </c>
      <c r="P100">
        <v>1</v>
      </c>
      <c r="Q100">
        <v>8.74</v>
      </c>
      <c r="R100">
        <v>-1</v>
      </c>
      <c r="S100">
        <v>-2</v>
      </c>
      <c r="T100">
        <v>150</v>
      </c>
      <c r="U100">
        <v>86.6</v>
      </c>
      <c r="V100">
        <v>38.488999999999997</v>
      </c>
      <c r="W100">
        <v>1.0680000000000001</v>
      </c>
      <c r="X100">
        <v>-2</v>
      </c>
      <c r="Y100">
        <v>-2</v>
      </c>
      <c r="Z100">
        <f>IF(AND(MIN(data!D100:'data'!K100, data!M100:'data'!Y100)&gt;=0, IF(data!L100&lt;0, FALSE, data!L100&lt;=95),COUNTA(data!D100:'data'!Y100)=22), 1, 0)</f>
        <v>0</v>
      </c>
      <c r="AA100">
        <f>IF(data!D100=3, IF(COUNTIFS(data!A:A, data!A100, data!G:G, "&lt;&gt;2")=0, 1, 0), 0)</f>
        <v>0</v>
      </c>
      <c r="AB100">
        <f>IF(AND(data!G100=2, COUNTIFS(data!A:A, data!A100, data!G:G, 2) = data!D100), 1, 0)</f>
        <v>0</v>
      </c>
      <c r="AC100" t="str">
        <f>IF(AB100=1, data!D100, "0")</f>
        <v>0</v>
      </c>
    </row>
    <row r="101" spans="1:29" x14ac:dyDescent="0.25">
      <c r="A101" s="1">
        <v>110151</v>
      </c>
      <c r="B101">
        <v>1</v>
      </c>
      <c r="C101" s="1" t="s">
        <v>122</v>
      </c>
      <c r="D101">
        <v>3</v>
      </c>
      <c r="E101">
        <v>6</v>
      </c>
      <c r="F101">
        <v>2</v>
      </c>
      <c r="G101">
        <v>1</v>
      </c>
      <c r="H101">
        <v>65</v>
      </c>
      <c r="I101">
        <v>2</v>
      </c>
      <c r="J101">
        <v>1</v>
      </c>
      <c r="K101">
        <v>7</v>
      </c>
      <c r="L101">
        <v>22</v>
      </c>
      <c r="M101">
        <v>2</v>
      </c>
      <c r="N101">
        <v>3</v>
      </c>
      <c r="O101">
        <v>5</v>
      </c>
      <c r="P101">
        <v>1</v>
      </c>
      <c r="Q101">
        <v>17.5</v>
      </c>
      <c r="R101">
        <v>-1</v>
      </c>
      <c r="S101">
        <v>0</v>
      </c>
      <c r="T101">
        <v>174.2</v>
      </c>
      <c r="U101">
        <v>82.5</v>
      </c>
      <c r="V101">
        <v>27.187000000000001</v>
      </c>
      <c r="W101">
        <v>-1</v>
      </c>
      <c r="X101">
        <v>1</v>
      </c>
      <c r="Y101">
        <v>3</v>
      </c>
      <c r="Z101">
        <f>IF(AND(MIN(data!D101:'data'!K101, data!M101:'data'!Y101)&gt;=0, IF(data!L101&lt;0, FALSE, data!L101&lt;=95),COUNTA(data!D101:'data'!Y101)=22), 1, 0)</f>
        <v>0</v>
      </c>
      <c r="AA101">
        <f>IF(data!D101=3, IF(COUNTIFS(data!A:A, data!A101, data!G:G, "&lt;&gt;2")=0, 1, 0), 0)</f>
        <v>0</v>
      </c>
      <c r="AB101">
        <f>IF(AND(data!G101=2, COUNTIFS(data!A:A, data!A101, data!G:G, 2) = data!D101), 1, 0)</f>
        <v>0</v>
      </c>
      <c r="AC101" t="str">
        <f>IF(AB101=1, data!D101, "0")</f>
        <v>0</v>
      </c>
    </row>
    <row r="102" spans="1:29" x14ac:dyDescent="0.25">
      <c r="A102" s="1">
        <v>110151</v>
      </c>
      <c r="B102">
        <v>2</v>
      </c>
      <c r="C102" s="1" t="s">
        <v>123</v>
      </c>
      <c r="D102">
        <v>3</v>
      </c>
      <c r="E102">
        <v>6</v>
      </c>
      <c r="F102">
        <v>2</v>
      </c>
      <c r="G102">
        <v>2</v>
      </c>
      <c r="H102">
        <v>62</v>
      </c>
      <c r="I102">
        <v>2</v>
      </c>
      <c r="J102">
        <v>1</v>
      </c>
      <c r="K102">
        <v>4</v>
      </c>
      <c r="L102">
        <v>22</v>
      </c>
      <c r="M102">
        <v>2</v>
      </c>
      <c r="N102">
        <v>1</v>
      </c>
      <c r="O102">
        <v>5</v>
      </c>
      <c r="P102">
        <v>1</v>
      </c>
      <c r="Q102">
        <v>16.904</v>
      </c>
      <c r="R102">
        <v>-1</v>
      </c>
      <c r="S102">
        <v>3</v>
      </c>
      <c r="T102">
        <v>158.30000000000001</v>
      </c>
      <c r="U102">
        <v>70</v>
      </c>
      <c r="V102">
        <v>27.934000000000001</v>
      </c>
      <c r="W102">
        <v>-1</v>
      </c>
      <c r="X102">
        <v>2</v>
      </c>
      <c r="Y102">
        <v>1</v>
      </c>
      <c r="Z102">
        <f>IF(AND(MIN(data!D102:'data'!K102, data!M102:'data'!Y102)&gt;=0, IF(data!L102&lt;0, FALSE, data!L102&lt;=95),COUNTA(data!D102:'data'!Y102)=22), 1, 0)</f>
        <v>0</v>
      </c>
      <c r="AA102">
        <f>IF(data!D102=3, IF(COUNTIFS(data!A:A, data!A102, data!G:G, "&lt;&gt;2")=0, 1, 0), 0)</f>
        <v>0</v>
      </c>
      <c r="AB102">
        <f>IF(AND(data!G102=2, COUNTIFS(data!A:A, data!A102, data!G:G, 2) = data!D102), 1, 0)</f>
        <v>0</v>
      </c>
      <c r="AC102" t="str">
        <f>IF(AB102=1, data!D102, "0")</f>
        <v>0</v>
      </c>
    </row>
    <row r="103" spans="1:29" x14ac:dyDescent="0.25">
      <c r="A103" s="1">
        <v>110151</v>
      </c>
      <c r="B103">
        <v>3</v>
      </c>
      <c r="C103" s="1" t="s">
        <v>124</v>
      </c>
      <c r="D103">
        <v>3</v>
      </c>
      <c r="E103">
        <v>6</v>
      </c>
      <c r="F103">
        <v>2</v>
      </c>
      <c r="G103">
        <v>1</v>
      </c>
      <c r="H103">
        <v>23</v>
      </c>
      <c r="I103">
        <v>1</v>
      </c>
      <c r="J103">
        <v>1</v>
      </c>
      <c r="K103">
        <v>2</v>
      </c>
      <c r="L103">
        <v>22</v>
      </c>
      <c r="M103">
        <v>1</v>
      </c>
      <c r="N103">
        <v>4</v>
      </c>
      <c r="O103">
        <v>1</v>
      </c>
      <c r="P103">
        <v>1</v>
      </c>
      <c r="Q103">
        <v>20.25</v>
      </c>
      <c r="R103">
        <v>4</v>
      </c>
      <c r="S103">
        <v>0</v>
      </c>
      <c r="T103">
        <v>176.6</v>
      </c>
      <c r="U103">
        <v>114.8</v>
      </c>
      <c r="V103">
        <v>36.81</v>
      </c>
      <c r="W103">
        <v>-1</v>
      </c>
      <c r="X103">
        <v>2</v>
      </c>
      <c r="Y103">
        <v>1</v>
      </c>
      <c r="Z103">
        <f>IF(AND(MIN(data!D103:'data'!K103, data!M103:'data'!Y103)&gt;=0, IF(data!L103&lt;0, FALSE, data!L103&lt;=95),COUNTA(data!D103:'data'!Y103)=22), 1, 0)</f>
        <v>0</v>
      </c>
      <c r="AA103">
        <f>IF(data!D103=3, IF(COUNTIFS(data!A:A, data!A103, data!G:G, "&lt;&gt;2")=0, 1, 0), 0)</f>
        <v>0</v>
      </c>
      <c r="AB103">
        <f>IF(AND(data!G103=2, COUNTIFS(data!A:A, data!A103, data!G:G, 2) = data!D103), 1, 0)</f>
        <v>0</v>
      </c>
      <c r="AC103" t="str">
        <f>IF(AB103=1, data!D103, "0")</f>
        <v>0</v>
      </c>
    </row>
    <row r="104" spans="1:29" x14ac:dyDescent="0.25">
      <c r="A104" s="1">
        <v>110251</v>
      </c>
      <c r="B104">
        <v>1</v>
      </c>
      <c r="C104" s="1" t="s">
        <v>125</v>
      </c>
      <c r="D104">
        <v>2</v>
      </c>
      <c r="E104">
        <v>6</v>
      </c>
      <c r="F104">
        <v>2</v>
      </c>
      <c r="G104">
        <v>1</v>
      </c>
      <c r="H104">
        <v>75</v>
      </c>
      <c r="I104">
        <v>6</v>
      </c>
      <c r="J104">
        <v>1</v>
      </c>
      <c r="K104">
        <v>4</v>
      </c>
      <c r="L104">
        <v>11</v>
      </c>
      <c r="M104">
        <v>1</v>
      </c>
      <c r="N104">
        <v>3</v>
      </c>
      <c r="O104">
        <v>5</v>
      </c>
      <c r="P104">
        <v>1</v>
      </c>
      <c r="Q104">
        <v>63.789000000000001</v>
      </c>
      <c r="R104">
        <v>-1</v>
      </c>
      <c r="S104">
        <v>0</v>
      </c>
      <c r="T104">
        <v>173.2</v>
      </c>
      <c r="U104">
        <v>81.099999999999994</v>
      </c>
      <c r="V104">
        <v>27.035</v>
      </c>
      <c r="W104">
        <v>1.0509999999999999</v>
      </c>
      <c r="X104">
        <v>1</v>
      </c>
      <c r="Y104">
        <v>3</v>
      </c>
      <c r="Z104">
        <f>IF(AND(MIN(data!D104:'data'!K104, data!M104:'data'!Y104)&gt;=0, IF(data!L104&lt;0, FALSE, data!L104&lt;=95),COUNTA(data!D104:'data'!Y104)=22), 1, 0)</f>
        <v>0</v>
      </c>
      <c r="AA104">
        <f>IF(data!D104=3, IF(COUNTIFS(data!A:A, data!A104, data!G:G, "&lt;&gt;2")=0, 1, 0), 0)</f>
        <v>0</v>
      </c>
      <c r="AB104">
        <f>IF(AND(data!G104=2, COUNTIFS(data!A:A, data!A104, data!G:G, 2) = data!D104), 1, 0)</f>
        <v>0</v>
      </c>
      <c r="AC104" t="str">
        <f>IF(AB104=1, data!D104, "0")</f>
        <v>0</v>
      </c>
    </row>
    <row r="105" spans="1:29" x14ac:dyDescent="0.25">
      <c r="A105" s="1">
        <v>110251</v>
      </c>
      <c r="B105">
        <v>2</v>
      </c>
      <c r="C105" s="1" t="s">
        <v>126</v>
      </c>
      <c r="D105">
        <v>2</v>
      </c>
      <c r="E105">
        <v>6</v>
      </c>
      <c r="F105">
        <v>2</v>
      </c>
      <c r="G105">
        <v>2</v>
      </c>
      <c r="H105">
        <v>60</v>
      </c>
      <c r="I105">
        <v>6</v>
      </c>
      <c r="J105">
        <v>1</v>
      </c>
      <c r="K105">
        <v>2</v>
      </c>
      <c r="L105">
        <v>11</v>
      </c>
      <c r="M105">
        <v>1</v>
      </c>
      <c r="N105">
        <v>4</v>
      </c>
      <c r="O105">
        <v>2</v>
      </c>
      <c r="P105">
        <v>1</v>
      </c>
      <c r="Q105">
        <v>7.7789999999999999</v>
      </c>
      <c r="R105">
        <v>-1</v>
      </c>
      <c r="S105">
        <v>0</v>
      </c>
      <c r="T105">
        <v>155.5</v>
      </c>
      <c r="U105">
        <v>65.8</v>
      </c>
      <c r="V105">
        <v>27.212</v>
      </c>
      <c r="W105">
        <v>0.78600000000000003</v>
      </c>
      <c r="X105">
        <v>2</v>
      </c>
      <c r="Y105">
        <v>1</v>
      </c>
      <c r="Z105">
        <f>IF(AND(MIN(data!D105:'data'!K105, data!M105:'data'!Y105)&gt;=0, IF(data!L105&lt;0, FALSE, data!L105&lt;=95),COUNTA(data!D105:'data'!Y105)=22), 1, 0)</f>
        <v>0</v>
      </c>
      <c r="AA105">
        <f>IF(data!D105=3, IF(COUNTIFS(data!A:A, data!A105, data!G:G, "&lt;&gt;2")=0, 1, 0), 0)</f>
        <v>0</v>
      </c>
      <c r="AB105">
        <f>IF(AND(data!G105=2, COUNTIFS(data!A:A, data!A105, data!G:G, 2) = data!D105), 1, 0)</f>
        <v>0</v>
      </c>
      <c r="AC105" t="str">
        <f>IF(AB105=1, data!D105, "0")</f>
        <v>0</v>
      </c>
    </row>
    <row r="106" spans="1:29" x14ac:dyDescent="0.25">
      <c r="A106" s="1">
        <v>110341</v>
      </c>
      <c r="B106">
        <v>1</v>
      </c>
      <c r="C106" s="1" t="s">
        <v>127</v>
      </c>
      <c r="D106">
        <v>2</v>
      </c>
      <c r="E106">
        <v>6</v>
      </c>
      <c r="F106">
        <v>2</v>
      </c>
      <c r="G106">
        <v>1</v>
      </c>
      <c r="H106">
        <v>45</v>
      </c>
      <c r="I106">
        <v>2</v>
      </c>
      <c r="J106">
        <v>1</v>
      </c>
      <c r="K106">
        <v>7</v>
      </c>
      <c r="L106">
        <v>21</v>
      </c>
      <c r="M106">
        <v>3</v>
      </c>
      <c r="N106">
        <v>1</v>
      </c>
      <c r="O106">
        <v>5</v>
      </c>
      <c r="P106">
        <v>1</v>
      </c>
      <c r="Q106">
        <v>3.7290000000000001</v>
      </c>
      <c r="R106">
        <v>-1</v>
      </c>
      <c r="S106">
        <v>5</v>
      </c>
      <c r="T106">
        <v>183.6</v>
      </c>
      <c r="U106">
        <v>89.9</v>
      </c>
      <c r="V106">
        <v>26.669</v>
      </c>
      <c r="W106">
        <v>-1</v>
      </c>
      <c r="X106">
        <v>1</v>
      </c>
      <c r="Y106">
        <v>3</v>
      </c>
      <c r="Z106">
        <f>IF(AND(MIN(data!D106:'data'!K106, data!M106:'data'!Y106)&gt;=0, IF(data!L106&lt;0, FALSE, data!L106&lt;=95),COUNTA(data!D106:'data'!Y106)=22), 1, 0)</f>
        <v>0</v>
      </c>
      <c r="AA106">
        <f>IF(data!D106=3, IF(COUNTIFS(data!A:A, data!A106, data!G:G, "&lt;&gt;2")=0, 1, 0), 0)</f>
        <v>0</v>
      </c>
      <c r="AB106">
        <f>IF(AND(data!G106=2, COUNTIFS(data!A:A, data!A106, data!G:G, 2) = data!D106), 1, 0)</f>
        <v>0</v>
      </c>
      <c r="AC106" t="str">
        <f>IF(AB106=1, data!D106, "0")</f>
        <v>0</v>
      </c>
    </row>
    <row r="107" spans="1:29" x14ac:dyDescent="0.25">
      <c r="A107" s="1">
        <v>110341</v>
      </c>
      <c r="B107">
        <v>2</v>
      </c>
      <c r="C107" s="1" t="s">
        <v>128</v>
      </c>
      <c r="D107">
        <v>2</v>
      </c>
      <c r="E107">
        <v>6</v>
      </c>
      <c r="F107">
        <v>2</v>
      </c>
      <c r="G107">
        <v>2</v>
      </c>
      <c r="H107">
        <v>44</v>
      </c>
      <c r="I107">
        <v>2</v>
      </c>
      <c r="J107">
        <v>1</v>
      </c>
      <c r="K107">
        <v>4</v>
      </c>
      <c r="L107">
        <v>21</v>
      </c>
      <c r="M107">
        <v>1</v>
      </c>
      <c r="N107">
        <v>3</v>
      </c>
      <c r="O107">
        <v>5</v>
      </c>
      <c r="P107">
        <v>1</v>
      </c>
      <c r="Q107">
        <v>8.3840000000000003</v>
      </c>
      <c r="R107">
        <v>-1</v>
      </c>
      <c r="S107">
        <v>0</v>
      </c>
      <c r="T107">
        <v>164.2</v>
      </c>
      <c r="U107">
        <v>75.5</v>
      </c>
      <c r="V107">
        <v>28.003</v>
      </c>
      <c r="W107">
        <v>-1</v>
      </c>
      <c r="X107">
        <v>2</v>
      </c>
      <c r="Y107">
        <v>1</v>
      </c>
      <c r="Z107">
        <f>IF(AND(MIN(data!D107:'data'!K107, data!M107:'data'!Y107)&gt;=0, IF(data!L107&lt;0, FALSE, data!L107&lt;=95),COUNTA(data!D107:'data'!Y107)=22), 1, 0)</f>
        <v>0</v>
      </c>
      <c r="AA107">
        <f>IF(data!D107=3, IF(COUNTIFS(data!A:A, data!A107, data!G:G, "&lt;&gt;2")=0, 1, 0), 0)</f>
        <v>0</v>
      </c>
      <c r="AB107">
        <f>IF(AND(data!G107=2, COUNTIFS(data!A:A, data!A107, data!G:G, 2) = data!D107), 1, 0)</f>
        <v>0</v>
      </c>
      <c r="AC107" t="str">
        <f>IF(AB107=1, data!D107, "0")</f>
        <v>0</v>
      </c>
    </row>
    <row r="108" spans="1:29" x14ac:dyDescent="0.25">
      <c r="A108" s="1">
        <v>110351</v>
      </c>
      <c r="B108">
        <v>1</v>
      </c>
      <c r="C108" s="1" t="s">
        <v>129</v>
      </c>
      <c r="D108">
        <v>2</v>
      </c>
      <c r="E108">
        <v>6</v>
      </c>
      <c r="F108">
        <v>2</v>
      </c>
      <c r="G108">
        <v>1</v>
      </c>
      <c r="H108">
        <v>79</v>
      </c>
      <c r="I108">
        <v>2</v>
      </c>
      <c r="J108">
        <v>1</v>
      </c>
      <c r="K108">
        <v>5</v>
      </c>
      <c r="L108">
        <v>6</v>
      </c>
      <c r="M108">
        <v>3</v>
      </c>
      <c r="N108">
        <v>2</v>
      </c>
      <c r="O108">
        <v>5</v>
      </c>
      <c r="P108">
        <v>1</v>
      </c>
      <c r="Q108">
        <v>14.115</v>
      </c>
      <c r="R108">
        <v>-1</v>
      </c>
      <c r="S108">
        <v>0</v>
      </c>
      <c r="T108">
        <v>174.2</v>
      </c>
      <c r="U108">
        <v>82.3</v>
      </c>
      <c r="V108">
        <v>27.120999999999999</v>
      </c>
      <c r="W108">
        <v>0.95699999999999996</v>
      </c>
      <c r="X108">
        <v>2</v>
      </c>
      <c r="Y108">
        <v>3</v>
      </c>
      <c r="Z108">
        <f>IF(AND(MIN(data!D108:'data'!K108, data!M108:'data'!Y108)&gt;=0, IF(data!L108&lt;0, FALSE, data!L108&lt;=95),COUNTA(data!D108:'data'!Y108)=22), 1, 0)</f>
        <v>0</v>
      </c>
      <c r="AA108">
        <f>IF(data!D108=3, IF(COUNTIFS(data!A:A, data!A108, data!G:G, "&lt;&gt;2")=0, 1, 0), 0)</f>
        <v>0</v>
      </c>
      <c r="AB108">
        <f>IF(AND(data!G108=2, COUNTIFS(data!A:A, data!A108, data!G:G, 2) = data!D108), 1, 0)</f>
        <v>0</v>
      </c>
      <c r="AC108" t="str">
        <f>IF(AB108=1, data!D108, "0")</f>
        <v>0</v>
      </c>
    </row>
    <row r="109" spans="1:29" x14ac:dyDescent="0.25">
      <c r="A109" s="1">
        <v>110351</v>
      </c>
      <c r="B109">
        <v>2</v>
      </c>
      <c r="C109" s="1" t="s">
        <v>130</v>
      </c>
      <c r="D109">
        <v>2</v>
      </c>
      <c r="E109">
        <v>6</v>
      </c>
      <c r="F109">
        <v>2</v>
      </c>
      <c r="G109">
        <v>2</v>
      </c>
      <c r="H109">
        <v>75</v>
      </c>
      <c r="I109">
        <v>2</v>
      </c>
      <c r="J109">
        <v>1</v>
      </c>
      <c r="K109">
        <v>7</v>
      </c>
      <c r="L109">
        <v>6</v>
      </c>
      <c r="M109">
        <v>5</v>
      </c>
      <c r="N109">
        <v>1</v>
      </c>
      <c r="O109">
        <v>5</v>
      </c>
      <c r="P109">
        <v>1</v>
      </c>
      <c r="Q109">
        <v>0.49</v>
      </c>
      <c r="R109">
        <v>-1</v>
      </c>
      <c r="S109">
        <v>11</v>
      </c>
      <c r="T109">
        <v>156.1</v>
      </c>
      <c r="U109">
        <v>51.8</v>
      </c>
      <c r="V109">
        <v>21.257999999999999</v>
      </c>
      <c r="W109">
        <v>0.83299999999999996</v>
      </c>
      <c r="X109">
        <v>-8</v>
      </c>
      <c r="Y109">
        <v>2</v>
      </c>
      <c r="Z109">
        <f>IF(AND(MIN(data!D109:'data'!K109, data!M109:'data'!Y109)&gt;=0, IF(data!L109&lt;0, FALSE, data!L109&lt;=95),COUNTA(data!D109:'data'!Y109)=22), 1, 0)</f>
        <v>0</v>
      </c>
      <c r="AA109">
        <f>IF(data!D109=3, IF(COUNTIFS(data!A:A, data!A109, data!G:G, "&lt;&gt;2")=0, 1, 0), 0)</f>
        <v>0</v>
      </c>
      <c r="AB109">
        <f>IF(AND(data!G109=2, COUNTIFS(data!A:A, data!A109, data!G:G, 2) = data!D109), 1, 0)</f>
        <v>0</v>
      </c>
      <c r="AC109" t="str">
        <f>IF(AB109=1, data!D109, "0")</f>
        <v>0</v>
      </c>
    </row>
    <row r="110" spans="1:29" x14ac:dyDescent="0.25">
      <c r="A110" s="1">
        <v>111051</v>
      </c>
      <c r="B110">
        <v>1</v>
      </c>
      <c r="C110" s="1" t="s">
        <v>131</v>
      </c>
      <c r="D110">
        <v>3</v>
      </c>
      <c r="E110">
        <v>8</v>
      </c>
      <c r="F110">
        <v>17</v>
      </c>
      <c r="G110">
        <v>2</v>
      </c>
      <c r="H110">
        <v>61</v>
      </c>
      <c r="I110">
        <v>2</v>
      </c>
      <c r="J110">
        <v>1</v>
      </c>
      <c r="K110">
        <v>6</v>
      </c>
      <c r="L110">
        <v>10</v>
      </c>
      <c r="M110">
        <v>2</v>
      </c>
      <c r="N110">
        <v>1</v>
      </c>
      <c r="O110">
        <v>5</v>
      </c>
      <c r="P110">
        <v>1</v>
      </c>
      <c r="Q110">
        <v>1.5289999999999999</v>
      </c>
      <c r="R110">
        <v>-1</v>
      </c>
      <c r="S110">
        <v>0</v>
      </c>
      <c r="T110">
        <v>164.1</v>
      </c>
      <c r="U110">
        <v>101.1</v>
      </c>
      <c r="V110">
        <v>37.542999999999999</v>
      </c>
      <c r="W110">
        <v>0.77400000000000002</v>
      </c>
      <c r="X110">
        <v>2</v>
      </c>
      <c r="Y110">
        <v>1</v>
      </c>
      <c r="Z110">
        <f>IF(AND(MIN(data!D110:'data'!K110, data!M110:'data'!Y110)&gt;=0, IF(data!L110&lt;0, FALSE, data!L110&lt;=95),COUNTA(data!D110:'data'!Y110)=22), 1, 0)</f>
        <v>0</v>
      </c>
      <c r="AA110">
        <f>IF(data!D110=3, IF(COUNTIFS(data!A:A, data!A110, data!G:G, "&lt;&gt;2")=0, 1, 0), 0)</f>
        <v>0</v>
      </c>
      <c r="AB110">
        <f>IF(AND(data!G110=2, COUNTIFS(data!A:A, data!A110, data!G:G, 2) = data!D110), 1, 0)</f>
        <v>0</v>
      </c>
      <c r="AC110" t="str">
        <f>IF(AB110=1, data!D110, "0")</f>
        <v>0</v>
      </c>
    </row>
    <row r="111" spans="1:29" x14ac:dyDescent="0.25">
      <c r="A111" s="1">
        <v>111051</v>
      </c>
      <c r="B111">
        <v>2</v>
      </c>
      <c r="C111" s="1" t="s">
        <v>132</v>
      </c>
      <c r="D111">
        <v>3</v>
      </c>
      <c r="E111">
        <v>8</v>
      </c>
      <c r="F111">
        <v>17</v>
      </c>
      <c r="G111">
        <v>1</v>
      </c>
      <c r="H111">
        <v>67</v>
      </c>
      <c r="I111">
        <v>2</v>
      </c>
      <c r="J111">
        <v>1</v>
      </c>
      <c r="K111">
        <v>4</v>
      </c>
      <c r="L111">
        <v>10</v>
      </c>
      <c r="M111">
        <v>2</v>
      </c>
      <c r="N111">
        <v>3</v>
      </c>
      <c r="O111">
        <v>5</v>
      </c>
      <c r="P111">
        <v>1</v>
      </c>
      <c r="Q111">
        <v>1.7589999999999999</v>
      </c>
      <c r="R111">
        <v>-1</v>
      </c>
      <c r="S111">
        <v>1</v>
      </c>
      <c r="T111">
        <v>169</v>
      </c>
      <c r="U111">
        <v>72.099999999999994</v>
      </c>
      <c r="V111">
        <v>25.244</v>
      </c>
      <c r="W111">
        <v>0.83799999999999997</v>
      </c>
      <c r="X111">
        <v>1</v>
      </c>
      <c r="Y111">
        <v>1</v>
      </c>
      <c r="Z111">
        <f>IF(AND(MIN(data!D111:'data'!K111, data!M111:'data'!Y111)&gt;=0, IF(data!L111&lt;0, FALSE, data!L111&lt;=95),COUNTA(data!D111:'data'!Y111)=22), 1, 0)</f>
        <v>0</v>
      </c>
      <c r="AA111">
        <f>IF(data!D111=3, IF(COUNTIFS(data!A:A, data!A111, data!G:G, "&lt;&gt;2")=0, 1, 0), 0)</f>
        <v>0</v>
      </c>
      <c r="AB111">
        <f>IF(AND(data!G111=2, COUNTIFS(data!A:A, data!A111, data!G:G, 2) = data!D111), 1, 0)</f>
        <v>0</v>
      </c>
      <c r="AC111" t="str">
        <f>IF(AB111=1, data!D111, "0")</f>
        <v>0</v>
      </c>
    </row>
    <row r="112" spans="1:29" x14ac:dyDescent="0.25">
      <c r="A112" s="1">
        <v>111051</v>
      </c>
      <c r="B112">
        <v>3</v>
      </c>
      <c r="C112" s="1" t="s">
        <v>133</v>
      </c>
      <c r="D112">
        <v>3</v>
      </c>
      <c r="E112">
        <v>8</v>
      </c>
      <c r="F112">
        <v>17</v>
      </c>
      <c r="G112">
        <v>2</v>
      </c>
      <c r="H112">
        <v>21</v>
      </c>
      <c r="I112">
        <v>1</v>
      </c>
      <c r="J112">
        <v>1</v>
      </c>
      <c r="K112">
        <v>4</v>
      </c>
      <c r="L112">
        <v>10</v>
      </c>
      <c r="M112">
        <v>1</v>
      </c>
      <c r="N112">
        <v>4</v>
      </c>
      <c r="O112">
        <v>1</v>
      </c>
      <c r="P112">
        <v>1</v>
      </c>
      <c r="Q112">
        <v>19.5</v>
      </c>
      <c r="R112">
        <v>2</v>
      </c>
      <c r="S112">
        <v>0</v>
      </c>
      <c r="T112">
        <v>165.8</v>
      </c>
      <c r="U112">
        <v>68.599999999999994</v>
      </c>
      <c r="V112">
        <v>24.954999999999998</v>
      </c>
      <c r="W112">
        <v>0.78200000000000003</v>
      </c>
      <c r="X112">
        <v>2</v>
      </c>
      <c r="Y112">
        <v>1</v>
      </c>
      <c r="Z112">
        <f>IF(AND(MIN(data!D112:'data'!K112, data!M112:'data'!Y112)&gt;=0, IF(data!L112&lt;0, FALSE, data!L112&lt;=95),COUNTA(data!D112:'data'!Y112)=22), 1, 0)</f>
        <v>1</v>
      </c>
      <c r="AA112">
        <f>IF(data!D112=3, IF(COUNTIFS(data!A:A, data!A112, data!G:G, "&lt;&gt;2")=0, 1, 0), 0)</f>
        <v>0</v>
      </c>
      <c r="AB112">
        <f>IF(AND(data!G112=2, COUNTIFS(data!A:A, data!A112, data!G:G, 2) = data!D112), 1, 0)</f>
        <v>0</v>
      </c>
      <c r="AC112" t="str">
        <f>IF(AB112=1, data!D112, "0")</f>
        <v>0</v>
      </c>
    </row>
    <row r="113" spans="1:29" x14ac:dyDescent="0.25">
      <c r="A113" s="1">
        <v>111181</v>
      </c>
      <c r="B113">
        <v>1</v>
      </c>
      <c r="C113" s="1" t="s">
        <v>134</v>
      </c>
      <c r="D113">
        <v>1</v>
      </c>
      <c r="E113">
        <v>8</v>
      </c>
      <c r="F113">
        <v>17</v>
      </c>
      <c r="G113">
        <v>1</v>
      </c>
      <c r="H113">
        <v>90</v>
      </c>
      <c r="I113">
        <v>5</v>
      </c>
      <c r="J113">
        <v>1</v>
      </c>
      <c r="K113">
        <v>5</v>
      </c>
      <c r="L113">
        <v>7</v>
      </c>
      <c r="M113">
        <v>3</v>
      </c>
      <c r="N113">
        <v>1</v>
      </c>
      <c r="O113">
        <v>5</v>
      </c>
      <c r="P113">
        <v>2</v>
      </c>
      <c r="Q113">
        <v>0</v>
      </c>
      <c r="R113">
        <v>-1</v>
      </c>
      <c r="S113">
        <v>0</v>
      </c>
      <c r="T113">
        <v>175</v>
      </c>
      <c r="U113">
        <v>83.5</v>
      </c>
      <c r="V113">
        <v>27.265000000000001</v>
      </c>
      <c r="W113">
        <v>1.0229999999999999</v>
      </c>
      <c r="X113">
        <v>1</v>
      </c>
      <c r="Y113">
        <v>3</v>
      </c>
      <c r="Z113">
        <f>IF(AND(MIN(data!D113:'data'!K113, data!M113:'data'!Y113)&gt;=0, IF(data!L113&lt;0, FALSE, data!L113&lt;=95),COUNTA(data!D113:'data'!Y113)=22), 1, 0)</f>
        <v>0</v>
      </c>
      <c r="AA113">
        <f>IF(data!D113=3, IF(COUNTIFS(data!A:A, data!A113, data!G:G, "&lt;&gt;2")=0, 1, 0), 0)</f>
        <v>0</v>
      </c>
      <c r="AB113">
        <f>IF(AND(data!G113=2, COUNTIFS(data!A:A, data!A113, data!G:G, 2) = data!D113), 1, 0)</f>
        <v>0</v>
      </c>
      <c r="AC113" t="str">
        <f>IF(AB113=1, data!D113, "0")</f>
        <v>0</v>
      </c>
    </row>
    <row r="114" spans="1:29" x14ac:dyDescent="0.25">
      <c r="A114" s="1">
        <v>111201</v>
      </c>
      <c r="B114">
        <v>1</v>
      </c>
      <c r="C114" s="1" t="s">
        <v>135</v>
      </c>
      <c r="D114">
        <v>2</v>
      </c>
      <c r="E114">
        <v>8</v>
      </c>
      <c r="F114">
        <v>17</v>
      </c>
      <c r="G114">
        <v>2</v>
      </c>
      <c r="H114">
        <v>75</v>
      </c>
      <c r="I114">
        <v>2</v>
      </c>
      <c r="J114">
        <v>1</v>
      </c>
      <c r="K114">
        <v>7</v>
      </c>
      <c r="L114">
        <v>7</v>
      </c>
      <c r="M114">
        <v>2</v>
      </c>
      <c r="N114">
        <v>1</v>
      </c>
      <c r="O114">
        <v>5</v>
      </c>
      <c r="P114">
        <v>2</v>
      </c>
      <c r="Q114">
        <v>0</v>
      </c>
      <c r="R114">
        <v>-1</v>
      </c>
      <c r="S114">
        <v>2</v>
      </c>
      <c r="T114">
        <v>153.19999999999999</v>
      </c>
      <c r="U114">
        <v>65.3</v>
      </c>
      <c r="V114">
        <v>27.821999999999999</v>
      </c>
      <c r="W114">
        <v>0.872</v>
      </c>
      <c r="X114">
        <v>2</v>
      </c>
      <c r="Y114">
        <v>3</v>
      </c>
      <c r="Z114">
        <f>IF(AND(MIN(data!D114:'data'!K114, data!M114:'data'!Y114)&gt;=0, IF(data!L114&lt;0, FALSE, data!L114&lt;=95),COUNTA(data!D114:'data'!Y114)=22), 1, 0)</f>
        <v>0</v>
      </c>
      <c r="AA114">
        <f>IF(data!D114=3, IF(COUNTIFS(data!A:A, data!A114, data!G:G, "&lt;&gt;2")=0, 1, 0), 0)</f>
        <v>0</v>
      </c>
      <c r="AB114">
        <f>IF(AND(data!G114=2, COUNTIFS(data!A:A, data!A114, data!G:G, 2) = data!D114), 1, 0)</f>
        <v>0</v>
      </c>
      <c r="AC114" t="str">
        <f>IF(AB114=1, data!D114, "0")</f>
        <v>0</v>
      </c>
    </row>
    <row r="115" spans="1:29" x14ac:dyDescent="0.25">
      <c r="A115" s="1">
        <v>111201</v>
      </c>
      <c r="B115">
        <v>2</v>
      </c>
      <c r="C115" s="1" t="s">
        <v>136</v>
      </c>
      <c r="D115">
        <v>2</v>
      </c>
      <c r="E115">
        <v>8</v>
      </c>
      <c r="F115">
        <v>17</v>
      </c>
      <c r="G115">
        <v>1</v>
      </c>
      <c r="H115">
        <v>83</v>
      </c>
      <c r="I115">
        <v>2</v>
      </c>
      <c r="J115">
        <v>1</v>
      </c>
      <c r="K115">
        <v>5</v>
      </c>
      <c r="L115">
        <v>7</v>
      </c>
      <c r="M115">
        <v>5</v>
      </c>
      <c r="N115">
        <v>3</v>
      </c>
      <c r="O115">
        <v>5</v>
      </c>
      <c r="P115">
        <v>1</v>
      </c>
      <c r="Q115">
        <v>3.75</v>
      </c>
      <c r="R115">
        <v>-1</v>
      </c>
      <c r="S115">
        <v>1</v>
      </c>
      <c r="T115">
        <v>-1</v>
      </c>
      <c r="U115">
        <v>60.1</v>
      </c>
      <c r="V115">
        <v>-1</v>
      </c>
      <c r="W115">
        <v>0.71299999999999997</v>
      </c>
      <c r="X115">
        <v>3</v>
      </c>
      <c r="Y115">
        <v>2</v>
      </c>
      <c r="Z115">
        <f>IF(AND(MIN(data!D115:'data'!K115, data!M115:'data'!Y115)&gt;=0, IF(data!L115&lt;0, FALSE, data!L115&lt;=95),COUNTA(data!D115:'data'!Y115)=22), 1, 0)</f>
        <v>0</v>
      </c>
      <c r="AA115">
        <f>IF(data!D115=3, IF(COUNTIFS(data!A:A, data!A115, data!G:G, "&lt;&gt;2")=0, 1, 0), 0)</f>
        <v>0</v>
      </c>
      <c r="AB115">
        <f>IF(AND(data!G115=2, COUNTIFS(data!A:A, data!A115, data!G:G, 2) = data!D115), 1, 0)</f>
        <v>0</v>
      </c>
      <c r="AC115" t="str">
        <f>IF(AB115=1, data!D115, "0")</f>
        <v>0</v>
      </c>
    </row>
    <row r="116" spans="1:29" x14ac:dyDescent="0.25">
      <c r="A116" s="1">
        <v>111251</v>
      </c>
      <c r="B116">
        <v>1</v>
      </c>
      <c r="C116" s="1" t="s">
        <v>137</v>
      </c>
      <c r="D116">
        <v>2</v>
      </c>
      <c r="E116">
        <v>8</v>
      </c>
      <c r="F116">
        <v>17</v>
      </c>
      <c r="G116">
        <v>2</v>
      </c>
      <c r="H116">
        <v>64</v>
      </c>
      <c r="I116">
        <v>2</v>
      </c>
      <c r="J116">
        <v>1</v>
      </c>
      <c r="K116">
        <v>6</v>
      </c>
      <c r="L116">
        <v>29</v>
      </c>
      <c r="M116">
        <v>2</v>
      </c>
      <c r="N116">
        <v>3</v>
      </c>
      <c r="O116">
        <v>5</v>
      </c>
      <c r="P116">
        <v>1</v>
      </c>
      <c r="Q116">
        <v>0.375</v>
      </c>
      <c r="R116">
        <v>-1</v>
      </c>
      <c r="S116">
        <v>3</v>
      </c>
      <c r="T116">
        <v>165.7</v>
      </c>
      <c r="U116">
        <v>80</v>
      </c>
      <c r="V116">
        <v>29.137</v>
      </c>
      <c r="W116">
        <v>0.84499999999999997</v>
      </c>
      <c r="X116">
        <v>2</v>
      </c>
      <c r="Y116">
        <v>1</v>
      </c>
      <c r="Z116">
        <f>IF(AND(MIN(data!D116:'data'!K116, data!M116:'data'!Y116)&gt;=0, IF(data!L116&lt;0, FALSE, data!L116&lt;=95),COUNTA(data!D116:'data'!Y116)=22), 1, 0)</f>
        <v>0</v>
      </c>
      <c r="AA116">
        <f>IF(data!D116=3, IF(COUNTIFS(data!A:A, data!A116, data!G:G, "&lt;&gt;2")=0, 1, 0), 0)</f>
        <v>0</v>
      </c>
      <c r="AB116">
        <f>IF(AND(data!G116=2, COUNTIFS(data!A:A, data!A116, data!G:G, 2) = data!D116), 1, 0)</f>
        <v>0</v>
      </c>
      <c r="AC116" t="str">
        <f>IF(AB116=1, data!D116, "0")</f>
        <v>0</v>
      </c>
    </row>
    <row r="117" spans="1:29" x14ac:dyDescent="0.25">
      <c r="A117" s="1">
        <v>111251</v>
      </c>
      <c r="B117">
        <v>2</v>
      </c>
      <c r="C117" s="1" t="s">
        <v>138</v>
      </c>
      <c r="D117">
        <v>2</v>
      </c>
      <c r="E117">
        <v>8</v>
      </c>
      <c r="F117">
        <v>17</v>
      </c>
      <c r="G117">
        <v>1</v>
      </c>
      <c r="H117">
        <v>70</v>
      </c>
      <c r="I117">
        <v>2</v>
      </c>
      <c r="J117">
        <v>1</v>
      </c>
      <c r="K117">
        <v>5</v>
      </c>
      <c r="L117">
        <v>29</v>
      </c>
      <c r="M117">
        <v>2</v>
      </c>
      <c r="N117">
        <v>1</v>
      </c>
      <c r="O117">
        <v>5</v>
      </c>
      <c r="P117">
        <v>1</v>
      </c>
      <c r="Q117">
        <v>1.125</v>
      </c>
      <c r="R117">
        <v>-1</v>
      </c>
      <c r="S117">
        <v>0</v>
      </c>
      <c r="T117">
        <v>187.5</v>
      </c>
      <c r="U117">
        <v>81.099999999999994</v>
      </c>
      <c r="V117">
        <v>23.068000000000001</v>
      </c>
      <c r="W117">
        <v>0.82599999999999996</v>
      </c>
      <c r="X117">
        <v>1</v>
      </c>
      <c r="Y117">
        <v>3</v>
      </c>
      <c r="Z117">
        <f>IF(AND(MIN(data!D117:'data'!K117, data!M117:'data'!Y117)&gt;=0, IF(data!L117&lt;0, FALSE, data!L117&lt;=95),COUNTA(data!D117:'data'!Y117)=22), 1, 0)</f>
        <v>0</v>
      </c>
      <c r="AA117">
        <f>IF(data!D117=3, IF(COUNTIFS(data!A:A, data!A117, data!G:G, "&lt;&gt;2")=0, 1, 0), 0)</f>
        <v>0</v>
      </c>
      <c r="AB117">
        <f>IF(AND(data!G117=2, COUNTIFS(data!A:A, data!A117, data!G:G, 2) = data!D117), 1, 0)</f>
        <v>0</v>
      </c>
      <c r="AC117" t="str">
        <f>IF(AB117=1, data!D117, "0")</f>
        <v>0</v>
      </c>
    </row>
    <row r="118" spans="1:29" x14ac:dyDescent="0.25">
      <c r="A118" s="1">
        <v>111341</v>
      </c>
      <c r="B118">
        <v>1</v>
      </c>
      <c r="C118" s="1" t="s">
        <v>139</v>
      </c>
      <c r="D118">
        <v>1</v>
      </c>
      <c r="E118">
        <v>8</v>
      </c>
      <c r="F118">
        <v>17</v>
      </c>
      <c r="G118">
        <v>1</v>
      </c>
      <c r="H118">
        <v>53</v>
      </c>
      <c r="I118">
        <v>4</v>
      </c>
      <c r="J118">
        <v>1</v>
      </c>
      <c r="K118">
        <v>4</v>
      </c>
      <c r="L118">
        <v>7</v>
      </c>
      <c r="M118">
        <v>1</v>
      </c>
      <c r="N118">
        <v>3</v>
      </c>
      <c r="O118">
        <v>5</v>
      </c>
      <c r="P118">
        <v>1</v>
      </c>
      <c r="Q118">
        <v>14.308</v>
      </c>
      <c r="R118">
        <v>-1</v>
      </c>
      <c r="S118">
        <v>2</v>
      </c>
      <c r="T118">
        <v>160</v>
      </c>
      <c r="U118">
        <v>65.8</v>
      </c>
      <c r="V118">
        <v>25.702999999999999</v>
      </c>
      <c r="W118">
        <v>0.74</v>
      </c>
      <c r="X118">
        <v>1</v>
      </c>
      <c r="Y118">
        <v>3</v>
      </c>
      <c r="Z118">
        <f>IF(AND(MIN(data!D118:'data'!K118, data!M118:'data'!Y118)&gt;=0, IF(data!L118&lt;0, FALSE, data!L118&lt;=95),COUNTA(data!D118:'data'!Y118)=22), 1, 0)</f>
        <v>0</v>
      </c>
      <c r="AA118">
        <f>IF(data!D118=3, IF(COUNTIFS(data!A:A, data!A118, data!G:G, "&lt;&gt;2")=0, 1, 0), 0)</f>
        <v>0</v>
      </c>
      <c r="AB118">
        <f>IF(AND(data!G118=2, COUNTIFS(data!A:A, data!A118, data!G:G, 2) = data!D118), 1, 0)</f>
        <v>0</v>
      </c>
      <c r="AC118" t="str">
        <f>IF(AB118=1, data!D118, "0")</f>
        <v>0</v>
      </c>
    </row>
    <row r="119" spans="1:29" x14ac:dyDescent="0.25">
      <c r="A119" s="1">
        <v>111351</v>
      </c>
      <c r="B119">
        <v>1</v>
      </c>
      <c r="C119" s="1" t="s">
        <v>140</v>
      </c>
      <c r="D119">
        <v>4</v>
      </c>
      <c r="E119">
        <v>8</v>
      </c>
      <c r="F119">
        <v>17</v>
      </c>
      <c r="G119">
        <v>2</v>
      </c>
      <c r="H119">
        <v>32</v>
      </c>
      <c r="I119">
        <v>2</v>
      </c>
      <c r="J119">
        <v>1</v>
      </c>
      <c r="K119">
        <v>3</v>
      </c>
      <c r="L119">
        <v>11</v>
      </c>
      <c r="M119">
        <v>2</v>
      </c>
      <c r="N119">
        <v>1</v>
      </c>
      <c r="O119">
        <v>5</v>
      </c>
      <c r="P119">
        <v>2</v>
      </c>
      <c r="Q119">
        <v>0</v>
      </c>
      <c r="R119">
        <v>-1</v>
      </c>
      <c r="S119">
        <v>0</v>
      </c>
      <c r="T119">
        <v>164.9</v>
      </c>
      <c r="U119">
        <v>90.2</v>
      </c>
      <c r="V119">
        <v>33.171999999999997</v>
      </c>
      <c r="W119">
        <v>0.91300000000000003</v>
      </c>
      <c r="X119">
        <v>2</v>
      </c>
      <c r="Y119">
        <v>1</v>
      </c>
      <c r="Z119">
        <f>IF(AND(MIN(data!D119:'data'!K119, data!M119:'data'!Y119)&gt;=0, IF(data!L119&lt;0, FALSE, data!L119&lt;=95),COUNTA(data!D119:'data'!Y119)=22), 1, 0)</f>
        <v>0</v>
      </c>
      <c r="AA119">
        <f>IF(data!D119=3, IF(COUNTIFS(data!A:A, data!A119, data!G:G, "&lt;&gt;2")=0, 1, 0), 0)</f>
        <v>0</v>
      </c>
      <c r="AB119">
        <f>IF(AND(data!G119=2, COUNTIFS(data!A:A, data!A119, data!G:G, 2) = data!D119), 1, 0)</f>
        <v>0</v>
      </c>
      <c r="AC119" t="str">
        <f>IF(AB119=1, data!D119, "0")</f>
        <v>0</v>
      </c>
    </row>
    <row r="120" spans="1:29" x14ac:dyDescent="0.25">
      <c r="A120" s="1">
        <v>111351</v>
      </c>
      <c r="B120">
        <v>2</v>
      </c>
      <c r="C120" s="1" t="s">
        <v>141</v>
      </c>
      <c r="D120">
        <v>4</v>
      </c>
      <c r="E120">
        <v>8</v>
      </c>
      <c r="F120">
        <v>17</v>
      </c>
      <c r="G120">
        <v>1</v>
      </c>
      <c r="H120">
        <v>30</v>
      </c>
      <c r="I120">
        <v>2</v>
      </c>
      <c r="J120">
        <v>1</v>
      </c>
      <c r="K120">
        <v>4</v>
      </c>
      <c r="L120">
        <v>11</v>
      </c>
      <c r="M120">
        <v>2</v>
      </c>
      <c r="N120">
        <v>3</v>
      </c>
      <c r="O120">
        <v>5</v>
      </c>
      <c r="P120">
        <v>1</v>
      </c>
      <c r="Q120">
        <v>5.5949999999999998</v>
      </c>
      <c r="R120">
        <v>-1</v>
      </c>
      <c r="S120">
        <v>0</v>
      </c>
      <c r="T120">
        <v>176.2</v>
      </c>
      <c r="U120">
        <v>89.3</v>
      </c>
      <c r="V120">
        <v>28.763000000000002</v>
      </c>
      <c r="W120">
        <v>0.90900000000000003</v>
      </c>
      <c r="X120">
        <v>2</v>
      </c>
      <c r="Y120">
        <v>3</v>
      </c>
      <c r="Z120">
        <f>IF(AND(MIN(data!D120:'data'!K120, data!M120:'data'!Y120)&gt;=0, IF(data!L120&lt;0, FALSE, data!L120&lt;=95),COUNTA(data!D120:'data'!Y120)=22), 1, 0)</f>
        <v>0</v>
      </c>
      <c r="AA120">
        <f>IF(data!D120=3, IF(COUNTIFS(data!A:A, data!A120, data!G:G, "&lt;&gt;2")=0, 1, 0), 0)</f>
        <v>0</v>
      </c>
      <c r="AB120">
        <f>IF(AND(data!G120=2, COUNTIFS(data!A:A, data!A120, data!G:G, 2) = data!D120), 1, 0)</f>
        <v>0</v>
      </c>
      <c r="AC120" t="str">
        <f>IF(AB120=1, data!D120, "0")</f>
        <v>0</v>
      </c>
    </row>
    <row r="121" spans="1:29" x14ac:dyDescent="0.25">
      <c r="A121" s="1">
        <v>111351</v>
      </c>
      <c r="B121">
        <v>3</v>
      </c>
      <c r="C121" s="1" t="s">
        <v>142</v>
      </c>
      <c r="D121">
        <v>4</v>
      </c>
      <c r="E121">
        <v>8</v>
      </c>
      <c r="F121">
        <v>17</v>
      </c>
      <c r="G121">
        <v>2</v>
      </c>
      <c r="H121">
        <v>12</v>
      </c>
      <c r="I121">
        <v>-1</v>
      </c>
      <c r="J121">
        <v>1</v>
      </c>
      <c r="K121">
        <v>-1</v>
      </c>
      <c r="L121">
        <v>11</v>
      </c>
      <c r="M121">
        <v>2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-2</v>
      </c>
      <c r="T121">
        <v>152</v>
      </c>
      <c r="U121">
        <v>41.4</v>
      </c>
      <c r="V121">
        <v>17.919</v>
      </c>
      <c r="W121">
        <v>-1</v>
      </c>
      <c r="X121">
        <v>1</v>
      </c>
      <c r="Y121">
        <v>3</v>
      </c>
      <c r="Z121">
        <f>IF(AND(MIN(data!D121:'data'!K121, data!M121:'data'!Y121)&gt;=0, IF(data!L121&lt;0, FALSE, data!L121&lt;=95),COUNTA(data!D121:'data'!Y121)=22), 1, 0)</f>
        <v>0</v>
      </c>
      <c r="AA121">
        <f>IF(data!D121=3, IF(COUNTIFS(data!A:A, data!A121, data!G:G, "&lt;&gt;2")=0, 1, 0), 0)</f>
        <v>0</v>
      </c>
      <c r="AB121">
        <f>IF(AND(data!G121=2, COUNTIFS(data!A:A, data!A121, data!G:G, 2) = data!D121), 1, 0)</f>
        <v>0</v>
      </c>
      <c r="AC121" t="str">
        <f>IF(AB121=1, data!D121, "0")</f>
        <v>0</v>
      </c>
    </row>
    <row r="122" spans="1:29" x14ac:dyDescent="0.25">
      <c r="A122" s="1">
        <v>111351</v>
      </c>
      <c r="B122">
        <v>4</v>
      </c>
      <c r="C122" s="1" t="s">
        <v>143</v>
      </c>
      <c r="D122">
        <v>4</v>
      </c>
      <c r="E122">
        <v>8</v>
      </c>
      <c r="F122">
        <v>17</v>
      </c>
      <c r="G122">
        <v>1</v>
      </c>
      <c r="H122">
        <v>7</v>
      </c>
      <c r="I122">
        <v>-1</v>
      </c>
      <c r="J122">
        <v>1</v>
      </c>
      <c r="K122">
        <v>-1</v>
      </c>
      <c r="L122">
        <v>11</v>
      </c>
      <c r="M122">
        <v>2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-2</v>
      </c>
      <c r="T122">
        <v>118.8</v>
      </c>
      <c r="U122">
        <v>23.8</v>
      </c>
      <c r="V122">
        <v>16.863</v>
      </c>
      <c r="W122">
        <v>-1</v>
      </c>
      <c r="X122">
        <v>-2</v>
      </c>
      <c r="Y122">
        <v>-2</v>
      </c>
      <c r="Z122">
        <f>IF(AND(MIN(data!D122:'data'!K122, data!M122:'data'!Y122)&gt;=0, IF(data!L122&lt;0, FALSE, data!L122&lt;=95),COUNTA(data!D122:'data'!Y122)=22), 1, 0)</f>
        <v>0</v>
      </c>
      <c r="AA122">
        <f>IF(data!D122=3, IF(COUNTIFS(data!A:A, data!A122, data!G:G, "&lt;&gt;2")=0, 1, 0), 0)</f>
        <v>0</v>
      </c>
      <c r="AB122">
        <f>IF(AND(data!G122=2, COUNTIFS(data!A:A, data!A122, data!G:G, 2) = data!D122), 1, 0)</f>
        <v>0</v>
      </c>
      <c r="AC122" t="str">
        <f>IF(AB122=1, data!D122, "0")</f>
        <v>0</v>
      </c>
    </row>
    <row r="123" spans="1:29" x14ac:dyDescent="0.25">
      <c r="A123" s="1">
        <v>111371</v>
      </c>
      <c r="B123">
        <v>1</v>
      </c>
      <c r="C123" s="1" t="s">
        <v>144</v>
      </c>
      <c r="D123">
        <v>1</v>
      </c>
      <c r="E123">
        <v>8</v>
      </c>
      <c r="F123">
        <v>17</v>
      </c>
      <c r="G123">
        <v>1</v>
      </c>
      <c r="H123">
        <v>68</v>
      </c>
      <c r="I123">
        <v>5</v>
      </c>
      <c r="J123">
        <v>1</v>
      </c>
      <c r="K123">
        <v>3</v>
      </c>
      <c r="L123">
        <v>7</v>
      </c>
      <c r="M123">
        <v>1</v>
      </c>
      <c r="N123">
        <v>3</v>
      </c>
      <c r="O123">
        <v>5</v>
      </c>
      <c r="P123">
        <v>1</v>
      </c>
      <c r="Q123">
        <v>8.6999999999999994E-2</v>
      </c>
      <c r="R123">
        <v>-1</v>
      </c>
      <c r="S123">
        <v>0</v>
      </c>
      <c r="T123">
        <v>187.5</v>
      </c>
      <c r="U123">
        <v>81.8</v>
      </c>
      <c r="V123">
        <v>23.268000000000001</v>
      </c>
      <c r="W123">
        <v>0.90900000000000003</v>
      </c>
      <c r="X123">
        <v>2</v>
      </c>
      <c r="Y123">
        <v>1</v>
      </c>
      <c r="Z123">
        <f>IF(AND(MIN(data!D123:'data'!K123, data!M123:'data'!Y123)&gt;=0, IF(data!L123&lt;0, FALSE, data!L123&lt;=95),COUNTA(data!D123:'data'!Y123)=22), 1, 0)</f>
        <v>0</v>
      </c>
      <c r="AA123">
        <f>IF(data!D123=3, IF(COUNTIFS(data!A:A, data!A123, data!G:G, "&lt;&gt;2")=0, 1, 0), 0)</f>
        <v>0</v>
      </c>
      <c r="AB123">
        <f>IF(AND(data!G123=2, COUNTIFS(data!A:A, data!A123, data!G:G, 2) = data!D123), 1, 0)</f>
        <v>0</v>
      </c>
      <c r="AC123" t="str">
        <f>IF(AB123=1, data!D123, "0")</f>
        <v>0</v>
      </c>
    </row>
    <row r="124" spans="1:29" x14ac:dyDescent="0.25">
      <c r="A124" s="1">
        <v>112051</v>
      </c>
      <c r="B124">
        <v>1</v>
      </c>
      <c r="C124" s="1" t="s">
        <v>145</v>
      </c>
      <c r="D124">
        <v>1</v>
      </c>
      <c r="E124">
        <v>9</v>
      </c>
      <c r="F124">
        <v>20</v>
      </c>
      <c r="G124">
        <v>2</v>
      </c>
      <c r="H124">
        <v>30</v>
      </c>
      <c r="I124">
        <v>1</v>
      </c>
      <c r="J124">
        <v>5</v>
      </c>
      <c r="K124">
        <v>-1</v>
      </c>
      <c r="L124">
        <v>97</v>
      </c>
      <c r="M124">
        <v>1</v>
      </c>
      <c r="N124">
        <v>1</v>
      </c>
      <c r="O124">
        <v>5</v>
      </c>
      <c r="P124">
        <v>2</v>
      </c>
      <c r="Q124">
        <v>0</v>
      </c>
      <c r="R124">
        <v>-1</v>
      </c>
      <c r="S124">
        <v>-2</v>
      </c>
      <c r="T124">
        <v>184.2</v>
      </c>
      <c r="U124">
        <v>72.2</v>
      </c>
      <c r="V124">
        <v>21.279</v>
      </c>
      <c r="W124">
        <v>-1</v>
      </c>
      <c r="X124">
        <v>-2</v>
      </c>
      <c r="Y124">
        <v>-2</v>
      </c>
      <c r="Z124">
        <f>IF(AND(MIN(data!D124:'data'!K124, data!M124:'data'!Y124)&gt;=0, IF(data!L124&lt;0, FALSE, data!L124&lt;=95),COUNTA(data!D124:'data'!Y124)=22), 1, 0)</f>
        <v>0</v>
      </c>
      <c r="AA124">
        <f>IF(data!D124=3, IF(COUNTIFS(data!A:A, data!A124, data!G:G, "&lt;&gt;2")=0, 1, 0), 0)</f>
        <v>0</v>
      </c>
      <c r="AB124">
        <f>IF(AND(data!G124=2, COUNTIFS(data!A:A, data!A124, data!G:G, 2) = data!D124), 1, 0)</f>
        <v>1</v>
      </c>
      <c r="AC124">
        <f>IF(AB124=1, data!D124, "0")</f>
        <v>1</v>
      </c>
    </row>
    <row r="125" spans="1:29" x14ac:dyDescent="0.25">
      <c r="A125" s="1">
        <v>112181</v>
      </c>
      <c r="B125">
        <v>1</v>
      </c>
      <c r="C125" s="1" t="s">
        <v>146</v>
      </c>
      <c r="D125">
        <v>2</v>
      </c>
      <c r="E125">
        <v>9</v>
      </c>
      <c r="F125">
        <v>20</v>
      </c>
      <c r="G125">
        <v>2</v>
      </c>
      <c r="H125">
        <v>32</v>
      </c>
      <c r="I125">
        <v>2</v>
      </c>
      <c r="J125">
        <v>1</v>
      </c>
      <c r="K125">
        <v>4</v>
      </c>
      <c r="L125">
        <v>10</v>
      </c>
      <c r="M125">
        <v>1</v>
      </c>
      <c r="N125">
        <v>1</v>
      </c>
      <c r="O125">
        <v>5</v>
      </c>
      <c r="P125">
        <v>1</v>
      </c>
      <c r="Q125">
        <v>4.3250000000000002</v>
      </c>
      <c r="R125">
        <v>-1</v>
      </c>
      <c r="S125">
        <v>0</v>
      </c>
      <c r="T125">
        <v>166.5</v>
      </c>
      <c r="U125">
        <v>-1</v>
      </c>
      <c r="V125">
        <v>-1</v>
      </c>
      <c r="W125">
        <v>-1</v>
      </c>
      <c r="X125">
        <v>2</v>
      </c>
      <c r="Y125">
        <v>1</v>
      </c>
      <c r="Z125">
        <f>IF(AND(MIN(data!D125:'data'!K125, data!M125:'data'!Y125)&gt;=0, IF(data!L125&lt;0, FALSE, data!L125&lt;=95),COUNTA(data!D125:'data'!Y125)=22), 1, 0)</f>
        <v>0</v>
      </c>
      <c r="AA125">
        <f>IF(data!D125=3, IF(COUNTIFS(data!A:A, data!A125, data!G:G, "&lt;&gt;2")=0, 1, 0), 0)</f>
        <v>0</v>
      </c>
      <c r="AB125">
        <f>IF(AND(data!G125=2, COUNTIFS(data!A:A, data!A125, data!G:G, 2) = data!D125), 1, 0)</f>
        <v>1</v>
      </c>
      <c r="AC125">
        <f>IF(AB125=1, data!D125, "0")</f>
        <v>2</v>
      </c>
    </row>
    <row r="126" spans="1:29" x14ac:dyDescent="0.25">
      <c r="A126" s="1">
        <v>112181</v>
      </c>
      <c r="B126">
        <v>2</v>
      </c>
      <c r="C126" s="1" t="s">
        <v>147</v>
      </c>
      <c r="D126">
        <v>2</v>
      </c>
      <c r="E126">
        <v>9</v>
      </c>
      <c r="F126">
        <v>20</v>
      </c>
      <c r="G126">
        <v>2</v>
      </c>
      <c r="H126">
        <v>4</v>
      </c>
      <c r="I126">
        <v>-1</v>
      </c>
      <c r="J126">
        <v>1</v>
      </c>
      <c r="K126">
        <v>-1</v>
      </c>
      <c r="L126">
        <v>10</v>
      </c>
      <c r="M126">
        <v>1</v>
      </c>
      <c r="N126">
        <v>-1</v>
      </c>
      <c r="O126">
        <v>-1</v>
      </c>
      <c r="P126">
        <v>-1</v>
      </c>
      <c r="Q126">
        <v>-1</v>
      </c>
      <c r="R126">
        <v>-1</v>
      </c>
      <c r="S126">
        <v>-2</v>
      </c>
      <c r="T126">
        <v>-1</v>
      </c>
      <c r="U126">
        <v>17.8</v>
      </c>
      <c r="V126">
        <v>-1</v>
      </c>
      <c r="W126">
        <v>-1</v>
      </c>
      <c r="X126">
        <v>-2</v>
      </c>
      <c r="Y126">
        <v>-2</v>
      </c>
      <c r="Z126">
        <f>IF(AND(MIN(data!D126:'data'!K126, data!M126:'data'!Y126)&gt;=0, IF(data!L126&lt;0, FALSE, data!L126&lt;=95),COUNTA(data!D126:'data'!Y126)=22), 1, 0)</f>
        <v>0</v>
      </c>
      <c r="AA126">
        <f>IF(data!D126=3, IF(COUNTIFS(data!A:A, data!A126, data!G:G, "&lt;&gt;2")=0, 1, 0), 0)</f>
        <v>0</v>
      </c>
      <c r="AB126">
        <f>IF(AND(data!G126=2, COUNTIFS(data!A:A, data!A126, data!G:G, 2) = data!D126), 1, 0)</f>
        <v>1</v>
      </c>
      <c r="AC126">
        <f>IF(AB126=1, data!D126, "0")</f>
        <v>2</v>
      </c>
    </row>
    <row r="127" spans="1:29" x14ac:dyDescent="0.25">
      <c r="A127" s="1">
        <v>112201</v>
      </c>
      <c r="B127">
        <v>1</v>
      </c>
      <c r="C127" s="1" t="s">
        <v>148</v>
      </c>
      <c r="D127">
        <v>3</v>
      </c>
      <c r="E127">
        <v>9</v>
      </c>
      <c r="F127">
        <v>20</v>
      </c>
      <c r="G127">
        <v>2</v>
      </c>
      <c r="H127">
        <v>36</v>
      </c>
      <c r="I127">
        <v>2</v>
      </c>
      <c r="J127">
        <v>1</v>
      </c>
      <c r="K127">
        <v>4</v>
      </c>
      <c r="L127">
        <v>96</v>
      </c>
      <c r="M127">
        <v>3</v>
      </c>
      <c r="N127">
        <v>4</v>
      </c>
      <c r="O127">
        <v>1</v>
      </c>
      <c r="P127">
        <v>2</v>
      </c>
      <c r="Q127">
        <v>5.8000000000000003E-2</v>
      </c>
      <c r="R127">
        <v>-1</v>
      </c>
      <c r="S127">
        <v>6</v>
      </c>
      <c r="T127">
        <v>168.6</v>
      </c>
      <c r="U127">
        <v>55.2</v>
      </c>
      <c r="V127">
        <v>19.419</v>
      </c>
      <c r="W127">
        <v>-1</v>
      </c>
      <c r="X127">
        <v>1</v>
      </c>
      <c r="Y127">
        <v>3</v>
      </c>
      <c r="Z127">
        <f>IF(AND(MIN(data!D127:'data'!K127, data!M127:'data'!Y127)&gt;=0, IF(data!L127&lt;0, FALSE, data!L127&lt;=95),COUNTA(data!D127:'data'!Y127)=22), 1, 0)</f>
        <v>0</v>
      </c>
      <c r="AA127">
        <f>IF(data!D127=3, IF(COUNTIFS(data!A:A, data!A127, data!G:G, "&lt;&gt;2")=0, 1, 0), 0)</f>
        <v>0</v>
      </c>
      <c r="AB127">
        <f>IF(AND(data!G127=2, COUNTIFS(data!A:A, data!A127, data!G:G, 2) = data!D127), 1, 0)</f>
        <v>0</v>
      </c>
      <c r="AC127" t="str">
        <f>IF(AB127=1, data!D127, "0")</f>
        <v>0</v>
      </c>
    </row>
    <row r="128" spans="1:29" x14ac:dyDescent="0.25">
      <c r="A128" s="1">
        <v>112201</v>
      </c>
      <c r="B128">
        <v>2</v>
      </c>
      <c r="C128" s="1" t="s">
        <v>149</v>
      </c>
      <c r="D128">
        <v>3</v>
      </c>
      <c r="E128">
        <v>9</v>
      </c>
      <c r="F128">
        <v>20</v>
      </c>
      <c r="G128">
        <v>1</v>
      </c>
      <c r="H128">
        <v>10</v>
      </c>
      <c r="I128">
        <v>-1</v>
      </c>
      <c r="J128">
        <v>2</v>
      </c>
      <c r="K128">
        <v>-1</v>
      </c>
      <c r="L128">
        <v>96</v>
      </c>
      <c r="M128">
        <v>1</v>
      </c>
      <c r="N128">
        <v>-1</v>
      </c>
      <c r="O128">
        <v>-1</v>
      </c>
      <c r="P128">
        <v>-1</v>
      </c>
      <c r="Q128">
        <v>-1</v>
      </c>
      <c r="R128">
        <v>-1</v>
      </c>
      <c r="S128">
        <v>-2</v>
      </c>
      <c r="T128">
        <v>-1</v>
      </c>
      <c r="U128">
        <v>-1</v>
      </c>
      <c r="V128">
        <v>-1</v>
      </c>
      <c r="W128">
        <v>-1</v>
      </c>
      <c r="X128">
        <v>-2</v>
      </c>
      <c r="Y128">
        <v>-2</v>
      </c>
      <c r="Z128">
        <f>IF(AND(MIN(data!D128:'data'!K128, data!M128:'data'!Y128)&gt;=0, IF(data!L128&lt;0, FALSE, data!L128&lt;=95),COUNTA(data!D128:'data'!Y128)=22), 1, 0)</f>
        <v>0</v>
      </c>
      <c r="AA128">
        <f>IF(data!D128=3, IF(COUNTIFS(data!A:A, data!A128, data!G:G, "&lt;&gt;2")=0, 1, 0), 0)</f>
        <v>0</v>
      </c>
      <c r="AB128">
        <f>IF(AND(data!G128=2, COUNTIFS(data!A:A, data!A128, data!G:G, 2) = data!D128), 1, 0)</f>
        <v>0</v>
      </c>
      <c r="AC128" t="str">
        <f>IF(AB128=1, data!D128, "0")</f>
        <v>0</v>
      </c>
    </row>
    <row r="129" spans="1:29" x14ac:dyDescent="0.25">
      <c r="A129" s="1">
        <v>112201</v>
      </c>
      <c r="B129">
        <v>3</v>
      </c>
      <c r="C129" s="1" t="s">
        <v>150</v>
      </c>
      <c r="D129">
        <v>3</v>
      </c>
      <c r="E129">
        <v>9</v>
      </c>
      <c r="F129">
        <v>20</v>
      </c>
      <c r="G129">
        <v>2</v>
      </c>
      <c r="H129">
        <v>5</v>
      </c>
      <c r="I129">
        <v>-1</v>
      </c>
      <c r="J129">
        <v>2</v>
      </c>
      <c r="K129">
        <v>-1</v>
      </c>
      <c r="L129">
        <v>96</v>
      </c>
      <c r="M129">
        <v>2</v>
      </c>
      <c r="N129">
        <v>-1</v>
      </c>
      <c r="O129">
        <v>-1</v>
      </c>
      <c r="P129">
        <v>-1</v>
      </c>
      <c r="Q129">
        <v>-1</v>
      </c>
      <c r="R129">
        <v>-1</v>
      </c>
      <c r="S129">
        <v>-2</v>
      </c>
      <c r="T129">
        <v>107.2</v>
      </c>
      <c r="U129">
        <v>17.8</v>
      </c>
      <c r="V129">
        <v>15.489000000000001</v>
      </c>
      <c r="W129">
        <v>-1</v>
      </c>
      <c r="X129">
        <v>-2</v>
      </c>
      <c r="Y129">
        <v>-2</v>
      </c>
      <c r="Z129">
        <f>IF(AND(MIN(data!D129:'data'!K129, data!M129:'data'!Y129)&gt;=0, IF(data!L129&lt;0, FALSE, data!L129&lt;=95),COUNTA(data!D129:'data'!Y129)=22), 1, 0)</f>
        <v>0</v>
      </c>
      <c r="AA129">
        <f>IF(data!D129=3, IF(COUNTIFS(data!A:A, data!A129, data!G:G, "&lt;&gt;2")=0, 1, 0), 0)</f>
        <v>0</v>
      </c>
      <c r="AB129">
        <f>IF(AND(data!G129=2, COUNTIFS(data!A:A, data!A129, data!G:G, 2) = data!D129), 1, 0)</f>
        <v>0</v>
      </c>
      <c r="AC129" t="str">
        <f>IF(AB129=1, data!D129, "0")</f>
        <v>0</v>
      </c>
    </row>
    <row r="130" spans="1:29" x14ac:dyDescent="0.25">
      <c r="A130" s="1">
        <v>112351</v>
      </c>
      <c r="B130">
        <v>1</v>
      </c>
      <c r="C130" s="1" t="s">
        <v>151</v>
      </c>
      <c r="D130">
        <v>1</v>
      </c>
      <c r="E130">
        <v>9</v>
      </c>
      <c r="F130">
        <v>20</v>
      </c>
      <c r="G130">
        <v>2</v>
      </c>
      <c r="H130">
        <v>24</v>
      </c>
      <c r="I130">
        <v>1</v>
      </c>
      <c r="J130">
        <v>1</v>
      </c>
      <c r="K130">
        <v>3</v>
      </c>
      <c r="L130">
        <v>-1</v>
      </c>
      <c r="M130">
        <v>1</v>
      </c>
      <c r="N130">
        <v>4</v>
      </c>
      <c r="O130">
        <v>1</v>
      </c>
      <c r="P130">
        <v>1</v>
      </c>
      <c r="Q130">
        <v>16.5</v>
      </c>
      <c r="R130">
        <v>3</v>
      </c>
      <c r="S130">
        <v>0</v>
      </c>
      <c r="T130">
        <v>166.3</v>
      </c>
      <c r="U130">
        <v>69.400000000000006</v>
      </c>
      <c r="V130">
        <v>25.094000000000001</v>
      </c>
      <c r="W130">
        <v>0.80100000000000005</v>
      </c>
      <c r="X130">
        <v>1</v>
      </c>
      <c r="Y130">
        <v>3</v>
      </c>
      <c r="Z130">
        <f>IF(AND(MIN(data!D130:'data'!K130, data!M130:'data'!Y130)&gt;=0, IF(data!L130&lt;0, FALSE, data!L130&lt;=95),COUNTA(data!D130:'data'!Y130)=22), 1, 0)</f>
        <v>0</v>
      </c>
      <c r="AA130">
        <f>IF(data!D130=3, IF(COUNTIFS(data!A:A, data!A130, data!G:G, "&lt;&gt;2")=0, 1, 0), 0)</f>
        <v>0</v>
      </c>
      <c r="AB130">
        <f>IF(AND(data!G130=2, COUNTIFS(data!A:A, data!A130, data!G:G, 2) = data!D130), 1, 0)</f>
        <v>1</v>
      </c>
      <c r="AC130">
        <f>IF(AB130=1, data!D130, "0")</f>
        <v>1</v>
      </c>
    </row>
    <row r="131" spans="1:29" x14ac:dyDescent="0.25">
      <c r="A131" s="1">
        <v>112371</v>
      </c>
      <c r="B131">
        <v>1</v>
      </c>
      <c r="C131" s="1" t="s">
        <v>152</v>
      </c>
      <c r="D131">
        <v>3</v>
      </c>
      <c r="E131">
        <v>9</v>
      </c>
      <c r="F131">
        <v>20</v>
      </c>
      <c r="G131">
        <v>1</v>
      </c>
      <c r="H131">
        <v>26</v>
      </c>
      <c r="I131">
        <v>6</v>
      </c>
      <c r="J131">
        <v>1</v>
      </c>
      <c r="K131">
        <v>5</v>
      </c>
      <c r="L131">
        <v>8</v>
      </c>
      <c r="M131">
        <v>2</v>
      </c>
      <c r="N131">
        <v>1</v>
      </c>
      <c r="O131">
        <v>5</v>
      </c>
      <c r="P131">
        <v>1</v>
      </c>
      <c r="Q131">
        <v>4.125</v>
      </c>
      <c r="R131">
        <v>-1</v>
      </c>
      <c r="S131">
        <v>0</v>
      </c>
      <c r="T131">
        <v>182.2</v>
      </c>
      <c r="U131">
        <v>102.7</v>
      </c>
      <c r="V131">
        <v>30.937000000000001</v>
      </c>
      <c r="W131">
        <v>0.97599999999999998</v>
      </c>
      <c r="X131">
        <v>2</v>
      </c>
      <c r="Y131">
        <v>3</v>
      </c>
      <c r="Z131">
        <f>IF(AND(MIN(data!D131:'data'!K131, data!M131:'data'!Y131)&gt;=0, IF(data!L131&lt;0, FALSE, data!L131&lt;=95),COUNTA(data!D131:'data'!Y131)=22), 1, 0)</f>
        <v>0</v>
      </c>
      <c r="AA131">
        <f>IF(data!D131=3, IF(COUNTIFS(data!A:A, data!A131, data!G:G, "&lt;&gt;2")=0, 1, 0), 0)</f>
        <v>0</v>
      </c>
      <c r="AB131">
        <f>IF(AND(data!G131=2, COUNTIFS(data!A:A, data!A131, data!G:G, 2) = data!D131), 1, 0)</f>
        <v>0</v>
      </c>
      <c r="AC131" t="str">
        <f>IF(AB131=1, data!D131, "0")</f>
        <v>0</v>
      </c>
    </row>
    <row r="132" spans="1:29" x14ac:dyDescent="0.25">
      <c r="A132" s="1">
        <v>112371</v>
      </c>
      <c r="B132">
        <v>2</v>
      </c>
      <c r="C132" s="1" t="s">
        <v>153</v>
      </c>
      <c r="D132">
        <v>3</v>
      </c>
      <c r="E132">
        <v>9</v>
      </c>
      <c r="F132">
        <v>20</v>
      </c>
      <c r="G132">
        <v>2</v>
      </c>
      <c r="H132">
        <v>22</v>
      </c>
      <c r="I132">
        <v>6</v>
      </c>
      <c r="J132">
        <v>1</v>
      </c>
      <c r="K132">
        <v>5</v>
      </c>
      <c r="L132">
        <v>8</v>
      </c>
      <c r="M132">
        <v>1</v>
      </c>
      <c r="N132">
        <v>1</v>
      </c>
      <c r="O132">
        <v>5</v>
      </c>
      <c r="P132">
        <v>1</v>
      </c>
      <c r="Q132">
        <v>4.125</v>
      </c>
      <c r="R132">
        <v>0</v>
      </c>
      <c r="S132">
        <v>0</v>
      </c>
      <c r="T132">
        <v>172.2</v>
      </c>
      <c r="U132">
        <v>95.5</v>
      </c>
      <c r="V132">
        <v>32.206000000000003</v>
      </c>
      <c r="W132">
        <v>0.93200000000000005</v>
      </c>
      <c r="X132">
        <v>2</v>
      </c>
      <c r="Y132">
        <v>1</v>
      </c>
      <c r="Z132">
        <f>IF(AND(MIN(data!D132:'data'!K132, data!M132:'data'!Y132)&gt;=0, IF(data!L132&lt;0, FALSE, data!L132&lt;=95),COUNTA(data!D132:'data'!Y132)=22), 1, 0)</f>
        <v>1</v>
      </c>
      <c r="AA132">
        <f>IF(data!D132=3, IF(COUNTIFS(data!A:A, data!A132, data!G:G, "&lt;&gt;2")=0, 1, 0), 0)</f>
        <v>0</v>
      </c>
      <c r="AB132">
        <f>IF(AND(data!G132=2, COUNTIFS(data!A:A, data!A132, data!G:G, 2) = data!D132), 1, 0)</f>
        <v>0</v>
      </c>
      <c r="AC132" t="str">
        <f>IF(AB132=1, data!D132, "0")</f>
        <v>0</v>
      </c>
    </row>
    <row r="133" spans="1:29" x14ac:dyDescent="0.25">
      <c r="A133" s="1">
        <v>112371</v>
      </c>
      <c r="B133">
        <v>3</v>
      </c>
      <c r="C133" s="1" t="s">
        <v>154</v>
      </c>
      <c r="D133">
        <v>3</v>
      </c>
      <c r="E133">
        <v>9</v>
      </c>
      <c r="F133">
        <v>20</v>
      </c>
      <c r="G133">
        <v>1</v>
      </c>
      <c r="H133">
        <v>0</v>
      </c>
      <c r="I133">
        <v>-1</v>
      </c>
      <c r="J133">
        <v>1</v>
      </c>
      <c r="K133">
        <v>-1</v>
      </c>
      <c r="L133">
        <v>8</v>
      </c>
      <c r="M133">
        <v>1</v>
      </c>
      <c r="N133">
        <v>-1</v>
      </c>
      <c r="O133">
        <v>-1</v>
      </c>
      <c r="P133">
        <v>-1</v>
      </c>
      <c r="Q133">
        <v>-1</v>
      </c>
      <c r="R133">
        <v>-1</v>
      </c>
      <c r="S133">
        <v>-2</v>
      </c>
      <c r="T133">
        <v>-1</v>
      </c>
      <c r="U133">
        <v>12.3</v>
      </c>
      <c r="V133">
        <v>-1</v>
      </c>
      <c r="W133">
        <v>-1</v>
      </c>
      <c r="X133">
        <v>-2</v>
      </c>
      <c r="Y133">
        <v>-2</v>
      </c>
      <c r="Z133">
        <f>IF(AND(MIN(data!D133:'data'!K133, data!M133:'data'!Y133)&gt;=0, IF(data!L133&lt;0, FALSE, data!L133&lt;=95),COUNTA(data!D133:'data'!Y133)=22), 1, 0)</f>
        <v>0</v>
      </c>
      <c r="AA133">
        <f>IF(data!D133=3, IF(COUNTIFS(data!A:A, data!A133, data!G:G, "&lt;&gt;2")=0, 1, 0), 0)</f>
        <v>0</v>
      </c>
      <c r="AB133">
        <f>IF(AND(data!G133=2, COUNTIFS(data!A:A, data!A133, data!G:G, 2) = data!D133), 1, 0)</f>
        <v>0</v>
      </c>
      <c r="AC133" t="str">
        <f>IF(AB133=1, data!D133, "0")</f>
        <v>0</v>
      </c>
    </row>
    <row r="134" spans="1:29" x14ac:dyDescent="0.25">
      <c r="A134" s="1">
        <v>113051</v>
      </c>
      <c r="B134">
        <v>1</v>
      </c>
      <c r="C134" s="1" t="s">
        <v>155</v>
      </c>
      <c r="D134">
        <v>1</v>
      </c>
      <c r="E134">
        <v>2</v>
      </c>
      <c r="F134">
        <v>15</v>
      </c>
      <c r="G134">
        <v>2</v>
      </c>
      <c r="H134">
        <v>68</v>
      </c>
      <c r="I134">
        <v>2</v>
      </c>
      <c r="J134">
        <v>1</v>
      </c>
      <c r="K134">
        <v>7</v>
      </c>
      <c r="L134">
        <v>97</v>
      </c>
      <c r="M134">
        <v>3</v>
      </c>
      <c r="N134">
        <v>4</v>
      </c>
      <c r="O134">
        <v>2</v>
      </c>
      <c r="P134">
        <v>1</v>
      </c>
      <c r="Q134">
        <v>14.029</v>
      </c>
      <c r="R134">
        <v>-1</v>
      </c>
      <c r="S134">
        <v>3</v>
      </c>
      <c r="T134">
        <v>166.3</v>
      </c>
      <c r="U134">
        <v>68.900000000000006</v>
      </c>
      <c r="V134">
        <v>24.913</v>
      </c>
      <c r="W134">
        <v>0.96299999999999997</v>
      </c>
      <c r="X134">
        <v>1</v>
      </c>
      <c r="Y134">
        <v>3</v>
      </c>
      <c r="Z134">
        <f>IF(AND(MIN(data!D134:'data'!K134, data!M134:'data'!Y134)&gt;=0, IF(data!L134&lt;0, FALSE, data!L134&lt;=95),COUNTA(data!D134:'data'!Y134)=22), 1, 0)</f>
        <v>0</v>
      </c>
      <c r="AA134">
        <f>IF(data!D134=3, IF(COUNTIFS(data!A:A, data!A134, data!G:G, "&lt;&gt;2")=0, 1, 0), 0)</f>
        <v>0</v>
      </c>
      <c r="AB134">
        <f>IF(AND(data!G134=2, COUNTIFS(data!A:A, data!A134, data!G:G, 2) = data!D134), 1, 0)</f>
        <v>1</v>
      </c>
      <c r="AC134">
        <f>IF(AB134=1, data!D134, "0")</f>
        <v>1</v>
      </c>
    </row>
    <row r="135" spans="1:29" x14ac:dyDescent="0.25">
      <c r="A135" s="1">
        <v>113181</v>
      </c>
      <c r="B135">
        <v>1</v>
      </c>
      <c r="C135" s="1" t="s">
        <v>156</v>
      </c>
      <c r="D135">
        <v>4</v>
      </c>
      <c r="E135">
        <v>2</v>
      </c>
      <c r="F135">
        <v>15</v>
      </c>
      <c r="G135">
        <v>1</v>
      </c>
      <c r="H135">
        <v>44</v>
      </c>
      <c r="I135">
        <v>2</v>
      </c>
      <c r="J135">
        <v>1</v>
      </c>
      <c r="K135">
        <v>3</v>
      </c>
      <c r="L135">
        <v>97</v>
      </c>
      <c r="M135">
        <v>1</v>
      </c>
      <c r="N135">
        <v>1</v>
      </c>
      <c r="O135">
        <v>5</v>
      </c>
      <c r="P135">
        <v>1</v>
      </c>
      <c r="Q135">
        <v>13.622999999999999</v>
      </c>
      <c r="R135">
        <v>-1</v>
      </c>
      <c r="S135">
        <v>-2</v>
      </c>
      <c r="T135">
        <v>162.80000000000001</v>
      </c>
      <c r="U135">
        <v>81.5</v>
      </c>
      <c r="V135">
        <v>30.75</v>
      </c>
      <c r="W135">
        <v>0.91500000000000004</v>
      </c>
      <c r="X135">
        <v>-2</v>
      </c>
      <c r="Y135">
        <v>-2</v>
      </c>
      <c r="Z135">
        <f>IF(AND(MIN(data!D135:'data'!K135, data!M135:'data'!Y135)&gt;=0, IF(data!L135&lt;0, FALSE, data!L135&lt;=95),COUNTA(data!D135:'data'!Y135)=22), 1, 0)</f>
        <v>0</v>
      </c>
      <c r="AA135">
        <f>IF(data!D135=3, IF(COUNTIFS(data!A:A, data!A135, data!G:G, "&lt;&gt;2")=0, 1, 0), 0)</f>
        <v>0</v>
      </c>
      <c r="AB135">
        <f>IF(AND(data!G135=2, COUNTIFS(data!A:A, data!A135, data!G:G, 2) = data!D135), 1, 0)</f>
        <v>0</v>
      </c>
      <c r="AC135" t="str">
        <f>IF(AB135=1, data!D135, "0")</f>
        <v>0</v>
      </c>
    </row>
    <row r="136" spans="1:29" x14ac:dyDescent="0.25">
      <c r="A136" s="1">
        <v>113181</v>
      </c>
      <c r="B136">
        <v>2</v>
      </c>
      <c r="C136" s="1" t="s">
        <v>157</v>
      </c>
      <c r="D136">
        <v>4</v>
      </c>
      <c r="E136">
        <v>2</v>
      </c>
      <c r="F136">
        <v>15</v>
      </c>
      <c r="G136">
        <v>2</v>
      </c>
      <c r="H136">
        <v>43</v>
      </c>
      <c r="I136">
        <v>2</v>
      </c>
      <c r="J136">
        <v>7</v>
      </c>
      <c r="K136">
        <v>4</v>
      </c>
      <c r="L136">
        <v>97</v>
      </c>
      <c r="M136">
        <v>2</v>
      </c>
      <c r="N136">
        <v>3</v>
      </c>
      <c r="O136">
        <v>5</v>
      </c>
      <c r="P136">
        <v>1</v>
      </c>
      <c r="Q136">
        <v>0.60399999999999998</v>
      </c>
      <c r="R136">
        <v>-1</v>
      </c>
      <c r="S136">
        <v>-2</v>
      </c>
      <c r="T136">
        <v>152.80000000000001</v>
      </c>
      <c r="U136">
        <v>67.400000000000006</v>
      </c>
      <c r="V136">
        <v>28.867999999999999</v>
      </c>
      <c r="W136">
        <v>0.85699999999999998</v>
      </c>
      <c r="X136">
        <v>-2</v>
      </c>
      <c r="Y136">
        <v>-2</v>
      </c>
      <c r="Z136">
        <f>IF(AND(MIN(data!D136:'data'!K136, data!M136:'data'!Y136)&gt;=0, IF(data!L136&lt;0, FALSE, data!L136&lt;=95),COUNTA(data!D136:'data'!Y136)=22), 1, 0)</f>
        <v>0</v>
      </c>
      <c r="AA136">
        <f>IF(data!D136=3, IF(COUNTIFS(data!A:A, data!A136, data!G:G, "&lt;&gt;2")=0, 1, 0), 0)</f>
        <v>0</v>
      </c>
      <c r="AB136">
        <f>IF(AND(data!G136=2, COUNTIFS(data!A:A, data!A136, data!G:G, 2) = data!D136), 1, 0)</f>
        <v>0</v>
      </c>
      <c r="AC136" t="str">
        <f>IF(AB136=1, data!D136, "0")</f>
        <v>0</v>
      </c>
    </row>
    <row r="137" spans="1:29" x14ac:dyDescent="0.25">
      <c r="A137" s="1">
        <v>113181</v>
      </c>
      <c r="B137">
        <v>3</v>
      </c>
      <c r="C137" s="1" t="s">
        <v>158</v>
      </c>
      <c r="D137">
        <v>4</v>
      </c>
      <c r="E137">
        <v>2</v>
      </c>
      <c r="F137">
        <v>15</v>
      </c>
      <c r="G137">
        <v>2</v>
      </c>
      <c r="H137">
        <v>19</v>
      </c>
      <c r="I137">
        <v>1</v>
      </c>
      <c r="J137">
        <v>2</v>
      </c>
      <c r="K137">
        <v>3</v>
      </c>
      <c r="L137">
        <v>97</v>
      </c>
      <c r="M137">
        <v>1</v>
      </c>
      <c r="N137">
        <v>1</v>
      </c>
      <c r="O137">
        <v>5</v>
      </c>
      <c r="P137">
        <v>1</v>
      </c>
      <c r="Q137">
        <v>64.114999999999995</v>
      </c>
      <c r="R137">
        <v>4</v>
      </c>
      <c r="S137">
        <v>-2</v>
      </c>
      <c r="T137">
        <v>155.69999999999999</v>
      </c>
      <c r="U137">
        <v>81.900000000000006</v>
      </c>
      <c r="V137">
        <v>33.783999999999999</v>
      </c>
      <c r="W137">
        <v>0.75600000000000001</v>
      </c>
      <c r="X137">
        <v>-2</v>
      </c>
      <c r="Y137">
        <v>-2</v>
      </c>
      <c r="Z137">
        <f>IF(AND(MIN(data!D137:'data'!K137, data!M137:'data'!Y137)&gt;=0, IF(data!L137&lt;0, FALSE, data!L137&lt;=95),COUNTA(data!D137:'data'!Y137)=22), 1, 0)</f>
        <v>0</v>
      </c>
      <c r="AA137">
        <f>IF(data!D137=3, IF(COUNTIFS(data!A:A, data!A137, data!G:G, "&lt;&gt;2")=0, 1, 0), 0)</f>
        <v>0</v>
      </c>
      <c r="AB137">
        <f>IF(AND(data!G137=2, COUNTIFS(data!A:A, data!A137, data!G:G, 2) = data!D137), 1, 0)</f>
        <v>0</v>
      </c>
      <c r="AC137" t="str">
        <f>IF(AB137=1, data!D137, "0")</f>
        <v>0</v>
      </c>
    </row>
    <row r="138" spans="1:29" x14ac:dyDescent="0.25">
      <c r="A138" s="1">
        <v>113181</v>
      </c>
      <c r="B138">
        <v>4</v>
      </c>
      <c r="C138" s="1" t="s">
        <v>159</v>
      </c>
      <c r="D138">
        <v>4</v>
      </c>
      <c r="E138">
        <v>2</v>
      </c>
      <c r="F138">
        <v>15</v>
      </c>
      <c r="G138">
        <v>1</v>
      </c>
      <c r="H138">
        <v>14</v>
      </c>
      <c r="I138">
        <v>-1</v>
      </c>
      <c r="J138">
        <v>2</v>
      </c>
      <c r="K138">
        <v>-1</v>
      </c>
      <c r="L138">
        <v>97</v>
      </c>
      <c r="M138">
        <v>1</v>
      </c>
      <c r="N138">
        <v>-1</v>
      </c>
      <c r="O138">
        <v>-1</v>
      </c>
      <c r="P138">
        <v>-1</v>
      </c>
      <c r="Q138">
        <v>-1</v>
      </c>
      <c r="R138">
        <v>-1</v>
      </c>
      <c r="S138">
        <v>-2</v>
      </c>
      <c r="T138">
        <v>169.5</v>
      </c>
      <c r="U138">
        <v>68.5</v>
      </c>
      <c r="V138">
        <v>23.841999999999999</v>
      </c>
      <c r="W138">
        <v>-1</v>
      </c>
      <c r="X138">
        <v>-2</v>
      </c>
      <c r="Y138">
        <v>-2</v>
      </c>
      <c r="Z138">
        <f>IF(AND(MIN(data!D138:'data'!K138, data!M138:'data'!Y138)&gt;=0, IF(data!L138&lt;0, FALSE, data!L138&lt;=95),COUNTA(data!D138:'data'!Y138)=22), 1, 0)</f>
        <v>0</v>
      </c>
      <c r="AA138">
        <f>IF(data!D138=3, IF(COUNTIFS(data!A:A, data!A138, data!G:G, "&lt;&gt;2")=0, 1, 0), 0)</f>
        <v>0</v>
      </c>
      <c r="AB138">
        <f>IF(AND(data!G138=2, COUNTIFS(data!A:A, data!A138, data!G:G, 2) = data!D138), 1, 0)</f>
        <v>0</v>
      </c>
      <c r="AC138" t="str">
        <f>IF(AB138=1, data!D138, "0")</f>
        <v>0</v>
      </c>
    </row>
    <row r="139" spans="1:29" x14ac:dyDescent="0.25">
      <c r="A139" s="1">
        <v>113201</v>
      </c>
      <c r="B139">
        <v>1</v>
      </c>
      <c r="C139" s="1" t="s">
        <v>160</v>
      </c>
      <c r="D139">
        <v>2</v>
      </c>
      <c r="E139">
        <v>2</v>
      </c>
      <c r="F139">
        <v>15</v>
      </c>
      <c r="G139">
        <v>2</v>
      </c>
      <c r="H139">
        <v>32</v>
      </c>
      <c r="I139">
        <v>1</v>
      </c>
      <c r="J139">
        <v>1</v>
      </c>
      <c r="K139">
        <v>4</v>
      </c>
      <c r="L139">
        <v>6</v>
      </c>
      <c r="M139">
        <v>1</v>
      </c>
      <c r="N139">
        <v>1</v>
      </c>
      <c r="O139">
        <v>5</v>
      </c>
      <c r="P139">
        <v>1</v>
      </c>
      <c r="Q139">
        <v>10.875</v>
      </c>
      <c r="R139">
        <v>-1</v>
      </c>
      <c r="S139">
        <v>0</v>
      </c>
      <c r="T139">
        <v>157.69999999999999</v>
      </c>
      <c r="U139">
        <v>67.8</v>
      </c>
      <c r="V139">
        <v>27.263000000000002</v>
      </c>
      <c r="W139">
        <v>0.83799999999999997</v>
      </c>
      <c r="X139">
        <v>1</v>
      </c>
      <c r="Y139">
        <v>3</v>
      </c>
      <c r="Z139">
        <f>IF(AND(MIN(data!D139:'data'!K139, data!M139:'data'!Y139)&gt;=0, IF(data!L139&lt;0, FALSE, data!L139&lt;=95),COUNTA(data!D139:'data'!Y139)=22), 1, 0)</f>
        <v>0</v>
      </c>
      <c r="AA139">
        <f>IF(data!D139=3, IF(COUNTIFS(data!A:A, data!A139, data!G:G, "&lt;&gt;2")=0, 1, 0), 0)</f>
        <v>0</v>
      </c>
      <c r="AB139">
        <f>IF(AND(data!G139=2, COUNTIFS(data!A:A, data!A139, data!G:G, 2) = data!D139), 1, 0)</f>
        <v>1</v>
      </c>
      <c r="AC139">
        <f>IF(AB139=1, data!D139, "0")</f>
        <v>2</v>
      </c>
    </row>
    <row r="140" spans="1:29" x14ac:dyDescent="0.25">
      <c r="A140" s="1">
        <v>113201</v>
      </c>
      <c r="B140">
        <v>2</v>
      </c>
      <c r="C140" s="1" t="s">
        <v>161</v>
      </c>
      <c r="D140">
        <v>2</v>
      </c>
      <c r="E140">
        <v>2</v>
      </c>
      <c r="F140">
        <v>15</v>
      </c>
      <c r="G140">
        <v>2</v>
      </c>
      <c r="H140">
        <v>10</v>
      </c>
      <c r="I140">
        <v>-1</v>
      </c>
      <c r="J140">
        <v>1</v>
      </c>
      <c r="K140">
        <v>-1</v>
      </c>
      <c r="L140">
        <v>6</v>
      </c>
      <c r="M140">
        <v>1</v>
      </c>
      <c r="N140">
        <v>-1</v>
      </c>
      <c r="O140">
        <v>-1</v>
      </c>
      <c r="P140">
        <v>-1</v>
      </c>
      <c r="Q140">
        <v>-1</v>
      </c>
      <c r="R140">
        <v>-1</v>
      </c>
      <c r="S140">
        <v>-2</v>
      </c>
      <c r="T140">
        <v>146.80000000000001</v>
      </c>
      <c r="U140">
        <v>43.1</v>
      </c>
      <c r="V140">
        <v>20</v>
      </c>
      <c r="W140">
        <v>-1</v>
      </c>
      <c r="X140">
        <v>1</v>
      </c>
      <c r="Y140">
        <v>3</v>
      </c>
      <c r="Z140">
        <f>IF(AND(MIN(data!D140:'data'!K140, data!M140:'data'!Y140)&gt;=0, IF(data!L140&lt;0, FALSE, data!L140&lt;=95),COUNTA(data!D140:'data'!Y140)=22), 1, 0)</f>
        <v>0</v>
      </c>
      <c r="AA140">
        <f>IF(data!D140=3, IF(COUNTIFS(data!A:A, data!A140, data!G:G, "&lt;&gt;2")=0, 1, 0), 0)</f>
        <v>0</v>
      </c>
      <c r="AB140">
        <f>IF(AND(data!G140=2, COUNTIFS(data!A:A, data!A140, data!G:G, 2) = data!D140), 1, 0)</f>
        <v>1</v>
      </c>
      <c r="AC140">
        <f>IF(AB140=1, data!D140, "0")</f>
        <v>2</v>
      </c>
    </row>
    <row r="141" spans="1:29" x14ac:dyDescent="0.25">
      <c r="A141" s="1">
        <v>113251</v>
      </c>
      <c r="B141">
        <v>1</v>
      </c>
      <c r="C141" s="1" t="s">
        <v>162</v>
      </c>
      <c r="D141">
        <v>1</v>
      </c>
      <c r="E141">
        <v>2</v>
      </c>
      <c r="F141">
        <v>15</v>
      </c>
      <c r="G141">
        <v>2</v>
      </c>
      <c r="H141">
        <v>71</v>
      </c>
      <c r="I141">
        <v>1</v>
      </c>
      <c r="J141">
        <v>1</v>
      </c>
      <c r="K141">
        <v>7</v>
      </c>
      <c r="L141">
        <v>7</v>
      </c>
      <c r="M141">
        <v>4</v>
      </c>
      <c r="N141">
        <v>3</v>
      </c>
      <c r="O141">
        <v>5</v>
      </c>
      <c r="P141">
        <v>1</v>
      </c>
      <c r="Q141">
        <v>28</v>
      </c>
      <c r="R141">
        <v>-1</v>
      </c>
      <c r="S141">
        <v>0</v>
      </c>
      <c r="T141">
        <v>162.5</v>
      </c>
      <c r="U141">
        <v>86.5</v>
      </c>
      <c r="V141">
        <v>32.756999999999998</v>
      </c>
      <c r="W141">
        <v>1.2090000000000001</v>
      </c>
      <c r="X141">
        <v>2</v>
      </c>
      <c r="Y141">
        <v>3</v>
      </c>
      <c r="Z141">
        <f>IF(AND(MIN(data!D141:'data'!K141, data!M141:'data'!Y141)&gt;=0, IF(data!L141&lt;0, FALSE, data!L141&lt;=95),COUNTA(data!D141:'data'!Y141)=22), 1, 0)</f>
        <v>0</v>
      </c>
      <c r="AA141">
        <f>IF(data!D141=3, IF(COUNTIFS(data!A:A, data!A141, data!G:G, "&lt;&gt;2")=0, 1, 0), 0)</f>
        <v>0</v>
      </c>
      <c r="AB141">
        <f>IF(AND(data!G141=2, COUNTIFS(data!A:A, data!A141, data!G:G, 2) = data!D141), 1, 0)</f>
        <v>1</v>
      </c>
      <c r="AC141">
        <f>IF(AB141=1, data!D141, "0")</f>
        <v>1</v>
      </c>
    </row>
    <row r="142" spans="1:29" x14ac:dyDescent="0.25">
      <c r="A142" s="1">
        <v>113271</v>
      </c>
      <c r="B142">
        <v>1</v>
      </c>
      <c r="C142" s="1" t="s">
        <v>163</v>
      </c>
      <c r="D142">
        <v>3</v>
      </c>
      <c r="E142">
        <v>2</v>
      </c>
      <c r="F142">
        <v>15</v>
      </c>
      <c r="G142">
        <v>2</v>
      </c>
      <c r="H142">
        <v>29</v>
      </c>
      <c r="I142">
        <v>1</v>
      </c>
      <c r="J142">
        <v>1</v>
      </c>
      <c r="K142">
        <v>7</v>
      </c>
      <c r="L142">
        <v>7</v>
      </c>
      <c r="M142">
        <v>2</v>
      </c>
      <c r="N142">
        <v>4</v>
      </c>
      <c r="O142">
        <v>3</v>
      </c>
      <c r="P142">
        <v>1</v>
      </c>
      <c r="Q142">
        <v>0.69</v>
      </c>
      <c r="R142">
        <v>-1</v>
      </c>
      <c r="S142">
        <v>-2</v>
      </c>
      <c r="T142">
        <v>160.30000000000001</v>
      </c>
      <c r="U142">
        <v>56</v>
      </c>
      <c r="V142">
        <v>21.792999999999999</v>
      </c>
      <c r="W142">
        <v>0.76300000000000001</v>
      </c>
      <c r="X142">
        <v>-2</v>
      </c>
      <c r="Y142">
        <v>-2</v>
      </c>
      <c r="Z142">
        <f>IF(AND(MIN(data!D142:'data'!K142, data!M142:'data'!Y142)&gt;=0, IF(data!L142&lt;0, FALSE, data!L142&lt;=95),COUNTA(data!D142:'data'!Y142)=22), 1, 0)</f>
        <v>0</v>
      </c>
      <c r="AA142">
        <f>IF(data!D142=3, IF(COUNTIFS(data!A:A, data!A142, data!G:G, "&lt;&gt;2")=0, 1, 0), 0)</f>
        <v>0</v>
      </c>
      <c r="AB142">
        <f>IF(AND(data!G142=2, COUNTIFS(data!A:A, data!A142, data!G:G, 2) = data!D142), 1, 0)</f>
        <v>0</v>
      </c>
      <c r="AC142" t="str">
        <f>IF(AB142=1, data!D142, "0")</f>
        <v>0</v>
      </c>
    </row>
    <row r="143" spans="1:29" x14ac:dyDescent="0.25">
      <c r="A143" s="1">
        <v>113271</v>
      </c>
      <c r="B143">
        <v>2</v>
      </c>
      <c r="C143" s="1" t="s">
        <v>164</v>
      </c>
      <c r="D143">
        <v>3</v>
      </c>
      <c r="E143">
        <v>2</v>
      </c>
      <c r="F143">
        <v>15</v>
      </c>
      <c r="G143">
        <v>2</v>
      </c>
      <c r="H143">
        <v>10</v>
      </c>
      <c r="I143">
        <v>-1</v>
      </c>
      <c r="J143">
        <v>1</v>
      </c>
      <c r="K143">
        <v>-1</v>
      </c>
      <c r="L143">
        <v>7</v>
      </c>
      <c r="M143">
        <v>2</v>
      </c>
      <c r="N143">
        <v>-1</v>
      </c>
      <c r="O143">
        <v>-1</v>
      </c>
      <c r="P143">
        <v>-1</v>
      </c>
      <c r="Q143">
        <v>-1</v>
      </c>
      <c r="R143">
        <v>-1</v>
      </c>
      <c r="S143">
        <v>-2</v>
      </c>
      <c r="T143">
        <v>133.4</v>
      </c>
      <c r="U143">
        <v>28.5</v>
      </c>
      <c r="V143">
        <v>16.015000000000001</v>
      </c>
      <c r="W143">
        <v>-1</v>
      </c>
      <c r="X143">
        <v>-2</v>
      </c>
      <c r="Y143">
        <v>-2</v>
      </c>
      <c r="Z143">
        <f>IF(AND(MIN(data!D143:'data'!K143, data!M143:'data'!Y143)&gt;=0, IF(data!L143&lt;0, FALSE, data!L143&lt;=95),COUNTA(data!D143:'data'!Y143)=22), 1, 0)</f>
        <v>0</v>
      </c>
      <c r="AA143">
        <f>IF(data!D143=3, IF(COUNTIFS(data!A:A, data!A143, data!G:G, "&lt;&gt;2")=0, 1, 0), 0)</f>
        <v>0</v>
      </c>
      <c r="AB143">
        <f>IF(AND(data!G143=2, COUNTIFS(data!A:A, data!A143, data!G:G, 2) = data!D143), 1, 0)</f>
        <v>0</v>
      </c>
      <c r="AC143" t="str">
        <f>IF(AB143=1, data!D143, "0")</f>
        <v>0</v>
      </c>
    </row>
    <row r="144" spans="1:29" x14ac:dyDescent="0.25">
      <c r="A144" s="1">
        <v>113271</v>
      </c>
      <c r="B144">
        <v>3</v>
      </c>
      <c r="C144" s="1" t="s">
        <v>165</v>
      </c>
      <c r="D144">
        <v>3</v>
      </c>
      <c r="E144">
        <v>2</v>
      </c>
      <c r="F144">
        <v>15</v>
      </c>
      <c r="G144">
        <v>1</v>
      </c>
      <c r="H144">
        <v>7</v>
      </c>
      <c r="I144">
        <v>-1</v>
      </c>
      <c r="J144">
        <v>1</v>
      </c>
      <c r="K144">
        <v>-1</v>
      </c>
      <c r="L144">
        <v>7</v>
      </c>
      <c r="M144">
        <v>2</v>
      </c>
      <c r="N144">
        <v>-1</v>
      </c>
      <c r="O144">
        <v>-1</v>
      </c>
      <c r="P144">
        <v>-1</v>
      </c>
      <c r="Q144">
        <v>-1</v>
      </c>
      <c r="R144">
        <v>-1</v>
      </c>
      <c r="S144">
        <v>-2</v>
      </c>
      <c r="T144">
        <v>121.1</v>
      </c>
      <c r="U144">
        <v>20.7</v>
      </c>
      <c r="V144">
        <v>14.115</v>
      </c>
      <c r="W144">
        <v>-1</v>
      </c>
      <c r="X144">
        <v>-2</v>
      </c>
      <c r="Y144">
        <v>-2</v>
      </c>
      <c r="Z144">
        <f>IF(AND(MIN(data!D144:'data'!K144, data!M144:'data'!Y144)&gt;=0, IF(data!L144&lt;0, FALSE, data!L144&lt;=95),COUNTA(data!D144:'data'!Y144)=22), 1, 0)</f>
        <v>0</v>
      </c>
      <c r="AA144">
        <f>IF(data!D144=3, IF(COUNTIFS(data!A:A, data!A144, data!G:G, "&lt;&gt;2")=0, 1, 0), 0)</f>
        <v>0</v>
      </c>
      <c r="AB144">
        <f>IF(AND(data!G144=2, COUNTIFS(data!A:A, data!A144, data!G:G, 2) = data!D144), 1, 0)</f>
        <v>0</v>
      </c>
      <c r="AC144" t="str">
        <f>IF(AB144=1, data!D144, "0")</f>
        <v>0</v>
      </c>
    </row>
    <row r="145" spans="1:29" x14ac:dyDescent="0.25">
      <c r="A145" s="1">
        <v>113341</v>
      </c>
      <c r="B145">
        <v>1</v>
      </c>
      <c r="C145" s="1" t="s">
        <v>166</v>
      </c>
      <c r="D145">
        <v>1</v>
      </c>
      <c r="E145">
        <v>2</v>
      </c>
      <c r="F145">
        <v>15</v>
      </c>
      <c r="G145">
        <v>1</v>
      </c>
      <c r="H145">
        <v>57</v>
      </c>
      <c r="I145">
        <v>2</v>
      </c>
      <c r="J145">
        <v>1</v>
      </c>
      <c r="K145">
        <v>7</v>
      </c>
      <c r="L145">
        <v>97</v>
      </c>
      <c r="M145">
        <v>3</v>
      </c>
      <c r="N145">
        <v>4</v>
      </c>
      <c r="O145">
        <v>2</v>
      </c>
      <c r="P145">
        <v>1</v>
      </c>
      <c r="Q145">
        <v>2.25</v>
      </c>
      <c r="R145">
        <v>-1</v>
      </c>
      <c r="S145">
        <v>2</v>
      </c>
      <c r="T145">
        <v>-1</v>
      </c>
      <c r="U145">
        <v>-1</v>
      </c>
      <c r="V145">
        <v>-1</v>
      </c>
      <c r="W145">
        <v>-1</v>
      </c>
      <c r="X145">
        <v>2</v>
      </c>
      <c r="Y145">
        <v>3</v>
      </c>
      <c r="Z145">
        <f>IF(AND(MIN(data!D145:'data'!K145, data!M145:'data'!Y145)&gt;=0, IF(data!L145&lt;0, FALSE, data!L145&lt;=95),COUNTA(data!D145:'data'!Y145)=22), 1, 0)</f>
        <v>0</v>
      </c>
      <c r="AA145">
        <f>IF(data!D145=3, IF(COUNTIFS(data!A:A, data!A145, data!G:G, "&lt;&gt;2")=0, 1, 0), 0)</f>
        <v>0</v>
      </c>
      <c r="AB145">
        <f>IF(AND(data!G145=2, COUNTIFS(data!A:A, data!A145, data!G:G, 2) = data!D145), 1, 0)</f>
        <v>0</v>
      </c>
      <c r="AC145" t="str">
        <f>IF(AB145=1, data!D145, "0")</f>
        <v>0</v>
      </c>
    </row>
    <row r="146" spans="1:29" x14ac:dyDescent="0.25">
      <c r="A146" s="1">
        <v>113351</v>
      </c>
      <c r="B146">
        <v>1</v>
      </c>
      <c r="C146" s="1" t="s">
        <v>167</v>
      </c>
      <c r="D146">
        <v>1</v>
      </c>
      <c r="E146">
        <v>2</v>
      </c>
      <c r="F146">
        <v>15</v>
      </c>
      <c r="G146">
        <v>2</v>
      </c>
      <c r="H146">
        <v>62</v>
      </c>
      <c r="I146">
        <v>3</v>
      </c>
      <c r="J146">
        <v>1</v>
      </c>
      <c r="K146">
        <v>7</v>
      </c>
      <c r="L146">
        <v>7</v>
      </c>
      <c r="M146">
        <v>3</v>
      </c>
      <c r="N146">
        <v>4</v>
      </c>
      <c r="O146">
        <v>3</v>
      </c>
      <c r="P146">
        <v>1</v>
      </c>
      <c r="Q146">
        <v>98</v>
      </c>
      <c r="R146">
        <v>-1</v>
      </c>
      <c r="S146">
        <v>7</v>
      </c>
      <c r="T146">
        <v>-1</v>
      </c>
      <c r="U146">
        <v>-1</v>
      </c>
      <c r="V146">
        <v>-1</v>
      </c>
      <c r="W146">
        <v>0.81399999999999995</v>
      </c>
      <c r="X146">
        <v>3</v>
      </c>
      <c r="Y146">
        <v>2</v>
      </c>
      <c r="Z146">
        <f>IF(AND(MIN(data!D146:'data'!K146, data!M146:'data'!Y146)&gt;=0, IF(data!L146&lt;0, FALSE, data!L146&lt;=95),COUNTA(data!D146:'data'!Y146)=22), 1, 0)</f>
        <v>0</v>
      </c>
      <c r="AA146">
        <f>IF(data!D146=3, IF(COUNTIFS(data!A:A, data!A146, data!G:G, "&lt;&gt;2")=0, 1, 0), 0)</f>
        <v>0</v>
      </c>
      <c r="AB146">
        <f>IF(AND(data!G146=2, COUNTIFS(data!A:A, data!A146, data!G:G, 2) = data!D146), 1, 0)</f>
        <v>1</v>
      </c>
      <c r="AC146">
        <f>IF(AB146=1, data!D146, "0")</f>
        <v>1</v>
      </c>
    </row>
    <row r="147" spans="1:29" x14ac:dyDescent="0.25">
      <c r="A147" s="1">
        <v>113371</v>
      </c>
      <c r="B147">
        <v>1</v>
      </c>
      <c r="C147" s="1" t="s">
        <v>168</v>
      </c>
      <c r="D147">
        <v>3</v>
      </c>
      <c r="E147">
        <v>2</v>
      </c>
      <c r="F147">
        <v>15</v>
      </c>
      <c r="G147">
        <v>2</v>
      </c>
      <c r="H147">
        <v>70</v>
      </c>
      <c r="I147">
        <v>5</v>
      </c>
      <c r="J147">
        <v>1</v>
      </c>
      <c r="K147">
        <v>7</v>
      </c>
      <c r="L147">
        <v>96</v>
      </c>
      <c r="M147">
        <v>4</v>
      </c>
      <c r="N147">
        <v>4</v>
      </c>
      <c r="O147">
        <v>2</v>
      </c>
      <c r="P147">
        <v>1</v>
      </c>
      <c r="Q147">
        <v>0.23</v>
      </c>
      <c r="R147">
        <v>-1</v>
      </c>
      <c r="S147">
        <v>-2</v>
      </c>
      <c r="T147">
        <v>151.6</v>
      </c>
      <c r="U147">
        <v>64.099999999999994</v>
      </c>
      <c r="V147">
        <v>27.890999999999998</v>
      </c>
      <c r="W147">
        <v>0.95399999999999996</v>
      </c>
      <c r="X147">
        <v>-2</v>
      </c>
      <c r="Y147">
        <v>-2</v>
      </c>
      <c r="Z147">
        <f>IF(AND(MIN(data!D147:'data'!K147, data!M147:'data'!Y147)&gt;=0, IF(data!L147&lt;0, FALSE, data!L147&lt;=95),COUNTA(data!D147:'data'!Y147)=22), 1, 0)</f>
        <v>0</v>
      </c>
      <c r="AA147">
        <f>IF(data!D147=3, IF(COUNTIFS(data!A:A, data!A147, data!G:G, "&lt;&gt;2")=0, 1, 0), 0)</f>
        <v>0</v>
      </c>
      <c r="AB147">
        <f>IF(AND(data!G147=2, COUNTIFS(data!A:A, data!A147, data!G:G, 2) = data!D147), 1, 0)</f>
        <v>0</v>
      </c>
      <c r="AC147" t="str">
        <f>IF(AB147=1, data!D147, "0")</f>
        <v>0</v>
      </c>
    </row>
    <row r="148" spans="1:29" x14ac:dyDescent="0.25">
      <c r="A148" s="1">
        <v>113371</v>
      </c>
      <c r="B148">
        <v>2</v>
      </c>
      <c r="C148" s="1" t="s">
        <v>169</v>
      </c>
      <c r="D148">
        <v>3</v>
      </c>
      <c r="E148">
        <v>2</v>
      </c>
      <c r="F148">
        <v>15</v>
      </c>
      <c r="G148">
        <v>2</v>
      </c>
      <c r="H148">
        <v>48</v>
      </c>
      <c r="I148">
        <v>4</v>
      </c>
      <c r="J148">
        <v>1</v>
      </c>
      <c r="K148">
        <v>4</v>
      </c>
      <c r="L148">
        <v>96</v>
      </c>
      <c r="M148">
        <v>2</v>
      </c>
      <c r="N148">
        <v>3</v>
      </c>
      <c r="O148">
        <v>5</v>
      </c>
      <c r="P148">
        <v>1</v>
      </c>
      <c r="Q148">
        <v>7.5</v>
      </c>
      <c r="R148">
        <v>-1</v>
      </c>
      <c r="S148">
        <v>-2</v>
      </c>
      <c r="T148">
        <v>153.80000000000001</v>
      </c>
      <c r="U148">
        <v>74.400000000000006</v>
      </c>
      <c r="V148">
        <v>31.452999999999999</v>
      </c>
      <c r="W148">
        <v>0.81599999999999995</v>
      </c>
      <c r="X148">
        <v>-2</v>
      </c>
      <c r="Y148">
        <v>-2</v>
      </c>
      <c r="Z148">
        <f>IF(AND(MIN(data!D148:'data'!K148, data!M148:'data'!Y148)&gt;=0, IF(data!L148&lt;0, FALSE, data!L148&lt;=95),COUNTA(data!D148:'data'!Y148)=22), 1, 0)</f>
        <v>0</v>
      </c>
      <c r="AA148">
        <f>IF(data!D148=3, IF(COUNTIFS(data!A:A, data!A148, data!G:G, "&lt;&gt;2")=0, 1, 0), 0)</f>
        <v>0</v>
      </c>
      <c r="AB148">
        <f>IF(AND(data!G148=2, COUNTIFS(data!A:A, data!A148, data!G:G, 2) = data!D148), 1, 0)</f>
        <v>0</v>
      </c>
      <c r="AC148" t="str">
        <f>IF(AB148=1, data!D148, "0")</f>
        <v>0</v>
      </c>
    </row>
    <row r="149" spans="1:29" x14ac:dyDescent="0.25">
      <c r="A149" s="1">
        <v>113371</v>
      </c>
      <c r="B149">
        <v>3</v>
      </c>
      <c r="C149" s="1" t="s">
        <v>170</v>
      </c>
      <c r="D149">
        <v>3</v>
      </c>
      <c r="E149">
        <v>2</v>
      </c>
      <c r="F149">
        <v>15</v>
      </c>
      <c r="G149">
        <v>1</v>
      </c>
      <c r="H149">
        <v>13</v>
      </c>
      <c r="I149">
        <v>-1</v>
      </c>
      <c r="J149">
        <v>1</v>
      </c>
      <c r="K149">
        <v>-1</v>
      </c>
      <c r="L149">
        <v>96</v>
      </c>
      <c r="M149">
        <v>1</v>
      </c>
      <c r="N149">
        <v>-1</v>
      </c>
      <c r="O149">
        <v>-1</v>
      </c>
      <c r="P149">
        <v>-1</v>
      </c>
      <c r="Q149">
        <v>-1</v>
      </c>
      <c r="R149">
        <v>-1</v>
      </c>
      <c r="S149">
        <v>-2</v>
      </c>
      <c r="T149">
        <v>157.19999999999999</v>
      </c>
      <c r="U149">
        <v>65.099999999999994</v>
      </c>
      <c r="V149">
        <v>26.344000000000001</v>
      </c>
      <c r="W149">
        <v>-1</v>
      </c>
      <c r="X149">
        <v>-2</v>
      </c>
      <c r="Y149">
        <v>-2</v>
      </c>
      <c r="Z149">
        <f>IF(AND(MIN(data!D149:'data'!K149, data!M149:'data'!Y149)&gt;=0, IF(data!L149&lt;0, FALSE, data!L149&lt;=95),COUNTA(data!D149:'data'!Y149)=22), 1, 0)</f>
        <v>0</v>
      </c>
      <c r="AA149">
        <f>IF(data!D149=3, IF(COUNTIFS(data!A:A, data!A149, data!G:G, "&lt;&gt;2")=0, 1, 0), 0)</f>
        <v>0</v>
      </c>
      <c r="AB149">
        <f>IF(AND(data!G149=2, COUNTIFS(data!A:A, data!A149, data!G:G, 2) = data!D149), 1, 0)</f>
        <v>0</v>
      </c>
      <c r="AC149" t="str">
        <f>IF(AB149=1, data!D149, "0")</f>
        <v>0</v>
      </c>
    </row>
    <row r="150" spans="1:29" x14ac:dyDescent="0.25">
      <c r="A150" s="1">
        <v>114051</v>
      </c>
      <c r="B150">
        <v>1</v>
      </c>
      <c r="C150" s="1" t="s">
        <v>171</v>
      </c>
      <c r="D150">
        <v>1</v>
      </c>
      <c r="E150">
        <v>3</v>
      </c>
      <c r="F150">
        <v>11</v>
      </c>
      <c r="G150">
        <v>1</v>
      </c>
      <c r="H150">
        <v>55</v>
      </c>
      <c r="I150">
        <v>4</v>
      </c>
      <c r="J150">
        <v>1</v>
      </c>
      <c r="K150">
        <v>7</v>
      </c>
      <c r="L150">
        <v>4</v>
      </c>
      <c r="M150">
        <v>3</v>
      </c>
      <c r="N150">
        <v>1</v>
      </c>
      <c r="O150">
        <v>5</v>
      </c>
      <c r="P150">
        <v>1</v>
      </c>
      <c r="Q150">
        <v>7.5579999999999998</v>
      </c>
      <c r="R150">
        <v>-1</v>
      </c>
      <c r="S150">
        <v>10</v>
      </c>
      <c r="T150">
        <v>164.9</v>
      </c>
      <c r="U150">
        <v>75.099999999999994</v>
      </c>
      <c r="V150">
        <v>27.617999999999999</v>
      </c>
      <c r="W150">
        <v>-1</v>
      </c>
      <c r="X150">
        <v>2</v>
      </c>
      <c r="Y150">
        <v>1</v>
      </c>
      <c r="Z150">
        <f>IF(AND(MIN(data!D150:'data'!K150, data!M150:'data'!Y150)&gt;=0, IF(data!L150&lt;0, FALSE, data!L150&lt;=95),COUNTA(data!D150:'data'!Y150)=22), 1, 0)</f>
        <v>0</v>
      </c>
      <c r="AA150">
        <f>IF(data!D150=3, IF(COUNTIFS(data!A:A, data!A150, data!G:G, "&lt;&gt;2")=0, 1, 0), 0)</f>
        <v>0</v>
      </c>
      <c r="AB150">
        <f>IF(AND(data!G150=2, COUNTIFS(data!A:A, data!A150, data!G:G, 2) = data!D150), 1, 0)</f>
        <v>0</v>
      </c>
      <c r="AC150" t="str">
        <f>IF(AB150=1, data!D150, "0")</f>
        <v>0</v>
      </c>
    </row>
    <row r="151" spans="1:29" x14ac:dyDescent="0.25">
      <c r="A151" s="1">
        <v>114181</v>
      </c>
      <c r="B151">
        <v>1</v>
      </c>
      <c r="C151" s="1" t="s">
        <v>172</v>
      </c>
      <c r="D151">
        <v>4</v>
      </c>
      <c r="E151">
        <v>3</v>
      </c>
      <c r="F151">
        <v>11</v>
      </c>
      <c r="G151">
        <v>1</v>
      </c>
      <c r="H151">
        <v>32</v>
      </c>
      <c r="I151">
        <v>6</v>
      </c>
      <c r="J151">
        <v>1</v>
      </c>
      <c r="K151">
        <v>3</v>
      </c>
      <c r="L151">
        <v>10</v>
      </c>
      <c r="M151">
        <v>3</v>
      </c>
      <c r="N151">
        <v>3</v>
      </c>
      <c r="O151">
        <v>5</v>
      </c>
      <c r="P151">
        <v>1</v>
      </c>
      <c r="Q151">
        <v>84.35</v>
      </c>
      <c r="R151">
        <v>-1</v>
      </c>
      <c r="S151">
        <v>0</v>
      </c>
      <c r="T151">
        <v>187.5</v>
      </c>
      <c r="U151">
        <v>67.900000000000006</v>
      </c>
      <c r="V151">
        <v>19.314</v>
      </c>
      <c r="W151">
        <v>0.86</v>
      </c>
      <c r="X151">
        <v>1</v>
      </c>
      <c r="Y151">
        <v>3</v>
      </c>
      <c r="Z151">
        <f>IF(AND(MIN(data!D151:'data'!K151, data!M151:'data'!Y151)&gt;=0, IF(data!L151&lt;0, FALSE, data!L151&lt;=95),COUNTA(data!D151:'data'!Y151)=22), 1, 0)</f>
        <v>0</v>
      </c>
      <c r="AA151">
        <f>IF(data!D151=3, IF(COUNTIFS(data!A:A, data!A151, data!G:G, "&lt;&gt;2")=0, 1, 0), 0)</f>
        <v>0</v>
      </c>
      <c r="AB151">
        <f>IF(AND(data!G151=2, COUNTIFS(data!A:A, data!A151, data!G:G, 2) = data!D151), 1, 0)</f>
        <v>0</v>
      </c>
      <c r="AC151" t="str">
        <f>IF(AB151=1, data!D151, "0")</f>
        <v>0</v>
      </c>
    </row>
    <row r="152" spans="1:29" x14ac:dyDescent="0.25">
      <c r="A152" s="1">
        <v>114181</v>
      </c>
      <c r="B152">
        <v>2</v>
      </c>
      <c r="C152" s="1" t="s">
        <v>173</v>
      </c>
      <c r="D152">
        <v>4</v>
      </c>
      <c r="E152">
        <v>3</v>
      </c>
      <c r="F152">
        <v>11</v>
      </c>
      <c r="G152">
        <v>2</v>
      </c>
      <c r="H152">
        <v>33</v>
      </c>
      <c r="I152">
        <v>6</v>
      </c>
      <c r="J152">
        <v>1</v>
      </c>
      <c r="K152">
        <v>4</v>
      </c>
      <c r="L152">
        <v>10</v>
      </c>
      <c r="M152">
        <v>2</v>
      </c>
      <c r="N152">
        <v>3</v>
      </c>
      <c r="O152">
        <v>5</v>
      </c>
      <c r="P152">
        <v>1</v>
      </c>
      <c r="Q152">
        <v>62.604999999999997</v>
      </c>
      <c r="R152">
        <v>-1</v>
      </c>
      <c r="S152">
        <v>0</v>
      </c>
      <c r="T152">
        <v>187.5</v>
      </c>
      <c r="U152">
        <v>64.5</v>
      </c>
      <c r="V152">
        <v>18.347000000000001</v>
      </c>
      <c r="W152">
        <v>0.73</v>
      </c>
      <c r="X152">
        <v>2</v>
      </c>
      <c r="Y152">
        <v>1</v>
      </c>
      <c r="Z152">
        <f>IF(AND(MIN(data!D152:'data'!K152, data!M152:'data'!Y152)&gt;=0, IF(data!L152&lt;0, FALSE, data!L152&lt;=95),COUNTA(data!D152:'data'!Y152)=22), 1, 0)</f>
        <v>0</v>
      </c>
      <c r="AA152">
        <f>IF(data!D152=3, IF(COUNTIFS(data!A:A, data!A152, data!G:G, "&lt;&gt;2")=0, 1, 0), 0)</f>
        <v>0</v>
      </c>
      <c r="AB152">
        <f>IF(AND(data!G152=2, COUNTIFS(data!A:A, data!A152, data!G:G, 2) = data!D152), 1, 0)</f>
        <v>0</v>
      </c>
      <c r="AC152" t="str">
        <f>IF(AB152=1, data!D152, "0")</f>
        <v>0</v>
      </c>
    </row>
    <row r="153" spans="1:29" x14ac:dyDescent="0.25">
      <c r="A153" s="1">
        <v>114181</v>
      </c>
      <c r="B153">
        <v>3</v>
      </c>
      <c r="C153" s="1" t="s">
        <v>174</v>
      </c>
      <c r="D153">
        <v>4</v>
      </c>
      <c r="E153">
        <v>3</v>
      </c>
      <c r="F153">
        <v>11</v>
      </c>
      <c r="G153">
        <v>2</v>
      </c>
      <c r="H153">
        <v>12</v>
      </c>
      <c r="I153">
        <v>-1</v>
      </c>
      <c r="J153">
        <v>1</v>
      </c>
      <c r="K153">
        <v>-1</v>
      </c>
      <c r="L153">
        <v>10</v>
      </c>
      <c r="M153">
        <v>2</v>
      </c>
      <c r="N153">
        <v>-1</v>
      </c>
      <c r="O153">
        <v>-1</v>
      </c>
      <c r="P153">
        <v>-1</v>
      </c>
      <c r="Q153">
        <v>-1</v>
      </c>
      <c r="R153">
        <v>-1</v>
      </c>
      <c r="S153">
        <v>-2</v>
      </c>
      <c r="T153">
        <v>154.19999999999999</v>
      </c>
      <c r="U153">
        <v>40.200000000000003</v>
      </c>
      <c r="V153">
        <v>16.907</v>
      </c>
      <c r="W153">
        <v>-1</v>
      </c>
      <c r="X153">
        <v>1</v>
      </c>
      <c r="Y153">
        <v>3</v>
      </c>
      <c r="Z153">
        <f>IF(AND(MIN(data!D153:'data'!K153, data!M153:'data'!Y153)&gt;=0, IF(data!L153&lt;0, FALSE, data!L153&lt;=95),COUNTA(data!D153:'data'!Y153)=22), 1, 0)</f>
        <v>0</v>
      </c>
      <c r="AA153">
        <f>IF(data!D153=3, IF(COUNTIFS(data!A:A, data!A153, data!G:G, "&lt;&gt;2")=0, 1, 0), 0)</f>
        <v>0</v>
      </c>
      <c r="AB153">
        <f>IF(AND(data!G153=2, COUNTIFS(data!A:A, data!A153, data!G:G, 2) = data!D153), 1, 0)</f>
        <v>0</v>
      </c>
      <c r="AC153" t="str">
        <f>IF(AB153=1, data!D153, "0")</f>
        <v>0</v>
      </c>
    </row>
    <row r="154" spans="1:29" x14ac:dyDescent="0.25">
      <c r="A154" s="1">
        <v>114181</v>
      </c>
      <c r="B154">
        <v>4</v>
      </c>
      <c r="C154" s="1" t="s">
        <v>175</v>
      </c>
      <c r="D154">
        <v>4</v>
      </c>
      <c r="E154">
        <v>3</v>
      </c>
      <c r="F154">
        <v>11</v>
      </c>
      <c r="G154">
        <v>2</v>
      </c>
      <c r="H154">
        <v>11</v>
      </c>
      <c r="I154">
        <v>-1</v>
      </c>
      <c r="J154">
        <v>1</v>
      </c>
      <c r="K154">
        <v>-1</v>
      </c>
      <c r="L154">
        <v>10</v>
      </c>
      <c r="M154">
        <v>2</v>
      </c>
      <c r="N154">
        <v>-1</v>
      </c>
      <c r="O154">
        <v>-1</v>
      </c>
      <c r="P154">
        <v>-1</v>
      </c>
      <c r="Q154">
        <v>-1</v>
      </c>
      <c r="R154">
        <v>-1</v>
      </c>
      <c r="S154">
        <v>-2</v>
      </c>
      <c r="T154">
        <v>145.4</v>
      </c>
      <c r="U154">
        <v>33.4</v>
      </c>
      <c r="V154">
        <v>15.798999999999999</v>
      </c>
      <c r="W154">
        <v>-1</v>
      </c>
      <c r="X154">
        <v>1</v>
      </c>
      <c r="Y154">
        <v>3</v>
      </c>
      <c r="Z154">
        <f>IF(AND(MIN(data!D154:'data'!K154, data!M154:'data'!Y154)&gt;=0, IF(data!L154&lt;0, FALSE, data!L154&lt;=95),COUNTA(data!D154:'data'!Y154)=22), 1, 0)</f>
        <v>0</v>
      </c>
      <c r="AA154">
        <f>IF(data!D154=3, IF(COUNTIFS(data!A:A, data!A154, data!G:G, "&lt;&gt;2")=0, 1, 0), 0)</f>
        <v>0</v>
      </c>
      <c r="AB154">
        <f>IF(AND(data!G154=2, COUNTIFS(data!A:A, data!A154, data!G:G, 2) = data!D154), 1, 0)</f>
        <v>0</v>
      </c>
      <c r="AC154" t="str">
        <f>IF(AB154=1, data!D154, "0")</f>
        <v>0</v>
      </c>
    </row>
    <row r="155" spans="1:29" x14ac:dyDescent="0.25">
      <c r="A155" s="1">
        <v>114251</v>
      </c>
      <c r="B155">
        <v>1</v>
      </c>
      <c r="C155" s="1" t="s">
        <v>176</v>
      </c>
      <c r="D155">
        <v>2</v>
      </c>
      <c r="E155">
        <v>3</v>
      </c>
      <c r="F155">
        <v>11</v>
      </c>
      <c r="G155">
        <v>2</v>
      </c>
      <c r="H155">
        <v>52</v>
      </c>
      <c r="I155">
        <v>2</v>
      </c>
      <c r="J155">
        <v>1</v>
      </c>
      <c r="K155">
        <v>7</v>
      </c>
      <c r="L155">
        <v>7</v>
      </c>
      <c r="M155">
        <v>2</v>
      </c>
      <c r="N155">
        <v>3</v>
      </c>
      <c r="O155">
        <v>5</v>
      </c>
      <c r="P155">
        <v>2</v>
      </c>
      <c r="Q155">
        <v>0</v>
      </c>
      <c r="R155">
        <v>-1</v>
      </c>
      <c r="S155">
        <v>0</v>
      </c>
      <c r="T155">
        <v>152.80000000000001</v>
      </c>
      <c r="U155">
        <v>52.9</v>
      </c>
      <c r="V155">
        <v>22.657</v>
      </c>
      <c r="W155">
        <v>-1</v>
      </c>
      <c r="X155">
        <v>-8</v>
      </c>
      <c r="Y155">
        <v>3</v>
      </c>
      <c r="Z155">
        <f>IF(AND(MIN(data!D155:'data'!K155, data!M155:'data'!Y155)&gt;=0, IF(data!L155&lt;0, FALSE, data!L155&lt;=95),COUNTA(data!D155:'data'!Y155)=22), 1, 0)</f>
        <v>0</v>
      </c>
      <c r="AA155">
        <f>IF(data!D155=3, IF(COUNTIFS(data!A:A, data!A155, data!G:G, "&lt;&gt;2")=0, 1, 0), 0)</f>
        <v>0</v>
      </c>
      <c r="AB155">
        <f>IF(AND(data!G155=2, COUNTIFS(data!A:A, data!A155, data!G:G, 2) = data!D155), 1, 0)</f>
        <v>0</v>
      </c>
      <c r="AC155" t="str">
        <f>IF(AB155=1, data!D155, "0")</f>
        <v>0</v>
      </c>
    </row>
    <row r="156" spans="1:29" x14ac:dyDescent="0.25">
      <c r="A156" s="1">
        <v>114251</v>
      </c>
      <c r="B156">
        <v>2</v>
      </c>
      <c r="C156" s="1" t="s">
        <v>177</v>
      </c>
      <c r="D156">
        <v>2</v>
      </c>
      <c r="E156">
        <v>3</v>
      </c>
      <c r="F156">
        <v>11</v>
      </c>
      <c r="G156">
        <v>1</v>
      </c>
      <c r="H156">
        <v>11</v>
      </c>
      <c r="I156">
        <v>-1</v>
      </c>
      <c r="J156">
        <v>1</v>
      </c>
      <c r="K156">
        <v>-1</v>
      </c>
      <c r="L156">
        <v>7</v>
      </c>
      <c r="M156">
        <v>2</v>
      </c>
      <c r="N156">
        <v>-1</v>
      </c>
      <c r="O156">
        <v>-1</v>
      </c>
      <c r="P156">
        <v>-1</v>
      </c>
      <c r="Q156">
        <v>-1</v>
      </c>
      <c r="R156">
        <v>-1</v>
      </c>
      <c r="S156">
        <v>-2</v>
      </c>
      <c r="T156">
        <v>139.30000000000001</v>
      </c>
      <c r="U156">
        <v>43.3</v>
      </c>
      <c r="V156">
        <v>22.314</v>
      </c>
      <c r="W156">
        <v>-1</v>
      </c>
      <c r="X156">
        <v>-8</v>
      </c>
      <c r="Y156">
        <v>3</v>
      </c>
      <c r="Z156">
        <f>IF(AND(MIN(data!D156:'data'!K156, data!M156:'data'!Y156)&gt;=0, IF(data!L156&lt;0, FALSE, data!L156&lt;=95),COUNTA(data!D156:'data'!Y156)=22), 1, 0)</f>
        <v>0</v>
      </c>
      <c r="AA156">
        <f>IF(data!D156=3, IF(COUNTIFS(data!A:A, data!A156, data!G:G, "&lt;&gt;2")=0, 1, 0), 0)</f>
        <v>0</v>
      </c>
      <c r="AB156">
        <f>IF(AND(data!G156=2, COUNTIFS(data!A:A, data!A156, data!G:G, 2) = data!D156), 1, 0)</f>
        <v>0</v>
      </c>
      <c r="AC156" t="str">
        <f>IF(AB156=1, data!D156, "0")</f>
        <v>0</v>
      </c>
    </row>
    <row r="157" spans="1:29" x14ac:dyDescent="0.25">
      <c r="A157" s="1">
        <v>114271</v>
      </c>
      <c r="B157">
        <v>1</v>
      </c>
      <c r="C157" s="1" t="s">
        <v>178</v>
      </c>
      <c r="D157">
        <v>2</v>
      </c>
      <c r="E157">
        <v>3</v>
      </c>
      <c r="F157">
        <v>11</v>
      </c>
      <c r="G157">
        <v>1</v>
      </c>
      <c r="H157">
        <v>22</v>
      </c>
      <c r="I157">
        <v>6</v>
      </c>
      <c r="J157">
        <v>1</v>
      </c>
      <c r="K157">
        <v>4</v>
      </c>
      <c r="L157">
        <v>8</v>
      </c>
      <c r="M157">
        <v>2</v>
      </c>
      <c r="N157">
        <v>4</v>
      </c>
      <c r="O157">
        <v>2</v>
      </c>
      <c r="P157">
        <v>1</v>
      </c>
      <c r="Q157">
        <v>11.59</v>
      </c>
      <c r="R157">
        <v>2</v>
      </c>
      <c r="S157">
        <v>0</v>
      </c>
      <c r="T157">
        <v>187.9</v>
      </c>
      <c r="U157">
        <v>93</v>
      </c>
      <c r="V157">
        <v>26.341000000000001</v>
      </c>
      <c r="W157">
        <v>0.81699999999999995</v>
      </c>
      <c r="X157">
        <v>-8</v>
      </c>
      <c r="Y157">
        <v>3</v>
      </c>
      <c r="Z157">
        <f>IF(AND(MIN(data!D157:'data'!K157, data!M157:'data'!Y157)&gt;=0, IF(data!L157&lt;0, FALSE, data!L157&lt;=95),COUNTA(data!D157:'data'!Y157)=22), 1, 0)</f>
        <v>0</v>
      </c>
      <c r="AA157">
        <f>IF(data!D157=3, IF(COUNTIFS(data!A:A, data!A157, data!G:G, "&lt;&gt;2")=0, 1, 0), 0)</f>
        <v>0</v>
      </c>
      <c r="AB157">
        <f>IF(AND(data!G157=2, COUNTIFS(data!A:A, data!A157, data!G:G, 2) = data!D157), 1, 0)</f>
        <v>0</v>
      </c>
      <c r="AC157" t="str">
        <f>IF(AB157=1, data!D157, "0")</f>
        <v>0</v>
      </c>
    </row>
    <row r="158" spans="1:29" x14ac:dyDescent="0.25">
      <c r="A158" s="1">
        <v>114271</v>
      </c>
      <c r="B158">
        <v>2</v>
      </c>
      <c r="C158" s="1" t="s">
        <v>179</v>
      </c>
      <c r="D158">
        <v>2</v>
      </c>
      <c r="E158">
        <v>3</v>
      </c>
      <c r="F158">
        <v>11</v>
      </c>
      <c r="G158">
        <v>2</v>
      </c>
      <c r="H158">
        <v>19</v>
      </c>
      <c r="I158">
        <v>6</v>
      </c>
      <c r="J158">
        <v>1</v>
      </c>
      <c r="K158">
        <v>4</v>
      </c>
      <c r="L158">
        <v>8</v>
      </c>
      <c r="M158">
        <v>3</v>
      </c>
      <c r="N158">
        <v>3</v>
      </c>
      <c r="O158">
        <v>5</v>
      </c>
      <c r="P158">
        <v>1</v>
      </c>
      <c r="Q158">
        <v>0.86399999999999999</v>
      </c>
      <c r="R158">
        <v>0</v>
      </c>
      <c r="S158">
        <v>0</v>
      </c>
      <c r="T158">
        <v>156.1</v>
      </c>
      <c r="U158">
        <v>108</v>
      </c>
      <c r="V158">
        <v>44.322000000000003</v>
      </c>
      <c r="W158">
        <v>0.78200000000000003</v>
      </c>
      <c r="X158">
        <v>2</v>
      </c>
      <c r="Y158">
        <v>3</v>
      </c>
      <c r="Z158">
        <f>IF(AND(MIN(data!D158:'data'!K158, data!M158:'data'!Y158)&gt;=0, IF(data!L158&lt;0, FALSE, data!L158&lt;=95),COUNTA(data!D158:'data'!Y158)=22), 1, 0)</f>
        <v>1</v>
      </c>
      <c r="AA158">
        <f>IF(data!D158=3, IF(COUNTIFS(data!A:A, data!A158, data!G:G, "&lt;&gt;2")=0, 1, 0), 0)</f>
        <v>0</v>
      </c>
      <c r="AB158">
        <f>IF(AND(data!G158=2, COUNTIFS(data!A:A, data!A158, data!G:G, 2) = data!D158), 1, 0)</f>
        <v>0</v>
      </c>
      <c r="AC158" t="str">
        <f>IF(AB158=1, data!D158, "0")</f>
        <v>0</v>
      </c>
    </row>
    <row r="159" spans="1:29" x14ac:dyDescent="0.25">
      <c r="A159" s="1">
        <v>115151</v>
      </c>
      <c r="B159">
        <v>1</v>
      </c>
      <c r="C159" s="1" t="s">
        <v>180</v>
      </c>
      <c r="D159">
        <v>1</v>
      </c>
      <c r="E159">
        <v>4</v>
      </c>
      <c r="F159">
        <v>24</v>
      </c>
      <c r="G159">
        <v>2</v>
      </c>
      <c r="H159">
        <v>53</v>
      </c>
      <c r="I159">
        <v>2</v>
      </c>
      <c r="J159">
        <v>1</v>
      </c>
      <c r="K159">
        <v>4</v>
      </c>
      <c r="L159">
        <v>27</v>
      </c>
      <c r="M159">
        <v>2</v>
      </c>
      <c r="N159">
        <v>3</v>
      </c>
      <c r="O159">
        <v>5</v>
      </c>
      <c r="P159">
        <v>1</v>
      </c>
      <c r="Q159">
        <v>35.058</v>
      </c>
      <c r="R159">
        <v>-1</v>
      </c>
      <c r="S159">
        <v>0</v>
      </c>
      <c r="T159">
        <v>158</v>
      </c>
      <c r="U159">
        <v>59.5</v>
      </c>
      <c r="V159">
        <v>23.834</v>
      </c>
      <c r="W159">
        <v>0.748</v>
      </c>
      <c r="X159">
        <v>1</v>
      </c>
      <c r="Y159">
        <v>1</v>
      </c>
      <c r="Z159">
        <f>IF(AND(MIN(data!D159:'data'!K159, data!M159:'data'!Y159)&gt;=0, IF(data!L159&lt;0, FALSE, data!L159&lt;=95),COUNTA(data!D159:'data'!Y159)=22), 1, 0)</f>
        <v>0</v>
      </c>
      <c r="AA159">
        <f>IF(data!D159=3, IF(COUNTIFS(data!A:A, data!A159, data!G:G, "&lt;&gt;2")=0, 1, 0), 0)</f>
        <v>0</v>
      </c>
      <c r="AB159">
        <f>IF(AND(data!G159=2, COUNTIFS(data!A:A, data!A159, data!G:G, 2) = data!D159), 1, 0)</f>
        <v>1</v>
      </c>
      <c r="AC159">
        <f>IF(AB159=1, data!D159, "0")</f>
        <v>1</v>
      </c>
    </row>
    <row r="160" spans="1:29" x14ac:dyDescent="0.25">
      <c r="A160" s="1">
        <v>115181</v>
      </c>
      <c r="B160">
        <v>1</v>
      </c>
      <c r="C160" s="1" t="s">
        <v>181</v>
      </c>
      <c r="D160">
        <v>2</v>
      </c>
      <c r="E160">
        <v>4</v>
      </c>
      <c r="F160">
        <v>24</v>
      </c>
      <c r="G160">
        <v>2</v>
      </c>
      <c r="H160">
        <v>75</v>
      </c>
      <c r="I160">
        <v>2</v>
      </c>
      <c r="J160">
        <v>1</v>
      </c>
      <c r="K160">
        <v>7</v>
      </c>
      <c r="L160">
        <v>97</v>
      </c>
      <c r="M160">
        <v>2</v>
      </c>
      <c r="N160">
        <v>3</v>
      </c>
      <c r="O160">
        <v>5</v>
      </c>
      <c r="P160">
        <v>1</v>
      </c>
      <c r="Q160">
        <v>7</v>
      </c>
      <c r="R160">
        <v>-1</v>
      </c>
      <c r="S160">
        <v>0</v>
      </c>
      <c r="T160">
        <v>163.4</v>
      </c>
      <c r="U160">
        <v>54.2</v>
      </c>
      <c r="V160">
        <v>20.3</v>
      </c>
      <c r="W160">
        <v>-1</v>
      </c>
      <c r="X160">
        <v>1</v>
      </c>
      <c r="Y160">
        <v>3</v>
      </c>
      <c r="Z160">
        <f>IF(AND(MIN(data!D160:'data'!K160, data!M160:'data'!Y160)&gt;=0, IF(data!L160&lt;0, FALSE, data!L160&lt;=95),COUNTA(data!D160:'data'!Y160)=22), 1, 0)</f>
        <v>0</v>
      </c>
      <c r="AA160">
        <f>IF(data!D160=3, IF(COUNTIFS(data!A:A, data!A160, data!G:G, "&lt;&gt;2")=0, 1, 0), 0)</f>
        <v>0</v>
      </c>
      <c r="AB160">
        <f>IF(AND(data!G160=2, COUNTIFS(data!A:A, data!A160, data!G:G, 2) = data!D160), 1, 0)</f>
        <v>0</v>
      </c>
      <c r="AC160" t="str">
        <f>IF(AB160=1, data!D160, "0")</f>
        <v>0</v>
      </c>
    </row>
    <row r="161" spans="1:29" x14ac:dyDescent="0.25">
      <c r="A161" s="1">
        <v>115181</v>
      </c>
      <c r="B161">
        <v>2</v>
      </c>
      <c r="C161" s="1" t="s">
        <v>182</v>
      </c>
      <c r="D161">
        <v>2</v>
      </c>
      <c r="E161">
        <v>4</v>
      </c>
      <c r="F161">
        <v>24</v>
      </c>
      <c r="G161">
        <v>1</v>
      </c>
      <c r="H161">
        <v>79</v>
      </c>
      <c r="I161">
        <v>2</v>
      </c>
      <c r="J161">
        <v>1</v>
      </c>
      <c r="K161">
        <v>5</v>
      </c>
      <c r="L161">
        <v>97</v>
      </c>
      <c r="M161">
        <v>2</v>
      </c>
      <c r="N161">
        <v>3</v>
      </c>
      <c r="O161">
        <v>5</v>
      </c>
      <c r="P161">
        <v>1</v>
      </c>
      <c r="Q161">
        <v>0.115</v>
      </c>
      <c r="R161">
        <v>-1</v>
      </c>
      <c r="S161">
        <v>-2</v>
      </c>
      <c r="T161">
        <v>-1</v>
      </c>
      <c r="U161">
        <v>-1</v>
      </c>
      <c r="V161">
        <v>-1</v>
      </c>
      <c r="W161">
        <v>-1</v>
      </c>
      <c r="X161">
        <v>-2</v>
      </c>
      <c r="Y161">
        <v>-2</v>
      </c>
      <c r="Z161">
        <f>IF(AND(MIN(data!D161:'data'!K161, data!M161:'data'!Y161)&gt;=0, IF(data!L161&lt;0, FALSE, data!L161&lt;=95),COUNTA(data!D161:'data'!Y161)=22), 1, 0)</f>
        <v>0</v>
      </c>
      <c r="AA161">
        <f>IF(data!D161=3, IF(COUNTIFS(data!A:A, data!A161, data!G:G, "&lt;&gt;2")=0, 1, 0), 0)</f>
        <v>0</v>
      </c>
      <c r="AB161">
        <f>IF(AND(data!G161=2, COUNTIFS(data!A:A, data!A161, data!G:G, 2) = data!D161), 1, 0)</f>
        <v>0</v>
      </c>
      <c r="AC161" t="str">
        <f>IF(AB161=1, data!D161, "0")</f>
        <v>0</v>
      </c>
    </row>
    <row r="162" spans="1:29" x14ac:dyDescent="0.25">
      <c r="A162" s="1">
        <v>115201</v>
      </c>
      <c r="B162">
        <v>1</v>
      </c>
      <c r="C162" s="1" t="s">
        <v>183</v>
      </c>
      <c r="D162">
        <v>3</v>
      </c>
      <c r="E162">
        <v>4</v>
      </c>
      <c r="F162">
        <v>24</v>
      </c>
      <c r="G162">
        <v>1</v>
      </c>
      <c r="H162">
        <v>53</v>
      </c>
      <c r="I162">
        <v>2</v>
      </c>
      <c r="J162">
        <v>1</v>
      </c>
      <c r="K162">
        <v>1</v>
      </c>
      <c r="L162">
        <v>15</v>
      </c>
      <c r="M162">
        <v>1</v>
      </c>
      <c r="N162">
        <v>1</v>
      </c>
      <c r="O162">
        <v>5</v>
      </c>
      <c r="P162">
        <v>1</v>
      </c>
      <c r="Q162">
        <v>22.87</v>
      </c>
      <c r="R162">
        <v>-1</v>
      </c>
      <c r="S162">
        <v>0</v>
      </c>
      <c r="T162">
        <v>185.8</v>
      </c>
      <c r="U162">
        <v>95.4</v>
      </c>
      <c r="V162">
        <v>27.635000000000002</v>
      </c>
      <c r="W162">
        <v>0.88600000000000001</v>
      </c>
      <c r="X162">
        <v>1</v>
      </c>
      <c r="Y162">
        <v>1</v>
      </c>
      <c r="Z162">
        <f>IF(AND(MIN(data!D162:'data'!K162, data!M162:'data'!Y162)&gt;=0, IF(data!L162&lt;0, FALSE, data!L162&lt;=95),COUNTA(data!D162:'data'!Y162)=22), 1, 0)</f>
        <v>0</v>
      </c>
      <c r="AA162">
        <f>IF(data!D162=3, IF(COUNTIFS(data!A:A, data!A162, data!G:G, "&lt;&gt;2")=0, 1, 0), 0)</f>
        <v>0</v>
      </c>
      <c r="AB162">
        <f>IF(AND(data!G162=2, COUNTIFS(data!A:A, data!A162, data!G:G, 2) = data!D162), 1, 0)</f>
        <v>0</v>
      </c>
      <c r="AC162" t="str">
        <f>IF(AB162=1, data!D162, "0")</f>
        <v>0</v>
      </c>
    </row>
    <row r="163" spans="1:29" x14ac:dyDescent="0.25">
      <c r="A163" s="1">
        <v>115201</v>
      </c>
      <c r="B163">
        <v>2</v>
      </c>
      <c r="C163" s="1" t="s">
        <v>184</v>
      </c>
      <c r="D163">
        <v>3</v>
      </c>
      <c r="E163">
        <v>4</v>
      </c>
      <c r="F163">
        <v>24</v>
      </c>
      <c r="G163">
        <v>2</v>
      </c>
      <c r="H163">
        <v>50</v>
      </c>
      <c r="I163">
        <v>2</v>
      </c>
      <c r="J163">
        <v>1</v>
      </c>
      <c r="K163">
        <v>1</v>
      </c>
      <c r="L163">
        <v>15</v>
      </c>
      <c r="M163">
        <v>2</v>
      </c>
      <c r="N163">
        <v>1</v>
      </c>
      <c r="O163">
        <v>5</v>
      </c>
      <c r="P163">
        <v>1</v>
      </c>
      <c r="Q163">
        <v>17.404</v>
      </c>
      <c r="R163">
        <v>-1</v>
      </c>
      <c r="S163">
        <v>0</v>
      </c>
      <c r="T163">
        <v>163.4</v>
      </c>
      <c r="U163">
        <v>79.3</v>
      </c>
      <c r="V163">
        <v>29.701000000000001</v>
      </c>
      <c r="W163">
        <v>0.76200000000000001</v>
      </c>
      <c r="X163">
        <v>2</v>
      </c>
      <c r="Y163">
        <v>1</v>
      </c>
      <c r="Z163">
        <f>IF(AND(MIN(data!D163:'data'!K163, data!M163:'data'!Y163)&gt;=0, IF(data!L163&lt;0, FALSE, data!L163&lt;=95),COUNTA(data!D163:'data'!Y163)=22), 1, 0)</f>
        <v>0</v>
      </c>
      <c r="AA163">
        <f>IF(data!D163=3, IF(COUNTIFS(data!A:A, data!A163, data!G:G, "&lt;&gt;2")=0, 1, 0), 0)</f>
        <v>0</v>
      </c>
      <c r="AB163">
        <f>IF(AND(data!G163=2, COUNTIFS(data!A:A, data!A163, data!G:G, 2) = data!D163), 1, 0)</f>
        <v>0</v>
      </c>
      <c r="AC163" t="str">
        <f>IF(AB163=1, data!D163, "0")</f>
        <v>0</v>
      </c>
    </row>
    <row r="164" spans="1:29" x14ac:dyDescent="0.25">
      <c r="A164" s="1">
        <v>115201</v>
      </c>
      <c r="B164">
        <v>3</v>
      </c>
      <c r="C164" s="1" t="s">
        <v>185</v>
      </c>
      <c r="D164">
        <v>3</v>
      </c>
      <c r="E164">
        <v>4</v>
      </c>
      <c r="F164">
        <v>24</v>
      </c>
      <c r="G164">
        <v>1</v>
      </c>
      <c r="H164">
        <v>13</v>
      </c>
      <c r="I164">
        <v>-1</v>
      </c>
      <c r="J164">
        <v>1</v>
      </c>
      <c r="K164">
        <v>-1</v>
      </c>
      <c r="L164">
        <v>15</v>
      </c>
      <c r="M164">
        <v>2</v>
      </c>
      <c r="N164">
        <v>-1</v>
      </c>
      <c r="O164">
        <v>-1</v>
      </c>
      <c r="P164">
        <v>-1</v>
      </c>
      <c r="Q164">
        <v>-1</v>
      </c>
      <c r="R164">
        <v>-1</v>
      </c>
      <c r="S164">
        <v>0</v>
      </c>
      <c r="T164">
        <v>163.5</v>
      </c>
      <c r="U164">
        <v>67.900000000000006</v>
      </c>
      <c r="V164">
        <v>25.4</v>
      </c>
      <c r="W164">
        <v>-1</v>
      </c>
      <c r="X164">
        <v>-8</v>
      </c>
      <c r="Y164">
        <v>1</v>
      </c>
      <c r="Z164">
        <f>IF(AND(MIN(data!D164:'data'!K164, data!M164:'data'!Y164)&gt;=0, IF(data!L164&lt;0, FALSE, data!L164&lt;=95),COUNTA(data!D164:'data'!Y164)=22), 1, 0)</f>
        <v>0</v>
      </c>
      <c r="AA164">
        <f>IF(data!D164=3, IF(COUNTIFS(data!A:A, data!A164, data!G:G, "&lt;&gt;2")=0, 1, 0), 0)</f>
        <v>0</v>
      </c>
      <c r="AB164">
        <f>IF(AND(data!G164=2, COUNTIFS(data!A:A, data!A164, data!G:G, 2) = data!D164), 1, 0)</f>
        <v>0</v>
      </c>
      <c r="AC164" t="str">
        <f>IF(AB164=1, data!D164, "0")</f>
        <v>0</v>
      </c>
    </row>
    <row r="165" spans="1:29" x14ac:dyDescent="0.25">
      <c r="A165" s="1">
        <v>115251</v>
      </c>
      <c r="B165">
        <v>1</v>
      </c>
      <c r="C165" s="1" t="s">
        <v>186</v>
      </c>
      <c r="D165">
        <v>2</v>
      </c>
      <c r="E165">
        <v>4</v>
      </c>
      <c r="F165">
        <v>24</v>
      </c>
      <c r="G165">
        <v>1</v>
      </c>
      <c r="H165">
        <v>73</v>
      </c>
      <c r="I165">
        <v>2</v>
      </c>
      <c r="J165">
        <v>1</v>
      </c>
      <c r="K165">
        <v>4</v>
      </c>
      <c r="L165">
        <v>20</v>
      </c>
      <c r="M165">
        <v>3</v>
      </c>
      <c r="N165">
        <v>3</v>
      </c>
      <c r="O165">
        <v>5</v>
      </c>
      <c r="P165">
        <v>1</v>
      </c>
      <c r="Q165">
        <v>49.529000000000003</v>
      </c>
      <c r="R165">
        <v>-1</v>
      </c>
      <c r="S165">
        <v>2</v>
      </c>
      <c r="T165">
        <v>187.5</v>
      </c>
      <c r="U165">
        <v>82.4</v>
      </c>
      <c r="V165">
        <v>23.437999999999999</v>
      </c>
      <c r="W165">
        <v>1.228</v>
      </c>
      <c r="X165">
        <v>1</v>
      </c>
      <c r="Y165">
        <v>3</v>
      </c>
      <c r="Z165">
        <f>IF(AND(MIN(data!D165:'data'!K165, data!M165:'data'!Y165)&gt;=0, IF(data!L165&lt;0, FALSE, data!L165&lt;=95),COUNTA(data!D165:'data'!Y165)=22), 1, 0)</f>
        <v>0</v>
      </c>
      <c r="AA165">
        <f>IF(data!D165=3, IF(COUNTIFS(data!A:A, data!A165, data!G:G, "&lt;&gt;2")=0, 1, 0), 0)</f>
        <v>0</v>
      </c>
      <c r="AB165">
        <f>IF(AND(data!G165=2, COUNTIFS(data!A:A, data!A165, data!G:G, 2) = data!D165), 1, 0)</f>
        <v>0</v>
      </c>
      <c r="AC165" t="str">
        <f>IF(AB165=1, data!D165, "0")</f>
        <v>0</v>
      </c>
    </row>
    <row r="166" spans="1:29" x14ac:dyDescent="0.25">
      <c r="A166" s="1">
        <v>115251</v>
      </c>
      <c r="B166">
        <v>2</v>
      </c>
      <c r="C166" s="1" t="s">
        <v>187</v>
      </c>
      <c r="D166">
        <v>2</v>
      </c>
      <c r="E166">
        <v>4</v>
      </c>
      <c r="F166">
        <v>24</v>
      </c>
      <c r="G166">
        <v>2</v>
      </c>
      <c r="H166">
        <v>58</v>
      </c>
      <c r="I166">
        <v>2</v>
      </c>
      <c r="J166">
        <v>1</v>
      </c>
      <c r="K166">
        <v>4</v>
      </c>
      <c r="L166">
        <v>20</v>
      </c>
      <c r="M166">
        <v>1</v>
      </c>
      <c r="N166">
        <v>1</v>
      </c>
      <c r="O166">
        <v>5</v>
      </c>
      <c r="P166">
        <v>1</v>
      </c>
      <c r="Q166">
        <v>31.844999999999999</v>
      </c>
      <c r="R166">
        <v>-1</v>
      </c>
      <c r="S166">
        <v>0</v>
      </c>
      <c r="T166">
        <v>164.6</v>
      </c>
      <c r="U166">
        <v>58.5</v>
      </c>
      <c r="V166">
        <v>21.591999999999999</v>
      </c>
      <c r="W166">
        <v>0.76300000000000001</v>
      </c>
      <c r="X166">
        <v>1</v>
      </c>
      <c r="Y166">
        <v>3</v>
      </c>
      <c r="Z166">
        <f>IF(AND(MIN(data!D166:'data'!K166, data!M166:'data'!Y166)&gt;=0, IF(data!L166&lt;0, FALSE, data!L166&lt;=95),COUNTA(data!D166:'data'!Y166)=22), 1, 0)</f>
        <v>0</v>
      </c>
      <c r="AA166">
        <f>IF(data!D166=3, IF(COUNTIFS(data!A:A, data!A166, data!G:G, "&lt;&gt;2")=0, 1, 0), 0)</f>
        <v>0</v>
      </c>
      <c r="AB166">
        <f>IF(AND(data!G166=2, COUNTIFS(data!A:A, data!A166, data!G:G, 2) = data!D166), 1, 0)</f>
        <v>0</v>
      </c>
      <c r="AC166" t="str">
        <f>IF(AB166=1, data!D166, "0")</f>
        <v>0</v>
      </c>
    </row>
    <row r="167" spans="1:29" x14ac:dyDescent="0.25">
      <c r="A167" s="1">
        <v>115271</v>
      </c>
      <c r="B167">
        <v>1</v>
      </c>
      <c r="C167" s="1" t="s">
        <v>188</v>
      </c>
      <c r="D167">
        <v>1</v>
      </c>
      <c r="E167">
        <v>4</v>
      </c>
      <c r="F167">
        <v>24</v>
      </c>
      <c r="G167">
        <v>2</v>
      </c>
      <c r="H167">
        <v>81</v>
      </c>
      <c r="I167">
        <v>5</v>
      </c>
      <c r="J167">
        <v>1</v>
      </c>
      <c r="K167">
        <v>4</v>
      </c>
      <c r="L167">
        <v>8</v>
      </c>
      <c r="M167">
        <v>2</v>
      </c>
      <c r="N167">
        <v>1</v>
      </c>
      <c r="O167">
        <v>5</v>
      </c>
      <c r="P167">
        <v>1</v>
      </c>
      <c r="Q167">
        <v>5.8000000000000003E-2</v>
      </c>
      <c r="R167">
        <v>-1</v>
      </c>
      <c r="S167">
        <v>-2</v>
      </c>
      <c r="T167">
        <v>160.69999999999999</v>
      </c>
      <c r="U167">
        <v>72.400000000000006</v>
      </c>
      <c r="V167">
        <v>28.035</v>
      </c>
      <c r="W167">
        <v>0.86299999999999999</v>
      </c>
      <c r="X167">
        <v>-2</v>
      </c>
      <c r="Y167">
        <v>-2</v>
      </c>
      <c r="Z167">
        <f>IF(AND(MIN(data!D167:'data'!K167, data!M167:'data'!Y167)&gt;=0, IF(data!L167&lt;0, FALSE, data!L167&lt;=95),COUNTA(data!D167:'data'!Y167)=22), 1, 0)</f>
        <v>0</v>
      </c>
      <c r="AA167">
        <f>IF(data!D167=3, IF(COUNTIFS(data!A:A, data!A167, data!G:G, "&lt;&gt;2")=0, 1, 0), 0)</f>
        <v>0</v>
      </c>
      <c r="AB167">
        <f>IF(AND(data!G167=2, COUNTIFS(data!A:A, data!A167, data!G:G, 2) = data!D167), 1, 0)</f>
        <v>1</v>
      </c>
      <c r="AC167">
        <f>IF(AB167=1, data!D167, "0")</f>
        <v>1</v>
      </c>
    </row>
    <row r="168" spans="1:29" x14ac:dyDescent="0.25">
      <c r="A168" s="1">
        <v>115341</v>
      </c>
      <c r="B168">
        <v>1</v>
      </c>
      <c r="C168" s="1" t="s">
        <v>189</v>
      </c>
      <c r="D168">
        <v>1</v>
      </c>
      <c r="E168">
        <v>4</v>
      </c>
      <c r="F168">
        <v>24</v>
      </c>
      <c r="G168">
        <v>1</v>
      </c>
      <c r="H168">
        <v>70</v>
      </c>
      <c r="I168">
        <v>4</v>
      </c>
      <c r="J168">
        <v>1</v>
      </c>
      <c r="K168">
        <v>1</v>
      </c>
      <c r="L168">
        <v>9</v>
      </c>
      <c r="M168">
        <v>2</v>
      </c>
      <c r="N168">
        <v>1</v>
      </c>
      <c r="O168">
        <v>5</v>
      </c>
      <c r="P168">
        <v>1</v>
      </c>
      <c r="Q168">
        <v>4.125</v>
      </c>
      <c r="R168">
        <v>-1</v>
      </c>
      <c r="S168">
        <v>8</v>
      </c>
      <c r="T168">
        <v>171.5</v>
      </c>
      <c r="U168">
        <v>81.599999999999994</v>
      </c>
      <c r="V168">
        <v>27.744</v>
      </c>
      <c r="W168">
        <v>0.95</v>
      </c>
      <c r="X168">
        <v>1</v>
      </c>
      <c r="Y168">
        <v>1</v>
      </c>
      <c r="Z168">
        <f>IF(AND(MIN(data!D168:'data'!K168, data!M168:'data'!Y168)&gt;=0, IF(data!L168&lt;0, FALSE, data!L168&lt;=95),COUNTA(data!D168:'data'!Y168)=22), 1, 0)</f>
        <v>0</v>
      </c>
      <c r="AA168">
        <f>IF(data!D168=3, IF(COUNTIFS(data!A:A, data!A168, data!G:G, "&lt;&gt;2")=0, 1, 0), 0)</f>
        <v>0</v>
      </c>
      <c r="AB168">
        <f>IF(AND(data!G168=2, COUNTIFS(data!A:A, data!A168, data!G:G, 2) = data!D168), 1, 0)</f>
        <v>0</v>
      </c>
      <c r="AC168" t="str">
        <f>IF(AB168=1, data!D168, "0")</f>
        <v>0</v>
      </c>
    </row>
    <row r="169" spans="1:29" x14ac:dyDescent="0.25">
      <c r="A169" s="1">
        <v>116151</v>
      </c>
      <c r="B169">
        <v>1</v>
      </c>
      <c r="C169" s="1" t="s">
        <v>190</v>
      </c>
      <c r="D169">
        <v>3</v>
      </c>
      <c r="E169">
        <v>8</v>
      </c>
      <c r="F169">
        <v>16</v>
      </c>
      <c r="G169">
        <v>2</v>
      </c>
      <c r="H169">
        <v>33</v>
      </c>
      <c r="I169">
        <v>2</v>
      </c>
      <c r="J169">
        <v>1</v>
      </c>
      <c r="K169">
        <v>4</v>
      </c>
      <c r="L169">
        <v>-1</v>
      </c>
      <c r="M169">
        <v>1</v>
      </c>
      <c r="N169">
        <v>1</v>
      </c>
      <c r="O169">
        <v>5</v>
      </c>
      <c r="P169">
        <v>1</v>
      </c>
      <c r="Q169">
        <v>3.99</v>
      </c>
      <c r="R169">
        <v>-1</v>
      </c>
      <c r="S169">
        <v>0</v>
      </c>
      <c r="T169">
        <v>158.6</v>
      </c>
      <c r="U169">
        <v>51.3</v>
      </c>
      <c r="V169">
        <v>20.393999999999998</v>
      </c>
      <c r="W169">
        <v>0.81699999999999995</v>
      </c>
      <c r="X169">
        <v>1</v>
      </c>
      <c r="Y169">
        <v>3</v>
      </c>
      <c r="Z169">
        <f>IF(AND(MIN(data!D169:'data'!K169, data!M169:'data'!Y169)&gt;=0, IF(data!L169&lt;0, FALSE, data!L169&lt;=95),COUNTA(data!D169:'data'!Y169)=22), 1, 0)</f>
        <v>0</v>
      </c>
      <c r="AA169">
        <f>IF(data!D169=3, IF(COUNTIFS(data!A:A, data!A169, data!G:G, "&lt;&gt;2")=0, 1, 0), 0)</f>
        <v>0</v>
      </c>
      <c r="AB169">
        <f>IF(AND(data!G169=2, COUNTIFS(data!A:A, data!A169, data!G:G, 2) = data!D169), 1, 0)</f>
        <v>0</v>
      </c>
      <c r="AC169" t="str">
        <f>IF(AB169=1, data!D169, "0")</f>
        <v>0</v>
      </c>
    </row>
    <row r="170" spans="1:29" x14ac:dyDescent="0.25">
      <c r="A170" s="1">
        <v>116151</v>
      </c>
      <c r="B170">
        <v>2</v>
      </c>
      <c r="C170" s="1" t="s">
        <v>191</v>
      </c>
      <c r="D170">
        <v>3</v>
      </c>
      <c r="E170">
        <v>8</v>
      </c>
      <c r="F170">
        <v>16</v>
      </c>
      <c r="G170">
        <v>1</v>
      </c>
      <c r="H170">
        <v>2</v>
      </c>
      <c r="I170">
        <v>-1</v>
      </c>
      <c r="J170">
        <v>2</v>
      </c>
      <c r="K170">
        <v>-1</v>
      </c>
      <c r="L170">
        <v>-1</v>
      </c>
      <c r="M170">
        <v>1</v>
      </c>
      <c r="N170">
        <v>-1</v>
      </c>
      <c r="O170">
        <v>-1</v>
      </c>
      <c r="P170">
        <v>-1</v>
      </c>
      <c r="Q170">
        <v>-1</v>
      </c>
      <c r="R170">
        <v>-1</v>
      </c>
      <c r="S170">
        <v>-2</v>
      </c>
      <c r="T170">
        <v>88.5</v>
      </c>
      <c r="U170">
        <v>13</v>
      </c>
      <c r="V170">
        <v>16.597999999999999</v>
      </c>
      <c r="W170">
        <v>-1</v>
      </c>
      <c r="X170">
        <v>-2</v>
      </c>
      <c r="Y170">
        <v>-2</v>
      </c>
      <c r="Z170">
        <f>IF(AND(MIN(data!D170:'data'!K170, data!M170:'data'!Y170)&gt;=0, IF(data!L170&lt;0, FALSE, data!L170&lt;=95),COUNTA(data!D170:'data'!Y170)=22), 1, 0)</f>
        <v>0</v>
      </c>
      <c r="AA170">
        <f>IF(data!D170=3, IF(COUNTIFS(data!A:A, data!A170, data!G:G, "&lt;&gt;2")=0, 1, 0), 0)</f>
        <v>0</v>
      </c>
      <c r="AB170">
        <f>IF(AND(data!G170=2, COUNTIFS(data!A:A, data!A170, data!G:G, 2) = data!D170), 1, 0)</f>
        <v>0</v>
      </c>
      <c r="AC170" t="str">
        <f>IF(AB170=1, data!D170, "0")</f>
        <v>0</v>
      </c>
    </row>
    <row r="171" spans="1:29" x14ac:dyDescent="0.25">
      <c r="A171" s="1">
        <v>116151</v>
      </c>
      <c r="B171">
        <v>3</v>
      </c>
      <c r="C171" s="1" t="s">
        <v>192</v>
      </c>
      <c r="D171">
        <v>3</v>
      </c>
      <c r="E171">
        <v>8</v>
      </c>
      <c r="F171">
        <v>16</v>
      </c>
      <c r="G171">
        <v>2</v>
      </c>
      <c r="H171">
        <v>0</v>
      </c>
      <c r="I171">
        <v>-1</v>
      </c>
      <c r="J171">
        <v>2</v>
      </c>
      <c r="K171">
        <v>-1</v>
      </c>
      <c r="L171">
        <v>-1</v>
      </c>
      <c r="M171">
        <v>1</v>
      </c>
      <c r="N171">
        <v>-1</v>
      </c>
      <c r="O171">
        <v>-1</v>
      </c>
      <c r="P171">
        <v>-1</v>
      </c>
      <c r="Q171">
        <v>-1</v>
      </c>
      <c r="R171">
        <v>-1</v>
      </c>
      <c r="S171">
        <v>-2</v>
      </c>
      <c r="T171">
        <v>-1</v>
      </c>
      <c r="U171">
        <v>-1</v>
      </c>
      <c r="V171">
        <v>-1</v>
      </c>
      <c r="W171">
        <v>-1</v>
      </c>
      <c r="X171">
        <v>-2</v>
      </c>
      <c r="Y171">
        <v>-2</v>
      </c>
      <c r="Z171">
        <f>IF(AND(MIN(data!D171:'data'!K171, data!M171:'data'!Y171)&gt;=0, IF(data!L171&lt;0, FALSE, data!L171&lt;=95),COUNTA(data!D171:'data'!Y171)=22), 1, 0)</f>
        <v>0</v>
      </c>
      <c r="AA171">
        <f>IF(data!D171=3, IF(COUNTIFS(data!A:A, data!A171, data!G:G, "&lt;&gt;2")=0, 1, 0), 0)</f>
        <v>0</v>
      </c>
      <c r="AB171">
        <f>IF(AND(data!G171=2, COUNTIFS(data!A:A, data!A171, data!G:G, 2) = data!D171), 1, 0)</f>
        <v>0</v>
      </c>
      <c r="AC171" t="str">
        <f>IF(AB171=1, data!D171, "0")</f>
        <v>0</v>
      </c>
    </row>
    <row r="172" spans="1:29" x14ac:dyDescent="0.25">
      <c r="A172" s="1">
        <v>116181</v>
      </c>
      <c r="B172">
        <v>1</v>
      </c>
      <c r="C172" s="1" t="s">
        <v>193</v>
      </c>
      <c r="D172">
        <v>1</v>
      </c>
      <c r="E172">
        <v>8</v>
      </c>
      <c r="F172">
        <v>16</v>
      </c>
      <c r="G172">
        <v>2</v>
      </c>
      <c r="H172">
        <v>38</v>
      </c>
      <c r="I172">
        <v>4</v>
      </c>
      <c r="J172">
        <v>7</v>
      </c>
      <c r="K172">
        <v>3</v>
      </c>
      <c r="L172">
        <v>13</v>
      </c>
      <c r="M172">
        <v>2</v>
      </c>
      <c r="N172">
        <v>1</v>
      </c>
      <c r="O172">
        <v>5</v>
      </c>
      <c r="P172">
        <v>2</v>
      </c>
      <c r="Q172">
        <v>2.9000000000000001E-2</v>
      </c>
      <c r="R172">
        <v>-1</v>
      </c>
      <c r="S172">
        <v>1</v>
      </c>
      <c r="T172">
        <v>165.5</v>
      </c>
      <c r="U172">
        <v>60.8</v>
      </c>
      <c r="V172">
        <v>22.198</v>
      </c>
      <c r="W172">
        <v>0.88</v>
      </c>
      <c r="X172">
        <v>1</v>
      </c>
      <c r="Y172">
        <v>1</v>
      </c>
      <c r="Z172">
        <f>IF(AND(MIN(data!D172:'data'!K172, data!M172:'data'!Y172)&gt;=0, IF(data!L172&lt;0, FALSE, data!L172&lt;=95),COUNTA(data!D172:'data'!Y172)=22), 1, 0)</f>
        <v>0</v>
      </c>
      <c r="AA172">
        <f>IF(data!D172=3, IF(COUNTIFS(data!A:A, data!A172, data!G:G, "&lt;&gt;2")=0, 1, 0), 0)</f>
        <v>0</v>
      </c>
      <c r="AB172">
        <f>IF(AND(data!G172=2, COUNTIFS(data!A:A, data!A172, data!G:G, 2) = data!D172), 1, 0)</f>
        <v>1</v>
      </c>
      <c r="AC172">
        <f>IF(AB172=1, data!D172, "0")</f>
        <v>1</v>
      </c>
    </row>
    <row r="173" spans="1:29" x14ac:dyDescent="0.25">
      <c r="A173" s="1">
        <v>116201</v>
      </c>
      <c r="B173">
        <v>1</v>
      </c>
      <c r="C173" s="1" t="s">
        <v>194</v>
      </c>
      <c r="D173">
        <v>1</v>
      </c>
      <c r="E173">
        <v>8</v>
      </c>
      <c r="F173">
        <v>16</v>
      </c>
      <c r="G173">
        <v>2</v>
      </c>
      <c r="H173">
        <v>78</v>
      </c>
      <c r="I173">
        <v>5</v>
      </c>
      <c r="J173">
        <v>1</v>
      </c>
      <c r="K173">
        <v>7</v>
      </c>
      <c r="L173">
        <v>5</v>
      </c>
      <c r="M173">
        <v>2</v>
      </c>
      <c r="N173">
        <v>1</v>
      </c>
      <c r="O173">
        <v>5</v>
      </c>
      <c r="P173">
        <v>1</v>
      </c>
      <c r="Q173">
        <v>0.17299999999999999</v>
      </c>
      <c r="R173">
        <v>-1</v>
      </c>
      <c r="S173">
        <v>1</v>
      </c>
      <c r="T173">
        <v>152.69999999999999</v>
      </c>
      <c r="U173">
        <v>57.3</v>
      </c>
      <c r="V173">
        <v>24.574000000000002</v>
      </c>
      <c r="W173">
        <v>0.80500000000000005</v>
      </c>
      <c r="X173">
        <v>2</v>
      </c>
      <c r="Y173">
        <v>3</v>
      </c>
      <c r="Z173">
        <f>IF(AND(MIN(data!D173:'data'!K173, data!M173:'data'!Y173)&gt;=0, IF(data!L173&lt;0, FALSE, data!L173&lt;=95),COUNTA(data!D173:'data'!Y173)=22), 1, 0)</f>
        <v>0</v>
      </c>
      <c r="AA173">
        <f>IF(data!D173=3, IF(COUNTIFS(data!A:A, data!A173, data!G:G, "&lt;&gt;2")=0, 1, 0), 0)</f>
        <v>0</v>
      </c>
      <c r="AB173">
        <f>IF(AND(data!G173=2, COUNTIFS(data!A:A, data!A173, data!G:G, 2) = data!D173), 1, 0)</f>
        <v>1</v>
      </c>
      <c r="AC173">
        <f>IF(AB173=1, data!D173, "0")</f>
        <v>1</v>
      </c>
    </row>
    <row r="174" spans="1:29" x14ac:dyDescent="0.25">
      <c r="A174" s="1">
        <v>116251</v>
      </c>
      <c r="B174">
        <v>1</v>
      </c>
      <c r="C174" s="1" t="s">
        <v>195</v>
      </c>
      <c r="D174">
        <v>2</v>
      </c>
      <c r="E174">
        <v>8</v>
      </c>
      <c r="F174">
        <v>16</v>
      </c>
      <c r="G174">
        <v>1</v>
      </c>
      <c r="H174">
        <v>86</v>
      </c>
      <c r="I174">
        <v>5</v>
      </c>
      <c r="J174">
        <v>1</v>
      </c>
      <c r="K174">
        <v>7</v>
      </c>
      <c r="L174">
        <v>96</v>
      </c>
      <c r="M174">
        <v>3</v>
      </c>
      <c r="N174">
        <v>3</v>
      </c>
      <c r="O174">
        <v>5</v>
      </c>
      <c r="P174">
        <v>1</v>
      </c>
      <c r="Q174">
        <v>35.279000000000003</v>
      </c>
      <c r="R174">
        <v>-1</v>
      </c>
      <c r="S174">
        <v>4</v>
      </c>
      <c r="T174">
        <v>165.2</v>
      </c>
      <c r="U174">
        <v>84.5</v>
      </c>
      <c r="V174">
        <v>30.963000000000001</v>
      </c>
      <c r="W174">
        <v>-1</v>
      </c>
      <c r="X174">
        <v>1</v>
      </c>
      <c r="Y174">
        <v>3</v>
      </c>
      <c r="Z174">
        <f>IF(AND(MIN(data!D174:'data'!K174, data!M174:'data'!Y174)&gt;=0, IF(data!L174&lt;0, FALSE, data!L174&lt;=95),COUNTA(data!D174:'data'!Y174)=22), 1, 0)</f>
        <v>0</v>
      </c>
      <c r="AA174">
        <f>IF(data!D174=3, IF(COUNTIFS(data!A:A, data!A174, data!G:G, "&lt;&gt;2")=0, 1, 0), 0)</f>
        <v>0</v>
      </c>
      <c r="AB174">
        <f>IF(AND(data!G174=2, COUNTIFS(data!A:A, data!A174, data!G:G, 2) = data!D174), 1, 0)</f>
        <v>0</v>
      </c>
      <c r="AC174" t="str">
        <f>IF(AB174=1, data!D174, "0")</f>
        <v>0</v>
      </c>
    </row>
    <row r="175" spans="1:29" x14ac:dyDescent="0.25">
      <c r="A175" s="1">
        <v>116251</v>
      </c>
      <c r="B175">
        <v>2</v>
      </c>
      <c r="C175" s="1" t="s">
        <v>196</v>
      </c>
      <c r="D175">
        <v>2</v>
      </c>
      <c r="E175">
        <v>8</v>
      </c>
      <c r="F175">
        <v>16</v>
      </c>
      <c r="G175">
        <v>1</v>
      </c>
      <c r="H175">
        <v>51</v>
      </c>
      <c r="I175">
        <v>1</v>
      </c>
      <c r="J175">
        <v>1</v>
      </c>
      <c r="K175">
        <v>7</v>
      </c>
      <c r="L175">
        <v>96</v>
      </c>
      <c r="M175">
        <v>4</v>
      </c>
      <c r="N175">
        <v>4</v>
      </c>
      <c r="O175">
        <v>3</v>
      </c>
      <c r="P175">
        <v>1</v>
      </c>
      <c r="Q175">
        <v>44.625</v>
      </c>
      <c r="R175">
        <v>-1</v>
      </c>
      <c r="S175">
        <v>6</v>
      </c>
      <c r="T175">
        <v>182.4</v>
      </c>
      <c r="U175">
        <v>90.1</v>
      </c>
      <c r="V175">
        <v>27.082000000000001</v>
      </c>
      <c r="W175">
        <v>-1</v>
      </c>
      <c r="X175">
        <v>1</v>
      </c>
      <c r="Y175">
        <v>3</v>
      </c>
      <c r="Z175">
        <f>IF(AND(MIN(data!D175:'data'!K175, data!M175:'data'!Y175)&gt;=0, IF(data!L175&lt;0, FALSE, data!L175&lt;=95),COUNTA(data!D175:'data'!Y175)=22), 1, 0)</f>
        <v>0</v>
      </c>
      <c r="AA175">
        <f>IF(data!D175=3, IF(COUNTIFS(data!A:A, data!A175, data!G:G, "&lt;&gt;2")=0, 1, 0), 0)</f>
        <v>0</v>
      </c>
      <c r="AB175">
        <f>IF(AND(data!G175=2, COUNTIFS(data!A:A, data!A175, data!G:G, 2) = data!D175), 1, 0)</f>
        <v>0</v>
      </c>
      <c r="AC175" t="str">
        <f>IF(AB175=1, data!D175, "0")</f>
        <v>0</v>
      </c>
    </row>
    <row r="176" spans="1:29" x14ac:dyDescent="0.25">
      <c r="A176" s="1">
        <v>116271</v>
      </c>
      <c r="B176">
        <v>1</v>
      </c>
      <c r="C176" s="1" t="s">
        <v>197</v>
      </c>
      <c r="D176">
        <v>4</v>
      </c>
      <c r="E176">
        <v>8</v>
      </c>
      <c r="F176">
        <v>16</v>
      </c>
      <c r="G176">
        <v>1</v>
      </c>
      <c r="H176">
        <v>44</v>
      </c>
      <c r="I176">
        <v>2</v>
      </c>
      <c r="J176">
        <v>1</v>
      </c>
      <c r="K176">
        <v>2</v>
      </c>
      <c r="L176">
        <v>11</v>
      </c>
      <c r="M176">
        <v>2</v>
      </c>
      <c r="N176">
        <v>3</v>
      </c>
      <c r="O176">
        <v>5</v>
      </c>
      <c r="P176">
        <v>1</v>
      </c>
      <c r="Q176">
        <v>48.487200000000001</v>
      </c>
      <c r="R176">
        <v>-1</v>
      </c>
      <c r="S176">
        <v>2</v>
      </c>
      <c r="T176">
        <v>170.8</v>
      </c>
      <c r="U176">
        <v>89.9</v>
      </c>
      <c r="V176">
        <v>30.817</v>
      </c>
      <c r="W176">
        <v>-1</v>
      </c>
      <c r="X176">
        <v>2</v>
      </c>
      <c r="Y176">
        <v>1</v>
      </c>
      <c r="Z176">
        <f>IF(AND(MIN(data!D176:'data'!K176, data!M176:'data'!Y176)&gt;=0, IF(data!L176&lt;0, FALSE, data!L176&lt;=95),COUNTA(data!D176:'data'!Y176)=22), 1, 0)</f>
        <v>0</v>
      </c>
      <c r="AA176">
        <f>IF(data!D176=3, IF(COUNTIFS(data!A:A, data!A176, data!G:G, "&lt;&gt;2")=0, 1, 0), 0)</f>
        <v>0</v>
      </c>
      <c r="AB176">
        <f>IF(AND(data!G176=2, COUNTIFS(data!A:A, data!A176, data!G:G, 2) = data!D176), 1, 0)</f>
        <v>0</v>
      </c>
      <c r="AC176" t="str">
        <f>IF(AB176=1, data!D176, "0")</f>
        <v>0</v>
      </c>
    </row>
    <row r="177" spans="1:29" x14ac:dyDescent="0.25">
      <c r="A177" s="1">
        <v>116271</v>
      </c>
      <c r="B177">
        <v>2</v>
      </c>
      <c r="C177" s="1" t="s">
        <v>198</v>
      </c>
      <c r="D177">
        <v>4</v>
      </c>
      <c r="E177">
        <v>8</v>
      </c>
      <c r="F177">
        <v>16</v>
      </c>
      <c r="G177">
        <v>2</v>
      </c>
      <c r="H177">
        <v>41</v>
      </c>
      <c r="I177">
        <v>2</v>
      </c>
      <c r="J177">
        <v>1</v>
      </c>
      <c r="K177">
        <v>5</v>
      </c>
      <c r="L177">
        <v>11</v>
      </c>
      <c r="M177">
        <v>2</v>
      </c>
      <c r="N177">
        <v>1</v>
      </c>
      <c r="O177">
        <v>5</v>
      </c>
      <c r="P177">
        <v>1</v>
      </c>
      <c r="Q177">
        <v>63.203000000000003</v>
      </c>
      <c r="R177">
        <v>-1</v>
      </c>
      <c r="S177">
        <v>2</v>
      </c>
      <c r="T177">
        <v>164.4</v>
      </c>
      <c r="U177">
        <v>70</v>
      </c>
      <c r="V177">
        <v>25.9</v>
      </c>
      <c r="W177">
        <v>-1</v>
      </c>
      <c r="X177">
        <v>2</v>
      </c>
      <c r="Y177">
        <v>1</v>
      </c>
      <c r="Z177">
        <f>IF(AND(MIN(data!D177:'data'!K177, data!M177:'data'!Y177)&gt;=0, IF(data!L177&lt;0, FALSE, data!L177&lt;=95),COUNTA(data!D177:'data'!Y177)=22), 1, 0)</f>
        <v>0</v>
      </c>
      <c r="AA177">
        <f>IF(data!D177=3, IF(COUNTIFS(data!A:A, data!A177, data!G:G, "&lt;&gt;2")=0, 1, 0), 0)</f>
        <v>0</v>
      </c>
      <c r="AB177">
        <f>IF(AND(data!G177=2, COUNTIFS(data!A:A, data!A177, data!G:G, 2) = data!D177), 1, 0)</f>
        <v>0</v>
      </c>
      <c r="AC177" t="str">
        <f>IF(AB177=1, data!D177, "0")</f>
        <v>0</v>
      </c>
    </row>
    <row r="178" spans="1:29" x14ac:dyDescent="0.25">
      <c r="A178" s="1">
        <v>116271</v>
      </c>
      <c r="B178">
        <v>3</v>
      </c>
      <c r="C178" s="1" t="s">
        <v>199</v>
      </c>
      <c r="D178">
        <v>4</v>
      </c>
      <c r="E178">
        <v>8</v>
      </c>
      <c r="F178">
        <v>16</v>
      </c>
      <c r="G178">
        <v>2</v>
      </c>
      <c r="H178">
        <v>13</v>
      </c>
      <c r="I178">
        <v>-1</v>
      </c>
      <c r="J178">
        <v>1</v>
      </c>
      <c r="K178">
        <v>-1</v>
      </c>
      <c r="L178">
        <v>11</v>
      </c>
      <c r="M178">
        <v>2</v>
      </c>
      <c r="N178">
        <v>-1</v>
      </c>
      <c r="O178">
        <v>-1</v>
      </c>
      <c r="P178">
        <v>-1</v>
      </c>
      <c r="Q178">
        <v>-1</v>
      </c>
      <c r="R178">
        <v>-1</v>
      </c>
      <c r="S178">
        <v>2</v>
      </c>
      <c r="T178">
        <v>162.9</v>
      </c>
      <c r="U178">
        <v>80</v>
      </c>
      <c r="V178">
        <v>30.146999999999998</v>
      </c>
      <c r="W178">
        <v>-1</v>
      </c>
      <c r="X178">
        <v>-8</v>
      </c>
      <c r="Y178">
        <v>1</v>
      </c>
      <c r="Z178">
        <f>IF(AND(MIN(data!D178:'data'!K178, data!M178:'data'!Y178)&gt;=0, IF(data!L178&lt;0, FALSE, data!L178&lt;=95),COUNTA(data!D178:'data'!Y178)=22), 1, 0)</f>
        <v>0</v>
      </c>
      <c r="AA178">
        <f>IF(data!D178=3, IF(COUNTIFS(data!A:A, data!A178, data!G:G, "&lt;&gt;2")=0, 1, 0), 0)</f>
        <v>0</v>
      </c>
      <c r="AB178">
        <f>IF(AND(data!G178=2, COUNTIFS(data!A:A, data!A178, data!G:G, 2) = data!D178), 1, 0)</f>
        <v>0</v>
      </c>
      <c r="AC178" t="str">
        <f>IF(AB178=1, data!D178, "0")</f>
        <v>0</v>
      </c>
    </row>
    <row r="179" spans="1:29" x14ac:dyDescent="0.25">
      <c r="A179" s="1">
        <v>116271</v>
      </c>
      <c r="B179">
        <v>4</v>
      </c>
      <c r="C179" s="1" t="s">
        <v>200</v>
      </c>
      <c r="D179">
        <v>4</v>
      </c>
      <c r="E179">
        <v>8</v>
      </c>
      <c r="F179">
        <v>16</v>
      </c>
      <c r="G179">
        <v>1</v>
      </c>
      <c r="H179">
        <v>10</v>
      </c>
      <c r="I179">
        <v>-1</v>
      </c>
      <c r="J179">
        <v>1</v>
      </c>
      <c r="K179">
        <v>-1</v>
      </c>
      <c r="L179">
        <v>11</v>
      </c>
      <c r="M179">
        <v>1</v>
      </c>
      <c r="N179">
        <v>-1</v>
      </c>
      <c r="O179">
        <v>-1</v>
      </c>
      <c r="P179">
        <v>-1</v>
      </c>
      <c r="Q179">
        <v>-1</v>
      </c>
      <c r="R179">
        <v>-1</v>
      </c>
      <c r="S179">
        <v>-2</v>
      </c>
      <c r="T179">
        <v>149.6</v>
      </c>
      <c r="U179">
        <v>40.4</v>
      </c>
      <c r="V179">
        <v>18.052</v>
      </c>
      <c r="W179">
        <v>-1</v>
      </c>
      <c r="X179">
        <v>1</v>
      </c>
      <c r="Y179">
        <v>3</v>
      </c>
      <c r="Z179">
        <f>IF(AND(MIN(data!D179:'data'!K179, data!M179:'data'!Y179)&gt;=0, IF(data!L179&lt;0, FALSE, data!L179&lt;=95),COUNTA(data!D179:'data'!Y179)=22), 1, 0)</f>
        <v>0</v>
      </c>
      <c r="AA179">
        <f>IF(data!D179=3, IF(COUNTIFS(data!A:A, data!A179, data!G:G, "&lt;&gt;2")=0, 1, 0), 0)</f>
        <v>0</v>
      </c>
      <c r="AB179">
        <f>IF(AND(data!G179=2, COUNTIFS(data!A:A, data!A179, data!G:G, 2) = data!D179), 1, 0)</f>
        <v>0</v>
      </c>
      <c r="AC179" t="str">
        <f>IF(AB179=1, data!D179, "0")</f>
        <v>0</v>
      </c>
    </row>
    <row r="180" spans="1:29" x14ac:dyDescent="0.25">
      <c r="A180" s="1">
        <v>116371</v>
      </c>
      <c r="B180">
        <v>1</v>
      </c>
      <c r="C180" s="1" t="s">
        <v>201</v>
      </c>
      <c r="D180">
        <v>1</v>
      </c>
      <c r="E180">
        <v>8</v>
      </c>
      <c r="F180">
        <v>16</v>
      </c>
      <c r="G180">
        <v>2</v>
      </c>
      <c r="H180">
        <v>29</v>
      </c>
      <c r="I180">
        <v>1</v>
      </c>
      <c r="J180">
        <v>1</v>
      </c>
      <c r="K180">
        <v>2</v>
      </c>
      <c r="L180">
        <v>31</v>
      </c>
      <c r="M180">
        <v>2</v>
      </c>
      <c r="N180">
        <v>4</v>
      </c>
      <c r="O180">
        <v>1</v>
      </c>
      <c r="P180">
        <v>1</v>
      </c>
      <c r="Q180">
        <v>16.440000000000001</v>
      </c>
      <c r="R180">
        <v>-1</v>
      </c>
      <c r="S180">
        <v>2</v>
      </c>
      <c r="T180">
        <v>161.1</v>
      </c>
      <c r="U180">
        <v>83.3</v>
      </c>
      <c r="V180">
        <v>32.095999999999997</v>
      </c>
      <c r="W180">
        <v>0.83799999999999997</v>
      </c>
      <c r="X180">
        <v>2</v>
      </c>
      <c r="Y180">
        <v>1</v>
      </c>
      <c r="Z180">
        <f>IF(AND(MIN(data!D180:'data'!K180, data!M180:'data'!Y180)&gt;=0, IF(data!L180&lt;0, FALSE, data!L180&lt;=95),COUNTA(data!D180:'data'!Y180)=22), 1, 0)</f>
        <v>0</v>
      </c>
      <c r="AA180">
        <f>IF(data!D180=3, IF(COUNTIFS(data!A:A, data!A180, data!G:G, "&lt;&gt;2")=0, 1, 0), 0)</f>
        <v>0</v>
      </c>
      <c r="AB180">
        <f>IF(AND(data!G180=2, COUNTIFS(data!A:A, data!A180, data!G:G, 2) = data!D180), 1, 0)</f>
        <v>1</v>
      </c>
      <c r="AC180">
        <f>IF(AB180=1, data!D180, "0")</f>
        <v>1</v>
      </c>
    </row>
    <row r="181" spans="1:29" x14ac:dyDescent="0.25">
      <c r="A181" s="1">
        <v>117201</v>
      </c>
      <c r="B181">
        <v>1</v>
      </c>
      <c r="C181" s="1" t="s">
        <v>202</v>
      </c>
      <c r="D181">
        <v>2</v>
      </c>
      <c r="E181">
        <v>7</v>
      </c>
      <c r="F181">
        <v>4</v>
      </c>
      <c r="G181">
        <v>1</v>
      </c>
      <c r="H181">
        <v>23</v>
      </c>
      <c r="I181">
        <v>1</v>
      </c>
      <c r="J181">
        <v>1</v>
      </c>
      <c r="K181">
        <v>6</v>
      </c>
      <c r="L181">
        <v>-1</v>
      </c>
      <c r="M181">
        <v>1</v>
      </c>
      <c r="N181">
        <v>1</v>
      </c>
      <c r="O181">
        <v>5</v>
      </c>
      <c r="P181">
        <v>2</v>
      </c>
      <c r="Q181">
        <v>0</v>
      </c>
      <c r="R181">
        <v>4</v>
      </c>
      <c r="S181">
        <v>2</v>
      </c>
      <c r="T181">
        <v>176.2</v>
      </c>
      <c r="U181">
        <v>77</v>
      </c>
      <c r="V181">
        <v>24.802</v>
      </c>
      <c r="W181">
        <v>-1</v>
      </c>
      <c r="X181">
        <v>1</v>
      </c>
      <c r="Y181">
        <v>2</v>
      </c>
      <c r="Z181">
        <f>IF(AND(MIN(data!D181:'data'!K181, data!M181:'data'!Y181)&gt;=0, IF(data!L181&lt;0, FALSE, data!L181&lt;=95),COUNTA(data!D181:'data'!Y181)=22), 1, 0)</f>
        <v>0</v>
      </c>
      <c r="AA181">
        <f>IF(data!D181=3, IF(COUNTIFS(data!A:A, data!A181, data!G:G, "&lt;&gt;2")=0, 1, 0), 0)</f>
        <v>0</v>
      </c>
      <c r="AB181">
        <f>IF(AND(data!G181=2, COUNTIFS(data!A:A, data!A181, data!G:G, 2) = data!D181), 1, 0)</f>
        <v>0</v>
      </c>
      <c r="AC181" t="str">
        <f>IF(AB181=1, data!D181, "0")</f>
        <v>0</v>
      </c>
    </row>
    <row r="182" spans="1:29" x14ac:dyDescent="0.25">
      <c r="A182" s="1">
        <v>117201</v>
      </c>
      <c r="B182">
        <v>2</v>
      </c>
      <c r="C182" s="1" t="s">
        <v>203</v>
      </c>
      <c r="D182">
        <v>2</v>
      </c>
      <c r="E182">
        <v>7</v>
      </c>
      <c r="F182">
        <v>4</v>
      </c>
      <c r="G182">
        <v>1</v>
      </c>
      <c r="H182">
        <v>27</v>
      </c>
      <c r="I182">
        <v>1</v>
      </c>
      <c r="J182">
        <v>1</v>
      </c>
      <c r="K182">
        <v>6</v>
      </c>
      <c r="L182">
        <v>-1</v>
      </c>
      <c r="M182">
        <v>1</v>
      </c>
      <c r="N182">
        <v>1</v>
      </c>
      <c r="O182">
        <v>5</v>
      </c>
      <c r="P182">
        <v>2</v>
      </c>
      <c r="Q182">
        <v>0</v>
      </c>
      <c r="R182">
        <v>-1</v>
      </c>
      <c r="S182">
        <v>2</v>
      </c>
      <c r="T182">
        <v>175.2</v>
      </c>
      <c r="U182">
        <v>71.8</v>
      </c>
      <c r="V182">
        <v>23.390999999999998</v>
      </c>
      <c r="W182">
        <v>-1</v>
      </c>
      <c r="X182">
        <v>-8</v>
      </c>
      <c r="Y182">
        <v>2</v>
      </c>
      <c r="Z182">
        <f>IF(AND(MIN(data!D182:'data'!K182, data!M182:'data'!Y182)&gt;=0, IF(data!L182&lt;0, FALSE, data!L182&lt;=95),COUNTA(data!D182:'data'!Y182)=22), 1, 0)</f>
        <v>0</v>
      </c>
      <c r="AA182">
        <f>IF(data!D182=3, IF(COUNTIFS(data!A:A, data!A182, data!G:G, "&lt;&gt;2")=0, 1, 0), 0)</f>
        <v>0</v>
      </c>
      <c r="AB182">
        <f>IF(AND(data!G182=2, COUNTIFS(data!A:A, data!A182, data!G:G, 2) = data!D182), 1, 0)</f>
        <v>0</v>
      </c>
      <c r="AC182" t="str">
        <f>IF(AB182=1, data!D182, "0")</f>
        <v>0</v>
      </c>
    </row>
    <row r="183" spans="1:29" x14ac:dyDescent="0.25">
      <c r="A183" s="1">
        <v>117203</v>
      </c>
      <c r="B183">
        <v>1</v>
      </c>
      <c r="C183" s="1" t="s">
        <v>204</v>
      </c>
      <c r="D183">
        <v>1</v>
      </c>
      <c r="E183">
        <v>7</v>
      </c>
      <c r="F183">
        <v>4</v>
      </c>
      <c r="G183">
        <v>2</v>
      </c>
      <c r="H183">
        <v>24</v>
      </c>
      <c r="I183">
        <v>1</v>
      </c>
      <c r="J183">
        <v>1</v>
      </c>
      <c r="K183">
        <v>6</v>
      </c>
      <c r="L183">
        <v>12</v>
      </c>
      <c r="M183">
        <v>2</v>
      </c>
      <c r="N183">
        <v>4</v>
      </c>
      <c r="O183">
        <v>2</v>
      </c>
      <c r="P183">
        <v>1</v>
      </c>
      <c r="Q183">
        <v>25.114999999999998</v>
      </c>
      <c r="R183">
        <v>4</v>
      </c>
      <c r="S183">
        <v>0</v>
      </c>
      <c r="T183">
        <v>187.5</v>
      </c>
      <c r="U183">
        <v>69.599999999999994</v>
      </c>
      <c r="V183">
        <v>19.797000000000001</v>
      </c>
      <c r="W183">
        <v>-1</v>
      </c>
      <c r="X183">
        <v>2</v>
      </c>
      <c r="Y183">
        <v>1</v>
      </c>
      <c r="Z183">
        <f>IF(AND(MIN(data!D183:'data'!K183, data!M183:'data'!Y183)&gt;=0, IF(data!L183&lt;0, FALSE, data!L183&lt;=95),COUNTA(data!D183:'data'!Y183)=22), 1, 0)</f>
        <v>0</v>
      </c>
      <c r="AA183">
        <f>IF(data!D183=3, IF(COUNTIFS(data!A:A, data!A183, data!G:G, "&lt;&gt;2")=0, 1, 0), 0)</f>
        <v>0</v>
      </c>
      <c r="AB183">
        <f>IF(AND(data!G183=2, COUNTIFS(data!A:A, data!A183, data!G:G, 2) = data!D183), 1, 0)</f>
        <v>1</v>
      </c>
      <c r="AC183">
        <f>IF(AB183=1, data!D183, "0")</f>
        <v>1</v>
      </c>
    </row>
    <row r="184" spans="1:29" x14ac:dyDescent="0.25">
      <c r="A184" s="1">
        <v>117251</v>
      </c>
      <c r="B184">
        <v>1</v>
      </c>
      <c r="C184" s="1" t="s">
        <v>205</v>
      </c>
      <c r="D184">
        <v>1</v>
      </c>
      <c r="E184">
        <v>7</v>
      </c>
      <c r="F184">
        <v>4</v>
      </c>
      <c r="G184">
        <v>2</v>
      </c>
      <c r="H184">
        <v>66</v>
      </c>
      <c r="I184">
        <v>1</v>
      </c>
      <c r="J184">
        <v>4</v>
      </c>
      <c r="K184">
        <v>7</v>
      </c>
      <c r="L184">
        <v>7</v>
      </c>
      <c r="M184">
        <v>5</v>
      </c>
      <c r="N184">
        <v>3</v>
      </c>
      <c r="O184">
        <v>5</v>
      </c>
      <c r="P184">
        <v>1</v>
      </c>
      <c r="Q184">
        <v>0.34599999999999997</v>
      </c>
      <c r="R184">
        <v>-1</v>
      </c>
      <c r="S184">
        <v>0</v>
      </c>
      <c r="T184">
        <v>177.4</v>
      </c>
      <c r="U184">
        <v>91.8</v>
      </c>
      <c r="V184">
        <v>29.17</v>
      </c>
      <c r="W184">
        <v>1.0049999999999999</v>
      </c>
      <c r="X184">
        <v>1</v>
      </c>
      <c r="Y184">
        <v>1</v>
      </c>
      <c r="Z184">
        <f>IF(AND(MIN(data!D184:'data'!K184, data!M184:'data'!Y184)&gt;=0, IF(data!L184&lt;0, FALSE, data!L184&lt;=95),COUNTA(data!D184:'data'!Y184)=22), 1, 0)</f>
        <v>0</v>
      </c>
      <c r="AA184">
        <f>IF(data!D184=3, IF(COUNTIFS(data!A:A, data!A184, data!G:G, "&lt;&gt;2")=0, 1, 0), 0)</f>
        <v>0</v>
      </c>
      <c r="AB184">
        <f>IF(AND(data!G184=2, COUNTIFS(data!A:A, data!A184, data!G:G, 2) = data!D184), 1, 0)</f>
        <v>1</v>
      </c>
      <c r="AC184">
        <f>IF(AB184=1, data!D184, "0")</f>
        <v>1</v>
      </c>
    </row>
    <row r="185" spans="1:29" x14ac:dyDescent="0.25">
      <c r="A185" s="1">
        <v>117341</v>
      </c>
      <c r="B185">
        <v>1</v>
      </c>
      <c r="C185" s="1" t="s">
        <v>206</v>
      </c>
      <c r="D185">
        <v>3</v>
      </c>
      <c r="E185">
        <v>7</v>
      </c>
      <c r="F185">
        <v>4</v>
      </c>
      <c r="G185">
        <v>1</v>
      </c>
      <c r="H185">
        <v>48</v>
      </c>
      <c r="I185">
        <v>2</v>
      </c>
      <c r="J185">
        <v>5</v>
      </c>
      <c r="K185">
        <v>1</v>
      </c>
      <c r="L185">
        <v>-1</v>
      </c>
      <c r="M185">
        <v>3</v>
      </c>
      <c r="N185">
        <v>1</v>
      </c>
      <c r="O185">
        <v>5</v>
      </c>
      <c r="P185">
        <v>2</v>
      </c>
      <c r="Q185">
        <v>0</v>
      </c>
      <c r="R185">
        <v>-1</v>
      </c>
      <c r="S185">
        <v>1</v>
      </c>
      <c r="T185">
        <v>162.80000000000001</v>
      </c>
      <c r="U185">
        <v>78.2</v>
      </c>
      <c r="V185">
        <v>29.504999999999999</v>
      </c>
      <c r="W185">
        <v>-1</v>
      </c>
      <c r="X185">
        <v>1</v>
      </c>
      <c r="Y185">
        <v>1</v>
      </c>
      <c r="Z185">
        <f>IF(AND(MIN(data!D185:'data'!K185, data!M185:'data'!Y185)&gt;=0, IF(data!L185&lt;0, FALSE, data!L185&lt;=95),COUNTA(data!D185:'data'!Y185)=22), 1, 0)</f>
        <v>0</v>
      </c>
      <c r="AA185">
        <f>IF(data!D185=3, IF(COUNTIFS(data!A:A, data!A185, data!G:G, "&lt;&gt;2")=0, 1, 0), 0)</f>
        <v>0</v>
      </c>
      <c r="AB185">
        <f>IF(AND(data!G185=2, COUNTIFS(data!A:A, data!A185, data!G:G, 2) = data!D185), 1, 0)</f>
        <v>0</v>
      </c>
      <c r="AC185" t="str">
        <f>IF(AB185=1, data!D185, "0")</f>
        <v>0</v>
      </c>
    </row>
    <row r="186" spans="1:29" x14ac:dyDescent="0.25">
      <c r="A186" s="1">
        <v>117341</v>
      </c>
      <c r="B186">
        <v>2</v>
      </c>
      <c r="C186" s="1" t="s">
        <v>207</v>
      </c>
      <c r="D186">
        <v>3</v>
      </c>
      <c r="E186">
        <v>7</v>
      </c>
      <c r="F186">
        <v>4</v>
      </c>
      <c r="G186">
        <v>2</v>
      </c>
      <c r="H186">
        <v>18</v>
      </c>
      <c r="I186">
        <v>1</v>
      </c>
      <c r="J186">
        <v>7</v>
      </c>
      <c r="K186">
        <v>4</v>
      </c>
      <c r="L186">
        <v>-1</v>
      </c>
      <c r="M186">
        <v>1</v>
      </c>
      <c r="N186">
        <v>1</v>
      </c>
      <c r="O186">
        <v>5</v>
      </c>
      <c r="P186">
        <v>2</v>
      </c>
      <c r="Q186">
        <v>0</v>
      </c>
      <c r="R186">
        <v>2</v>
      </c>
      <c r="S186">
        <v>0</v>
      </c>
      <c r="T186">
        <v>156.80000000000001</v>
      </c>
      <c r="U186">
        <v>53.4</v>
      </c>
      <c r="V186">
        <v>21.719000000000001</v>
      </c>
      <c r="W186">
        <v>0.72299999999999998</v>
      </c>
      <c r="X186">
        <v>1</v>
      </c>
      <c r="Y186">
        <v>1</v>
      </c>
      <c r="Z186">
        <f>IF(AND(MIN(data!D186:'data'!K186, data!M186:'data'!Y186)&gt;=0, IF(data!L186&lt;0, FALSE, data!L186&lt;=95),COUNTA(data!D186:'data'!Y186)=22), 1, 0)</f>
        <v>0</v>
      </c>
      <c r="AA186">
        <f>IF(data!D186=3, IF(COUNTIFS(data!A:A, data!A186, data!G:G, "&lt;&gt;2")=0, 1, 0), 0)</f>
        <v>0</v>
      </c>
      <c r="AB186">
        <f>IF(AND(data!G186=2, COUNTIFS(data!A:A, data!A186, data!G:G, 2) = data!D186), 1, 0)</f>
        <v>0</v>
      </c>
      <c r="AC186" t="str">
        <f>IF(AB186=1, data!D186, "0")</f>
        <v>0</v>
      </c>
    </row>
    <row r="187" spans="1:29" x14ac:dyDescent="0.25">
      <c r="A187" s="1">
        <v>117341</v>
      </c>
      <c r="B187">
        <v>3</v>
      </c>
      <c r="C187" s="1" t="s">
        <v>208</v>
      </c>
      <c r="D187">
        <v>3</v>
      </c>
      <c r="E187">
        <v>7</v>
      </c>
      <c r="F187">
        <v>4</v>
      </c>
      <c r="G187">
        <v>1</v>
      </c>
      <c r="H187">
        <v>11</v>
      </c>
      <c r="I187">
        <v>-1</v>
      </c>
      <c r="J187">
        <v>7</v>
      </c>
      <c r="K187">
        <v>-1</v>
      </c>
      <c r="L187">
        <v>-1</v>
      </c>
      <c r="M187">
        <v>2</v>
      </c>
      <c r="N187">
        <v>-1</v>
      </c>
      <c r="O187">
        <v>-1</v>
      </c>
      <c r="P187">
        <v>-1</v>
      </c>
      <c r="Q187">
        <v>-1</v>
      </c>
      <c r="R187">
        <v>-1</v>
      </c>
      <c r="S187">
        <v>-2</v>
      </c>
      <c r="T187">
        <v>150.4</v>
      </c>
      <c r="U187">
        <v>48.5</v>
      </c>
      <c r="V187">
        <v>21.440999999999999</v>
      </c>
      <c r="W187">
        <v>-1</v>
      </c>
      <c r="X187">
        <v>1</v>
      </c>
      <c r="Y187">
        <v>3</v>
      </c>
      <c r="Z187">
        <f>IF(AND(MIN(data!D187:'data'!K187, data!M187:'data'!Y187)&gt;=0, IF(data!L187&lt;0, FALSE, data!L187&lt;=95),COUNTA(data!D187:'data'!Y187)=22), 1, 0)</f>
        <v>0</v>
      </c>
      <c r="AA187">
        <f>IF(data!D187=3, IF(COUNTIFS(data!A:A, data!A187, data!G:G, "&lt;&gt;2")=0, 1, 0), 0)</f>
        <v>0</v>
      </c>
      <c r="AB187">
        <f>IF(AND(data!G187=2, COUNTIFS(data!A:A, data!A187, data!G:G, 2) = data!D187), 1, 0)</f>
        <v>0</v>
      </c>
      <c r="AC187" t="str">
        <f>IF(AB187=1, data!D187, "0")</f>
        <v>0</v>
      </c>
    </row>
    <row r="188" spans="1:29" x14ac:dyDescent="0.25">
      <c r="A188" s="1">
        <v>117371</v>
      </c>
      <c r="B188">
        <v>1</v>
      </c>
      <c r="C188" s="1" t="s">
        <v>209</v>
      </c>
      <c r="D188">
        <v>1</v>
      </c>
      <c r="E188">
        <v>7</v>
      </c>
      <c r="F188">
        <v>4</v>
      </c>
      <c r="G188">
        <v>2</v>
      </c>
      <c r="H188">
        <v>70</v>
      </c>
      <c r="I188">
        <v>4</v>
      </c>
      <c r="J188">
        <v>1</v>
      </c>
      <c r="K188">
        <v>7</v>
      </c>
      <c r="L188">
        <v>6</v>
      </c>
      <c r="M188">
        <v>3</v>
      </c>
      <c r="N188">
        <v>3</v>
      </c>
      <c r="O188">
        <v>5</v>
      </c>
      <c r="P188">
        <v>1</v>
      </c>
      <c r="Q188">
        <v>21</v>
      </c>
      <c r="R188">
        <v>-1</v>
      </c>
      <c r="S188">
        <v>2</v>
      </c>
      <c r="T188">
        <v>152.80000000000001</v>
      </c>
      <c r="U188">
        <v>50.8</v>
      </c>
      <c r="V188">
        <v>21.757999999999999</v>
      </c>
      <c r="W188">
        <v>0.97799999999999998</v>
      </c>
      <c r="X188">
        <v>-8</v>
      </c>
      <c r="Y188">
        <v>3</v>
      </c>
      <c r="Z188">
        <f>IF(AND(MIN(data!D188:'data'!K188, data!M188:'data'!Y188)&gt;=0, IF(data!L188&lt;0, FALSE, data!L188&lt;=95),COUNTA(data!D188:'data'!Y188)=22), 1, 0)</f>
        <v>0</v>
      </c>
      <c r="AA188">
        <f>IF(data!D188=3, IF(COUNTIFS(data!A:A, data!A188, data!G:G, "&lt;&gt;2")=0, 1, 0), 0)</f>
        <v>0</v>
      </c>
      <c r="AB188">
        <f>IF(AND(data!G188=2, COUNTIFS(data!A:A, data!A188, data!G:G, 2) = data!D188), 1, 0)</f>
        <v>1</v>
      </c>
      <c r="AC188">
        <f>IF(AB188=1, data!D188, "0")</f>
        <v>1</v>
      </c>
    </row>
    <row r="189" spans="1:29" x14ac:dyDescent="0.25">
      <c r="A189" s="1">
        <v>118151</v>
      </c>
      <c r="B189">
        <v>1</v>
      </c>
      <c r="C189" s="1" t="s">
        <v>210</v>
      </c>
      <c r="D189">
        <v>6</v>
      </c>
      <c r="E189">
        <v>3</v>
      </c>
      <c r="F189">
        <v>12</v>
      </c>
      <c r="G189">
        <v>1</v>
      </c>
      <c r="H189">
        <v>32</v>
      </c>
      <c r="I189">
        <v>2</v>
      </c>
      <c r="J189">
        <v>6</v>
      </c>
      <c r="K189">
        <v>5</v>
      </c>
      <c r="L189">
        <v>-1</v>
      </c>
      <c r="M189">
        <v>2</v>
      </c>
      <c r="N189">
        <v>4</v>
      </c>
      <c r="O189">
        <v>2</v>
      </c>
      <c r="P189">
        <v>2</v>
      </c>
      <c r="Q189">
        <v>0</v>
      </c>
      <c r="R189">
        <v>-1</v>
      </c>
      <c r="S189">
        <v>0</v>
      </c>
      <c r="T189">
        <v>179.7</v>
      </c>
      <c r="U189">
        <v>78.400000000000006</v>
      </c>
      <c r="V189">
        <v>24.277999999999999</v>
      </c>
      <c r="W189">
        <v>-1</v>
      </c>
      <c r="X189">
        <v>1</v>
      </c>
      <c r="Y189">
        <v>3</v>
      </c>
      <c r="Z189">
        <f>IF(AND(MIN(data!D189:'data'!K189, data!M189:'data'!Y189)&gt;=0, IF(data!L189&lt;0, FALSE, data!L189&lt;=95),COUNTA(data!D189:'data'!Y189)=22), 1, 0)</f>
        <v>0</v>
      </c>
      <c r="AA189">
        <f>IF(data!D189=3, IF(COUNTIFS(data!A:A, data!A189, data!G:G, "&lt;&gt;2")=0, 1, 0), 0)</f>
        <v>0</v>
      </c>
      <c r="AB189">
        <f>IF(AND(data!G189=2, COUNTIFS(data!A:A, data!A189, data!G:G, 2) = data!D189), 1, 0)</f>
        <v>0</v>
      </c>
      <c r="AC189" t="str">
        <f>IF(AB189=1, data!D189, "0")</f>
        <v>0</v>
      </c>
    </row>
    <row r="190" spans="1:29" x14ac:dyDescent="0.25">
      <c r="A190" s="1">
        <v>118151</v>
      </c>
      <c r="B190">
        <v>2</v>
      </c>
      <c r="C190" s="1" t="s">
        <v>211</v>
      </c>
      <c r="D190">
        <v>6</v>
      </c>
      <c r="E190">
        <v>3</v>
      </c>
      <c r="F190">
        <v>12</v>
      </c>
      <c r="G190">
        <v>2</v>
      </c>
      <c r="H190">
        <v>32</v>
      </c>
      <c r="I190">
        <v>2</v>
      </c>
      <c r="J190">
        <v>6</v>
      </c>
      <c r="K190">
        <v>7</v>
      </c>
      <c r="L190">
        <v>-1</v>
      </c>
      <c r="M190">
        <v>2</v>
      </c>
      <c r="N190">
        <v>1</v>
      </c>
      <c r="O190">
        <v>5</v>
      </c>
      <c r="P190">
        <v>2</v>
      </c>
      <c r="Q190">
        <v>0</v>
      </c>
      <c r="R190">
        <v>-1</v>
      </c>
      <c r="S190">
        <v>-2</v>
      </c>
      <c r="T190">
        <v>161.6</v>
      </c>
      <c r="U190">
        <v>-1</v>
      </c>
      <c r="V190">
        <v>-1</v>
      </c>
      <c r="W190">
        <v>-1</v>
      </c>
      <c r="X190">
        <v>-2</v>
      </c>
      <c r="Y190">
        <v>-2</v>
      </c>
      <c r="Z190">
        <f>IF(AND(MIN(data!D190:'data'!K190, data!M190:'data'!Y190)&gt;=0, IF(data!L190&lt;0, FALSE, data!L190&lt;=95),COUNTA(data!D190:'data'!Y190)=22), 1, 0)</f>
        <v>0</v>
      </c>
      <c r="AA190">
        <f>IF(data!D190=3, IF(COUNTIFS(data!A:A, data!A190, data!G:G, "&lt;&gt;2")=0, 1, 0), 0)</f>
        <v>0</v>
      </c>
      <c r="AB190">
        <f>IF(AND(data!G190=2, COUNTIFS(data!A:A, data!A190, data!G:G, 2) = data!D190), 1, 0)</f>
        <v>0</v>
      </c>
      <c r="AC190" t="str">
        <f>IF(AB190=1, data!D190, "0")</f>
        <v>0</v>
      </c>
    </row>
    <row r="191" spans="1:29" x14ac:dyDescent="0.25">
      <c r="A191" s="1">
        <v>118151</v>
      </c>
      <c r="B191">
        <v>3</v>
      </c>
      <c r="C191" s="1" t="s">
        <v>212</v>
      </c>
      <c r="D191">
        <v>6</v>
      </c>
      <c r="E191">
        <v>3</v>
      </c>
      <c r="F191">
        <v>12</v>
      </c>
      <c r="G191">
        <v>1</v>
      </c>
      <c r="H191">
        <v>24</v>
      </c>
      <c r="I191">
        <v>2</v>
      </c>
      <c r="J191">
        <v>5</v>
      </c>
      <c r="K191">
        <v>7</v>
      </c>
      <c r="L191">
        <v>-1</v>
      </c>
      <c r="M191">
        <v>1</v>
      </c>
      <c r="N191">
        <v>1</v>
      </c>
      <c r="O191">
        <v>5</v>
      </c>
      <c r="P191">
        <v>2</v>
      </c>
      <c r="Q191">
        <v>0</v>
      </c>
      <c r="R191">
        <v>4</v>
      </c>
      <c r="S191">
        <v>-2</v>
      </c>
      <c r="T191">
        <v>174.8</v>
      </c>
      <c r="U191">
        <v>67.7</v>
      </c>
      <c r="V191">
        <v>22.157</v>
      </c>
      <c r="W191">
        <v>0.91800000000000004</v>
      </c>
      <c r="X191">
        <v>-2</v>
      </c>
      <c r="Y191">
        <v>-2</v>
      </c>
      <c r="Z191">
        <f>IF(AND(MIN(data!D191:'data'!K191, data!M191:'data'!Y191)&gt;=0, IF(data!L191&lt;0, FALSE, data!L191&lt;=95),COUNTA(data!D191:'data'!Y191)=22), 1, 0)</f>
        <v>0</v>
      </c>
      <c r="AA191">
        <f>IF(data!D191=3, IF(COUNTIFS(data!A:A, data!A191, data!G:G, "&lt;&gt;2")=0, 1, 0), 0)</f>
        <v>0</v>
      </c>
      <c r="AB191">
        <f>IF(AND(data!G191=2, COUNTIFS(data!A:A, data!A191, data!G:G, 2) = data!D191), 1, 0)</f>
        <v>0</v>
      </c>
      <c r="AC191" t="str">
        <f>IF(AB191=1, data!D191, "0")</f>
        <v>0</v>
      </c>
    </row>
    <row r="192" spans="1:29" x14ac:dyDescent="0.25">
      <c r="A192" s="1">
        <v>118151</v>
      </c>
      <c r="B192">
        <v>4</v>
      </c>
      <c r="C192" s="1" t="s">
        <v>213</v>
      </c>
      <c r="D192">
        <v>6</v>
      </c>
      <c r="E192">
        <v>3</v>
      </c>
      <c r="F192">
        <v>12</v>
      </c>
      <c r="G192">
        <v>2</v>
      </c>
      <c r="H192">
        <v>20</v>
      </c>
      <c r="I192">
        <v>2</v>
      </c>
      <c r="J192">
        <v>6</v>
      </c>
      <c r="K192">
        <v>4</v>
      </c>
      <c r="L192">
        <v>-1</v>
      </c>
      <c r="M192">
        <v>2</v>
      </c>
      <c r="N192">
        <v>1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164</v>
      </c>
      <c r="U192">
        <v>-1</v>
      </c>
      <c r="V192">
        <v>-1</v>
      </c>
      <c r="W192">
        <v>-1</v>
      </c>
      <c r="X192">
        <v>1</v>
      </c>
      <c r="Y192">
        <v>3</v>
      </c>
      <c r="Z192">
        <f>IF(AND(MIN(data!D192:'data'!K192, data!M192:'data'!Y192)&gt;=0, IF(data!L192&lt;0, FALSE, data!L192&lt;=95),COUNTA(data!D192:'data'!Y192)=22), 1, 0)</f>
        <v>0</v>
      </c>
      <c r="AA192">
        <f>IF(data!D192=3, IF(COUNTIFS(data!A:A, data!A192, data!G:G, "&lt;&gt;2")=0, 1, 0), 0)</f>
        <v>0</v>
      </c>
      <c r="AB192">
        <f>IF(AND(data!G192=2, COUNTIFS(data!A:A, data!A192, data!G:G, 2) = data!D192), 1, 0)</f>
        <v>0</v>
      </c>
      <c r="AC192" t="str">
        <f>IF(AB192=1, data!D192, "0")</f>
        <v>0</v>
      </c>
    </row>
    <row r="193" spans="1:29" x14ac:dyDescent="0.25">
      <c r="A193" s="1">
        <v>118151</v>
      </c>
      <c r="B193">
        <v>5</v>
      </c>
      <c r="C193" s="1" t="s">
        <v>214</v>
      </c>
      <c r="D193">
        <v>6</v>
      </c>
      <c r="E193">
        <v>3</v>
      </c>
      <c r="F193">
        <v>12</v>
      </c>
      <c r="G193">
        <v>2</v>
      </c>
      <c r="H193">
        <v>5</v>
      </c>
      <c r="I193">
        <v>-1</v>
      </c>
      <c r="J193">
        <v>6</v>
      </c>
      <c r="K193">
        <v>-1</v>
      </c>
      <c r="L193">
        <v>-1</v>
      </c>
      <c r="M193">
        <v>2</v>
      </c>
      <c r="N193">
        <v>-1</v>
      </c>
      <c r="O193">
        <v>-1</v>
      </c>
      <c r="P193">
        <v>-1</v>
      </c>
      <c r="Q193">
        <v>-1</v>
      </c>
      <c r="R193">
        <v>-1</v>
      </c>
      <c r="S193">
        <v>-2</v>
      </c>
      <c r="T193">
        <v>115.4</v>
      </c>
      <c r="U193">
        <v>20</v>
      </c>
      <c r="V193">
        <v>15.018000000000001</v>
      </c>
      <c r="W193">
        <v>-1</v>
      </c>
      <c r="X193">
        <v>-2</v>
      </c>
      <c r="Y193">
        <v>-2</v>
      </c>
      <c r="Z193">
        <f>IF(AND(MIN(data!D193:'data'!K193, data!M193:'data'!Y193)&gt;=0, IF(data!L193&lt;0, FALSE, data!L193&lt;=95),COUNTA(data!D193:'data'!Y193)=22), 1, 0)</f>
        <v>0</v>
      </c>
      <c r="AA193">
        <f>IF(data!D193=3, IF(COUNTIFS(data!A:A, data!A193, data!G:G, "&lt;&gt;2")=0, 1, 0), 0)</f>
        <v>0</v>
      </c>
      <c r="AB193">
        <f>IF(AND(data!G193=2, COUNTIFS(data!A:A, data!A193, data!G:G, 2) = data!D193), 1, 0)</f>
        <v>0</v>
      </c>
      <c r="AC193" t="str">
        <f>IF(AB193=1, data!D193, "0")</f>
        <v>0</v>
      </c>
    </row>
    <row r="194" spans="1:29" x14ac:dyDescent="0.25">
      <c r="A194" s="1">
        <v>118151</v>
      </c>
      <c r="B194">
        <v>6</v>
      </c>
      <c r="C194" s="1" t="s">
        <v>215</v>
      </c>
      <c r="D194">
        <v>6</v>
      </c>
      <c r="E194">
        <v>3</v>
      </c>
      <c r="F194">
        <v>12</v>
      </c>
      <c r="G194">
        <v>2</v>
      </c>
      <c r="H194">
        <v>4</v>
      </c>
      <c r="I194">
        <v>-1</v>
      </c>
      <c r="J194">
        <v>6</v>
      </c>
      <c r="K194">
        <v>-1</v>
      </c>
      <c r="L194">
        <v>-1</v>
      </c>
      <c r="M194">
        <v>2</v>
      </c>
      <c r="N194">
        <v>-1</v>
      </c>
      <c r="O194">
        <v>-1</v>
      </c>
      <c r="P194">
        <v>-1</v>
      </c>
      <c r="Q194">
        <v>-1</v>
      </c>
      <c r="R194">
        <v>-1</v>
      </c>
      <c r="S194">
        <v>-2</v>
      </c>
      <c r="T194">
        <v>110.8</v>
      </c>
      <c r="U194">
        <v>18.899999999999999</v>
      </c>
      <c r="V194">
        <v>15.395</v>
      </c>
      <c r="W194">
        <v>-1</v>
      </c>
      <c r="X194">
        <v>-2</v>
      </c>
      <c r="Y194">
        <v>-2</v>
      </c>
      <c r="Z194">
        <f>IF(AND(MIN(data!D194:'data'!K194, data!M194:'data'!Y194)&gt;=0, IF(data!L194&lt;0, FALSE, data!L194&lt;=95),COUNTA(data!D194:'data'!Y194)=22), 1, 0)</f>
        <v>0</v>
      </c>
      <c r="AA194">
        <f>IF(data!D194=3, IF(COUNTIFS(data!A:A, data!A194, data!G:G, "&lt;&gt;2")=0, 1, 0), 0)</f>
        <v>0</v>
      </c>
      <c r="AB194">
        <f>IF(AND(data!G194=2, COUNTIFS(data!A:A, data!A194, data!G:G, 2) = data!D194), 1, 0)</f>
        <v>0</v>
      </c>
      <c r="AC194" t="str">
        <f>IF(AB194=1, data!D194, "0")</f>
        <v>0</v>
      </c>
    </row>
    <row r="195" spans="1:29" x14ac:dyDescent="0.25">
      <c r="A195" s="1">
        <v>118181</v>
      </c>
      <c r="B195">
        <v>1</v>
      </c>
      <c r="C195" s="1" t="s">
        <v>216</v>
      </c>
      <c r="D195">
        <v>2</v>
      </c>
      <c r="E195">
        <v>3</v>
      </c>
      <c r="F195">
        <v>12</v>
      </c>
      <c r="G195">
        <v>2</v>
      </c>
      <c r="H195">
        <v>33</v>
      </c>
      <c r="I195">
        <v>1</v>
      </c>
      <c r="J195">
        <v>1</v>
      </c>
      <c r="K195">
        <v>4</v>
      </c>
      <c r="L195">
        <v>8</v>
      </c>
      <c r="M195">
        <v>3</v>
      </c>
      <c r="N195">
        <v>4</v>
      </c>
      <c r="O195">
        <v>2</v>
      </c>
      <c r="P195">
        <v>1</v>
      </c>
      <c r="Q195">
        <v>6.4720000000000004</v>
      </c>
      <c r="R195">
        <v>-1</v>
      </c>
      <c r="S195">
        <v>0</v>
      </c>
      <c r="T195">
        <v>159.6</v>
      </c>
      <c r="U195">
        <v>73.400000000000006</v>
      </c>
      <c r="V195">
        <v>28.815999999999999</v>
      </c>
      <c r="W195">
        <v>0.71699999999999997</v>
      </c>
      <c r="X195">
        <v>2</v>
      </c>
      <c r="Y195">
        <v>3</v>
      </c>
      <c r="Z195">
        <f>IF(AND(MIN(data!D195:'data'!K195, data!M195:'data'!Y195)&gt;=0, IF(data!L195&lt;0, FALSE, data!L195&lt;=95),COUNTA(data!D195:'data'!Y195)=22), 1, 0)</f>
        <v>0</v>
      </c>
      <c r="AA195">
        <f>IF(data!D195=3, IF(COUNTIFS(data!A:A, data!A195, data!G:G, "&lt;&gt;2")=0, 1, 0), 0)</f>
        <v>0</v>
      </c>
      <c r="AB195">
        <f>IF(AND(data!G195=2, COUNTIFS(data!A:A, data!A195, data!G:G, 2) = data!D195), 1, 0)</f>
        <v>0</v>
      </c>
      <c r="AC195" t="str">
        <f>IF(AB195=1, data!D195, "0")</f>
        <v>0</v>
      </c>
    </row>
    <row r="196" spans="1:29" x14ac:dyDescent="0.25">
      <c r="A196" s="1">
        <v>118181</v>
      </c>
      <c r="B196">
        <v>2</v>
      </c>
      <c r="C196" s="1" t="s">
        <v>217</v>
      </c>
      <c r="D196">
        <v>2</v>
      </c>
      <c r="E196">
        <v>3</v>
      </c>
      <c r="F196">
        <v>12</v>
      </c>
      <c r="G196">
        <v>1</v>
      </c>
      <c r="H196">
        <v>16</v>
      </c>
      <c r="I196">
        <v>1</v>
      </c>
      <c r="J196">
        <v>1</v>
      </c>
      <c r="K196">
        <v>7</v>
      </c>
      <c r="L196">
        <v>8</v>
      </c>
      <c r="M196">
        <v>2</v>
      </c>
      <c r="N196">
        <v>2</v>
      </c>
      <c r="O196">
        <v>5</v>
      </c>
      <c r="P196">
        <v>1</v>
      </c>
      <c r="Q196">
        <v>1.38</v>
      </c>
      <c r="R196">
        <v>3</v>
      </c>
      <c r="S196">
        <v>0</v>
      </c>
      <c r="T196">
        <v>165.9</v>
      </c>
      <c r="U196">
        <v>59.8</v>
      </c>
      <c r="V196">
        <v>21.727</v>
      </c>
      <c r="W196">
        <v>0.78900000000000003</v>
      </c>
      <c r="X196">
        <v>-8</v>
      </c>
      <c r="Y196">
        <v>3</v>
      </c>
      <c r="Z196">
        <f>IF(AND(MIN(data!D196:'data'!K196, data!M196:'data'!Y196)&gt;=0, IF(data!L196&lt;0, FALSE, data!L196&lt;=95),COUNTA(data!D196:'data'!Y196)=22), 1, 0)</f>
        <v>0</v>
      </c>
      <c r="AA196">
        <f>IF(data!D196=3, IF(COUNTIFS(data!A:A, data!A196, data!G:G, "&lt;&gt;2")=0, 1, 0), 0)</f>
        <v>0</v>
      </c>
      <c r="AB196">
        <f>IF(AND(data!G196=2, COUNTIFS(data!A:A, data!A196, data!G:G, 2) = data!D196), 1, 0)</f>
        <v>0</v>
      </c>
      <c r="AC196" t="str">
        <f>IF(AB196=1, data!D196, "0")</f>
        <v>0</v>
      </c>
    </row>
    <row r="197" spans="1:29" x14ac:dyDescent="0.25">
      <c r="A197" s="1">
        <v>118201</v>
      </c>
      <c r="B197">
        <v>1</v>
      </c>
      <c r="C197" s="1" t="s">
        <v>218</v>
      </c>
      <c r="D197">
        <v>3</v>
      </c>
      <c r="E197">
        <v>3</v>
      </c>
      <c r="F197">
        <v>12</v>
      </c>
      <c r="G197">
        <v>2</v>
      </c>
      <c r="H197">
        <v>31</v>
      </c>
      <c r="I197">
        <v>6</v>
      </c>
      <c r="J197">
        <v>4</v>
      </c>
      <c r="K197">
        <v>4</v>
      </c>
      <c r="L197">
        <v>13</v>
      </c>
      <c r="M197">
        <v>3</v>
      </c>
      <c r="N197">
        <v>4</v>
      </c>
      <c r="O197">
        <v>2</v>
      </c>
      <c r="P197">
        <v>1</v>
      </c>
      <c r="Q197">
        <v>0.32479999999999998</v>
      </c>
      <c r="R197">
        <v>-1</v>
      </c>
      <c r="S197">
        <v>0</v>
      </c>
      <c r="T197">
        <v>-1</v>
      </c>
      <c r="U197">
        <v>58.6</v>
      </c>
      <c r="V197">
        <v>-1</v>
      </c>
      <c r="W197">
        <v>-1</v>
      </c>
      <c r="X197">
        <v>1</v>
      </c>
      <c r="Y197">
        <v>3</v>
      </c>
      <c r="Z197">
        <f>IF(AND(MIN(data!D197:'data'!K197, data!M197:'data'!Y197)&gt;=0, IF(data!L197&lt;0, FALSE, data!L197&lt;=95),COUNTA(data!D197:'data'!Y197)=22), 1, 0)</f>
        <v>0</v>
      </c>
      <c r="AA197">
        <f>IF(data!D197=3, IF(COUNTIFS(data!A:A, data!A197, data!G:G, "&lt;&gt;2")=0, 1, 0), 0)</f>
        <v>0</v>
      </c>
      <c r="AB197">
        <f>IF(AND(data!G197=2, COUNTIFS(data!A:A, data!A197, data!G:G, 2) = data!D197), 1, 0)</f>
        <v>0</v>
      </c>
      <c r="AC197" t="str">
        <f>IF(AB197=1, data!D197, "0")</f>
        <v>0</v>
      </c>
    </row>
    <row r="198" spans="1:29" x14ac:dyDescent="0.25">
      <c r="A198" s="1">
        <v>118201</v>
      </c>
      <c r="B198">
        <v>2</v>
      </c>
      <c r="C198" s="1" t="s">
        <v>219</v>
      </c>
      <c r="D198">
        <v>3</v>
      </c>
      <c r="E198">
        <v>3</v>
      </c>
      <c r="F198">
        <v>12</v>
      </c>
      <c r="G198">
        <v>1</v>
      </c>
      <c r="H198">
        <v>7</v>
      </c>
      <c r="I198">
        <v>-1</v>
      </c>
      <c r="J198">
        <v>2</v>
      </c>
      <c r="K198">
        <v>-1</v>
      </c>
      <c r="L198">
        <v>13</v>
      </c>
      <c r="M198">
        <v>2</v>
      </c>
      <c r="N198">
        <v>-1</v>
      </c>
      <c r="O198">
        <v>-1</v>
      </c>
      <c r="P198">
        <v>-1</v>
      </c>
      <c r="Q198">
        <v>-1</v>
      </c>
      <c r="R198">
        <v>-1</v>
      </c>
      <c r="S198">
        <v>-2</v>
      </c>
      <c r="T198">
        <v>123</v>
      </c>
      <c r="U198">
        <v>22.8</v>
      </c>
      <c r="V198">
        <v>15.07</v>
      </c>
      <c r="W198">
        <v>-1</v>
      </c>
      <c r="X198">
        <v>-2</v>
      </c>
      <c r="Y198">
        <v>-2</v>
      </c>
      <c r="Z198">
        <f>IF(AND(MIN(data!D198:'data'!K198, data!M198:'data'!Y198)&gt;=0, IF(data!L198&lt;0, FALSE, data!L198&lt;=95),COUNTA(data!D198:'data'!Y198)=22), 1, 0)</f>
        <v>0</v>
      </c>
      <c r="AA198">
        <f>IF(data!D198=3, IF(COUNTIFS(data!A:A, data!A198, data!G:G, "&lt;&gt;2")=0, 1, 0), 0)</f>
        <v>0</v>
      </c>
      <c r="AB198">
        <f>IF(AND(data!G198=2, COUNTIFS(data!A:A, data!A198, data!G:G, 2) = data!D198), 1, 0)</f>
        <v>0</v>
      </c>
      <c r="AC198" t="str">
        <f>IF(AB198=1, data!D198, "0")</f>
        <v>0</v>
      </c>
    </row>
    <row r="199" spans="1:29" x14ac:dyDescent="0.25">
      <c r="A199" s="1">
        <v>118201</v>
      </c>
      <c r="B199">
        <v>3</v>
      </c>
      <c r="C199" s="1" t="s">
        <v>220</v>
      </c>
      <c r="D199">
        <v>3</v>
      </c>
      <c r="E199">
        <v>3</v>
      </c>
      <c r="F199">
        <v>12</v>
      </c>
      <c r="G199">
        <v>2</v>
      </c>
      <c r="H199">
        <v>1</v>
      </c>
      <c r="I199">
        <v>-1</v>
      </c>
      <c r="J199">
        <v>2</v>
      </c>
      <c r="K199">
        <v>-1</v>
      </c>
      <c r="L199">
        <v>13</v>
      </c>
      <c r="M199">
        <v>2</v>
      </c>
      <c r="N199">
        <v>-1</v>
      </c>
      <c r="O199">
        <v>-1</v>
      </c>
      <c r="P199">
        <v>-1</v>
      </c>
      <c r="Q199">
        <v>-1</v>
      </c>
      <c r="R199">
        <v>-1</v>
      </c>
      <c r="S199">
        <v>-2</v>
      </c>
      <c r="T199">
        <v>-1</v>
      </c>
      <c r="U199">
        <v>11.6</v>
      </c>
      <c r="V199">
        <v>-1</v>
      </c>
      <c r="W199">
        <v>-1</v>
      </c>
      <c r="X199">
        <v>-2</v>
      </c>
      <c r="Y199">
        <v>-2</v>
      </c>
      <c r="Z199">
        <f>IF(AND(MIN(data!D199:'data'!K199, data!M199:'data'!Y199)&gt;=0, IF(data!L199&lt;0, FALSE, data!L199&lt;=95),COUNTA(data!D199:'data'!Y199)=22), 1, 0)</f>
        <v>0</v>
      </c>
      <c r="AA199">
        <f>IF(data!D199=3, IF(COUNTIFS(data!A:A, data!A199, data!G:G, "&lt;&gt;2")=0, 1, 0), 0)</f>
        <v>0</v>
      </c>
      <c r="AB199">
        <f>IF(AND(data!G199=2, COUNTIFS(data!A:A, data!A199, data!G:G, 2) = data!D199), 1, 0)</f>
        <v>0</v>
      </c>
      <c r="AC199" t="str">
        <f>IF(AB199=1, data!D199, "0")</f>
        <v>0</v>
      </c>
    </row>
    <row r="200" spans="1:29" x14ac:dyDescent="0.25">
      <c r="A200" s="1">
        <v>118251</v>
      </c>
      <c r="B200">
        <v>1</v>
      </c>
      <c r="C200" s="1" t="s">
        <v>221</v>
      </c>
      <c r="D200">
        <v>1</v>
      </c>
      <c r="E200">
        <v>3</v>
      </c>
      <c r="F200">
        <v>12</v>
      </c>
      <c r="G200">
        <v>1</v>
      </c>
      <c r="H200">
        <v>80</v>
      </c>
      <c r="I200">
        <v>4</v>
      </c>
      <c r="J200">
        <v>1</v>
      </c>
      <c r="K200">
        <v>7</v>
      </c>
      <c r="L200">
        <v>6</v>
      </c>
      <c r="M200">
        <v>3</v>
      </c>
      <c r="N200">
        <v>3</v>
      </c>
      <c r="O200">
        <v>5</v>
      </c>
      <c r="P200">
        <v>1</v>
      </c>
      <c r="Q200">
        <v>28</v>
      </c>
      <c r="R200">
        <v>-1</v>
      </c>
      <c r="S200">
        <v>-2</v>
      </c>
      <c r="T200">
        <v>170.2</v>
      </c>
      <c r="U200">
        <v>94.4</v>
      </c>
      <c r="V200">
        <v>32.588000000000001</v>
      </c>
      <c r="W200">
        <v>-1</v>
      </c>
      <c r="X200">
        <v>-2</v>
      </c>
      <c r="Y200">
        <v>-2</v>
      </c>
      <c r="Z200">
        <f>IF(AND(MIN(data!D200:'data'!K200, data!M200:'data'!Y200)&gt;=0, IF(data!L200&lt;0, FALSE, data!L200&lt;=95),COUNTA(data!D200:'data'!Y200)=22), 1, 0)</f>
        <v>0</v>
      </c>
      <c r="AA200">
        <f>IF(data!D200=3, IF(COUNTIFS(data!A:A, data!A200, data!G:G, "&lt;&gt;2")=0, 1, 0), 0)</f>
        <v>0</v>
      </c>
      <c r="AB200">
        <f>IF(AND(data!G200=2, COUNTIFS(data!A:A, data!A200, data!G:G, 2) = data!D200), 1, 0)</f>
        <v>0</v>
      </c>
      <c r="AC200" t="str">
        <f>IF(AB200=1, data!D200, "0")</f>
        <v>0</v>
      </c>
    </row>
    <row r="201" spans="1:29" x14ac:dyDescent="0.25">
      <c r="A201" s="1">
        <v>118271</v>
      </c>
      <c r="B201">
        <v>1</v>
      </c>
      <c r="C201" s="1" t="s">
        <v>222</v>
      </c>
      <c r="D201">
        <v>2</v>
      </c>
      <c r="E201">
        <v>3</v>
      </c>
      <c r="F201">
        <v>12</v>
      </c>
      <c r="G201">
        <v>1</v>
      </c>
      <c r="H201">
        <v>32</v>
      </c>
      <c r="I201">
        <v>2</v>
      </c>
      <c r="J201">
        <v>5</v>
      </c>
      <c r="K201">
        <v>5</v>
      </c>
      <c r="L201">
        <v>13</v>
      </c>
      <c r="M201">
        <v>2</v>
      </c>
      <c r="N201">
        <v>4</v>
      </c>
      <c r="O201">
        <v>3</v>
      </c>
      <c r="P201">
        <v>2</v>
      </c>
      <c r="Q201">
        <v>0.20300000000000001</v>
      </c>
      <c r="R201">
        <v>-1</v>
      </c>
      <c r="S201">
        <v>0</v>
      </c>
      <c r="T201">
        <v>179.4</v>
      </c>
      <c r="U201">
        <v>73.400000000000006</v>
      </c>
      <c r="V201">
        <v>22.806000000000001</v>
      </c>
      <c r="W201">
        <v>0.89100000000000001</v>
      </c>
      <c r="X201">
        <v>-8</v>
      </c>
      <c r="Y201">
        <v>3</v>
      </c>
      <c r="Z201">
        <f>IF(AND(MIN(data!D201:'data'!K201, data!M201:'data'!Y201)&gt;=0, IF(data!L201&lt;0, FALSE, data!L201&lt;=95),COUNTA(data!D201:'data'!Y201)=22), 1, 0)</f>
        <v>0</v>
      </c>
      <c r="AA201">
        <f>IF(data!D201=3, IF(COUNTIFS(data!A:A, data!A201, data!G:G, "&lt;&gt;2")=0, 1, 0), 0)</f>
        <v>0</v>
      </c>
      <c r="AB201">
        <f>IF(AND(data!G201=2, COUNTIFS(data!A:A, data!A201, data!G:G, 2) = data!D201), 1, 0)</f>
        <v>0</v>
      </c>
      <c r="AC201" t="str">
        <f>IF(AB201=1, data!D201, "0")</f>
        <v>0</v>
      </c>
    </row>
    <row r="202" spans="1:29" x14ac:dyDescent="0.25">
      <c r="A202" s="1">
        <v>118271</v>
      </c>
      <c r="B202">
        <v>2</v>
      </c>
      <c r="C202" s="1" t="s">
        <v>223</v>
      </c>
      <c r="D202">
        <v>2</v>
      </c>
      <c r="E202">
        <v>3</v>
      </c>
      <c r="F202">
        <v>12</v>
      </c>
      <c r="G202">
        <v>2</v>
      </c>
      <c r="H202">
        <v>29</v>
      </c>
      <c r="I202">
        <v>2</v>
      </c>
      <c r="J202">
        <v>5</v>
      </c>
      <c r="K202">
        <v>1</v>
      </c>
      <c r="L202">
        <v>13</v>
      </c>
      <c r="M202">
        <v>1</v>
      </c>
      <c r="N202">
        <v>4</v>
      </c>
      <c r="O202">
        <v>2</v>
      </c>
      <c r="P202">
        <v>1</v>
      </c>
      <c r="Q202">
        <v>1.5</v>
      </c>
      <c r="R202">
        <v>-1</v>
      </c>
      <c r="S202">
        <v>3</v>
      </c>
      <c r="T202">
        <v>165.6</v>
      </c>
      <c r="U202">
        <v>57.6</v>
      </c>
      <c r="V202">
        <v>21.004000000000001</v>
      </c>
      <c r="W202">
        <v>0.81100000000000005</v>
      </c>
      <c r="X202">
        <v>2</v>
      </c>
      <c r="Y202">
        <v>1</v>
      </c>
      <c r="Z202">
        <f>IF(AND(MIN(data!D202:'data'!K202, data!M202:'data'!Y202)&gt;=0, IF(data!L202&lt;0, FALSE, data!L202&lt;=95),COUNTA(data!D202:'data'!Y202)=22), 1, 0)</f>
        <v>0</v>
      </c>
      <c r="AA202">
        <f>IF(data!D202=3, IF(COUNTIFS(data!A:A, data!A202, data!G:G, "&lt;&gt;2")=0, 1, 0), 0)</f>
        <v>0</v>
      </c>
      <c r="AB202">
        <f>IF(AND(data!G202=2, COUNTIFS(data!A:A, data!A202, data!G:G, 2) = data!D202), 1, 0)</f>
        <v>0</v>
      </c>
      <c r="AC202" t="str">
        <f>IF(AB202=1, data!D202, "0")</f>
        <v>0</v>
      </c>
    </row>
    <row r="203" spans="1:29" x14ac:dyDescent="0.25">
      <c r="A203" s="1">
        <v>118371</v>
      </c>
      <c r="B203">
        <v>1</v>
      </c>
      <c r="C203" s="1" t="s">
        <v>224</v>
      </c>
      <c r="D203">
        <v>1</v>
      </c>
      <c r="E203">
        <v>3</v>
      </c>
      <c r="F203">
        <v>12</v>
      </c>
      <c r="G203">
        <v>2</v>
      </c>
      <c r="H203">
        <v>67</v>
      </c>
      <c r="I203">
        <v>3</v>
      </c>
      <c r="J203">
        <v>1</v>
      </c>
      <c r="K203">
        <v>7</v>
      </c>
      <c r="L203">
        <v>96</v>
      </c>
      <c r="M203">
        <v>5</v>
      </c>
      <c r="N203">
        <v>3</v>
      </c>
      <c r="O203">
        <v>5</v>
      </c>
      <c r="P203">
        <v>1</v>
      </c>
      <c r="Q203">
        <v>14.433</v>
      </c>
      <c r="R203">
        <v>-1</v>
      </c>
      <c r="S203">
        <v>-2</v>
      </c>
      <c r="T203">
        <v>177.5</v>
      </c>
      <c r="U203">
        <v>104.9</v>
      </c>
      <c r="V203">
        <v>33.295000000000002</v>
      </c>
      <c r="W203">
        <v>1.139</v>
      </c>
      <c r="X203">
        <v>-2</v>
      </c>
      <c r="Y203">
        <v>-2</v>
      </c>
      <c r="Z203">
        <f>IF(AND(MIN(data!D203:'data'!K203, data!M203:'data'!Y203)&gt;=0, IF(data!L203&lt;0, FALSE, data!L203&lt;=95),COUNTA(data!D203:'data'!Y203)=22), 1, 0)</f>
        <v>0</v>
      </c>
      <c r="AA203">
        <f>IF(data!D203=3, IF(COUNTIFS(data!A:A, data!A203, data!G:G, "&lt;&gt;2")=0, 1, 0), 0)</f>
        <v>0</v>
      </c>
      <c r="AB203">
        <f>IF(AND(data!G203=2, COUNTIFS(data!A:A, data!A203, data!G:G, 2) = data!D203), 1, 0)</f>
        <v>1</v>
      </c>
      <c r="AC203">
        <f>IF(AB203=1, data!D203, "0")</f>
        <v>1</v>
      </c>
    </row>
    <row r="204" spans="1:29" x14ac:dyDescent="0.25">
      <c r="A204" s="1">
        <v>119201</v>
      </c>
      <c r="B204">
        <v>1</v>
      </c>
      <c r="C204" s="1" t="s">
        <v>225</v>
      </c>
      <c r="D204">
        <v>1</v>
      </c>
      <c r="E204">
        <v>2</v>
      </c>
      <c r="F204">
        <v>15</v>
      </c>
      <c r="G204">
        <v>2</v>
      </c>
      <c r="H204">
        <v>83</v>
      </c>
      <c r="I204">
        <v>5</v>
      </c>
      <c r="J204">
        <v>1</v>
      </c>
      <c r="K204">
        <v>7</v>
      </c>
      <c r="L204">
        <v>8</v>
      </c>
      <c r="M204">
        <v>3</v>
      </c>
      <c r="N204">
        <v>1</v>
      </c>
      <c r="O204">
        <v>5</v>
      </c>
      <c r="P204">
        <v>2</v>
      </c>
      <c r="Q204">
        <v>0</v>
      </c>
      <c r="R204">
        <v>-1</v>
      </c>
      <c r="S204">
        <v>0</v>
      </c>
      <c r="T204">
        <v>-1</v>
      </c>
      <c r="U204">
        <v>-1</v>
      </c>
      <c r="V204">
        <v>-1</v>
      </c>
      <c r="W204">
        <v>0.94199999999999995</v>
      </c>
      <c r="X204">
        <v>2</v>
      </c>
      <c r="Y204">
        <v>3</v>
      </c>
      <c r="Z204">
        <f>IF(AND(MIN(data!D204:'data'!K204, data!M204:'data'!Y204)&gt;=0, IF(data!L204&lt;0, FALSE, data!L204&lt;=95),COUNTA(data!D204:'data'!Y204)=22), 1, 0)</f>
        <v>0</v>
      </c>
      <c r="AA204">
        <f>IF(data!D204=3, IF(COUNTIFS(data!A:A, data!A204, data!G:G, "&lt;&gt;2")=0, 1, 0), 0)</f>
        <v>0</v>
      </c>
      <c r="AB204">
        <f>IF(AND(data!G204=2, COUNTIFS(data!A:A, data!A204, data!G:G, 2) = data!D204), 1, 0)</f>
        <v>1</v>
      </c>
      <c r="AC204">
        <f>IF(AB204=1, data!D204, "0")</f>
        <v>1</v>
      </c>
    </row>
    <row r="205" spans="1:29" x14ac:dyDescent="0.25">
      <c r="A205" s="1">
        <v>119271</v>
      </c>
      <c r="B205">
        <v>1</v>
      </c>
      <c r="C205" s="1" t="s">
        <v>226</v>
      </c>
      <c r="D205">
        <v>4</v>
      </c>
      <c r="E205">
        <v>2</v>
      </c>
      <c r="F205">
        <v>15</v>
      </c>
      <c r="G205">
        <v>2</v>
      </c>
      <c r="H205">
        <v>35</v>
      </c>
      <c r="I205">
        <v>2</v>
      </c>
      <c r="J205">
        <v>1</v>
      </c>
      <c r="K205">
        <v>4</v>
      </c>
      <c r="L205">
        <v>96</v>
      </c>
      <c r="M205">
        <v>2</v>
      </c>
      <c r="N205">
        <v>4</v>
      </c>
      <c r="O205">
        <v>2</v>
      </c>
      <c r="P205">
        <v>1</v>
      </c>
      <c r="Q205">
        <v>12.029</v>
      </c>
      <c r="R205">
        <v>-1</v>
      </c>
      <c r="S205">
        <v>0</v>
      </c>
      <c r="T205">
        <v>161.80000000000001</v>
      </c>
      <c r="U205">
        <v>56.3</v>
      </c>
      <c r="V205">
        <v>21.506</v>
      </c>
      <c r="W205">
        <v>0.71799999999999997</v>
      </c>
      <c r="X205">
        <v>3</v>
      </c>
      <c r="Y205">
        <v>2</v>
      </c>
      <c r="Z205">
        <f>IF(AND(MIN(data!D205:'data'!K205, data!M205:'data'!Y205)&gt;=0, IF(data!L205&lt;0, FALSE, data!L205&lt;=95),COUNTA(data!D205:'data'!Y205)=22), 1, 0)</f>
        <v>0</v>
      </c>
      <c r="AA205">
        <f>IF(data!D205=3, IF(COUNTIFS(data!A:A, data!A205, data!G:G, "&lt;&gt;2")=0, 1, 0), 0)</f>
        <v>0</v>
      </c>
      <c r="AB205">
        <f>IF(AND(data!G205=2, COUNTIFS(data!A:A, data!A205, data!G:G, 2) = data!D205), 1, 0)</f>
        <v>0</v>
      </c>
      <c r="AC205" t="str">
        <f>IF(AB205=1, data!D205, "0")</f>
        <v>0</v>
      </c>
    </row>
    <row r="206" spans="1:29" x14ac:dyDescent="0.25">
      <c r="A206" s="1">
        <v>119271</v>
      </c>
      <c r="B206">
        <v>2</v>
      </c>
      <c r="C206" s="1" t="s">
        <v>227</v>
      </c>
      <c r="D206">
        <v>4</v>
      </c>
      <c r="E206">
        <v>2</v>
      </c>
      <c r="F206">
        <v>15</v>
      </c>
      <c r="G206">
        <v>1</v>
      </c>
      <c r="H206">
        <v>31</v>
      </c>
      <c r="I206">
        <v>2</v>
      </c>
      <c r="J206">
        <v>1</v>
      </c>
      <c r="K206">
        <v>2</v>
      </c>
      <c r="L206">
        <v>96</v>
      </c>
      <c r="M206">
        <v>1</v>
      </c>
      <c r="N206">
        <v>3</v>
      </c>
      <c r="O206">
        <v>5</v>
      </c>
      <c r="P206">
        <v>1</v>
      </c>
      <c r="Q206">
        <v>15.116</v>
      </c>
      <c r="R206">
        <v>-1</v>
      </c>
      <c r="S206">
        <v>1</v>
      </c>
      <c r="T206">
        <v>175.4</v>
      </c>
      <c r="U206">
        <v>88.7</v>
      </c>
      <c r="V206">
        <v>28.831</v>
      </c>
      <c r="W206">
        <v>0.96299999999999997</v>
      </c>
      <c r="X206">
        <v>2</v>
      </c>
      <c r="Y206">
        <v>3</v>
      </c>
      <c r="Z206">
        <f>IF(AND(MIN(data!D206:'data'!K206, data!M206:'data'!Y206)&gt;=0, IF(data!L206&lt;0, FALSE, data!L206&lt;=95),COUNTA(data!D206:'data'!Y206)=22), 1, 0)</f>
        <v>0</v>
      </c>
      <c r="AA206">
        <f>IF(data!D206=3, IF(COUNTIFS(data!A:A, data!A206, data!G:G, "&lt;&gt;2")=0, 1, 0), 0)</f>
        <v>0</v>
      </c>
      <c r="AB206">
        <f>IF(AND(data!G206=2, COUNTIFS(data!A:A, data!A206, data!G:G, 2) = data!D206), 1, 0)</f>
        <v>0</v>
      </c>
      <c r="AC206" t="str">
        <f>IF(AB206=1, data!D206, "0")</f>
        <v>0</v>
      </c>
    </row>
    <row r="207" spans="1:29" x14ac:dyDescent="0.25">
      <c r="A207" s="1">
        <v>119271</v>
      </c>
      <c r="B207">
        <v>3</v>
      </c>
      <c r="C207" s="1" t="s">
        <v>228</v>
      </c>
      <c r="D207">
        <v>4</v>
      </c>
      <c r="E207">
        <v>2</v>
      </c>
      <c r="F207">
        <v>15</v>
      </c>
      <c r="G207">
        <v>2</v>
      </c>
      <c r="H207">
        <v>5</v>
      </c>
      <c r="I207">
        <v>-1</v>
      </c>
      <c r="J207">
        <v>1</v>
      </c>
      <c r="K207">
        <v>-1</v>
      </c>
      <c r="L207">
        <v>96</v>
      </c>
      <c r="M207">
        <v>2</v>
      </c>
      <c r="N207">
        <v>-1</v>
      </c>
      <c r="O207">
        <v>-1</v>
      </c>
      <c r="P207">
        <v>-1</v>
      </c>
      <c r="Q207">
        <v>-1</v>
      </c>
      <c r="R207">
        <v>-1</v>
      </c>
      <c r="S207">
        <v>-2</v>
      </c>
      <c r="T207">
        <v>114.4</v>
      </c>
      <c r="U207">
        <v>18.8</v>
      </c>
      <c r="V207">
        <v>14.365</v>
      </c>
      <c r="W207">
        <v>-1</v>
      </c>
      <c r="X207">
        <v>-2</v>
      </c>
      <c r="Y207">
        <v>-2</v>
      </c>
      <c r="Z207">
        <f>IF(AND(MIN(data!D207:'data'!K207, data!M207:'data'!Y207)&gt;=0, IF(data!L207&lt;0, FALSE, data!L207&lt;=95),COUNTA(data!D207:'data'!Y207)=22), 1, 0)</f>
        <v>0</v>
      </c>
      <c r="AA207">
        <f>IF(data!D207=3, IF(COUNTIFS(data!A:A, data!A207, data!G:G, "&lt;&gt;2")=0, 1, 0), 0)</f>
        <v>0</v>
      </c>
      <c r="AB207">
        <f>IF(AND(data!G207=2, COUNTIFS(data!A:A, data!A207, data!G:G, 2) = data!D207), 1, 0)</f>
        <v>0</v>
      </c>
      <c r="AC207" t="str">
        <f>IF(AB207=1, data!D207, "0")</f>
        <v>0</v>
      </c>
    </row>
    <row r="208" spans="1:29" x14ac:dyDescent="0.25">
      <c r="A208" s="1">
        <v>119271</v>
      </c>
      <c r="B208">
        <v>4</v>
      </c>
      <c r="C208" s="1" t="s">
        <v>229</v>
      </c>
      <c r="D208">
        <v>4</v>
      </c>
      <c r="E208">
        <v>2</v>
      </c>
      <c r="F208">
        <v>15</v>
      </c>
      <c r="G208">
        <v>2</v>
      </c>
      <c r="H208">
        <v>3</v>
      </c>
      <c r="I208">
        <v>-1</v>
      </c>
      <c r="J208">
        <v>1</v>
      </c>
      <c r="K208">
        <v>-1</v>
      </c>
      <c r="L208">
        <v>96</v>
      </c>
      <c r="M208">
        <v>2</v>
      </c>
      <c r="N208">
        <v>-1</v>
      </c>
      <c r="O208">
        <v>-1</v>
      </c>
      <c r="P208">
        <v>-1</v>
      </c>
      <c r="Q208">
        <v>-1</v>
      </c>
      <c r="R208">
        <v>-1</v>
      </c>
      <c r="S208">
        <v>-2</v>
      </c>
      <c r="T208">
        <v>96.4</v>
      </c>
      <c r="U208">
        <v>13.8</v>
      </c>
      <c r="V208">
        <v>14.85</v>
      </c>
      <c r="W208">
        <v>-1</v>
      </c>
      <c r="X208">
        <v>-2</v>
      </c>
      <c r="Y208">
        <v>-2</v>
      </c>
      <c r="Z208">
        <f>IF(AND(MIN(data!D208:'data'!K208, data!M208:'data'!Y208)&gt;=0, IF(data!L208&lt;0, FALSE, data!L208&lt;=95),COUNTA(data!D208:'data'!Y208)=22), 1, 0)</f>
        <v>0</v>
      </c>
      <c r="AA208">
        <f>IF(data!D208=3, IF(COUNTIFS(data!A:A, data!A208, data!G:G, "&lt;&gt;2")=0, 1, 0), 0)</f>
        <v>0</v>
      </c>
      <c r="AB208">
        <f>IF(AND(data!G208=2, COUNTIFS(data!A:A, data!A208, data!G:G, 2) = data!D208), 1, 0)</f>
        <v>0</v>
      </c>
      <c r="AC208" t="str">
        <f>IF(AB208=1, data!D208, "0")</f>
        <v>0</v>
      </c>
    </row>
    <row r="209" spans="1:29" x14ac:dyDescent="0.25">
      <c r="A209" s="1">
        <v>119341</v>
      </c>
      <c r="B209">
        <v>1</v>
      </c>
      <c r="C209" s="1" t="s">
        <v>230</v>
      </c>
      <c r="D209">
        <v>1</v>
      </c>
      <c r="E209">
        <v>2</v>
      </c>
      <c r="F209">
        <v>15</v>
      </c>
      <c r="G209">
        <v>2</v>
      </c>
      <c r="H209">
        <v>78</v>
      </c>
      <c r="I209">
        <v>5</v>
      </c>
      <c r="J209">
        <v>1</v>
      </c>
      <c r="K209">
        <v>7</v>
      </c>
      <c r="L209">
        <v>6</v>
      </c>
      <c r="M209">
        <v>3</v>
      </c>
      <c r="N209">
        <v>1</v>
      </c>
      <c r="O209">
        <v>5</v>
      </c>
      <c r="P209">
        <v>2</v>
      </c>
      <c r="Q209">
        <v>0</v>
      </c>
      <c r="R209">
        <v>-1</v>
      </c>
      <c r="S209">
        <v>0</v>
      </c>
      <c r="T209">
        <v>151.69999999999999</v>
      </c>
      <c r="U209">
        <v>56.2</v>
      </c>
      <c r="V209">
        <v>24.420999999999999</v>
      </c>
      <c r="W209">
        <v>-1</v>
      </c>
      <c r="X209">
        <v>1</v>
      </c>
      <c r="Y209">
        <v>3</v>
      </c>
      <c r="Z209">
        <f>IF(AND(MIN(data!D209:'data'!K209, data!M209:'data'!Y209)&gt;=0, IF(data!L209&lt;0, FALSE, data!L209&lt;=95),COUNTA(data!D209:'data'!Y209)=22), 1, 0)</f>
        <v>0</v>
      </c>
      <c r="AA209">
        <f>IF(data!D209=3, IF(COUNTIFS(data!A:A, data!A209, data!G:G, "&lt;&gt;2")=0, 1, 0), 0)</f>
        <v>0</v>
      </c>
      <c r="AB209">
        <f>IF(AND(data!G209=2, COUNTIFS(data!A:A, data!A209, data!G:G, 2) = data!D209), 1, 0)</f>
        <v>1</v>
      </c>
      <c r="AC209">
        <f>IF(AB209=1, data!D209, "0")</f>
        <v>1</v>
      </c>
    </row>
    <row r="210" spans="1:29" x14ac:dyDescent="0.25">
      <c r="A210" s="1">
        <v>119351</v>
      </c>
      <c r="B210">
        <v>1</v>
      </c>
      <c r="C210" s="1" t="s">
        <v>231</v>
      </c>
      <c r="D210">
        <v>3</v>
      </c>
      <c r="E210">
        <v>2</v>
      </c>
      <c r="F210">
        <v>15</v>
      </c>
      <c r="G210">
        <v>1</v>
      </c>
      <c r="H210">
        <v>38</v>
      </c>
      <c r="I210">
        <v>2</v>
      </c>
      <c r="J210">
        <v>1</v>
      </c>
      <c r="K210">
        <v>7</v>
      </c>
      <c r="L210">
        <v>96</v>
      </c>
      <c r="M210">
        <v>2</v>
      </c>
      <c r="N210">
        <v>3</v>
      </c>
      <c r="O210">
        <v>5</v>
      </c>
      <c r="P210">
        <v>1</v>
      </c>
      <c r="Q210">
        <v>57.153100000000002</v>
      </c>
      <c r="R210">
        <v>-1</v>
      </c>
      <c r="S210">
        <v>0</v>
      </c>
      <c r="T210">
        <v>169.3</v>
      </c>
      <c r="U210">
        <v>94.5</v>
      </c>
      <c r="V210">
        <v>32.97</v>
      </c>
      <c r="W210">
        <v>0.93300000000000005</v>
      </c>
      <c r="X210">
        <v>2</v>
      </c>
      <c r="Y210">
        <v>1</v>
      </c>
      <c r="Z210">
        <f>IF(AND(MIN(data!D210:'data'!K210, data!M210:'data'!Y210)&gt;=0, IF(data!L210&lt;0, FALSE, data!L210&lt;=95),COUNTA(data!D210:'data'!Y210)=22), 1, 0)</f>
        <v>0</v>
      </c>
      <c r="AA210">
        <f>IF(data!D210=3, IF(COUNTIFS(data!A:A, data!A210, data!G:G, "&lt;&gt;2")=0, 1, 0), 0)</f>
        <v>0</v>
      </c>
      <c r="AB210">
        <f>IF(AND(data!G210=2, COUNTIFS(data!A:A, data!A210, data!G:G, 2) = data!D210), 1, 0)</f>
        <v>0</v>
      </c>
      <c r="AC210" t="str">
        <f>IF(AB210=1, data!D210, "0")</f>
        <v>0</v>
      </c>
    </row>
    <row r="211" spans="1:29" x14ac:dyDescent="0.25">
      <c r="A211" s="1">
        <v>119351</v>
      </c>
      <c r="B211">
        <v>2</v>
      </c>
      <c r="C211" s="1" t="s">
        <v>232</v>
      </c>
      <c r="D211">
        <v>3</v>
      </c>
      <c r="E211">
        <v>2</v>
      </c>
      <c r="F211">
        <v>15</v>
      </c>
      <c r="G211">
        <v>2</v>
      </c>
      <c r="H211">
        <v>43</v>
      </c>
      <c r="I211">
        <v>2</v>
      </c>
      <c r="J211">
        <v>1</v>
      </c>
      <c r="K211">
        <v>7</v>
      </c>
      <c r="L211">
        <v>96</v>
      </c>
      <c r="M211">
        <v>2</v>
      </c>
      <c r="N211">
        <v>3</v>
      </c>
      <c r="O211">
        <v>5</v>
      </c>
      <c r="P211">
        <v>1</v>
      </c>
      <c r="Q211">
        <v>28.231999999999999</v>
      </c>
      <c r="R211">
        <v>-1</v>
      </c>
      <c r="S211">
        <v>0</v>
      </c>
      <c r="T211">
        <v>166.3</v>
      </c>
      <c r="U211">
        <v>82.6</v>
      </c>
      <c r="V211">
        <v>29.867000000000001</v>
      </c>
      <c r="W211">
        <v>0.89500000000000002</v>
      </c>
      <c r="X211">
        <v>2</v>
      </c>
      <c r="Y211">
        <v>3</v>
      </c>
      <c r="Z211">
        <f>IF(AND(MIN(data!D211:'data'!K211, data!M211:'data'!Y211)&gt;=0, IF(data!L211&lt;0, FALSE, data!L211&lt;=95),COUNTA(data!D211:'data'!Y211)=22), 1, 0)</f>
        <v>0</v>
      </c>
      <c r="AA211">
        <f>IF(data!D211=3, IF(COUNTIFS(data!A:A, data!A211, data!G:G, "&lt;&gt;2")=0, 1, 0), 0)</f>
        <v>0</v>
      </c>
      <c r="AB211">
        <f>IF(AND(data!G211=2, COUNTIFS(data!A:A, data!A211, data!G:G, 2) = data!D211), 1, 0)</f>
        <v>0</v>
      </c>
      <c r="AC211" t="str">
        <f>IF(AB211=1, data!D211, "0")</f>
        <v>0</v>
      </c>
    </row>
    <row r="212" spans="1:29" x14ac:dyDescent="0.25">
      <c r="A212" s="1">
        <v>119351</v>
      </c>
      <c r="B212">
        <v>3</v>
      </c>
      <c r="C212" s="1" t="s">
        <v>233</v>
      </c>
      <c r="D212">
        <v>3</v>
      </c>
      <c r="E212">
        <v>2</v>
      </c>
      <c r="F212">
        <v>15</v>
      </c>
      <c r="G212">
        <v>1</v>
      </c>
      <c r="H212">
        <v>21</v>
      </c>
      <c r="I212">
        <v>1</v>
      </c>
      <c r="J212">
        <v>1</v>
      </c>
      <c r="K212">
        <v>4</v>
      </c>
      <c r="L212">
        <v>96</v>
      </c>
      <c r="M212">
        <v>1</v>
      </c>
      <c r="N212">
        <v>1</v>
      </c>
      <c r="O212">
        <v>1</v>
      </c>
      <c r="P212">
        <v>1</v>
      </c>
      <c r="Q212">
        <v>107.696</v>
      </c>
      <c r="R212">
        <v>3</v>
      </c>
      <c r="S212">
        <v>0</v>
      </c>
      <c r="T212">
        <v>178.2</v>
      </c>
      <c r="U212">
        <v>69.2</v>
      </c>
      <c r="V212">
        <v>21.792000000000002</v>
      </c>
      <c r="W212">
        <v>0.82599999999999996</v>
      </c>
      <c r="X212">
        <v>3</v>
      </c>
      <c r="Y212">
        <v>2</v>
      </c>
      <c r="Z212">
        <f>IF(AND(MIN(data!D212:'data'!K212, data!M212:'data'!Y212)&gt;=0, IF(data!L212&lt;0, FALSE, data!L212&lt;=95),COUNTA(data!D212:'data'!Y212)=22), 1, 0)</f>
        <v>0</v>
      </c>
      <c r="AA212">
        <f>IF(data!D212=3, IF(COUNTIFS(data!A:A, data!A212, data!G:G, "&lt;&gt;2")=0, 1, 0), 0)</f>
        <v>0</v>
      </c>
      <c r="AB212">
        <f>IF(AND(data!G212=2, COUNTIFS(data!A:A, data!A212, data!G:G, 2) = data!D212), 1, 0)</f>
        <v>0</v>
      </c>
      <c r="AC212" t="str">
        <f>IF(AB212=1, data!D212, "0")</f>
        <v>0</v>
      </c>
    </row>
    <row r="213" spans="1:29" x14ac:dyDescent="0.25">
      <c r="A213" s="1">
        <v>119371</v>
      </c>
      <c r="B213">
        <v>1</v>
      </c>
      <c r="C213" s="1" t="s">
        <v>234</v>
      </c>
      <c r="D213">
        <v>1</v>
      </c>
      <c r="E213">
        <v>2</v>
      </c>
      <c r="F213">
        <v>15</v>
      </c>
      <c r="G213">
        <v>1</v>
      </c>
      <c r="H213">
        <v>36</v>
      </c>
      <c r="I213">
        <v>6</v>
      </c>
      <c r="J213">
        <v>1</v>
      </c>
      <c r="K213">
        <v>1</v>
      </c>
      <c r="L213">
        <v>10</v>
      </c>
      <c r="M213">
        <v>2</v>
      </c>
      <c r="N213">
        <v>4</v>
      </c>
      <c r="O213">
        <v>1</v>
      </c>
      <c r="P213">
        <v>1</v>
      </c>
      <c r="Q213">
        <v>23.145</v>
      </c>
      <c r="R213">
        <v>-1</v>
      </c>
      <c r="S213">
        <v>4</v>
      </c>
      <c r="T213">
        <v>160.69999999999999</v>
      </c>
      <c r="U213">
        <v>83.2</v>
      </c>
      <c r="V213">
        <v>32.216999999999999</v>
      </c>
      <c r="W213">
        <v>-1</v>
      </c>
      <c r="X213">
        <v>2</v>
      </c>
      <c r="Y213">
        <v>1</v>
      </c>
      <c r="Z213">
        <f>IF(AND(MIN(data!D213:'data'!K213, data!M213:'data'!Y213)&gt;=0, IF(data!L213&lt;0, FALSE, data!L213&lt;=95),COUNTA(data!D213:'data'!Y213)=22), 1, 0)</f>
        <v>0</v>
      </c>
      <c r="AA213">
        <f>IF(data!D213=3, IF(COUNTIFS(data!A:A, data!A213, data!G:G, "&lt;&gt;2")=0, 1, 0), 0)</f>
        <v>0</v>
      </c>
      <c r="AB213">
        <f>IF(AND(data!G213=2, COUNTIFS(data!A:A, data!A213, data!G:G, 2) = data!D213), 1, 0)</f>
        <v>0</v>
      </c>
      <c r="AC213" t="str">
        <f>IF(AB213=1, data!D213, "0")</f>
        <v>0</v>
      </c>
    </row>
    <row r="214" spans="1:29" x14ac:dyDescent="0.25">
      <c r="A214" s="1">
        <v>120051</v>
      </c>
      <c r="B214">
        <v>1</v>
      </c>
      <c r="C214" s="1" t="s">
        <v>235</v>
      </c>
      <c r="D214">
        <v>2</v>
      </c>
      <c r="E214">
        <v>2</v>
      </c>
      <c r="F214">
        <v>14</v>
      </c>
      <c r="G214">
        <v>2</v>
      </c>
      <c r="H214">
        <v>36</v>
      </c>
      <c r="I214">
        <v>4</v>
      </c>
      <c r="J214">
        <v>1</v>
      </c>
      <c r="K214">
        <v>4</v>
      </c>
      <c r="L214">
        <v>9</v>
      </c>
      <c r="M214">
        <v>2</v>
      </c>
      <c r="N214">
        <v>1</v>
      </c>
      <c r="O214">
        <v>5</v>
      </c>
      <c r="P214">
        <v>1</v>
      </c>
      <c r="Q214">
        <v>13</v>
      </c>
      <c r="R214">
        <v>-1</v>
      </c>
      <c r="S214">
        <v>0</v>
      </c>
      <c r="T214">
        <v>153.6</v>
      </c>
      <c r="U214">
        <v>55.4</v>
      </c>
      <c r="V214">
        <v>23.481999999999999</v>
      </c>
      <c r="W214">
        <v>0.82399999999999995</v>
      </c>
      <c r="X214">
        <v>1</v>
      </c>
      <c r="Y214">
        <v>3</v>
      </c>
      <c r="Z214">
        <f>IF(AND(MIN(data!D214:'data'!K214, data!M214:'data'!Y214)&gt;=0, IF(data!L214&lt;0, FALSE, data!L214&lt;=95),COUNTA(data!D214:'data'!Y214)=22), 1, 0)</f>
        <v>0</v>
      </c>
      <c r="AA214">
        <f>IF(data!D214=3, IF(COUNTIFS(data!A:A, data!A214, data!G:G, "&lt;&gt;2")=0, 1, 0), 0)</f>
        <v>0</v>
      </c>
      <c r="AB214">
        <f>IF(AND(data!G214=2, COUNTIFS(data!A:A, data!A214, data!G:G, 2) = data!D214), 1, 0)</f>
        <v>1</v>
      </c>
      <c r="AC214">
        <f>IF(AB214=1, data!D214, "0")</f>
        <v>2</v>
      </c>
    </row>
    <row r="215" spans="1:29" x14ac:dyDescent="0.25">
      <c r="A215" s="1">
        <v>120051</v>
      </c>
      <c r="B215">
        <v>2</v>
      </c>
      <c r="C215" s="1" t="s">
        <v>236</v>
      </c>
      <c r="D215">
        <v>2</v>
      </c>
      <c r="E215">
        <v>2</v>
      </c>
      <c r="F215">
        <v>14</v>
      </c>
      <c r="G215">
        <v>2</v>
      </c>
      <c r="H215">
        <v>12</v>
      </c>
      <c r="I215">
        <v>-1</v>
      </c>
      <c r="J215">
        <v>1</v>
      </c>
      <c r="K215">
        <v>-1</v>
      </c>
      <c r="L215">
        <v>9</v>
      </c>
      <c r="M215">
        <v>2</v>
      </c>
      <c r="N215">
        <v>-1</v>
      </c>
      <c r="O215">
        <v>-1</v>
      </c>
      <c r="P215">
        <v>-1</v>
      </c>
      <c r="Q215">
        <v>-1</v>
      </c>
      <c r="R215">
        <v>-1</v>
      </c>
      <c r="S215">
        <v>-2</v>
      </c>
      <c r="T215">
        <v>151.69999999999999</v>
      </c>
      <c r="U215">
        <v>40.299999999999997</v>
      </c>
      <c r="V215">
        <v>17.512</v>
      </c>
      <c r="W215">
        <v>-1</v>
      </c>
      <c r="X215">
        <v>1</v>
      </c>
      <c r="Y215">
        <v>3</v>
      </c>
      <c r="Z215">
        <f>IF(AND(MIN(data!D215:'data'!K215, data!M215:'data'!Y215)&gt;=0, IF(data!L215&lt;0, FALSE, data!L215&lt;=95),COUNTA(data!D215:'data'!Y215)=22), 1, 0)</f>
        <v>0</v>
      </c>
      <c r="AA215">
        <f>IF(data!D215=3, IF(COUNTIFS(data!A:A, data!A215, data!G:G, "&lt;&gt;2")=0, 1, 0), 0)</f>
        <v>0</v>
      </c>
      <c r="AB215">
        <f>IF(AND(data!G215=2, COUNTIFS(data!A:A, data!A215, data!G:G, 2) = data!D215), 1, 0)</f>
        <v>1</v>
      </c>
      <c r="AC215">
        <f>IF(AB215=1, data!D215, "0")</f>
        <v>2</v>
      </c>
    </row>
    <row r="216" spans="1:29" x14ac:dyDescent="0.25">
      <c r="A216" s="1">
        <v>120151</v>
      </c>
      <c r="B216">
        <v>1</v>
      </c>
      <c r="C216" s="1" t="s">
        <v>237</v>
      </c>
      <c r="D216">
        <v>1</v>
      </c>
      <c r="E216">
        <v>2</v>
      </c>
      <c r="F216">
        <v>14</v>
      </c>
      <c r="G216">
        <v>1</v>
      </c>
      <c r="H216">
        <v>55</v>
      </c>
      <c r="I216">
        <v>4</v>
      </c>
      <c r="J216">
        <v>1</v>
      </c>
      <c r="K216">
        <v>7</v>
      </c>
      <c r="L216">
        <v>8</v>
      </c>
      <c r="M216">
        <v>2</v>
      </c>
      <c r="N216">
        <v>3</v>
      </c>
      <c r="O216">
        <v>5</v>
      </c>
      <c r="P216">
        <v>1</v>
      </c>
      <c r="Q216">
        <v>1.24</v>
      </c>
      <c r="R216">
        <v>-1</v>
      </c>
      <c r="S216">
        <v>0</v>
      </c>
      <c r="T216">
        <v>155.6</v>
      </c>
      <c r="U216">
        <v>83</v>
      </c>
      <c r="V216">
        <v>34.280999999999999</v>
      </c>
      <c r="W216">
        <v>0.90100000000000002</v>
      </c>
      <c r="X216">
        <v>2</v>
      </c>
      <c r="Y216">
        <v>1</v>
      </c>
      <c r="Z216">
        <f>IF(AND(MIN(data!D216:'data'!K216, data!M216:'data'!Y216)&gt;=0, IF(data!L216&lt;0, FALSE, data!L216&lt;=95),COUNTA(data!D216:'data'!Y216)=22), 1, 0)</f>
        <v>0</v>
      </c>
      <c r="AA216">
        <f>IF(data!D216=3, IF(COUNTIFS(data!A:A, data!A216, data!G:G, "&lt;&gt;2")=0, 1, 0), 0)</f>
        <v>0</v>
      </c>
      <c r="AB216">
        <f>IF(AND(data!G216=2, COUNTIFS(data!A:A, data!A216, data!G:G, 2) = data!D216), 1, 0)</f>
        <v>0</v>
      </c>
      <c r="AC216" t="str">
        <f>IF(AB216=1, data!D216, "0")</f>
        <v>0</v>
      </c>
    </row>
    <row r="217" spans="1:29" x14ac:dyDescent="0.25">
      <c r="A217" s="1">
        <v>120251</v>
      </c>
      <c r="B217">
        <v>1</v>
      </c>
      <c r="C217" s="1" t="s">
        <v>238</v>
      </c>
      <c r="D217">
        <v>1</v>
      </c>
      <c r="E217">
        <v>2</v>
      </c>
      <c r="F217">
        <v>14</v>
      </c>
      <c r="G217">
        <v>2</v>
      </c>
      <c r="H217">
        <v>70</v>
      </c>
      <c r="I217">
        <v>4</v>
      </c>
      <c r="J217">
        <v>1</v>
      </c>
      <c r="K217">
        <v>7</v>
      </c>
      <c r="L217">
        <v>97</v>
      </c>
      <c r="M217">
        <v>2</v>
      </c>
      <c r="N217">
        <v>3</v>
      </c>
      <c r="O217">
        <v>5</v>
      </c>
      <c r="P217">
        <v>2</v>
      </c>
      <c r="Q217">
        <v>0</v>
      </c>
      <c r="R217">
        <v>-1</v>
      </c>
      <c r="S217">
        <v>-2</v>
      </c>
      <c r="T217">
        <v>150.19999999999999</v>
      </c>
      <c r="U217">
        <v>78</v>
      </c>
      <c r="V217">
        <v>34.573999999999998</v>
      </c>
      <c r="W217">
        <v>-1</v>
      </c>
      <c r="X217">
        <v>-2</v>
      </c>
      <c r="Y217">
        <v>-2</v>
      </c>
      <c r="Z217">
        <f>IF(AND(MIN(data!D217:'data'!K217, data!M217:'data'!Y217)&gt;=0, IF(data!L217&lt;0, FALSE, data!L217&lt;=95),COUNTA(data!D217:'data'!Y217)=22), 1, 0)</f>
        <v>0</v>
      </c>
      <c r="AA217">
        <f>IF(data!D217=3, IF(COUNTIFS(data!A:A, data!A217, data!G:G, "&lt;&gt;2")=0, 1, 0), 0)</f>
        <v>0</v>
      </c>
      <c r="AB217">
        <f>IF(AND(data!G217=2, COUNTIFS(data!A:A, data!A217, data!G:G, 2) = data!D217), 1, 0)</f>
        <v>1</v>
      </c>
      <c r="AC217">
        <f>IF(AB217=1, data!D217, "0")</f>
        <v>1</v>
      </c>
    </row>
    <row r="218" spans="1:29" x14ac:dyDescent="0.25">
      <c r="A218" s="1">
        <v>120271</v>
      </c>
      <c r="B218">
        <v>1</v>
      </c>
      <c r="C218" s="1" t="s">
        <v>239</v>
      </c>
      <c r="D218">
        <v>3</v>
      </c>
      <c r="E218">
        <v>2</v>
      </c>
      <c r="F218">
        <v>14</v>
      </c>
      <c r="G218">
        <v>1</v>
      </c>
      <c r="H218">
        <v>32</v>
      </c>
      <c r="I218">
        <v>6</v>
      </c>
      <c r="J218">
        <v>1</v>
      </c>
      <c r="K218">
        <v>2</v>
      </c>
      <c r="L218">
        <v>18</v>
      </c>
      <c r="M218">
        <v>2</v>
      </c>
      <c r="N218">
        <v>4</v>
      </c>
      <c r="O218">
        <v>1</v>
      </c>
      <c r="P218">
        <v>1</v>
      </c>
      <c r="Q218">
        <v>42.435000000000002</v>
      </c>
      <c r="R218">
        <v>-1</v>
      </c>
      <c r="S218">
        <v>2</v>
      </c>
      <c r="T218">
        <v>184.6</v>
      </c>
      <c r="U218">
        <v>127.7</v>
      </c>
      <c r="V218">
        <v>37.473999999999997</v>
      </c>
      <c r="W218">
        <v>1.0229999999999999</v>
      </c>
      <c r="X218">
        <v>2</v>
      </c>
      <c r="Y218">
        <v>3</v>
      </c>
      <c r="Z218">
        <f>IF(AND(MIN(data!D218:'data'!K218, data!M218:'data'!Y218)&gt;=0, IF(data!L218&lt;0, FALSE, data!L218&lt;=95),COUNTA(data!D218:'data'!Y218)=22), 1, 0)</f>
        <v>0</v>
      </c>
      <c r="AA218">
        <f>IF(data!D218=3, IF(COUNTIFS(data!A:A, data!A218, data!G:G, "&lt;&gt;2")=0, 1, 0), 0)</f>
        <v>0</v>
      </c>
      <c r="AB218">
        <f>IF(AND(data!G218=2, COUNTIFS(data!A:A, data!A218, data!G:G, 2) = data!D218), 1, 0)</f>
        <v>0</v>
      </c>
      <c r="AC218" t="str">
        <f>IF(AB218=1, data!D218, "0")</f>
        <v>0</v>
      </c>
    </row>
    <row r="219" spans="1:29" x14ac:dyDescent="0.25">
      <c r="A219" s="1">
        <v>120271</v>
      </c>
      <c r="B219">
        <v>2</v>
      </c>
      <c r="C219" s="1" t="s">
        <v>240</v>
      </c>
      <c r="D219">
        <v>3</v>
      </c>
      <c r="E219">
        <v>2</v>
      </c>
      <c r="F219">
        <v>14</v>
      </c>
      <c r="G219">
        <v>2</v>
      </c>
      <c r="H219">
        <v>32</v>
      </c>
      <c r="I219">
        <v>6</v>
      </c>
      <c r="J219">
        <v>1</v>
      </c>
      <c r="K219">
        <v>2</v>
      </c>
      <c r="L219">
        <v>18</v>
      </c>
      <c r="M219">
        <v>2</v>
      </c>
      <c r="N219">
        <v>4</v>
      </c>
      <c r="O219">
        <v>2</v>
      </c>
      <c r="P219">
        <v>1</v>
      </c>
      <c r="Q219">
        <v>1.095</v>
      </c>
      <c r="R219">
        <v>-1</v>
      </c>
      <c r="S219">
        <v>0</v>
      </c>
      <c r="T219">
        <v>157.80000000000001</v>
      </c>
      <c r="U219">
        <v>74.099999999999994</v>
      </c>
      <c r="V219">
        <v>29.757999999999999</v>
      </c>
      <c r="W219">
        <v>0.84899999999999998</v>
      </c>
      <c r="X219">
        <v>2</v>
      </c>
      <c r="Y219">
        <v>1</v>
      </c>
      <c r="Z219">
        <f>IF(AND(MIN(data!D219:'data'!K219, data!M219:'data'!Y219)&gt;=0, IF(data!L219&lt;0, FALSE, data!L219&lt;=95),COUNTA(data!D219:'data'!Y219)=22), 1, 0)</f>
        <v>0</v>
      </c>
      <c r="AA219">
        <f>IF(data!D219=3, IF(COUNTIFS(data!A:A, data!A219, data!G:G, "&lt;&gt;2")=0, 1, 0), 0)</f>
        <v>0</v>
      </c>
      <c r="AB219">
        <f>IF(AND(data!G219=2, COUNTIFS(data!A:A, data!A219, data!G:G, 2) = data!D219), 1, 0)</f>
        <v>0</v>
      </c>
      <c r="AC219" t="str">
        <f>IF(AB219=1, data!D219, "0")</f>
        <v>0</v>
      </c>
    </row>
    <row r="220" spans="1:29" x14ac:dyDescent="0.25">
      <c r="A220" s="1">
        <v>120271</v>
      </c>
      <c r="B220">
        <v>3</v>
      </c>
      <c r="C220" s="1" t="s">
        <v>241</v>
      </c>
      <c r="D220">
        <v>3</v>
      </c>
      <c r="E220">
        <v>2</v>
      </c>
      <c r="F220">
        <v>14</v>
      </c>
      <c r="G220">
        <v>1</v>
      </c>
      <c r="H220">
        <v>6</v>
      </c>
      <c r="I220">
        <v>-1</v>
      </c>
      <c r="J220">
        <v>1</v>
      </c>
      <c r="K220">
        <v>-1</v>
      </c>
      <c r="L220">
        <v>18</v>
      </c>
      <c r="M220">
        <v>2</v>
      </c>
      <c r="N220">
        <v>-1</v>
      </c>
      <c r="O220">
        <v>-1</v>
      </c>
      <c r="P220">
        <v>-1</v>
      </c>
      <c r="Q220">
        <v>-1</v>
      </c>
      <c r="R220">
        <v>-1</v>
      </c>
      <c r="S220">
        <v>-2</v>
      </c>
      <c r="T220">
        <v>-1</v>
      </c>
      <c r="U220">
        <v>-1</v>
      </c>
      <c r="V220">
        <v>-1</v>
      </c>
      <c r="W220">
        <v>-1</v>
      </c>
      <c r="X220">
        <v>-2</v>
      </c>
      <c r="Y220">
        <v>-2</v>
      </c>
      <c r="Z220">
        <f>IF(AND(MIN(data!D220:'data'!K220, data!M220:'data'!Y220)&gt;=0, IF(data!L220&lt;0, FALSE, data!L220&lt;=95),COUNTA(data!D220:'data'!Y220)=22), 1, 0)</f>
        <v>0</v>
      </c>
      <c r="AA220">
        <f>IF(data!D220=3, IF(COUNTIFS(data!A:A, data!A220, data!G:G, "&lt;&gt;2")=0, 1, 0), 0)</f>
        <v>0</v>
      </c>
      <c r="AB220">
        <f>IF(AND(data!G220=2, COUNTIFS(data!A:A, data!A220, data!G:G, 2) = data!D220), 1, 0)</f>
        <v>0</v>
      </c>
      <c r="AC220" t="str">
        <f>IF(AB220=1, data!D220, "0")</f>
        <v>0</v>
      </c>
    </row>
    <row r="221" spans="1:29" x14ac:dyDescent="0.25">
      <c r="A221" s="1">
        <v>120351</v>
      </c>
      <c r="B221">
        <v>1</v>
      </c>
      <c r="C221" s="1" t="s">
        <v>242</v>
      </c>
      <c r="D221">
        <v>3</v>
      </c>
      <c r="E221">
        <v>2</v>
      </c>
      <c r="F221">
        <v>14</v>
      </c>
      <c r="G221">
        <v>1</v>
      </c>
      <c r="H221">
        <v>50</v>
      </c>
      <c r="I221">
        <v>2</v>
      </c>
      <c r="J221">
        <v>1</v>
      </c>
      <c r="K221">
        <v>2</v>
      </c>
      <c r="L221">
        <v>21</v>
      </c>
      <c r="M221">
        <v>2</v>
      </c>
      <c r="N221">
        <v>2</v>
      </c>
      <c r="O221">
        <v>5</v>
      </c>
      <c r="P221">
        <v>1</v>
      </c>
      <c r="Q221">
        <v>17.989999999999998</v>
      </c>
      <c r="R221">
        <v>-1</v>
      </c>
      <c r="S221">
        <v>0</v>
      </c>
      <c r="T221">
        <v>175.5</v>
      </c>
      <c r="U221">
        <v>75.900000000000006</v>
      </c>
      <c r="V221">
        <v>24.643000000000001</v>
      </c>
      <c r="W221">
        <v>0.88200000000000001</v>
      </c>
      <c r="X221">
        <v>1</v>
      </c>
      <c r="Y221">
        <v>3</v>
      </c>
      <c r="Z221">
        <f>IF(AND(MIN(data!D221:'data'!K221, data!M221:'data'!Y221)&gt;=0, IF(data!L221&lt;0, FALSE, data!L221&lt;=95),COUNTA(data!D221:'data'!Y221)=22), 1, 0)</f>
        <v>0</v>
      </c>
      <c r="AA221">
        <f>IF(data!D221=3, IF(COUNTIFS(data!A:A, data!A221, data!G:G, "&lt;&gt;2")=0, 1, 0), 0)</f>
        <v>0</v>
      </c>
      <c r="AB221">
        <f>IF(AND(data!G221=2, COUNTIFS(data!A:A, data!A221, data!G:G, 2) = data!D221), 1, 0)</f>
        <v>0</v>
      </c>
      <c r="AC221" t="str">
        <f>IF(AB221=1, data!D221, "0")</f>
        <v>0</v>
      </c>
    </row>
    <row r="222" spans="1:29" x14ac:dyDescent="0.25">
      <c r="A222" s="1">
        <v>120351</v>
      </c>
      <c r="B222">
        <v>2</v>
      </c>
      <c r="C222" s="1" t="s">
        <v>243</v>
      </c>
      <c r="D222">
        <v>3</v>
      </c>
      <c r="E222">
        <v>2</v>
      </c>
      <c r="F222">
        <v>14</v>
      </c>
      <c r="G222">
        <v>2</v>
      </c>
      <c r="H222">
        <v>45</v>
      </c>
      <c r="I222">
        <v>2</v>
      </c>
      <c r="J222">
        <v>1</v>
      </c>
      <c r="K222">
        <v>6</v>
      </c>
      <c r="L222">
        <v>21</v>
      </c>
      <c r="M222">
        <v>2</v>
      </c>
      <c r="N222">
        <v>1</v>
      </c>
      <c r="O222">
        <v>5</v>
      </c>
      <c r="P222">
        <v>1</v>
      </c>
      <c r="Q222">
        <v>7</v>
      </c>
      <c r="R222">
        <v>-1</v>
      </c>
      <c r="S222">
        <v>0</v>
      </c>
      <c r="T222">
        <v>166.9</v>
      </c>
      <c r="U222">
        <v>62.5</v>
      </c>
      <c r="V222">
        <v>22.437000000000001</v>
      </c>
      <c r="W222">
        <v>0.77200000000000002</v>
      </c>
      <c r="X222">
        <v>1</v>
      </c>
      <c r="Y222">
        <v>3</v>
      </c>
      <c r="Z222">
        <f>IF(AND(MIN(data!D222:'data'!K222, data!M222:'data'!Y222)&gt;=0, IF(data!L222&lt;0, FALSE, data!L222&lt;=95),COUNTA(data!D222:'data'!Y222)=22), 1, 0)</f>
        <v>0</v>
      </c>
      <c r="AA222">
        <f>IF(data!D222=3, IF(COUNTIFS(data!A:A, data!A222, data!G:G, "&lt;&gt;2")=0, 1, 0), 0)</f>
        <v>0</v>
      </c>
      <c r="AB222">
        <f>IF(AND(data!G222=2, COUNTIFS(data!A:A, data!A222, data!G:G, 2) = data!D222), 1, 0)</f>
        <v>0</v>
      </c>
      <c r="AC222" t="str">
        <f>IF(AB222=1, data!D222, "0")</f>
        <v>0</v>
      </c>
    </row>
    <row r="223" spans="1:29" x14ac:dyDescent="0.25">
      <c r="A223" s="1">
        <v>120351</v>
      </c>
      <c r="B223">
        <v>3</v>
      </c>
      <c r="C223" s="1" t="s">
        <v>244</v>
      </c>
      <c r="D223">
        <v>3</v>
      </c>
      <c r="E223">
        <v>2</v>
      </c>
      <c r="F223">
        <v>14</v>
      </c>
      <c r="G223">
        <v>2</v>
      </c>
      <c r="H223">
        <v>19</v>
      </c>
      <c r="I223">
        <v>1</v>
      </c>
      <c r="J223">
        <v>1</v>
      </c>
      <c r="K223">
        <v>3</v>
      </c>
      <c r="L223">
        <v>21</v>
      </c>
      <c r="M223">
        <v>1</v>
      </c>
      <c r="N223">
        <v>1</v>
      </c>
      <c r="O223">
        <v>5</v>
      </c>
      <c r="P223">
        <v>1</v>
      </c>
      <c r="Q223">
        <v>17.25</v>
      </c>
      <c r="R223">
        <v>0</v>
      </c>
      <c r="S223">
        <v>1</v>
      </c>
      <c r="T223">
        <v>166.5</v>
      </c>
      <c r="U223">
        <v>55.7</v>
      </c>
      <c r="V223">
        <v>20.091999999999999</v>
      </c>
      <c r="W223">
        <v>0.68300000000000005</v>
      </c>
      <c r="X223">
        <v>3</v>
      </c>
      <c r="Y223">
        <v>3</v>
      </c>
      <c r="Z223">
        <f>IF(AND(MIN(data!D223:'data'!K223, data!M223:'data'!Y223)&gt;=0, IF(data!L223&lt;0, FALSE, data!L223&lt;=95),COUNTA(data!D223:'data'!Y223)=22), 1, 0)</f>
        <v>1</v>
      </c>
      <c r="AA223">
        <f>IF(data!D223=3, IF(COUNTIFS(data!A:A, data!A223, data!G:G, "&lt;&gt;2")=0, 1, 0), 0)</f>
        <v>0</v>
      </c>
      <c r="AB223">
        <f>IF(AND(data!G223=2, COUNTIFS(data!A:A, data!A223, data!G:G, 2) = data!D223), 1, 0)</f>
        <v>0</v>
      </c>
      <c r="AC223" t="str">
        <f>IF(AB223=1, data!D223, "0")</f>
        <v>0</v>
      </c>
    </row>
    <row r="224" spans="1:29" x14ac:dyDescent="0.25">
      <c r="A224" s="1">
        <v>120371</v>
      </c>
      <c r="B224">
        <v>1</v>
      </c>
      <c r="C224" s="1" t="s">
        <v>245</v>
      </c>
      <c r="D224">
        <v>1</v>
      </c>
      <c r="E224">
        <v>2</v>
      </c>
      <c r="F224">
        <v>14</v>
      </c>
      <c r="G224">
        <v>2</v>
      </c>
      <c r="H224">
        <v>75</v>
      </c>
      <c r="I224">
        <v>5</v>
      </c>
      <c r="J224">
        <v>1</v>
      </c>
      <c r="K224">
        <v>7</v>
      </c>
      <c r="L224">
        <v>5</v>
      </c>
      <c r="M224">
        <v>3</v>
      </c>
      <c r="N224">
        <v>4</v>
      </c>
      <c r="O224">
        <v>3</v>
      </c>
      <c r="P224">
        <v>1</v>
      </c>
      <c r="Q224">
        <v>10</v>
      </c>
      <c r="R224">
        <v>-1</v>
      </c>
      <c r="S224">
        <v>-2</v>
      </c>
      <c r="T224">
        <v>156.1</v>
      </c>
      <c r="U224">
        <v>86.9</v>
      </c>
      <c r="V224">
        <v>35.662999999999997</v>
      </c>
      <c r="W224">
        <v>0.98799999999999999</v>
      </c>
      <c r="X224">
        <v>-2</v>
      </c>
      <c r="Y224">
        <v>-2</v>
      </c>
      <c r="Z224">
        <f>IF(AND(MIN(data!D224:'data'!K224, data!M224:'data'!Y224)&gt;=0, IF(data!L224&lt;0, FALSE, data!L224&lt;=95),COUNTA(data!D224:'data'!Y224)=22), 1, 0)</f>
        <v>0</v>
      </c>
      <c r="AA224">
        <f>IF(data!D224=3, IF(COUNTIFS(data!A:A, data!A224, data!G:G, "&lt;&gt;2")=0, 1, 0), 0)</f>
        <v>0</v>
      </c>
      <c r="AB224">
        <f>IF(AND(data!G224=2, COUNTIFS(data!A:A, data!A224, data!G:G, 2) = data!D224), 1, 0)</f>
        <v>1</v>
      </c>
      <c r="AC224">
        <f>IF(AB224=1, data!D224, "0")</f>
        <v>1</v>
      </c>
    </row>
    <row r="225" spans="1:29" x14ac:dyDescent="0.25">
      <c r="A225" s="1">
        <v>121051</v>
      </c>
      <c r="B225">
        <v>1</v>
      </c>
      <c r="C225" s="1" t="s">
        <v>246</v>
      </c>
      <c r="D225">
        <v>1</v>
      </c>
      <c r="E225">
        <v>6</v>
      </c>
      <c r="F225">
        <v>3</v>
      </c>
      <c r="G225">
        <v>2</v>
      </c>
      <c r="H225">
        <v>81</v>
      </c>
      <c r="I225">
        <v>5</v>
      </c>
      <c r="J225">
        <v>1</v>
      </c>
      <c r="K225">
        <v>7</v>
      </c>
      <c r="L225">
        <v>5</v>
      </c>
      <c r="M225">
        <v>3</v>
      </c>
      <c r="N225">
        <v>1</v>
      </c>
      <c r="O225">
        <v>5</v>
      </c>
      <c r="P225">
        <v>2</v>
      </c>
      <c r="Q225">
        <v>0</v>
      </c>
      <c r="R225">
        <v>-1</v>
      </c>
      <c r="S225">
        <v>0</v>
      </c>
      <c r="T225">
        <v>153.80000000000001</v>
      </c>
      <c r="U225">
        <v>53.4</v>
      </c>
      <c r="V225">
        <v>22.574999999999999</v>
      </c>
      <c r="W225">
        <v>0.88600000000000001</v>
      </c>
      <c r="X225">
        <v>1</v>
      </c>
      <c r="Y225">
        <v>3</v>
      </c>
      <c r="Z225">
        <f>IF(AND(MIN(data!D225:'data'!K225, data!M225:'data'!Y225)&gt;=0, IF(data!L225&lt;0, FALSE, data!L225&lt;=95),COUNTA(data!D225:'data'!Y225)=22), 1, 0)</f>
        <v>0</v>
      </c>
      <c r="AA225">
        <f>IF(data!D225=3, IF(COUNTIFS(data!A:A, data!A225, data!G:G, "&lt;&gt;2")=0, 1, 0), 0)</f>
        <v>0</v>
      </c>
      <c r="AB225">
        <f>IF(AND(data!G225=2, COUNTIFS(data!A:A, data!A225, data!G:G, 2) = data!D225), 1, 0)</f>
        <v>1</v>
      </c>
      <c r="AC225">
        <f>IF(AB225=1, data!D225, "0")</f>
        <v>1</v>
      </c>
    </row>
    <row r="226" spans="1:29" x14ac:dyDescent="0.25">
      <c r="A226" s="1">
        <v>121151</v>
      </c>
      <c r="B226">
        <v>1</v>
      </c>
      <c r="C226" s="1" t="s">
        <v>247</v>
      </c>
      <c r="D226">
        <v>2</v>
      </c>
      <c r="E226">
        <v>6</v>
      </c>
      <c r="F226">
        <v>3</v>
      </c>
      <c r="G226">
        <v>1</v>
      </c>
      <c r="H226">
        <v>32</v>
      </c>
      <c r="I226">
        <v>6</v>
      </c>
      <c r="J226">
        <v>1</v>
      </c>
      <c r="K226">
        <v>2</v>
      </c>
      <c r="L226">
        <v>8</v>
      </c>
      <c r="M226">
        <v>2</v>
      </c>
      <c r="N226">
        <v>3</v>
      </c>
      <c r="O226">
        <v>5</v>
      </c>
      <c r="P226">
        <v>1</v>
      </c>
      <c r="Q226">
        <v>19.875</v>
      </c>
      <c r="R226">
        <v>-1</v>
      </c>
      <c r="S226">
        <v>3</v>
      </c>
      <c r="T226">
        <v>179.3</v>
      </c>
      <c r="U226">
        <v>78.099999999999994</v>
      </c>
      <c r="V226">
        <v>24.294</v>
      </c>
      <c r="W226">
        <v>0.82499999999999996</v>
      </c>
      <c r="X226">
        <v>1</v>
      </c>
      <c r="Y226">
        <v>3</v>
      </c>
      <c r="Z226">
        <f>IF(AND(MIN(data!D226:'data'!K226, data!M226:'data'!Y226)&gt;=0, IF(data!L226&lt;0, FALSE, data!L226&lt;=95),COUNTA(data!D226:'data'!Y226)=22), 1, 0)</f>
        <v>0</v>
      </c>
      <c r="AA226">
        <f>IF(data!D226=3, IF(COUNTIFS(data!A:A, data!A226, data!G:G, "&lt;&gt;2")=0, 1, 0), 0)</f>
        <v>0</v>
      </c>
      <c r="AB226">
        <f>IF(AND(data!G226=2, COUNTIFS(data!A:A, data!A226, data!G:G, 2) = data!D226), 1, 0)</f>
        <v>0</v>
      </c>
      <c r="AC226" t="str">
        <f>IF(AB226=1, data!D226, "0")</f>
        <v>0</v>
      </c>
    </row>
    <row r="227" spans="1:29" x14ac:dyDescent="0.25">
      <c r="A227" s="1">
        <v>121151</v>
      </c>
      <c r="B227">
        <v>2</v>
      </c>
      <c r="C227" s="1" t="s">
        <v>248</v>
      </c>
      <c r="D227">
        <v>2</v>
      </c>
      <c r="E227">
        <v>6</v>
      </c>
      <c r="F227">
        <v>3</v>
      </c>
      <c r="G227">
        <v>2</v>
      </c>
      <c r="H227">
        <v>35</v>
      </c>
      <c r="I227">
        <v>6</v>
      </c>
      <c r="J227">
        <v>1</v>
      </c>
      <c r="K227">
        <v>4</v>
      </c>
      <c r="L227">
        <v>8</v>
      </c>
      <c r="M227">
        <v>2</v>
      </c>
      <c r="N227">
        <v>1</v>
      </c>
      <c r="O227">
        <v>5</v>
      </c>
      <c r="P227">
        <v>1</v>
      </c>
      <c r="Q227">
        <v>16.125</v>
      </c>
      <c r="R227">
        <v>-1</v>
      </c>
      <c r="S227">
        <v>0</v>
      </c>
      <c r="T227">
        <v>173.9</v>
      </c>
      <c r="U227">
        <v>75.5</v>
      </c>
      <c r="V227">
        <v>24.966000000000001</v>
      </c>
      <c r="W227">
        <v>0.77700000000000002</v>
      </c>
      <c r="X227">
        <v>1</v>
      </c>
      <c r="Y227">
        <v>1</v>
      </c>
      <c r="Z227">
        <f>IF(AND(MIN(data!D227:'data'!K227, data!M227:'data'!Y227)&gt;=0, IF(data!L227&lt;0, FALSE, data!L227&lt;=95),COUNTA(data!D227:'data'!Y227)=22), 1, 0)</f>
        <v>0</v>
      </c>
      <c r="AA227">
        <f>IF(data!D227=3, IF(COUNTIFS(data!A:A, data!A227, data!G:G, "&lt;&gt;2")=0, 1, 0), 0)</f>
        <v>0</v>
      </c>
      <c r="AB227">
        <f>IF(AND(data!G227=2, COUNTIFS(data!A:A, data!A227, data!G:G, 2) = data!D227), 1, 0)</f>
        <v>0</v>
      </c>
      <c r="AC227" t="str">
        <f>IF(AB227=1, data!D227, "0")</f>
        <v>0</v>
      </c>
    </row>
    <row r="228" spans="1:29" x14ac:dyDescent="0.25">
      <c r="A228" s="1">
        <v>121201</v>
      </c>
      <c r="B228">
        <v>1</v>
      </c>
      <c r="C228" s="1" t="s">
        <v>249</v>
      </c>
      <c r="D228">
        <v>2</v>
      </c>
      <c r="E228">
        <v>6</v>
      </c>
      <c r="F228">
        <v>3</v>
      </c>
      <c r="G228">
        <v>2</v>
      </c>
      <c r="H228">
        <v>45</v>
      </c>
      <c r="I228">
        <v>2</v>
      </c>
      <c r="J228">
        <v>1</v>
      </c>
      <c r="K228">
        <v>2</v>
      </c>
      <c r="L228">
        <v>21</v>
      </c>
      <c r="M228">
        <v>3</v>
      </c>
      <c r="N228">
        <v>1</v>
      </c>
      <c r="O228">
        <v>5</v>
      </c>
      <c r="P228">
        <v>1</v>
      </c>
      <c r="Q228">
        <v>114</v>
      </c>
      <c r="R228">
        <v>-1</v>
      </c>
      <c r="S228">
        <v>0</v>
      </c>
      <c r="T228">
        <v>154.80000000000001</v>
      </c>
      <c r="U228">
        <v>98.3</v>
      </c>
      <c r="V228">
        <v>41.021999999999998</v>
      </c>
      <c r="W228">
        <v>0.80200000000000005</v>
      </c>
      <c r="X228">
        <v>2</v>
      </c>
      <c r="Y228">
        <v>1</v>
      </c>
      <c r="Z228">
        <f>IF(AND(MIN(data!D228:'data'!K228, data!M228:'data'!Y228)&gt;=0, IF(data!L228&lt;0, FALSE, data!L228&lt;=95),COUNTA(data!D228:'data'!Y228)=22), 1, 0)</f>
        <v>0</v>
      </c>
      <c r="AA228">
        <f>IF(data!D228=3, IF(COUNTIFS(data!A:A, data!A228, data!G:G, "&lt;&gt;2")=0, 1, 0), 0)</f>
        <v>0</v>
      </c>
      <c r="AB228">
        <f>IF(AND(data!G228=2, COUNTIFS(data!A:A, data!A228, data!G:G, 2) = data!D228), 1, 0)</f>
        <v>0</v>
      </c>
      <c r="AC228" t="str">
        <f>IF(AB228=1, data!D228, "0")</f>
        <v>0</v>
      </c>
    </row>
    <row r="229" spans="1:29" x14ac:dyDescent="0.25">
      <c r="A229" s="1">
        <v>121201</v>
      </c>
      <c r="B229">
        <v>2</v>
      </c>
      <c r="C229" s="1" t="s">
        <v>250</v>
      </c>
      <c r="D229">
        <v>2</v>
      </c>
      <c r="E229">
        <v>6</v>
      </c>
      <c r="F229">
        <v>3</v>
      </c>
      <c r="G229">
        <v>1</v>
      </c>
      <c r="H229">
        <v>47</v>
      </c>
      <c r="I229">
        <v>2</v>
      </c>
      <c r="J229">
        <v>1</v>
      </c>
      <c r="K229">
        <v>7</v>
      </c>
      <c r="L229">
        <v>21</v>
      </c>
      <c r="M229">
        <v>3</v>
      </c>
      <c r="N229">
        <v>4</v>
      </c>
      <c r="O229">
        <v>1</v>
      </c>
      <c r="P229">
        <v>1</v>
      </c>
      <c r="Q229">
        <v>45.96</v>
      </c>
      <c r="R229">
        <v>-1</v>
      </c>
      <c r="S229">
        <v>0</v>
      </c>
      <c r="T229">
        <v>176.3</v>
      </c>
      <c r="U229">
        <v>121.9</v>
      </c>
      <c r="V229">
        <v>39.219000000000001</v>
      </c>
      <c r="W229">
        <v>1.161</v>
      </c>
      <c r="X229">
        <v>2</v>
      </c>
      <c r="Y229">
        <v>3</v>
      </c>
      <c r="Z229">
        <f>IF(AND(MIN(data!D229:'data'!K229, data!M229:'data'!Y229)&gt;=0, IF(data!L229&lt;0, FALSE, data!L229&lt;=95),COUNTA(data!D229:'data'!Y229)=22), 1, 0)</f>
        <v>0</v>
      </c>
      <c r="AA229">
        <f>IF(data!D229=3, IF(COUNTIFS(data!A:A, data!A229, data!G:G, "&lt;&gt;2")=0, 1, 0), 0)</f>
        <v>0</v>
      </c>
      <c r="AB229">
        <f>IF(AND(data!G229=2, COUNTIFS(data!A:A, data!A229, data!G:G, 2) = data!D229), 1, 0)</f>
        <v>0</v>
      </c>
      <c r="AC229" t="str">
        <f>IF(AB229=1, data!D229, "0")</f>
        <v>0</v>
      </c>
    </row>
    <row r="230" spans="1:29" x14ac:dyDescent="0.25">
      <c r="A230" s="1">
        <v>121251</v>
      </c>
      <c r="B230">
        <v>1</v>
      </c>
      <c r="C230" s="1" t="s">
        <v>251</v>
      </c>
      <c r="D230">
        <v>1</v>
      </c>
      <c r="E230">
        <v>6</v>
      </c>
      <c r="F230">
        <v>3</v>
      </c>
      <c r="G230">
        <v>2</v>
      </c>
      <c r="H230">
        <v>78</v>
      </c>
      <c r="I230">
        <v>5</v>
      </c>
      <c r="J230">
        <v>1</v>
      </c>
      <c r="K230">
        <v>7</v>
      </c>
      <c r="L230">
        <v>6</v>
      </c>
      <c r="M230">
        <v>4</v>
      </c>
      <c r="N230">
        <v>3</v>
      </c>
      <c r="O230">
        <v>5</v>
      </c>
      <c r="P230">
        <v>1</v>
      </c>
      <c r="Q230">
        <v>3.99</v>
      </c>
      <c r="R230">
        <v>-1</v>
      </c>
      <c r="S230">
        <v>1</v>
      </c>
      <c r="T230">
        <v>-1</v>
      </c>
      <c r="U230">
        <v>76.5</v>
      </c>
      <c r="V230">
        <v>-1</v>
      </c>
      <c r="W230">
        <v>0.995</v>
      </c>
      <c r="X230">
        <v>1</v>
      </c>
      <c r="Y230">
        <v>1</v>
      </c>
      <c r="Z230">
        <f>IF(AND(MIN(data!D230:'data'!K230, data!M230:'data'!Y230)&gt;=0, IF(data!L230&lt;0, FALSE, data!L230&lt;=95),COUNTA(data!D230:'data'!Y230)=22), 1, 0)</f>
        <v>0</v>
      </c>
      <c r="AA230">
        <f>IF(data!D230=3, IF(COUNTIFS(data!A:A, data!A230, data!G:G, "&lt;&gt;2")=0, 1, 0), 0)</f>
        <v>0</v>
      </c>
      <c r="AB230">
        <f>IF(AND(data!G230=2, COUNTIFS(data!A:A, data!A230, data!G:G, 2) = data!D230), 1, 0)</f>
        <v>1</v>
      </c>
      <c r="AC230">
        <f>IF(AB230=1, data!D230, "0")</f>
        <v>1</v>
      </c>
    </row>
    <row r="231" spans="1:29" x14ac:dyDescent="0.25">
      <c r="A231" s="1">
        <v>121271</v>
      </c>
      <c r="B231">
        <v>1</v>
      </c>
      <c r="C231" s="1" t="s">
        <v>252</v>
      </c>
      <c r="D231">
        <v>1</v>
      </c>
      <c r="E231">
        <v>6</v>
      </c>
      <c r="F231">
        <v>3</v>
      </c>
      <c r="G231">
        <v>2</v>
      </c>
      <c r="H231">
        <v>57</v>
      </c>
      <c r="I231">
        <v>1</v>
      </c>
      <c r="J231">
        <v>1</v>
      </c>
      <c r="K231">
        <v>1</v>
      </c>
      <c r="L231">
        <v>9</v>
      </c>
      <c r="M231">
        <v>2</v>
      </c>
      <c r="N231">
        <v>1</v>
      </c>
      <c r="O231">
        <v>5</v>
      </c>
      <c r="P231">
        <v>1</v>
      </c>
      <c r="Q231">
        <v>0.57499999999999996</v>
      </c>
      <c r="R231">
        <v>-1</v>
      </c>
      <c r="S231">
        <v>0</v>
      </c>
      <c r="T231">
        <v>173.4</v>
      </c>
      <c r="U231">
        <v>89.4</v>
      </c>
      <c r="V231">
        <v>29.733000000000001</v>
      </c>
      <c r="W231">
        <v>0.90200000000000002</v>
      </c>
      <c r="X231">
        <v>2</v>
      </c>
      <c r="Y231">
        <v>1</v>
      </c>
      <c r="Z231">
        <f>IF(AND(MIN(data!D231:'data'!K231, data!M231:'data'!Y231)&gt;=0, IF(data!L231&lt;0, FALSE, data!L231&lt;=95),COUNTA(data!D231:'data'!Y231)=22), 1, 0)</f>
        <v>0</v>
      </c>
      <c r="AA231">
        <f>IF(data!D231=3, IF(COUNTIFS(data!A:A, data!A231, data!G:G, "&lt;&gt;2")=0, 1, 0), 0)</f>
        <v>0</v>
      </c>
      <c r="AB231">
        <f>IF(AND(data!G231=2, COUNTIFS(data!A:A, data!A231, data!G:G, 2) = data!D231), 1, 0)</f>
        <v>1</v>
      </c>
      <c r="AC231">
        <f>IF(AB231=1, data!D231, "0")</f>
        <v>1</v>
      </c>
    </row>
    <row r="232" spans="1:29" x14ac:dyDescent="0.25">
      <c r="A232" s="1">
        <v>121341</v>
      </c>
      <c r="B232">
        <v>1</v>
      </c>
      <c r="C232" s="1" t="s">
        <v>253</v>
      </c>
      <c r="D232">
        <v>2</v>
      </c>
      <c r="E232">
        <v>6</v>
      </c>
      <c r="F232">
        <v>3</v>
      </c>
      <c r="G232">
        <v>2</v>
      </c>
      <c r="H232">
        <v>39</v>
      </c>
      <c r="I232">
        <v>6</v>
      </c>
      <c r="J232">
        <v>1</v>
      </c>
      <c r="K232">
        <v>7</v>
      </c>
      <c r="L232">
        <v>13</v>
      </c>
      <c r="M232">
        <v>2</v>
      </c>
      <c r="N232">
        <v>1</v>
      </c>
      <c r="O232">
        <v>5</v>
      </c>
      <c r="P232">
        <v>1</v>
      </c>
      <c r="Q232">
        <v>3.23</v>
      </c>
      <c r="R232">
        <v>-1</v>
      </c>
      <c r="S232">
        <v>0</v>
      </c>
      <c r="T232">
        <v>160.9</v>
      </c>
      <c r="U232">
        <v>-1</v>
      </c>
      <c r="V232">
        <v>-1</v>
      </c>
      <c r="W232">
        <v>-1</v>
      </c>
      <c r="X232">
        <v>1</v>
      </c>
      <c r="Y232">
        <v>3</v>
      </c>
      <c r="Z232">
        <f>IF(AND(MIN(data!D232:'data'!K232, data!M232:'data'!Y232)&gt;=0, IF(data!L232&lt;0, FALSE, data!L232&lt;=95),COUNTA(data!D232:'data'!Y232)=22), 1, 0)</f>
        <v>0</v>
      </c>
      <c r="AA232">
        <f>IF(data!D232=3, IF(COUNTIFS(data!A:A, data!A232, data!G:G, "&lt;&gt;2")=0, 1, 0), 0)</f>
        <v>0</v>
      </c>
      <c r="AB232">
        <f>IF(AND(data!G232=2, COUNTIFS(data!A:A, data!A232, data!G:G, 2) = data!D232), 1, 0)</f>
        <v>1</v>
      </c>
      <c r="AC232">
        <f>IF(AB232=1, data!D232, "0")</f>
        <v>2</v>
      </c>
    </row>
    <row r="233" spans="1:29" x14ac:dyDescent="0.25">
      <c r="A233" s="1">
        <v>121341</v>
      </c>
      <c r="B233">
        <v>2</v>
      </c>
      <c r="C233" s="1" t="s">
        <v>254</v>
      </c>
      <c r="D233">
        <v>2</v>
      </c>
      <c r="E233">
        <v>6</v>
      </c>
      <c r="F233">
        <v>3</v>
      </c>
      <c r="G233">
        <v>2</v>
      </c>
      <c r="H233">
        <v>12</v>
      </c>
      <c r="I233">
        <v>-1</v>
      </c>
      <c r="J233">
        <v>1</v>
      </c>
      <c r="K233">
        <v>-1</v>
      </c>
      <c r="L233">
        <v>13</v>
      </c>
      <c r="M233">
        <v>2</v>
      </c>
      <c r="N233">
        <v>-1</v>
      </c>
      <c r="O233">
        <v>-1</v>
      </c>
      <c r="P233">
        <v>-1</v>
      </c>
      <c r="Q233">
        <v>-1</v>
      </c>
      <c r="R233">
        <v>-1</v>
      </c>
      <c r="S233">
        <v>-2</v>
      </c>
      <c r="T233">
        <v>-1</v>
      </c>
      <c r="U233">
        <v>-1</v>
      </c>
      <c r="V233">
        <v>-1</v>
      </c>
      <c r="W233">
        <v>-1</v>
      </c>
      <c r="X233">
        <v>-8</v>
      </c>
      <c r="Y233">
        <v>3</v>
      </c>
      <c r="Z233">
        <f>IF(AND(MIN(data!D233:'data'!K233, data!M233:'data'!Y233)&gt;=0, IF(data!L233&lt;0, FALSE, data!L233&lt;=95),COUNTA(data!D233:'data'!Y233)=22), 1, 0)</f>
        <v>0</v>
      </c>
      <c r="AA233">
        <f>IF(data!D233=3, IF(COUNTIFS(data!A:A, data!A233, data!G:G, "&lt;&gt;2")=0, 1, 0), 0)</f>
        <v>0</v>
      </c>
      <c r="AB233">
        <f>IF(AND(data!G233=2, COUNTIFS(data!A:A, data!A233, data!G:G, 2) = data!D233), 1, 0)</f>
        <v>1</v>
      </c>
      <c r="AC233">
        <f>IF(AB233=1, data!D233, "0")</f>
        <v>2</v>
      </c>
    </row>
    <row r="234" spans="1:29" x14ac:dyDescent="0.25">
      <c r="A234" s="1">
        <v>121351</v>
      </c>
      <c r="B234">
        <v>1</v>
      </c>
      <c r="C234" s="1" t="s">
        <v>255</v>
      </c>
      <c r="D234">
        <v>2</v>
      </c>
      <c r="E234">
        <v>6</v>
      </c>
      <c r="F234">
        <v>3</v>
      </c>
      <c r="G234">
        <v>2</v>
      </c>
      <c r="H234">
        <v>55</v>
      </c>
      <c r="I234">
        <v>2</v>
      </c>
      <c r="J234">
        <v>1</v>
      </c>
      <c r="K234">
        <v>6</v>
      </c>
      <c r="L234">
        <v>14</v>
      </c>
      <c r="M234">
        <v>3</v>
      </c>
      <c r="N234">
        <v>3</v>
      </c>
      <c r="O234">
        <v>5</v>
      </c>
      <c r="P234">
        <v>1</v>
      </c>
      <c r="Q234">
        <v>8.0380000000000003</v>
      </c>
      <c r="R234">
        <v>-1</v>
      </c>
      <c r="S234">
        <v>0</v>
      </c>
      <c r="T234">
        <v>153.6</v>
      </c>
      <c r="U234">
        <v>49.9</v>
      </c>
      <c r="V234">
        <v>21.15</v>
      </c>
      <c r="W234">
        <v>0.73099999999999998</v>
      </c>
      <c r="X234">
        <v>1</v>
      </c>
      <c r="Y234">
        <v>3</v>
      </c>
      <c r="Z234">
        <f>IF(AND(MIN(data!D234:'data'!K234, data!M234:'data'!Y234)&gt;=0, IF(data!L234&lt;0, FALSE, data!L234&lt;=95),COUNTA(data!D234:'data'!Y234)=22), 1, 0)</f>
        <v>0</v>
      </c>
      <c r="AA234">
        <f>IF(data!D234=3, IF(COUNTIFS(data!A:A, data!A234, data!G:G, "&lt;&gt;2")=0, 1, 0), 0)</f>
        <v>0</v>
      </c>
      <c r="AB234">
        <f>IF(AND(data!G234=2, COUNTIFS(data!A:A, data!A234, data!G:G, 2) = data!D234), 1, 0)</f>
        <v>0</v>
      </c>
      <c r="AC234" t="str">
        <f>IF(AB234=1, data!D234, "0")</f>
        <v>0</v>
      </c>
    </row>
    <row r="235" spans="1:29" x14ac:dyDescent="0.25">
      <c r="A235" s="1">
        <v>121351</v>
      </c>
      <c r="B235">
        <v>2</v>
      </c>
      <c r="C235" s="1" t="s">
        <v>256</v>
      </c>
      <c r="D235">
        <v>2</v>
      </c>
      <c r="E235">
        <v>6</v>
      </c>
      <c r="F235">
        <v>3</v>
      </c>
      <c r="G235">
        <v>1</v>
      </c>
      <c r="H235">
        <v>57</v>
      </c>
      <c r="I235">
        <v>2</v>
      </c>
      <c r="J235">
        <v>1</v>
      </c>
      <c r="K235">
        <v>4</v>
      </c>
      <c r="L235">
        <v>14</v>
      </c>
      <c r="M235">
        <v>2</v>
      </c>
      <c r="N235">
        <v>3</v>
      </c>
      <c r="O235">
        <v>5</v>
      </c>
      <c r="P235">
        <v>1</v>
      </c>
      <c r="Q235">
        <v>12.895</v>
      </c>
      <c r="R235">
        <v>-1</v>
      </c>
      <c r="S235">
        <v>0</v>
      </c>
      <c r="T235">
        <v>164.7</v>
      </c>
      <c r="U235">
        <v>68.400000000000006</v>
      </c>
      <c r="V235">
        <v>25.216000000000001</v>
      </c>
      <c r="W235">
        <v>0.93700000000000006</v>
      </c>
      <c r="X235">
        <v>2</v>
      </c>
      <c r="Y235">
        <v>3</v>
      </c>
      <c r="Z235">
        <f>IF(AND(MIN(data!D235:'data'!K235, data!M235:'data'!Y235)&gt;=0, IF(data!L235&lt;0, FALSE, data!L235&lt;=95),COUNTA(data!D235:'data'!Y235)=22), 1, 0)</f>
        <v>0</v>
      </c>
      <c r="AA235">
        <f>IF(data!D235=3, IF(COUNTIFS(data!A:A, data!A235, data!G:G, "&lt;&gt;2")=0, 1, 0), 0)</f>
        <v>0</v>
      </c>
      <c r="AB235">
        <f>IF(AND(data!G235=2, COUNTIFS(data!A:A, data!A235, data!G:G, 2) = data!D235), 1, 0)</f>
        <v>0</v>
      </c>
      <c r="AC235" t="str">
        <f>IF(AB235=1, data!D235, "0")</f>
        <v>0</v>
      </c>
    </row>
    <row r="236" spans="1:29" x14ac:dyDescent="0.25">
      <c r="A236" s="1">
        <v>121371</v>
      </c>
      <c r="B236">
        <v>1</v>
      </c>
      <c r="C236" s="1" t="s">
        <v>257</v>
      </c>
      <c r="D236">
        <v>6</v>
      </c>
      <c r="E236">
        <v>6</v>
      </c>
      <c r="F236">
        <v>3</v>
      </c>
      <c r="G236">
        <v>2</v>
      </c>
      <c r="H236">
        <v>48</v>
      </c>
      <c r="I236">
        <v>2</v>
      </c>
      <c r="J236">
        <v>1</v>
      </c>
      <c r="K236">
        <v>3</v>
      </c>
      <c r="L236">
        <v>96</v>
      </c>
      <c r="M236">
        <v>3</v>
      </c>
      <c r="N236">
        <v>4</v>
      </c>
      <c r="O236">
        <v>2</v>
      </c>
      <c r="P236">
        <v>1</v>
      </c>
      <c r="Q236">
        <v>4.5</v>
      </c>
      <c r="R236">
        <v>-1</v>
      </c>
      <c r="S236">
        <v>3</v>
      </c>
      <c r="T236">
        <v>167.6</v>
      </c>
      <c r="U236">
        <v>83.6</v>
      </c>
      <c r="V236">
        <v>29.762</v>
      </c>
      <c r="W236">
        <v>0.94199999999999995</v>
      </c>
      <c r="X236">
        <v>2</v>
      </c>
      <c r="Y236">
        <v>1</v>
      </c>
      <c r="Z236">
        <f>IF(AND(MIN(data!D236:'data'!K236, data!M236:'data'!Y236)&gt;=0, IF(data!L236&lt;0, FALSE, data!L236&lt;=95),COUNTA(data!D236:'data'!Y236)=22), 1, 0)</f>
        <v>0</v>
      </c>
      <c r="AA236">
        <f>IF(data!D236=3, IF(COUNTIFS(data!A:A, data!A236, data!G:G, "&lt;&gt;2")=0, 1, 0), 0)</f>
        <v>0</v>
      </c>
      <c r="AB236">
        <f>IF(AND(data!G236=2, COUNTIFS(data!A:A, data!A236, data!G:G, 2) = data!D236), 1, 0)</f>
        <v>0</v>
      </c>
      <c r="AC236" t="str">
        <f>IF(AB236=1, data!D236, "0")</f>
        <v>0</v>
      </c>
    </row>
    <row r="237" spans="1:29" x14ac:dyDescent="0.25">
      <c r="A237" s="1">
        <v>121371</v>
      </c>
      <c r="B237">
        <v>2</v>
      </c>
      <c r="C237" s="1" t="s">
        <v>258</v>
      </c>
      <c r="D237">
        <v>6</v>
      </c>
      <c r="E237">
        <v>6</v>
      </c>
      <c r="F237">
        <v>3</v>
      </c>
      <c r="G237">
        <v>1</v>
      </c>
      <c r="H237">
        <v>62</v>
      </c>
      <c r="I237">
        <v>2</v>
      </c>
      <c r="J237">
        <v>1</v>
      </c>
      <c r="K237">
        <v>7</v>
      </c>
      <c r="L237">
        <v>96</v>
      </c>
      <c r="M237">
        <v>3</v>
      </c>
      <c r="N237">
        <v>4</v>
      </c>
      <c r="O237">
        <v>2</v>
      </c>
      <c r="P237">
        <v>1</v>
      </c>
      <c r="Q237">
        <v>49</v>
      </c>
      <c r="R237">
        <v>-1</v>
      </c>
      <c r="S237">
        <v>0</v>
      </c>
      <c r="T237">
        <v>170.9</v>
      </c>
      <c r="U237">
        <v>69.7</v>
      </c>
      <c r="V237">
        <v>23.864000000000001</v>
      </c>
      <c r="W237">
        <v>0.93</v>
      </c>
      <c r="X237">
        <v>1</v>
      </c>
      <c r="Y237">
        <v>3</v>
      </c>
      <c r="Z237">
        <f>IF(AND(MIN(data!D237:'data'!K237, data!M237:'data'!Y237)&gt;=0, IF(data!L237&lt;0, FALSE, data!L237&lt;=95),COUNTA(data!D237:'data'!Y237)=22), 1, 0)</f>
        <v>0</v>
      </c>
      <c r="AA237">
        <f>IF(data!D237=3, IF(COUNTIFS(data!A:A, data!A237, data!G:G, "&lt;&gt;2")=0, 1, 0), 0)</f>
        <v>0</v>
      </c>
      <c r="AB237">
        <f>IF(AND(data!G237=2, COUNTIFS(data!A:A, data!A237, data!G:G, 2) = data!D237), 1, 0)</f>
        <v>0</v>
      </c>
      <c r="AC237" t="str">
        <f>IF(AB237=1, data!D237, "0")</f>
        <v>0</v>
      </c>
    </row>
    <row r="238" spans="1:29" x14ac:dyDescent="0.25">
      <c r="A238" s="1">
        <v>121371</v>
      </c>
      <c r="B238">
        <v>3</v>
      </c>
      <c r="C238" s="1" t="s">
        <v>259</v>
      </c>
      <c r="D238">
        <v>6</v>
      </c>
      <c r="E238">
        <v>6</v>
      </c>
      <c r="F238">
        <v>3</v>
      </c>
      <c r="G238">
        <v>1</v>
      </c>
      <c r="H238">
        <v>24</v>
      </c>
      <c r="I238">
        <v>1</v>
      </c>
      <c r="J238">
        <v>1</v>
      </c>
      <c r="K238">
        <v>4</v>
      </c>
      <c r="L238">
        <v>96</v>
      </c>
      <c r="M238">
        <v>2</v>
      </c>
      <c r="N238">
        <v>1</v>
      </c>
      <c r="O238">
        <v>5</v>
      </c>
      <c r="P238">
        <v>1</v>
      </c>
      <c r="Q238">
        <v>24.529</v>
      </c>
      <c r="R238">
        <v>4</v>
      </c>
      <c r="S238">
        <v>0</v>
      </c>
      <c r="T238">
        <v>183.9</v>
      </c>
      <c r="U238">
        <v>76.599999999999994</v>
      </c>
      <c r="V238">
        <v>22.65</v>
      </c>
      <c r="W238">
        <v>0.86199999999999999</v>
      </c>
      <c r="X238">
        <v>1</v>
      </c>
      <c r="Y238">
        <v>3</v>
      </c>
      <c r="Z238">
        <f>IF(AND(MIN(data!D238:'data'!K238, data!M238:'data'!Y238)&gt;=0, IF(data!L238&lt;0, FALSE, data!L238&lt;=95),COUNTA(data!D238:'data'!Y238)=22), 1, 0)</f>
        <v>0</v>
      </c>
      <c r="AA238">
        <f>IF(data!D238=3, IF(COUNTIFS(data!A:A, data!A238, data!G:G, "&lt;&gt;2")=0, 1, 0), 0)</f>
        <v>0</v>
      </c>
      <c r="AB238">
        <f>IF(AND(data!G238=2, COUNTIFS(data!A:A, data!A238, data!G:G, 2) = data!D238), 1, 0)</f>
        <v>0</v>
      </c>
      <c r="AC238" t="str">
        <f>IF(AB238=1, data!D238, "0")</f>
        <v>0</v>
      </c>
    </row>
    <row r="239" spans="1:29" x14ac:dyDescent="0.25">
      <c r="A239" s="1">
        <v>121371</v>
      </c>
      <c r="B239">
        <v>4</v>
      </c>
      <c r="C239" s="1" t="s">
        <v>260</v>
      </c>
      <c r="D239">
        <v>6</v>
      </c>
      <c r="E239">
        <v>6</v>
      </c>
      <c r="F239">
        <v>3</v>
      </c>
      <c r="G239">
        <v>2</v>
      </c>
      <c r="H239">
        <v>18</v>
      </c>
      <c r="I239">
        <v>1</v>
      </c>
      <c r="J239">
        <v>1</v>
      </c>
      <c r="K239">
        <v>3</v>
      </c>
      <c r="L239">
        <v>96</v>
      </c>
      <c r="M239">
        <v>2</v>
      </c>
      <c r="N239">
        <v>1</v>
      </c>
      <c r="O239">
        <v>5</v>
      </c>
      <c r="P239">
        <v>1</v>
      </c>
      <c r="Q239">
        <v>14.75</v>
      </c>
      <c r="R239">
        <v>0</v>
      </c>
      <c r="S239">
        <v>0</v>
      </c>
      <c r="T239">
        <v>152.4</v>
      </c>
      <c r="U239">
        <v>59.8</v>
      </c>
      <c r="V239">
        <v>25.747</v>
      </c>
      <c r="W239">
        <v>0.82799999999999996</v>
      </c>
      <c r="X239">
        <v>1</v>
      </c>
      <c r="Y239">
        <v>1</v>
      </c>
      <c r="Z239">
        <f>IF(AND(MIN(data!D239:'data'!K239, data!M239:'data'!Y239)&gt;=0, IF(data!L239&lt;0, FALSE, data!L239&lt;=95),COUNTA(data!D239:'data'!Y239)=22), 1, 0)</f>
        <v>0</v>
      </c>
      <c r="AA239">
        <f>IF(data!D239=3, IF(COUNTIFS(data!A:A, data!A239, data!G:G, "&lt;&gt;2")=0, 1, 0), 0)</f>
        <v>0</v>
      </c>
      <c r="AB239">
        <f>IF(AND(data!G239=2, COUNTIFS(data!A:A, data!A239, data!G:G, 2) = data!D239), 1, 0)</f>
        <v>0</v>
      </c>
      <c r="AC239" t="str">
        <f>IF(AB239=1, data!D239, "0")</f>
        <v>0</v>
      </c>
    </row>
    <row r="240" spans="1:29" x14ac:dyDescent="0.25">
      <c r="A240" s="1">
        <v>121371</v>
      </c>
      <c r="B240">
        <v>5</v>
      </c>
      <c r="C240" s="1" t="s">
        <v>261</v>
      </c>
      <c r="D240">
        <v>6</v>
      </c>
      <c r="E240">
        <v>6</v>
      </c>
      <c r="F240">
        <v>3</v>
      </c>
      <c r="G240">
        <v>2</v>
      </c>
      <c r="H240">
        <v>16</v>
      </c>
      <c r="I240">
        <v>1</v>
      </c>
      <c r="J240">
        <v>1</v>
      </c>
      <c r="K240">
        <v>7</v>
      </c>
      <c r="L240">
        <v>96</v>
      </c>
      <c r="M240">
        <v>2</v>
      </c>
      <c r="N240">
        <v>4</v>
      </c>
      <c r="O240">
        <v>1</v>
      </c>
      <c r="P240">
        <v>1</v>
      </c>
      <c r="Q240">
        <v>1.2110000000000001</v>
      </c>
      <c r="R240">
        <v>3</v>
      </c>
      <c r="S240">
        <v>0</v>
      </c>
      <c r="T240">
        <v>156.80000000000001</v>
      </c>
      <c r="U240">
        <v>50.3</v>
      </c>
      <c r="V240">
        <v>20.459</v>
      </c>
      <c r="W240">
        <v>0.749</v>
      </c>
      <c r="X240">
        <v>1</v>
      </c>
      <c r="Y240">
        <v>3</v>
      </c>
      <c r="Z240">
        <f>IF(AND(MIN(data!D240:'data'!K240, data!M240:'data'!Y240)&gt;=0, IF(data!L240&lt;0, FALSE, data!L240&lt;=95),COUNTA(data!D240:'data'!Y240)=22), 1, 0)</f>
        <v>0</v>
      </c>
      <c r="AA240">
        <f>IF(data!D240=3, IF(COUNTIFS(data!A:A, data!A240, data!G:G, "&lt;&gt;2")=0, 1, 0), 0)</f>
        <v>0</v>
      </c>
      <c r="AB240">
        <f>IF(AND(data!G240=2, COUNTIFS(data!A:A, data!A240, data!G:G, 2) = data!D240), 1, 0)</f>
        <v>0</v>
      </c>
      <c r="AC240" t="str">
        <f>IF(AB240=1, data!D240, "0")</f>
        <v>0</v>
      </c>
    </row>
    <row r="241" spans="1:29" x14ac:dyDescent="0.25">
      <c r="A241" s="1">
        <v>121371</v>
      </c>
      <c r="B241">
        <v>6</v>
      </c>
      <c r="C241" s="1" t="s">
        <v>262</v>
      </c>
      <c r="D241">
        <v>6</v>
      </c>
      <c r="E241">
        <v>6</v>
      </c>
      <c r="F241">
        <v>3</v>
      </c>
      <c r="G241">
        <v>2</v>
      </c>
      <c r="H241">
        <v>13</v>
      </c>
      <c r="I241">
        <v>-1</v>
      </c>
      <c r="J241">
        <v>1</v>
      </c>
      <c r="K241">
        <v>-1</v>
      </c>
      <c r="L241">
        <v>96</v>
      </c>
      <c r="M241">
        <v>2</v>
      </c>
      <c r="N241">
        <v>-1</v>
      </c>
      <c r="O241">
        <v>-1</v>
      </c>
      <c r="P241">
        <v>-1</v>
      </c>
      <c r="Q241">
        <v>-1</v>
      </c>
      <c r="R241">
        <v>-1</v>
      </c>
      <c r="S241">
        <v>0</v>
      </c>
      <c r="T241">
        <v>156.4</v>
      </c>
      <c r="U241">
        <v>50.7</v>
      </c>
      <c r="V241">
        <v>20.727</v>
      </c>
      <c r="W241">
        <v>-1</v>
      </c>
      <c r="X241">
        <v>1</v>
      </c>
      <c r="Y241">
        <v>3</v>
      </c>
      <c r="Z241">
        <f>IF(AND(MIN(data!D241:'data'!K241, data!M241:'data'!Y241)&gt;=0, IF(data!L241&lt;0, FALSE, data!L241&lt;=95),COUNTA(data!D241:'data'!Y241)=22), 1, 0)</f>
        <v>0</v>
      </c>
      <c r="AA241">
        <f>IF(data!D241=3, IF(COUNTIFS(data!A:A, data!A241, data!G:G, "&lt;&gt;2")=0, 1, 0), 0)</f>
        <v>0</v>
      </c>
      <c r="AB241">
        <f>IF(AND(data!G241=2, COUNTIFS(data!A:A, data!A241, data!G:G, 2) = data!D241), 1, 0)</f>
        <v>0</v>
      </c>
      <c r="AC241" t="str">
        <f>IF(AB241=1, data!D241, "0")</f>
        <v>0</v>
      </c>
    </row>
    <row r="242" spans="1:29" x14ac:dyDescent="0.25">
      <c r="A242" s="1">
        <v>122051</v>
      </c>
      <c r="B242">
        <v>1</v>
      </c>
      <c r="C242" s="1" t="s">
        <v>263</v>
      </c>
      <c r="D242">
        <v>2</v>
      </c>
      <c r="E242">
        <v>7</v>
      </c>
      <c r="F242">
        <v>8</v>
      </c>
      <c r="G242">
        <v>1</v>
      </c>
      <c r="H242">
        <v>73</v>
      </c>
      <c r="I242">
        <v>2</v>
      </c>
      <c r="J242">
        <v>1</v>
      </c>
      <c r="K242">
        <v>1</v>
      </c>
      <c r="L242">
        <v>10</v>
      </c>
      <c r="M242">
        <v>2</v>
      </c>
      <c r="N242">
        <v>3</v>
      </c>
      <c r="O242">
        <v>5</v>
      </c>
      <c r="P242">
        <v>1</v>
      </c>
      <c r="Q242">
        <v>16.587</v>
      </c>
      <c r="R242">
        <v>-1</v>
      </c>
      <c r="S242">
        <v>0</v>
      </c>
      <c r="T242">
        <v>177.4</v>
      </c>
      <c r="U242">
        <v>83.3</v>
      </c>
      <c r="V242">
        <v>26.469000000000001</v>
      </c>
      <c r="W242">
        <v>0.95</v>
      </c>
      <c r="X242">
        <v>1</v>
      </c>
      <c r="Y242">
        <v>3</v>
      </c>
      <c r="Z242">
        <f>IF(AND(MIN(data!D242:'data'!K242, data!M242:'data'!Y242)&gt;=0, IF(data!L242&lt;0, FALSE, data!L242&lt;=95),COUNTA(data!D242:'data'!Y242)=22), 1, 0)</f>
        <v>0</v>
      </c>
      <c r="AA242">
        <f>IF(data!D242=3, IF(COUNTIFS(data!A:A, data!A242, data!G:G, "&lt;&gt;2")=0, 1, 0), 0)</f>
        <v>0</v>
      </c>
      <c r="AB242">
        <f>IF(AND(data!G242=2, COUNTIFS(data!A:A, data!A242, data!G:G, 2) = data!D242), 1, 0)</f>
        <v>0</v>
      </c>
      <c r="AC242" t="str">
        <f>IF(AB242=1, data!D242, "0")</f>
        <v>0</v>
      </c>
    </row>
    <row r="243" spans="1:29" x14ac:dyDescent="0.25">
      <c r="A243" s="1">
        <v>122051</v>
      </c>
      <c r="B243">
        <v>2</v>
      </c>
      <c r="C243" s="1" t="s">
        <v>264</v>
      </c>
      <c r="D243">
        <v>2</v>
      </c>
      <c r="E243">
        <v>7</v>
      </c>
      <c r="F243">
        <v>8</v>
      </c>
      <c r="G243">
        <v>2</v>
      </c>
      <c r="H243">
        <v>71</v>
      </c>
      <c r="I243">
        <v>2</v>
      </c>
      <c r="J243">
        <v>1</v>
      </c>
      <c r="K243">
        <v>1</v>
      </c>
      <c r="L243">
        <v>10</v>
      </c>
      <c r="M243">
        <v>2</v>
      </c>
      <c r="N243">
        <v>1</v>
      </c>
      <c r="O243">
        <v>5</v>
      </c>
      <c r="P243">
        <v>1</v>
      </c>
      <c r="Q243">
        <v>1.5289999999999999</v>
      </c>
      <c r="R243">
        <v>-1</v>
      </c>
      <c r="S243">
        <v>0</v>
      </c>
      <c r="T243">
        <v>160.1</v>
      </c>
      <c r="U243">
        <v>57.2</v>
      </c>
      <c r="V243">
        <v>22.315999999999999</v>
      </c>
      <c r="W243">
        <v>0.76800000000000002</v>
      </c>
      <c r="X243">
        <v>1</v>
      </c>
      <c r="Y243">
        <v>3</v>
      </c>
      <c r="Z243">
        <f>IF(AND(MIN(data!D243:'data'!K243, data!M243:'data'!Y243)&gt;=0, IF(data!L243&lt;0, FALSE, data!L243&lt;=95),COUNTA(data!D243:'data'!Y243)=22), 1, 0)</f>
        <v>0</v>
      </c>
      <c r="AA243">
        <f>IF(data!D243=3, IF(COUNTIFS(data!A:A, data!A243, data!G:G, "&lt;&gt;2")=0, 1, 0), 0)</f>
        <v>0</v>
      </c>
      <c r="AB243">
        <f>IF(AND(data!G243=2, COUNTIFS(data!A:A, data!A243, data!G:G, 2) = data!D243), 1, 0)</f>
        <v>0</v>
      </c>
      <c r="AC243" t="str">
        <f>IF(AB243=1, data!D243, "0")</f>
        <v>0</v>
      </c>
    </row>
    <row r="244" spans="1:29" x14ac:dyDescent="0.25">
      <c r="A244" s="1">
        <v>122151</v>
      </c>
      <c r="B244">
        <v>1</v>
      </c>
      <c r="C244" s="1" t="s">
        <v>265</v>
      </c>
      <c r="D244">
        <v>1</v>
      </c>
      <c r="E244">
        <v>7</v>
      </c>
      <c r="F244">
        <v>8</v>
      </c>
      <c r="G244">
        <v>1</v>
      </c>
      <c r="H244">
        <v>27</v>
      </c>
      <c r="I244">
        <v>2</v>
      </c>
      <c r="J244">
        <v>1</v>
      </c>
      <c r="K244">
        <v>1</v>
      </c>
      <c r="L244">
        <v>31</v>
      </c>
      <c r="M244">
        <v>2</v>
      </c>
      <c r="N244">
        <v>2</v>
      </c>
      <c r="O244">
        <v>5</v>
      </c>
      <c r="P244">
        <v>1</v>
      </c>
      <c r="Q244">
        <v>4.9029999999999996</v>
      </c>
      <c r="R244">
        <v>-1</v>
      </c>
      <c r="S244">
        <v>0</v>
      </c>
      <c r="T244">
        <v>169.9</v>
      </c>
      <c r="U244">
        <v>71.599999999999994</v>
      </c>
      <c r="V244">
        <v>24.803999999999998</v>
      </c>
      <c r="W244">
        <v>0.70299999999999996</v>
      </c>
      <c r="X244">
        <v>2</v>
      </c>
      <c r="Y244">
        <v>3</v>
      </c>
      <c r="Z244">
        <f>IF(AND(MIN(data!D244:'data'!K244, data!M244:'data'!Y244)&gt;=0, IF(data!L244&lt;0, FALSE, data!L244&lt;=95),COUNTA(data!D244:'data'!Y244)=22), 1, 0)</f>
        <v>0</v>
      </c>
      <c r="AA244">
        <f>IF(data!D244=3, IF(COUNTIFS(data!A:A, data!A244, data!G:G, "&lt;&gt;2")=0, 1, 0), 0)</f>
        <v>0</v>
      </c>
      <c r="AB244">
        <f>IF(AND(data!G244=2, COUNTIFS(data!A:A, data!A244, data!G:G, 2) = data!D244), 1, 0)</f>
        <v>0</v>
      </c>
      <c r="AC244" t="str">
        <f>IF(AB244=1, data!D244, "0")</f>
        <v>0</v>
      </c>
    </row>
    <row r="245" spans="1:29" x14ac:dyDescent="0.25">
      <c r="A245" s="1">
        <v>122341</v>
      </c>
      <c r="B245">
        <v>1</v>
      </c>
      <c r="C245" s="1" t="s">
        <v>266</v>
      </c>
      <c r="D245">
        <v>1</v>
      </c>
      <c r="E245">
        <v>7</v>
      </c>
      <c r="F245">
        <v>8</v>
      </c>
      <c r="G245">
        <v>2</v>
      </c>
      <c r="H245">
        <v>48</v>
      </c>
      <c r="I245">
        <v>3</v>
      </c>
      <c r="J245">
        <v>1</v>
      </c>
      <c r="K245">
        <v>7</v>
      </c>
      <c r="L245">
        <v>4</v>
      </c>
      <c r="M245">
        <v>2</v>
      </c>
      <c r="N245">
        <v>1</v>
      </c>
      <c r="O245">
        <v>5</v>
      </c>
      <c r="P245">
        <v>1</v>
      </c>
      <c r="Q245">
        <v>15</v>
      </c>
      <c r="R245">
        <v>-1</v>
      </c>
      <c r="S245">
        <v>0</v>
      </c>
      <c r="T245">
        <v>154.69999999999999</v>
      </c>
      <c r="U245">
        <v>85.1</v>
      </c>
      <c r="V245">
        <v>35.558999999999997</v>
      </c>
      <c r="W245">
        <v>0.84799999999999998</v>
      </c>
      <c r="X245">
        <v>2</v>
      </c>
      <c r="Y245">
        <v>3</v>
      </c>
      <c r="Z245">
        <f>IF(AND(MIN(data!D245:'data'!K245, data!M245:'data'!Y245)&gt;=0, IF(data!L245&lt;0, FALSE, data!L245&lt;=95),COUNTA(data!D245:'data'!Y245)=22), 1, 0)</f>
        <v>0</v>
      </c>
      <c r="AA245">
        <f>IF(data!D245=3, IF(COUNTIFS(data!A:A, data!A245, data!G:G, "&lt;&gt;2")=0, 1, 0), 0)</f>
        <v>0</v>
      </c>
      <c r="AB245">
        <f>IF(AND(data!G245=2, COUNTIFS(data!A:A, data!A245, data!G:G, 2) = data!D245), 1, 0)</f>
        <v>1</v>
      </c>
      <c r="AC245">
        <f>IF(AB245=1, data!D245, "0")</f>
        <v>1</v>
      </c>
    </row>
    <row r="246" spans="1:29" x14ac:dyDescent="0.25">
      <c r="A246" s="1">
        <v>122371</v>
      </c>
      <c r="B246">
        <v>1</v>
      </c>
      <c r="C246" s="1" t="s">
        <v>267</v>
      </c>
      <c r="D246">
        <v>3</v>
      </c>
      <c r="E246">
        <v>7</v>
      </c>
      <c r="F246">
        <v>8</v>
      </c>
      <c r="G246">
        <v>1</v>
      </c>
      <c r="H246">
        <v>35</v>
      </c>
      <c r="I246">
        <v>1</v>
      </c>
      <c r="J246">
        <v>6</v>
      </c>
      <c r="K246">
        <v>1</v>
      </c>
      <c r="L246">
        <v>25</v>
      </c>
      <c r="M246">
        <v>1</v>
      </c>
      <c r="N246">
        <v>1</v>
      </c>
      <c r="O246">
        <v>5</v>
      </c>
      <c r="P246">
        <v>2</v>
      </c>
      <c r="Q246">
        <v>0</v>
      </c>
      <c r="R246">
        <v>-1</v>
      </c>
      <c r="S246">
        <v>1</v>
      </c>
      <c r="T246">
        <v>172.3</v>
      </c>
      <c r="U246">
        <v>72</v>
      </c>
      <c r="V246">
        <v>24.253</v>
      </c>
      <c r="W246">
        <v>0.92100000000000004</v>
      </c>
      <c r="X246">
        <v>1</v>
      </c>
      <c r="Y246">
        <v>3</v>
      </c>
      <c r="Z246">
        <f>IF(AND(MIN(data!D246:'data'!K246, data!M246:'data'!Y246)&gt;=0, IF(data!L246&lt;0, FALSE, data!L246&lt;=95),COUNTA(data!D246:'data'!Y246)=22), 1, 0)</f>
        <v>0</v>
      </c>
      <c r="AA246">
        <f>IF(data!D246=3, IF(COUNTIFS(data!A:A, data!A246, data!G:G, "&lt;&gt;2")=0, 1, 0), 0)</f>
        <v>0</v>
      </c>
      <c r="AB246">
        <f>IF(AND(data!G246=2, COUNTIFS(data!A:A, data!A246, data!G:G, 2) = data!D246), 1, 0)</f>
        <v>0</v>
      </c>
      <c r="AC246" t="str">
        <f>IF(AB246=1, data!D246, "0")</f>
        <v>0</v>
      </c>
    </row>
    <row r="247" spans="1:29" x14ac:dyDescent="0.25">
      <c r="A247" s="1">
        <v>122371</v>
      </c>
      <c r="B247">
        <v>2</v>
      </c>
      <c r="C247" s="1" t="s">
        <v>268</v>
      </c>
      <c r="D247">
        <v>3</v>
      </c>
      <c r="E247">
        <v>7</v>
      </c>
      <c r="F247">
        <v>8</v>
      </c>
      <c r="G247">
        <v>1</v>
      </c>
      <c r="H247">
        <v>29</v>
      </c>
      <c r="I247">
        <v>2</v>
      </c>
      <c r="J247">
        <v>6</v>
      </c>
      <c r="K247">
        <v>1</v>
      </c>
      <c r="L247">
        <v>25</v>
      </c>
      <c r="M247">
        <v>1</v>
      </c>
      <c r="N247">
        <v>1</v>
      </c>
      <c r="O247">
        <v>5</v>
      </c>
      <c r="P247">
        <v>2</v>
      </c>
      <c r="Q247">
        <v>0</v>
      </c>
      <c r="R247">
        <v>-1</v>
      </c>
      <c r="S247">
        <v>0</v>
      </c>
      <c r="T247">
        <v>174</v>
      </c>
      <c r="U247">
        <v>70.599999999999994</v>
      </c>
      <c r="V247">
        <v>23.318999999999999</v>
      </c>
      <c r="W247">
        <v>0.94599999999999995</v>
      </c>
      <c r="X247">
        <v>1</v>
      </c>
      <c r="Y247">
        <v>3</v>
      </c>
      <c r="Z247">
        <f>IF(AND(MIN(data!D247:'data'!K247, data!M247:'data'!Y247)&gt;=0, IF(data!L247&lt;0, FALSE, data!L247&lt;=95),COUNTA(data!D247:'data'!Y247)=22), 1, 0)</f>
        <v>0</v>
      </c>
      <c r="AA247">
        <f>IF(data!D247=3, IF(COUNTIFS(data!A:A, data!A247, data!G:G, "&lt;&gt;2")=0, 1, 0), 0)</f>
        <v>0</v>
      </c>
      <c r="AB247">
        <f>IF(AND(data!G247=2, COUNTIFS(data!A:A, data!A247, data!G:G, 2) = data!D247), 1, 0)</f>
        <v>0</v>
      </c>
      <c r="AC247" t="str">
        <f>IF(AB247=1, data!D247, "0")</f>
        <v>0</v>
      </c>
    </row>
    <row r="248" spans="1:29" x14ac:dyDescent="0.25">
      <c r="A248" s="1">
        <v>122371</v>
      </c>
      <c r="B248">
        <v>3</v>
      </c>
      <c r="C248" s="1" t="s">
        <v>269</v>
      </c>
      <c r="D248">
        <v>3</v>
      </c>
      <c r="E248">
        <v>7</v>
      </c>
      <c r="F248">
        <v>8</v>
      </c>
      <c r="G248">
        <v>2</v>
      </c>
      <c r="H248">
        <v>23</v>
      </c>
      <c r="I248">
        <v>2</v>
      </c>
      <c r="J248">
        <v>6</v>
      </c>
      <c r="K248">
        <v>1</v>
      </c>
      <c r="L248">
        <v>25</v>
      </c>
      <c r="M248">
        <v>1</v>
      </c>
      <c r="N248">
        <v>1</v>
      </c>
      <c r="O248">
        <v>5</v>
      </c>
      <c r="P248">
        <v>2</v>
      </c>
      <c r="Q248">
        <v>0</v>
      </c>
      <c r="R248">
        <v>3</v>
      </c>
      <c r="S248">
        <v>0</v>
      </c>
      <c r="T248">
        <v>158.4</v>
      </c>
      <c r="U248">
        <v>58.6</v>
      </c>
      <c r="V248">
        <v>23.355</v>
      </c>
      <c r="W248">
        <v>0.75800000000000001</v>
      </c>
      <c r="X248">
        <v>1</v>
      </c>
      <c r="Y248">
        <v>3</v>
      </c>
      <c r="Z248">
        <f>IF(AND(MIN(data!D248:'data'!K248, data!M248:'data'!Y248)&gt;=0, IF(data!L248&lt;0, FALSE, data!L248&lt;=95),COUNTA(data!D248:'data'!Y248)=22), 1, 0)</f>
        <v>1</v>
      </c>
      <c r="AA248">
        <f>IF(data!D248=3, IF(COUNTIFS(data!A:A, data!A248, data!G:G, "&lt;&gt;2")=0, 1, 0), 0)</f>
        <v>0</v>
      </c>
      <c r="AB248">
        <f>IF(AND(data!G248=2, COUNTIFS(data!A:A, data!A248, data!G:G, 2) = data!D248), 1, 0)</f>
        <v>0</v>
      </c>
      <c r="AC248" t="str">
        <f>IF(AB248=1, data!D248, "0")</f>
        <v>0</v>
      </c>
    </row>
    <row r="249" spans="1:29" x14ac:dyDescent="0.25">
      <c r="A249" s="1">
        <v>123181</v>
      </c>
      <c r="B249">
        <v>1</v>
      </c>
      <c r="C249" s="1" t="s">
        <v>270</v>
      </c>
      <c r="D249">
        <v>3</v>
      </c>
      <c r="E249">
        <v>8</v>
      </c>
      <c r="F249">
        <v>17</v>
      </c>
      <c r="G249">
        <v>2</v>
      </c>
      <c r="H249">
        <v>43</v>
      </c>
      <c r="I249">
        <v>6</v>
      </c>
      <c r="J249">
        <v>1</v>
      </c>
      <c r="K249">
        <v>4</v>
      </c>
      <c r="L249">
        <v>13</v>
      </c>
      <c r="M249">
        <v>2</v>
      </c>
      <c r="N249">
        <v>4</v>
      </c>
      <c r="O249">
        <v>2</v>
      </c>
      <c r="P249">
        <v>1</v>
      </c>
      <c r="Q249">
        <v>19.259</v>
      </c>
      <c r="R249">
        <v>-1</v>
      </c>
      <c r="S249">
        <v>9</v>
      </c>
      <c r="T249">
        <v>164.6</v>
      </c>
      <c r="U249">
        <v>98.4</v>
      </c>
      <c r="V249">
        <v>36.319000000000003</v>
      </c>
      <c r="W249">
        <v>0.94</v>
      </c>
      <c r="X249">
        <v>2</v>
      </c>
      <c r="Y249">
        <v>1</v>
      </c>
      <c r="Z249">
        <f>IF(AND(MIN(data!D249:'data'!K249, data!M249:'data'!Y249)&gt;=0, IF(data!L249&lt;0, FALSE, data!L249&lt;=95),COUNTA(data!D249:'data'!Y249)=22), 1, 0)</f>
        <v>0</v>
      </c>
      <c r="AA249">
        <f>IF(data!D249=3, IF(COUNTIFS(data!A:A, data!A249, data!G:G, "&lt;&gt;2")=0, 1, 0), 0)</f>
        <v>0</v>
      </c>
      <c r="AB249">
        <f>IF(AND(data!G249=2, COUNTIFS(data!A:A, data!A249, data!G:G, 2) = data!D249), 1, 0)</f>
        <v>0</v>
      </c>
      <c r="AC249" t="str">
        <f>IF(AB249=1, data!D249, "0")</f>
        <v>0</v>
      </c>
    </row>
    <row r="250" spans="1:29" x14ac:dyDescent="0.25">
      <c r="A250" s="1">
        <v>123181</v>
      </c>
      <c r="B250">
        <v>2</v>
      </c>
      <c r="C250" s="1" t="s">
        <v>271</v>
      </c>
      <c r="D250">
        <v>3</v>
      </c>
      <c r="E250">
        <v>8</v>
      </c>
      <c r="F250">
        <v>17</v>
      </c>
      <c r="G250">
        <v>1</v>
      </c>
      <c r="H250">
        <v>47</v>
      </c>
      <c r="I250">
        <v>6</v>
      </c>
      <c r="J250">
        <v>1</v>
      </c>
      <c r="K250">
        <v>3</v>
      </c>
      <c r="L250">
        <v>13</v>
      </c>
      <c r="M250">
        <v>2</v>
      </c>
      <c r="N250">
        <v>3</v>
      </c>
      <c r="O250">
        <v>5</v>
      </c>
      <c r="P250">
        <v>1</v>
      </c>
      <c r="Q250">
        <v>12.116</v>
      </c>
      <c r="R250">
        <v>-1</v>
      </c>
      <c r="S250">
        <v>0</v>
      </c>
      <c r="T250">
        <v>174.4</v>
      </c>
      <c r="U250">
        <v>92.2</v>
      </c>
      <c r="V250">
        <v>30.314</v>
      </c>
      <c r="W250">
        <v>1</v>
      </c>
      <c r="X250">
        <v>2</v>
      </c>
      <c r="Y250">
        <v>1</v>
      </c>
      <c r="Z250">
        <f>IF(AND(MIN(data!D250:'data'!K250, data!M250:'data'!Y250)&gt;=0, IF(data!L250&lt;0, FALSE, data!L250&lt;=95),COUNTA(data!D250:'data'!Y250)=22), 1, 0)</f>
        <v>0</v>
      </c>
      <c r="AA250">
        <f>IF(data!D250=3, IF(COUNTIFS(data!A:A, data!A250, data!G:G, "&lt;&gt;2")=0, 1, 0), 0)</f>
        <v>0</v>
      </c>
      <c r="AB250">
        <f>IF(AND(data!G250=2, COUNTIFS(data!A:A, data!A250, data!G:G, 2) = data!D250), 1, 0)</f>
        <v>0</v>
      </c>
      <c r="AC250" t="str">
        <f>IF(AB250=1, data!D250, "0")</f>
        <v>0</v>
      </c>
    </row>
    <row r="251" spans="1:29" x14ac:dyDescent="0.25">
      <c r="A251" s="1">
        <v>123181</v>
      </c>
      <c r="B251">
        <v>3</v>
      </c>
      <c r="C251" s="1" t="s">
        <v>272</v>
      </c>
      <c r="D251">
        <v>3</v>
      </c>
      <c r="E251">
        <v>8</v>
      </c>
      <c r="F251">
        <v>17</v>
      </c>
      <c r="G251">
        <v>1</v>
      </c>
      <c r="H251">
        <v>14</v>
      </c>
      <c r="I251">
        <v>-1</v>
      </c>
      <c r="J251">
        <v>1</v>
      </c>
      <c r="K251">
        <v>-1</v>
      </c>
      <c r="L251">
        <v>13</v>
      </c>
      <c r="M251">
        <v>2</v>
      </c>
      <c r="N251">
        <v>-1</v>
      </c>
      <c r="O251">
        <v>-1</v>
      </c>
      <c r="P251">
        <v>-1</v>
      </c>
      <c r="Q251">
        <v>-1</v>
      </c>
      <c r="R251">
        <v>-1</v>
      </c>
      <c r="S251">
        <v>3</v>
      </c>
      <c r="T251">
        <v>164.4</v>
      </c>
      <c r="U251">
        <v>56.3</v>
      </c>
      <c r="V251">
        <v>20.831</v>
      </c>
      <c r="W251">
        <v>-1</v>
      </c>
      <c r="X251">
        <v>1</v>
      </c>
      <c r="Y251">
        <v>3</v>
      </c>
      <c r="Z251">
        <f>IF(AND(MIN(data!D251:'data'!K251, data!M251:'data'!Y251)&gt;=0, IF(data!L251&lt;0, FALSE, data!L251&lt;=95),COUNTA(data!D251:'data'!Y251)=22), 1, 0)</f>
        <v>0</v>
      </c>
      <c r="AA251">
        <f>IF(data!D251=3, IF(COUNTIFS(data!A:A, data!A251, data!G:G, "&lt;&gt;2")=0, 1, 0), 0)</f>
        <v>0</v>
      </c>
      <c r="AB251">
        <f>IF(AND(data!G251=2, COUNTIFS(data!A:A, data!A251, data!G:G, 2) = data!D251), 1, 0)</f>
        <v>0</v>
      </c>
      <c r="AC251" t="str">
        <f>IF(AB251=1, data!D251, "0")</f>
        <v>0</v>
      </c>
    </row>
    <row r="252" spans="1:29" x14ac:dyDescent="0.25">
      <c r="A252" s="1">
        <v>123201</v>
      </c>
      <c r="B252">
        <v>1</v>
      </c>
      <c r="C252" s="1" t="s">
        <v>273</v>
      </c>
      <c r="D252">
        <v>2</v>
      </c>
      <c r="E252">
        <v>8</v>
      </c>
      <c r="F252">
        <v>17</v>
      </c>
      <c r="G252">
        <v>1</v>
      </c>
      <c r="H252">
        <v>56</v>
      </c>
      <c r="I252">
        <v>2</v>
      </c>
      <c r="J252">
        <v>1</v>
      </c>
      <c r="K252">
        <v>4</v>
      </c>
      <c r="L252">
        <v>96</v>
      </c>
      <c r="M252">
        <v>2</v>
      </c>
      <c r="N252">
        <v>4</v>
      </c>
      <c r="O252">
        <v>1</v>
      </c>
      <c r="P252">
        <v>1</v>
      </c>
      <c r="Q252">
        <v>14.615</v>
      </c>
      <c r="R252">
        <v>-1</v>
      </c>
      <c r="S252">
        <v>0</v>
      </c>
      <c r="T252">
        <v>172.2</v>
      </c>
      <c r="U252">
        <v>83.3</v>
      </c>
      <c r="V252">
        <v>28.091999999999999</v>
      </c>
      <c r="W252">
        <v>-1</v>
      </c>
      <c r="X252">
        <v>2</v>
      </c>
      <c r="Y252">
        <v>1</v>
      </c>
      <c r="Z252">
        <f>IF(AND(MIN(data!D252:'data'!K252, data!M252:'data'!Y252)&gt;=0, IF(data!L252&lt;0, FALSE, data!L252&lt;=95),COUNTA(data!D252:'data'!Y252)=22), 1, 0)</f>
        <v>0</v>
      </c>
      <c r="AA252">
        <f>IF(data!D252=3, IF(COUNTIFS(data!A:A, data!A252, data!G:G, "&lt;&gt;2")=0, 1, 0), 0)</f>
        <v>0</v>
      </c>
      <c r="AB252">
        <f>IF(AND(data!G252=2, COUNTIFS(data!A:A, data!A252, data!G:G, 2) = data!D252), 1, 0)</f>
        <v>0</v>
      </c>
      <c r="AC252" t="str">
        <f>IF(AB252=1, data!D252, "0")</f>
        <v>0</v>
      </c>
    </row>
    <row r="253" spans="1:29" x14ac:dyDescent="0.25">
      <c r="A253" s="1">
        <v>123201</v>
      </c>
      <c r="B253">
        <v>2</v>
      </c>
      <c r="C253" s="1" t="s">
        <v>274</v>
      </c>
      <c r="D253">
        <v>2</v>
      </c>
      <c r="E253">
        <v>8</v>
      </c>
      <c r="F253">
        <v>17</v>
      </c>
      <c r="G253">
        <v>2</v>
      </c>
      <c r="H253">
        <v>54</v>
      </c>
      <c r="I253">
        <v>2</v>
      </c>
      <c r="J253">
        <v>1</v>
      </c>
      <c r="K253">
        <v>4</v>
      </c>
      <c r="L253">
        <v>96</v>
      </c>
      <c r="M253">
        <v>1</v>
      </c>
      <c r="N253">
        <v>4</v>
      </c>
      <c r="O253">
        <v>2</v>
      </c>
      <c r="P253">
        <v>1</v>
      </c>
      <c r="Q253">
        <v>13.115</v>
      </c>
      <c r="R253">
        <v>-1</v>
      </c>
      <c r="S253">
        <v>0</v>
      </c>
      <c r="T253">
        <v>162.6</v>
      </c>
      <c r="U253">
        <v>83.8</v>
      </c>
      <c r="V253">
        <v>31.696000000000002</v>
      </c>
      <c r="W253">
        <v>-1</v>
      </c>
      <c r="X253">
        <v>2</v>
      </c>
      <c r="Y253">
        <v>1</v>
      </c>
      <c r="Z253">
        <f>IF(AND(MIN(data!D253:'data'!K253, data!M253:'data'!Y253)&gt;=0, IF(data!L253&lt;0, FALSE, data!L253&lt;=95),COUNTA(data!D253:'data'!Y253)=22), 1, 0)</f>
        <v>0</v>
      </c>
      <c r="AA253">
        <f>IF(data!D253=3, IF(COUNTIFS(data!A:A, data!A253, data!G:G, "&lt;&gt;2")=0, 1, 0), 0)</f>
        <v>0</v>
      </c>
      <c r="AB253">
        <f>IF(AND(data!G253=2, COUNTIFS(data!A:A, data!A253, data!G:G, 2) = data!D253), 1, 0)</f>
        <v>0</v>
      </c>
      <c r="AC253" t="str">
        <f>IF(AB253=1, data!D253, "0")</f>
        <v>0</v>
      </c>
    </row>
    <row r="254" spans="1:29" x14ac:dyDescent="0.25">
      <c r="A254" s="1">
        <v>123271</v>
      </c>
      <c r="B254">
        <v>1</v>
      </c>
      <c r="C254" s="1" t="s">
        <v>275</v>
      </c>
      <c r="D254">
        <v>3</v>
      </c>
      <c r="E254">
        <v>8</v>
      </c>
      <c r="F254">
        <v>17</v>
      </c>
      <c r="G254">
        <v>2</v>
      </c>
      <c r="H254">
        <v>40</v>
      </c>
      <c r="I254">
        <v>2</v>
      </c>
      <c r="J254">
        <v>3</v>
      </c>
      <c r="K254">
        <v>3</v>
      </c>
      <c r="L254">
        <v>18</v>
      </c>
      <c r="M254">
        <v>2</v>
      </c>
      <c r="N254">
        <v>1</v>
      </c>
      <c r="O254">
        <v>5</v>
      </c>
      <c r="P254">
        <v>1</v>
      </c>
      <c r="Q254">
        <v>0.28799999999999998</v>
      </c>
      <c r="R254">
        <v>-1</v>
      </c>
      <c r="S254">
        <v>2</v>
      </c>
      <c r="T254">
        <v>-1</v>
      </c>
      <c r="U254">
        <v>92.3</v>
      </c>
      <c r="V254">
        <v>-1</v>
      </c>
      <c r="W254">
        <v>0.83199999999999996</v>
      </c>
      <c r="X254">
        <v>2</v>
      </c>
      <c r="Y254">
        <v>1</v>
      </c>
      <c r="Z254">
        <f>IF(AND(MIN(data!D254:'data'!K254, data!M254:'data'!Y254)&gt;=0, IF(data!L254&lt;0, FALSE, data!L254&lt;=95),COUNTA(data!D254:'data'!Y254)=22), 1, 0)</f>
        <v>0</v>
      </c>
      <c r="AA254">
        <f>IF(data!D254=3, IF(COUNTIFS(data!A:A, data!A254, data!G:G, "&lt;&gt;2")=0, 1, 0), 0)</f>
        <v>0</v>
      </c>
      <c r="AB254">
        <f>IF(AND(data!G254=2, COUNTIFS(data!A:A, data!A254, data!G:G, 2) = data!D254), 1, 0)</f>
        <v>0</v>
      </c>
      <c r="AC254" t="str">
        <f>IF(AB254=1, data!D254, "0")</f>
        <v>0</v>
      </c>
    </row>
    <row r="255" spans="1:29" x14ac:dyDescent="0.25">
      <c r="A255" s="1">
        <v>123271</v>
      </c>
      <c r="B255">
        <v>2</v>
      </c>
      <c r="C255" s="1" t="s">
        <v>276</v>
      </c>
      <c r="D255">
        <v>3</v>
      </c>
      <c r="E255">
        <v>8</v>
      </c>
      <c r="F255">
        <v>17</v>
      </c>
      <c r="G255">
        <v>1</v>
      </c>
      <c r="H255">
        <v>49</v>
      </c>
      <c r="I255">
        <v>2</v>
      </c>
      <c r="J255">
        <v>1</v>
      </c>
      <c r="K255">
        <v>4</v>
      </c>
      <c r="L255">
        <v>18</v>
      </c>
      <c r="M255">
        <v>2</v>
      </c>
      <c r="N255">
        <v>2</v>
      </c>
      <c r="O255">
        <v>5</v>
      </c>
      <c r="P255">
        <v>1</v>
      </c>
      <c r="Q255">
        <v>31.75</v>
      </c>
      <c r="R255">
        <v>-1</v>
      </c>
      <c r="S255">
        <v>0</v>
      </c>
      <c r="T255">
        <v>176</v>
      </c>
      <c r="U255">
        <v>97</v>
      </c>
      <c r="V255">
        <v>31.315000000000001</v>
      </c>
      <c r="W255">
        <v>1.0089999999999999</v>
      </c>
      <c r="X255">
        <v>2</v>
      </c>
      <c r="Y255">
        <v>3</v>
      </c>
      <c r="Z255">
        <f>IF(AND(MIN(data!D255:'data'!K255, data!M255:'data'!Y255)&gt;=0, IF(data!L255&lt;0, FALSE, data!L255&lt;=95),COUNTA(data!D255:'data'!Y255)=22), 1, 0)</f>
        <v>0</v>
      </c>
      <c r="AA255">
        <f>IF(data!D255=3, IF(COUNTIFS(data!A:A, data!A255, data!G:G, "&lt;&gt;2")=0, 1, 0), 0)</f>
        <v>0</v>
      </c>
      <c r="AB255">
        <f>IF(AND(data!G255=2, COUNTIFS(data!A:A, data!A255, data!G:G, 2) = data!D255), 1, 0)</f>
        <v>0</v>
      </c>
      <c r="AC255" t="str">
        <f>IF(AB255=1, data!D255, "0")</f>
        <v>0</v>
      </c>
    </row>
    <row r="256" spans="1:29" x14ac:dyDescent="0.25">
      <c r="A256" s="1">
        <v>123271</v>
      </c>
      <c r="B256">
        <v>3</v>
      </c>
      <c r="C256" s="1" t="s">
        <v>277</v>
      </c>
      <c r="D256">
        <v>3</v>
      </c>
      <c r="E256">
        <v>8</v>
      </c>
      <c r="F256">
        <v>17</v>
      </c>
      <c r="G256">
        <v>2</v>
      </c>
      <c r="H256">
        <v>1</v>
      </c>
      <c r="I256">
        <v>-1</v>
      </c>
      <c r="J256">
        <v>2</v>
      </c>
      <c r="K256">
        <v>-1</v>
      </c>
      <c r="L256">
        <v>18</v>
      </c>
      <c r="M256">
        <v>2</v>
      </c>
      <c r="N256">
        <v>-1</v>
      </c>
      <c r="O256">
        <v>-1</v>
      </c>
      <c r="P256">
        <v>-1</v>
      </c>
      <c r="Q256">
        <v>-1</v>
      </c>
      <c r="R256">
        <v>-1</v>
      </c>
      <c r="S256">
        <v>-2</v>
      </c>
      <c r="T256">
        <v>-1</v>
      </c>
      <c r="U256">
        <v>14</v>
      </c>
      <c r="V256">
        <v>-1</v>
      </c>
      <c r="W256">
        <v>-1</v>
      </c>
      <c r="X256">
        <v>-2</v>
      </c>
      <c r="Y256">
        <v>-2</v>
      </c>
      <c r="Z256">
        <f>IF(AND(MIN(data!D256:'data'!K256, data!M256:'data'!Y256)&gt;=0, IF(data!L256&lt;0, FALSE, data!L256&lt;=95),COUNTA(data!D256:'data'!Y256)=22), 1, 0)</f>
        <v>0</v>
      </c>
      <c r="AA256">
        <f>IF(data!D256=3, IF(COUNTIFS(data!A:A, data!A256, data!G:G, "&lt;&gt;2")=0, 1, 0), 0)</f>
        <v>0</v>
      </c>
      <c r="AB256">
        <f>IF(AND(data!G256=2, COUNTIFS(data!A:A, data!A256, data!G:G, 2) = data!D256), 1, 0)</f>
        <v>0</v>
      </c>
      <c r="AC256" t="str">
        <f>IF(AB256=1, data!D256, "0")</f>
        <v>0</v>
      </c>
    </row>
    <row r="257" spans="1:29" x14ac:dyDescent="0.25">
      <c r="A257" s="1">
        <v>123341</v>
      </c>
      <c r="B257">
        <v>1</v>
      </c>
      <c r="C257" s="1" t="s">
        <v>278</v>
      </c>
      <c r="D257">
        <v>3</v>
      </c>
      <c r="E257">
        <v>8</v>
      </c>
      <c r="F257">
        <v>17</v>
      </c>
      <c r="G257">
        <v>2</v>
      </c>
      <c r="H257">
        <v>31</v>
      </c>
      <c r="I257">
        <v>2</v>
      </c>
      <c r="J257">
        <v>1</v>
      </c>
      <c r="K257">
        <v>4</v>
      </c>
      <c r="L257">
        <v>19</v>
      </c>
      <c r="M257">
        <v>1</v>
      </c>
      <c r="N257">
        <v>4</v>
      </c>
      <c r="O257">
        <v>1</v>
      </c>
      <c r="P257">
        <v>1</v>
      </c>
      <c r="Q257">
        <v>3.1440000000000001</v>
      </c>
      <c r="R257">
        <v>-1</v>
      </c>
      <c r="S257">
        <v>0</v>
      </c>
      <c r="T257">
        <v>163.4</v>
      </c>
      <c r="U257">
        <v>81.7</v>
      </c>
      <c r="V257">
        <v>30.6</v>
      </c>
      <c r="W257">
        <v>0.84099999999999997</v>
      </c>
      <c r="X257">
        <v>2</v>
      </c>
      <c r="Y257">
        <v>1</v>
      </c>
      <c r="Z257">
        <f>IF(AND(MIN(data!D257:'data'!K257, data!M257:'data'!Y257)&gt;=0, IF(data!L257&lt;0, FALSE, data!L257&lt;=95),COUNTA(data!D257:'data'!Y257)=22), 1, 0)</f>
        <v>0</v>
      </c>
      <c r="AA257">
        <f>IF(data!D257=3, IF(COUNTIFS(data!A:A, data!A257, data!G:G, "&lt;&gt;2")=0, 1, 0), 0)</f>
        <v>0</v>
      </c>
      <c r="AB257">
        <f>IF(AND(data!G257=2, COUNTIFS(data!A:A, data!A257, data!G:G, 2) = data!D257), 1, 0)</f>
        <v>0</v>
      </c>
      <c r="AC257" t="str">
        <f>IF(AB257=1, data!D257, "0")</f>
        <v>0</v>
      </c>
    </row>
    <row r="258" spans="1:29" x14ac:dyDescent="0.25">
      <c r="A258" s="1">
        <v>123341</v>
      </c>
      <c r="B258">
        <v>2</v>
      </c>
      <c r="C258" s="1" t="s">
        <v>279</v>
      </c>
      <c r="D258">
        <v>3</v>
      </c>
      <c r="E258">
        <v>8</v>
      </c>
      <c r="F258">
        <v>17</v>
      </c>
      <c r="G258">
        <v>1</v>
      </c>
      <c r="H258">
        <v>2</v>
      </c>
      <c r="I258">
        <v>-1</v>
      </c>
      <c r="J258">
        <v>1</v>
      </c>
      <c r="K258">
        <v>-1</v>
      </c>
      <c r="L258">
        <v>19</v>
      </c>
      <c r="M258">
        <v>1</v>
      </c>
      <c r="N258">
        <v>-1</v>
      </c>
      <c r="O258">
        <v>-1</v>
      </c>
      <c r="P258">
        <v>-1</v>
      </c>
      <c r="Q258">
        <v>-1</v>
      </c>
      <c r="R258">
        <v>-1</v>
      </c>
      <c r="S258">
        <v>-2</v>
      </c>
      <c r="T258">
        <v>-1</v>
      </c>
      <c r="U258">
        <v>-1</v>
      </c>
      <c r="V258">
        <v>-1</v>
      </c>
      <c r="W258">
        <v>-1</v>
      </c>
      <c r="X258">
        <v>-2</v>
      </c>
      <c r="Y258">
        <v>-2</v>
      </c>
      <c r="Z258">
        <f>IF(AND(MIN(data!D258:'data'!K258, data!M258:'data'!Y258)&gt;=0, IF(data!L258&lt;0, FALSE, data!L258&lt;=95),COUNTA(data!D258:'data'!Y258)=22), 1, 0)</f>
        <v>0</v>
      </c>
      <c r="AA258">
        <f>IF(data!D258=3, IF(COUNTIFS(data!A:A, data!A258, data!G:G, "&lt;&gt;2")=0, 1, 0), 0)</f>
        <v>0</v>
      </c>
      <c r="AB258">
        <f>IF(AND(data!G258=2, COUNTIFS(data!A:A, data!A258, data!G:G, 2) = data!D258), 1, 0)</f>
        <v>0</v>
      </c>
      <c r="AC258" t="str">
        <f>IF(AB258=1, data!D258, "0")</f>
        <v>0</v>
      </c>
    </row>
    <row r="259" spans="1:29" x14ac:dyDescent="0.25">
      <c r="A259" s="1">
        <v>123341</v>
      </c>
      <c r="B259">
        <v>3</v>
      </c>
      <c r="C259" s="1" t="s">
        <v>280</v>
      </c>
      <c r="D259">
        <v>3</v>
      </c>
      <c r="E259">
        <v>8</v>
      </c>
      <c r="F259">
        <v>17</v>
      </c>
      <c r="G259">
        <v>1</v>
      </c>
      <c r="H259">
        <v>0</v>
      </c>
      <c r="I259">
        <v>-1</v>
      </c>
      <c r="J259">
        <v>1</v>
      </c>
      <c r="K259">
        <v>-1</v>
      </c>
      <c r="L259">
        <v>19</v>
      </c>
      <c r="M259">
        <v>1</v>
      </c>
      <c r="N259">
        <v>-1</v>
      </c>
      <c r="O259">
        <v>-1</v>
      </c>
      <c r="P259">
        <v>-1</v>
      </c>
      <c r="Q259">
        <v>-1</v>
      </c>
      <c r="R259">
        <v>-1</v>
      </c>
      <c r="S259">
        <v>-2</v>
      </c>
      <c r="T259">
        <v>-1</v>
      </c>
      <c r="U259">
        <v>-1</v>
      </c>
      <c r="V259">
        <v>-1</v>
      </c>
      <c r="W259">
        <v>-1</v>
      </c>
      <c r="X259">
        <v>-2</v>
      </c>
      <c r="Y259">
        <v>-2</v>
      </c>
      <c r="Z259">
        <f>IF(AND(MIN(data!D259:'data'!K259, data!M259:'data'!Y259)&gt;=0, IF(data!L259&lt;0, FALSE, data!L259&lt;=95),COUNTA(data!D259:'data'!Y259)=22), 1, 0)</f>
        <v>0</v>
      </c>
      <c r="AA259">
        <f>IF(data!D259=3, IF(COUNTIFS(data!A:A, data!A259, data!G:G, "&lt;&gt;2")=0, 1, 0), 0)</f>
        <v>0</v>
      </c>
      <c r="AB259">
        <f>IF(AND(data!G259=2, COUNTIFS(data!A:A, data!A259, data!G:G, 2) = data!D259), 1, 0)</f>
        <v>0</v>
      </c>
      <c r="AC259" t="str">
        <f>IF(AB259=1, data!D259, "0")</f>
        <v>0</v>
      </c>
    </row>
    <row r="260" spans="1:29" x14ac:dyDescent="0.25">
      <c r="A260" s="1">
        <v>123371</v>
      </c>
      <c r="B260">
        <v>1</v>
      </c>
      <c r="C260" s="1" t="s">
        <v>281</v>
      </c>
      <c r="D260">
        <v>2</v>
      </c>
      <c r="E260">
        <v>8</v>
      </c>
      <c r="F260">
        <v>17</v>
      </c>
      <c r="G260">
        <v>1</v>
      </c>
      <c r="H260">
        <v>39</v>
      </c>
      <c r="I260">
        <v>2</v>
      </c>
      <c r="J260">
        <v>1</v>
      </c>
      <c r="K260">
        <v>3</v>
      </c>
      <c r="L260">
        <v>22</v>
      </c>
      <c r="M260">
        <v>1</v>
      </c>
      <c r="N260">
        <v>1</v>
      </c>
      <c r="O260">
        <v>5</v>
      </c>
      <c r="P260">
        <v>1</v>
      </c>
      <c r="Q260">
        <v>17.13</v>
      </c>
      <c r="R260">
        <v>-1</v>
      </c>
      <c r="S260">
        <v>2</v>
      </c>
      <c r="T260">
        <v>179.4</v>
      </c>
      <c r="U260">
        <v>85.6</v>
      </c>
      <c r="V260">
        <v>26.597000000000001</v>
      </c>
      <c r="W260">
        <v>0.91800000000000004</v>
      </c>
      <c r="X260">
        <v>1</v>
      </c>
      <c r="Y260">
        <v>1</v>
      </c>
      <c r="Z260">
        <f>IF(AND(MIN(data!D260:'data'!K260, data!M260:'data'!Y260)&gt;=0, IF(data!L260&lt;0, FALSE, data!L260&lt;=95),COUNTA(data!D260:'data'!Y260)=22), 1, 0)</f>
        <v>0</v>
      </c>
      <c r="AA260">
        <f>IF(data!D260=3, IF(COUNTIFS(data!A:A, data!A260, data!G:G, "&lt;&gt;2")=0, 1, 0), 0)</f>
        <v>0</v>
      </c>
      <c r="AB260">
        <f>IF(AND(data!G260=2, COUNTIFS(data!A:A, data!A260, data!G:G, 2) = data!D260), 1, 0)</f>
        <v>0</v>
      </c>
      <c r="AC260" t="str">
        <f>IF(AB260=1, data!D260, "0")</f>
        <v>0</v>
      </c>
    </row>
    <row r="261" spans="1:29" x14ac:dyDescent="0.25">
      <c r="A261" s="1">
        <v>123371</v>
      </c>
      <c r="B261">
        <v>2</v>
      </c>
      <c r="C261" s="1" t="s">
        <v>282</v>
      </c>
      <c r="D261">
        <v>2</v>
      </c>
      <c r="E261">
        <v>8</v>
      </c>
      <c r="F261">
        <v>17</v>
      </c>
      <c r="G261">
        <v>2</v>
      </c>
      <c r="H261">
        <v>38</v>
      </c>
      <c r="I261">
        <v>2</v>
      </c>
      <c r="J261">
        <v>1</v>
      </c>
      <c r="K261">
        <v>3</v>
      </c>
      <c r="L261">
        <v>22</v>
      </c>
      <c r="M261">
        <v>1</v>
      </c>
      <c r="N261">
        <v>1</v>
      </c>
      <c r="O261">
        <v>5</v>
      </c>
      <c r="P261">
        <v>1</v>
      </c>
      <c r="Q261">
        <v>24.509</v>
      </c>
      <c r="R261">
        <v>-1</v>
      </c>
      <c r="S261">
        <v>1</v>
      </c>
      <c r="T261">
        <v>165.5</v>
      </c>
      <c r="U261">
        <v>76.2</v>
      </c>
      <c r="V261">
        <v>27.82</v>
      </c>
      <c r="W261">
        <v>0.77</v>
      </c>
      <c r="X261">
        <v>2</v>
      </c>
      <c r="Y261">
        <v>1</v>
      </c>
      <c r="Z261">
        <f>IF(AND(MIN(data!D261:'data'!K261, data!M261:'data'!Y261)&gt;=0, IF(data!L261&lt;0, FALSE, data!L261&lt;=95),COUNTA(data!D261:'data'!Y261)=22), 1, 0)</f>
        <v>0</v>
      </c>
      <c r="AA261">
        <f>IF(data!D261=3, IF(COUNTIFS(data!A:A, data!A261, data!G:G, "&lt;&gt;2")=0, 1, 0), 0)</f>
        <v>0</v>
      </c>
      <c r="AB261">
        <f>IF(AND(data!G261=2, COUNTIFS(data!A:A, data!A261, data!G:G, 2) = data!D261), 1, 0)</f>
        <v>0</v>
      </c>
      <c r="AC261" t="str">
        <f>IF(AB261=1, data!D261, "0")</f>
        <v>0</v>
      </c>
    </row>
    <row r="262" spans="1:29" x14ac:dyDescent="0.25">
      <c r="A262" s="1">
        <v>124051</v>
      </c>
      <c r="B262">
        <v>1</v>
      </c>
      <c r="C262" s="1" t="s">
        <v>283</v>
      </c>
      <c r="D262">
        <v>4</v>
      </c>
      <c r="E262">
        <v>2</v>
      </c>
      <c r="F262">
        <v>14</v>
      </c>
      <c r="G262">
        <v>2</v>
      </c>
      <c r="H262">
        <v>36</v>
      </c>
      <c r="I262">
        <v>2</v>
      </c>
      <c r="J262">
        <v>1</v>
      </c>
      <c r="K262">
        <v>2</v>
      </c>
      <c r="L262">
        <v>8</v>
      </c>
      <c r="M262">
        <v>2</v>
      </c>
      <c r="N262">
        <v>1</v>
      </c>
      <c r="O262">
        <v>5</v>
      </c>
      <c r="P262">
        <v>1</v>
      </c>
      <c r="Q262">
        <v>0.80800000000000005</v>
      </c>
      <c r="R262">
        <v>-1</v>
      </c>
      <c r="S262">
        <v>1</v>
      </c>
      <c r="T262">
        <v>160.80000000000001</v>
      </c>
      <c r="U262">
        <v>77</v>
      </c>
      <c r="V262">
        <v>29.78</v>
      </c>
      <c r="W262">
        <v>0.88500000000000001</v>
      </c>
      <c r="X262">
        <v>2</v>
      </c>
      <c r="Y262">
        <v>1</v>
      </c>
      <c r="Z262">
        <f>IF(AND(MIN(data!D262:'data'!K262, data!M262:'data'!Y262)&gt;=0, IF(data!L262&lt;0, FALSE, data!L262&lt;=95),COUNTA(data!D262:'data'!Y262)=22), 1, 0)</f>
        <v>0</v>
      </c>
      <c r="AA262">
        <f>IF(data!D262=3, IF(COUNTIFS(data!A:A, data!A262, data!G:G, "&lt;&gt;2")=0, 1, 0), 0)</f>
        <v>0</v>
      </c>
      <c r="AB262">
        <f>IF(AND(data!G262=2, COUNTIFS(data!A:A, data!A262, data!G:G, 2) = data!D262), 1, 0)</f>
        <v>0</v>
      </c>
      <c r="AC262" t="str">
        <f>IF(AB262=1, data!D262, "0")</f>
        <v>0</v>
      </c>
    </row>
    <row r="263" spans="1:29" x14ac:dyDescent="0.25">
      <c r="A263" s="1">
        <v>124051</v>
      </c>
      <c r="B263">
        <v>2</v>
      </c>
      <c r="C263" s="1" t="s">
        <v>284</v>
      </c>
      <c r="D263">
        <v>4</v>
      </c>
      <c r="E263">
        <v>2</v>
      </c>
      <c r="F263">
        <v>14</v>
      </c>
      <c r="G263">
        <v>1</v>
      </c>
      <c r="H263">
        <v>16</v>
      </c>
      <c r="I263">
        <v>1</v>
      </c>
      <c r="J263">
        <v>1</v>
      </c>
      <c r="K263">
        <v>4</v>
      </c>
      <c r="L263">
        <v>8</v>
      </c>
      <c r="M263">
        <v>2</v>
      </c>
      <c r="N263">
        <v>1</v>
      </c>
      <c r="O263">
        <v>5</v>
      </c>
      <c r="P263">
        <v>1</v>
      </c>
      <c r="Q263">
        <v>28.558</v>
      </c>
      <c r="R263">
        <v>4</v>
      </c>
      <c r="S263">
        <v>6</v>
      </c>
      <c r="T263">
        <v>169.2</v>
      </c>
      <c r="U263">
        <v>54.7</v>
      </c>
      <c r="V263">
        <v>19.106999999999999</v>
      </c>
      <c r="W263">
        <v>0.77600000000000002</v>
      </c>
      <c r="X263">
        <v>1</v>
      </c>
      <c r="Y263">
        <v>3</v>
      </c>
      <c r="Z263">
        <f>IF(AND(MIN(data!D263:'data'!K263, data!M263:'data'!Y263)&gt;=0, IF(data!L263&lt;0, FALSE, data!L263&lt;=95),COUNTA(data!D263:'data'!Y263)=22), 1, 0)</f>
        <v>1</v>
      </c>
      <c r="AA263">
        <f>IF(data!D263=3, IF(COUNTIFS(data!A:A, data!A263, data!G:G, "&lt;&gt;2")=0, 1, 0), 0)</f>
        <v>0</v>
      </c>
      <c r="AB263">
        <f>IF(AND(data!G263=2, COUNTIFS(data!A:A, data!A263, data!G:G, 2) = data!D263), 1, 0)</f>
        <v>0</v>
      </c>
      <c r="AC263" t="str">
        <f>IF(AB263=1, data!D263, "0")</f>
        <v>0</v>
      </c>
    </row>
    <row r="264" spans="1:29" x14ac:dyDescent="0.25">
      <c r="A264" s="1">
        <v>124051</v>
      </c>
      <c r="B264">
        <v>3</v>
      </c>
      <c r="C264" s="1" t="s">
        <v>285</v>
      </c>
      <c r="D264">
        <v>4</v>
      </c>
      <c r="E264">
        <v>2</v>
      </c>
      <c r="F264">
        <v>14</v>
      </c>
      <c r="G264">
        <v>2</v>
      </c>
      <c r="H264">
        <v>12</v>
      </c>
      <c r="I264">
        <v>-1</v>
      </c>
      <c r="J264">
        <v>1</v>
      </c>
      <c r="K264">
        <v>-1</v>
      </c>
      <c r="L264">
        <v>8</v>
      </c>
      <c r="M264">
        <v>2</v>
      </c>
      <c r="N264">
        <v>-1</v>
      </c>
      <c r="O264">
        <v>-1</v>
      </c>
      <c r="P264">
        <v>-1</v>
      </c>
      <c r="Q264">
        <v>-1</v>
      </c>
      <c r="R264">
        <v>-1</v>
      </c>
      <c r="S264">
        <v>-2</v>
      </c>
      <c r="T264">
        <v>159.1</v>
      </c>
      <c r="U264">
        <v>47.9</v>
      </c>
      <c r="V264">
        <v>18.922999999999998</v>
      </c>
      <c r="W264">
        <v>-1</v>
      </c>
      <c r="X264">
        <v>1</v>
      </c>
      <c r="Y264">
        <v>1</v>
      </c>
      <c r="Z264">
        <f>IF(AND(MIN(data!D264:'data'!K264, data!M264:'data'!Y264)&gt;=0, IF(data!L264&lt;0, FALSE, data!L264&lt;=95),COUNTA(data!D264:'data'!Y264)=22), 1, 0)</f>
        <v>0</v>
      </c>
      <c r="AA264">
        <f>IF(data!D264=3, IF(COUNTIFS(data!A:A, data!A264, data!G:G, "&lt;&gt;2")=0, 1, 0), 0)</f>
        <v>0</v>
      </c>
      <c r="AB264">
        <f>IF(AND(data!G264=2, COUNTIFS(data!A:A, data!A264, data!G:G, 2) = data!D264), 1, 0)</f>
        <v>0</v>
      </c>
      <c r="AC264" t="str">
        <f>IF(AB264=1, data!D264, "0")</f>
        <v>0</v>
      </c>
    </row>
    <row r="265" spans="1:29" x14ac:dyDescent="0.25">
      <c r="A265" s="1">
        <v>124051</v>
      </c>
      <c r="B265">
        <v>4</v>
      </c>
      <c r="C265" s="1" t="s">
        <v>286</v>
      </c>
      <c r="D265">
        <v>4</v>
      </c>
      <c r="E265">
        <v>2</v>
      </c>
      <c r="F265">
        <v>14</v>
      </c>
      <c r="G265">
        <v>2</v>
      </c>
      <c r="H265">
        <v>10</v>
      </c>
      <c r="I265">
        <v>-1</v>
      </c>
      <c r="J265">
        <v>1</v>
      </c>
      <c r="K265">
        <v>-1</v>
      </c>
      <c r="L265">
        <v>8</v>
      </c>
      <c r="M265">
        <v>1</v>
      </c>
      <c r="N265">
        <v>-1</v>
      </c>
      <c r="O265">
        <v>-1</v>
      </c>
      <c r="P265">
        <v>-1</v>
      </c>
      <c r="Q265">
        <v>-1</v>
      </c>
      <c r="R265">
        <v>-1</v>
      </c>
      <c r="S265">
        <v>-2</v>
      </c>
      <c r="T265">
        <v>145.19999999999999</v>
      </c>
      <c r="U265">
        <v>35.5</v>
      </c>
      <c r="V265">
        <v>16.838000000000001</v>
      </c>
      <c r="W265">
        <v>-1</v>
      </c>
      <c r="X265">
        <v>-8</v>
      </c>
      <c r="Y265">
        <v>3</v>
      </c>
      <c r="Z265">
        <f>IF(AND(MIN(data!D265:'data'!K265, data!M265:'data'!Y265)&gt;=0, IF(data!L265&lt;0, FALSE, data!L265&lt;=95),COUNTA(data!D265:'data'!Y265)=22), 1, 0)</f>
        <v>0</v>
      </c>
      <c r="AA265">
        <f>IF(data!D265=3, IF(COUNTIFS(data!A:A, data!A265, data!G:G, "&lt;&gt;2")=0, 1, 0), 0)</f>
        <v>0</v>
      </c>
      <c r="AB265">
        <f>IF(AND(data!G265=2, COUNTIFS(data!A:A, data!A265, data!G:G, 2) = data!D265), 1, 0)</f>
        <v>0</v>
      </c>
      <c r="AC265" t="str">
        <f>IF(AB265=1, data!D265, "0")</f>
        <v>0</v>
      </c>
    </row>
    <row r="266" spans="1:29" x14ac:dyDescent="0.25">
      <c r="A266" s="1">
        <v>124201</v>
      </c>
      <c r="B266">
        <v>1</v>
      </c>
      <c r="C266" s="1" t="s">
        <v>287</v>
      </c>
      <c r="D266">
        <v>3</v>
      </c>
      <c r="E266">
        <v>2</v>
      </c>
      <c r="F266">
        <v>14</v>
      </c>
      <c r="G266">
        <v>1</v>
      </c>
      <c r="H266">
        <v>47</v>
      </c>
      <c r="I266">
        <v>2</v>
      </c>
      <c r="J266">
        <v>1</v>
      </c>
      <c r="K266">
        <v>3</v>
      </c>
      <c r="L266">
        <v>18</v>
      </c>
      <c r="M266">
        <v>1</v>
      </c>
      <c r="N266">
        <v>4</v>
      </c>
      <c r="O266">
        <v>2</v>
      </c>
      <c r="P266">
        <v>1</v>
      </c>
      <c r="Q266">
        <v>21.058</v>
      </c>
      <c r="R266">
        <v>-1</v>
      </c>
      <c r="S266">
        <v>0</v>
      </c>
      <c r="T266">
        <v>182.3</v>
      </c>
      <c r="U266">
        <v>98.5</v>
      </c>
      <c r="V266">
        <v>29.638999999999999</v>
      </c>
      <c r="W266">
        <v>0.92</v>
      </c>
      <c r="X266">
        <v>1</v>
      </c>
      <c r="Y266">
        <v>1</v>
      </c>
      <c r="Z266">
        <f>IF(AND(MIN(data!D266:'data'!K266, data!M266:'data'!Y266)&gt;=0, IF(data!L266&lt;0, FALSE, data!L266&lt;=95),COUNTA(data!D266:'data'!Y266)=22), 1, 0)</f>
        <v>0</v>
      </c>
      <c r="AA266">
        <f>IF(data!D266=3, IF(COUNTIFS(data!A:A, data!A266, data!G:G, "&lt;&gt;2")=0, 1, 0), 0)</f>
        <v>0</v>
      </c>
      <c r="AB266">
        <f>IF(AND(data!G266=2, COUNTIFS(data!A:A, data!A266, data!G:G, 2) = data!D266), 1, 0)</f>
        <v>0</v>
      </c>
      <c r="AC266" t="str">
        <f>IF(AB266=1, data!D266, "0")</f>
        <v>0</v>
      </c>
    </row>
    <row r="267" spans="1:29" x14ac:dyDescent="0.25">
      <c r="A267" s="1">
        <v>124201</v>
      </c>
      <c r="B267">
        <v>2</v>
      </c>
      <c r="C267" s="1" t="s">
        <v>288</v>
      </c>
      <c r="D267">
        <v>3</v>
      </c>
      <c r="E267">
        <v>2</v>
      </c>
      <c r="F267">
        <v>14</v>
      </c>
      <c r="G267">
        <v>2</v>
      </c>
      <c r="H267">
        <v>45</v>
      </c>
      <c r="I267">
        <v>2</v>
      </c>
      <c r="J267">
        <v>1</v>
      </c>
      <c r="K267">
        <v>4</v>
      </c>
      <c r="L267">
        <v>18</v>
      </c>
      <c r="M267">
        <v>1</v>
      </c>
      <c r="N267">
        <v>4</v>
      </c>
      <c r="O267">
        <v>2</v>
      </c>
      <c r="P267">
        <v>1</v>
      </c>
      <c r="Q267">
        <v>9.4600000000000009</v>
      </c>
      <c r="R267">
        <v>-1</v>
      </c>
      <c r="S267">
        <v>0</v>
      </c>
      <c r="T267">
        <v>153.4</v>
      </c>
      <c r="U267">
        <v>52.9</v>
      </c>
      <c r="V267">
        <v>22.48</v>
      </c>
      <c r="W267">
        <v>0.84099999999999997</v>
      </c>
      <c r="X267">
        <v>1</v>
      </c>
      <c r="Y267">
        <v>1</v>
      </c>
      <c r="Z267">
        <f>IF(AND(MIN(data!D267:'data'!K267, data!M267:'data'!Y267)&gt;=0, IF(data!L267&lt;0, FALSE, data!L267&lt;=95),COUNTA(data!D267:'data'!Y267)=22), 1, 0)</f>
        <v>0</v>
      </c>
      <c r="AA267">
        <f>IF(data!D267=3, IF(COUNTIFS(data!A:A, data!A267, data!G:G, "&lt;&gt;2")=0, 1, 0), 0)</f>
        <v>0</v>
      </c>
      <c r="AB267">
        <f>IF(AND(data!G267=2, COUNTIFS(data!A:A, data!A267, data!G:G, 2) = data!D267), 1, 0)</f>
        <v>0</v>
      </c>
      <c r="AC267" t="str">
        <f>IF(AB267=1, data!D267, "0")</f>
        <v>0</v>
      </c>
    </row>
    <row r="268" spans="1:29" x14ac:dyDescent="0.25">
      <c r="A268" s="1">
        <v>124201</v>
      </c>
      <c r="B268">
        <v>3</v>
      </c>
      <c r="C268" s="1" t="s">
        <v>289</v>
      </c>
      <c r="D268">
        <v>3</v>
      </c>
      <c r="E268">
        <v>2</v>
      </c>
      <c r="F268">
        <v>14</v>
      </c>
      <c r="G268">
        <v>1</v>
      </c>
      <c r="H268">
        <v>11</v>
      </c>
      <c r="I268">
        <v>-1</v>
      </c>
      <c r="J268">
        <v>1</v>
      </c>
      <c r="K268">
        <v>-1</v>
      </c>
      <c r="L268">
        <v>18</v>
      </c>
      <c r="M268">
        <v>1</v>
      </c>
      <c r="N268">
        <v>-1</v>
      </c>
      <c r="O268">
        <v>-1</v>
      </c>
      <c r="P268">
        <v>-1</v>
      </c>
      <c r="Q268">
        <v>-1</v>
      </c>
      <c r="R268">
        <v>-1</v>
      </c>
      <c r="S268">
        <v>-2</v>
      </c>
      <c r="T268">
        <v>149.6</v>
      </c>
      <c r="U268">
        <v>44.2</v>
      </c>
      <c r="V268">
        <v>19.75</v>
      </c>
      <c r="W268">
        <v>-1</v>
      </c>
      <c r="X268">
        <v>2</v>
      </c>
      <c r="Y268">
        <v>3</v>
      </c>
      <c r="Z268">
        <f>IF(AND(MIN(data!D268:'data'!K268, data!M268:'data'!Y268)&gt;=0, IF(data!L268&lt;0, FALSE, data!L268&lt;=95),COUNTA(data!D268:'data'!Y268)=22), 1, 0)</f>
        <v>0</v>
      </c>
      <c r="AA268">
        <f>IF(data!D268=3, IF(COUNTIFS(data!A:A, data!A268, data!G:G, "&lt;&gt;2")=0, 1, 0), 0)</f>
        <v>0</v>
      </c>
      <c r="AB268">
        <f>IF(AND(data!G268=2, COUNTIFS(data!A:A, data!A268, data!G:G, 2) = data!D268), 1, 0)</f>
        <v>0</v>
      </c>
      <c r="AC268" t="str">
        <f>IF(AB268=1, data!D268, "0")</f>
        <v>0</v>
      </c>
    </row>
    <row r="269" spans="1:29" x14ac:dyDescent="0.25">
      <c r="A269" s="1">
        <v>124351</v>
      </c>
      <c r="B269">
        <v>1</v>
      </c>
      <c r="C269" s="1" t="s">
        <v>290</v>
      </c>
      <c r="D269">
        <v>1</v>
      </c>
      <c r="E269">
        <v>2</v>
      </c>
      <c r="F269">
        <v>14</v>
      </c>
      <c r="G269">
        <v>2</v>
      </c>
      <c r="H269">
        <v>61</v>
      </c>
      <c r="I269">
        <v>5</v>
      </c>
      <c r="J269">
        <v>1</v>
      </c>
      <c r="K269">
        <v>7</v>
      </c>
      <c r="L269">
        <v>7</v>
      </c>
      <c r="M269">
        <v>2</v>
      </c>
      <c r="N269">
        <v>4</v>
      </c>
      <c r="O269">
        <v>3</v>
      </c>
      <c r="P269">
        <v>1</v>
      </c>
      <c r="Q269">
        <v>42.058</v>
      </c>
      <c r="R269">
        <v>-1</v>
      </c>
      <c r="S269">
        <v>-9</v>
      </c>
      <c r="T269">
        <v>174.6</v>
      </c>
      <c r="U269">
        <v>80.2</v>
      </c>
      <c r="V269">
        <v>26.308</v>
      </c>
      <c r="W269">
        <v>1.0529999999999999</v>
      </c>
      <c r="X269">
        <v>1</v>
      </c>
      <c r="Y269">
        <v>3</v>
      </c>
      <c r="Z269">
        <f>IF(AND(MIN(data!D269:'data'!K269, data!M269:'data'!Y269)&gt;=0, IF(data!L269&lt;0, FALSE, data!L269&lt;=95),COUNTA(data!D269:'data'!Y269)=22), 1, 0)</f>
        <v>0</v>
      </c>
      <c r="AA269">
        <f>IF(data!D269=3, IF(COUNTIFS(data!A:A, data!A269, data!G:G, "&lt;&gt;2")=0, 1, 0), 0)</f>
        <v>0</v>
      </c>
      <c r="AB269">
        <f>IF(AND(data!G269=2, COUNTIFS(data!A:A, data!A269, data!G:G, 2) = data!D269), 1, 0)</f>
        <v>1</v>
      </c>
      <c r="AC269">
        <f>IF(AB269=1, data!D269, "0")</f>
        <v>1</v>
      </c>
    </row>
    <row r="270" spans="1:29" x14ac:dyDescent="0.25">
      <c r="A270" s="1">
        <v>124371</v>
      </c>
      <c r="B270">
        <v>1</v>
      </c>
      <c r="C270" s="1" t="s">
        <v>291</v>
      </c>
      <c r="D270">
        <v>4</v>
      </c>
      <c r="E270">
        <v>2</v>
      </c>
      <c r="F270">
        <v>14</v>
      </c>
      <c r="G270">
        <v>1</v>
      </c>
      <c r="H270">
        <v>45</v>
      </c>
      <c r="I270">
        <v>2</v>
      </c>
      <c r="J270">
        <v>1</v>
      </c>
      <c r="K270">
        <v>2</v>
      </c>
      <c r="L270">
        <v>12</v>
      </c>
      <c r="M270">
        <v>2</v>
      </c>
      <c r="N270">
        <v>2</v>
      </c>
      <c r="O270">
        <v>5</v>
      </c>
      <c r="P270">
        <v>1</v>
      </c>
      <c r="Q270">
        <v>29.475000000000001</v>
      </c>
      <c r="R270">
        <v>-1</v>
      </c>
      <c r="S270">
        <v>0</v>
      </c>
      <c r="T270">
        <v>174.6</v>
      </c>
      <c r="U270">
        <v>91.9</v>
      </c>
      <c r="V270">
        <v>30.146000000000001</v>
      </c>
      <c r="W270">
        <v>0.97799999999999998</v>
      </c>
      <c r="X270">
        <v>2</v>
      </c>
      <c r="Y270">
        <v>1</v>
      </c>
      <c r="Z270">
        <f>IF(AND(MIN(data!D270:'data'!K270, data!M270:'data'!Y270)&gt;=0, IF(data!L270&lt;0, FALSE, data!L270&lt;=95),COUNTA(data!D270:'data'!Y270)=22), 1, 0)</f>
        <v>0</v>
      </c>
      <c r="AA270">
        <f>IF(data!D270=3, IF(COUNTIFS(data!A:A, data!A270, data!G:G, "&lt;&gt;2")=0, 1, 0), 0)</f>
        <v>0</v>
      </c>
      <c r="AB270">
        <f>IF(AND(data!G270=2, COUNTIFS(data!A:A, data!A270, data!G:G, 2) = data!D270), 1, 0)</f>
        <v>0</v>
      </c>
      <c r="AC270" t="str">
        <f>IF(AB270=1, data!D270, "0")</f>
        <v>0</v>
      </c>
    </row>
    <row r="271" spans="1:29" x14ac:dyDescent="0.25">
      <c r="A271" s="1">
        <v>124371</v>
      </c>
      <c r="B271">
        <v>2</v>
      </c>
      <c r="C271" s="1" t="s">
        <v>292</v>
      </c>
      <c r="D271">
        <v>4</v>
      </c>
      <c r="E271">
        <v>2</v>
      </c>
      <c r="F271">
        <v>14</v>
      </c>
      <c r="G271">
        <v>2</v>
      </c>
      <c r="H271">
        <v>45</v>
      </c>
      <c r="I271">
        <v>2</v>
      </c>
      <c r="J271">
        <v>1</v>
      </c>
      <c r="K271">
        <v>4</v>
      </c>
      <c r="L271">
        <v>12</v>
      </c>
      <c r="M271">
        <v>2</v>
      </c>
      <c r="N271">
        <v>1</v>
      </c>
      <c r="O271">
        <v>5</v>
      </c>
      <c r="P271">
        <v>1</v>
      </c>
      <c r="Q271">
        <v>1.125</v>
      </c>
      <c r="R271">
        <v>-1</v>
      </c>
      <c r="S271">
        <v>1</v>
      </c>
      <c r="T271">
        <v>152.9</v>
      </c>
      <c r="U271">
        <v>66.8</v>
      </c>
      <c r="V271">
        <v>28.573</v>
      </c>
      <c r="W271">
        <v>0.81699999999999995</v>
      </c>
      <c r="X271">
        <v>2</v>
      </c>
      <c r="Y271">
        <v>1</v>
      </c>
      <c r="Z271">
        <f>IF(AND(MIN(data!D271:'data'!K271, data!M271:'data'!Y271)&gt;=0, IF(data!L271&lt;0, FALSE, data!L271&lt;=95),COUNTA(data!D271:'data'!Y271)=22), 1, 0)</f>
        <v>0</v>
      </c>
      <c r="AA271">
        <f>IF(data!D271=3, IF(COUNTIFS(data!A:A, data!A271, data!G:G, "&lt;&gt;2")=0, 1, 0), 0)</f>
        <v>0</v>
      </c>
      <c r="AB271">
        <f>IF(AND(data!G271=2, COUNTIFS(data!A:A, data!A271, data!G:G, 2) = data!D271), 1, 0)</f>
        <v>0</v>
      </c>
      <c r="AC271" t="str">
        <f>IF(AB271=1, data!D271, "0")</f>
        <v>0</v>
      </c>
    </row>
    <row r="272" spans="1:29" x14ac:dyDescent="0.25">
      <c r="A272" s="1">
        <v>124371</v>
      </c>
      <c r="B272">
        <v>3</v>
      </c>
      <c r="C272" s="1" t="s">
        <v>293</v>
      </c>
      <c r="D272">
        <v>4</v>
      </c>
      <c r="E272">
        <v>2</v>
      </c>
      <c r="F272">
        <v>14</v>
      </c>
      <c r="G272">
        <v>2</v>
      </c>
      <c r="H272">
        <v>21</v>
      </c>
      <c r="I272">
        <v>1</v>
      </c>
      <c r="J272">
        <v>1</v>
      </c>
      <c r="K272">
        <v>1</v>
      </c>
      <c r="L272">
        <v>12</v>
      </c>
      <c r="M272">
        <v>2</v>
      </c>
      <c r="N272">
        <v>4</v>
      </c>
      <c r="O272">
        <v>1</v>
      </c>
      <c r="P272">
        <v>1</v>
      </c>
      <c r="Q272">
        <v>15.260999999999999</v>
      </c>
      <c r="R272">
        <v>4</v>
      </c>
      <c r="S272">
        <v>1</v>
      </c>
      <c r="T272">
        <v>154.9</v>
      </c>
      <c r="U272">
        <v>61.1</v>
      </c>
      <c r="V272">
        <v>25.465</v>
      </c>
      <c r="W272">
        <v>0.79300000000000004</v>
      </c>
      <c r="X272">
        <v>2</v>
      </c>
      <c r="Y272">
        <v>1</v>
      </c>
      <c r="Z272">
        <f>IF(AND(MIN(data!D272:'data'!K272, data!M272:'data'!Y272)&gt;=0, IF(data!L272&lt;0, FALSE, data!L272&lt;=95),COUNTA(data!D272:'data'!Y272)=22), 1, 0)</f>
        <v>1</v>
      </c>
      <c r="AA272">
        <f>IF(data!D272=3, IF(COUNTIFS(data!A:A, data!A272, data!G:G, "&lt;&gt;2")=0, 1, 0), 0)</f>
        <v>0</v>
      </c>
      <c r="AB272">
        <f>IF(AND(data!G272=2, COUNTIFS(data!A:A, data!A272, data!G:G, 2) = data!D272), 1, 0)</f>
        <v>0</v>
      </c>
      <c r="AC272" t="str">
        <f>IF(AB272=1, data!D272, "0")</f>
        <v>0</v>
      </c>
    </row>
    <row r="273" spans="1:29" x14ac:dyDescent="0.25">
      <c r="A273" s="1">
        <v>124371</v>
      </c>
      <c r="B273">
        <v>4</v>
      </c>
      <c r="C273" s="1" t="s">
        <v>294</v>
      </c>
      <c r="D273">
        <v>4</v>
      </c>
      <c r="E273">
        <v>2</v>
      </c>
      <c r="F273">
        <v>14</v>
      </c>
      <c r="G273">
        <v>2</v>
      </c>
      <c r="H273">
        <v>20</v>
      </c>
      <c r="I273">
        <v>1</v>
      </c>
      <c r="J273">
        <v>1</v>
      </c>
      <c r="K273">
        <v>3</v>
      </c>
      <c r="L273">
        <v>12</v>
      </c>
      <c r="M273">
        <v>2</v>
      </c>
      <c r="N273">
        <v>1</v>
      </c>
      <c r="O273">
        <v>5</v>
      </c>
      <c r="P273">
        <v>1</v>
      </c>
      <c r="Q273">
        <v>13.5</v>
      </c>
      <c r="R273">
        <v>4</v>
      </c>
      <c r="S273">
        <v>0</v>
      </c>
      <c r="T273">
        <v>158.9</v>
      </c>
      <c r="U273">
        <v>64.5</v>
      </c>
      <c r="V273">
        <v>25.545000000000002</v>
      </c>
      <c r="W273">
        <v>0.69299999999999995</v>
      </c>
      <c r="X273">
        <v>2</v>
      </c>
      <c r="Y273">
        <v>1</v>
      </c>
      <c r="Z273">
        <f>IF(AND(MIN(data!D273:'data'!K273, data!M273:'data'!Y273)&gt;=0, IF(data!L273&lt;0, FALSE, data!L273&lt;=95),COUNTA(data!D273:'data'!Y273)=22), 1, 0)</f>
        <v>1</v>
      </c>
      <c r="AA273">
        <f>IF(data!D273=3, IF(COUNTIFS(data!A:A, data!A273, data!G:G, "&lt;&gt;2")=0, 1, 0), 0)</f>
        <v>0</v>
      </c>
      <c r="AB273">
        <f>IF(AND(data!G273=2, COUNTIFS(data!A:A, data!A273, data!G:G, 2) = data!D273), 1, 0)</f>
        <v>0</v>
      </c>
      <c r="AC273" t="str">
        <f>IF(AB273=1, data!D273, "0")</f>
        <v>0</v>
      </c>
    </row>
    <row r="274" spans="1:29" x14ac:dyDescent="0.25">
      <c r="A274" s="1">
        <v>125051</v>
      </c>
      <c r="B274">
        <v>1</v>
      </c>
      <c r="C274" s="1" t="s">
        <v>295</v>
      </c>
      <c r="D274">
        <v>4</v>
      </c>
      <c r="E274">
        <v>3</v>
      </c>
      <c r="F274">
        <v>23</v>
      </c>
      <c r="G274">
        <v>1</v>
      </c>
      <c r="H274">
        <v>37</v>
      </c>
      <c r="I274">
        <v>2</v>
      </c>
      <c r="J274">
        <v>1</v>
      </c>
      <c r="K274">
        <v>3</v>
      </c>
      <c r="L274">
        <v>97</v>
      </c>
      <c r="M274">
        <v>1</v>
      </c>
      <c r="N274">
        <v>1</v>
      </c>
      <c r="O274">
        <v>5</v>
      </c>
      <c r="P274">
        <v>1</v>
      </c>
      <c r="Q274">
        <v>7.13</v>
      </c>
      <c r="R274">
        <v>-1</v>
      </c>
      <c r="S274">
        <v>0</v>
      </c>
      <c r="T274">
        <v>177.8</v>
      </c>
      <c r="U274">
        <v>80.2</v>
      </c>
      <c r="V274">
        <v>25.369</v>
      </c>
      <c r="W274">
        <v>0.91100000000000003</v>
      </c>
      <c r="X274">
        <v>2</v>
      </c>
      <c r="Y274">
        <v>1</v>
      </c>
      <c r="Z274">
        <f>IF(AND(MIN(data!D274:'data'!K274, data!M274:'data'!Y274)&gt;=0, IF(data!L274&lt;0, FALSE, data!L274&lt;=95),COUNTA(data!D274:'data'!Y274)=22), 1, 0)</f>
        <v>0</v>
      </c>
      <c r="AA274">
        <f>IF(data!D274=3, IF(COUNTIFS(data!A:A, data!A274, data!G:G, "&lt;&gt;2")=0, 1, 0), 0)</f>
        <v>0</v>
      </c>
      <c r="AB274">
        <f>IF(AND(data!G274=2, COUNTIFS(data!A:A, data!A274, data!G:G, 2) = data!D274), 1, 0)</f>
        <v>0</v>
      </c>
      <c r="AC274" t="str">
        <f>IF(AB274=1, data!D274, "0")</f>
        <v>0</v>
      </c>
    </row>
    <row r="275" spans="1:29" x14ac:dyDescent="0.25">
      <c r="A275" s="1">
        <v>125051</v>
      </c>
      <c r="B275">
        <v>2</v>
      </c>
      <c r="C275" s="1" t="s">
        <v>296</v>
      </c>
      <c r="D275">
        <v>4</v>
      </c>
      <c r="E275">
        <v>3</v>
      </c>
      <c r="F275">
        <v>23</v>
      </c>
      <c r="G275">
        <v>2</v>
      </c>
      <c r="H275">
        <v>30</v>
      </c>
      <c r="I275">
        <v>2</v>
      </c>
      <c r="J275">
        <v>1</v>
      </c>
      <c r="K275">
        <v>4</v>
      </c>
      <c r="L275">
        <v>97</v>
      </c>
      <c r="M275">
        <v>1</v>
      </c>
      <c r="N275">
        <v>1</v>
      </c>
      <c r="O275">
        <v>5</v>
      </c>
      <c r="P275">
        <v>1</v>
      </c>
      <c r="Q275">
        <v>9.0050000000000008</v>
      </c>
      <c r="R275">
        <v>-1</v>
      </c>
      <c r="S275">
        <v>0</v>
      </c>
      <c r="T275">
        <v>163.30000000000001</v>
      </c>
      <c r="U275">
        <v>56.2</v>
      </c>
      <c r="V275">
        <v>21.074999999999999</v>
      </c>
      <c r="W275">
        <v>0.73699999999999999</v>
      </c>
      <c r="X275">
        <v>1</v>
      </c>
      <c r="Y275">
        <v>3</v>
      </c>
      <c r="Z275">
        <f>IF(AND(MIN(data!D275:'data'!K275, data!M275:'data'!Y275)&gt;=0, IF(data!L275&lt;0, FALSE, data!L275&lt;=95),COUNTA(data!D275:'data'!Y275)=22), 1, 0)</f>
        <v>0</v>
      </c>
      <c r="AA275">
        <f>IF(data!D275=3, IF(COUNTIFS(data!A:A, data!A275, data!G:G, "&lt;&gt;2")=0, 1, 0), 0)</f>
        <v>0</v>
      </c>
      <c r="AB275">
        <f>IF(AND(data!G275=2, COUNTIFS(data!A:A, data!A275, data!G:G, 2) = data!D275), 1, 0)</f>
        <v>0</v>
      </c>
      <c r="AC275" t="str">
        <f>IF(AB275=1, data!D275, "0")</f>
        <v>0</v>
      </c>
    </row>
    <row r="276" spans="1:29" x14ac:dyDescent="0.25">
      <c r="A276" s="1">
        <v>125051</v>
      </c>
      <c r="B276">
        <v>3</v>
      </c>
      <c r="C276" s="1" t="s">
        <v>297</v>
      </c>
      <c r="D276">
        <v>4</v>
      </c>
      <c r="E276">
        <v>3</v>
      </c>
      <c r="F276">
        <v>23</v>
      </c>
      <c r="G276">
        <v>1</v>
      </c>
      <c r="H276">
        <v>9</v>
      </c>
      <c r="I276">
        <v>-1</v>
      </c>
      <c r="J276">
        <v>1</v>
      </c>
      <c r="K276">
        <v>-1</v>
      </c>
      <c r="L276">
        <v>97</v>
      </c>
      <c r="M276">
        <v>1</v>
      </c>
      <c r="N276">
        <v>-1</v>
      </c>
      <c r="O276">
        <v>-1</v>
      </c>
      <c r="P276">
        <v>-1</v>
      </c>
      <c r="Q276">
        <v>-1</v>
      </c>
      <c r="R276">
        <v>-1</v>
      </c>
      <c r="S276">
        <v>-2</v>
      </c>
      <c r="T276">
        <v>132.6</v>
      </c>
      <c r="U276">
        <v>27.5</v>
      </c>
      <c r="V276">
        <v>15.64</v>
      </c>
      <c r="W276">
        <v>-1</v>
      </c>
      <c r="X276">
        <v>-8</v>
      </c>
      <c r="Y276">
        <v>3</v>
      </c>
      <c r="Z276">
        <f>IF(AND(MIN(data!D276:'data'!K276, data!M276:'data'!Y276)&gt;=0, IF(data!L276&lt;0, FALSE, data!L276&lt;=95),COUNTA(data!D276:'data'!Y276)=22), 1, 0)</f>
        <v>0</v>
      </c>
      <c r="AA276">
        <f>IF(data!D276=3, IF(COUNTIFS(data!A:A, data!A276, data!G:G, "&lt;&gt;2")=0, 1, 0), 0)</f>
        <v>0</v>
      </c>
      <c r="AB276">
        <f>IF(AND(data!G276=2, COUNTIFS(data!A:A, data!A276, data!G:G, 2) = data!D276), 1, 0)</f>
        <v>0</v>
      </c>
      <c r="AC276" t="str">
        <f>IF(AB276=1, data!D276, "0")</f>
        <v>0</v>
      </c>
    </row>
    <row r="277" spans="1:29" x14ac:dyDescent="0.25">
      <c r="A277" s="1">
        <v>125051</v>
      </c>
      <c r="B277">
        <v>4</v>
      </c>
      <c r="C277" s="1" t="s">
        <v>298</v>
      </c>
      <c r="D277">
        <v>4</v>
      </c>
      <c r="E277">
        <v>3</v>
      </c>
      <c r="F277">
        <v>23</v>
      </c>
      <c r="G277">
        <v>1</v>
      </c>
      <c r="H277">
        <v>7</v>
      </c>
      <c r="I277">
        <v>-1</v>
      </c>
      <c r="J277">
        <v>1</v>
      </c>
      <c r="K277">
        <v>-1</v>
      </c>
      <c r="L277">
        <v>97</v>
      </c>
      <c r="M277">
        <v>1</v>
      </c>
      <c r="N277">
        <v>-1</v>
      </c>
      <c r="O277">
        <v>-1</v>
      </c>
      <c r="P277">
        <v>-1</v>
      </c>
      <c r="Q277">
        <v>-1</v>
      </c>
      <c r="R277">
        <v>-1</v>
      </c>
      <c r="S277">
        <v>-2</v>
      </c>
      <c r="T277">
        <v>-1</v>
      </c>
      <c r="U277">
        <v>22.8</v>
      </c>
      <c r="V277">
        <v>-1</v>
      </c>
      <c r="W277">
        <v>-1</v>
      </c>
      <c r="X277">
        <v>-2</v>
      </c>
      <c r="Y277">
        <v>-2</v>
      </c>
      <c r="Z277">
        <f>IF(AND(MIN(data!D277:'data'!K277, data!M277:'data'!Y277)&gt;=0, IF(data!L277&lt;0, FALSE, data!L277&lt;=95),COUNTA(data!D277:'data'!Y277)=22), 1, 0)</f>
        <v>0</v>
      </c>
      <c r="AA277">
        <f>IF(data!D277=3, IF(COUNTIFS(data!A:A, data!A277, data!G:G, "&lt;&gt;2")=0, 1, 0), 0)</f>
        <v>0</v>
      </c>
      <c r="AB277">
        <f>IF(AND(data!G277=2, COUNTIFS(data!A:A, data!A277, data!G:G, 2) = data!D277), 1, 0)</f>
        <v>0</v>
      </c>
      <c r="AC277" t="str">
        <f>IF(AB277=1, data!D277, "0")</f>
        <v>0</v>
      </c>
    </row>
    <row r="278" spans="1:29" x14ac:dyDescent="0.25">
      <c r="A278" s="1">
        <v>125181</v>
      </c>
      <c r="B278">
        <v>1</v>
      </c>
      <c r="C278" s="1" t="s">
        <v>299</v>
      </c>
      <c r="D278">
        <v>1</v>
      </c>
      <c r="E278">
        <v>3</v>
      </c>
      <c r="F278">
        <v>23</v>
      </c>
      <c r="G278">
        <v>1</v>
      </c>
      <c r="H278">
        <v>71</v>
      </c>
      <c r="I278">
        <v>4</v>
      </c>
      <c r="J278">
        <v>1</v>
      </c>
      <c r="K278">
        <v>7</v>
      </c>
      <c r="L278">
        <v>96</v>
      </c>
      <c r="M278">
        <v>3</v>
      </c>
      <c r="N278">
        <v>3</v>
      </c>
      <c r="O278">
        <v>5</v>
      </c>
      <c r="P278">
        <v>1</v>
      </c>
      <c r="Q278">
        <v>7.0579999999999998</v>
      </c>
      <c r="R278">
        <v>-1</v>
      </c>
      <c r="S278">
        <v>2</v>
      </c>
      <c r="T278">
        <v>154.4</v>
      </c>
      <c r="U278">
        <v>49.8</v>
      </c>
      <c r="V278">
        <v>20.89</v>
      </c>
      <c r="W278">
        <v>0.72699999999999998</v>
      </c>
      <c r="X278">
        <v>-8</v>
      </c>
      <c r="Y278">
        <v>3</v>
      </c>
      <c r="Z278">
        <f>IF(AND(MIN(data!D278:'data'!K278, data!M278:'data'!Y278)&gt;=0, IF(data!L278&lt;0, FALSE, data!L278&lt;=95),COUNTA(data!D278:'data'!Y278)=22), 1, 0)</f>
        <v>0</v>
      </c>
      <c r="AA278">
        <f>IF(data!D278=3, IF(COUNTIFS(data!A:A, data!A278, data!G:G, "&lt;&gt;2")=0, 1, 0), 0)</f>
        <v>0</v>
      </c>
      <c r="AB278">
        <f>IF(AND(data!G278=2, COUNTIFS(data!A:A, data!A278, data!G:G, 2) = data!D278), 1, 0)</f>
        <v>0</v>
      </c>
      <c r="AC278" t="str">
        <f>IF(AB278=1, data!D278, "0")</f>
        <v>0</v>
      </c>
    </row>
    <row r="279" spans="1:29" x14ac:dyDescent="0.25">
      <c r="A279" s="1">
        <v>125201</v>
      </c>
      <c r="B279">
        <v>1</v>
      </c>
      <c r="C279" s="1" t="s">
        <v>300</v>
      </c>
      <c r="D279">
        <v>3</v>
      </c>
      <c r="E279">
        <v>3</v>
      </c>
      <c r="F279">
        <v>23</v>
      </c>
      <c r="G279">
        <v>2</v>
      </c>
      <c r="H279">
        <v>41</v>
      </c>
      <c r="I279">
        <v>4</v>
      </c>
      <c r="J279">
        <v>1</v>
      </c>
      <c r="K279">
        <v>4</v>
      </c>
      <c r="L279">
        <v>6</v>
      </c>
      <c r="M279">
        <v>1</v>
      </c>
      <c r="N279">
        <v>2</v>
      </c>
      <c r="O279">
        <v>5</v>
      </c>
      <c r="P279">
        <v>1</v>
      </c>
      <c r="Q279">
        <v>21.058</v>
      </c>
      <c r="R279">
        <v>-1</v>
      </c>
      <c r="S279">
        <v>0</v>
      </c>
      <c r="T279">
        <v>162.9</v>
      </c>
      <c r="U279">
        <v>72.099999999999994</v>
      </c>
      <c r="V279">
        <v>27.17</v>
      </c>
      <c r="W279">
        <v>0.77100000000000002</v>
      </c>
      <c r="X279">
        <v>2</v>
      </c>
      <c r="Y279">
        <v>1</v>
      </c>
      <c r="Z279">
        <f>IF(AND(MIN(data!D279:'data'!K279, data!M279:'data'!Y279)&gt;=0, IF(data!L279&lt;0, FALSE, data!L279&lt;=95),COUNTA(data!D279:'data'!Y279)=22), 1, 0)</f>
        <v>0</v>
      </c>
      <c r="AA279">
        <f>IF(data!D279=3, IF(COUNTIFS(data!A:A, data!A279, data!G:G, "&lt;&gt;2")=0, 1, 0), 0)</f>
        <v>0</v>
      </c>
      <c r="AB279">
        <f>IF(AND(data!G279=2, COUNTIFS(data!A:A, data!A279, data!G:G, 2) = data!D279), 1, 0)</f>
        <v>0</v>
      </c>
      <c r="AC279" t="str">
        <f>IF(AB279=1, data!D279, "0")</f>
        <v>0</v>
      </c>
    </row>
    <row r="280" spans="1:29" x14ac:dyDescent="0.25">
      <c r="A280" s="1">
        <v>125201</v>
      </c>
      <c r="B280">
        <v>2</v>
      </c>
      <c r="C280" s="1" t="s">
        <v>301</v>
      </c>
      <c r="D280">
        <v>3</v>
      </c>
      <c r="E280">
        <v>3</v>
      </c>
      <c r="F280">
        <v>23</v>
      </c>
      <c r="G280">
        <v>2</v>
      </c>
      <c r="H280">
        <v>18</v>
      </c>
      <c r="I280">
        <v>1</v>
      </c>
      <c r="J280">
        <v>1</v>
      </c>
      <c r="K280">
        <v>4</v>
      </c>
      <c r="L280">
        <v>6</v>
      </c>
      <c r="M280">
        <v>1</v>
      </c>
      <c r="N280">
        <v>1</v>
      </c>
      <c r="O280">
        <v>5</v>
      </c>
      <c r="P280">
        <v>1</v>
      </c>
      <c r="Q280">
        <v>1.5</v>
      </c>
      <c r="R280">
        <v>3</v>
      </c>
      <c r="S280">
        <v>6</v>
      </c>
      <c r="T280">
        <v>158.1</v>
      </c>
      <c r="U280">
        <v>82.6</v>
      </c>
      <c r="V280">
        <v>33.045999999999999</v>
      </c>
      <c r="W280">
        <v>-1</v>
      </c>
      <c r="X280">
        <v>2</v>
      </c>
      <c r="Y280">
        <v>1</v>
      </c>
      <c r="Z280">
        <f>IF(AND(MIN(data!D280:'data'!K280, data!M280:'data'!Y280)&gt;=0, IF(data!L280&lt;0, FALSE, data!L280&lt;=95),COUNTA(data!D280:'data'!Y280)=22), 1, 0)</f>
        <v>0</v>
      </c>
      <c r="AA280">
        <f>IF(data!D280=3, IF(COUNTIFS(data!A:A, data!A280, data!G:G, "&lt;&gt;2")=0, 1, 0), 0)</f>
        <v>0</v>
      </c>
      <c r="AB280">
        <f>IF(AND(data!G280=2, COUNTIFS(data!A:A, data!A280, data!G:G, 2) = data!D280), 1, 0)</f>
        <v>0</v>
      </c>
      <c r="AC280" t="str">
        <f>IF(AB280=1, data!D280, "0")</f>
        <v>0</v>
      </c>
    </row>
    <row r="281" spans="1:29" x14ac:dyDescent="0.25">
      <c r="A281" s="1">
        <v>125201</v>
      </c>
      <c r="B281">
        <v>3</v>
      </c>
      <c r="C281" s="1" t="s">
        <v>302</v>
      </c>
      <c r="D281">
        <v>3</v>
      </c>
      <c r="E281">
        <v>3</v>
      </c>
      <c r="F281">
        <v>23</v>
      </c>
      <c r="G281">
        <v>1</v>
      </c>
      <c r="H281">
        <v>8</v>
      </c>
      <c r="I281">
        <v>-1</v>
      </c>
      <c r="J281">
        <v>1</v>
      </c>
      <c r="K281">
        <v>-1</v>
      </c>
      <c r="L281">
        <v>6</v>
      </c>
      <c r="M281">
        <v>1</v>
      </c>
      <c r="N281">
        <v>-1</v>
      </c>
      <c r="O281">
        <v>-1</v>
      </c>
      <c r="P281">
        <v>-1</v>
      </c>
      <c r="Q281">
        <v>-1</v>
      </c>
      <c r="R281">
        <v>-1</v>
      </c>
      <c r="S281">
        <v>-2</v>
      </c>
      <c r="T281">
        <v>141.1</v>
      </c>
      <c r="U281">
        <v>38.299999999999997</v>
      </c>
      <c r="V281">
        <v>19.236999999999998</v>
      </c>
      <c r="W281">
        <v>-1</v>
      </c>
      <c r="X281">
        <v>1</v>
      </c>
      <c r="Y281">
        <v>3</v>
      </c>
      <c r="Z281">
        <f>IF(AND(MIN(data!D281:'data'!K281, data!M281:'data'!Y281)&gt;=0, IF(data!L281&lt;0, FALSE, data!L281&lt;=95),COUNTA(data!D281:'data'!Y281)=22), 1, 0)</f>
        <v>0</v>
      </c>
      <c r="AA281">
        <f>IF(data!D281=3, IF(COUNTIFS(data!A:A, data!A281, data!G:G, "&lt;&gt;2")=0, 1, 0), 0)</f>
        <v>0</v>
      </c>
      <c r="AB281">
        <f>IF(AND(data!G281=2, COUNTIFS(data!A:A, data!A281, data!G:G, 2) = data!D281), 1, 0)</f>
        <v>0</v>
      </c>
      <c r="AC281" t="str">
        <f>IF(AB281=1, data!D281, "0")</f>
        <v>0</v>
      </c>
    </row>
    <row r="282" spans="1:29" x14ac:dyDescent="0.25">
      <c r="A282" s="1">
        <v>125271</v>
      </c>
      <c r="B282">
        <v>1</v>
      </c>
      <c r="C282" s="1" t="s">
        <v>303</v>
      </c>
      <c r="D282">
        <v>3</v>
      </c>
      <c r="E282">
        <v>3</v>
      </c>
      <c r="F282">
        <v>23</v>
      </c>
      <c r="G282">
        <v>1</v>
      </c>
      <c r="H282">
        <v>32</v>
      </c>
      <c r="I282">
        <v>2</v>
      </c>
      <c r="J282">
        <v>1</v>
      </c>
      <c r="K282">
        <v>4</v>
      </c>
      <c r="L282">
        <v>10</v>
      </c>
      <c r="M282">
        <v>2</v>
      </c>
      <c r="N282">
        <v>1</v>
      </c>
      <c r="O282">
        <v>5</v>
      </c>
      <c r="P282">
        <v>2</v>
      </c>
      <c r="Q282">
        <v>8.6999999999999994E-2</v>
      </c>
      <c r="R282">
        <v>-1</v>
      </c>
      <c r="S282">
        <v>-2</v>
      </c>
      <c r="T282">
        <v>173.5</v>
      </c>
      <c r="U282">
        <v>75.8</v>
      </c>
      <c r="V282">
        <v>25.181000000000001</v>
      </c>
      <c r="W282">
        <v>0.871</v>
      </c>
      <c r="X282">
        <v>-2</v>
      </c>
      <c r="Y282">
        <v>-2</v>
      </c>
      <c r="Z282">
        <f>IF(AND(MIN(data!D282:'data'!K282, data!M282:'data'!Y282)&gt;=0, IF(data!L282&lt;0, FALSE, data!L282&lt;=95),COUNTA(data!D282:'data'!Y282)=22), 1, 0)</f>
        <v>0</v>
      </c>
      <c r="AA282">
        <f>IF(data!D282=3, IF(COUNTIFS(data!A:A, data!A282, data!G:G, "&lt;&gt;2")=0, 1, 0), 0)</f>
        <v>0</v>
      </c>
      <c r="AB282">
        <f>IF(AND(data!G282=2, COUNTIFS(data!A:A, data!A282, data!G:G, 2) = data!D282), 1, 0)</f>
        <v>0</v>
      </c>
      <c r="AC282" t="str">
        <f>IF(AB282=1, data!D282, "0")</f>
        <v>0</v>
      </c>
    </row>
    <row r="283" spans="1:29" x14ac:dyDescent="0.25">
      <c r="A283" s="1">
        <v>125271</v>
      </c>
      <c r="B283">
        <v>2</v>
      </c>
      <c r="C283" s="1" t="s">
        <v>304</v>
      </c>
      <c r="D283">
        <v>3</v>
      </c>
      <c r="E283">
        <v>3</v>
      </c>
      <c r="F283">
        <v>23</v>
      </c>
      <c r="G283">
        <v>2</v>
      </c>
      <c r="H283">
        <v>24</v>
      </c>
      <c r="I283">
        <v>2</v>
      </c>
      <c r="J283">
        <v>1</v>
      </c>
      <c r="K283">
        <v>4</v>
      </c>
      <c r="L283">
        <v>10</v>
      </c>
      <c r="M283">
        <v>3</v>
      </c>
      <c r="N283">
        <v>1</v>
      </c>
      <c r="O283">
        <v>5</v>
      </c>
      <c r="P283">
        <v>2</v>
      </c>
      <c r="Q283">
        <v>2.9000000000000001E-2</v>
      </c>
      <c r="R283">
        <v>3</v>
      </c>
      <c r="S283">
        <v>11</v>
      </c>
      <c r="T283">
        <v>163.6</v>
      </c>
      <c r="U283">
        <v>80</v>
      </c>
      <c r="V283">
        <v>29.89</v>
      </c>
      <c r="W283">
        <v>0.97</v>
      </c>
      <c r="X283">
        <v>2</v>
      </c>
      <c r="Y283">
        <v>1</v>
      </c>
      <c r="Z283">
        <f>IF(AND(MIN(data!D283:'data'!K283, data!M283:'data'!Y283)&gt;=0, IF(data!L283&lt;0, FALSE, data!L283&lt;=95),COUNTA(data!D283:'data'!Y283)=22), 1, 0)</f>
        <v>1</v>
      </c>
      <c r="AA283">
        <f>IF(data!D283=3, IF(COUNTIFS(data!A:A, data!A283, data!G:G, "&lt;&gt;2")=0, 1, 0), 0)</f>
        <v>0</v>
      </c>
      <c r="AB283">
        <f>IF(AND(data!G283=2, COUNTIFS(data!A:A, data!A283, data!G:G, 2) = data!D283), 1, 0)</f>
        <v>0</v>
      </c>
      <c r="AC283" t="str">
        <f>IF(AB283=1, data!D283, "0")</f>
        <v>0</v>
      </c>
    </row>
    <row r="284" spans="1:29" x14ac:dyDescent="0.25">
      <c r="A284" s="1">
        <v>125271</v>
      </c>
      <c r="B284">
        <v>3</v>
      </c>
      <c r="C284" s="1" t="s">
        <v>305</v>
      </c>
      <c r="D284">
        <v>3</v>
      </c>
      <c r="E284">
        <v>3</v>
      </c>
      <c r="F284">
        <v>23</v>
      </c>
      <c r="G284">
        <v>1</v>
      </c>
      <c r="H284">
        <v>3</v>
      </c>
      <c r="I284">
        <v>-1</v>
      </c>
      <c r="J284">
        <v>1</v>
      </c>
      <c r="K284">
        <v>-1</v>
      </c>
      <c r="L284">
        <v>10</v>
      </c>
      <c r="M284">
        <v>1</v>
      </c>
      <c r="N284">
        <v>-1</v>
      </c>
      <c r="O284">
        <v>-1</v>
      </c>
      <c r="P284">
        <v>-1</v>
      </c>
      <c r="Q284">
        <v>-1</v>
      </c>
      <c r="R284">
        <v>-1</v>
      </c>
      <c r="S284">
        <v>-2</v>
      </c>
      <c r="T284">
        <v>105.8</v>
      </c>
      <c r="U284">
        <v>16.3</v>
      </c>
      <c r="V284">
        <v>14.561999999999999</v>
      </c>
      <c r="W284">
        <v>-1</v>
      </c>
      <c r="X284">
        <v>-2</v>
      </c>
      <c r="Y284">
        <v>-2</v>
      </c>
      <c r="Z284">
        <f>IF(AND(MIN(data!D284:'data'!K284, data!M284:'data'!Y284)&gt;=0, IF(data!L284&lt;0, FALSE, data!L284&lt;=95),COUNTA(data!D284:'data'!Y284)=22), 1, 0)</f>
        <v>0</v>
      </c>
      <c r="AA284">
        <f>IF(data!D284=3, IF(COUNTIFS(data!A:A, data!A284, data!G:G, "&lt;&gt;2")=0, 1, 0), 0)</f>
        <v>0</v>
      </c>
      <c r="AB284">
        <f>IF(AND(data!G284=2, COUNTIFS(data!A:A, data!A284, data!G:G, 2) = data!D284), 1, 0)</f>
        <v>0</v>
      </c>
      <c r="AC284" t="str">
        <f>IF(AB284=1, data!D284, "0")</f>
        <v>0</v>
      </c>
    </row>
    <row r="285" spans="1:29" x14ac:dyDescent="0.25">
      <c r="A285" s="1">
        <v>125341</v>
      </c>
      <c r="B285">
        <v>1</v>
      </c>
      <c r="C285" s="1" t="s">
        <v>306</v>
      </c>
      <c r="D285">
        <v>1</v>
      </c>
      <c r="E285">
        <v>3</v>
      </c>
      <c r="F285">
        <v>23</v>
      </c>
      <c r="G285">
        <v>1</v>
      </c>
      <c r="H285">
        <v>37</v>
      </c>
      <c r="I285">
        <v>1</v>
      </c>
      <c r="J285">
        <v>1</v>
      </c>
      <c r="K285">
        <v>7</v>
      </c>
      <c r="L285">
        <v>7</v>
      </c>
      <c r="M285">
        <v>2</v>
      </c>
      <c r="N285">
        <v>4</v>
      </c>
      <c r="O285">
        <v>4</v>
      </c>
      <c r="P285">
        <v>1</v>
      </c>
      <c r="Q285">
        <v>-9</v>
      </c>
      <c r="R285">
        <v>-1</v>
      </c>
      <c r="S285">
        <v>-2</v>
      </c>
      <c r="T285">
        <v>-1</v>
      </c>
      <c r="U285">
        <v>-1</v>
      </c>
      <c r="V285">
        <v>-1</v>
      </c>
      <c r="W285">
        <v>0.95599999999999996</v>
      </c>
      <c r="X285">
        <v>-2</v>
      </c>
      <c r="Y285">
        <v>-2</v>
      </c>
      <c r="Z285">
        <f>IF(AND(MIN(data!D285:'data'!K285, data!M285:'data'!Y285)&gt;=0, IF(data!L285&lt;0, FALSE, data!L285&lt;=95),COUNTA(data!D285:'data'!Y285)=22), 1, 0)</f>
        <v>0</v>
      </c>
      <c r="AA285">
        <f>IF(data!D285=3, IF(COUNTIFS(data!A:A, data!A285, data!G:G, "&lt;&gt;2")=0, 1, 0), 0)</f>
        <v>0</v>
      </c>
      <c r="AB285">
        <f>IF(AND(data!G285=2, COUNTIFS(data!A:A, data!A285, data!G:G, 2) = data!D285), 1, 0)</f>
        <v>0</v>
      </c>
      <c r="AC285" t="str">
        <f>IF(AB285=1, data!D285, "0")</f>
        <v>0</v>
      </c>
    </row>
    <row r="286" spans="1:29" x14ac:dyDescent="0.25">
      <c r="A286" s="1">
        <v>125371</v>
      </c>
      <c r="B286">
        <v>1</v>
      </c>
      <c r="C286" s="1" t="s">
        <v>307</v>
      </c>
      <c r="D286">
        <v>4</v>
      </c>
      <c r="E286">
        <v>3</v>
      </c>
      <c r="F286">
        <v>23</v>
      </c>
      <c r="G286">
        <v>1</v>
      </c>
      <c r="H286">
        <v>43</v>
      </c>
      <c r="I286">
        <v>6</v>
      </c>
      <c r="J286">
        <v>1</v>
      </c>
      <c r="K286">
        <v>7</v>
      </c>
      <c r="L286">
        <v>11</v>
      </c>
      <c r="M286">
        <v>2</v>
      </c>
      <c r="N286">
        <v>4</v>
      </c>
      <c r="O286">
        <v>3</v>
      </c>
      <c r="P286">
        <v>1</v>
      </c>
      <c r="Q286">
        <v>2.0430000000000001</v>
      </c>
      <c r="R286">
        <v>-1</v>
      </c>
      <c r="S286">
        <v>0</v>
      </c>
      <c r="T286">
        <v>172.5</v>
      </c>
      <c r="U286">
        <v>89.3</v>
      </c>
      <c r="V286">
        <v>30.010999999999999</v>
      </c>
      <c r="W286">
        <v>0.89400000000000002</v>
      </c>
      <c r="X286">
        <v>2</v>
      </c>
      <c r="Y286">
        <v>3</v>
      </c>
      <c r="Z286">
        <f>IF(AND(MIN(data!D286:'data'!K286, data!M286:'data'!Y286)&gt;=0, IF(data!L286&lt;0, FALSE, data!L286&lt;=95),COUNTA(data!D286:'data'!Y286)=22), 1, 0)</f>
        <v>0</v>
      </c>
      <c r="AA286">
        <f>IF(data!D286=3, IF(COUNTIFS(data!A:A, data!A286, data!G:G, "&lt;&gt;2")=0, 1, 0), 0)</f>
        <v>0</v>
      </c>
      <c r="AB286">
        <f>IF(AND(data!G286=2, COUNTIFS(data!A:A, data!A286, data!G:G, 2) = data!D286), 1, 0)</f>
        <v>0</v>
      </c>
      <c r="AC286" t="str">
        <f>IF(AB286=1, data!D286, "0")</f>
        <v>0</v>
      </c>
    </row>
    <row r="287" spans="1:29" x14ac:dyDescent="0.25">
      <c r="A287" s="1">
        <v>125371</v>
      </c>
      <c r="B287">
        <v>2</v>
      </c>
      <c r="C287" s="1" t="s">
        <v>308</v>
      </c>
      <c r="D287">
        <v>4</v>
      </c>
      <c r="E287">
        <v>3</v>
      </c>
      <c r="F287">
        <v>23</v>
      </c>
      <c r="G287">
        <v>2</v>
      </c>
      <c r="H287">
        <v>40</v>
      </c>
      <c r="I287">
        <v>6</v>
      </c>
      <c r="J287">
        <v>1</v>
      </c>
      <c r="K287">
        <v>4</v>
      </c>
      <c r="L287">
        <v>11</v>
      </c>
      <c r="M287">
        <v>1</v>
      </c>
      <c r="N287">
        <v>4</v>
      </c>
      <c r="O287">
        <v>2</v>
      </c>
      <c r="P287">
        <v>1</v>
      </c>
      <c r="Q287">
        <v>0.54700000000000004</v>
      </c>
      <c r="R287">
        <v>-1</v>
      </c>
      <c r="S287">
        <v>0</v>
      </c>
      <c r="T287">
        <v>169.9</v>
      </c>
      <c r="U287">
        <v>56.2</v>
      </c>
      <c r="V287">
        <v>19.469000000000001</v>
      </c>
      <c r="W287">
        <v>0.68200000000000005</v>
      </c>
      <c r="X287">
        <v>1</v>
      </c>
      <c r="Y287">
        <v>1</v>
      </c>
      <c r="Z287">
        <f>IF(AND(MIN(data!D287:'data'!K287, data!M287:'data'!Y287)&gt;=0, IF(data!L287&lt;0, FALSE, data!L287&lt;=95),COUNTA(data!D287:'data'!Y287)=22), 1, 0)</f>
        <v>0</v>
      </c>
      <c r="AA287">
        <f>IF(data!D287=3, IF(COUNTIFS(data!A:A, data!A287, data!G:G, "&lt;&gt;2")=0, 1, 0), 0)</f>
        <v>0</v>
      </c>
      <c r="AB287">
        <f>IF(AND(data!G287=2, COUNTIFS(data!A:A, data!A287, data!G:G, 2) = data!D287), 1, 0)</f>
        <v>0</v>
      </c>
      <c r="AC287" t="str">
        <f>IF(AB287=1, data!D287, "0")</f>
        <v>0</v>
      </c>
    </row>
    <row r="288" spans="1:29" x14ac:dyDescent="0.25">
      <c r="A288" s="1">
        <v>125371</v>
      </c>
      <c r="B288">
        <v>3</v>
      </c>
      <c r="C288" s="1" t="s">
        <v>309</v>
      </c>
      <c r="D288">
        <v>4</v>
      </c>
      <c r="E288">
        <v>3</v>
      </c>
      <c r="F288">
        <v>23</v>
      </c>
      <c r="G288">
        <v>2</v>
      </c>
      <c r="H288">
        <v>15</v>
      </c>
      <c r="I288">
        <v>-1</v>
      </c>
      <c r="J288">
        <v>1</v>
      </c>
      <c r="K288">
        <v>-1</v>
      </c>
      <c r="L288">
        <v>11</v>
      </c>
      <c r="M288">
        <v>2</v>
      </c>
      <c r="N288">
        <v>-1</v>
      </c>
      <c r="O288">
        <v>-1</v>
      </c>
      <c r="P288">
        <v>-1</v>
      </c>
      <c r="Q288">
        <v>-1</v>
      </c>
      <c r="R288">
        <v>-1</v>
      </c>
      <c r="S288">
        <v>0</v>
      </c>
      <c r="T288">
        <v>166.9</v>
      </c>
      <c r="U288">
        <v>97.6</v>
      </c>
      <c r="V288">
        <v>35.037999999999997</v>
      </c>
      <c r="W288">
        <v>-1</v>
      </c>
      <c r="X288">
        <v>2</v>
      </c>
      <c r="Y288">
        <v>1</v>
      </c>
      <c r="Z288">
        <f>IF(AND(MIN(data!D288:'data'!K288, data!M288:'data'!Y288)&gt;=0, IF(data!L288&lt;0, FALSE, data!L288&lt;=95),COUNTA(data!D288:'data'!Y288)=22), 1, 0)</f>
        <v>0</v>
      </c>
      <c r="AA288">
        <f>IF(data!D288=3, IF(COUNTIFS(data!A:A, data!A288, data!G:G, "&lt;&gt;2")=0, 1, 0), 0)</f>
        <v>0</v>
      </c>
      <c r="AB288">
        <f>IF(AND(data!G288=2, COUNTIFS(data!A:A, data!A288, data!G:G, 2) = data!D288), 1, 0)</f>
        <v>0</v>
      </c>
      <c r="AC288" t="str">
        <f>IF(AB288=1, data!D288, "0")</f>
        <v>0</v>
      </c>
    </row>
    <row r="289" spans="1:29" x14ac:dyDescent="0.25">
      <c r="A289" s="1">
        <v>125371</v>
      </c>
      <c r="B289">
        <v>4</v>
      </c>
      <c r="C289" s="1" t="s">
        <v>310</v>
      </c>
      <c r="D289">
        <v>4</v>
      </c>
      <c r="E289">
        <v>3</v>
      </c>
      <c r="F289">
        <v>23</v>
      </c>
      <c r="G289">
        <v>2</v>
      </c>
      <c r="H289">
        <v>6</v>
      </c>
      <c r="I289">
        <v>-1</v>
      </c>
      <c r="J289">
        <v>1</v>
      </c>
      <c r="K289">
        <v>-1</v>
      </c>
      <c r="L289">
        <v>11</v>
      </c>
      <c r="M289">
        <v>2</v>
      </c>
      <c r="N289">
        <v>-1</v>
      </c>
      <c r="O289">
        <v>-1</v>
      </c>
      <c r="P289">
        <v>-1</v>
      </c>
      <c r="Q289">
        <v>-1</v>
      </c>
      <c r="R289">
        <v>-1</v>
      </c>
      <c r="S289">
        <v>-2</v>
      </c>
      <c r="T289">
        <v>123.6</v>
      </c>
      <c r="U289">
        <v>29.9</v>
      </c>
      <c r="V289">
        <v>19.571999999999999</v>
      </c>
      <c r="W289">
        <v>-1</v>
      </c>
      <c r="X289">
        <v>-2</v>
      </c>
      <c r="Y289">
        <v>-2</v>
      </c>
      <c r="Z289">
        <f>IF(AND(MIN(data!D289:'data'!K289, data!M289:'data'!Y289)&gt;=0, IF(data!L289&lt;0, FALSE, data!L289&lt;=95),COUNTA(data!D289:'data'!Y289)=22), 1, 0)</f>
        <v>0</v>
      </c>
      <c r="AA289">
        <f>IF(data!D289=3, IF(COUNTIFS(data!A:A, data!A289, data!G:G, "&lt;&gt;2")=0, 1, 0), 0)</f>
        <v>0</v>
      </c>
      <c r="AB289">
        <f>IF(AND(data!G289=2, COUNTIFS(data!A:A, data!A289, data!G:G, 2) = data!D289), 1, 0)</f>
        <v>0</v>
      </c>
      <c r="AC289" t="str">
        <f>IF(AB289=1, data!D289, "0")</f>
        <v>0</v>
      </c>
    </row>
    <row r="290" spans="1:29" x14ac:dyDescent="0.25">
      <c r="A290" s="1">
        <v>126051</v>
      </c>
      <c r="B290">
        <v>1</v>
      </c>
      <c r="C290" s="1" t="s">
        <v>311</v>
      </c>
      <c r="D290">
        <v>2</v>
      </c>
      <c r="E290">
        <v>7</v>
      </c>
      <c r="F290">
        <v>4</v>
      </c>
      <c r="G290">
        <v>2</v>
      </c>
      <c r="H290">
        <v>23</v>
      </c>
      <c r="I290">
        <v>1</v>
      </c>
      <c r="J290">
        <v>1</v>
      </c>
      <c r="K290">
        <v>7</v>
      </c>
      <c r="L290">
        <v>5</v>
      </c>
      <c r="M290">
        <v>2</v>
      </c>
      <c r="N290">
        <v>4</v>
      </c>
      <c r="O290">
        <v>1</v>
      </c>
      <c r="P290">
        <v>1</v>
      </c>
      <c r="Q290">
        <v>19.440000000000001</v>
      </c>
      <c r="R290">
        <v>3</v>
      </c>
      <c r="S290">
        <v>0</v>
      </c>
      <c r="T290">
        <v>157.9</v>
      </c>
      <c r="U290">
        <v>-1</v>
      </c>
      <c r="V290">
        <v>-1</v>
      </c>
      <c r="W290">
        <v>-1</v>
      </c>
      <c r="X290">
        <v>1</v>
      </c>
      <c r="Y290">
        <v>3</v>
      </c>
      <c r="Z290">
        <f>IF(AND(MIN(data!D290:'data'!K290, data!M290:'data'!Y290)&gt;=0, IF(data!L290&lt;0, FALSE, data!L290&lt;=95),COUNTA(data!D290:'data'!Y290)=22), 1, 0)</f>
        <v>0</v>
      </c>
      <c r="AA290">
        <f>IF(data!D290=3, IF(COUNTIFS(data!A:A, data!A290, data!G:G, "&lt;&gt;2")=0, 1, 0), 0)</f>
        <v>0</v>
      </c>
      <c r="AB290">
        <f>IF(AND(data!G290=2, COUNTIFS(data!A:A, data!A290, data!G:G, 2) = data!D290), 1, 0)</f>
        <v>0</v>
      </c>
      <c r="AC290" t="str">
        <f>IF(AB290=1, data!D290, "0")</f>
        <v>0</v>
      </c>
    </row>
    <row r="291" spans="1:29" x14ac:dyDescent="0.25">
      <c r="A291" s="1">
        <v>126051</v>
      </c>
      <c r="B291">
        <v>2</v>
      </c>
      <c r="C291" s="1" t="s">
        <v>312</v>
      </c>
      <c r="D291">
        <v>2</v>
      </c>
      <c r="E291">
        <v>7</v>
      </c>
      <c r="F291">
        <v>4</v>
      </c>
      <c r="G291">
        <v>1</v>
      </c>
      <c r="H291">
        <v>4</v>
      </c>
      <c r="I291">
        <v>-1</v>
      </c>
      <c r="J291">
        <v>1</v>
      </c>
      <c r="K291">
        <v>-1</v>
      </c>
      <c r="L291">
        <v>5</v>
      </c>
      <c r="M291">
        <v>2</v>
      </c>
      <c r="N291">
        <v>-1</v>
      </c>
      <c r="O291">
        <v>-1</v>
      </c>
      <c r="P291">
        <v>-1</v>
      </c>
      <c r="Q291">
        <v>-1</v>
      </c>
      <c r="R291">
        <v>-1</v>
      </c>
      <c r="S291">
        <v>-2</v>
      </c>
      <c r="T291">
        <v>103.8</v>
      </c>
      <c r="U291">
        <v>18.399999999999999</v>
      </c>
      <c r="V291">
        <v>17.077000000000002</v>
      </c>
      <c r="W291">
        <v>-1</v>
      </c>
      <c r="X291">
        <v>-2</v>
      </c>
      <c r="Y291">
        <v>-2</v>
      </c>
      <c r="Z291">
        <f>IF(AND(MIN(data!D291:'data'!K291, data!M291:'data'!Y291)&gt;=0, IF(data!L291&lt;0, FALSE, data!L291&lt;=95),COUNTA(data!D291:'data'!Y291)=22), 1, 0)</f>
        <v>0</v>
      </c>
      <c r="AA291">
        <f>IF(data!D291=3, IF(COUNTIFS(data!A:A, data!A291, data!G:G, "&lt;&gt;2")=0, 1, 0), 0)</f>
        <v>0</v>
      </c>
      <c r="AB291">
        <f>IF(AND(data!G291=2, COUNTIFS(data!A:A, data!A291, data!G:G, 2) = data!D291), 1, 0)</f>
        <v>0</v>
      </c>
      <c r="AC291" t="str">
        <f>IF(AB291=1, data!D291, "0")</f>
        <v>0</v>
      </c>
    </row>
    <row r="292" spans="1:29" x14ac:dyDescent="0.25">
      <c r="A292" s="1">
        <v>126151</v>
      </c>
      <c r="B292">
        <v>1</v>
      </c>
      <c r="C292" s="1" t="s">
        <v>313</v>
      </c>
      <c r="D292">
        <v>2</v>
      </c>
      <c r="E292">
        <v>7</v>
      </c>
      <c r="F292">
        <v>4</v>
      </c>
      <c r="G292">
        <v>2</v>
      </c>
      <c r="H292">
        <v>41</v>
      </c>
      <c r="I292">
        <v>4</v>
      </c>
      <c r="J292">
        <v>3</v>
      </c>
      <c r="K292">
        <v>1</v>
      </c>
      <c r="L292">
        <v>17</v>
      </c>
      <c r="M292">
        <v>1</v>
      </c>
      <c r="N292">
        <v>1</v>
      </c>
      <c r="O292">
        <v>5</v>
      </c>
      <c r="P292">
        <v>1</v>
      </c>
      <c r="Q292">
        <v>5.47</v>
      </c>
      <c r="R292">
        <v>-1</v>
      </c>
      <c r="S292">
        <v>7</v>
      </c>
      <c r="T292">
        <v>174.4</v>
      </c>
      <c r="U292">
        <v>84.3</v>
      </c>
      <c r="V292">
        <v>27.716000000000001</v>
      </c>
      <c r="W292">
        <v>0.88600000000000001</v>
      </c>
      <c r="X292">
        <v>2</v>
      </c>
      <c r="Y292">
        <v>3</v>
      </c>
      <c r="Z292">
        <f>IF(AND(MIN(data!D292:'data'!K292, data!M292:'data'!Y292)&gt;=0, IF(data!L292&lt;0, FALSE, data!L292&lt;=95),COUNTA(data!D292:'data'!Y292)=22), 1, 0)</f>
        <v>0</v>
      </c>
      <c r="AA292">
        <f>IF(data!D292=3, IF(COUNTIFS(data!A:A, data!A292, data!G:G, "&lt;&gt;2")=0, 1, 0), 0)</f>
        <v>0</v>
      </c>
      <c r="AB292">
        <f>IF(AND(data!G292=2, COUNTIFS(data!A:A, data!A292, data!G:G, 2) = data!D292), 1, 0)</f>
        <v>1</v>
      </c>
      <c r="AC292">
        <f>IF(AB292=1, data!D292, "0")</f>
        <v>2</v>
      </c>
    </row>
    <row r="293" spans="1:29" x14ac:dyDescent="0.25">
      <c r="A293" s="1">
        <v>126151</v>
      </c>
      <c r="B293">
        <v>2</v>
      </c>
      <c r="C293" s="1" t="s">
        <v>314</v>
      </c>
      <c r="D293">
        <v>2</v>
      </c>
      <c r="E293">
        <v>7</v>
      </c>
      <c r="F293">
        <v>4</v>
      </c>
      <c r="G293">
        <v>2</v>
      </c>
      <c r="H293">
        <v>18</v>
      </c>
      <c r="I293">
        <v>1</v>
      </c>
      <c r="J293">
        <v>3</v>
      </c>
      <c r="K293">
        <v>3</v>
      </c>
      <c r="L293">
        <v>17</v>
      </c>
      <c r="M293">
        <v>1</v>
      </c>
      <c r="N293">
        <v>1</v>
      </c>
      <c r="O293">
        <v>5</v>
      </c>
      <c r="P293">
        <v>1</v>
      </c>
      <c r="Q293">
        <v>3</v>
      </c>
      <c r="R293">
        <v>3</v>
      </c>
      <c r="S293">
        <v>7</v>
      </c>
      <c r="T293">
        <v>171.8</v>
      </c>
      <c r="U293">
        <v>71.400000000000006</v>
      </c>
      <c r="V293">
        <v>24.190999999999999</v>
      </c>
      <c r="W293">
        <v>0.749</v>
      </c>
      <c r="X293">
        <v>2</v>
      </c>
      <c r="Y293">
        <v>1</v>
      </c>
      <c r="Z293">
        <f>IF(AND(MIN(data!D293:'data'!K293, data!M293:'data'!Y293)&gt;=0, IF(data!L293&lt;0, FALSE, data!L293&lt;=95),COUNTA(data!D293:'data'!Y293)=22), 1, 0)</f>
        <v>1</v>
      </c>
      <c r="AA293">
        <f>IF(data!D293=3, IF(COUNTIFS(data!A:A, data!A293, data!G:G, "&lt;&gt;2")=0, 1, 0), 0)</f>
        <v>0</v>
      </c>
      <c r="AB293">
        <f>IF(AND(data!G293=2, COUNTIFS(data!A:A, data!A293, data!G:G, 2) = data!D293), 1, 0)</f>
        <v>1</v>
      </c>
      <c r="AC293">
        <f>IF(AB293=1, data!D293, "0")</f>
        <v>2</v>
      </c>
    </row>
    <row r="294" spans="1:29" x14ac:dyDescent="0.25">
      <c r="A294" s="1">
        <v>126201</v>
      </c>
      <c r="B294">
        <v>1</v>
      </c>
      <c r="C294" s="1" t="s">
        <v>315</v>
      </c>
      <c r="D294">
        <v>1</v>
      </c>
      <c r="E294">
        <v>7</v>
      </c>
      <c r="F294">
        <v>4</v>
      </c>
      <c r="G294">
        <v>1</v>
      </c>
      <c r="H294">
        <v>41</v>
      </c>
      <c r="I294">
        <v>1</v>
      </c>
      <c r="J294">
        <v>1</v>
      </c>
      <c r="K294">
        <v>3</v>
      </c>
      <c r="L294">
        <v>10</v>
      </c>
      <c r="M294">
        <v>2</v>
      </c>
      <c r="N294">
        <v>4</v>
      </c>
      <c r="O294">
        <v>2</v>
      </c>
      <c r="P294">
        <v>1</v>
      </c>
      <c r="Q294">
        <v>22.558</v>
      </c>
      <c r="R294">
        <v>-1</v>
      </c>
      <c r="S294">
        <v>7</v>
      </c>
      <c r="T294">
        <v>185.1</v>
      </c>
      <c r="U294">
        <v>70.900000000000006</v>
      </c>
      <c r="V294">
        <v>20.693000000000001</v>
      </c>
      <c r="W294">
        <v>0.878</v>
      </c>
      <c r="X294">
        <v>3</v>
      </c>
      <c r="Y294">
        <v>2</v>
      </c>
      <c r="Z294">
        <f>IF(AND(MIN(data!D294:'data'!K294, data!M294:'data'!Y294)&gt;=0, IF(data!L294&lt;0, FALSE, data!L294&lt;=95),COUNTA(data!D294:'data'!Y294)=22), 1, 0)</f>
        <v>0</v>
      </c>
      <c r="AA294">
        <f>IF(data!D294=3, IF(COUNTIFS(data!A:A, data!A294, data!G:G, "&lt;&gt;2")=0, 1, 0), 0)</f>
        <v>0</v>
      </c>
      <c r="AB294">
        <f>IF(AND(data!G294=2, COUNTIFS(data!A:A, data!A294, data!G:G, 2) = data!D294), 1, 0)</f>
        <v>0</v>
      </c>
      <c r="AC294" t="str">
        <f>IF(AB294=1, data!D294, "0")</f>
        <v>0</v>
      </c>
    </row>
    <row r="295" spans="1:29" x14ac:dyDescent="0.25">
      <c r="A295" s="1">
        <v>126371</v>
      </c>
      <c r="B295">
        <v>1</v>
      </c>
      <c r="C295" s="1" t="s">
        <v>316</v>
      </c>
      <c r="D295">
        <v>2</v>
      </c>
      <c r="E295">
        <v>7</v>
      </c>
      <c r="F295">
        <v>4</v>
      </c>
      <c r="G295">
        <v>2</v>
      </c>
      <c r="H295">
        <v>68</v>
      </c>
      <c r="I295">
        <v>2</v>
      </c>
      <c r="J295">
        <v>1</v>
      </c>
      <c r="K295">
        <v>7</v>
      </c>
      <c r="L295">
        <v>6</v>
      </c>
      <c r="M295">
        <v>2</v>
      </c>
      <c r="N295">
        <v>1</v>
      </c>
      <c r="O295">
        <v>5</v>
      </c>
      <c r="P295">
        <v>2</v>
      </c>
      <c r="Q295">
        <v>0</v>
      </c>
      <c r="R295">
        <v>-1</v>
      </c>
      <c r="S295">
        <v>0</v>
      </c>
      <c r="T295">
        <v>156.9</v>
      </c>
      <c r="U295">
        <v>83.8</v>
      </c>
      <c r="V295">
        <v>34.040999999999997</v>
      </c>
      <c r="W295">
        <v>0.84699999999999998</v>
      </c>
      <c r="X295">
        <v>2</v>
      </c>
      <c r="Y295">
        <v>3</v>
      </c>
      <c r="Z295">
        <f>IF(AND(MIN(data!D295:'data'!K295, data!M295:'data'!Y295)&gt;=0, IF(data!L295&lt;0, FALSE, data!L295&lt;=95),COUNTA(data!D295:'data'!Y295)=22), 1, 0)</f>
        <v>0</v>
      </c>
      <c r="AA295">
        <f>IF(data!D295=3, IF(COUNTIFS(data!A:A, data!A295, data!G:G, "&lt;&gt;2")=0, 1, 0), 0)</f>
        <v>0</v>
      </c>
      <c r="AB295">
        <f>IF(AND(data!G295=2, COUNTIFS(data!A:A, data!A295, data!G:G, 2) = data!D295), 1, 0)</f>
        <v>0</v>
      </c>
      <c r="AC295" t="str">
        <f>IF(AB295=1, data!D295, "0")</f>
        <v>0</v>
      </c>
    </row>
    <row r="296" spans="1:29" x14ac:dyDescent="0.25">
      <c r="A296" s="1">
        <v>126371</v>
      </c>
      <c r="B296">
        <v>2</v>
      </c>
      <c r="C296" s="1" t="s">
        <v>317</v>
      </c>
      <c r="D296">
        <v>2</v>
      </c>
      <c r="E296">
        <v>7</v>
      </c>
      <c r="F296">
        <v>4</v>
      </c>
      <c r="G296">
        <v>1</v>
      </c>
      <c r="H296">
        <v>71</v>
      </c>
      <c r="I296">
        <v>2</v>
      </c>
      <c r="J296">
        <v>1</v>
      </c>
      <c r="K296">
        <v>7</v>
      </c>
      <c r="L296">
        <v>6</v>
      </c>
      <c r="M296">
        <v>3</v>
      </c>
      <c r="N296">
        <v>3</v>
      </c>
      <c r="O296">
        <v>5</v>
      </c>
      <c r="P296">
        <v>1</v>
      </c>
      <c r="Q296">
        <v>0.17399999999999999</v>
      </c>
      <c r="R296">
        <v>-1</v>
      </c>
      <c r="S296">
        <v>2</v>
      </c>
      <c r="T296">
        <v>161.1</v>
      </c>
      <c r="U296">
        <v>55.4</v>
      </c>
      <c r="V296">
        <v>21.346</v>
      </c>
      <c r="W296">
        <v>0.93899999999999995</v>
      </c>
      <c r="X296">
        <v>1</v>
      </c>
      <c r="Y296">
        <v>3</v>
      </c>
      <c r="Z296">
        <f>IF(AND(MIN(data!D296:'data'!K296, data!M296:'data'!Y296)&gt;=0, IF(data!L296&lt;0, FALSE, data!L296&lt;=95),COUNTA(data!D296:'data'!Y296)=22), 1, 0)</f>
        <v>0</v>
      </c>
      <c r="AA296">
        <f>IF(data!D296=3, IF(COUNTIFS(data!A:A, data!A296, data!G:G, "&lt;&gt;2")=0, 1, 0), 0)</f>
        <v>0</v>
      </c>
      <c r="AB296">
        <f>IF(AND(data!G296=2, COUNTIFS(data!A:A, data!A296, data!G:G, 2) = data!D296), 1, 0)</f>
        <v>0</v>
      </c>
      <c r="AC296" t="str">
        <f>IF(AB296=1, data!D296, "0")</f>
        <v>0</v>
      </c>
    </row>
    <row r="297" spans="1:29" x14ac:dyDescent="0.25">
      <c r="A297" s="1">
        <v>127051</v>
      </c>
      <c r="B297">
        <v>1</v>
      </c>
      <c r="C297" s="1" t="s">
        <v>318</v>
      </c>
      <c r="D297">
        <v>1</v>
      </c>
      <c r="E297">
        <v>3</v>
      </c>
      <c r="F297">
        <v>11</v>
      </c>
      <c r="G297">
        <v>2</v>
      </c>
      <c r="H297">
        <v>81</v>
      </c>
      <c r="I297">
        <v>5</v>
      </c>
      <c r="J297">
        <v>1</v>
      </c>
      <c r="K297">
        <v>6</v>
      </c>
      <c r="L297">
        <v>97</v>
      </c>
      <c r="M297">
        <v>3</v>
      </c>
      <c r="N297">
        <v>1</v>
      </c>
      <c r="O297">
        <v>5</v>
      </c>
      <c r="P297">
        <v>1</v>
      </c>
      <c r="Q297">
        <v>1.5</v>
      </c>
      <c r="R297">
        <v>-1</v>
      </c>
      <c r="S297">
        <v>2</v>
      </c>
      <c r="T297">
        <v>151.80000000000001</v>
      </c>
      <c r="U297">
        <v>68.5</v>
      </c>
      <c r="V297">
        <v>29.727</v>
      </c>
      <c r="W297">
        <v>0.79400000000000004</v>
      </c>
      <c r="X297">
        <v>2</v>
      </c>
      <c r="Y297">
        <v>1</v>
      </c>
      <c r="Z297">
        <f>IF(AND(MIN(data!D297:'data'!K297, data!M297:'data'!Y297)&gt;=0, IF(data!L297&lt;0, FALSE, data!L297&lt;=95),COUNTA(data!D297:'data'!Y297)=22), 1, 0)</f>
        <v>0</v>
      </c>
      <c r="AA297">
        <f>IF(data!D297=3, IF(COUNTIFS(data!A:A, data!A297, data!G:G, "&lt;&gt;2")=0, 1, 0), 0)</f>
        <v>0</v>
      </c>
      <c r="AB297">
        <f>IF(AND(data!G297=2, COUNTIFS(data!A:A, data!A297, data!G:G, 2) = data!D297), 1, 0)</f>
        <v>1</v>
      </c>
      <c r="AC297">
        <f>IF(AB297=1, data!D297, "0")</f>
        <v>1</v>
      </c>
    </row>
    <row r="298" spans="1:29" x14ac:dyDescent="0.25">
      <c r="A298" s="1">
        <v>127151</v>
      </c>
      <c r="B298">
        <v>1</v>
      </c>
      <c r="C298" s="1" t="s">
        <v>319</v>
      </c>
      <c r="D298">
        <v>4</v>
      </c>
      <c r="E298">
        <v>3</v>
      </c>
      <c r="F298">
        <v>11</v>
      </c>
      <c r="G298">
        <v>1</v>
      </c>
      <c r="H298">
        <v>45</v>
      </c>
      <c r="I298">
        <v>6</v>
      </c>
      <c r="J298">
        <v>1</v>
      </c>
      <c r="K298">
        <v>4</v>
      </c>
      <c r="L298">
        <v>14</v>
      </c>
      <c r="M298">
        <v>3</v>
      </c>
      <c r="N298">
        <v>1</v>
      </c>
      <c r="O298">
        <v>5</v>
      </c>
      <c r="P298">
        <v>1</v>
      </c>
      <c r="Q298">
        <v>18.058</v>
      </c>
      <c r="R298">
        <v>-1</v>
      </c>
      <c r="S298">
        <v>1</v>
      </c>
      <c r="T298">
        <v>169.3</v>
      </c>
      <c r="U298">
        <v>92.6</v>
      </c>
      <c r="V298">
        <v>32.307000000000002</v>
      </c>
      <c r="W298">
        <v>1</v>
      </c>
      <c r="X298">
        <v>2</v>
      </c>
      <c r="Y298">
        <v>1</v>
      </c>
      <c r="Z298">
        <f>IF(AND(MIN(data!D298:'data'!K298, data!M298:'data'!Y298)&gt;=0, IF(data!L298&lt;0, FALSE, data!L298&lt;=95),COUNTA(data!D298:'data'!Y298)=22), 1, 0)</f>
        <v>0</v>
      </c>
      <c r="AA298">
        <f>IF(data!D298=3, IF(COUNTIFS(data!A:A, data!A298, data!G:G, "&lt;&gt;2")=0, 1, 0), 0)</f>
        <v>0</v>
      </c>
      <c r="AB298">
        <f>IF(AND(data!G298=2, COUNTIFS(data!A:A, data!A298, data!G:G, 2) = data!D298), 1, 0)</f>
        <v>0</v>
      </c>
      <c r="AC298" t="str">
        <f>IF(AB298=1, data!D298, "0")</f>
        <v>0</v>
      </c>
    </row>
    <row r="299" spans="1:29" x14ac:dyDescent="0.25">
      <c r="A299" s="1">
        <v>127151</v>
      </c>
      <c r="B299">
        <v>2</v>
      </c>
      <c r="C299" s="1" t="s">
        <v>320</v>
      </c>
      <c r="D299">
        <v>4</v>
      </c>
      <c r="E299">
        <v>3</v>
      </c>
      <c r="F299">
        <v>11</v>
      </c>
      <c r="G299">
        <v>2</v>
      </c>
      <c r="H299">
        <v>40</v>
      </c>
      <c r="I299">
        <v>6</v>
      </c>
      <c r="J299">
        <v>1</v>
      </c>
      <c r="K299">
        <v>4</v>
      </c>
      <c r="L299">
        <v>14</v>
      </c>
      <c r="M299">
        <v>3</v>
      </c>
      <c r="N299">
        <v>3</v>
      </c>
      <c r="O299">
        <v>5</v>
      </c>
      <c r="P299">
        <v>1</v>
      </c>
      <c r="Q299">
        <v>9.1639999999999999E-2</v>
      </c>
      <c r="R299">
        <v>-1</v>
      </c>
      <c r="S299">
        <v>1</v>
      </c>
      <c r="T299">
        <v>161.6</v>
      </c>
      <c r="U299">
        <v>81</v>
      </c>
      <c r="V299">
        <v>31.016999999999999</v>
      </c>
      <c r="W299">
        <v>0.77400000000000002</v>
      </c>
      <c r="X299">
        <v>2</v>
      </c>
      <c r="Y299">
        <v>1</v>
      </c>
      <c r="Z299">
        <f>IF(AND(MIN(data!D299:'data'!K299, data!M299:'data'!Y299)&gt;=0, IF(data!L299&lt;0, FALSE, data!L299&lt;=95),COUNTA(data!D299:'data'!Y299)=22), 1, 0)</f>
        <v>0</v>
      </c>
      <c r="AA299">
        <f>IF(data!D299=3, IF(COUNTIFS(data!A:A, data!A299, data!G:G, "&lt;&gt;2")=0, 1, 0), 0)</f>
        <v>0</v>
      </c>
      <c r="AB299">
        <f>IF(AND(data!G299=2, COUNTIFS(data!A:A, data!A299, data!G:G, 2) = data!D299), 1, 0)</f>
        <v>0</v>
      </c>
      <c r="AC299" t="str">
        <f>IF(AB299=1, data!D299, "0")</f>
        <v>0</v>
      </c>
    </row>
    <row r="300" spans="1:29" x14ac:dyDescent="0.25">
      <c r="A300" s="1">
        <v>127151</v>
      </c>
      <c r="B300">
        <v>3</v>
      </c>
      <c r="C300" s="1" t="s">
        <v>321</v>
      </c>
      <c r="D300">
        <v>4</v>
      </c>
      <c r="E300">
        <v>3</v>
      </c>
      <c r="F300">
        <v>11</v>
      </c>
      <c r="G300">
        <v>2</v>
      </c>
      <c r="H300">
        <v>4</v>
      </c>
      <c r="I300">
        <v>-1</v>
      </c>
      <c r="J300">
        <v>1</v>
      </c>
      <c r="K300">
        <v>-1</v>
      </c>
      <c r="L300">
        <v>14</v>
      </c>
      <c r="M300">
        <v>1</v>
      </c>
      <c r="N300">
        <v>-1</v>
      </c>
      <c r="O300">
        <v>-1</v>
      </c>
      <c r="P300">
        <v>-1</v>
      </c>
      <c r="Q300">
        <v>-1</v>
      </c>
      <c r="R300">
        <v>-1</v>
      </c>
      <c r="S300">
        <v>-2</v>
      </c>
      <c r="T300">
        <v>106.7</v>
      </c>
      <c r="U300">
        <v>23.1</v>
      </c>
      <c r="V300">
        <v>20.29</v>
      </c>
      <c r="W300">
        <v>-1</v>
      </c>
      <c r="X300">
        <v>-2</v>
      </c>
      <c r="Y300">
        <v>-2</v>
      </c>
      <c r="Z300">
        <f>IF(AND(MIN(data!D300:'data'!K300, data!M300:'data'!Y300)&gt;=0, IF(data!L300&lt;0, FALSE, data!L300&lt;=95),COUNTA(data!D300:'data'!Y300)=22), 1, 0)</f>
        <v>0</v>
      </c>
      <c r="AA300">
        <f>IF(data!D300=3, IF(COUNTIFS(data!A:A, data!A300, data!G:G, "&lt;&gt;2")=0, 1, 0), 0)</f>
        <v>0</v>
      </c>
      <c r="AB300">
        <f>IF(AND(data!G300=2, COUNTIFS(data!A:A, data!A300, data!G:G, 2) = data!D300), 1, 0)</f>
        <v>0</v>
      </c>
      <c r="AC300" t="str">
        <f>IF(AB300=1, data!D300, "0")</f>
        <v>0</v>
      </c>
    </row>
    <row r="301" spans="1:29" x14ac:dyDescent="0.25">
      <c r="A301" s="1">
        <v>127151</v>
      </c>
      <c r="B301">
        <v>4</v>
      </c>
      <c r="C301" s="1" t="s">
        <v>322</v>
      </c>
      <c r="D301">
        <v>4</v>
      </c>
      <c r="E301">
        <v>3</v>
      </c>
      <c r="F301">
        <v>11</v>
      </c>
      <c r="G301">
        <v>1</v>
      </c>
      <c r="H301">
        <v>1</v>
      </c>
      <c r="I301">
        <v>-1</v>
      </c>
      <c r="J301">
        <v>1</v>
      </c>
      <c r="K301">
        <v>-1</v>
      </c>
      <c r="L301">
        <v>14</v>
      </c>
      <c r="M301">
        <v>1</v>
      </c>
      <c r="N301">
        <v>-1</v>
      </c>
      <c r="O301">
        <v>-1</v>
      </c>
      <c r="P301">
        <v>-1</v>
      </c>
      <c r="Q301">
        <v>-1</v>
      </c>
      <c r="R301">
        <v>-1</v>
      </c>
      <c r="S301">
        <v>-2</v>
      </c>
      <c r="T301">
        <v>-1</v>
      </c>
      <c r="U301">
        <v>9.6</v>
      </c>
      <c r="V301">
        <v>-1</v>
      </c>
      <c r="W301">
        <v>-1</v>
      </c>
      <c r="X301">
        <v>-2</v>
      </c>
      <c r="Y301">
        <v>-2</v>
      </c>
      <c r="Z301">
        <f>IF(AND(MIN(data!D301:'data'!K301, data!M301:'data'!Y301)&gt;=0, IF(data!L301&lt;0, FALSE, data!L301&lt;=95),COUNTA(data!D301:'data'!Y301)=22), 1, 0)</f>
        <v>0</v>
      </c>
      <c r="AA301">
        <f>IF(data!D301=3, IF(COUNTIFS(data!A:A, data!A301, data!G:G, "&lt;&gt;2")=0, 1, 0), 0)</f>
        <v>0</v>
      </c>
      <c r="AB301">
        <f>IF(AND(data!G301=2, COUNTIFS(data!A:A, data!A301, data!G:G, 2) = data!D301), 1, 0)</f>
        <v>0</v>
      </c>
      <c r="AC301" t="str">
        <f>IF(AB301=1, data!D301, "0")</f>
        <v>0</v>
      </c>
    </row>
    <row r="302" spans="1:29" x14ac:dyDescent="0.25">
      <c r="A302" s="1">
        <v>127201</v>
      </c>
      <c r="B302">
        <v>1</v>
      </c>
      <c r="C302" s="1" t="s">
        <v>323</v>
      </c>
      <c r="D302">
        <v>4</v>
      </c>
      <c r="E302">
        <v>3</v>
      </c>
      <c r="F302">
        <v>11</v>
      </c>
      <c r="G302">
        <v>1</v>
      </c>
      <c r="H302">
        <v>73</v>
      </c>
      <c r="I302">
        <v>2</v>
      </c>
      <c r="J302">
        <v>1</v>
      </c>
      <c r="K302">
        <v>7</v>
      </c>
      <c r="L302">
        <v>97</v>
      </c>
      <c r="M302">
        <v>2</v>
      </c>
      <c r="N302">
        <v>3</v>
      </c>
      <c r="O302">
        <v>5</v>
      </c>
      <c r="P302">
        <v>1</v>
      </c>
      <c r="Q302">
        <v>0.46200000000000002</v>
      </c>
      <c r="R302">
        <v>-1</v>
      </c>
      <c r="S302">
        <v>0</v>
      </c>
      <c r="T302">
        <v>161.4</v>
      </c>
      <c r="U302">
        <v>84.2</v>
      </c>
      <c r="V302">
        <v>32.323</v>
      </c>
      <c r="W302">
        <v>1.0049999999999999</v>
      </c>
      <c r="X302">
        <v>2</v>
      </c>
      <c r="Y302">
        <v>3</v>
      </c>
      <c r="Z302">
        <f>IF(AND(MIN(data!D302:'data'!K302, data!M302:'data'!Y302)&gt;=0, IF(data!L302&lt;0, FALSE, data!L302&lt;=95),COUNTA(data!D302:'data'!Y302)=22), 1, 0)</f>
        <v>0</v>
      </c>
      <c r="AA302">
        <f>IF(data!D302=3, IF(COUNTIFS(data!A:A, data!A302, data!G:G, "&lt;&gt;2")=0, 1, 0), 0)</f>
        <v>0</v>
      </c>
      <c r="AB302">
        <f>IF(AND(data!G302=2, COUNTIFS(data!A:A, data!A302, data!G:G, 2) = data!D302), 1, 0)</f>
        <v>0</v>
      </c>
      <c r="AC302" t="str">
        <f>IF(AB302=1, data!D302, "0")</f>
        <v>0</v>
      </c>
    </row>
    <row r="303" spans="1:29" x14ac:dyDescent="0.25">
      <c r="A303" s="1">
        <v>127201</v>
      </c>
      <c r="B303">
        <v>2</v>
      </c>
      <c r="C303" s="1" t="s">
        <v>324</v>
      </c>
      <c r="D303">
        <v>4</v>
      </c>
      <c r="E303">
        <v>3</v>
      </c>
      <c r="F303">
        <v>11</v>
      </c>
      <c r="G303">
        <v>2</v>
      </c>
      <c r="H303">
        <v>70</v>
      </c>
      <c r="I303">
        <v>2</v>
      </c>
      <c r="J303">
        <v>1</v>
      </c>
      <c r="K303">
        <v>7</v>
      </c>
      <c r="L303">
        <v>97</v>
      </c>
      <c r="M303">
        <v>2</v>
      </c>
      <c r="N303">
        <v>3</v>
      </c>
      <c r="O303">
        <v>5</v>
      </c>
      <c r="P303">
        <v>1</v>
      </c>
      <c r="Q303">
        <v>5.8000000000000003E-2</v>
      </c>
      <c r="R303">
        <v>-1</v>
      </c>
      <c r="S303">
        <v>0</v>
      </c>
      <c r="T303">
        <v>157.1</v>
      </c>
      <c r="U303">
        <v>65.3</v>
      </c>
      <c r="V303">
        <v>26.457999999999998</v>
      </c>
      <c r="W303">
        <v>0.89300000000000002</v>
      </c>
      <c r="X303">
        <v>2</v>
      </c>
      <c r="Y303">
        <v>3</v>
      </c>
      <c r="Z303">
        <f>IF(AND(MIN(data!D303:'data'!K303, data!M303:'data'!Y303)&gt;=0, IF(data!L303&lt;0, FALSE, data!L303&lt;=95),COUNTA(data!D303:'data'!Y303)=22), 1, 0)</f>
        <v>0</v>
      </c>
      <c r="AA303">
        <f>IF(data!D303=3, IF(COUNTIFS(data!A:A, data!A303, data!G:G, "&lt;&gt;2")=0, 1, 0), 0)</f>
        <v>0</v>
      </c>
      <c r="AB303">
        <f>IF(AND(data!G303=2, COUNTIFS(data!A:A, data!A303, data!G:G, 2) = data!D303), 1, 0)</f>
        <v>0</v>
      </c>
      <c r="AC303" t="str">
        <f>IF(AB303=1, data!D303, "0")</f>
        <v>0</v>
      </c>
    </row>
    <row r="304" spans="1:29" x14ac:dyDescent="0.25">
      <c r="A304" s="1">
        <v>127201</v>
      </c>
      <c r="B304">
        <v>3</v>
      </c>
      <c r="C304" s="1" t="s">
        <v>325</v>
      </c>
      <c r="D304">
        <v>4</v>
      </c>
      <c r="E304">
        <v>3</v>
      </c>
      <c r="F304">
        <v>11</v>
      </c>
      <c r="G304">
        <v>1</v>
      </c>
      <c r="H304">
        <v>36</v>
      </c>
      <c r="I304">
        <v>1</v>
      </c>
      <c r="J304">
        <v>1</v>
      </c>
      <c r="K304">
        <v>2</v>
      </c>
      <c r="L304">
        <v>97</v>
      </c>
      <c r="M304">
        <v>2</v>
      </c>
      <c r="N304">
        <v>3</v>
      </c>
      <c r="O304">
        <v>5</v>
      </c>
      <c r="P304">
        <v>1</v>
      </c>
      <c r="Q304">
        <v>21.288</v>
      </c>
      <c r="R304">
        <v>-1</v>
      </c>
      <c r="S304">
        <v>0</v>
      </c>
      <c r="T304">
        <v>176.6</v>
      </c>
      <c r="U304">
        <v>84.6</v>
      </c>
      <c r="V304">
        <v>27.126000000000001</v>
      </c>
      <c r="W304">
        <v>0.91</v>
      </c>
      <c r="X304">
        <v>2</v>
      </c>
      <c r="Y304">
        <v>1</v>
      </c>
      <c r="Z304">
        <f>IF(AND(MIN(data!D304:'data'!K304, data!M304:'data'!Y304)&gt;=0, IF(data!L304&lt;0, FALSE, data!L304&lt;=95),COUNTA(data!D304:'data'!Y304)=22), 1, 0)</f>
        <v>0</v>
      </c>
      <c r="AA304">
        <f>IF(data!D304=3, IF(COUNTIFS(data!A:A, data!A304, data!G:G, "&lt;&gt;2")=0, 1, 0), 0)</f>
        <v>0</v>
      </c>
      <c r="AB304">
        <f>IF(AND(data!G304=2, COUNTIFS(data!A:A, data!A304, data!G:G, 2) = data!D304), 1, 0)</f>
        <v>0</v>
      </c>
      <c r="AC304" t="str">
        <f>IF(AB304=1, data!D304, "0")</f>
        <v>0</v>
      </c>
    </row>
    <row r="305" spans="1:29" x14ac:dyDescent="0.25">
      <c r="A305" s="1">
        <v>127201</v>
      </c>
      <c r="B305">
        <v>4</v>
      </c>
      <c r="C305" s="1" t="s">
        <v>326</v>
      </c>
      <c r="D305">
        <v>4</v>
      </c>
      <c r="E305">
        <v>3</v>
      </c>
      <c r="F305">
        <v>11</v>
      </c>
      <c r="G305">
        <v>2</v>
      </c>
      <c r="H305">
        <v>30</v>
      </c>
      <c r="I305">
        <v>1</v>
      </c>
      <c r="J305">
        <v>1</v>
      </c>
      <c r="K305">
        <v>2</v>
      </c>
      <c r="L305">
        <v>97</v>
      </c>
      <c r="M305">
        <v>1</v>
      </c>
      <c r="N305">
        <v>1</v>
      </c>
      <c r="O305">
        <v>5</v>
      </c>
      <c r="P305">
        <v>1</v>
      </c>
      <c r="Q305">
        <v>18</v>
      </c>
      <c r="R305">
        <v>-1</v>
      </c>
      <c r="S305">
        <v>0</v>
      </c>
      <c r="T305">
        <v>165.8</v>
      </c>
      <c r="U305">
        <v>63.5</v>
      </c>
      <c r="V305">
        <v>23.1</v>
      </c>
      <c r="W305">
        <v>0.76400000000000001</v>
      </c>
      <c r="X305">
        <v>1</v>
      </c>
      <c r="Y305">
        <v>1</v>
      </c>
      <c r="Z305">
        <f>IF(AND(MIN(data!D305:'data'!K305, data!M305:'data'!Y305)&gt;=0, IF(data!L305&lt;0, FALSE, data!L305&lt;=95),COUNTA(data!D305:'data'!Y305)=22), 1, 0)</f>
        <v>0</v>
      </c>
      <c r="AA305">
        <f>IF(data!D305=3, IF(COUNTIFS(data!A:A, data!A305, data!G:G, "&lt;&gt;2")=0, 1, 0), 0)</f>
        <v>0</v>
      </c>
      <c r="AB305">
        <f>IF(AND(data!G305=2, COUNTIFS(data!A:A, data!A305, data!G:G, 2) = data!D305), 1, 0)</f>
        <v>0</v>
      </c>
      <c r="AC305" t="str">
        <f>IF(AB305=1, data!D305, "0")</f>
        <v>0</v>
      </c>
    </row>
    <row r="306" spans="1:29" x14ac:dyDescent="0.25">
      <c r="A306" s="1">
        <v>127251</v>
      </c>
      <c r="B306">
        <v>1</v>
      </c>
      <c r="C306" s="1" t="s">
        <v>327</v>
      </c>
      <c r="D306">
        <v>2</v>
      </c>
      <c r="E306">
        <v>3</v>
      </c>
      <c r="F306">
        <v>11</v>
      </c>
      <c r="G306">
        <v>2</v>
      </c>
      <c r="H306">
        <v>51</v>
      </c>
      <c r="I306">
        <v>2</v>
      </c>
      <c r="J306">
        <v>1</v>
      </c>
      <c r="K306">
        <v>1</v>
      </c>
      <c r="L306">
        <v>20</v>
      </c>
      <c r="M306">
        <v>2</v>
      </c>
      <c r="N306">
        <v>4</v>
      </c>
      <c r="O306">
        <v>2</v>
      </c>
      <c r="P306">
        <v>1</v>
      </c>
      <c r="Q306">
        <v>0.77900000000000003</v>
      </c>
      <c r="R306">
        <v>-1</v>
      </c>
      <c r="S306">
        <v>2</v>
      </c>
      <c r="T306">
        <v>161.80000000000001</v>
      </c>
      <c r="U306">
        <v>84.1</v>
      </c>
      <c r="V306">
        <v>32.125</v>
      </c>
      <c r="W306">
        <v>0.90200000000000002</v>
      </c>
      <c r="X306">
        <v>2</v>
      </c>
      <c r="Y306">
        <v>3</v>
      </c>
      <c r="Z306">
        <f>IF(AND(MIN(data!D306:'data'!K306, data!M306:'data'!Y306)&gt;=0, IF(data!L306&lt;0, FALSE, data!L306&lt;=95),COUNTA(data!D306:'data'!Y306)=22), 1, 0)</f>
        <v>0</v>
      </c>
      <c r="AA306">
        <f>IF(data!D306=3, IF(COUNTIFS(data!A:A, data!A306, data!G:G, "&lt;&gt;2")=0, 1, 0), 0)</f>
        <v>0</v>
      </c>
      <c r="AB306">
        <f>IF(AND(data!G306=2, COUNTIFS(data!A:A, data!A306, data!G:G, 2) = data!D306), 1, 0)</f>
        <v>0</v>
      </c>
      <c r="AC306" t="str">
        <f>IF(AB306=1, data!D306, "0")</f>
        <v>0</v>
      </c>
    </row>
    <row r="307" spans="1:29" x14ac:dyDescent="0.25">
      <c r="A307" s="1">
        <v>127251</v>
      </c>
      <c r="B307">
        <v>2</v>
      </c>
      <c r="C307" s="1" t="s">
        <v>328</v>
      </c>
      <c r="D307">
        <v>2</v>
      </c>
      <c r="E307">
        <v>3</v>
      </c>
      <c r="F307">
        <v>11</v>
      </c>
      <c r="G307">
        <v>1</v>
      </c>
      <c r="H307">
        <v>54</v>
      </c>
      <c r="I307">
        <v>2</v>
      </c>
      <c r="J307">
        <v>1</v>
      </c>
      <c r="K307">
        <v>1</v>
      </c>
      <c r="L307">
        <v>20</v>
      </c>
      <c r="M307">
        <v>2</v>
      </c>
      <c r="N307">
        <v>3</v>
      </c>
      <c r="O307">
        <v>5</v>
      </c>
      <c r="P307">
        <v>1</v>
      </c>
      <c r="Q307">
        <v>8.6150000000000002</v>
      </c>
      <c r="R307">
        <v>-1</v>
      </c>
      <c r="S307">
        <v>0</v>
      </c>
      <c r="T307">
        <v>180</v>
      </c>
      <c r="U307">
        <v>86.6</v>
      </c>
      <c r="V307">
        <v>26.728000000000002</v>
      </c>
      <c r="W307">
        <v>0.98199999999999998</v>
      </c>
      <c r="X307">
        <v>1</v>
      </c>
      <c r="Y307">
        <v>1</v>
      </c>
      <c r="Z307">
        <f>IF(AND(MIN(data!D307:'data'!K307, data!M307:'data'!Y307)&gt;=0, IF(data!L307&lt;0, FALSE, data!L307&lt;=95),COUNTA(data!D307:'data'!Y307)=22), 1, 0)</f>
        <v>0</v>
      </c>
      <c r="AA307">
        <f>IF(data!D307=3, IF(COUNTIFS(data!A:A, data!A307, data!G:G, "&lt;&gt;2")=0, 1, 0), 0)</f>
        <v>0</v>
      </c>
      <c r="AB307">
        <f>IF(AND(data!G307=2, COUNTIFS(data!A:A, data!A307, data!G:G, 2) = data!D307), 1, 0)</f>
        <v>0</v>
      </c>
      <c r="AC307" t="str">
        <f>IF(AB307=1, data!D307, "0")</f>
        <v>0</v>
      </c>
    </row>
    <row r="308" spans="1:29" x14ac:dyDescent="0.25">
      <c r="A308" s="1">
        <v>127271</v>
      </c>
      <c r="B308">
        <v>1</v>
      </c>
      <c r="C308" s="1" t="s">
        <v>329</v>
      </c>
      <c r="D308">
        <v>3</v>
      </c>
      <c r="E308">
        <v>3</v>
      </c>
      <c r="F308">
        <v>11</v>
      </c>
      <c r="G308">
        <v>1</v>
      </c>
      <c r="H308">
        <v>63</v>
      </c>
      <c r="I308">
        <v>2</v>
      </c>
      <c r="J308">
        <v>1</v>
      </c>
      <c r="K308">
        <v>5</v>
      </c>
      <c r="L308">
        <v>97</v>
      </c>
      <c r="M308">
        <v>1</v>
      </c>
      <c r="N308">
        <v>1</v>
      </c>
      <c r="O308">
        <v>5</v>
      </c>
      <c r="P308">
        <v>1</v>
      </c>
      <c r="Q308">
        <v>9.23</v>
      </c>
      <c r="R308">
        <v>-1</v>
      </c>
      <c r="S308">
        <v>1</v>
      </c>
      <c r="T308">
        <v>167</v>
      </c>
      <c r="U308">
        <v>87.6</v>
      </c>
      <c r="V308">
        <v>31.41</v>
      </c>
      <c r="W308">
        <v>0.95799999999999996</v>
      </c>
      <c r="X308">
        <v>2</v>
      </c>
      <c r="Y308">
        <v>1</v>
      </c>
      <c r="Z308">
        <f>IF(AND(MIN(data!D308:'data'!K308, data!M308:'data'!Y308)&gt;=0, IF(data!L308&lt;0, FALSE, data!L308&lt;=95),COUNTA(data!D308:'data'!Y308)=22), 1, 0)</f>
        <v>0</v>
      </c>
      <c r="AA308">
        <f>IF(data!D308=3, IF(COUNTIFS(data!A:A, data!A308, data!G:G, "&lt;&gt;2")=0, 1, 0), 0)</f>
        <v>0</v>
      </c>
      <c r="AB308">
        <f>IF(AND(data!G308=2, COUNTIFS(data!A:A, data!A308, data!G:G, 2) = data!D308), 1, 0)</f>
        <v>0</v>
      </c>
      <c r="AC308" t="str">
        <f>IF(AB308=1, data!D308, "0")</f>
        <v>0</v>
      </c>
    </row>
    <row r="309" spans="1:29" x14ac:dyDescent="0.25">
      <c r="A309" s="1">
        <v>127271</v>
      </c>
      <c r="B309">
        <v>2</v>
      </c>
      <c r="C309" s="1" t="s">
        <v>330</v>
      </c>
      <c r="D309">
        <v>3</v>
      </c>
      <c r="E309">
        <v>3</v>
      </c>
      <c r="F309">
        <v>11</v>
      </c>
      <c r="G309">
        <v>2</v>
      </c>
      <c r="H309">
        <v>52</v>
      </c>
      <c r="I309">
        <v>2</v>
      </c>
      <c r="J309">
        <v>1</v>
      </c>
      <c r="K309">
        <v>1</v>
      </c>
      <c r="L309">
        <v>97</v>
      </c>
      <c r="M309">
        <v>1</v>
      </c>
      <c r="N309">
        <v>1</v>
      </c>
      <c r="O309">
        <v>5</v>
      </c>
      <c r="P309">
        <v>1</v>
      </c>
      <c r="Q309">
        <v>1.788</v>
      </c>
      <c r="R309">
        <v>-1</v>
      </c>
      <c r="S309">
        <v>7</v>
      </c>
      <c r="T309">
        <v>165.6</v>
      </c>
      <c r="U309">
        <v>63.1</v>
      </c>
      <c r="V309">
        <v>23.01</v>
      </c>
      <c r="W309">
        <v>0.77100000000000002</v>
      </c>
      <c r="X309">
        <v>1</v>
      </c>
      <c r="Y309">
        <v>1</v>
      </c>
      <c r="Z309">
        <f>IF(AND(MIN(data!D309:'data'!K309, data!M309:'data'!Y309)&gt;=0, IF(data!L309&lt;0, FALSE, data!L309&lt;=95),COUNTA(data!D309:'data'!Y309)=22), 1, 0)</f>
        <v>0</v>
      </c>
      <c r="AA309">
        <f>IF(data!D309=3, IF(COUNTIFS(data!A:A, data!A309, data!G:G, "&lt;&gt;2")=0, 1, 0), 0)</f>
        <v>0</v>
      </c>
      <c r="AB309">
        <f>IF(AND(data!G309=2, COUNTIFS(data!A:A, data!A309, data!G:G, 2) = data!D309), 1, 0)</f>
        <v>0</v>
      </c>
      <c r="AC309" t="str">
        <f>IF(AB309=1, data!D309, "0")</f>
        <v>0</v>
      </c>
    </row>
    <row r="310" spans="1:29" x14ac:dyDescent="0.25">
      <c r="A310" s="1">
        <v>127271</v>
      </c>
      <c r="B310">
        <v>3</v>
      </c>
      <c r="C310" s="1" t="s">
        <v>331</v>
      </c>
      <c r="D310">
        <v>3</v>
      </c>
      <c r="E310">
        <v>3</v>
      </c>
      <c r="F310">
        <v>11</v>
      </c>
      <c r="G310">
        <v>1</v>
      </c>
      <c r="H310">
        <v>23</v>
      </c>
      <c r="I310">
        <v>1</v>
      </c>
      <c r="J310">
        <v>1</v>
      </c>
      <c r="K310">
        <v>5</v>
      </c>
      <c r="L310">
        <v>97</v>
      </c>
      <c r="M310">
        <v>3</v>
      </c>
      <c r="N310">
        <v>1</v>
      </c>
      <c r="O310">
        <v>5</v>
      </c>
      <c r="P310">
        <v>1</v>
      </c>
      <c r="Q310">
        <v>25.96</v>
      </c>
      <c r="R310">
        <v>0</v>
      </c>
      <c r="S310">
        <v>3</v>
      </c>
      <c r="T310">
        <v>164</v>
      </c>
      <c r="U310">
        <v>103.2</v>
      </c>
      <c r="V310">
        <v>38.369999999999997</v>
      </c>
      <c r="W310">
        <v>0.94299999999999995</v>
      </c>
      <c r="X310">
        <v>2</v>
      </c>
      <c r="Y310">
        <v>3</v>
      </c>
      <c r="Z310">
        <f>IF(AND(MIN(data!D310:'data'!K310, data!M310:'data'!Y310)&gt;=0, IF(data!L310&lt;0, FALSE, data!L310&lt;=95),COUNTA(data!D310:'data'!Y310)=22), 1, 0)</f>
        <v>0</v>
      </c>
      <c r="AA310">
        <f>IF(data!D310=3, IF(COUNTIFS(data!A:A, data!A310, data!G:G, "&lt;&gt;2")=0, 1, 0), 0)</f>
        <v>0</v>
      </c>
      <c r="AB310">
        <f>IF(AND(data!G310=2, COUNTIFS(data!A:A, data!A310, data!G:G, 2) = data!D310), 1, 0)</f>
        <v>0</v>
      </c>
      <c r="AC310" t="str">
        <f>IF(AB310=1, data!D310, "0")</f>
        <v>0</v>
      </c>
    </row>
    <row r="311" spans="1:29" x14ac:dyDescent="0.25">
      <c r="A311" s="1">
        <v>127341</v>
      </c>
      <c r="B311">
        <v>1</v>
      </c>
      <c r="C311" s="1" t="s">
        <v>332</v>
      </c>
      <c r="D311">
        <v>2</v>
      </c>
      <c r="E311">
        <v>3</v>
      </c>
      <c r="F311">
        <v>11</v>
      </c>
      <c r="G311">
        <v>1</v>
      </c>
      <c r="H311">
        <v>68</v>
      </c>
      <c r="I311">
        <v>2</v>
      </c>
      <c r="J311">
        <v>1</v>
      </c>
      <c r="K311">
        <v>1</v>
      </c>
      <c r="L311">
        <v>6</v>
      </c>
      <c r="M311">
        <v>3</v>
      </c>
      <c r="N311">
        <v>4</v>
      </c>
      <c r="O311">
        <v>1</v>
      </c>
      <c r="P311">
        <v>1</v>
      </c>
      <c r="Q311">
        <v>0.374</v>
      </c>
      <c r="R311">
        <v>-1</v>
      </c>
      <c r="S311">
        <v>0</v>
      </c>
      <c r="T311">
        <v>172.2</v>
      </c>
      <c r="U311">
        <v>83.7</v>
      </c>
      <c r="V311">
        <v>28.227</v>
      </c>
      <c r="W311">
        <v>0.90200000000000002</v>
      </c>
      <c r="X311">
        <v>1</v>
      </c>
      <c r="Y311">
        <v>1</v>
      </c>
      <c r="Z311">
        <f>IF(AND(MIN(data!D311:'data'!K311, data!M311:'data'!Y311)&gt;=0, IF(data!L311&lt;0, FALSE, data!L311&lt;=95),COUNTA(data!D311:'data'!Y311)=22), 1, 0)</f>
        <v>0</v>
      </c>
      <c r="AA311">
        <f>IF(data!D311=3, IF(COUNTIFS(data!A:A, data!A311, data!G:G, "&lt;&gt;2")=0, 1, 0), 0)</f>
        <v>0</v>
      </c>
      <c r="AB311">
        <f>IF(AND(data!G311=2, COUNTIFS(data!A:A, data!A311, data!G:G, 2) = data!D311), 1, 0)</f>
        <v>0</v>
      </c>
      <c r="AC311" t="str">
        <f>IF(AB311=1, data!D311, "0")</f>
        <v>0</v>
      </c>
    </row>
    <row r="312" spans="1:29" x14ac:dyDescent="0.25">
      <c r="A312" s="1">
        <v>127341</v>
      </c>
      <c r="B312">
        <v>2</v>
      </c>
      <c r="C312" s="1" t="s">
        <v>333</v>
      </c>
      <c r="D312">
        <v>2</v>
      </c>
      <c r="E312">
        <v>3</v>
      </c>
      <c r="F312">
        <v>11</v>
      </c>
      <c r="G312">
        <v>2</v>
      </c>
      <c r="H312">
        <v>67</v>
      </c>
      <c r="I312">
        <v>2</v>
      </c>
      <c r="J312">
        <v>1</v>
      </c>
      <c r="K312">
        <v>7</v>
      </c>
      <c r="L312">
        <v>6</v>
      </c>
      <c r="M312">
        <v>3</v>
      </c>
      <c r="N312">
        <v>3</v>
      </c>
      <c r="O312">
        <v>5</v>
      </c>
      <c r="P312">
        <v>1</v>
      </c>
      <c r="Q312">
        <v>5.8000000000000003E-2</v>
      </c>
      <c r="R312">
        <v>-1</v>
      </c>
      <c r="S312">
        <v>0</v>
      </c>
      <c r="T312">
        <v>152.69999999999999</v>
      </c>
      <c r="U312">
        <v>82.9</v>
      </c>
      <c r="V312">
        <v>35.552999999999997</v>
      </c>
      <c r="W312">
        <v>0.90700000000000003</v>
      </c>
      <c r="X312">
        <v>2</v>
      </c>
      <c r="Y312">
        <v>3</v>
      </c>
      <c r="Z312">
        <f>IF(AND(MIN(data!D312:'data'!K312, data!M312:'data'!Y312)&gt;=0, IF(data!L312&lt;0, FALSE, data!L312&lt;=95),COUNTA(data!D312:'data'!Y312)=22), 1, 0)</f>
        <v>0</v>
      </c>
      <c r="AA312">
        <f>IF(data!D312=3, IF(COUNTIFS(data!A:A, data!A312, data!G:G, "&lt;&gt;2")=0, 1, 0), 0)</f>
        <v>0</v>
      </c>
      <c r="AB312">
        <f>IF(AND(data!G312=2, COUNTIFS(data!A:A, data!A312, data!G:G, 2) = data!D312), 1, 0)</f>
        <v>0</v>
      </c>
      <c r="AC312" t="str">
        <f>IF(AB312=1, data!D312, "0")</f>
        <v>0</v>
      </c>
    </row>
    <row r="313" spans="1:29" x14ac:dyDescent="0.25">
      <c r="A313" s="1">
        <v>127371</v>
      </c>
      <c r="B313">
        <v>1</v>
      </c>
      <c r="C313" s="1" t="s">
        <v>334</v>
      </c>
      <c r="D313">
        <v>1</v>
      </c>
      <c r="E313">
        <v>3</v>
      </c>
      <c r="F313">
        <v>11</v>
      </c>
      <c r="G313">
        <v>2</v>
      </c>
      <c r="H313">
        <v>82</v>
      </c>
      <c r="I313">
        <v>5</v>
      </c>
      <c r="J313">
        <v>1</v>
      </c>
      <c r="K313">
        <v>1</v>
      </c>
      <c r="L313">
        <v>9</v>
      </c>
      <c r="M313">
        <v>2</v>
      </c>
      <c r="N313">
        <v>1</v>
      </c>
      <c r="O313">
        <v>5</v>
      </c>
      <c r="P313">
        <v>1</v>
      </c>
      <c r="Q313">
        <v>22.114999999999998</v>
      </c>
      <c r="R313">
        <v>-1</v>
      </c>
      <c r="S313">
        <v>3</v>
      </c>
      <c r="T313">
        <v>172.3</v>
      </c>
      <c r="U313">
        <v>98</v>
      </c>
      <c r="V313">
        <v>33.011000000000003</v>
      </c>
      <c r="W313">
        <v>0.93899999999999995</v>
      </c>
      <c r="X313">
        <v>2</v>
      </c>
      <c r="Y313">
        <v>3</v>
      </c>
      <c r="Z313">
        <f>IF(AND(MIN(data!D313:'data'!K313, data!M313:'data'!Y313)&gt;=0, IF(data!L313&lt;0, FALSE, data!L313&lt;=95),COUNTA(data!D313:'data'!Y313)=22), 1, 0)</f>
        <v>0</v>
      </c>
      <c r="AA313">
        <f>IF(data!D313=3, IF(COUNTIFS(data!A:A, data!A313, data!G:G, "&lt;&gt;2")=0, 1, 0), 0)</f>
        <v>0</v>
      </c>
      <c r="AB313">
        <f>IF(AND(data!G313=2, COUNTIFS(data!A:A, data!A313, data!G:G, 2) = data!D313), 1, 0)</f>
        <v>1</v>
      </c>
      <c r="AC313">
        <f>IF(AB313=1, data!D313, "0")</f>
        <v>1</v>
      </c>
    </row>
    <row r="314" spans="1:29" x14ac:dyDescent="0.25">
      <c r="A314" s="1">
        <v>128051</v>
      </c>
      <c r="B314">
        <v>1</v>
      </c>
      <c r="C314" s="1" t="s">
        <v>335</v>
      </c>
      <c r="D314">
        <v>1</v>
      </c>
      <c r="E314">
        <v>6</v>
      </c>
      <c r="F314">
        <v>3</v>
      </c>
      <c r="G314">
        <v>2</v>
      </c>
      <c r="H314">
        <v>75</v>
      </c>
      <c r="I314">
        <v>1</v>
      </c>
      <c r="J314">
        <v>1</v>
      </c>
      <c r="K314">
        <v>2</v>
      </c>
      <c r="L314">
        <v>5</v>
      </c>
      <c r="M314">
        <v>3</v>
      </c>
      <c r="N314">
        <v>1</v>
      </c>
      <c r="O314">
        <v>5</v>
      </c>
      <c r="P314">
        <v>1</v>
      </c>
      <c r="Q314">
        <v>0.23</v>
      </c>
      <c r="R314">
        <v>-1</v>
      </c>
      <c r="S314">
        <v>1</v>
      </c>
      <c r="T314">
        <v>-1</v>
      </c>
      <c r="U314">
        <v>-1</v>
      </c>
      <c r="V314">
        <v>-1</v>
      </c>
      <c r="W314">
        <v>0.78900000000000003</v>
      </c>
      <c r="X314">
        <v>1</v>
      </c>
      <c r="Y314">
        <v>3</v>
      </c>
      <c r="Z314">
        <f>IF(AND(MIN(data!D314:'data'!K314, data!M314:'data'!Y314)&gt;=0, IF(data!L314&lt;0, FALSE, data!L314&lt;=95),COUNTA(data!D314:'data'!Y314)=22), 1, 0)</f>
        <v>0</v>
      </c>
      <c r="AA314">
        <f>IF(data!D314=3, IF(COUNTIFS(data!A:A, data!A314, data!G:G, "&lt;&gt;2")=0, 1, 0), 0)</f>
        <v>0</v>
      </c>
      <c r="AB314">
        <f>IF(AND(data!G314=2, COUNTIFS(data!A:A, data!A314, data!G:G, 2) = data!D314), 1, 0)</f>
        <v>1</v>
      </c>
      <c r="AC314">
        <f>IF(AB314=1, data!D314, "0")</f>
        <v>1</v>
      </c>
    </row>
    <row r="315" spans="1:29" x14ac:dyDescent="0.25">
      <c r="A315" s="1">
        <v>128151</v>
      </c>
      <c r="B315">
        <v>1</v>
      </c>
      <c r="C315" s="1" t="s">
        <v>336</v>
      </c>
      <c r="D315">
        <v>1</v>
      </c>
      <c r="E315">
        <v>6</v>
      </c>
      <c r="F315">
        <v>3</v>
      </c>
      <c r="G315">
        <v>2</v>
      </c>
      <c r="H315">
        <v>60</v>
      </c>
      <c r="I315">
        <v>1</v>
      </c>
      <c r="J315">
        <v>1</v>
      </c>
      <c r="K315">
        <v>4</v>
      </c>
      <c r="L315">
        <v>7</v>
      </c>
      <c r="M315">
        <v>3</v>
      </c>
      <c r="N315">
        <v>3</v>
      </c>
      <c r="O315">
        <v>5</v>
      </c>
      <c r="P315">
        <v>1</v>
      </c>
      <c r="Q315">
        <v>0.115</v>
      </c>
      <c r="R315">
        <v>-1</v>
      </c>
      <c r="S315">
        <v>12</v>
      </c>
      <c r="T315">
        <v>169.7</v>
      </c>
      <c r="U315">
        <v>73.900000000000006</v>
      </c>
      <c r="V315">
        <v>25.661000000000001</v>
      </c>
      <c r="W315">
        <v>-1</v>
      </c>
      <c r="X315">
        <v>2</v>
      </c>
      <c r="Y315">
        <v>1</v>
      </c>
      <c r="Z315">
        <f>IF(AND(MIN(data!D315:'data'!K315, data!M315:'data'!Y315)&gt;=0, IF(data!L315&lt;0, FALSE, data!L315&lt;=95),COUNTA(data!D315:'data'!Y315)=22), 1, 0)</f>
        <v>0</v>
      </c>
      <c r="AA315">
        <f>IF(data!D315=3, IF(COUNTIFS(data!A:A, data!A315, data!G:G, "&lt;&gt;2")=0, 1, 0), 0)</f>
        <v>0</v>
      </c>
      <c r="AB315">
        <f>IF(AND(data!G315=2, COUNTIFS(data!A:A, data!A315, data!G:G, 2) = data!D315), 1, 0)</f>
        <v>1</v>
      </c>
      <c r="AC315">
        <f>IF(AB315=1, data!D315, "0")</f>
        <v>1</v>
      </c>
    </row>
    <row r="316" spans="1:29" x14ac:dyDescent="0.25">
      <c r="A316" s="1">
        <v>128181</v>
      </c>
      <c r="B316">
        <v>1</v>
      </c>
      <c r="C316" s="1" t="s">
        <v>337</v>
      </c>
      <c r="D316">
        <v>3</v>
      </c>
      <c r="E316">
        <v>6</v>
      </c>
      <c r="F316">
        <v>3</v>
      </c>
      <c r="G316">
        <v>1</v>
      </c>
      <c r="H316">
        <v>36</v>
      </c>
      <c r="I316">
        <v>2</v>
      </c>
      <c r="J316">
        <v>1</v>
      </c>
      <c r="K316">
        <v>4</v>
      </c>
      <c r="L316">
        <v>6</v>
      </c>
      <c r="M316">
        <v>3</v>
      </c>
      <c r="N316">
        <v>4</v>
      </c>
      <c r="O316">
        <v>2</v>
      </c>
      <c r="P316">
        <v>1</v>
      </c>
      <c r="Q316">
        <v>0.38891999999999999</v>
      </c>
      <c r="R316">
        <v>-1</v>
      </c>
      <c r="S316">
        <v>3</v>
      </c>
      <c r="T316">
        <v>165.4</v>
      </c>
      <c r="U316">
        <v>87</v>
      </c>
      <c r="V316">
        <v>31.802</v>
      </c>
      <c r="W316">
        <v>0.97499999999999998</v>
      </c>
      <c r="X316">
        <v>2</v>
      </c>
      <c r="Y316">
        <v>3</v>
      </c>
      <c r="Z316">
        <f>IF(AND(MIN(data!D316:'data'!K316, data!M316:'data'!Y316)&gt;=0, IF(data!L316&lt;0, FALSE, data!L316&lt;=95),COUNTA(data!D316:'data'!Y316)=22), 1, 0)</f>
        <v>0</v>
      </c>
      <c r="AA316">
        <f>IF(data!D316=3, IF(COUNTIFS(data!A:A, data!A316, data!G:G, "&lt;&gt;2")=0, 1, 0), 0)</f>
        <v>0</v>
      </c>
      <c r="AB316">
        <f>IF(AND(data!G316=2, COUNTIFS(data!A:A, data!A316, data!G:G, 2) = data!D316), 1, 0)</f>
        <v>0</v>
      </c>
      <c r="AC316" t="str">
        <f>IF(AB316=1, data!D316, "0")</f>
        <v>0</v>
      </c>
    </row>
    <row r="317" spans="1:29" x14ac:dyDescent="0.25">
      <c r="A317" s="1">
        <v>128181</v>
      </c>
      <c r="B317">
        <v>2</v>
      </c>
      <c r="C317" s="1" t="s">
        <v>338</v>
      </c>
      <c r="D317">
        <v>3</v>
      </c>
      <c r="E317">
        <v>6</v>
      </c>
      <c r="F317">
        <v>3</v>
      </c>
      <c r="G317">
        <v>2</v>
      </c>
      <c r="H317">
        <v>58</v>
      </c>
      <c r="I317">
        <v>2</v>
      </c>
      <c r="J317">
        <v>1</v>
      </c>
      <c r="K317">
        <v>6</v>
      </c>
      <c r="L317">
        <v>6</v>
      </c>
      <c r="M317">
        <v>3</v>
      </c>
      <c r="N317">
        <v>1</v>
      </c>
      <c r="O317">
        <v>5</v>
      </c>
      <c r="P317">
        <v>1</v>
      </c>
      <c r="Q317">
        <v>0.11600000000000001</v>
      </c>
      <c r="R317">
        <v>-1</v>
      </c>
      <c r="S317">
        <v>6</v>
      </c>
      <c r="T317">
        <v>158.5</v>
      </c>
      <c r="U317">
        <v>71.7</v>
      </c>
      <c r="V317">
        <v>28.54</v>
      </c>
      <c r="W317">
        <v>0.89200000000000002</v>
      </c>
      <c r="X317">
        <v>2</v>
      </c>
      <c r="Y317">
        <v>3</v>
      </c>
      <c r="Z317">
        <f>IF(AND(MIN(data!D317:'data'!K317, data!M317:'data'!Y317)&gt;=0, IF(data!L317&lt;0, FALSE, data!L317&lt;=95),COUNTA(data!D317:'data'!Y317)=22), 1, 0)</f>
        <v>0</v>
      </c>
      <c r="AA317">
        <f>IF(data!D317=3, IF(COUNTIFS(data!A:A, data!A317, data!G:G, "&lt;&gt;2")=0, 1, 0), 0)</f>
        <v>0</v>
      </c>
      <c r="AB317">
        <f>IF(AND(data!G317=2, COUNTIFS(data!A:A, data!A317, data!G:G, 2) = data!D317), 1, 0)</f>
        <v>0</v>
      </c>
      <c r="AC317" t="str">
        <f>IF(AB317=1, data!D317, "0")</f>
        <v>0</v>
      </c>
    </row>
    <row r="318" spans="1:29" x14ac:dyDescent="0.25">
      <c r="A318" s="1">
        <v>128181</v>
      </c>
      <c r="B318">
        <v>3</v>
      </c>
      <c r="C318" s="1" t="s">
        <v>339</v>
      </c>
      <c r="D318">
        <v>3</v>
      </c>
      <c r="E318">
        <v>6</v>
      </c>
      <c r="F318">
        <v>3</v>
      </c>
      <c r="G318">
        <v>2</v>
      </c>
      <c r="H318">
        <v>15</v>
      </c>
      <c r="I318">
        <v>-1</v>
      </c>
      <c r="J318">
        <v>1</v>
      </c>
      <c r="K318">
        <v>-1</v>
      </c>
      <c r="L318">
        <v>6</v>
      </c>
      <c r="M318">
        <v>2</v>
      </c>
      <c r="N318">
        <v>-1</v>
      </c>
      <c r="O318">
        <v>-1</v>
      </c>
      <c r="P318">
        <v>-1</v>
      </c>
      <c r="Q318">
        <v>-1</v>
      </c>
      <c r="R318">
        <v>-1</v>
      </c>
      <c r="S318">
        <v>1</v>
      </c>
      <c r="T318">
        <v>161.80000000000001</v>
      </c>
      <c r="U318">
        <v>53</v>
      </c>
      <c r="V318">
        <v>20.245000000000001</v>
      </c>
      <c r="W318">
        <v>-1</v>
      </c>
      <c r="X318">
        <v>1</v>
      </c>
      <c r="Y318">
        <v>3</v>
      </c>
      <c r="Z318">
        <f>IF(AND(MIN(data!D318:'data'!K318, data!M318:'data'!Y318)&gt;=0, IF(data!L318&lt;0, FALSE, data!L318&lt;=95),COUNTA(data!D318:'data'!Y318)=22), 1, 0)</f>
        <v>0</v>
      </c>
      <c r="AA318">
        <f>IF(data!D318=3, IF(COUNTIFS(data!A:A, data!A318, data!G:G, "&lt;&gt;2")=0, 1, 0), 0)</f>
        <v>0</v>
      </c>
      <c r="AB318">
        <f>IF(AND(data!G318=2, COUNTIFS(data!A:A, data!A318, data!G:G, 2) = data!D318), 1, 0)</f>
        <v>0</v>
      </c>
      <c r="AC318" t="str">
        <f>IF(AB318=1, data!D318, "0")</f>
        <v>0</v>
      </c>
    </row>
    <row r="319" spans="1:29" x14ac:dyDescent="0.25">
      <c r="A319" s="1">
        <v>128251</v>
      </c>
      <c r="B319">
        <v>1</v>
      </c>
      <c r="C319" s="1" t="s">
        <v>340</v>
      </c>
      <c r="D319">
        <v>2</v>
      </c>
      <c r="E319">
        <v>6</v>
      </c>
      <c r="F319">
        <v>3</v>
      </c>
      <c r="G319">
        <v>1</v>
      </c>
      <c r="H319">
        <v>52</v>
      </c>
      <c r="I319">
        <v>2</v>
      </c>
      <c r="J319">
        <v>1</v>
      </c>
      <c r="K319">
        <v>6</v>
      </c>
      <c r="L319">
        <v>11</v>
      </c>
      <c r="M319">
        <v>3</v>
      </c>
      <c r="N319">
        <v>4</v>
      </c>
      <c r="O319">
        <v>3</v>
      </c>
      <c r="P319">
        <v>1</v>
      </c>
      <c r="Q319">
        <v>0.46</v>
      </c>
      <c r="R319">
        <v>-1</v>
      </c>
      <c r="S319">
        <v>5</v>
      </c>
      <c r="T319">
        <v>171.5</v>
      </c>
      <c r="U319">
        <v>75.099999999999994</v>
      </c>
      <c r="V319">
        <v>25.533999999999999</v>
      </c>
      <c r="W319">
        <v>0.91</v>
      </c>
      <c r="X319">
        <v>1</v>
      </c>
      <c r="Y319">
        <v>3</v>
      </c>
      <c r="Z319">
        <f>IF(AND(MIN(data!D319:'data'!K319, data!M319:'data'!Y319)&gt;=0, IF(data!L319&lt;0, FALSE, data!L319&lt;=95),COUNTA(data!D319:'data'!Y319)=22), 1, 0)</f>
        <v>0</v>
      </c>
      <c r="AA319">
        <f>IF(data!D319=3, IF(COUNTIFS(data!A:A, data!A319, data!G:G, "&lt;&gt;2")=0, 1, 0), 0)</f>
        <v>0</v>
      </c>
      <c r="AB319">
        <f>IF(AND(data!G319=2, COUNTIFS(data!A:A, data!A319, data!G:G, 2) = data!D319), 1, 0)</f>
        <v>0</v>
      </c>
      <c r="AC319" t="str">
        <f>IF(AB319=1, data!D319, "0")</f>
        <v>0</v>
      </c>
    </row>
    <row r="320" spans="1:29" x14ac:dyDescent="0.25">
      <c r="A320" s="1">
        <v>128251</v>
      </c>
      <c r="B320">
        <v>2</v>
      </c>
      <c r="C320" s="1" t="s">
        <v>341</v>
      </c>
      <c r="D320">
        <v>2</v>
      </c>
      <c r="E320">
        <v>6</v>
      </c>
      <c r="F320">
        <v>3</v>
      </c>
      <c r="G320">
        <v>2</v>
      </c>
      <c r="H320">
        <v>52</v>
      </c>
      <c r="I320">
        <v>2</v>
      </c>
      <c r="J320">
        <v>1</v>
      </c>
      <c r="K320">
        <v>6</v>
      </c>
      <c r="L320">
        <v>11</v>
      </c>
      <c r="M320">
        <v>4</v>
      </c>
      <c r="N320">
        <v>4</v>
      </c>
      <c r="O320">
        <v>3</v>
      </c>
      <c r="P320">
        <v>1</v>
      </c>
      <c r="Q320">
        <v>0.17299999999999999</v>
      </c>
      <c r="R320">
        <v>-1</v>
      </c>
      <c r="S320">
        <v>11</v>
      </c>
      <c r="T320">
        <v>159.6</v>
      </c>
      <c r="U320">
        <v>105.6</v>
      </c>
      <c r="V320">
        <v>41.457000000000001</v>
      </c>
      <c r="W320">
        <v>0.85899999999999999</v>
      </c>
      <c r="X320">
        <v>2</v>
      </c>
      <c r="Y320">
        <v>1</v>
      </c>
      <c r="Z320">
        <f>IF(AND(MIN(data!D320:'data'!K320, data!M320:'data'!Y320)&gt;=0, IF(data!L320&lt;0, FALSE, data!L320&lt;=95),COUNTA(data!D320:'data'!Y320)=22), 1, 0)</f>
        <v>0</v>
      </c>
      <c r="AA320">
        <f>IF(data!D320=3, IF(COUNTIFS(data!A:A, data!A320, data!G:G, "&lt;&gt;2")=0, 1, 0), 0)</f>
        <v>0</v>
      </c>
      <c r="AB320">
        <f>IF(AND(data!G320=2, COUNTIFS(data!A:A, data!A320, data!G:G, 2) = data!D320), 1, 0)</f>
        <v>0</v>
      </c>
      <c r="AC320" t="str">
        <f>IF(AB320=1, data!D320, "0")</f>
        <v>0</v>
      </c>
    </row>
    <row r="321" spans="1:29" x14ac:dyDescent="0.25">
      <c r="A321" s="1">
        <v>128351</v>
      </c>
      <c r="B321">
        <v>1</v>
      </c>
      <c r="C321" s="1" t="s">
        <v>342</v>
      </c>
      <c r="D321">
        <v>1</v>
      </c>
      <c r="E321">
        <v>6</v>
      </c>
      <c r="F321">
        <v>3</v>
      </c>
      <c r="G321">
        <v>1</v>
      </c>
      <c r="H321">
        <v>78</v>
      </c>
      <c r="I321">
        <v>5</v>
      </c>
      <c r="J321">
        <v>1</v>
      </c>
      <c r="K321">
        <v>7</v>
      </c>
      <c r="L321">
        <v>5</v>
      </c>
      <c r="M321">
        <v>3</v>
      </c>
      <c r="N321">
        <v>1</v>
      </c>
      <c r="O321">
        <v>5</v>
      </c>
      <c r="P321">
        <v>2</v>
      </c>
      <c r="Q321">
        <v>0</v>
      </c>
      <c r="R321">
        <v>-1</v>
      </c>
      <c r="S321">
        <v>1</v>
      </c>
      <c r="T321">
        <v>177.6</v>
      </c>
      <c r="U321">
        <v>91.2</v>
      </c>
      <c r="V321">
        <v>28.914000000000001</v>
      </c>
      <c r="W321">
        <v>0.89</v>
      </c>
      <c r="X321">
        <v>2</v>
      </c>
      <c r="Y321">
        <v>1</v>
      </c>
      <c r="Z321">
        <f>IF(AND(MIN(data!D321:'data'!K321, data!M321:'data'!Y321)&gt;=0, IF(data!L321&lt;0, FALSE, data!L321&lt;=95),COUNTA(data!D321:'data'!Y321)=22), 1, 0)</f>
        <v>0</v>
      </c>
      <c r="AA321">
        <f>IF(data!D321=3, IF(COUNTIFS(data!A:A, data!A321, data!G:G, "&lt;&gt;2")=0, 1, 0), 0)</f>
        <v>0</v>
      </c>
      <c r="AB321">
        <f>IF(AND(data!G321=2, COUNTIFS(data!A:A, data!A321, data!G:G, 2) = data!D321), 1, 0)</f>
        <v>0</v>
      </c>
      <c r="AC321" t="str">
        <f>IF(AB321=1, data!D321, "0")</f>
        <v>0</v>
      </c>
    </row>
    <row r="322" spans="1:29" x14ac:dyDescent="0.25">
      <c r="A322" s="1">
        <v>128371</v>
      </c>
      <c r="B322">
        <v>1</v>
      </c>
      <c r="C322" s="1" t="s">
        <v>343</v>
      </c>
      <c r="D322">
        <v>1</v>
      </c>
      <c r="E322">
        <v>6</v>
      </c>
      <c r="F322">
        <v>3</v>
      </c>
      <c r="G322">
        <v>2</v>
      </c>
      <c r="H322">
        <v>59</v>
      </c>
      <c r="I322">
        <v>4</v>
      </c>
      <c r="J322">
        <v>1</v>
      </c>
      <c r="K322">
        <v>1</v>
      </c>
      <c r="L322">
        <v>12</v>
      </c>
      <c r="M322">
        <v>3</v>
      </c>
      <c r="N322">
        <v>3</v>
      </c>
      <c r="O322">
        <v>5</v>
      </c>
      <c r="P322">
        <v>1</v>
      </c>
      <c r="Q322">
        <v>2.3650000000000002</v>
      </c>
      <c r="R322">
        <v>-1</v>
      </c>
      <c r="S322">
        <v>0</v>
      </c>
      <c r="T322">
        <v>-1</v>
      </c>
      <c r="U322">
        <v>-1</v>
      </c>
      <c r="V322">
        <v>-1</v>
      </c>
      <c r="W322">
        <v>-1</v>
      </c>
      <c r="X322">
        <v>2</v>
      </c>
      <c r="Y322">
        <v>3</v>
      </c>
      <c r="Z322">
        <f>IF(AND(MIN(data!D322:'data'!K322, data!M322:'data'!Y322)&gt;=0, IF(data!L322&lt;0, FALSE, data!L322&lt;=95),COUNTA(data!D322:'data'!Y322)=22), 1, 0)</f>
        <v>0</v>
      </c>
      <c r="AA322">
        <f>IF(data!D322=3, IF(COUNTIFS(data!A:A, data!A322, data!G:G, "&lt;&gt;2")=0, 1, 0), 0)</f>
        <v>0</v>
      </c>
      <c r="AB322">
        <f>IF(AND(data!G322=2, COUNTIFS(data!A:A, data!A322, data!G:G, 2) = data!D322), 1, 0)</f>
        <v>1</v>
      </c>
      <c r="AC322">
        <f>IF(AB322=1, data!D322, "0")</f>
        <v>1</v>
      </c>
    </row>
    <row r="323" spans="1:29" x14ac:dyDescent="0.25">
      <c r="A323" s="1">
        <v>129051</v>
      </c>
      <c r="B323">
        <v>1</v>
      </c>
      <c r="C323" s="1" t="s">
        <v>344</v>
      </c>
      <c r="D323">
        <v>3</v>
      </c>
      <c r="E323">
        <v>3</v>
      </c>
      <c r="F323">
        <v>23</v>
      </c>
      <c r="G323">
        <v>1</v>
      </c>
      <c r="H323">
        <v>46</v>
      </c>
      <c r="I323">
        <v>2</v>
      </c>
      <c r="J323">
        <v>1</v>
      </c>
      <c r="K323">
        <v>4</v>
      </c>
      <c r="L323">
        <v>11</v>
      </c>
      <c r="M323">
        <v>1</v>
      </c>
      <c r="N323">
        <v>4</v>
      </c>
      <c r="O323">
        <v>3</v>
      </c>
      <c r="P323">
        <v>1</v>
      </c>
      <c r="Q323">
        <v>1.1499999999999999</v>
      </c>
      <c r="R323">
        <v>-1</v>
      </c>
      <c r="S323">
        <v>0</v>
      </c>
      <c r="T323">
        <v>179.6</v>
      </c>
      <c r="U323">
        <v>97.9</v>
      </c>
      <c r="V323">
        <v>30.350999999999999</v>
      </c>
      <c r="W323">
        <v>1.0009999999999999</v>
      </c>
      <c r="X323">
        <v>2</v>
      </c>
      <c r="Y323">
        <v>3</v>
      </c>
      <c r="Z323">
        <f>IF(AND(MIN(data!D323:'data'!K323, data!M323:'data'!Y323)&gt;=0, IF(data!L323&lt;0, FALSE, data!L323&lt;=95),COUNTA(data!D323:'data'!Y323)=22), 1, 0)</f>
        <v>0</v>
      </c>
      <c r="AA323">
        <f>IF(data!D323=3, IF(COUNTIFS(data!A:A, data!A323, data!G:G, "&lt;&gt;2")=0, 1, 0), 0)</f>
        <v>0</v>
      </c>
      <c r="AB323">
        <f>IF(AND(data!G323=2, COUNTIFS(data!A:A, data!A323, data!G:G, 2) = data!D323), 1, 0)</f>
        <v>0</v>
      </c>
      <c r="AC323" t="str">
        <f>IF(AB323=1, data!D323, "0")</f>
        <v>0</v>
      </c>
    </row>
    <row r="324" spans="1:29" x14ac:dyDescent="0.25">
      <c r="A324" s="1">
        <v>129051</v>
      </c>
      <c r="B324">
        <v>2</v>
      </c>
      <c r="C324" s="1" t="s">
        <v>345</v>
      </c>
      <c r="D324">
        <v>3</v>
      </c>
      <c r="E324">
        <v>3</v>
      </c>
      <c r="F324">
        <v>23</v>
      </c>
      <c r="G324">
        <v>2</v>
      </c>
      <c r="H324">
        <v>45</v>
      </c>
      <c r="I324">
        <v>2</v>
      </c>
      <c r="J324">
        <v>1</v>
      </c>
      <c r="K324">
        <v>3</v>
      </c>
      <c r="L324">
        <v>11</v>
      </c>
      <c r="M324">
        <v>4</v>
      </c>
      <c r="N324">
        <v>1</v>
      </c>
      <c r="O324">
        <v>5</v>
      </c>
      <c r="P324">
        <v>1</v>
      </c>
      <c r="Q324">
        <v>0.34499999999999997</v>
      </c>
      <c r="R324">
        <v>-1</v>
      </c>
      <c r="S324">
        <v>4</v>
      </c>
      <c r="T324">
        <v>160.1</v>
      </c>
      <c r="U324">
        <v>80.3</v>
      </c>
      <c r="V324">
        <v>31.327999999999999</v>
      </c>
      <c r="W324">
        <v>0.86099999999999999</v>
      </c>
      <c r="X324">
        <v>2</v>
      </c>
      <c r="Y324">
        <v>1</v>
      </c>
      <c r="Z324">
        <f>IF(AND(MIN(data!D324:'data'!K324, data!M324:'data'!Y324)&gt;=0, IF(data!L324&lt;0, FALSE, data!L324&lt;=95),COUNTA(data!D324:'data'!Y324)=22), 1, 0)</f>
        <v>0</v>
      </c>
      <c r="AA324">
        <f>IF(data!D324=3, IF(COUNTIFS(data!A:A, data!A324, data!G:G, "&lt;&gt;2")=0, 1, 0), 0)</f>
        <v>0</v>
      </c>
      <c r="AB324">
        <f>IF(AND(data!G324=2, COUNTIFS(data!A:A, data!A324, data!G:G, 2) = data!D324), 1, 0)</f>
        <v>0</v>
      </c>
      <c r="AC324" t="str">
        <f>IF(AB324=1, data!D324, "0")</f>
        <v>0</v>
      </c>
    </row>
    <row r="325" spans="1:29" x14ac:dyDescent="0.25">
      <c r="A325" s="1">
        <v>129051</v>
      </c>
      <c r="B325">
        <v>3</v>
      </c>
      <c r="C325" s="1" t="s">
        <v>346</v>
      </c>
      <c r="D325">
        <v>3</v>
      </c>
      <c r="E325">
        <v>3</v>
      </c>
      <c r="F325">
        <v>23</v>
      </c>
      <c r="G325">
        <v>1</v>
      </c>
      <c r="H325">
        <v>17</v>
      </c>
      <c r="I325">
        <v>1</v>
      </c>
      <c r="J325">
        <v>1</v>
      </c>
      <c r="K325">
        <v>7</v>
      </c>
      <c r="L325">
        <v>11</v>
      </c>
      <c r="M325">
        <v>2</v>
      </c>
      <c r="N325">
        <v>4</v>
      </c>
      <c r="O325">
        <v>3</v>
      </c>
      <c r="P325">
        <v>1</v>
      </c>
      <c r="Q325">
        <v>-9</v>
      </c>
      <c r="R325">
        <v>0</v>
      </c>
      <c r="S325">
        <v>0</v>
      </c>
      <c r="T325">
        <v>165.1</v>
      </c>
      <c r="U325">
        <v>57.3</v>
      </c>
      <c r="V325">
        <v>21.021000000000001</v>
      </c>
      <c r="W325">
        <v>-1</v>
      </c>
      <c r="X325">
        <v>1</v>
      </c>
      <c r="Y325">
        <v>3</v>
      </c>
      <c r="Z325">
        <f>IF(AND(MIN(data!D325:'data'!K325, data!M325:'data'!Y325)&gt;=0, IF(data!L325&lt;0, FALSE, data!L325&lt;=95),COUNTA(data!D325:'data'!Y325)=22), 1, 0)</f>
        <v>0</v>
      </c>
      <c r="AA325">
        <f>IF(data!D325=3, IF(COUNTIFS(data!A:A, data!A325, data!G:G, "&lt;&gt;2")=0, 1, 0), 0)</f>
        <v>0</v>
      </c>
      <c r="AB325">
        <f>IF(AND(data!G325=2, COUNTIFS(data!A:A, data!A325, data!G:G, 2) = data!D325), 1, 0)</f>
        <v>0</v>
      </c>
      <c r="AC325" t="str">
        <f>IF(AB325=1, data!D325, "0")</f>
        <v>0</v>
      </c>
    </row>
    <row r="326" spans="1:29" x14ac:dyDescent="0.25">
      <c r="A326" s="1">
        <v>129151</v>
      </c>
      <c r="B326">
        <v>1</v>
      </c>
      <c r="C326" s="1" t="s">
        <v>347</v>
      </c>
      <c r="D326">
        <v>2</v>
      </c>
      <c r="E326">
        <v>3</v>
      </c>
      <c r="F326">
        <v>23</v>
      </c>
      <c r="G326">
        <v>2</v>
      </c>
      <c r="H326">
        <v>55</v>
      </c>
      <c r="I326">
        <v>2</v>
      </c>
      <c r="J326">
        <v>1</v>
      </c>
      <c r="K326">
        <v>1</v>
      </c>
      <c r="L326">
        <v>22</v>
      </c>
      <c r="M326">
        <v>1</v>
      </c>
      <c r="N326">
        <v>1</v>
      </c>
      <c r="O326">
        <v>5</v>
      </c>
      <c r="P326">
        <v>1</v>
      </c>
      <c r="Q326">
        <v>8.7590000000000003</v>
      </c>
      <c r="R326">
        <v>-1</v>
      </c>
      <c r="S326">
        <v>1</v>
      </c>
      <c r="T326">
        <v>167.9</v>
      </c>
      <c r="U326">
        <v>77.8</v>
      </c>
      <c r="V326">
        <v>27.597999999999999</v>
      </c>
      <c r="W326">
        <v>0.77</v>
      </c>
      <c r="X326">
        <v>2</v>
      </c>
      <c r="Y326">
        <v>1</v>
      </c>
      <c r="Z326">
        <f>IF(AND(MIN(data!D326:'data'!K326, data!M326:'data'!Y326)&gt;=0, IF(data!L326&lt;0, FALSE, data!L326&lt;=95),COUNTA(data!D326:'data'!Y326)=22), 1, 0)</f>
        <v>0</v>
      </c>
      <c r="AA326">
        <f>IF(data!D326=3, IF(COUNTIFS(data!A:A, data!A326, data!G:G, "&lt;&gt;2")=0, 1, 0), 0)</f>
        <v>0</v>
      </c>
      <c r="AB326">
        <f>IF(AND(data!G326=2, COUNTIFS(data!A:A, data!A326, data!G:G, 2) = data!D326), 1, 0)</f>
        <v>0</v>
      </c>
      <c r="AC326" t="str">
        <f>IF(AB326=1, data!D326, "0")</f>
        <v>0</v>
      </c>
    </row>
    <row r="327" spans="1:29" x14ac:dyDescent="0.25">
      <c r="A327" s="1">
        <v>129151</v>
      </c>
      <c r="B327">
        <v>2</v>
      </c>
      <c r="C327" s="1" t="s">
        <v>348</v>
      </c>
      <c r="D327">
        <v>2</v>
      </c>
      <c r="E327">
        <v>3</v>
      </c>
      <c r="F327">
        <v>23</v>
      </c>
      <c r="G327">
        <v>1</v>
      </c>
      <c r="H327">
        <v>54</v>
      </c>
      <c r="I327">
        <v>2</v>
      </c>
      <c r="J327">
        <v>1</v>
      </c>
      <c r="K327">
        <v>1</v>
      </c>
      <c r="L327">
        <v>22</v>
      </c>
      <c r="M327">
        <v>1</v>
      </c>
      <c r="N327">
        <v>1</v>
      </c>
      <c r="O327">
        <v>5</v>
      </c>
      <c r="P327">
        <v>1</v>
      </c>
      <c r="Q327">
        <v>8.5869999999999997</v>
      </c>
      <c r="R327">
        <v>-1</v>
      </c>
      <c r="S327">
        <v>1</v>
      </c>
      <c r="T327">
        <v>174.6</v>
      </c>
      <c r="U327">
        <v>73.3</v>
      </c>
      <c r="V327">
        <v>24.044</v>
      </c>
      <c r="W327">
        <v>0.91300000000000003</v>
      </c>
      <c r="X327">
        <v>2</v>
      </c>
      <c r="Y327">
        <v>3</v>
      </c>
      <c r="Z327">
        <f>IF(AND(MIN(data!D327:'data'!K327, data!M327:'data'!Y327)&gt;=0, IF(data!L327&lt;0, FALSE, data!L327&lt;=95),COUNTA(data!D327:'data'!Y327)=22), 1, 0)</f>
        <v>0</v>
      </c>
      <c r="AA327">
        <f>IF(data!D327=3, IF(COUNTIFS(data!A:A, data!A327, data!G:G, "&lt;&gt;2")=0, 1, 0), 0)</f>
        <v>0</v>
      </c>
      <c r="AB327">
        <f>IF(AND(data!G327=2, COUNTIFS(data!A:A, data!A327, data!G:G, 2) = data!D327), 1, 0)</f>
        <v>0</v>
      </c>
      <c r="AC327" t="str">
        <f>IF(AB327=1, data!D327, "0")</f>
        <v>0</v>
      </c>
    </row>
    <row r="328" spans="1:29" x14ac:dyDescent="0.25">
      <c r="A328" s="1">
        <v>129201</v>
      </c>
      <c r="B328">
        <v>1</v>
      </c>
      <c r="C328" s="1" t="s">
        <v>349</v>
      </c>
      <c r="D328">
        <v>2</v>
      </c>
      <c r="E328">
        <v>3</v>
      </c>
      <c r="F328">
        <v>23</v>
      </c>
      <c r="G328">
        <v>1</v>
      </c>
      <c r="H328">
        <v>63</v>
      </c>
      <c r="I328">
        <v>2</v>
      </c>
      <c r="J328">
        <v>1</v>
      </c>
      <c r="K328">
        <v>7</v>
      </c>
      <c r="L328">
        <v>97</v>
      </c>
      <c r="M328">
        <v>3</v>
      </c>
      <c r="N328">
        <v>3</v>
      </c>
      <c r="O328">
        <v>5</v>
      </c>
      <c r="P328">
        <v>1</v>
      </c>
      <c r="Q328">
        <v>1.1830000000000001</v>
      </c>
      <c r="R328">
        <v>-1</v>
      </c>
      <c r="S328">
        <v>4</v>
      </c>
      <c r="T328">
        <v>168.7</v>
      </c>
      <c r="U328">
        <v>82.4</v>
      </c>
      <c r="V328">
        <v>28.952999999999999</v>
      </c>
      <c r="W328">
        <v>1.0189999999999999</v>
      </c>
      <c r="X328">
        <v>2</v>
      </c>
      <c r="Y328">
        <v>3</v>
      </c>
      <c r="Z328">
        <f>IF(AND(MIN(data!D328:'data'!K328, data!M328:'data'!Y328)&gt;=0, IF(data!L328&lt;0, FALSE, data!L328&lt;=95),COUNTA(data!D328:'data'!Y328)=22), 1, 0)</f>
        <v>0</v>
      </c>
      <c r="AA328">
        <f>IF(data!D328=3, IF(COUNTIFS(data!A:A, data!A328, data!G:G, "&lt;&gt;2")=0, 1, 0), 0)</f>
        <v>0</v>
      </c>
      <c r="AB328">
        <f>IF(AND(data!G328=2, COUNTIFS(data!A:A, data!A328, data!G:G, 2) = data!D328), 1, 0)</f>
        <v>0</v>
      </c>
      <c r="AC328" t="str">
        <f>IF(AB328=1, data!D328, "0")</f>
        <v>0</v>
      </c>
    </row>
    <row r="329" spans="1:29" x14ac:dyDescent="0.25">
      <c r="A329" s="1">
        <v>129201</v>
      </c>
      <c r="B329">
        <v>2</v>
      </c>
      <c r="C329" s="1" t="s">
        <v>350</v>
      </c>
      <c r="D329">
        <v>2</v>
      </c>
      <c r="E329">
        <v>3</v>
      </c>
      <c r="F329">
        <v>23</v>
      </c>
      <c r="G329">
        <v>2</v>
      </c>
      <c r="H329">
        <v>62</v>
      </c>
      <c r="I329">
        <v>2</v>
      </c>
      <c r="J329">
        <v>1</v>
      </c>
      <c r="K329">
        <v>7</v>
      </c>
      <c r="L329">
        <v>97</v>
      </c>
      <c r="M329">
        <v>3</v>
      </c>
      <c r="N329">
        <v>4</v>
      </c>
      <c r="O329">
        <v>1</v>
      </c>
      <c r="P329">
        <v>1</v>
      </c>
      <c r="Q329">
        <v>5.8000000000000003E-2</v>
      </c>
      <c r="R329">
        <v>-1</v>
      </c>
      <c r="S329">
        <v>6</v>
      </c>
      <c r="T329">
        <v>155.1</v>
      </c>
      <c r="U329">
        <v>53.5</v>
      </c>
      <c r="V329">
        <v>22.24</v>
      </c>
      <c r="W329">
        <v>0.79</v>
      </c>
      <c r="X329">
        <v>1</v>
      </c>
      <c r="Y329">
        <v>1</v>
      </c>
      <c r="Z329">
        <f>IF(AND(MIN(data!D329:'data'!K329, data!M329:'data'!Y329)&gt;=0, IF(data!L329&lt;0, FALSE, data!L329&lt;=95),COUNTA(data!D329:'data'!Y329)=22), 1, 0)</f>
        <v>0</v>
      </c>
      <c r="AA329">
        <f>IF(data!D329=3, IF(COUNTIFS(data!A:A, data!A329, data!G:G, "&lt;&gt;2")=0, 1, 0), 0)</f>
        <v>0</v>
      </c>
      <c r="AB329">
        <f>IF(AND(data!G329=2, COUNTIFS(data!A:A, data!A329, data!G:G, 2) = data!D329), 1, 0)</f>
        <v>0</v>
      </c>
      <c r="AC329" t="str">
        <f>IF(AB329=1, data!D329, "0")</f>
        <v>0</v>
      </c>
    </row>
    <row r="330" spans="1:29" x14ac:dyDescent="0.25">
      <c r="A330" s="1">
        <v>129251</v>
      </c>
      <c r="B330">
        <v>1</v>
      </c>
      <c r="C330" s="1" t="s">
        <v>351</v>
      </c>
      <c r="D330">
        <v>1</v>
      </c>
      <c r="E330">
        <v>3</v>
      </c>
      <c r="F330">
        <v>23</v>
      </c>
      <c r="G330">
        <v>2</v>
      </c>
      <c r="H330">
        <v>56</v>
      </c>
      <c r="I330">
        <v>4</v>
      </c>
      <c r="J330">
        <v>1</v>
      </c>
      <c r="K330">
        <v>7</v>
      </c>
      <c r="L330">
        <v>5</v>
      </c>
      <c r="M330">
        <v>4</v>
      </c>
      <c r="N330">
        <v>4</v>
      </c>
      <c r="O330">
        <v>2</v>
      </c>
      <c r="P330">
        <v>1</v>
      </c>
      <c r="Q330">
        <v>0.20300000000000001</v>
      </c>
      <c r="R330">
        <v>-1</v>
      </c>
      <c r="S330">
        <v>6</v>
      </c>
      <c r="T330">
        <v>157.4</v>
      </c>
      <c r="U330">
        <v>70.5</v>
      </c>
      <c r="V330">
        <v>28.456</v>
      </c>
      <c r="W330">
        <v>0.84199999999999997</v>
      </c>
      <c r="X330">
        <v>2</v>
      </c>
      <c r="Y330">
        <v>3</v>
      </c>
      <c r="Z330">
        <f>IF(AND(MIN(data!D330:'data'!K330, data!M330:'data'!Y330)&gt;=0, IF(data!L330&lt;0, FALSE, data!L330&lt;=95),COUNTA(data!D330:'data'!Y330)=22), 1, 0)</f>
        <v>0</v>
      </c>
      <c r="AA330">
        <f>IF(data!D330=3, IF(COUNTIFS(data!A:A, data!A330, data!G:G, "&lt;&gt;2")=0, 1, 0), 0)</f>
        <v>0</v>
      </c>
      <c r="AB330">
        <f>IF(AND(data!G330=2, COUNTIFS(data!A:A, data!A330, data!G:G, 2) = data!D330), 1, 0)</f>
        <v>1</v>
      </c>
      <c r="AC330">
        <f>IF(AB330=1, data!D330, "0")</f>
        <v>1</v>
      </c>
    </row>
    <row r="331" spans="1:29" x14ac:dyDescent="0.25">
      <c r="A331" s="1">
        <v>130051</v>
      </c>
      <c r="B331">
        <v>1</v>
      </c>
      <c r="C331" s="1" t="s">
        <v>352</v>
      </c>
      <c r="D331">
        <v>4</v>
      </c>
      <c r="E331">
        <v>4</v>
      </c>
      <c r="F331">
        <v>25</v>
      </c>
      <c r="G331">
        <v>1</v>
      </c>
      <c r="H331">
        <v>33</v>
      </c>
      <c r="I331">
        <v>2</v>
      </c>
      <c r="J331">
        <v>1</v>
      </c>
      <c r="K331">
        <v>2</v>
      </c>
      <c r="L331">
        <v>19</v>
      </c>
      <c r="M331">
        <v>1</v>
      </c>
      <c r="N331">
        <v>1</v>
      </c>
      <c r="O331">
        <v>5</v>
      </c>
      <c r="P331">
        <v>1</v>
      </c>
      <c r="Q331">
        <v>44.529000000000003</v>
      </c>
      <c r="R331">
        <v>-1</v>
      </c>
      <c r="S331">
        <v>0</v>
      </c>
      <c r="T331">
        <v>170.6</v>
      </c>
      <c r="U331">
        <v>68.599999999999994</v>
      </c>
      <c r="V331">
        <v>23.57</v>
      </c>
      <c r="W331">
        <v>0.90400000000000003</v>
      </c>
      <c r="X331">
        <v>3</v>
      </c>
      <c r="Y331">
        <v>2</v>
      </c>
      <c r="Z331">
        <f>IF(AND(MIN(data!D331:'data'!K331, data!M331:'data'!Y331)&gt;=0, IF(data!L331&lt;0, FALSE, data!L331&lt;=95),COUNTA(data!D331:'data'!Y331)=22), 1, 0)</f>
        <v>0</v>
      </c>
      <c r="AA331">
        <f>IF(data!D331=3, IF(COUNTIFS(data!A:A, data!A331, data!G:G, "&lt;&gt;2")=0, 1, 0), 0)</f>
        <v>0</v>
      </c>
      <c r="AB331">
        <f>IF(AND(data!G331=2, COUNTIFS(data!A:A, data!A331, data!G:G, 2) = data!D331), 1, 0)</f>
        <v>0</v>
      </c>
      <c r="AC331" t="str">
        <f>IF(AB331=1, data!D331, "0")</f>
        <v>0</v>
      </c>
    </row>
    <row r="332" spans="1:29" x14ac:dyDescent="0.25">
      <c r="A332" s="1">
        <v>130051</v>
      </c>
      <c r="B332">
        <v>2</v>
      </c>
      <c r="C332" s="1" t="s">
        <v>353</v>
      </c>
      <c r="D332">
        <v>4</v>
      </c>
      <c r="E332">
        <v>4</v>
      </c>
      <c r="F332">
        <v>25</v>
      </c>
      <c r="G332">
        <v>2</v>
      </c>
      <c r="H332">
        <v>31</v>
      </c>
      <c r="I332">
        <v>2</v>
      </c>
      <c r="J332">
        <v>1</v>
      </c>
      <c r="K332">
        <v>3</v>
      </c>
      <c r="L332">
        <v>19</v>
      </c>
      <c r="M332">
        <v>1</v>
      </c>
      <c r="N332">
        <v>1</v>
      </c>
      <c r="O332">
        <v>5</v>
      </c>
      <c r="P332">
        <v>2</v>
      </c>
      <c r="Q332">
        <v>2.9000000000000001E-2</v>
      </c>
      <c r="R332">
        <v>-1</v>
      </c>
      <c r="S332">
        <v>0</v>
      </c>
      <c r="T332">
        <v>164.7</v>
      </c>
      <c r="U332">
        <v>93.2</v>
      </c>
      <c r="V332">
        <v>34.357999999999997</v>
      </c>
      <c r="W332">
        <v>0.879</v>
      </c>
      <c r="X332">
        <v>2</v>
      </c>
      <c r="Y332">
        <v>1</v>
      </c>
      <c r="Z332">
        <f>IF(AND(MIN(data!D332:'data'!K332, data!M332:'data'!Y332)&gt;=0, IF(data!L332&lt;0, FALSE, data!L332&lt;=95),COUNTA(data!D332:'data'!Y332)=22), 1, 0)</f>
        <v>0</v>
      </c>
      <c r="AA332">
        <f>IF(data!D332=3, IF(COUNTIFS(data!A:A, data!A332, data!G:G, "&lt;&gt;2")=0, 1, 0), 0)</f>
        <v>0</v>
      </c>
      <c r="AB332">
        <f>IF(AND(data!G332=2, COUNTIFS(data!A:A, data!A332, data!G:G, 2) = data!D332), 1, 0)</f>
        <v>0</v>
      </c>
      <c r="AC332" t="str">
        <f>IF(AB332=1, data!D332, "0")</f>
        <v>0</v>
      </c>
    </row>
    <row r="333" spans="1:29" x14ac:dyDescent="0.25">
      <c r="A333" s="1">
        <v>130051</v>
      </c>
      <c r="B333">
        <v>3</v>
      </c>
      <c r="C333" s="1" t="s">
        <v>354</v>
      </c>
      <c r="D333">
        <v>4</v>
      </c>
      <c r="E333">
        <v>4</v>
      </c>
      <c r="F333">
        <v>25</v>
      </c>
      <c r="G333">
        <v>1</v>
      </c>
      <c r="H333">
        <v>8</v>
      </c>
      <c r="I333">
        <v>-1</v>
      </c>
      <c r="J333">
        <v>1</v>
      </c>
      <c r="K333">
        <v>-1</v>
      </c>
      <c r="L333">
        <v>19</v>
      </c>
      <c r="M333">
        <v>2</v>
      </c>
      <c r="N333">
        <v>-1</v>
      </c>
      <c r="O333">
        <v>-1</v>
      </c>
      <c r="P333">
        <v>-1</v>
      </c>
      <c r="Q333">
        <v>-1</v>
      </c>
      <c r="R333">
        <v>-1</v>
      </c>
      <c r="S333">
        <v>-2</v>
      </c>
      <c r="T333">
        <v>138</v>
      </c>
      <c r="U333">
        <v>32.4</v>
      </c>
      <c r="V333">
        <v>17.013000000000002</v>
      </c>
      <c r="W333">
        <v>-1</v>
      </c>
      <c r="X333">
        <v>-8</v>
      </c>
      <c r="Y333">
        <v>1</v>
      </c>
      <c r="Z333">
        <f>IF(AND(MIN(data!D333:'data'!K333, data!M333:'data'!Y333)&gt;=0, IF(data!L333&lt;0, FALSE, data!L333&lt;=95),COUNTA(data!D333:'data'!Y333)=22), 1, 0)</f>
        <v>0</v>
      </c>
      <c r="AA333">
        <f>IF(data!D333=3, IF(COUNTIFS(data!A:A, data!A333, data!G:G, "&lt;&gt;2")=0, 1, 0), 0)</f>
        <v>0</v>
      </c>
      <c r="AB333">
        <f>IF(AND(data!G333=2, COUNTIFS(data!A:A, data!A333, data!G:G, 2) = data!D333), 1, 0)</f>
        <v>0</v>
      </c>
      <c r="AC333" t="str">
        <f>IF(AB333=1, data!D333, "0")</f>
        <v>0</v>
      </c>
    </row>
    <row r="334" spans="1:29" x14ac:dyDescent="0.25">
      <c r="A334" s="1">
        <v>130051</v>
      </c>
      <c r="B334">
        <v>4</v>
      </c>
      <c r="C334" s="1" t="s">
        <v>355</v>
      </c>
      <c r="D334">
        <v>4</v>
      </c>
      <c r="E334">
        <v>4</v>
      </c>
      <c r="F334">
        <v>25</v>
      </c>
      <c r="G334">
        <v>1</v>
      </c>
      <c r="H334">
        <v>3</v>
      </c>
      <c r="I334">
        <v>-1</v>
      </c>
      <c r="J334">
        <v>1</v>
      </c>
      <c r="K334">
        <v>-1</v>
      </c>
      <c r="L334">
        <v>19</v>
      </c>
      <c r="M334">
        <v>2</v>
      </c>
      <c r="N334">
        <v>-1</v>
      </c>
      <c r="O334">
        <v>-1</v>
      </c>
      <c r="P334">
        <v>-1</v>
      </c>
      <c r="Q334">
        <v>-1</v>
      </c>
      <c r="R334">
        <v>-1</v>
      </c>
      <c r="S334">
        <v>-2</v>
      </c>
      <c r="T334">
        <v>94.7</v>
      </c>
      <c r="U334">
        <v>14.4</v>
      </c>
      <c r="V334">
        <v>16.056999999999999</v>
      </c>
      <c r="W334">
        <v>-1</v>
      </c>
      <c r="X334">
        <v>-2</v>
      </c>
      <c r="Y334">
        <v>-2</v>
      </c>
      <c r="Z334">
        <f>IF(AND(MIN(data!D334:'data'!K334, data!M334:'data'!Y334)&gt;=0, IF(data!L334&lt;0, FALSE, data!L334&lt;=95),COUNTA(data!D334:'data'!Y334)=22), 1, 0)</f>
        <v>0</v>
      </c>
      <c r="AA334">
        <f>IF(data!D334=3, IF(COUNTIFS(data!A:A, data!A334, data!G:G, "&lt;&gt;2")=0, 1, 0), 0)</f>
        <v>0</v>
      </c>
      <c r="AB334">
        <f>IF(AND(data!G334=2, COUNTIFS(data!A:A, data!A334, data!G:G, 2) = data!D334), 1, 0)</f>
        <v>0</v>
      </c>
      <c r="AC334" t="str">
        <f>IF(AB334=1, data!D334, "0")</f>
        <v>0</v>
      </c>
    </row>
    <row r="335" spans="1:29" x14ac:dyDescent="0.25">
      <c r="A335" s="1">
        <v>130151</v>
      </c>
      <c r="B335">
        <v>1</v>
      </c>
      <c r="C335" s="1" t="s">
        <v>356</v>
      </c>
      <c r="D335">
        <v>3</v>
      </c>
      <c r="E335">
        <v>4</v>
      </c>
      <c r="F335">
        <v>25</v>
      </c>
      <c r="G335">
        <v>1</v>
      </c>
      <c r="H335">
        <v>51</v>
      </c>
      <c r="I335">
        <v>2</v>
      </c>
      <c r="J335">
        <v>1</v>
      </c>
      <c r="K335">
        <v>7</v>
      </c>
      <c r="L335">
        <v>16</v>
      </c>
      <c r="M335">
        <v>2</v>
      </c>
      <c r="N335">
        <v>3</v>
      </c>
      <c r="O335">
        <v>5</v>
      </c>
      <c r="P335">
        <v>1</v>
      </c>
      <c r="Q335">
        <v>-9</v>
      </c>
      <c r="R335">
        <v>-1</v>
      </c>
      <c r="S335">
        <v>0</v>
      </c>
      <c r="T335">
        <v>170.4</v>
      </c>
      <c r="U335">
        <v>76.3</v>
      </c>
      <c r="V335">
        <v>26.277999999999999</v>
      </c>
      <c r="W335">
        <v>0.98099999999999998</v>
      </c>
      <c r="X335">
        <v>1</v>
      </c>
      <c r="Y335">
        <v>3</v>
      </c>
      <c r="Z335">
        <f>IF(AND(MIN(data!D335:'data'!K335, data!M335:'data'!Y335)&gt;=0, IF(data!L335&lt;0, FALSE, data!L335&lt;=95),COUNTA(data!D335:'data'!Y335)=22), 1, 0)</f>
        <v>0</v>
      </c>
      <c r="AA335">
        <f>IF(data!D335=3, IF(COUNTIFS(data!A:A, data!A335, data!G:G, "&lt;&gt;2")=0, 1, 0), 0)</f>
        <v>0</v>
      </c>
      <c r="AB335">
        <f>IF(AND(data!G335=2, COUNTIFS(data!A:A, data!A335, data!G:G, 2) = data!D335), 1, 0)</f>
        <v>0</v>
      </c>
      <c r="AC335" t="str">
        <f>IF(AB335=1, data!D335, "0")</f>
        <v>0</v>
      </c>
    </row>
    <row r="336" spans="1:29" x14ac:dyDescent="0.25">
      <c r="A336" s="1">
        <v>130151</v>
      </c>
      <c r="B336">
        <v>2</v>
      </c>
      <c r="C336" s="1" t="s">
        <v>357</v>
      </c>
      <c r="D336">
        <v>3</v>
      </c>
      <c r="E336">
        <v>4</v>
      </c>
      <c r="F336">
        <v>25</v>
      </c>
      <c r="G336">
        <v>2</v>
      </c>
      <c r="H336">
        <v>46</v>
      </c>
      <c r="I336">
        <v>2</v>
      </c>
      <c r="J336">
        <v>1</v>
      </c>
      <c r="K336">
        <v>6</v>
      </c>
      <c r="L336">
        <v>16</v>
      </c>
      <c r="M336">
        <v>2</v>
      </c>
      <c r="N336">
        <v>3</v>
      </c>
      <c r="O336">
        <v>5</v>
      </c>
      <c r="P336">
        <v>1</v>
      </c>
      <c r="Q336">
        <v>11.23</v>
      </c>
      <c r="R336">
        <v>-1</v>
      </c>
      <c r="S336">
        <v>0</v>
      </c>
      <c r="T336">
        <v>164</v>
      </c>
      <c r="U336">
        <v>68.7</v>
      </c>
      <c r="V336">
        <v>25.542999999999999</v>
      </c>
      <c r="W336">
        <v>0.73199999999999998</v>
      </c>
      <c r="X336">
        <v>2</v>
      </c>
      <c r="Y336">
        <v>3</v>
      </c>
      <c r="Z336">
        <f>IF(AND(MIN(data!D336:'data'!K336, data!M336:'data'!Y336)&gt;=0, IF(data!L336&lt;0, FALSE, data!L336&lt;=95),COUNTA(data!D336:'data'!Y336)=22), 1, 0)</f>
        <v>0</v>
      </c>
      <c r="AA336">
        <f>IF(data!D336=3, IF(COUNTIFS(data!A:A, data!A336, data!G:G, "&lt;&gt;2")=0, 1, 0), 0)</f>
        <v>0</v>
      </c>
      <c r="AB336">
        <f>IF(AND(data!G336=2, COUNTIFS(data!A:A, data!A336, data!G:G, 2) = data!D336), 1, 0)</f>
        <v>0</v>
      </c>
      <c r="AC336" t="str">
        <f>IF(AB336=1, data!D336, "0")</f>
        <v>0</v>
      </c>
    </row>
    <row r="337" spans="1:29" x14ac:dyDescent="0.25">
      <c r="A337" s="1">
        <v>130151</v>
      </c>
      <c r="B337">
        <v>3</v>
      </c>
      <c r="C337" s="1" t="s">
        <v>358</v>
      </c>
      <c r="D337">
        <v>3</v>
      </c>
      <c r="E337">
        <v>4</v>
      </c>
      <c r="F337">
        <v>25</v>
      </c>
      <c r="G337">
        <v>2</v>
      </c>
      <c r="H337">
        <v>19</v>
      </c>
      <c r="I337">
        <v>1</v>
      </c>
      <c r="J337">
        <v>1</v>
      </c>
      <c r="K337">
        <v>5</v>
      </c>
      <c r="L337">
        <v>16</v>
      </c>
      <c r="M337">
        <v>2</v>
      </c>
      <c r="N337">
        <v>1</v>
      </c>
      <c r="O337">
        <v>5</v>
      </c>
      <c r="P337">
        <v>1</v>
      </c>
      <c r="Q337">
        <v>50.154000000000003</v>
      </c>
      <c r="R337">
        <v>0</v>
      </c>
      <c r="S337">
        <v>1</v>
      </c>
      <c r="T337">
        <v>167</v>
      </c>
      <c r="U337">
        <v>56.4</v>
      </c>
      <c r="V337">
        <v>20.222999999999999</v>
      </c>
      <c r="W337">
        <v>-1</v>
      </c>
      <c r="X337">
        <v>1</v>
      </c>
      <c r="Y337">
        <v>3</v>
      </c>
      <c r="Z337">
        <f>IF(AND(MIN(data!D337:'data'!K337, data!M337:'data'!Y337)&gt;=0, IF(data!L337&lt;0, FALSE, data!L337&lt;=95),COUNTA(data!D337:'data'!Y337)=22), 1, 0)</f>
        <v>0</v>
      </c>
      <c r="AA337">
        <f>IF(data!D337=3, IF(COUNTIFS(data!A:A, data!A337, data!G:G, "&lt;&gt;2")=0, 1, 0), 0)</f>
        <v>0</v>
      </c>
      <c r="AB337">
        <f>IF(AND(data!G337=2, COUNTIFS(data!A:A, data!A337, data!G:G, 2) = data!D337), 1, 0)</f>
        <v>0</v>
      </c>
      <c r="AC337" t="str">
        <f>IF(AB337=1, data!D337, "0")</f>
        <v>0</v>
      </c>
    </row>
    <row r="338" spans="1:29" x14ac:dyDescent="0.25">
      <c r="A338" s="1">
        <v>130181</v>
      </c>
      <c r="B338">
        <v>1</v>
      </c>
      <c r="C338" s="1" t="s">
        <v>359</v>
      </c>
      <c r="D338">
        <v>1</v>
      </c>
      <c r="E338">
        <v>4</v>
      </c>
      <c r="F338">
        <v>25</v>
      </c>
      <c r="G338">
        <v>2</v>
      </c>
      <c r="H338">
        <v>47</v>
      </c>
      <c r="I338">
        <v>3</v>
      </c>
      <c r="J338">
        <v>1</v>
      </c>
      <c r="K338">
        <v>7</v>
      </c>
      <c r="L338">
        <v>6</v>
      </c>
      <c r="M338">
        <v>3</v>
      </c>
      <c r="N338">
        <v>4</v>
      </c>
      <c r="O338">
        <v>2</v>
      </c>
      <c r="P338">
        <v>1</v>
      </c>
      <c r="Q338">
        <v>6.3449999999999998</v>
      </c>
      <c r="R338">
        <v>-1</v>
      </c>
      <c r="S338">
        <v>-9</v>
      </c>
      <c r="T338">
        <v>158.4</v>
      </c>
      <c r="U338">
        <v>60.9</v>
      </c>
      <c r="V338">
        <v>24.271999999999998</v>
      </c>
      <c r="W338">
        <v>0.84199999999999997</v>
      </c>
      <c r="X338">
        <v>1</v>
      </c>
      <c r="Y338">
        <v>3</v>
      </c>
      <c r="Z338">
        <f>IF(AND(MIN(data!D338:'data'!K338, data!M338:'data'!Y338)&gt;=0, IF(data!L338&lt;0, FALSE, data!L338&lt;=95),COUNTA(data!D338:'data'!Y338)=22), 1, 0)</f>
        <v>0</v>
      </c>
      <c r="AA338">
        <f>IF(data!D338=3, IF(COUNTIFS(data!A:A, data!A338, data!G:G, "&lt;&gt;2")=0, 1, 0), 0)</f>
        <v>0</v>
      </c>
      <c r="AB338">
        <f>IF(AND(data!G338=2, COUNTIFS(data!A:A, data!A338, data!G:G, 2) = data!D338), 1, 0)</f>
        <v>1</v>
      </c>
      <c r="AC338">
        <f>IF(AB338=1, data!D338, "0")</f>
        <v>1</v>
      </c>
    </row>
    <row r="339" spans="1:29" x14ac:dyDescent="0.25">
      <c r="A339" s="1">
        <v>130251</v>
      </c>
      <c r="B339">
        <v>1</v>
      </c>
      <c r="C339" s="1" t="s">
        <v>360</v>
      </c>
      <c r="D339">
        <v>3</v>
      </c>
      <c r="E339">
        <v>4</v>
      </c>
      <c r="F339">
        <v>25</v>
      </c>
      <c r="G339">
        <v>2</v>
      </c>
      <c r="H339">
        <v>25</v>
      </c>
      <c r="I339">
        <v>1</v>
      </c>
      <c r="J339">
        <v>1</v>
      </c>
      <c r="K339">
        <v>2</v>
      </c>
      <c r="L339">
        <v>6</v>
      </c>
      <c r="M339">
        <v>3</v>
      </c>
      <c r="N339">
        <v>2</v>
      </c>
      <c r="O339">
        <v>5</v>
      </c>
      <c r="P339">
        <v>1</v>
      </c>
      <c r="Q339">
        <v>3.75</v>
      </c>
      <c r="R339">
        <v>-1</v>
      </c>
      <c r="S339">
        <v>2</v>
      </c>
      <c r="T339">
        <v>158</v>
      </c>
      <c r="U339">
        <v>59.8</v>
      </c>
      <c r="V339">
        <v>23.954000000000001</v>
      </c>
      <c r="W339">
        <v>0.82</v>
      </c>
      <c r="X339">
        <v>-8</v>
      </c>
      <c r="Y339">
        <v>1</v>
      </c>
      <c r="Z339">
        <f>IF(AND(MIN(data!D339:'data'!K339, data!M339:'data'!Y339)&gt;=0, IF(data!L339&lt;0, FALSE, data!L339&lt;=95),COUNTA(data!D339:'data'!Y339)=22), 1, 0)</f>
        <v>0</v>
      </c>
      <c r="AA339">
        <f>IF(data!D339=3, IF(COUNTIFS(data!A:A, data!A339, data!G:G, "&lt;&gt;2")=0, 1, 0), 0)</f>
        <v>1</v>
      </c>
      <c r="AB339">
        <f>IF(AND(data!G339=2, COUNTIFS(data!A:A, data!A339, data!G:G, 2) = data!D339), 1, 0)</f>
        <v>1</v>
      </c>
      <c r="AC339">
        <f>IF(AB339=1, data!D339, "0")</f>
        <v>3</v>
      </c>
    </row>
    <row r="340" spans="1:29" x14ac:dyDescent="0.25">
      <c r="A340" s="1">
        <v>130251</v>
      </c>
      <c r="B340">
        <v>2</v>
      </c>
      <c r="C340" s="1" t="s">
        <v>361</v>
      </c>
      <c r="D340">
        <v>3</v>
      </c>
      <c r="E340">
        <v>4</v>
      </c>
      <c r="F340">
        <v>25</v>
      </c>
      <c r="G340">
        <v>2</v>
      </c>
      <c r="H340">
        <v>3</v>
      </c>
      <c r="I340">
        <v>-1</v>
      </c>
      <c r="J340">
        <v>1</v>
      </c>
      <c r="K340">
        <v>-1</v>
      </c>
      <c r="L340">
        <v>6</v>
      </c>
      <c r="M340">
        <v>2</v>
      </c>
      <c r="N340">
        <v>-1</v>
      </c>
      <c r="O340">
        <v>-1</v>
      </c>
      <c r="P340">
        <v>-1</v>
      </c>
      <c r="Q340">
        <v>-1</v>
      </c>
      <c r="R340">
        <v>-1</v>
      </c>
      <c r="S340">
        <v>-2</v>
      </c>
      <c r="T340">
        <v>-1</v>
      </c>
      <c r="U340">
        <v>-1</v>
      </c>
      <c r="V340">
        <v>-1</v>
      </c>
      <c r="W340">
        <v>-1</v>
      </c>
      <c r="X340">
        <v>-2</v>
      </c>
      <c r="Y340">
        <v>-2</v>
      </c>
      <c r="Z340">
        <f>IF(AND(MIN(data!D340:'data'!K340, data!M340:'data'!Y340)&gt;=0, IF(data!L340&lt;0, FALSE, data!L340&lt;=95),COUNTA(data!D340:'data'!Y340)=22), 1, 0)</f>
        <v>0</v>
      </c>
      <c r="AA340">
        <f>IF(data!D340=3, IF(COUNTIFS(data!A:A, data!A340, data!G:G, "&lt;&gt;2")=0, 1, 0), 0)</f>
        <v>1</v>
      </c>
      <c r="AB340">
        <f>IF(AND(data!G340=2, COUNTIFS(data!A:A, data!A340, data!G:G, 2) = data!D340), 1, 0)</f>
        <v>1</v>
      </c>
      <c r="AC340">
        <f>IF(AB340=1, data!D340, "0")</f>
        <v>3</v>
      </c>
    </row>
    <row r="341" spans="1:29" x14ac:dyDescent="0.25">
      <c r="A341" s="1">
        <v>130251</v>
      </c>
      <c r="B341">
        <v>3</v>
      </c>
      <c r="C341" s="1" t="s">
        <v>362</v>
      </c>
      <c r="D341">
        <v>3</v>
      </c>
      <c r="E341">
        <v>4</v>
      </c>
      <c r="F341">
        <v>25</v>
      </c>
      <c r="G341">
        <v>2</v>
      </c>
      <c r="H341">
        <v>0</v>
      </c>
      <c r="I341">
        <v>-1</v>
      </c>
      <c r="J341">
        <v>1</v>
      </c>
      <c r="K341">
        <v>-1</v>
      </c>
      <c r="L341">
        <v>6</v>
      </c>
      <c r="M341">
        <v>3</v>
      </c>
      <c r="N341">
        <v>-1</v>
      </c>
      <c r="O341">
        <v>-1</v>
      </c>
      <c r="P341">
        <v>-1</v>
      </c>
      <c r="Q341">
        <v>-1</v>
      </c>
      <c r="R341">
        <v>-1</v>
      </c>
      <c r="S341">
        <v>-2</v>
      </c>
      <c r="T341">
        <v>-1</v>
      </c>
      <c r="U341">
        <v>9.3000000000000007</v>
      </c>
      <c r="V341">
        <v>-1</v>
      </c>
      <c r="W341">
        <v>-1</v>
      </c>
      <c r="X341">
        <v>-2</v>
      </c>
      <c r="Y341">
        <v>-2</v>
      </c>
      <c r="Z341">
        <f>IF(AND(MIN(data!D341:'data'!K341, data!M341:'data'!Y341)&gt;=0, IF(data!L341&lt;0, FALSE, data!L341&lt;=95),COUNTA(data!D341:'data'!Y341)=22), 1, 0)</f>
        <v>0</v>
      </c>
      <c r="AA341">
        <f>IF(data!D341=3, IF(COUNTIFS(data!A:A, data!A341, data!G:G, "&lt;&gt;2")=0, 1, 0), 0)</f>
        <v>1</v>
      </c>
      <c r="AB341">
        <f>IF(AND(data!G341=2, COUNTIFS(data!A:A, data!A341, data!G:G, 2) = data!D341), 1, 0)</f>
        <v>1</v>
      </c>
      <c r="AC341">
        <f>IF(AB341=1, data!D341, "0")</f>
        <v>3</v>
      </c>
    </row>
    <row r="342" spans="1:29" x14ac:dyDescent="0.25">
      <c r="A342" s="1">
        <v>130271</v>
      </c>
      <c r="B342">
        <v>1</v>
      </c>
      <c r="C342" s="1" t="s">
        <v>363</v>
      </c>
      <c r="D342">
        <v>4</v>
      </c>
      <c r="E342">
        <v>4</v>
      </c>
      <c r="F342">
        <v>25</v>
      </c>
      <c r="G342">
        <v>1</v>
      </c>
      <c r="H342">
        <v>53</v>
      </c>
      <c r="I342">
        <v>2</v>
      </c>
      <c r="J342">
        <v>1</v>
      </c>
      <c r="K342">
        <v>6</v>
      </c>
      <c r="L342">
        <v>8</v>
      </c>
      <c r="M342">
        <v>2</v>
      </c>
      <c r="N342">
        <v>3</v>
      </c>
      <c r="O342">
        <v>5</v>
      </c>
      <c r="P342">
        <v>1</v>
      </c>
      <c r="Q342">
        <v>28.116</v>
      </c>
      <c r="R342">
        <v>-1</v>
      </c>
      <c r="S342">
        <v>1</v>
      </c>
      <c r="T342">
        <v>169.2</v>
      </c>
      <c r="U342">
        <v>76.7</v>
      </c>
      <c r="V342">
        <v>26.791</v>
      </c>
      <c r="W342">
        <v>0.98799999999999999</v>
      </c>
      <c r="X342">
        <v>2</v>
      </c>
      <c r="Y342">
        <v>1</v>
      </c>
      <c r="Z342">
        <f>IF(AND(MIN(data!D342:'data'!K342, data!M342:'data'!Y342)&gt;=0, IF(data!L342&lt;0, FALSE, data!L342&lt;=95),COUNTA(data!D342:'data'!Y342)=22), 1, 0)</f>
        <v>0</v>
      </c>
      <c r="AA342">
        <f>IF(data!D342=3, IF(COUNTIFS(data!A:A, data!A342, data!G:G, "&lt;&gt;2")=0, 1, 0), 0)</f>
        <v>0</v>
      </c>
      <c r="AB342">
        <f>IF(AND(data!G342=2, COUNTIFS(data!A:A, data!A342, data!G:G, 2) = data!D342), 1, 0)</f>
        <v>0</v>
      </c>
      <c r="AC342" t="str">
        <f>IF(AB342=1, data!D342, "0")</f>
        <v>0</v>
      </c>
    </row>
    <row r="343" spans="1:29" x14ac:dyDescent="0.25">
      <c r="A343" s="1">
        <v>130271</v>
      </c>
      <c r="B343">
        <v>2</v>
      </c>
      <c r="C343" s="1" t="s">
        <v>364</v>
      </c>
      <c r="D343">
        <v>4</v>
      </c>
      <c r="E343">
        <v>4</v>
      </c>
      <c r="F343">
        <v>25</v>
      </c>
      <c r="G343">
        <v>2</v>
      </c>
      <c r="H343">
        <v>38</v>
      </c>
      <c r="I343">
        <v>2</v>
      </c>
      <c r="J343">
        <v>1</v>
      </c>
      <c r="K343">
        <v>6</v>
      </c>
      <c r="L343">
        <v>8</v>
      </c>
      <c r="M343">
        <v>1</v>
      </c>
      <c r="N343">
        <v>1</v>
      </c>
      <c r="O343">
        <v>5</v>
      </c>
      <c r="P343">
        <v>1</v>
      </c>
      <c r="Q343">
        <v>14.529</v>
      </c>
      <c r="R343">
        <v>-1</v>
      </c>
      <c r="S343">
        <v>1</v>
      </c>
      <c r="T343">
        <v>156.6</v>
      </c>
      <c r="U343">
        <v>65.599999999999994</v>
      </c>
      <c r="V343">
        <v>26.75</v>
      </c>
      <c r="W343">
        <v>0.82099999999999995</v>
      </c>
      <c r="X343">
        <v>-8</v>
      </c>
      <c r="Y343">
        <v>1</v>
      </c>
      <c r="Z343">
        <f>IF(AND(MIN(data!D343:'data'!K343, data!M343:'data'!Y343)&gt;=0, IF(data!L343&lt;0, FALSE, data!L343&lt;=95),COUNTA(data!D343:'data'!Y343)=22), 1, 0)</f>
        <v>0</v>
      </c>
      <c r="AA343">
        <f>IF(data!D343=3, IF(COUNTIFS(data!A:A, data!A343, data!G:G, "&lt;&gt;2")=0, 1, 0), 0)</f>
        <v>0</v>
      </c>
      <c r="AB343">
        <f>IF(AND(data!G343=2, COUNTIFS(data!A:A, data!A343, data!G:G, 2) = data!D343), 1, 0)</f>
        <v>0</v>
      </c>
      <c r="AC343" t="str">
        <f>IF(AB343=1, data!D343, "0")</f>
        <v>0</v>
      </c>
    </row>
    <row r="344" spans="1:29" x14ac:dyDescent="0.25">
      <c r="A344" s="1">
        <v>130271</v>
      </c>
      <c r="B344">
        <v>3</v>
      </c>
      <c r="C344" s="1" t="s">
        <v>365</v>
      </c>
      <c r="D344">
        <v>4</v>
      </c>
      <c r="E344">
        <v>4</v>
      </c>
      <c r="F344">
        <v>25</v>
      </c>
      <c r="G344">
        <v>1</v>
      </c>
      <c r="H344">
        <v>14</v>
      </c>
      <c r="I344">
        <v>-1</v>
      </c>
      <c r="J344">
        <v>1</v>
      </c>
      <c r="K344">
        <v>-1</v>
      </c>
      <c r="L344">
        <v>8</v>
      </c>
      <c r="M344">
        <v>1</v>
      </c>
      <c r="N344">
        <v>-1</v>
      </c>
      <c r="O344">
        <v>-1</v>
      </c>
      <c r="P344">
        <v>-1</v>
      </c>
      <c r="Q344">
        <v>-1</v>
      </c>
      <c r="R344">
        <v>-1</v>
      </c>
      <c r="S344">
        <v>0</v>
      </c>
      <c r="T344">
        <v>173.7</v>
      </c>
      <c r="U344">
        <v>58.6</v>
      </c>
      <c r="V344">
        <v>19.422000000000001</v>
      </c>
      <c r="W344">
        <v>-1</v>
      </c>
      <c r="X344">
        <v>1</v>
      </c>
      <c r="Y344">
        <v>3</v>
      </c>
      <c r="Z344">
        <f>IF(AND(MIN(data!D344:'data'!K344, data!M344:'data'!Y344)&gt;=0, IF(data!L344&lt;0, FALSE, data!L344&lt;=95),COUNTA(data!D344:'data'!Y344)=22), 1, 0)</f>
        <v>0</v>
      </c>
      <c r="AA344">
        <f>IF(data!D344=3, IF(COUNTIFS(data!A:A, data!A344, data!G:G, "&lt;&gt;2")=0, 1, 0), 0)</f>
        <v>0</v>
      </c>
      <c r="AB344">
        <f>IF(AND(data!G344=2, COUNTIFS(data!A:A, data!A344, data!G:G, 2) = data!D344), 1, 0)</f>
        <v>0</v>
      </c>
      <c r="AC344" t="str">
        <f>IF(AB344=1, data!D344, "0")</f>
        <v>0</v>
      </c>
    </row>
    <row r="345" spans="1:29" x14ac:dyDescent="0.25">
      <c r="A345" s="1">
        <v>130271</v>
      </c>
      <c r="B345">
        <v>4</v>
      </c>
      <c r="C345" s="1" t="s">
        <v>366</v>
      </c>
      <c r="D345">
        <v>4</v>
      </c>
      <c r="E345">
        <v>4</v>
      </c>
      <c r="F345">
        <v>25</v>
      </c>
      <c r="G345">
        <v>1</v>
      </c>
      <c r="H345">
        <v>12</v>
      </c>
      <c r="I345">
        <v>-1</v>
      </c>
      <c r="J345">
        <v>1</v>
      </c>
      <c r="K345">
        <v>-1</v>
      </c>
      <c r="L345">
        <v>8</v>
      </c>
      <c r="M345">
        <v>1</v>
      </c>
      <c r="N345">
        <v>-1</v>
      </c>
      <c r="O345">
        <v>-1</v>
      </c>
      <c r="P345">
        <v>-1</v>
      </c>
      <c r="Q345">
        <v>-1</v>
      </c>
      <c r="R345">
        <v>-1</v>
      </c>
      <c r="S345">
        <v>-2</v>
      </c>
      <c r="T345">
        <v>153.5</v>
      </c>
      <c r="U345">
        <v>41.7</v>
      </c>
      <c r="V345">
        <v>17.698</v>
      </c>
      <c r="W345">
        <v>-1</v>
      </c>
      <c r="X345">
        <v>3</v>
      </c>
      <c r="Y345">
        <v>2</v>
      </c>
      <c r="Z345">
        <f>IF(AND(MIN(data!D345:'data'!K345, data!M345:'data'!Y345)&gt;=0, IF(data!L345&lt;0, FALSE, data!L345&lt;=95),COUNTA(data!D345:'data'!Y345)=22), 1, 0)</f>
        <v>0</v>
      </c>
      <c r="AA345">
        <f>IF(data!D345=3, IF(COUNTIFS(data!A:A, data!A345, data!G:G, "&lt;&gt;2")=0, 1, 0), 0)</f>
        <v>0</v>
      </c>
      <c r="AB345">
        <f>IF(AND(data!G345=2, COUNTIFS(data!A:A, data!A345, data!G:G, 2) = data!D345), 1, 0)</f>
        <v>0</v>
      </c>
      <c r="AC345" t="str">
        <f>IF(AB345=1, data!D345, "0")</f>
        <v>0</v>
      </c>
    </row>
    <row r="346" spans="1:29" x14ac:dyDescent="0.25">
      <c r="A346" s="1">
        <v>130341</v>
      </c>
      <c r="B346">
        <v>1</v>
      </c>
      <c r="C346" s="1" t="s">
        <v>367</v>
      </c>
      <c r="D346">
        <v>3</v>
      </c>
      <c r="E346">
        <v>4</v>
      </c>
      <c r="F346">
        <v>25</v>
      </c>
      <c r="G346">
        <v>1</v>
      </c>
      <c r="H346">
        <v>25</v>
      </c>
      <c r="I346">
        <v>2</v>
      </c>
      <c r="J346">
        <v>1</v>
      </c>
      <c r="K346">
        <v>1</v>
      </c>
      <c r="L346">
        <v>18</v>
      </c>
      <c r="M346">
        <v>2</v>
      </c>
      <c r="N346">
        <v>1</v>
      </c>
      <c r="O346">
        <v>5</v>
      </c>
      <c r="P346">
        <v>1</v>
      </c>
      <c r="Q346">
        <v>8.3049999999999997</v>
      </c>
      <c r="R346">
        <v>-1</v>
      </c>
      <c r="S346">
        <v>4</v>
      </c>
      <c r="T346">
        <v>-1</v>
      </c>
      <c r="U346">
        <v>-1</v>
      </c>
      <c r="V346">
        <v>-1</v>
      </c>
      <c r="W346">
        <v>0.94099999999999995</v>
      </c>
      <c r="X346">
        <v>2</v>
      </c>
      <c r="Y346">
        <v>1</v>
      </c>
      <c r="Z346">
        <f>IF(AND(MIN(data!D346:'data'!K346, data!M346:'data'!Y346)&gt;=0, IF(data!L346&lt;0, FALSE, data!L346&lt;=95),COUNTA(data!D346:'data'!Y346)=22), 1, 0)</f>
        <v>0</v>
      </c>
      <c r="AA346">
        <f>IF(data!D346=3, IF(COUNTIFS(data!A:A, data!A346, data!G:G, "&lt;&gt;2")=0, 1, 0), 0)</f>
        <v>0</v>
      </c>
      <c r="AB346">
        <f>IF(AND(data!G346=2, COUNTIFS(data!A:A, data!A346, data!G:G, 2) = data!D346), 1, 0)</f>
        <v>0</v>
      </c>
      <c r="AC346" t="str">
        <f>IF(AB346=1, data!D346, "0")</f>
        <v>0</v>
      </c>
    </row>
    <row r="347" spans="1:29" x14ac:dyDescent="0.25">
      <c r="A347" s="1">
        <v>130341</v>
      </c>
      <c r="B347">
        <v>2</v>
      </c>
      <c r="C347" s="1" t="s">
        <v>368</v>
      </c>
      <c r="D347">
        <v>3</v>
      </c>
      <c r="E347">
        <v>4</v>
      </c>
      <c r="F347">
        <v>25</v>
      </c>
      <c r="G347">
        <v>2</v>
      </c>
      <c r="H347">
        <v>27</v>
      </c>
      <c r="I347">
        <v>2</v>
      </c>
      <c r="J347">
        <v>1</v>
      </c>
      <c r="K347">
        <v>4</v>
      </c>
      <c r="L347">
        <v>18</v>
      </c>
      <c r="M347">
        <v>2</v>
      </c>
      <c r="N347">
        <v>3</v>
      </c>
      <c r="O347">
        <v>5</v>
      </c>
      <c r="P347">
        <v>1</v>
      </c>
      <c r="Q347">
        <v>16.654</v>
      </c>
      <c r="R347">
        <v>-1</v>
      </c>
      <c r="S347">
        <v>1</v>
      </c>
      <c r="T347">
        <v>154.19999999999999</v>
      </c>
      <c r="U347">
        <v>61</v>
      </c>
      <c r="V347">
        <v>25.654</v>
      </c>
      <c r="W347">
        <v>0.76900000000000002</v>
      </c>
      <c r="X347">
        <v>2</v>
      </c>
      <c r="Y347">
        <v>1</v>
      </c>
      <c r="Z347">
        <f>IF(AND(MIN(data!D347:'data'!K347, data!M347:'data'!Y347)&gt;=0, IF(data!L347&lt;0, FALSE, data!L347&lt;=95),COUNTA(data!D347:'data'!Y347)=22), 1, 0)</f>
        <v>0</v>
      </c>
      <c r="AA347">
        <f>IF(data!D347=3, IF(COUNTIFS(data!A:A, data!A347, data!G:G, "&lt;&gt;2")=0, 1, 0), 0)</f>
        <v>0</v>
      </c>
      <c r="AB347">
        <f>IF(AND(data!G347=2, COUNTIFS(data!A:A, data!A347, data!G:G, 2) = data!D347), 1, 0)</f>
        <v>0</v>
      </c>
      <c r="AC347" t="str">
        <f>IF(AB347=1, data!D347, "0")</f>
        <v>0</v>
      </c>
    </row>
    <row r="348" spans="1:29" x14ac:dyDescent="0.25">
      <c r="A348" s="1">
        <v>130341</v>
      </c>
      <c r="B348">
        <v>3</v>
      </c>
      <c r="C348" s="1" t="s">
        <v>369</v>
      </c>
      <c r="D348">
        <v>3</v>
      </c>
      <c r="E348">
        <v>4</v>
      </c>
      <c r="F348">
        <v>25</v>
      </c>
      <c r="G348">
        <v>1</v>
      </c>
      <c r="H348">
        <v>3</v>
      </c>
      <c r="I348">
        <v>-1</v>
      </c>
      <c r="J348">
        <v>1</v>
      </c>
      <c r="K348">
        <v>-1</v>
      </c>
      <c r="L348">
        <v>18</v>
      </c>
      <c r="M348">
        <v>2</v>
      </c>
      <c r="N348">
        <v>-1</v>
      </c>
      <c r="O348">
        <v>-1</v>
      </c>
      <c r="P348">
        <v>-1</v>
      </c>
      <c r="Q348">
        <v>-1</v>
      </c>
      <c r="R348">
        <v>-1</v>
      </c>
      <c r="S348">
        <v>-2</v>
      </c>
      <c r="T348">
        <v>96.7</v>
      </c>
      <c r="U348">
        <v>15.6</v>
      </c>
      <c r="V348">
        <v>16.683</v>
      </c>
      <c r="W348">
        <v>-1</v>
      </c>
      <c r="X348">
        <v>-2</v>
      </c>
      <c r="Y348">
        <v>-2</v>
      </c>
      <c r="Z348">
        <f>IF(AND(MIN(data!D348:'data'!K348, data!M348:'data'!Y348)&gt;=0, IF(data!L348&lt;0, FALSE, data!L348&lt;=95),COUNTA(data!D348:'data'!Y348)=22), 1, 0)</f>
        <v>0</v>
      </c>
      <c r="AA348">
        <f>IF(data!D348=3, IF(COUNTIFS(data!A:A, data!A348, data!G:G, "&lt;&gt;2")=0, 1, 0), 0)</f>
        <v>0</v>
      </c>
      <c r="AB348">
        <f>IF(AND(data!G348=2, COUNTIFS(data!A:A, data!A348, data!G:G, 2) = data!D348), 1, 0)</f>
        <v>0</v>
      </c>
      <c r="AC348" t="str">
        <f>IF(AB348=1, data!D348, "0")</f>
        <v>0</v>
      </c>
    </row>
    <row r="349" spans="1:29" x14ac:dyDescent="0.25">
      <c r="A349" s="1">
        <v>130351</v>
      </c>
      <c r="B349">
        <v>1</v>
      </c>
      <c r="C349" s="1" t="s">
        <v>370</v>
      </c>
      <c r="D349">
        <v>1</v>
      </c>
      <c r="E349">
        <v>4</v>
      </c>
      <c r="F349">
        <v>25</v>
      </c>
      <c r="G349">
        <v>1</v>
      </c>
      <c r="H349">
        <v>76</v>
      </c>
      <c r="I349">
        <v>5</v>
      </c>
      <c r="J349">
        <v>1</v>
      </c>
      <c r="K349">
        <v>5</v>
      </c>
      <c r="L349">
        <v>6</v>
      </c>
      <c r="M349">
        <v>2</v>
      </c>
      <c r="N349">
        <v>4</v>
      </c>
      <c r="O349">
        <v>1</v>
      </c>
      <c r="P349">
        <v>1</v>
      </c>
      <c r="Q349">
        <v>10.345000000000001</v>
      </c>
      <c r="R349">
        <v>-1</v>
      </c>
      <c r="S349">
        <v>0</v>
      </c>
      <c r="T349">
        <v>167.9</v>
      </c>
      <c r="U349">
        <v>78</v>
      </c>
      <c r="V349">
        <v>27.669</v>
      </c>
      <c r="W349">
        <v>0.999</v>
      </c>
      <c r="X349">
        <v>1</v>
      </c>
      <c r="Y349">
        <v>1</v>
      </c>
      <c r="Z349">
        <f>IF(AND(MIN(data!D349:'data'!K349, data!M349:'data'!Y349)&gt;=0, IF(data!L349&lt;0, FALSE, data!L349&lt;=95),COUNTA(data!D349:'data'!Y349)=22), 1, 0)</f>
        <v>0</v>
      </c>
      <c r="AA349">
        <f>IF(data!D349=3, IF(COUNTIFS(data!A:A, data!A349, data!G:G, "&lt;&gt;2")=0, 1, 0), 0)</f>
        <v>0</v>
      </c>
      <c r="AB349">
        <f>IF(AND(data!G349=2, COUNTIFS(data!A:A, data!A349, data!G:G, 2) = data!D349), 1, 0)</f>
        <v>0</v>
      </c>
      <c r="AC349" t="str">
        <f>IF(AB349=1, data!D349, "0")</f>
        <v>0</v>
      </c>
    </row>
    <row r="350" spans="1:29" x14ac:dyDescent="0.25">
      <c r="A350" s="1">
        <v>130371</v>
      </c>
      <c r="B350">
        <v>1</v>
      </c>
      <c r="C350" s="1" t="s">
        <v>371</v>
      </c>
      <c r="D350">
        <v>2</v>
      </c>
      <c r="E350">
        <v>4</v>
      </c>
      <c r="F350">
        <v>25</v>
      </c>
      <c r="G350">
        <v>1</v>
      </c>
      <c r="H350">
        <v>30</v>
      </c>
      <c r="I350">
        <v>2</v>
      </c>
      <c r="J350">
        <v>1</v>
      </c>
      <c r="K350">
        <v>1</v>
      </c>
      <c r="L350">
        <v>19</v>
      </c>
      <c r="M350">
        <v>1</v>
      </c>
      <c r="N350">
        <v>1</v>
      </c>
      <c r="O350">
        <v>5</v>
      </c>
      <c r="P350">
        <v>1</v>
      </c>
      <c r="Q350">
        <v>35.923999999999999</v>
      </c>
      <c r="R350">
        <v>-1</v>
      </c>
      <c r="S350">
        <v>3</v>
      </c>
      <c r="T350">
        <v>174.8</v>
      </c>
      <c r="U350">
        <v>75</v>
      </c>
      <c r="V350">
        <v>24.545999999999999</v>
      </c>
      <c r="W350">
        <v>0.83599999999999997</v>
      </c>
      <c r="X350">
        <v>3</v>
      </c>
      <c r="Y350">
        <v>2</v>
      </c>
      <c r="Z350">
        <f>IF(AND(MIN(data!D350:'data'!K350, data!M350:'data'!Y350)&gt;=0, IF(data!L350&lt;0, FALSE, data!L350&lt;=95),COUNTA(data!D350:'data'!Y350)=22), 1, 0)</f>
        <v>0</v>
      </c>
      <c r="AA350">
        <f>IF(data!D350=3, IF(COUNTIFS(data!A:A, data!A350, data!G:G, "&lt;&gt;2")=0, 1, 0), 0)</f>
        <v>0</v>
      </c>
      <c r="AB350">
        <f>IF(AND(data!G350=2, COUNTIFS(data!A:A, data!A350, data!G:G, 2) = data!D350), 1, 0)</f>
        <v>0</v>
      </c>
      <c r="AC350" t="str">
        <f>IF(AB350=1, data!D350, "0")</f>
        <v>0</v>
      </c>
    </row>
    <row r="351" spans="1:29" x14ac:dyDescent="0.25">
      <c r="A351" s="1">
        <v>130371</v>
      </c>
      <c r="B351">
        <v>2</v>
      </c>
      <c r="C351" s="1" t="s">
        <v>372</v>
      </c>
      <c r="D351">
        <v>2</v>
      </c>
      <c r="E351">
        <v>4</v>
      </c>
      <c r="F351">
        <v>25</v>
      </c>
      <c r="G351">
        <v>2</v>
      </c>
      <c r="H351">
        <v>28</v>
      </c>
      <c r="I351">
        <v>2</v>
      </c>
      <c r="J351">
        <v>1</v>
      </c>
      <c r="K351">
        <v>3</v>
      </c>
      <c r="L351">
        <v>19</v>
      </c>
      <c r="M351">
        <v>1</v>
      </c>
      <c r="N351">
        <v>1</v>
      </c>
      <c r="O351">
        <v>5</v>
      </c>
      <c r="P351">
        <v>1</v>
      </c>
      <c r="Q351">
        <v>14.718999999999999</v>
      </c>
      <c r="R351">
        <v>-1</v>
      </c>
      <c r="S351">
        <v>0</v>
      </c>
      <c r="T351">
        <v>170.3</v>
      </c>
      <c r="U351">
        <v>74.400000000000006</v>
      </c>
      <c r="V351">
        <v>25.652999999999999</v>
      </c>
      <c r="W351">
        <v>0.73599999999999999</v>
      </c>
      <c r="X351">
        <v>1</v>
      </c>
      <c r="Y351">
        <v>1</v>
      </c>
      <c r="Z351">
        <f>IF(AND(MIN(data!D351:'data'!K351, data!M351:'data'!Y351)&gt;=0, IF(data!L351&lt;0, FALSE, data!L351&lt;=95),COUNTA(data!D351:'data'!Y351)=22), 1, 0)</f>
        <v>0</v>
      </c>
      <c r="AA351">
        <f>IF(data!D351=3, IF(COUNTIFS(data!A:A, data!A351, data!G:G, "&lt;&gt;2")=0, 1, 0), 0)</f>
        <v>0</v>
      </c>
      <c r="AB351">
        <f>IF(AND(data!G351=2, COUNTIFS(data!A:A, data!A351, data!G:G, 2) = data!D351), 1, 0)</f>
        <v>0</v>
      </c>
      <c r="AC351" t="str">
        <f>IF(AB351=1, data!D351, "0")</f>
        <v>0</v>
      </c>
    </row>
    <row r="352" spans="1:29" x14ac:dyDescent="0.25">
      <c r="A352" s="1">
        <v>131151</v>
      </c>
      <c r="B352">
        <v>1</v>
      </c>
      <c r="C352" s="1" t="s">
        <v>373</v>
      </c>
      <c r="D352">
        <v>1</v>
      </c>
      <c r="E352">
        <v>8</v>
      </c>
      <c r="F352">
        <v>19</v>
      </c>
      <c r="G352">
        <v>1</v>
      </c>
      <c r="H352">
        <v>71</v>
      </c>
      <c r="I352">
        <v>5</v>
      </c>
      <c r="J352">
        <v>1</v>
      </c>
      <c r="K352">
        <v>2</v>
      </c>
      <c r="L352">
        <v>29</v>
      </c>
      <c r="M352">
        <v>5</v>
      </c>
      <c r="N352">
        <v>1</v>
      </c>
      <c r="O352">
        <v>5</v>
      </c>
      <c r="P352">
        <v>1</v>
      </c>
      <c r="Q352">
        <v>25.5</v>
      </c>
      <c r="R352">
        <v>-1</v>
      </c>
      <c r="S352">
        <v>3</v>
      </c>
      <c r="T352">
        <v>-1</v>
      </c>
      <c r="U352">
        <v>-1</v>
      </c>
      <c r="V352">
        <v>-1</v>
      </c>
      <c r="W352">
        <v>-1</v>
      </c>
      <c r="X352">
        <v>2</v>
      </c>
      <c r="Y352">
        <v>1</v>
      </c>
      <c r="Z352">
        <f>IF(AND(MIN(data!D352:'data'!K352, data!M352:'data'!Y352)&gt;=0, IF(data!L352&lt;0, FALSE, data!L352&lt;=95),COUNTA(data!D352:'data'!Y352)=22), 1, 0)</f>
        <v>0</v>
      </c>
      <c r="AA352">
        <f>IF(data!D352=3, IF(COUNTIFS(data!A:A, data!A352, data!G:G, "&lt;&gt;2")=0, 1, 0), 0)</f>
        <v>0</v>
      </c>
      <c r="AB352">
        <f>IF(AND(data!G352=2, COUNTIFS(data!A:A, data!A352, data!G:G, 2) = data!D352), 1, 0)</f>
        <v>0</v>
      </c>
      <c r="AC352" t="str">
        <f>IF(AB352=1, data!D352, "0")</f>
        <v>0</v>
      </c>
    </row>
    <row r="353" spans="1:29" x14ac:dyDescent="0.25">
      <c r="A353" s="1">
        <v>131181</v>
      </c>
      <c r="B353">
        <v>1</v>
      </c>
      <c r="C353" s="1" t="s">
        <v>374</v>
      </c>
      <c r="D353">
        <v>2</v>
      </c>
      <c r="E353">
        <v>8</v>
      </c>
      <c r="F353">
        <v>19</v>
      </c>
      <c r="G353">
        <v>2</v>
      </c>
      <c r="H353">
        <v>27</v>
      </c>
      <c r="I353">
        <v>6</v>
      </c>
      <c r="J353">
        <v>1</v>
      </c>
      <c r="K353">
        <v>1</v>
      </c>
      <c r="L353">
        <v>15</v>
      </c>
      <c r="M353">
        <v>1</v>
      </c>
      <c r="N353">
        <v>2</v>
      </c>
      <c r="O353">
        <v>5</v>
      </c>
      <c r="P353">
        <v>1</v>
      </c>
      <c r="Q353">
        <v>6.1449999999999996</v>
      </c>
      <c r="R353">
        <v>-1</v>
      </c>
      <c r="S353">
        <v>8</v>
      </c>
      <c r="T353">
        <v>168.7</v>
      </c>
      <c r="U353">
        <v>61.1</v>
      </c>
      <c r="V353">
        <v>21.469000000000001</v>
      </c>
      <c r="W353">
        <v>0.74</v>
      </c>
      <c r="X353">
        <v>1</v>
      </c>
      <c r="Y353">
        <v>3</v>
      </c>
      <c r="Z353">
        <f>IF(AND(MIN(data!D353:'data'!K353, data!M353:'data'!Y353)&gt;=0, IF(data!L353&lt;0, FALSE, data!L353&lt;=95),COUNTA(data!D353:'data'!Y353)=22), 1, 0)</f>
        <v>0</v>
      </c>
      <c r="AA353">
        <f>IF(data!D353=3, IF(COUNTIFS(data!A:A, data!A353, data!G:G, "&lt;&gt;2")=0, 1, 0), 0)</f>
        <v>0</v>
      </c>
      <c r="AB353">
        <f>IF(AND(data!G353=2, COUNTIFS(data!A:A, data!A353, data!G:G, 2) = data!D353), 1, 0)</f>
        <v>0</v>
      </c>
      <c r="AC353" t="str">
        <f>IF(AB353=1, data!D353, "0")</f>
        <v>0</v>
      </c>
    </row>
    <row r="354" spans="1:29" x14ac:dyDescent="0.25">
      <c r="A354" s="1">
        <v>131181</v>
      </c>
      <c r="B354">
        <v>2</v>
      </c>
      <c r="C354" s="1" t="s">
        <v>375</v>
      </c>
      <c r="D354">
        <v>2</v>
      </c>
      <c r="E354">
        <v>8</v>
      </c>
      <c r="F354">
        <v>19</v>
      </c>
      <c r="G354">
        <v>1</v>
      </c>
      <c r="H354">
        <v>28</v>
      </c>
      <c r="I354">
        <v>6</v>
      </c>
      <c r="J354">
        <v>1</v>
      </c>
      <c r="K354">
        <v>1</v>
      </c>
      <c r="L354">
        <v>15</v>
      </c>
      <c r="M354">
        <v>1</v>
      </c>
      <c r="N354">
        <v>1</v>
      </c>
      <c r="O354">
        <v>5</v>
      </c>
      <c r="P354">
        <v>1</v>
      </c>
      <c r="Q354">
        <v>17.625</v>
      </c>
      <c r="R354">
        <v>-1</v>
      </c>
      <c r="S354">
        <v>2</v>
      </c>
      <c r="T354">
        <v>183</v>
      </c>
      <c r="U354">
        <v>80.900000000000006</v>
      </c>
      <c r="V354">
        <v>24.157</v>
      </c>
      <c r="W354">
        <v>0.82099999999999995</v>
      </c>
      <c r="X354">
        <v>1</v>
      </c>
      <c r="Y354">
        <v>1</v>
      </c>
      <c r="Z354">
        <f>IF(AND(MIN(data!D354:'data'!K354, data!M354:'data'!Y354)&gt;=0, IF(data!L354&lt;0, FALSE, data!L354&lt;=95),COUNTA(data!D354:'data'!Y354)=22), 1, 0)</f>
        <v>0</v>
      </c>
      <c r="AA354">
        <f>IF(data!D354=3, IF(COUNTIFS(data!A:A, data!A354, data!G:G, "&lt;&gt;2")=0, 1, 0), 0)</f>
        <v>0</v>
      </c>
      <c r="AB354">
        <f>IF(AND(data!G354=2, COUNTIFS(data!A:A, data!A354, data!G:G, 2) = data!D354), 1, 0)</f>
        <v>0</v>
      </c>
      <c r="AC354" t="str">
        <f>IF(AB354=1, data!D354, "0")</f>
        <v>0</v>
      </c>
    </row>
    <row r="355" spans="1:29" x14ac:dyDescent="0.25">
      <c r="A355" s="1">
        <v>131251</v>
      </c>
      <c r="B355">
        <v>1</v>
      </c>
      <c r="C355" s="1" t="s">
        <v>376</v>
      </c>
      <c r="D355">
        <v>4</v>
      </c>
      <c r="E355">
        <v>8</v>
      </c>
      <c r="F355">
        <v>19</v>
      </c>
      <c r="G355">
        <v>1</v>
      </c>
      <c r="H355">
        <v>57</v>
      </c>
      <c r="I355">
        <v>2</v>
      </c>
      <c r="J355">
        <v>1</v>
      </c>
      <c r="K355">
        <v>4</v>
      </c>
      <c r="L355">
        <v>12</v>
      </c>
      <c r="M355">
        <v>1</v>
      </c>
      <c r="N355">
        <v>3</v>
      </c>
      <c r="O355">
        <v>5</v>
      </c>
      <c r="P355">
        <v>1</v>
      </c>
      <c r="Q355">
        <v>16.5</v>
      </c>
      <c r="R355">
        <v>-1</v>
      </c>
      <c r="S355">
        <v>0</v>
      </c>
      <c r="T355">
        <v>172.8</v>
      </c>
      <c r="U355">
        <v>93.3</v>
      </c>
      <c r="V355">
        <v>31.245999999999999</v>
      </c>
      <c r="W355">
        <v>-1</v>
      </c>
      <c r="X355">
        <v>2</v>
      </c>
      <c r="Y355">
        <v>1</v>
      </c>
      <c r="Z355">
        <f>IF(AND(MIN(data!D355:'data'!K355, data!M355:'data'!Y355)&gt;=0, IF(data!L355&lt;0, FALSE, data!L355&lt;=95),COUNTA(data!D355:'data'!Y355)=22), 1, 0)</f>
        <v>0</v>
      </c>
      <c r="AA355">
        <f>IF(data!D355=3, IF(COUNTIFS(data!A:A, data!A355, data!G:G, "&lt;&gt;2")=0, 1, 0), 0)</f>
        <v>0</v>
      </c>
      <c r="AB355">
        <f>IF(AND(data!G355=2, COUNTIFS(data!A:A, data!A355, data!G:G, 2) = data!D355), 1, 0)</f>
        <v>0</v>
      </c>
      <c r="AC355" t="str">
        <f>IF(AB355=1, data!D355, "0")</f>
        <v>0</v>
      </c>
    </row>
    <row r="356" spans="1:29" x14ac:dyDescent="0.25">
      <c r="A356" s="1">
        <v>131251</v>
      </c>
      <c r="B356">
        <v>2</v>
      </c>
      <c r="C356" s="1" t="s">
        <v>377</v>
      </c>
      <c r="D356">
        <v>4</v>
      </c>
      <c r="E356">
        <v>8</v>
      </c>
      <c r="F356">
        <v>19</v>
      </c>
      <c r="G356">
        <v>2</v>
      </c>
      <c r="H356">
        <v>49</v>
      </c>
      <c r="I356">
        <v>2</v>
      </c>
      <c r="J356">
        <v>1</v>
      </c>
      <c r="K356">
        <v>4</v>
      </c>
      <c r="L356">
        <v>12</v>
      </c>
      <c r="M356">
        <v>1</v>
      </c>
      <c r="N356">
        <v>1</v>
      </c>
      <c r="O356">
        <v>5</v>
      </c>
      <c r="P356">
        <v>1</v>
      </c>
      <c r="Q356">
        <v>11.8634</v>
      </c>
      <c r="R356">
        <v>-1</v>
      </c>
      <c r="S356">
        <v>0</v>
      </c>
      <c r="T356">
        <v>161.4</v>
      </c>
      <c r="U356">
        <v>78.400000000000006</v>
      </c>
      <c r="V356">
        <v>30.096</v>
      </c>
      <c r="W356">
        <v>0.79</v>
      </c>
      <c r="X356">
        <v>2</v>
      </c>
      <c r="Y356">
        <v>1</v>
      </c>
      <c r="Z356">
        <f>IF(AND(MIN(data!D356:'data'!K356, data!M356:'data'!Y356)&gt;=0, IF(data!L356&lt;0, FALSE, data!L356&lt;=95),COUNTA(data!D356:'data'!Y356)=22), 1, 0)</f>
        <v>0</v>
      </c>
      <c r="AA356">
        <f>IF(data!D356=3, IF(COUNTIFS(data!A:A, data!A356, data!G:G, "&lt;&gt;2")=0, 1, 0), 0)</f>
        <v>0</v>
      </c>
      <c r="AB356">
        <f>IF(AND(data!G356=2, COUNTIFS(data!A:A, data!A356, data!G:G, 2) = data!D356), 1, 0)</f>
        <v>0</v>
      </c>
      <c r="AC356" t="str">
        <f>IF(AB356=1, data!D356, "0")</f>
        <v>0</v>
      </c>
    </row>
    <row r="357" spans="1:29" x14ac:dyDescent="0.25">
      <c r="A357" s="1">
        <v>131251</v>
      </c>
      <c r="B357">
        <v>3</v>
      </c>
      <c r="C357" s="1" t="s">
        <v>378</v>
      </c>
      <c r="D357">
        <v>4</v>
      </c>
      <c r="E357">
        <v>8</v>
      </c>
      <c r="F357">
        <v>19</v>
      </c>
      <c r="G357">
        <v>1</v>
      </c>
      <c r="H357">
        <v>20</v>
      </c>
      <c r="I357">
        <v>1</v>
      </c>
      <c r="J357">
        <v>1</v>
      </c>
      <c r="K357">
        <v>5</v>
      </c>
      <c r="L357">
        <v>12</v>
      </c>
      <c r="M357">
        <v>1</v>
      </c>
      <c r="N357">
        <v>1</v>
      </c>
      <c r="O357">
        <v>5</v>
      </c>
      <c r="P357">
        <v>1</v>
      </c>
      <c r="Q357">
        <v>6.1159999999999997</v>
      </c>
      <c r="R357">
        <v>2</v>
      </c>
      <c r="S357">
        <v>0</v>
      </c>
      <c r="T357">
        <v>169.9</v>
      </c>
      <c r="U357">
        <v>65.2</v>
      </c>
      <c r="V357">
        <v>22.587</v>
      </c>
      <c r="W357">
        <v>0.81899999999999995</v>
      </c>
      <c r="X357">
        <v>-8</v>
      </c>
      <c r="Y357">
        <v>3</v>
      </c>
      <c r="Z357">
        <f>IF(AND(MIN(data!D357:'data'!K357, data!M357:'data'!Y357)&gt;=0, IF(data!L357&lt;0, FALSE, data!L357&lt;=95),COUNTA(data!D357:'data'!Y357)=22), 1, 0)</f>
        <v>0</v>
      </c>
      <c r="AA357">
        <f>IF(data!D357=3, IF(COUNTIFS(data!A:A, data!A357, data!G:G, "&lt;&gt;2")=0, 1, 0), 0)</f>
        <v>0</v>
      </c>
      <c r="AB357">
        <f>IF(AND(data!G357=2, COUNTIFS(data!A:A, data!A357, data!G:G, 2) = data!D357), 1, 0)</f>
        <v>0</v>
      </c>
      <c r="AC357" t="str">
        <f>IF(AB357=1, data!D357, "0")</f>
        <v>0</v>
      </c>
    </row>
    <row r="358" spans="1:29" x14ac:dyDescent="0.25">
      <c r="A358" s="1">
        <v>131251</v>
      </c>
      <c r="B358">
        <v>4</v>
      </c>
      <c r="C358" s="1" t="s">
        <v>379</v>
      </c>
      <c r="D358">
        <v>4</v>
      </c>
      <c r="E358">
        <v>8</v>
      </c>
      <c r="F358">
        <v>19</v>
      </c>
      <c r="G358">
        <v>2</v>
      </c>
      <c r="H358">
        <v>17</v>
      </c>
      <c r="I358">
        <v>1</v>
      </c>
      <c r="J358">
        <v>1</v>
      </c>
      <c r="K358">
        <v>7</v>
      </c>
      <c r="L358">
        <v>12</v>
      </c>
      <c r="M358">
        <v>1</v>
      </c>
      <c r="N358">
        <v>-1</v>
      </c>
      <c r="O358">
        <v>-1</v>
      </c>
      <c r="P358">
        <v>-1</v>
      </c>
      <c r="Q358">
        <v>-1</v>
      </c>
      <c r="R358">
        <v>3</v>
      </c>
      <c r="S358">
        <v>-2</v>
      </c>
      <c r="T358">
        <v>152.80000000000001</v>
      </c>
      <c r="U358">
        <v>51.8</v>
      </c>
      <c r="V358">
        <v>22.186</v>
      </c>
      <c r="W358">
        <v>-1</v>
      </c>
      <c r="X358">
        <v>-2</v>
      </c>
      <c r="Y358">
        <v>-2</v>
      </c>
      <c r="Z358">
        <f>IF(AND(MIN(data!D358:'data'!K358, data!M358:'data'!Y358)&gt;=0, IF(data!L358&lt;0, FALSE, data!L358&lt;=95),COUNTA(data!D358:'data'!Y358)=22), 1, 0)</f>
        <v>0</v>
      </c>
      <c r="AA358">
        <f>IF(data!D358=3, IF(COUNTIFS(data!A:A, data!A358, data!G:G, "&lt;&gt;2")=0, 1, 0), 0)</f>
        <v>0</v>
      </c>
      <c r="AB358">
        <f>IF(AND(data!G358=2, COUNTIFS(data!A:A, data!A358, data!G:G, 2) = data!D358), 1, 0)</f>
        <v>0</v>
      </c>
      <c r="AC358" t="str">
        <f>IF(AB358=1, data!D358, "0")</f>
        <v>0</v>
      </c>
    </row>
    <row r="359" spans="1:29" x14ac:dyDescent="0.25">
      <c r="A359" s="1">
        <v>131271</v>
      </c>
      <c r="B359">
        <v>1</v>
      </c>
      <c r="C359" s="1" t="s">
        <v>380</v>
      </c>
      <c r="D359">
        <v>3</v>
      </c>
      <c r="E359">
        <v>8</v>
      </c>
      <c r="F359">
        <v>19</v>
      </c>
      <c r="G359">
        <v>1</v>
      </c>
      <c r="H359">
        <v>51</v>
      </c>
      <c r="I359">
        <v>2</v>
      </c>
      <c r="J359">
        <v>1</v>
      </c>
      <c r="K359">
        <v>7</v>
      </c>
      <c r="L359">
        <v>96</v>
      </c>
      <c r="M359">
        <v>1</v>
      </c>
      <c r="N359">
        <v>1</v>
      </c>
      <c r="O359">
        <v>5</v>
      </c>
      <c r="P359">
        <v>1</v>
      </c>
      <c r="Q359">
        <v>13.558</v>
      </c>
      <c r="R359">
        <v>-1</v>
      </c>
      <c r="S359">
        <v>0</v>
      </c>
      <c r="T359">
        <v>185.6</v>
      </c>
      <c r="U359">
        <v>99.9</v>
      </c>
      <c r="V359">
        <v>29.001000000000001</v>
      </c>
      <c r="W359">
        <v>0.90300000000000002</v>
      </c>
      <c r="X359">
        <v>1</v>
      </c>
      <c r="Y359">
        <v>1</v>
      </c>
      <c r="Z359">
        <f>IF(AND(MIN(data!D359:'data'!K359, data!M359:'data'!Y359)&gt;=0, IF(data!L359&lt;0, FALSE, data!L359&lt;=95),COUNTA(data!D359:'data'!Y359)=22), 1, 0)</f>
        <v>0</v>
      </c>
      <c r="AA359">
        <f>IF(data!D359=3, IF(COUNTIFS(data!A:A, data!A359, data!G:G, "&lt;&gt;2")=0, 1, 0), 0)</f>
        <v>0</v>
      </c>
      <c r="AB359">
        <f>IF(AND(data!G359=2, COUNTIFS(data!A:A, data!A359, data!G:G, 2) = data!D359), 1, 0)</f>
        <v>0</v>
      </c>
      <c r="AC359" t="str">
        <f>IF(AB359=1, data!D359, "0")</f>
        <v>0</v>
      </c>
    </row>
    <row r="360" spans="1:29" x14ac:dyDescent="0.25">
      <c r="A360" s="1">
        <v>131271</v>
      </c>
      <c r="B360">
        <v>2</v>
      </c>
      <c r="C360" s="1" t="s">
        <v>381</v>
      </c>
      <c r="D360">
        <v>3</v>
      </c>
      <c r="E360">
        <v>8</v>
      </c>
      <c r="F360">
        <v>19</v>
      </c>
      <c r="G360">
        <v>2</v>
      </c>
      <c r="H360">
        <v>52</v>
      </c>
      <c r="I360">
        <v>2</v>
      </c>
      <c r="J360">
        <v>1</v>
      </c>
      <c r="K360">
        <v>2</v>
      </c>
      <c r="L360">
        <v>96</v>
      </c>
      <c r="M360">
        <v>1</v>
      </c>
      <c r="N360">
        <v>3</v>
      </c>
      <c r="O360">
        <v>5</v>
      </c>
      <c r="P360">
        <v>1</v>
      </c>
      <c r="Q360">
        <v>4.6159999999999997</v>
      </c>
      <c r="R360">
        <v>-1</v>
      </c>
      <c r="S360">
        <v>0</v>
      </c>
      <c r="T360">
        <v>203.1</v>
      </c>
      <c r="U360">
        <v>63.1</v>
      </c>
      <c r="V360">
        <v>15.297000000000001</v>
      </c>
      <c r="W360">
        <v>0.83899999999999997</v>
      </c>
      <c r="X360">
        <v>1</v>
      </c>
      <c r="Y360">
        <v>3</v>
      </c>
      <c r="Z360">
        <f>IF(AND(MIN(data!D360:'data'!K360, data!M360:'data'!Y360)&gt;=0, IF(data!L360&lt;0, FALSE, data!L360&lt;=95),COUNTA(data!D360:'data'!Y360)=22), 1, 0)</f>
        <v>0</v>
      </c>
      <c r="AA360">
        <f>IF(data!D360=3, IF(COUNTIFS(data!A:A, data!A360, data!G:G, "&lt;&gt;2")=0, 1, 0), 0)</f>
        <v>0</v>
      </c>
      <c r="AB360">
        <f>IF(AND(data!G360=2, COUNTIFS(data!A:A, data!A360, data!G:G, 2) = data!D360), 1, 0)</f>
        <v>0</v>
      </c>
      <c r="AC360" t="str">
        <f>IF(AB360=1, data!D360, "0")</f>
        <v>0</v>
      </c>
    </row>
    <row r="361" spans="1:29" x14ac:dyDescent="0.25">
      <c r="A361" s="1">
        <v>131271</v>
      </c>
      <c r="B361">
        <v>3</v>
      </c>
      <c r="C361" s="1" t="s">
        <v>382</v>
      </c>
      <c r="D361">
        <v>3</v>
      </c>
      <c r="E361">
        <v>8</v>
      </c>
      <c r="F361">
        <v>19</v>
      </c>
      <c r="G361">
        <v>2</v>
      </c>
      <c r="H361">
        <v>17</v>
      </c>
      <c r="I361">
        <v>1</v>
      </c>
      <c r="J361">
        <v>1</v>
      </c>
      <c r="K361">
        <v>4</v>
      </c>
      <c r="L361">
        <v>96</v>
      </c>
      <c r="M361">
        <v>1</v>
      </c>
      <c r="N361">
        <v>1</v>
      </c>
      <c r="O361">
        <v>5</v>
      </c>
      <c r="P361">
        <v>1</v>
      </c>
      <c r="Q361">
        <v>20.625</v>
      </c>
      <c r="R361">
        <v>2</v>
      </c>
      <c r="S361">
        <v>0</v>
      </c>
      <c r="T361">
        <v>167.8</v>
      </c>
      <c r="U361">
        <v>57.1</v>
      </c>
      <c r="V361">
        <v>20.279</v>
      </c>
      <c r="W361">
        <v>0.77200000000000002</v>
      </c>
      <c r="X361">
        <v>1</v>
      </c>
      <c r="Y361">
        <v>3</v>
      </c>
      <c r="Z361">
        <f>IF(AND(MIN(data!D361:'data'!K361, data!M361:'data'!Y361)&gt;=0, IF(data!L361&lt;0, FALSE, data!L361&lt;=95),COUNTA(data!D361:'data'!Y361)=22), 1, 0)</f>
        <v>0</v>
      </c>
      <c r="AA361">
        <f>IF(data!D361=3, IF(COUNTIFS(data!A:A, data!A361, data!G:G, "&lt;&gt;2")=0, 1, 0), 0)</f>
        <v>0</v>
      </c>
      <c r="AB361">
        <f>IF(AND(data!G361=2, COUNTIFS(data!A:A, data!A361, data!G:G, 2) = data!D361), 1, 0)</f>
        <v>0</v>
      </c>
      <c r="AC361" t="str">
        <f>IF(AB361=1, data!D361, "0")</f>
        <v>0</v>
      </c>
    </row>
    <row r="362" spans="1:29" x14ac:dyDescent="0.25">
      <c r="A362" s="1">
        <v>131371</v>
      </c>
      <c r="B362">
        <v>1</v>
      </c>
      <c r="C362" s="1" t="s">
        <v>383</v>
      </c>
      <c r="D362">
        <v>4</v>
      </c>
      <c r="E362">
        <v>8</v>
      </c>
      <c r="F362">
        <v>19</v>
      </c>
      <c r="G362">
        <v>1</v>
      </c>
      <c r="H362">
        <v>41</v>
      </c>
      <c r="I362">
        <v>2</v>
      </c>
      <c r="J362">
        <v>6</v>
      </c>
      <c r="K362">
        <v>1</v>
      </c>
      <c r="L362">
        <v>26</v>
      </c>
      <c r="M362">
        <v>2</v>
      </c>
      <c r="N362">
        <v>1</v>
      </c>
      <c r="O362">
        <v>5</v>
      </c>
      <c r="P362">
        <v>1</v>
      </c>
      <c r="Q362">
        <v>6.24</v>
      </c>
      <c r="R362">
        <v>-1</v>
      </c>
      <c r="S362">
        <v>0</v>
      </c>
      <c r="T362">
        <v>167.1</v>
      </c>
      <c r="U362">
        <v>72.5</v>
      </c>
      <c r="V362">
        <v>25.965</v>
      </c>
      <c r="W362">
        <v>0.86799999999999999</v>
      </c>
      <c r="X362">
        <v>1</v>
      </c>
      <c r="Y362">
        <v>3</v>
      </c>
      <c r="Z362">
        <f>IF(AND(MIN(data!D362:'data'!K362, data!M362:'data'!Y362)&gt;=0, IF(data!L362&lt;0, FALSE, data!L362&lt;=95),COUNTA(data!D362:'data'!Y362)=22), 1, 0)</f>
        <v>0</v>
      </c>
      <c r="AA362">
        <f>IF(data!D362=3, IF(COUNTIFS(data!A:A, data!A362, data!G:G, "&lt;&gt;2")=0, 1, 0), 0)</f>
        <v>0</v>
      </c>
      <c r="AB362">
        <f>IF(AND(data!G362=2, COUNTIFS(data!A:A, data!A362, data!G:G, 2) = data!D362), 1, 0)</f>
        <v>0</v>
      </c>
      <c r="AC362" t="str">
        <f>IF(AB362=1, data!D362, "0")</f>
        <v>0</v>
      </c>
    </row>
    <row r="363" spans="1:29" x14ac:dyDescent="0.25">
      <c r="A363" s="1">
        <v>131371</v>
      </c>
      <c r="B363">
        <v>2</v>
      </c>
      <c r="C363" s="1" t="s">
        <v>384</v>
      </c>
      <c r="D363">
        <v>4</v>
      </c>
      <c r="E363">
        <v>8</v>
      </c>
      <c r="F363">
        <v>19</v>
      </c>
      <c r="G363">
        <v>2</v>
      </c>
      <c r="H363">
        <v>37</v>
      </c>
      <c r="I363">
        <v>2</v>
      </c>
      <c r="J363">
        <v>6</v>
      </c>
      <c r="K363">
        <v>1</v>
      </c>
      <c r="L363">
        <v>26</v>
      </c>
      <c r="M363">
        <v>2</v>
      </c>
      <c r="N363">
        <v>2</v>
      </c>
      <c r="O363">
        <v>5</v>
      </c>
      <c r="P363">
        <v>1</v>
      </c>
      <c r="Q363">
        <v>4.5</v>
      </c>
      <c r="R363">
        <v>-1</v>
      </c>
      <c r="S363">
        <v>1</v>
      </c>
      <c r="T363">
        <v>156.80000000000001</v>
      </c>
      <c r="U363">
        <v>58.3</v>
      </c>
      <c r="V363">
        <v>23.712</v>
      </c>
      <c r="W363">
        <v>0.84099999999999997</v>
      </c>
      <c r="X363">
        <v>1</v>
      </c>
      <c r="Y363">
        <v>3</v>
      </c>
      <c r="Z363">
        <f>IF(AND(MIN(data!D363:'data'!K363, data!M363:'data'!Y363)&gt;=0, IF(data!L363&lt;0, FALSE, data!L363&lt;=95),COUNTA(data!D363:'data'!Y363)=22), 1, 0)</f>
        <v>0</v>
      </c>
      <c r="AA363">
        <f>IF(data!D363=3, IF(COUNTIFS(data!A:A, data!A363, data!G:G, "&lt;&gt;2")=0, 1, 0), 0)</f>
        <v>0</v>
      </c>
      <c r="AB363">
        <f>IF(AND(data!G363=2, COUNTIFS(data!A:A, data!A363, data!G:G, 2) = data!D363), 1, 0)</f>
        <v>0</v>
      </c>
      <c r="AC363" t="str">
        <f>IF(AB363=1, data!D363, "0")</f>
        <v>0</v>
      </c>
    </row>
    <row r="364" spans="1:29" x14ac:dyDescent="0.25">
      <c r="A364" s="1">
        <v>131371</v>
      </c>
      <c r="B364">
        <v>3</v>
      </c>
      <c r="C364" s="1" t="s">
        <v>385</v>
      </c>
      <c r="D364">
        <v>4</v>
      </c>
      <c r="E364">
        <v>8</v>
      </c>
      <c r="F364">
        <v>19</v>
      </c>
      <c r="G364">
        <v>2</v>
      </c>
      <c r="H364">
        <v>7</v>
      </c>
      <c r="I364">
        <v>-1</v>
      </c>
      <c r="J364">
        <v>6</v>
      </c>
      <c r="K364">
        <v>-1</v>
      </c>
      <c r="L364">
        <v>26</v>
      </c>
      <c r="M364">
        <v>2</v>
      </c>
      <c r="N364">
        <v>-1</v>
      </c>
      <c r="O364">
        <v>-1</v>
      </c>
      <c r="P364">
        <v>-1</v>
      </c>
      <c r="Q364">
        <v>-1</v>
      </c>
      <c r="R364">
        <v>-1</v>
      </c>
      <c r="S364">
        <v>-2</v>
      </c>
      <c r="T364">
        <v>122.8</v>
      </c>
      <c r="U364">
        <v>21.3</v>
      </c>
      <c r="V364">
        <v>14.125</v>
      </c>
      <c r="W364">
        <v>-1</v>
      </c>
      <c r="X364">
        <v>-2</v>
      </c>
      <c r="Y364">
        <v>-2</v>
      </c>
      <c r="Z364">
        <f>IF(AND(MIN(data!D364:'data'!K364, data!M364:'data'!Y364)&gt;=0, IF(data!L364&lt;0, FALSE, data!L364&lt;=95),COUNTA(data!D364:'data'!Y364)=22), 1, 0)</f>
        <v>0</v>
      </c>
      <c r="AA364">
        <f>IF(data!D364=3, IF(COUNTIFS(data!A:A, data!A364, data!G:G, "&lt;&gt;2")=0, 1, 0), 0)</f>
        <v>0</v>
      </c>
      <c r="AB364">
        <f>IF(AND(data!G364=2, COUNTIFS(data!A:A, data!A364, data!G:G, 2) = data!D364), 1, 0)</f>
        <v>0</v>
      </c>
      <c r="AC364" t="str">
        <f>IF(AB364=1, data!D364, "0")</f>
        <v>0</v>
      </c>
    </row>
    <row r="365" spans="1:29" x14ac:dyDescent="0.25">
      <c r="A365" s="1">
        <v>131371</v>
      </c>
      <c r="B365">
        <v>4</v>
      </c>
      <c r="C365" s="1" t="s">
        <v>386</v>
      </c>
      <c r="D365">
        <v>4</v>
      </c>
      <c r="E365">
        <v>8</v>
      </c>
      <c r="F365">
        <v>19</v>
      </c>
      <c r="G365">
        <v>2</v>
      </c>
      <c r="H365">
        <v>9</v>
      </c>
      <c r="I365">
        <v>-1</v>
      </c>
      <c r="J365">
        <v>6</v>
      </c>
      <c r="K365">
        <v>-1</v>
      </c>
      <c r="L365">
        <v>26</v>
      </c>
      <c r="M365">
        <v>2</v>
      </c>
      <c r="N365">
        <v>-1</v>
      </c>
      <c r="O365">
        <v>-1</v>
      </c>
      <c r="P365">
        <v>-1</v>
      </c>
      <c r="Q365">
        <v>-1</v>
      </c>
      <c r="R365">
        <v>-1</v>
      </c>
      <c r="S365">
        <v>-2</v>
      </c>
      <c r="T365">
        <v>137.9</v>
      </c>
      <c r="U365">
        <v>30.1</v>
      </c>
      <c r="V365">
        <v>15.827999999999999</v>
      </c>
      <c r="W365">
        <v>-1</v>
      </c>
      <c r="X365">
        <v>-8</v>
      </c>
      <c r="Y365">
        <v>3</v>
      </c>
      <c r="Z365">
        <f>IF(AND(MIN(data!D365:'data'!K365, data!M365:'data'!Y365)&gt;=0, IF(data!L365&lt;0, FALSE, data!L365&lt;=95),COUNTA(data!D365:'data'!Y365)=22), 1, 0)</f>
        <v>0</v>
      </c>
      <c r="AA365">
        <f>IF(data!D365=3, IF(COUNTIFS(data!A:A, data!A365, data!G:G, "&lt;&gt;2")=0, 1, 0), 0)</f>
        <v>0</v>
      </c>
      <c r="AB365">
        <f>IF(AND(data!G365=2, COUNTIFS(data!A:A, data!A365, data!G:G, 2) = data!D365), 1, 0)</f>
        <v>0</v>
      </c>
      <c r="AC365" t="str">
        <f>IF(AB365=1, data!D365, "0")</f>
        <v>0</v>
      </c>
    </row>
    <row r="366" spans="1:29" x14ac:dyDescent="0.25">
      <c r="A366" s="1">
        <v>132051</v>
      </c>
      <c r="B366">
        <v>1</v>
      </c>
      <c r="C366" s="1" t="s">
        <v>387</v>
      </c>
      <c r="D366">
        <v>3</v>
      </c>
      <c r="E366">
        <v>7</v>
      </c>
      <c r="F366">
        <v>4</v>
      </c>
      <c r="G366">
        <v>1</v>
      </c>
      <c r="H366">
        <v>34</v>
      </c>
      <c r="I366">
        <v>2</v>
      </c>
      <c r="J366">
        <v>7</v>
      </c>
      <c r="K366">
        <v>1</v>
      </c>
      <c r="L366">
        <v>21</v>
      </c>
      <c r="M366">
        <v>2</v>
      </c>
      <c r="N366">
        <v>1</v>
      </c>
      <c r="O366">
        <v>5</v>
      </c>
      <c r="P366">
        <v>2</v>
      </c>
      <c r="Q366">
        <v>0</v>
      </c>
      <c r="R366">
        <v>-1</v>
      </c>
      <c r="S366">
        <v>2</v>
      </c>
      <c r="T366">
        <v>187.5</v>
      </c>
      <c r="U366">
        <v>90.6</v>
      </c>
      <c r="V366">
        <v>25.771000000000001</v>
      </c>
      <c r="W366">
        <v>0.89700000000000002</v>
      </c>
      <c r="X366">
        <v>2</v>
      </c>
      <c r="Y366">
        <v>1</v>
      </c>
      <c r="Z366">
        <f>IF(AND(MIN(data!D366:'data'!K366, data!M366:'data'!Y366)&gt;=0, IF(data!L366&lt;0, FALSE, data!L366&lt;=95),COUNTA(data!D366:'data'!Y366)=22), 1, 0)</f>
        <v>0</v>
      </c>
      <c r="AA366">
        <f>IF(data!D366=3, IF(COUNTIFS(data!A:A, data!A366, data!G:G, "&lt;&gt;2")=0, 1, 0), 0)</f>
        <v>0</v>
      </c>
      <c r="AB366">
        <f>IF(AND(data!G366=2, COUNTIFS(data!A:A, data!A366, data!G:G, 2) = data!D366), 1, 0)</f>
        <v>0</v>
      </c>
      <c r="AC366" t="str">
        <f>IF(AB366=1, data!D366, "0")</f>
        <v>0</v>
      </c>
    </row>
    <row r="367" spans="1:29" x14ac:dyDescent="0.25">
      <c r="A367" s="1">
        <v>132051</v>
      </c>
      <c r="B367">
        <v>2</v>
      </c>
      <c r="C367" s="1" t="s">
        <v>388</v>
      </c>
      <c r="D367">
        <v>3</v>
      </c>
      <c r="E367">
        <v>7</v>
      </c>
      <c r="F367">
        <v>4</v>
      </c>
      <c r="G367">
        <v>1</v>
      </c>
      <c r="H367">
        <v>4</v>
      </c>
      <c r="I367">
        <v>-1</v>
      </c>
      <c r="J367">
        <v>6</v>
      </c>
      <c r="K367">
        <v>-1</v>
      </c>
      <c r="L367">
        <v>21</v>
      </c>
      <c r="M367">
        <v>2</v>
      </c>
      <c r="N367">
        <v>-1</v>
      </c>
      <c r="O367">
        <v>-1</v>
      </c>
      <c r="P367">
        <v>-1</v>
      </c>
      <c r="Q367">
        <v>-1</v>
      </c>
      <c r="R367">
        <v>-1</v>
      </c>
      <c r="S367">
        <v>-2</v>
      </c>
      <c r="T367">
        <v>106.2</v>
      </c>
      <c r="U367">
        <v>17.8</v>
      </c>
      <c r="V367">
        <v>15.782</v>
      </c>
      <c r="W367">
        <v>-1</v>
      </c>
      <c r="X367">
        <v>-2</v>
      </c>
      <c r="Y367">
        <v>-2</v>
      </c>
      <c r="Z367">
        <f>IF(AND(MIN(data!D367:'data'!K367, data!M367:'data'!Y367)&gt;=0, IF(data!L367&lt;0, FALSE, data!L367&lt;=95),COUNTA(data!D367:'data'!Y367)=22), 1, 0)</f>
        <v>0</v>
      </c>
      <c r="AA367">
        <f>IF(data!D367=3, IF(COUNTIFS(data!A:A, data!A367, data!G:G, "&lt;&gt;2")=0, 1, 0), 0)</f>
        <v>0</v>
      </c>
      <c r="AB367">
        <f>IF(AND(data!G367=2, COUNTIFS(data!A:A, data!A367, data!G:G, 2) = data!D367), 1, 0)</f>
        <v>0</v>
      </c>
      <c r="AC367" t="str">
        <f>IF(AB367=1, data!D367, "0")</f>
        <v>0</v>
      </c>
    </row>
    <row r="368" spans="1:29" x14ac:dyDescent="0.25">
      <c r="A368" s="1">
        <v>132051</v>
      </c>
      <c r="B368">
        <v>3</v>
      </c>
      <c r="C368" s="1" t="s">
        <v>389</v>
      </c>
      <c r="D368">
        <v>3</v>
      </c>
      <c r="E368">
        <v>7</v>
      </c>
      <c r="F368">
        <v>4</v>
      </c>
      <c r="G368">
        <v>1</v>
      </c>
      <c r="H368">
        <v>1</v>
      </c>
      <c r="I368">
        <v>-1</v>
      </c>
      <c r="J368">
        <v>6</v>
      </c>
      <c r="K368">
        <v>-1</v>
      </c>
      <c r="L368">
        <v>21</v>
      </c>
      <c r="M368">
        <v>2</v>
      </c>
      <c r="N368">
        <v>-1</v>
      </c>
      <c r="O368">
        <v>-1</v>
      </c>
      <c r="P368">
        <v>-1</v>
      </c>
      <c r="Q368">
        <v>-1</v>
      </c>
      <c r="R368">
        <v>-1</v>
      </c>
      <c r="S368">
        <v>-2</v>
      </c>
      <c r="T368">
        <v>-1</v>
      </c>
      <c r="U368">
        <v>12.6</v>
      </c>
      <c r="V368">
        <v>-1</v>
      </c>
      <c r="W368">
        <v>-1</v>
      </c>
      <c r="X368">
        <v>-2</v>
      </c>
      <c r="Y368">
        <v>-2</v>
      </c>
      <c r="Z368">
        <f>IF(AND(MIN(data!D368:'data'!K368, data!M368:'data'!Y368)&gt;=0, IF(data!L368&lt;0, FALSE, data!L368&lt;=95),COUNTA(data!D368:'data'!Y368)=22), 1, 0)</f>
        <v>0</v>
      </c>
      <c r="AA368">
        <f>IF(data!D368=3, IF(COUNTIFS(data!A:A, data!A368, data!G:G, "&lt;&gt;2")=0, 1, 0), 0)</f>
        <v>0</v>
      </c>
      <c r="AB368">
        <f>IF(AND(data!G368=2, COUNTIFS(data!A:A, data!A368, data!G:G, 2) = data!D368), 1, 0)</f>
        <v>0</v>
      </c>
      <c r="AC368" t="str">
        <f>IF(AB368=1, data!D368, "0")</f>
        <v>0</v>
      </c>
    </row>
    <row r="369" spans="1:29" x14ac:dyDescent="0.25">
      <c r="A369" s="1">
        <v>132151</v>
      </c>
      <c r="B369">
        <v>1</v>
      </c>
      <c r="C369" s="1" t="s">
        <v>390</v>
      </c>
      <c r="D369">
        <v>2</v>
      </c>
      <c r="E369">
        <v>7</v>
      </c>
      <c r="F369">
        <v>4</v>
      </c>
      <c r="G369">
        <v>1</v>
      </c>
      <c r="H369">
        <v>34</v>
      </c>
      <c r="I369">
        <v>6</v>
      </c>
      <c r="J369">
        <v>1</v>
      </c>
      <c r="K369">
        <v>1</v>
      </c>
      <c r="L369">
        <v>22</v>
      </c>
      <c r="M369">
        <v>2</v>
      </c>
      <c r="N369">
        <v>4</v>
      </c>
      <c r="O369">
        <v>3</v>
      </c>
      <c r="P369">
        <v>1</v>
      </c>
      <c r="Q369">
        <v>35.765000000000001</v>
      </c>
      <c r="R369">
        <v>-1</v>
      </c>
      <c r="S369">
        <v>0</v>
      </c>
      <c r="T369">
        <v>179.9</v>
      </c>
      <c r="U369">
        <v>91.6</v>
      </c>
      <c r="V369">
        <v>28.303000000000001</v>
      </c>
      <c r="W369">
        <v>-1</v>
      </c>
      <c r="X369">
        <v>2</v>
      </c>
      <c r="Y369">
        <v>1</v>
      </c>
      <c r="Z369">
        <f>IF(AND(MIN(data!D369:'data'!K369, data!M369:'data'!Y369)&gt;=0, IF(data!L369&lt;0, FALSE, data!L369&lt;=95),COUNTA(data!D369:'data'!Y369)=22), 1, 0)</f>
        <v>0</v>
      </c>
      <c r="AA369">
        <f>IF(data!D369=3, IF(COUNTIFS(data!A:A, data!A369, data!G:G, "&lt;&gt;2")=0, 1, 0), 0)</f>
        <v>0</v>
      </c>
      <c r="AB369">
        <f>IF(AND(data!G369=2, COUNTIFS(data!A:A, data!A369, data!G:G, 2) = data!D369), 1, 0)</f>
        <v>0</v>
      </c>
      <c r="AC369" t="str">
        <f>IF(AB369=1, data!D369, "0")</f>
        <v>0</v>
      </c>
    </row>
    <row r="370" spans="1:29" x14ac:dyDescent="0.25">
      <c r="A370" s="1">
        <v>132151</v>
      </c>
      <c r="B370">
        <v>2</v>
      </c>
      <c r="C370" s="1" t="s">
        <v>391</v>
      </c>
      <c r="D370">
        <v>2</v>
      </c>
      <c r="E370">
        <v>7</v>
      </c>
      <c r="F370">
        <v>4</v>
      </c>
      <c r="G370">
        <v>2</v>
      </c>
      <c r="H370">
        <v>27</v>
      </c>
      <c r="I370">
        <v>6</v>
      </c>
      <c r="J370">
        <v>6</v>
      </c>
      <c r="K370">
        <v>1</v>
      </c>
      <c r="L370">
        <v>22</v>
      </c>
      <c r="M370">
        <v>3</v>
      </c>
      <c r="N370">
        <v>4</v>
      </c>
      <c r="O370">
        <v>1</v>
      </c>
      <c r="P370">
        <v>1</v>
      </c>
      <c r="Q370">
        <v>6.1429999999999998</v>
      </c>
      <c r="R370">
        <v>-1</v>
      </c>
      <c r="S370">
        <v>4</v>
      </c>
      <c r="T370">
        <v>167.8</v>
      </c>
      <c r="U370">
        <v>105.3</v>
      </c>
      <c r="V370">
        <v>37.398000000000003</v>
      </c>
      <c r="W370">
        <v>0.83899999999999997</v>
      </c>
      <c r="X370">
        <v>2</v>
      </c>
      <c r="Y370">
        <v>1</v>
      </c>
      <c r="Z370">
        <f>IF(AND(MIN(data!D370:'data'!K370, data!M370:'data'!Y370)&gt;=0, IF(data!L370&lt;0, FALSE, data!L370&lt;=95),COUNTA(data!D370:'data'!Y370)=22), 1, 0)</f>
        <v>0</v>
      </c>
      <c r="AA370">
        <f>IF(data!D370=3, IF(COUNTIFS(data!A:A, data!A370, data!G:G, "&lt;&gt;2")=0, 1, 0), 0)</f>
        <v>0</v>
      </c>
      <c r="AB370">
        <f>IF(AND(data!G370=2, COUNTIFS(data!A:A, data!A370, data!G:G, 2) = data!D370), 1, 0)</f>
        <v>0</v>
      </c>
      <c r="AC370" t="str">
        <f>IF(AB370=1, data!D370, "0")</f>
        <v>0</v>
      </c>
    </row>
    <row r="371" spans="1:29" x14ac:dyDescent="0.25">
      <c r="A371" s="1">
        <v>132181</v>
      </c>
      <c r="B371">
        <v>1</v>
      </c>
      <c r="C371" s="1" t="s">
        <v>392</v>
      </c>
      <c r="D371">
        <v>2</v>
      </c>
      <c r="E371">
        <v>7</v>
      </c>
      <c r="F371">
        <v>4</v>
      </c>
      <c r="G371">
        <v>1</v>
      </c>
      <c r="H371">
        <v>81</v>
      </c>
      <c r="I371">
        <v>2</v>
      </c>
      <c r="J371">
        <v>1</v>
      </c>
      <c r="K371">
        <v>4</v>
      </c>
      <c r="L371">
        <v>23</v>
      </c>
      <c r="M371">
        <v>3</v>
      </c>
      <c r="N371">
        <v>3</v>
      </c>
      <c r="O371">
        <v>5</v>
      </c>
      <c r="P371">
        <v>1</v>
      </c>
      <c r="Q371">
        <v>50.5</v>
      </c>
      <c r="R371">
        <v>-1</v>
      </c>
      <c r="S371">
        <v>7</v>
      </c>
      <c r="T371">
        <v>167.3</v>
      </c>
      <c r="U371">
        <v>67.5</v>
      </c>
      <c r="V371">
        <v>24.116</v>
      </c>
      <c r="W371">
        <v>0.97299999999999998</v>
      </c>
      <c r="X371">
        <v>1</v>
      </c>
      <c r="Y371">
        <v>3</v>
      </c>
      <c r="Z371">
        <f>IF(AND(MIN(data!D371:'data'!K371, data!M371:'data'!Y371)&gt;=0, IF(data!L371&lt;0, FALSE, data!L371&lt;=95),COUNTA(data!D371:'data'!Y371)=22), 1, 0)</f>
        <v>0</v>
      </c>
      <c r="AA371">
        <f>IF(data!D371=3, IF(COUNTIFS(data!A:A, data!A371, data!G:G, "&lt;&gt;2")=0, 1, 0), 0)</f>
        <v>0</v>
      </c>
      <c r="AB371">
        <f>IF(AND(data!G371=2, COUNTIFS(data!A:A, data!A371, data!G:G, 2) = data!D371), 1, 0)</f>
        <v>0</v>
      </c>
      <c r="AC371" t="str">
        <f>IF(AB371=1, data!D371, "0")</f>
        <v>0</v>
      </c>
    </row>
    <row r="372" spans="1:29" x14ac:dyDescent="0.25">
      <c r="A372" s="1">
        <v>132181</v>
      </c>
      <c r="B372">
        <v>2</v>
      </c>
      <c r="C372" s="1" t="s">
        <v>393</v>
      </c>
      <c r="D372">
        <v>2</v>
      </c>
      <c r="E372">
        <v>7</v>
      </c>
      <c r="F372">
        <v>4</v>
      </c>
      <c r="G372">
        <v>2</v>
      </c>
      <c r="H372">
        <v>80</v>
      </c>
      <c r="I372">
        <v>2</v>
      </c>
      <c r="J372">
        <v>1</v>
      </c>
      <c r="K372">
        <v>7</v>
      </c>
      <c r="L372">
        <v>23</v>
      </c>
      <c r="M372">
        <v>3</v>
      </c>
      <c r="N372">
        <v>1</v>
      </c>
      <c r="O372">
        <v>5</v>
      </c>
      <c r="P372">
        <v>1</v>
      </c>
      <c r="Q372">
        <v>0.115</v>
      </c>
      <c r="R372">
        <v>-1</v>
      </c>
      <c r="S372">
        <v>0</v>
      </c>
      <c r="T372">
        <v>158.69999999999999</v>
      </c>
      <c r="U372">
        <v>45.4</v>
      </c>
      <c r="V372">
        <v>18.026</v>
      </c>
      <c r="W372">
        <v>0.754</v>
      </c>
      <c r="X372">
        <v>3</v>
      </c>
      <c r="Y372">
        <v>3</v>
      </c>
      <c r="Z372">
        <f>IF(AND(MIN(data!D372:'data'!K372, data!M372:'data'!Y372)&gt;=0, IF(data!L372&lt;0, FALSE, data!L372&lt;=95),COUNTA(data!D372:'data'!Y372)=22), 1, 0)</f>
        <v>0</v>
      </c>
      <c r="AA372">
        <f>IF(data!D372=3, IF(COUNTIFS(data!A:A, data!A372, data!G:G, "&lt;&gt;2")=0, 1, 0), 0)</f>
        <v>0</v>
      </c>
      <c r="AB372">
        <f>IF(AND(data!G372=2, COUNTIFS(data!A:A, data!A372, data!G:G, 2) = data!D372), 1, 0)</f>
        <v>0</v>
      </c>
      <c r="AC372" t="str">
        <f>IF(AB372=1, data!D372, "0")</f>
        <v>0</v>
      </c>
    </row>
    <row r="373" spans="1:29" x14ac:dyDescent="0.25">
      <c r="A373" s="1">
        <v>132201</v>
      </c>
      <c r="B373">
        <v>1</v>
      </c>
      <c r="C373" s="1" t="s">
        <v>394</v>
      </c>
      <c r="D373">
        <v>2</v>
      </c>
      <c r="E373">
        <v>7</v>
      </c>
      <c r="F373">
        <v>4</v>
      </c>
      <c r="G373">
        <v>1</v>
      </c>
      <c r="H373">
        <v>52</v>
      </c>
      <c r="I373">
        <v>6</v>
      </c>
      <c r="J373">
        <v>1</v>
      </c>
      <c r="K373">
        <v>3</v>
      </c>
      <c r="L373">
        <v>21</v>
      </c>
      <c r="M373">
        <v>2</v>
      </c>
      <c r="N373">
        <v>1</v>
      </c>
      <c r="O373">
        <v>5</v>
      </c>
      <c r="P373">
        <v>1</v>
      </c>
      <c r="Q373">
        <v>9.7789999999999999</v>
      </c>
      <c r="R373">
        <v>-1</v>
      </c>
      <c r="S373">
        <v>3</v>
      </c>
      <c r="T373">
        <v>180.3</v>
      </c>
      <c r="U373">
        <v>75.5</v>
      </c>
      <c r="V373">
        <v>23.225000000000001</v>
      </c>
      <c r="W373">
        <v>0.86299999999999999</v>
      </c>
      <c r="X373">
        <v>1</v>
      </c>
      <c r="Y373">
        <v>3</v>
      </c>
      <c r="Z373">
        <f>IF(AND(MIN(data!D373:'data'!K373, data!M373:'data'!Y373)&gt;=0, IF(data!L373&lt;0, FALSE, data!L373&lt;=95),COUNTA(data!D373:'data'!Y373)=22), 1, 0)</f>
        <v>0</v>
      </c>
      <c r="AA373">
        <f>IF(data!D373=3, IF(COUNTIFS(data!A:A, data!A373, data!G:G, "&lt;&gt;2")=0, 1, 0), 0)</f>
        <v>0</v>
      </c>
      <c r="AB373">
        <f>IF(AND(data!G373=2, COUNTIFS(data!A:A, data!A373, data!G:G, 2) = data!D373), 1, 0)</f>
        <v>0</v>
      </c>
      <c r="AC373" t="str">
        <f>IF(AB373=1, data!D373, "0")</f>
        <v>0</v>
      </c>
    </row>
    <row r="374" spans="1:29" x14ac:dyDescent="0.25">
      <c r="A374" s="1">
        <v>132201</v>
      </c>
      <c r="B374">
        <v>2</v>
      </c>
      <c r="C374" s="1" t="s">
        <v>395</v>
      </c>
      <c r="D374">
        <v>2</v>
      </c>
      <c r="E374">
        <v>7</v>
      </c>
      <c r="F374">
        <v>4</v>
      </c>
      <c r="G374">
        <v>2</v>
      </c>
      <c r="H374">
        <v>47</v>
      </c>
      <c r="I374">
        <v>6</v>
      </c>
      <c r="J374">
        <v>1</v>
      </c>
      <c r="K374">
        <v>1</v>
      </c>
      <c r="L374">
        <v>21</v>
      </c>
      <c r="M374">
        <v>2</v>
      </c>
      <c r="N374">
        <v>1</v>
      </c>
      <c r="O374">
        <v>5</v>
      </c>
      <c r="P374">
        <v>1</v>
      </c>
      <c r="Q374">
        <v>7.1159999999999997</v>
      </c>
      <c r="R374">
        <v>-1</v>
      </c>
      <c r="S374">
        <v>2</v>
      </c>
      <c r="T374">
        <v>163.6</v>
      </c>
      <c r="U374">
        <v>68.3</v>
      </c>
      <c r="V374">
        <v>25.518000000000001</v>
      </c>
      <c r="W374">
        <v>0.77700000000000002</v>
      </c>
      <c r="X374">
        <v>1</v>
      </c>
      <c r="Y374">
        <v>1</v>
      </c>
      <c r="Z374">
        <f>IF(AND(MIN(data!D374:'data'!K374, data!M374:'data'!Y374)&gt;=0, IF(data!L374&lt;0, FALSE, data!L374&lt;=95),COUNTA(data!D374:'data'!Y374)=22), 1, 0)</f>
        <v>0</v>
      </c>
      <c r="AA374">
        <f>IF(data!D374=3, IF(COUNTIFS(data!A:A, data!A374, data!G:G, "&lt;&gt;2")=0, 1, 0), 0)</f>
        <v>0</v>
      </c>
      <c r="AB374">
        <f>IF(AND(data!G374=2, COUNTIFS(data!A:A, data!A374, data!G:G, 2) = data!D374), 1, 0)</f>
        <v>0</v>
      </c>
      <c r="AC374" t="str">
        <f>IF(AB374=1, data!D374, "0")</f>
        <v>0</v>
      </c>
    </row>
    <row r="375" spans="1:29" x14ac:dyDescent="0.25">
      <c r="A375" s="1">
        <v>132251</v>
      </c>
      <c r="B375">
        <v>1</v>
      </c>
      <c r="C375" s="1" t="s">
        <v>396</v>
      </c>
      <c r="D375">
        <v>2</v>
      </c>
      <c r="E375">
        <v>7</v>
      </c>
      <c r="F375">
        <v>4</v>
      </c>
      <c r="G375">
        <v>1</v>
      </c>
      <c r="H375">
        <v>68</v>
      </c>
      <c r="I375">
        <v>2</v>
      </c>
      <c r="J375">
        <v>1</v>
      </c>
      <c r="K375">
        <v>4</v>
      </c>
      <c r="L375">
        <v>7</v>
      </c>
      <c r="M375">
        <v>3</v>
      </c>
      <c r="N375">
        <v>1</v>
      </c>
      <c r="O375">
        <v>5</v>
      </c>
      <c r="P375">
        <v>1</v>
      </c>
      <c r="Q375">
        <v>18.384</v>
      </c>
      <c r="R375">
        <v>-1</v>
      </c>
      <c r="S375">
        <v>1</v>
      </c>
      <c r="T375">
        <v>159.80000000000001</v>
      </c>
      <c r="U375">
        <v>83.1</v>
      </c>
      <c r="V375">
        <v>32.542000000000002</v>
      </c>
      <c r="W375">
        <v>1.0069999999999999</v>
      </c>
      <c r="X375">
        <v>2</v>
      </c>
      <c r="Y375">
        <v>1</v>
      </c>
      <c r="Z375">
        <f>IF(AND(MIN(data!D375:'data'!K375, data!M375:'data'!Y375)&gt;=0, IF(data!L375&lt;0, FALSE, data!L375&lt;=95),COUNTA(data!D375:'data'!Y375)=22), 1, 0)</f>
        <v>0</v>
      </c>
      <c r="AA375">
        <f>IF(data!D375=3, IF(COUNTIFS(data!A:A, data!A375, data!G:G, "&lt;&gt;2")=0, 1, 0), 0)</f>
        <v>0</v>
      </c>
      <c r="AB375">
        <f>IF(AND(data!G375=2, COUNTIFS(data!A:A, data!A375, data!G:G, 2) = data!D375), 1, 0)</f>
        <v>0</v>
      </c>
      <c r="AC375" t="str">
        <f>IF(AB375=1, data!D375, "0")</f>
        <v>0</v>
      </c>
    </row>
    <row r="376" spans="1:29" x14ac:dyDescent="0.25">
      <c r="A376" s="1">
        <v>132251</v>
      </c>
      <c r="B376">
        <v>2</v>
      </c>
      <c r="C376" s="1" t="s">
        <v>397</v>
      </c>
      <c r="D376">
        <v>2</v>
      </c>
      <c r="E376">
        <v>7</v>
      </c>
      <c r="F376">
        <v>4</v>
      </c>
      <c r="G376">
        <v>2</v>
      </c>
      <c r="H376">
        <v>67</v>
      </c>
      <c r="I376">
        <v>2</v>
      </c>
      <c r="J376">
        <v>1</v>
      </c>
      <c r="K376">
        <v>7</v>
      </c>
      <c r="L376">
        <v>7</v>
      </c>
      <c r="M376">
        <v>2</v>
      </c>
      <c r="N376">
        <v>1</v>
      </c>
      <c r="O376">
        <v>5</v>
      </c>
      <c r="P376">
        <v>1</v>
      </c>
      <c r="Q376">
        <v>3</v>
      </c>
      <c r="R376">
        <v>-1</v>
      </c>
      <c r="S376">
        <v>0</v>
      </c>
      <c r="T376">
        <v>157.6</v>
      </c>
      <c r="U376">
        <v>62.4</v>
      </c>
      <c r="V376">
        <v>25.123000000000001</v>
      </c>
      <c r="W376">
        <v>0.8</v>
      </c>
      <c r="X376">
        <v>-9</v>
      </c>
      <c r="Y376">
        <v>3</v>
      </c>
      <c r="Z376">
        <f>IF(AND(MIN(data!D376:'data'!K376, data!M376:'data'!Y376)&gt;=0, IF(data!L376&lt;0, FALSE, data!L376&lt;=95),COUNTA(data!D376:'data'!Y376)=22), 1, 0)</f>
        <v>0</v>
      </c>
      <c r="AA376">
        <f>IF(data!D376=3, IF(COUNTIFS(data!A:A, data!A376, data!G:G, "&lt;&gt;2")=0, 1, 0), 0)</f>
        <v>0</v>
      </c>
      <c r="AB376">
        <f>IF(AND(data!G376=2, COUNTIFS(data!A:A, data!A376, data!G:G, 2) = data!D376), 1, 0)</f>
        <v>0</v>
      </c>
      <c r="AC376" t="str">
        <f>IF(AB376=1, data!D376, "0")</f>
        <v>0</v>
      </c>
    </row>
    <row r="377" spans="1:29" x14ac:dyDescent="0.25">
      <c r="A377" s="1">
        <v>132271</v>
      </c>
      <c r="B377">
        <v>1</v>
      </c>
      <c r="C377" s="1" t="s">
        <v>398</v>
      </c>
      <c r="D377">
        <v>1</v>
      </c>
      <c r="E377">
        <v>7</v>
      </c>
      <c r="F377">
        <v>4</v>
      </c>
      <c r="G377">
        <v>2</v>
      </c>
      <c r="H377">
        <v>36</v>
      </c>
      <c r="I377">
        <v>1</v>
      </c>
      <c r="J377">
        <v>1</v>
      </c>
      <c r="K377">
        <v>4</v>
      </c>
      <c r="L377">
        <v>17</v>
      </c>
      <c r="M377">
        <v>2</v>
      </c>
      <c r="N377">
        <v>4</v>
      </c>
      <c r="O377">
        <v>1</v>
      </c>
      <c r="P377">
        <v>1</v>
      </c>
      <c r="Q377">
        <v>77.92</v>
      </c>
      <c r="R377">
        <v>-1</v>
      </c>
      <c r="S377">
        <v>3</v>
      </c>
      <c r="T377">
        <v>179.4</v>
      </c>
      <c r="U377">
        <v>83.4</v>
      </c>
      <c r="V377">
        <v>25.913</v>
      </c>
      <c r="W377">
        <v>0.874</v>
      </c>
      <c r="X377">
        <v>1</v>
      </c>
      <c r="Y377">
        <v>3</v>
      </c>
      <c r="Z377">
        <f>IF(AND(MIN(data!D377:'data'!K377, data!M377:'data'!Y377)&gt;=0, IF(data!L377&lt;0, FALSE, data!L377&lt;=95),COUNTA(data!D377:'data'!Y377)=22), 1, 0)</f>
        <v>0</v>
      </c>
      <c r="AA377">
        <f>IF(data!D377=3, IF(COUNTIFS(data!A:A, data!A377, data!G:G, "&lt;&gt;2")=0, 1, 0), 0)</f>
        <v>0</v>
      </c>
      <c r="AB377">
        <f>IF(AND(data!G377=2, COUNTIFS(data!A:A, data!A377, data!G:G, 2) = data!D377), 1, 0)</f>
        <v>1</v>
      </c>
      <c r="AC377">
        <f>IF(AB377=1, data!D377, "0")</f>
        <v>1</v>
      </c>
    </row>
    <row r="378" spans="1:29" x14ac:dyDescent="0.25">
      <c r="A378" s="1">
        <v>132341</v>
      </c>
      <c r="B378">
        <v>1</v>
      </c>
      <c r="C378" s="1" t="s">
        <v>399</v>
      </c>
      <c r="D378">
        <v>5</v>
      </c>
      <c r="E378">
        <v>7</v>
      </c>
      <c r="F378">
        <v>4</v>
      </c>
      <c r="G378">
        <v>1</v>
      </c>
      <c r="H378">
        <v>49</v>
      </c>
      <c r="I378">
        <v>2</v>
      </c>
      <c r="J378">
        <v>1</v>
      </c>
      <c r="K378">
        <v>5</v>
      </c>
      <c r="L378">
        <v>16</v>
      </c>
      <c r="M378">
        <v>3</v>
      </c>
      <c r="N378">
        <v>3</v>
      </c>
      <c r="O378">
        <v>5</v>
      </c>
      <c r="P378">
        <v>1</v>
      </c>
      <c r="Q378">
        <v>6.75</v>
      </c>
      <c r="R378">
        <v>-1</v>
      </c>
      <c r="S378">
        <v>0</v>
      </c>
      <c r="T378">
        <v>172.1</v>
      </c>
      <c r="U378">
        <v>93.5</v>
      </c>
      <c r="V378">
        <v>31.568000000000001</v>
      </c>
      <c r="W378">
        <v>1.0109999999999999</v>
      </c>
      <c r="X378">
        <v>2</v>
      </c>
      <c r="Y378">
        <v>1</v>
      </c>
      <c r="Z378">
        <f>IF(AND(MIN(data!D378:'data'!K378, data!M378:'data'!Y378)&gt;=0, IF(data!L378&lt;0, FALSE, data!L378&lt;=95),COUNTA(data!D378:'data'!Y378)=22), 1, 0)</f>
        <v>0</v>
      </c>
      <c r="AA378">
        <f>IF(data!D378=3, IF(COUNTIFS(data!A:A, data!A378, data!G:G, "&lt;&gt;2")=0, 1, 0), 0)</f>
        <v>0</v>
      </c>
      <c r="AB378">
        <f>IF(AND(data!G378=2, COUNTIFS(data!A:A, data!A378, data!G:G, 2) = data!D378), 1, 0)</f>
        <v>0</v>
      </c>
      <c r="AC378" t="str">
        <f>IF(AB378=1, data!D378, "0")</f>
        <v>0</v>
      </c>
    </row>
    <row r="379" spans="1:29" x14ac:dyDescent="0.25">
      <c r="A379" s="1">
        <v>132341</v>
      </c>
      <c r="B379">
        <v>2</v>
      </c>
      <c r="C379" s="1" t="s">
        <v>400</v>
      </c>
      <c r="D379">
        <v>5</v>
      </c>
      <c r="E379">
        <v>7</v>
      </c>
      <c r="F379">
        <v>4</v>
      </c>
      <c r="G379">
        <v>2</v>
      </c>
      <c r="H379">
        <v>46</v>
      </c>
      <c r="I379">
        <v>2</v>
      </c>
      <c r="J379">
        <v>1</v>
      </c>
      <c r="K379">
        <v>2</v>
      </c>
      <c r="L379">
        <v>16</v>
      </c>
      <c r="M379">
        <v>2</v>
      </c>
      <c r="N379">
        <v>4</v>
      </c>
      <c r="O379">
        <v>2</v>
      </c>
      <c r="P379">
        <v>1</v>
      </c>
      <c r="Q379">
        <v>7.7590000000000003</v>
      </c>
      <c r="R379">
        <v>-1</v>
      </c>
      <c r="S379">
        <v>1</v>
      </c>
      <c r="T379">
        <v>157.80000000000001</v>
      </c>
      <c r="U379">
        <v>60.6</v>
      </c>
      <c r="V379">
        <v>24.337</v>
      </c>
      <c r="W379">
        <v>0.79900000000000004</v>
      </c>
      <c r="X379">
        <v>2</v>
      </c>
      <c r="Y379">
        <v>1</v>
      </c>
      <c r="Z379">
        <f>IF(AND(MIN(data!D379:'data'!K379, data!M379:'data'!Y379)&gt;=0, IF(data!L379&lt;0, FALSE, data!L379&lt;=95),COUNTA(data!D379:'data'!Y379)=22), 1, 0)</f>
        <v>0</v>
      </c>
      <c r="AA379">
        <f>IF(data!D379=3, IF(COUNTIFS(data!A:A, data!A379, data!G:G, "&lt;&gt;2")=0, 1, 0), 0)</f>
        <v>0</v>
      </c>
      <c r="AB379">
        <f>IF(AND(data!G379=2, COUNTIFS(data!A:A, data!A379, data!G:G, 2) = data!D379), 1, 0)</f>
        <v>0</v>
      </c>
      <c r="AC379" t="str">
        <f>IF(AB379=1, data!D379, "0")</f>
        <v>0</v>
      </c>
    </row>
    <row r="380" spans="1:29" x14ac:dyDescent="0.25">
      <c r="A380" s="1">
        <v>132341</v>
      </c>
      <c r="B380">
        <v>3</v>
      </c>
      <c r="C380" s="1" t="s">
        <v>401</v>
      </c>
      <c r="D380">
        <v>5</v>
      </c>
      <c r="E380">
        <v>7</v>
      </c>
      <c r="F380">
        <v>4</v>
      </c>
      <c r="G380">
        <v>1</v>
      </c>
      <c r="H380">
        <v>10</v>
      </c>
      <c r="I380">
        <v>-1</v>
      </c>
      <c r="J380">
        <v>1</v>
      </c>
      <c r="K380">
        <v>-1</v>
      </c>
      <c r="L380">
        <v>16</v>
      </c>
      <c r="M380">
        <v>3</v>
      </c>
      <c r="N380">
        <v>-1</v>
      </c>
      <c r="O380">
        <v>-1</v>
      </c>
      <c r="P380">
        <v>-1</v>
      </c>
      <c r="Q380">
        <v>-1</v>
      </c>
      <c r="R380">
        <v>-1</v>
      </c>
      <c r="S380">
        <v>-2</v>
      </c>
      <c r="T380">
        <v>138.19999999999999</v>
      </c>
      <c r="U380">
        <v>36.4</v>
      </c>
      <c r="V380">
        <v>19.058</v>
      </c>
      <c r="W380">
        <v>-1</v>
      </c>
      <c r="X380">
        <v>1</v>
      </c>
      <c r="Y380">
        <v>3</v>
      </c>
      <c r="Z380">
        <f>IF(AND(MIN(data!D380:'data'!K380, data!M380:'data'!Y380)&gt;=0, IF(data!L380&lt;0, FALSE, data!L380&lt;=95),COUNTA(data!D380:'data'!Y380)=22), 1, 0)</f>
        <v>0</v>
      </c>
      <c r="AA380">
        <f>IF(data!D380=3, IF(COUNTIFS(data!A:A, data!A380, data!G:G, "&lt;&gt;2")=0, 1, 0), 0)</f>
        <v>0</v>
      </c>
      <c r="AB380">
        <f>IF(AND(data!G380=2, COUNTIFS(data!A:A, data!A380, data!G:G, 2) = data!D380), 1, 0)</f>
        <v>0</v>
      </c>
      <c r="AC380" t="str">
        <f>IF(AB380=1, data!D380, "0")</f>
        <v>0</v>
      </c>
    </row>
    <row r="381" spans="1:29" x14ac:dyDescent="0.25">
      <c r="A381" s="1">
        <v>132341</v>
      </c>
      <c r="B381">
        <v>4</v>
      </c>
      <c r="C381" s="1" t="s">
        <v>402</v>
      </c>
      <c r="D381">
        <v>5</v>
      </c>
      <c r="E381">
        <v>7</v>
      </c>
      <c r="F381">
        <v>4</v>
      </c>
      <c r="G381">
        <v>1</v>
      </c>
      <c r="H381">
        <v>13</v>
      </c>
      <c r="I381">
        <v>-1</v>
      </c>
      <c r="J381">
        <v>1</v>
      </c>
      <c r="K381">
        <v>-1</v>
      </c>
      <c r="L381">
        <v>16</v>
      </c>
      <c r="M381">
        <v>2</v>
      </c>
      <c r="N381">
        <v>-1</v>
      </c>
      <c r="O381">
        <v>-1</v>
      </c>
      <c r="P381">
        <v>-1</v>
      </c>
      <c r="Q381">
        <v>-1</v>
      </c>
      <c r="R381">
        <v>-1</v>
      </c>
      <c r="S381">
        <v>1</v>
      </c>
      <c r="T381">
        <v>153.1</v>
      </c>
      <c r="U381">
        <v>-1</v>
      </c>
      <c r="V381">
        <v>-1</v>
      </c>
      <c r="W381">
        <v>-1</v>
      </c>
      <c r="X381">
        <v>1</v>
      </c>
      <c r="Y381">
        <v>3</v>
      </c>
      <c r="Z381">
        <f>IF(AND(MIN(data!D381:'data'!K381, data!M381:'data'!Y381)&gt;=0, IF(data!L381&lt;0, FALSE, data!L381&lt;=95),COUNTA(data!D381:'data'!Y381)=22), 1, 0)</f>
        <v>0</v>
      </c>
      <c r="AA381">
        <f>IF(data!D381=3, IF(COUNTIFS(data!A:A, data!A381, data!G:G, "&lt;&gt;2")=0, 1, 0), 0)</f>
        <v>0</v>
      </c>
      <c r="AB381">
        <f>IF(AND(data!G381=2, COUNTIFS(data!A:A, data!A381, data!G:G, 2) = data!D381), 1, 0)</f>
        <v>0</v>
      </c>
      <c r="AC381" t="str">
        <f>IF(AB381=1, data!D381, "0")</f>
        <v>0</v>
      </c>
    </row>
    <row r="382" spans="1:29" x14ac:dyDescent="0.25">
      <c r="A382" s="1">
        <v>132341</v>
      </c>
      <c r="B382">
        <v>5</v>
      </c>
      <c r="C382" s="1" t="s">
        <v>403</v>
      </c>
      <c r="D382">
        <v>5</v>
      </c>
      <c r="E382">
        <v>7</v>
      </c>
      <c r="F382">
        <v>4</v>
      </c>
      <c r="G382">
        <v>1</v>
      </c>
      <c r="H382">
        <v>18</v>
      </c>
      <c r="I382">
        <v>1</v>
      </c>
      <c r="J382">
        <v>1</v>
      </c>
      <c r="K382">
        <v>3</v>
      </c>
      <c r="L382">
        <v>16</v>
      </c>
      <c r="M382">
        <v>2</v>
      </c>
      <c r="N382">
        <v>1</v>
      </c>
      <c r="O382">
        <v>5</v>
      </c>
      <c r="P382">
        <v>1</v>
      </c>
      <c r="Q382">
        <v>18.087</v>
      </c>
      <c r="R382">
        <v>3</v>
      </c>
      <c r="S382">
        <v>0</v>
      </c>
      <c r="T382">
        <v>176.4</v>
      </c>
      <c r="U382">
        <v>67.8</v>
      </c>
      <c r="V382">
        <v>21.789000000000001</v>
      </c>
      <c r="W382">
        <v>-1</v>
      </c>
      <c r="X382">
        <v>1</v>
      </c>
      <c r="Y382">
        <v>2</v>
      </c>
      <c r="Z382">
        <f>IF(AND(MIN(data!D382:'data'!K382, data!M382:'data'!Y382)&gt;=0, IF(data!L382&lt;0, FALSE, data!L382&lt;=95),COUNTA(data!D382:'data'!Y382)=22), 1, 0)</f>
        <v>0</v>
      </c>
      <c r="AA382">
        <f>IF(data!D382=3, IF(COUNTIFS(data!A:A, data!A382, data!G:G, "&lt;&gt;2")=0, 1, 0), 0)</f>
        <v>0</v>
      </c>
      <c r="AB382">
        <f>IF(AND(data!G382=2, COUNTIFS(data!A:A, data!A382, data!G:G, 2) = data!D382), 1, 0)</f>
        <v>0</v>
      </c>
      <c r="AC382" t="str">
        <f>IF(AB382=1, data!D382, "0")</f>
        <v>0</v>
      </c>
    </row>
    <row r="383" spans="1:29" x14ac:dyDescent="0.25">
      <c r="A383" s="1">
        <v>132371</v>
      </c>
      <c r="B383">
        <v>1</v>
      </c>
      <c r="C383" s="1" t="s">
        <v>404</v>
      </c>
      <c r="D383">
        <v>1</v>
      </c>
      <c r="E383">
        <v>7</v>
      </c>
      <c r="F383">
        <v>4</v>
      </c>
      <c r="G383">
        <v>2</v>
      </c>
      <c r="H383">
        <v>82</v>
      </c>
      <c r="I383">
        <v>1</v>
      </c>
      <c r="J383">
        <v>1</v>
      </c>
      <c r="K383">
        <v>6</v>
      </c>
      <c r="L383">
        <v>13</v>
      </c>
      <c r="M383">
        <v>3</v>
      </c>
      <c r="N383">
        <v>4</v>
      </c>
      <c r="O383">
        <v>2</v>
      </c>
      <c r="P383">
        <v>1</v>
      </c>
      <c r="Q383">
        <v>17.375</v>
      </c>
      <c r="R383">
        <v>-1</v>
      </c>
      <c r="S383">
        <v>3</v>
      </c>
      <c r="T383">
        <v>157.6</v>
      </c>
      <c r="U383">
        <v>44.7</v>
      </c>
      <c r="V383">
        <v>17.997</v>
      </c>
      <c r="W383">
        <v>0.77400000000000002</v>
      </c>
      <c r="X383">
        <v>3</v>
      </c>
      <c r="Y383">
        <v>2</v>
      </c>
      <c r="Z383">
        <f>IF(AND(MIN(data!D383:'data'!K383, data!M383:'data'!Y383)&gt;=0, IF(data!L383&lt;0, FALSE, data!L383&lt;=95),COUNTA(data!D383:'data'!Y383)=22), 1, 0)</f>
        <v>0</v>
      </c>
      <c r="AA383">
        <f>IF(data!D383=3, IF(COUNTIFS(data!A:A, data!A383, data!G:G, "&lt;&gt;2")=0, 1, 0), 0)</f>
        <v>0</v>
      </c>
      <c r="AB383">
        <f>IF(AND(data!G383=2, COUNTIFS(data!A:A, data!A383, data!G:G, 2) = data!D383), 1, 0)</f>
        <v>1</v>
      </c>
      <c r="AC383">
        <f>IF(AB383=1, data!D383, "0")</f>
        <v>1</v>
      </c>
    </row>
    <row r="384" spans="1:29" x14ac:dyDescent="0.25">
      <c r="A384" s="1">
        <v>133051</v>
      </c>
      <c r="B384">
        <v>1</v>
      </c>
      <c r="C384" s="1" t="s">
        <v>405</v>
      </c>
      <c r="D384">
        <v>3</v>
      </c>
      <c r="E384">
        <v>8</v>
      </c>
      <c r="F384">
        <v>18</v>
      </c>
      <c r="G384">
        <v>1</v>
      </c>
      <c r="H384">
        <v>74</v>
      </c>
      <c r="I384">
        <v>2</v>
      </c>
      <c r="J384">
        <v>1</v>
      </c>
      <c r="K384">
        <v>2</v>
      </c>
      <c r="L384">
        <v>12</v>
      </c>
      <c r="M384">
        <v>2</v>
      </c>
      <c r="N384">
        <v>3</v>
      </c>
      <c r="O384">
        <v>5</v>
      </c>
      <c r="P384">
        <v>1</v>
      </c>
      <c r="Q384">
        <v>0.63400000000000001</v>
      </c>
      <c r="R384">
        <v>-1</v>
      </c>
      <c r="S384">
        <v>0</v>
      </c>
      <c r="T384">
        <v>166.2</v>
      </c>
      <c r="U384">
        <v>97.8</v>
      </c>
      <c r="V384">
        <v>35.405999999999999</v>
      </c>
      <c r="W384">
        <v>1.0529999999999999</v>
      </c>
      <c r="X384">
        <v>2</v>
      </c>
      <c r="Y384">
        <v>1</v>
      </c>
      <c r="Z384">
        <f>IF(AND(MIN(data!D384:'data'!K384, data!M384:'data'!Y384)&gt;=0, IF(data!L384&lt;0, FALSE, data!L384&lt;=95),COUNTA(data!D384:'data'!Y384)=22), 1, 0)</f>
        <v>0</v>
      </c>
      <c r="AA384">
        <f>IF(data!D384=3, IF(COUNTIFS(data!A:A, data!A384, data!G:G, "&lt;&gt;2")=0, 1, 0), 0)</f>
        <v>0</v>
      </c>
      <c r="AB384">
        <f>IF(AND(data!G384=2, COUNTIFS(data!A:A, data!A384, data!G:G, 2) = data!D384), 1, 0)</f>
        <v>0</v>
      </c>
      <c r="AC384" t="str">
        <f>IF(AB384=1, data!D384, "0")</f>
        <v>0</v>
      </c>
    </row>
    <row r="385" spans="1:29" x14ac:dyDescent="0.25">
      <c r="A385" s="1">
        <v>133051</v>
      </c>
      <c r="B385">
        <v>2</v>
      </c>
      <c r="C385" s="1" t="s">
        <v>406</v>
      </c>
      <c r="D385">
        <v>3</v>
      </c>
      <c r="E385">
        <v>8</v>
      </c>
      <c r="F385">
        <v>18</v>
      </c>
      <c r="G385">
        <v>2</v>
      </c>
      <c r="H385">
        <v>72</v>
      </c>
      <c r="I385">
        <v>2</v>
      </c>
      <c r="J385">
        <v>1</v>
      </c>
      <c r="K385">
        <v>2</v>
      </c>
      <c r="L385">
        <v>12</v>
      </c>
      <c r="M385">
        <v>2</v>
      </c>
      <c r="N385">
        <v>3</v>
      </c>
      <c r="O385">
        <v>5</v>
      </c>
      <c r="P385">
        <v>1</v>
      </c>
      <c r="Q385">
        <v>0.115</v>
      </c>
      <c r="R385">
        <v>-1</v>
      </c>
      <c r="S385">
        <v>0</v>
      </c>
      <c r="T385">
        <v>152.1</v>
      </c>
      <c r="U385">
        <v>72.2</v>
      </c>
      <c r="V385">
        <v>31.209</v>
      </c>
      <c r="W385">
        <v>0.83799999999999997</v>
      </c>
      <c r="X385">
        <v>2</v>
      </c>
      <c r="Y385">
        <v>1</v>
      </c>
      <c r="Z385">
        <f>IF(AND(MIN(data!D385:'data'!K385, data!M385:'data'!Y385)&gt;=0, IF(data!L385&lt;0, FALSE, data!L385&lt;=95),COUNTA(data!D385:'data'!Y385)=22), 1, 0)</f>
        <v>0</v>
      </c>
      <c r="AA385">
        <f>IF(data!D385=3, IF(COUNTIFS(data!A:A, data!A385, data!G:G, "&lt;&gt;2")=0, 1, 0), 0)</f>
        <v>0</v>
      </c>
      <c r="AB385">
        <f>IF(AND(data!G385=2, COUNTIFS(data!A:A, data!A385, data!G:G, 2) = data!D385), 1, 0)</f>
        <v>0</v>
      </c>
      <c r="AC385" t="str">
        <f>IF(AB385=1, data!D385, "0")</f>
        <v>0</v>
      </c>
    </row>
    <row r="386" spans="1:29" x14ac:dyDescent="0.25">
      <c r="A386" s="1">
        <v>133051</v>
      </c>
      <c r="B386">
        <v>3</v>
      </c>
      <c r="C386" s="1" t="s">
        <v>407</v>
      </c>
      <c r="D386">
        <v>3</v>
      </c>
      <c r="E386">
        <v>8</v>
      </c>
      <c r="F386">
        <v>18</v>
      </c>
      <c r="G386">
        <v>1</v>
      </c>
      <c r="H386">
        <v>29</v>
      </c>
      <c r="I386">
        <v>1</v>
      </c>
      <c r="J386">
        <v>1</v>
      </c>
      <c r="K386">
        <v>3</v>
      </c>
      <c r="L386">
        <v>12</v>
      </c>
      <c r="M386">
        <v>1</v>
      </c>
      <c r="N386">
        <v>1</v>
      </c>
      <c r="O386">
        <v>5</v>
      </c>
      <c r="P386">
        <v>1</v>
      </c>
      <c r="Q386">
        <v>6.4610000000000003</v>
      </c>
      <c r="R386">
        <v>-1</v>
      </c>
      <c r="S386">
        <v>1</v>
      </c>
      <c r="T386">
        <v>177.6</v>
      </c>
      <c r="U386">
        <v>106.2</v>
      </c>
      <c r="V386">
        <v>33.67</v>
      </c>
      <c r="W386">
        <v>0.996</v>
      </c>
      <c r="X386">
        <v>2</v>
      </c>
      <c r="Y386">
        <v>3</v>
      </c>
      <c r="Z386">
        <f>IF(AND(MIN(data!D386:'data'!K386, data!M386:'data'!Y386)&gt;=0, IF(data!L386&lt;0, FALSE, data!L386&lt;=95),COUNTA(data!D386:'data'!Y386)=22), 1, 0)</f>
        <v>0</v>
      </c>
      <c r="AA386">
        <f>IF(data!D386=3, IF(COUNTIFS(data!A:A, data!A386, data!G:G, "&lt;&gt;2")=0, 1, 0), 0)</f>
        <v>0</v>
      </c>
      <c r="AB386">
        <f>IF(AND(data!G386=2, COUNTIFS(data!A:A, data!A386, data!G:G, 2) = data!D386), 1, 0)</f>
        <v>0</v>
      </c>
      <c r="AC386" t="str">
        <f>IF(AB386=1, data!D386, "0")</f>
        <v>0</v>
      </c>
    </row>
    <row r="387" spans="1:29" x14ac:dyDescent="0.25">
      <c r="A387" s="1">
        <v>133181</v>
      </c>
      <c r="B387">
        <v>1</v>
      </c>
      <c r="C387" s="1" t="s">
        <v>408</v>
      </c>
      <c r="D387">
        <v>2</v>
      </c>
      <c r="E387">
        <v>8</v>
      </c>
      <c r="F387">
        <v>18</v>
      </c>
      <c r="G387">
        <v>1</v>
      </c>
      <c r="H387">
        <v>59</v>
      </c>
      <c r="I387">
        <v>2</v>
      </c>
      <c r="J387">
        <v>1</v>
      </c>
      <c r="K387">
        <v>4</v>
      </c>
      <c r="L387">
        <v>97</v>
      </c>
      <c r="M387">
        <v>3</v>
      </c>
      <c r="N387">
        <v>3</v>
      </c>
      <c r="O387">
        <v>5</v>
      </c>
      <c r="P387">
        <v>2</v>
      </c>
      <c r="Q387">
        <v>0</v>
      </c>
      <c r="R387">
        <v>-1</v>
      </c>
      <c r="S387">
        <v>0</v>
      </c>
      <c r="T387">
        <v>173.8</v>
      </c>
      <c r="U387">
        <v>120.5</v>
      </c>
      <c r="V387">
        <v>39.892000000000003</v>
      </c>
      <c r="W387">
        <v>0.96499999999999997</v>
      </c>
      <c r="X387">
        <v>2</v>
      </c>
      <c r="Y387">
        <v>1</v>
      </c>
      <c r="Z387">
        <f>IF(AND(MIN(data!D387:'data'!K387, data!M387:'data'!Y387)&gt;=0, IF(data!L387&lt;0, FALSE, data!L387&lt;=95),COUNTA(data!D387:'data'!Y387)=22), 1, 0)</f>
        <v>0</v>
      </c>
      <c r="AA387">
        <f>IF(data!D387=3, IF(COUNTIFS(data!A:A, data!A387, data!G:G, "&lt;&gt;2")=0, 1, 0), 0)</f>
        <v>0</v>
      </c>
      <c r="AB387">
        <f>IF(AND(data!G387=2, COUNTIFS(data!A:A, data!A387, data!G:G, 2) = data!D387), 1, 0)</f>
        <v>0</v>
      </c>
      <c r="AC387" t="str">
        <f>IF(AB387=1, data!D387, "0")</f>
        <v>0</v>
      </c>
    </row>
    <row r="388" spans="1:29" x14ac:dyDescent="0.25">
      <c r="A388" s="1">
        <v>133181</v>
      </c>
      <c r="B388">
        <v>2</v>
      </c>
      <c r="C388" s="1" t="s">
        <v>409</v>
      </c>
      <c r="D388">
        <v>2</v>
      </c>
      <c r="E388">
        <v>8</v>
      </c>
      <c r="F388">
        <v>18</v>
      </c>
      <c r="G388">
        <v>2</v>
      </c>
      <c r="H388">
        <v>55</v>
      </c>
      <c r="I388">
        <v>2</v>
      </c>
      <c r="J388">
        <v>1</v>
      </c>
      <c r="K388">
        <v>4</v>
      </c>
      <c r="L388">
        <v>97</v>
      </c>
      <c r="M388">
        <v>2</v>
      </c>
      <c r="N388">
        <v>3</v>
      </c>
      <c r="O388">
        <v>5</v>
      </c>
      <c r="P388">
        <v>1</v>
      </c>
      <c r="Q388">
        <v>0.60399999999999998</v>
      </c>
      <c r="R388">
        <v>-1</v>
      </c>
      <c r="S388">
        <v>0</v>
      </c>
      <c r="T388">
        <v>155.80000000000001</v>
      </c>
      <c r="U388">
        <v>64.099999999999994</v>
      </c>
      <c r="V388">
        <v>26.407</v>
      </c>
      <c r="W388">
        <v>0.82399999999999995</v>
      </c>
      <c r="X388">
        <v>2</v>
      </c>
      <c r="Y388">
        <v>1</v>
      </c>
      <c r="Z388">
        <f>IF(AND(MIN(data!D388:'data'!K388, data!M388:'data'!Y388)&gt;=0, IF(data!L388&lt;0, FALSE, data!L388&lt;=95),COUNTA(data!D388:'data'!Y388)=22), 1, 0)</f>
        <v>0</v>
      </c>
      <c r="AA388">
        <f>IF(data!D388=3, IF(COUNTIFS(data!A:A, data!A388, data!G:G, "&lt;&gt;2")=0, 1, 0), 0)</f>
        <v>0</v>
      </c>
      <c r="AB388">
        <f>IF(AND(data!G388=2, COUNTIFS(data!A:A, data!A388, data!G:G, 2) = data!D388), 1, 0)</f>
        <v>0</v>
      </c>
      <c r="AC388" t="str">
        <f>IF(AB388=1, data!D388, "0")</f>
        <v>0</v>
      </c>
    </row>
    <row r="389" spans="1:29" x14ac:dyDescent="0.25">
      <c r="A389" s="1">
        <v>133201</v>
      </c>
      <c r="B389">
        <v>1</v>
      </c>
      <c r="C389" s="1" t="s">
        <v>410</v>
      </c>
      <c r="D389">
        <v>2</v>
      </c>
      <c r="E389">
        <v>8</v>
      </c>
      <c r="F389">
        <v>18</v>
      </c>
      <c r="G389">
        <v>1</v>
      </c>
      <c r="H389">
        <v>61</v>
      </c>
      <c r="I389">
        <v>2</v>
      </c>
      <c r="J389">
        <v>1</v>
      </c>
      <c r="K389">
        <v>7</v>
      </c>
      <c r="L389">
        <v>96</v>
      </c>
      <c r="M389">
        <v>1</v>
      </c>
      <c r="N389">
        <v>1</v>
      </c>
      <c r="O389">
        <v>5</v>
      </c>
      <c r="P389">
        <v>1</v>
      </c>
      <c r="Q389">
        <v>14</v>
      </c>
      <c r="R389">
        <v>-1</v>
      </c>
      <c r="S389">
        <v>10</v>
      </c>
      <c r="T389">
        <v>161.9</v>
      </c>
      <c r="U389">
        <v>92.8</v>
      </c>
      <c r="V389">
        <v>35.404000000000003</v>
      </c>
      <c r="W389">
        <v>0.99099999999999999</v>
      </c>
      <c r="X389">
        <v>2</v>
      </c>
      <c r="Y389">
        <v>3</v>
      </c>
      <c r="Z389">
        <f>IF(AND(MIN(data!D389:'data'!K389, data!M389:'data'!Y389)&gt;=0, IF(data!L389&lt;0, FALSE, data!L389&lt;=95),COUNTA(data!D389:'data'!Y389)=22), 1, 0)</f>
        <v>0</v>
      </c>
      <c r="AA389">
        <f>IF(data!D389=3, IF(COUNTIFS(data!A:A, data!A389, data!G:G, "&lt;&gt;2")=0, 1, 0), 0)</f>
        <v>0</v>
      </c>
      <c r="AB389">
        <f>IF(AND(data!G389=2, COUNTIFS(data!A:A, data!A389, data!G:G, 2) = data!D389), 1, 0)</f>
        <v>0</v>
      </c>
      <c r="AC389" t="str">
        <f>IF(AB389=1, data!D389, "0")</f>
        <v>0</v>
      </c>
    </row>
    <row r="390" spans="1:29" x14ac:dyDescent="0.25">
      <c r="A390" s="1">
        <v>133201</v>
      </c>
      <c r="B390">
        <v>2</v>
      </c>
      <c r="C390" s="1" t="s">
        <v>411</v>
      </c>
      <c r="D390">
        <v>2</v>
      </c>
      <c r="E390">
        <v>8</v>
      </c>
      <c r="F390">
        <v>18</v>
      </c>
      <c r="G390">
        <v>2</v>
      </c>
      <c r="H390">
        <v>58</v>
      </c>
      <c r="I390">
        <v>2</v>
      </c>
      <c r="J390">
        <v>1</v>
      </c>
      <c r="K390">
        <v>4</v>
      </c>
      <c r="L390">
        <v>96</v>
      </c>
      <c r="M390">
        <v>4</v>
      </c>
      <c r="N390">
        <v>1</v>
      </c>
      <c r="O390">
        <v>5</v>
      </c>
      <c r="P390">
        <v>1</v>
      </c>
      <c r="Q390">
        <v>3.46</v>
      </c>
      <c r="R390">
        <v>-1</v>
      </c>
      <c r="S390">
        <v>0</v>
      </c>
      <c r="T390">
        <v>164.1</v>
      </c>
      <c r="U390">
        <v>72.7</v>
      </c>
      <c r="V390">
        <v>26.997</v>
      </c>
      <c r="W390">
        <v>0.871</v>
      </c>
      <c r="X390">
        <v>-8</v>
      </c>
      <c r="Y390">
        <v>3</v>
      </c>
      <c r="Z390">
        <f>IF(AND(MIN(data!D390:'data'!K390, data!M390:'data'!Y390)&gt;=0, IF(data!L390&lt;0, FALSE, data!L390&lt;=95),COUNTA(data!D390:'data'!Y390)=22), 1, 0)</f>
        <v>0</v>
      </c>
      <c r="AA390">
        <f>IF(data!D390=3, IF(COUNTIFS(data!A:A, data!A390, data!G:G, "&lt;&gt;2")=0, 1, 0), 0)</f>
        <v>0</v>
      </c>
      <c r="AB390">
        <f>IF(AND(data!G390=2, COUNTIFS(data!A:A, data!A390, data!G:G, 2) = data!D390), 1, 0)</f>
        <v>0</v>
      </c>
      <c r="AC390" t="str">
        <f>IF(AB390=1, data!D390, "0")</f>
        <v>0</v>
      </c>
    </row>
    <row r="391" spans="1:29" x14ac:dyDescent="0.25">
      <c r="A391" s="1">
        <v>133251</v>
      </c>
      <c r="B391">
        <v>1</v>
      </c>
      <c r="C391" s="1" t="s">
        <v>412</v>
      </c>
      <c r="D391">
        <v>2</v>
      </c>
      <c r="E391">
        <v>8</v>
      </c>
      <c r="F391">
        <v>18</v>
      </c>
      <c r="G391">
        <v>1</v>
      </c>
      <c r="H391">
        <v>76</v>
      </c>
      <c r="I391">
        <v>2</v>
      </c>
      <c r="J391">
        <v>1</v>
      </c>
      <c r="K391">
        <v>4</v>
      </c>
      <c r="L391">
        <v>97</v>
      </c>
      <c r="M391">
        <v>4</v>
      </c>
      <c r="N391">
        <v>3</v>
      </c>
      <c r="O391">
        <v>5</v>
      </c>
      <c r="P391">
        <v>1</v>
      </c>
      <c r="Q391">
        <v>9.2789999999999999</v>
      </c>
      <c r="R391">
        <v>-1</v>
      </c>
      <c r="S391">
        <v>0</v>
      </c>
      <c r="T391">
        <v>167.3</v>
      </c>
      <c r="U391">
        <v>80.599999999999994</v>
      </c>
      <c r="V391">
        <v>28.797000000000001</v>
      </c>
      <c r="W391">
        <v>0.95899999999999996</v>
      </c>
      <c r="X391">
        <v>1</v>
      </c>
      <c r="Y391">
        <v>3</v>
      </c>
      <c r="Z391">
        <f>IF(AND(MIN(data!D391:'data'!K391, data!M391:'data'!Y391)&gt;=0, IF(data!L391&lt;0, FALSE, data!L391&lt;=95),COUNTA(data!D391:'data'!Y391)=22), 1, 0)</f>
        <v>0</v>
      </c>
      <c r="AA391">
        <f>IF(data!D391=3, IF(COUNTIFS(data!A:A, data!A391, data!G:G, "&lt;&gt;2")=0, 1, 0), 0)</f>
        <v>0</v>
      </c>
      <c r="AB391">
        <f>IF(AND(data!G391=2, COUNTIFS(data!A:A, data!A391, data!G:G, 2) = data!D391), 1, 0)</f>
        <v>0</v>
      </c>
      <c r="AC391" t="str">
        <f>IF(AB391=1, data!D391, "0")</f>
        <v>0</v>
      </c>
    </row>
    <row r="392" spans="1:29" x14ac:dyDescent="0.25">
      <c r="A392" s="1">
        <v>133251</v>
      </c>
      <c r="B392">
        <v>2</v>
      </c>
      <c r="C392" s="1" t="s">
        <v>413</v>
      </c>
      <c r="D392">
        <v>2</v>
      </c>
      <c r="E392">
        <v>8</v>
      </c>
      <c r="F392">
        <v>18</v>
      </c>
      <c r="G392">
        <v>2</v>
      </c>
      <c r="H392">
        <v>71</v>
      </c>
      <c r="I392">
        <v>2</v>
      </c>
      <c r="J392">
        <v>1</v>
      </c>
      <c r="K392">
        <v>7</v>
      </c>
      <c r="L392">
        <v>97</v>
      </c>
      <c r="M392">
        <v>2</v>
      </c>
      <c r="N392">
        <v>1</v>
      </c>
      <c r="O392">
        <v>5</v>
      </c>
      <c r="P392">
        <v>1</v>
      </c>
      <c r="Q392">
        <v>15.5</v>
      </c>
      <c r="R392">
        <v>-1</v>
      </c>
      <c r="S392">
        <v>0</v>
      </c>
      <c r="T392">
        <v>164.1</v>
      </c>
      <c r="U392">
        <v>69.400000000000006</v>
      </c>
      <c r="V392">
        <v>25.771999999999998</v>
      </c>
      <c r="W392">
        <v>0.77700000000000002</v>
      </c>
      <c r="X392">
        <v>2</v>
      </c>
      <c r="Y392">
        <v>1</v>
      </c>
      <c r="Z392">
        <f>IF(AND(MIN(data!D392:'data'!K392, data!M392:'data'!Y392)&gt;=0, IF(data!L392&lt;0, FALSE, data!L392&lt;=95),COUNTA(data!D392:'data'!Y392)=22), 1, 0)</f>
        <v>0</v>
      </c>
      <c r="AA392">
        <f>IF(data!D392=3, IF(COUNTIFS(data!A:A, data!A392, data!G:G, "&lt;&gt;2")=0, 1, 0), 0)</f>
        <v>0</v>
      </c>
      <c r="AB392">
        <f>IF(AND(data!G392=2, COUNTIFS(data!A:A, data!A392, data!G:G, 2) = data!D392), 1, 0)</f>
        <v>0</v>
      </c>
      <c r="AC392" t="str">
        <f>IF(AB392=1, data!D392, "0")</f>
        <v>0</v>
      </c>
    </row>
    <row r="393" spans="1:29" x14ac:dyDescent="0.25">
      <c r="A393" s="1">
        <v>133341</v>
      </c>
      <c r="B393">
        <v>1</v>
      </c>
      <c r="C393" s="1" t="s">
        <v>414</v>
      </c>
      <c r="D393">
        <v>2</v>
      </c>
      <c r="E393">
        <v>8</v>
      </c>
      <c r="F393">
        <v>18</v>
      </c>
      <c r="G393">
        <v>2</v>
      </c>
      <c r="H393">
        <v>43</v>
      </c>
      <c r="I393">
        <v>2</v>
      </c>
      <c r="J393">
        <v>1</v>
      </c>
      <c r="K393">
        <v>7</v>
      </c>
      <c r="L393">
        <v>97</v>
      </c>
      <c r="M393">
        <v>2</v>
      </c>
      <c r="N393">
        <v>4</v>
      </c>
      <c r="O393">
        <v>2</v>
      </c>
      <c r="P393">
        <v>1</v>
      </c>
      <c r="Q393">
        <v>9.69</v>
      </c>
      <c r="R393">
        <v>-1</v>
      </c>
      <c r="S393">
        <v>3</v>
      </c>
      <c r="T393">
        <v>161.5</v>
      </c>
      <c r="U393">
        <v>75.3</v>
      </c>
      <c r="V393">
        <v>28.87</v>
      </c>
      <c r="W393">
        <v>-1</v>
      </c>
      <c r="X393">
        <v>2</v>
      </c>
      <c r="Y393">
        <v>1</v>
      </c>
      <c r="Z393">
        <f>IF(AND(MIN(data!D393:'data'!K393, data!M393:'data'!Y393)&gt;=0, IF(data!L393&lt;0, FALSE, data!L393&lt;=95),COUNTA(data!D393:'data'!Y393)=22), 1, 0)</f>
        <v>0</v>
      </c>
      <c r="AA393">
        <f>IF(data!D393=3, IF(COUNTIFS(data!A:A, data!A393, data!G:G, "&lt;&gt;2")=0, 1, 0), 0)</f>
        <v>0</v>
      </c>
      <c r="AB393">
        <f>IF(AND(data!G393=2, COUNTIFS(data!A:A, data!A393, data!G:G, 2) = data!D393), 1, 0)</f>
        <v>0</v>
      </c>
      <c r="AC393" t="str">
        <f>IF(AB393=1, data!D393, "0")</f>
        <v>0</v>
      </c>
    </row>
    <row r="394" spans="1:29" x14ac:dyDescent="0.25">
      <c r="A394" s="1">
        <v>133341</v>
      </c>
      <c r="B394">
        <v>2</v>
      </c>
      <c r="C394" s="1" t="s">
        <v>415</v>
      </c>
      <c r="D394">
        <v>2</v>
      </c>
      <c r="E394">
        <v>8</v>
      </c>
      <c r="F394">
        <v>18</v>
      </c>
      <c r="G394">
        <v>1</v>
      </c>
      <c r="H394">
        <v>15</v>
      </c>
      <c r="I394">
        <v>-1</v>
      </c>
      <c r="J394">
        <v>1</v>
      </c>
      <c r="K394">
        <v>-1</v>
      </c>
      <c r="L394">
        <v>97</v>
      </c>
      <c r="M394">
        <v>2</v>
      </c>
      <c r="N394">
        <v>-1</v>
      </c>
      <c r="O394">
        <v>-1</v>
      </c>
      <c r="P394">
        <v>-1</v>
      </c>
      <c r="Q394">
        <v>-1</v>
      </c>
      <c r="R394">
        <v>-1</v>
      </c>
      <c r="S394">
        <v>0</v>
      </c>
      <c r="T394">
        <v>173.9</v>
      </c>
      <c r="U394">
        <v>60.8</v>
      </c>
      <c r="V394">
        <v>20.105</v>
      </c>
      <c r="W394">
        <v>-1</v>
      </c>
      <c r="X394">
        <v>1</v>
      </c>
      <c r="Y394">
        <v>3</v>
      </c>
      <c r="Z394">
        <f>IF(AND(MIN(data!D394:'data'!K394, data!M394:'data'!Y394)&gt;=0, IF(data!L394&lt;0, FALSE, data!L394&lt;=95),COUNTA(data!D394:'data'!Y394)=22), 1, 0)</f>
        <v>0</v>
      </c>
      <c r="AA394">
        <f>IF(data!D394=3, IF(COUNTIFS(data!A:A, data!A394, data!G:G, "&lt;&gt;2")=0, 1, 0), 0)</f>
        <v>0</v>
      </c>
      <c r="AB394">
        <f>IF(AND(data!G394=2, COUNTIFS(data!A:A, data!A394, data!G:G, 2) = data!D394), 1, 0)</f>
        <v>0</v>
      </c>
      <c r="AC394" t="str">
        <f>IF(AB394=1, data!D394, "0")</f>
        <v>0</v>
      </c>
    </row>
    <row r="395" spans="1:29" x14ac:dyDescent="0.25">
      <c r="A395" s="1">
        <v>133351</v>
      </c>
      <c r="B395">
        <v>1</v>
      </c>
      <c r="C395" s="1" t="s">
        <v>416</v>
      </c>
      <c r="D395">
        <v>1</v>
      </c>
      <c r="E395">
        <v>8</v>
      </c>
      <c r="F395">
        <v>18</v>
      </c>
      <c r="G395">
        <v>1</v>
      </c>
      <c r="H395">
        <v>67</v>
      </c>
      <c r="I395">
        <v>4</v>
      </c>
      <c r="J395">
        <v>1</v>
      </c>
      <c r="K395">
        <v>7</v>
      </c>
      <c r="L395">
        <v>20</v>
      </c>
      <c r="M395">
        <v>2</v>
      </c>
      <c r="N395">
        <v>1</v>
      </c>
      <c r="O395">
        <v>5</v>
      </c>
      <c r="P395">
        <v>1</v>
      </c>
      <c r="Q395">
        <v>43.5</v>
      </c>
      <c r="R395">
        <v>-1</v>
      </c>
      <c r="S395">
        <v>0</v>
      </c>
      <c r="T395">
        <v>169.1</v>
      </c>
      <c r="U395">
        <v>77.099999999999994</v>
      </c>
      <c r="V395">
        <v>26.963000000000001</v>
      </c>
      <c r="W395">
        <v>0.91300000000000003</v>
      </c>
      <c r="X395">
        <v>2</v>
      </c>
      <c r="Y395">
        <v>1</v>
      </c>
      <c r="Z395">
        <f>IF(AND(MIN(data!D395:'data'!K395, data!M395:'data'!Y395)&gt;=0, IF(data!L395&lt;0, FALSE, data!L395&lt;=95),COUNTA(data!D395:'data'!Y395)=22), 1, 0)</f>
        <v>0</v>
      </c>
      <c r="AA395">
        <f>IF(data!D395=3, IF(COUNTIFS(data!A:A, data!A395, data!G:G, "&lt;&gt;2")=0, 1, 0), 0)</f>
        <v>0</v>
      </c>
      <c r="AB395">
        <f>IF(AND(data!G395=2, COUNTIFS(data!A:A, data!A395, data!G:G, 2) = data!D395), 1, 0)</f>
        <v>0</v>
      </c>
      <c r="AC395" t="str">
        <f>IF(AB395=1, data!D395, "0")</f>
        <v>0</v>
      </c>
    </row>
    <row r="396" spans="1:29" x14ac:dyDescent="0.25">
      <c r="A396" s="1">
        <v>134051</v>
      </c>
      <c r="B396">
        <v>1</v>
      </c>
      <c r="C396" s="1" t="s">
        <v>417</v>
      </c>
      <c r="D396">
        <v>2</v>
      </c>
      <c r="E396">
        <v>2</v>
      </c>
      <c r="F396">
        <v>14</v>
      </c>
      <c r="G396">
        <v>2</v>
      </c>
      <c r="H396">
        <v>22</v>
      </c>
      <c r="I396">
        <v>1</v>
      </c>
      <c r="J396">
        <v>1</v>
      </c>
      <c r="K396">
        <v>3</v>
      </c>
      <c r="L396">
        <v>10</v>
      </c>
      <c r="M396">
        <v>2</v>
      </c>
      <c r="N396">
        <v>1</v>
      </c>
      <c r="O396">
        <v>5</v>
      </c>
      <c r="P396">
        <v>1</v>
      </c>
      <c r="Q396">
        <v>3.8650000000000002</v>
      </c>
      <c r="R396">
        <v>2</v>
      </c>
      <c r="S396">
        <v>3</v>
      </c>
      <c r="T396">
        <v>164.9</v>
      </c>
      <c r="U396">
        <v>50.4</v>
      </c>
      <c r="V396">
        <v>18.535</v>
      </c>
      <c r="W396">
        <v>-1</v>
      </c>
      <c r="X396">
        <v>3</v>
      </c>
      <c r="Y396">
        <v>3</v>
      </c>
      <c r="Z396">
        <f>IF(AND(MIN(data!D396:'data'!K396, data!M396:'data'!Y396)&gt;=0, IF(data!L396&lt;0, FALSE, data!L396&lt;=95),COUNTA(data!D396:'data'!Y396)=22), 1, 0)</f>
        <v>0</v>
      </c>
      <c r="AA396">
        <f>IF(data!D396=3, IF(COUNTIFS(data!A:A, data!A396, data!G:G, "&lt;&gt;2")=0, 1, 0), 0)</f>
        <v>0</v>
      </c>
      <c r="AB396">
        <f>IF(AND(data!G396=2, COUNTIFS(data!A:A, data!A396, data!G:G, 2) = data!D396), 1, 0)</f>
        <v>1</v>
      </c>
      <c r="AC396">
        <f>IF(AB396=1, data!D396, "0")</f>
        <v>2</v>
      </c>
    </row>
    <row r="397" spans="1:29" x14ac:dyDescent="0.25">
      <c r="A397" s="1">
        <v>134051</v>
      </c>
      <c r="B397">
        <v>2</v>
      </c>
      <c r="C397" s="1" t="s">
        <v>418</v>
      </c>
      <c r="D397">
        <v>2</v>
      </c>
      <c r="E397">
        <v>2</v>
      </c>
      <c r="F397">
        <v>14</v>
      </c>
      <c r="G397">
        <v>2</v>
      </c>
      <c r="H397">
        <v>1</v>
      </c>
      <c r="I397">
        <v>-1</v>
      </c>
      <c r="J397">
        <v>1</v>
      </c>
      <c r="K397">
        <v>-1</v>
      </c>
      <c r="L397">
        <v>10</v>
      </c>
      <c r="M397">
        <v>2</v>
      </c>
      <c r="N397">
        <v>-1</v>
      </c>
      <c r="O397">
        <v>-1</v>
      </c>
      <c r="P397">
        <v>-1</v>
      </c>
      <c r="Q397">
        <v>-1</v>
      </c>
      <c r="R397">
        <v>-1</v>
      </c>
      <c r="S397">
        <v>-2</v>
      </c>
      <c r="T397">
        <v>-1</v>
      </c>
      <c r="U397">
        <v>13.9</v>
      </c>
      <c r="V397">
        <v>-1</v>
      </c>
      <c r="W397">
        <v>-1</v>
      </c>
      <c r="X397">
        <v>-2</v>
      </c>
      <c r="Y397">
        <v>-2</v>
      </c>
      <c r="Z397">
        <f>IF(AND(MIN(data!D397:'data'!K397, data!M397:'data'!Y397)&gt;=0, IF(data!L397&lt;0, FALSE, data!L397&lt;=95),COUNTA(data!D397:'data'!Y397)=22), 1, 0)</f>
        <v>0</v>
      </c>
      <c r="AA397">
        <f>IF(data!D397=3, IF(COUNTIFS(data!A:A, data!A397, data!G:G, "&lt;&gt;2")=0, 1, 0), 0)</f>
        <v>0</v>
      </c>
      <c r="AB397">
        <f>IF(AND(data!G397=2, COUNTIFS(data!A:A, data!A397, data!G:G, 2) = data!D397), 1, 0)</f>
        <v>1</v>
      </c>
      <c r="AC397">
        <f>IF(AB397=1, data!D397, "0")</f>
        <v>2</v>
      </c>
    </row>
    <row r="398" spans="1:29" x14ac:dyDescent="0.25">
      <c r="A398" s="1">
        <v>134151</v>
      </c>
      <c r="B398">
        <v>1</v>
      </c>
      <c r="C398" s="1" t="s">
        <v>419</v>
      </c>
      <c r="D398">
        <v>3</v>
      </c>
      <c r="E398">
        <v>2</v>
      </c>
      <c r="F398">
        <v>14</v>
      </c>
      <c r="G398">
        <v>1</v>
      </c>
      <c r="H398">
        <v>21</v>
      </c>
      <c r="I398">
        <v>6</v>
      </c>
      <c r="J398">
        <v>1</v>
      </c>
      <c r="K398">
        <v>5</v>
      </c>
      <c r="L398">
        <v>96</v>
      </c>
      <c r="M398">
        <v>4</v>
      </c>
      <c r="N398">
        <v>1</v>
      </c>
      <c r="O398">
        <v>5</v>
      </c>
      <c r="P398">
        <v>1</v>
      </c>
      <c r="Q398">
        <v>5.25</v>
      </c>
      <c r="R398">
        <v>4</v>
      </c>
      <c r="S398">
        <v>1</v>
      </c>
      <c r="T398">
        <v>181.6</v>
      </c>
      <c r="U398">
        <v>76</v>
      </c>
      <c r="V398">
        <v>23.045000000000002</v>
      </c>
      <c r="W398">
        <v>0.88800000000000001</v>
      </c>
      <c r="X398">
        <v>1</v>
      </c>
      <c r="Y398">
        <v>2</v>
      </c>
      <c r="Z398">
        <f>IF(AND(MIN(data!D398:'data'!K398, data!M398:'data'!Y398)&gt;=0, IF(data!L398&lt;0, FALSE, data!L398&lt;=95),COUNTA(data!D398:'data'!Y398)=22), 1, 0)</f>
        <v>0</v>
      </c>
      <c r="AA398">
        <f>IF(data!D398=3, IF(COUNTIFS(data!A:A, data!A398, data!G:G, "&lt;&gt;2")=0, 1, 0), 0)</f>
        <v>0</v>
      </c>
      <c r="AB398">
        <f>IF(AND(data!G398=2, COUNTIFS(data!A:A, data!A398, data!G:G, 2) = data!D398), 1, 0)</f>
        <v>0</v>
      </c>
      <c r="AC398" t="str">
        <f>IF(AB398=1, data!D398, "0")</f>
        <v>0</v>
      </c>
    </row>
    <row r="399" spans="1:29" x14ac:dyDescent="0.25">
      <c r="A399" s="1">
        <v>134151</v>
      </c>
      <c r="B399">
        <v>2</v>
      </c>
      <c r="C399" s="1" t="s">
        <v>420</v>
      </c>
      <c r="D399">
        <v>3</v>
      </c>
      <c r="E399">
        <v>2</v>
      </c>
      <c r="F399">
        <v>14</v>
      </c>
      <c r="G399">
        <v>2</v>
      </c>
      <c r="H399">
        <v>17</v>
      </c>
      <c r="I399">
        <v>6</v>
      </c>
      <c r="J399">
        <v>1</v>
      </c>
      <c r="K399">
        <v>5</v>
      </c>
      <c r="L399">
        <v>96</v>
      </c>
      <c r="M399">
        <v>2</v>
      </c>
      <c r="N399">
        <v>4</v>
      </c>
      <c r="O399">
        <v>2</v>
      </c>
      <c r="P399">
        <v>1</v>
      </c>
      <c r="Q399">
        <v>23.625</v>
      </c>
      <c r="R399">
        <v>3</v>
      </c>
      <c r="S399">
        <v>5</v>
      </c>
      <c r="T399">
        <v>168.1</v>
      </c>
      <c r="U399">
        <v>65.7</v>
      </c>
      <c r="V399">
        <v>23.25</v>
      </c>
      <c r="W399">
        <v>0.747</v>
      </c>
      <c r="X399">
        <v>1</v>
      </c>
      <c r="Y399">
        <v>1</v>
      </c>
      <c r="Z399">
        <f>IF(AND(MIN(data!D399:'data'!K399, data!M399:'data'!Y399)&gt;=0, IF(data!L399&lt;0, FALSE, data!L399&lt;=95),COUNTA(data!D399:'data'!Y399)=22), 1, 0)</f>
        <v>0</v>
      </c>
      <c r="AA399">
        <f>IF(data!D399=3, IF(COUNTIFS(data!A:A, data!A399, data!G:G, "&lt;&gt;2")=0, 1, 0), 0)</f>
        <v>0</v>
      </c>
      <c r="AB399">
        <f>IF(AND(data!G399=2, COUNTIFS(data!A:A, data!A399, data!G:G, 2) = data!D399), 1, 0)</f>
        <v>0</v>
      </c>
      <c r="AC399" t="str">
        <f>IF(AB399=1, data!D399, "0")</f>
        <v>0</v>
      </c>
    </row>
    <row r="400" spans="1:29" x14ac:dyDescent="0.25">
      <c r="A400" s="1">
        <v>134151</v>
      </c>
      <c r="B400">
        <v>3</v>
      </c>
      <c r="C400" s="1" t="s">
        <v>421</v>
      </c>
      <c r="D400">
        <v>3</v>
      </c>
      <c r="E400">
        <v>2</v>
      </c>
      <c r="F400">
        <v>14</v>
      </c>
      <c r="G400">
        <v>1</v>
      </c>
      <c r="H400">
        <v>20</v>
      </c>
      <c r="I400">
        <v>1</v>
      </c>
      <c r="J400">
        <v>1</v>
      </c>
      <c r="K400">
        <v>5</v>
      </c>
      <c r="L400">
        <v>96</v>
      </c>
      <c r="M400">
        <v>2</v>
      </c>
      <c r="N400">
        <v>1</v>
      </c>
      <c r="O400">
        <v>5</v>
      </c>
      <c r="P400">
        <v>1</v>
      </c>
      <c r="Q400">
        <v>49.5</v>
      </c>
      <c r="R400">
        <v>4</v>
      </c>
      <c r="S400">
        <v>0</v>
      </c>
      <c r="T400">
        <v>179.3</v>
      </c>
      <c r="U400">
        <v>76.5</v>
      </c>
      <c r="V400">
        <v>23.795999999999999</v>
      </c>
      <c r="W400">
        <v>0.84</v>
      </c>
      <c r="X400">
        <v>1</v>
      </c>
      <c r="Y400">
        <v>3</v>
      </c>
      <c r="Z400">
        <f>IF(AND(MIN(data!D400:'data'!K400, data!M400:'data'!Y400)&gt;=0, IF(data!L400&lt;0, FALSE, data!L400&lt;=95),COUNTA(data!D400:'data'!Y400)=22), 1, 0)</f>
        <v>0</v>
      </c>
      <c r="AA400">
        <f>IF(data!D400=3, IF(COUNTIFS(data!A:A, data!A400, data!G:G, "&lt;&gt;2")=0, 1, 0), 0)</f>
        <v>0</v>
      </c>
      <c r="AB400">
        <f>IF(AND(data!G400=2, COUNTIFS(data!A:A, data!A400, data!G:G, 2) = data!D400), 1, 0)</f>
        <v>0</v>
      </c>
      <c r="AC400" t="str">
        <f>IF(AB400=1, data!D400, "0")</f>
        <v>0</v>
      </c>
    </row>
    <row r="401" spans="1:29" x14ac:dyDescent="0.25">
      <c r="A401" s="1">
        <v>134271</v>
      </c>
      <c r="B401">
        <v>1</v>
      </c>
      <c r="C401" s="1" t="s">
        <v>422</v>
      </c>
      <c r="D401">
        <v>3</v>
      </c>
      <c r="E401">
        <v>2</v>
      </c>
      <c r="F401">
        <v>14</v>
      </c>
      <c r="G401">
        <v>2</v>
      </c>
      <c r="H401">
        <v>28</v>
      </c>
      <c r="I401">
        <v>6</v>
      </c>
      <c r="J401">
        <v>1</v>
      </c>
      <c r="K401">
        <v>3</v>
      </c>
      <c r="L401">
        <v>12</v>
      </c>
      <c r="M401">
        <v>2</v>
      </c>
      <c r="N401">
        <v>3</v>
      </c>
      <c r="O401">
        <v>5</v>
      </c>
      <c r="P401">
        <v>1</v>
      </c>
      <c r="Q401">
        <v>15.375</v>
      </c>
      <c r="R401">
        <v>-1</v>
      </c>
      <c r="S401">
        <v>0</v>
      </c>
      <c r="T401">
        <v>171.5</v>
      </c>
      <c r="U401">
        <v>118.6</v>
      </c>
      <c r="V401">
        <v>40.323</v>
      </c>
      <c r="W401">
        <v>0.80400000000000005</v>
      </c>
      <c r="X401">
        <v>2</v>
      </c>
      <c r="Y401">
        <v>1</v>
      </c>
      <c r="Z401">
        <f>IF(AND(MIN(data!D401:'data'!K401, data!M401:'data'!Y401)&gt;=0, IF(data!L401&lt;0, FALSE, data!L401&lt;=95),COUNTA(data!D401:'data'!Y401)=22), 1, 0)</f>
        <v>0</v>
      </c>
      <c r="AA401">
        <f>IF(data!D401=3, IF(COUNTIFS(data!A:A, data!A401, data!G:G, "&lt;&gt;2")=0, 1, 0), 0)</f>
        <v>0</v>
      </c>
      <c r="AB401">
        <f>IF(AND(data!G401=2, COUNTIFS(data!A:A, data!A401, data!G:G, 2) = data!D401), 1, 0)</f>
        <v>0</v>
      </c>
      <c r="AC401" t="str">
        <f>IF(AB401=1, data!D401, "0")</f>
        <v>0</v>
      </c>
    </row>
    <row r="402" spans="1:29" x14ac:dyDescent="0.25">
      <c r="A402" s="1">
        <v>134271</v>
      </c>
      <c r="B402">
        <v>2</v>
      </c>
      <c r="C402" s="1" t="s">
        <v>423</v>
      </c>
      <c r="D402">
        <v>3</v>
      </c>
      <c r="E402">
        <v>2</v>
      </c>
      <c r="F402">
        <v>14</v>
      </c>
      <c r="G402">
        <v>1</v>
      </c>
      <c r="H402">
        <v>35</v>
      </c>
      <c r="I402">
        <v>6</v>
      </c>
      <c r="J402">
        <v>1</v>
      </c>
      <c r="K402">
        <v>4</v>
      </c>
      <c r="L402">
        <v>12</v>
      </c>
      <c r="M402">
        <v>2</v>
      </c>
      <c r="N402">
        <v>1</v>
      </c>
      <c r="O402">
        <v>5</v>
      </c>
      <c r="P402">
        <v>1</v>
      </c>
      <c r="Q402">
        <v>26.19</v>
      </c>
      <c r="R402">
        <v>-1</v>
      </c>
      <c r="S402">
        <v>0</v>
      </c>
      <c r="T402">
        <v>174.3</v>
      </c>
      <c r="U402">
        <v>98.8</v>
      </c>
      <c r="V402">
        <v>32.521000000000001</v>
      </c>
      <c r="W402">
        <v>0.94599999999999995</v>
      </c>
      <c r="X402">
        <v>2</v>
      </c>
      <c r="Y402">
        <v>3</v>
      </c>
      <c r="Z402">
        <f>IF(AND(MIN(data!D402:'data'!K402, data!M402:'data'!Y402)&gt;=0, IF(data!L402&lt;0, FALSE, data!L402&lt;=95),COUNTA(data!D402:'data'!Y402)=22), 1, 0)</f>
        <v>0</v>
      </c>
      <c r="AA402">
        <f>IF(data!D402=3, IF(COUNTIFS(data!A:A, data!A402, data!G:G, "&lt;&gt;2")=0, 1, 0), 0)</f>
        <v>0</v>
      </c>
      <c r="AB402">
        <f>IF(AND(data!G402=2, COUNTIFS(data!A:A, data!A402, data!G:G, 2) = data!D402), 1, 0)</f>
        <v>0</v>
      </c>
      <c r="AC402" t="str">
        <f>IF(AB402=1, data!D402, "0")</f>
        <v>0</v>
      </c>
    </row>
    <row r="403" spans="1:29" x14ac:dyDescent="0.25">
      <c r="A403" s="1">
        <v>134271</v>
      </c>
      <c r="B403">
        <v>3</v>
      </c>
      <c r="C403" s="1" t="s">
        <v>424</v>
      </c>
      <c r="D403">
        <v>3</v>
      </c>
      <c r="E403">
        <v>2</v>
      </c>
      <c r="F403">
        <v>14</v>
      </c>
      <c r="G403">
        <v>1</v>
      </c>
      <c r="H403">
        <v>4</v>
      </c>
      <c r="I403">
        <v>-1</v>
      </c>
      <c r="J403">
        <v>1</v>
      </c>
      <c r="K403">
        <v>-1</v>
      </c>
      <c r="L403">
        <v>12</v>
      </c>
      <c r="M403">
        <v>1</v>
      </c>
      <c r="N403">
        <v>-1</v>
      </c>
      <c r="O403">
        <v>-1</v>
      </c>
      <c r="P403">
        <v>-1</v>
      </c>
      <c r="Q403">
        <v>-1</v>
      </c>
      <c r="R403">
        <v>-1</v>
      </c>
      <c r="S403">
        <v>-2</v>
      </c>
      <c r="T403">
        <v>107</v>
      </c>
      <c r="U403">
        <v>20.2</v>
      </c>
      <c r="V403">
        <v>17.643000000000001</v>
      </c>
      <c r="W403">
        <v>-1</v>
      </c>
      <c r="X403">
        <v>-2</v>
      </c>
      <c r="Y403">
        <v>-2</v>
      </c>
      <c r="Z403">
        <f>IF(AND(MIN(data!D403:'data'!K403, data!M403:'data'!Y403)&gt;=0, IF(data!L403&lt;0, FALSE, data!L403&lt;=95),COUNTA(data!D403:'data'!Y403)=22), 1, 0)</f>
        <v>0</v>
      </c>
      <c r="AA403">
        <f>IF(data!D403=3, IF(COUNTIFS(data!A:A, data!A403, data!G:G, "&lt;&gt;2")=0, 1, 0), 0)</f>
        <v>0</v>
      </c>
      <c r="AB403">
        <f>IF(AND(data!G403=2, COUNTIFS(data!A:A, data!A403, data!G:G, 2) = data!D403), 1, 0)</f>
        <v>0</v>
      </c>
      <c r="AC403" t="str">
        <f>IF(AB403=1, data!D403, "0")</f>
        <v>0</v>
      </c>
    </row>
    <row r="404" spans="1:29" x14ac:dyDescent="0.25">
      <c r="A404" s="1">
        <v>134341</v>
      </c>
      <c r="B404">
        <v>1</v>
      </c>
      <c r="C404" s="1" t="s">
        <v>425</v>
      </c>
      <c r="D404">
        <v>1</v>
      </c>
      <c r="E404">
        <v>2</v>
      </c>
      <c r="F404">
        <v>14</v>
      </c>
      <c r="G404">
        <v>2</v>
      </c>
      <c r="H404">
        <v>55</v>
      </c>
      <c r="I404">
        <v>2</v>
      </c>
      <c r="J404">
        <v>1</v>
      </c>
      <c r="K404">
        <v>2</v>
      </c>
      <c r="L404">
        <v>12</v>
      </c>
      <c r="M404">
        <v>4</v>
      </c>
      <c r="N404">
        <v>3</v>
      </c>
      <c r="O404">
        <v>5</v>
      </c>
      <c r="P404">
        <v>1</v>
      </c>
      <c r="Q404">
        <v>9.4619999999999997</v>
      </c>
      <c r="R404">
        <v>-1</v>
      </c>
      <c r="S404">
        <v>10</v>
      </c>
      <c r="T404">
        <v>182.6</v>
      </c>
      <c r="U404">
        <v>92.8</v>
      </c>
      <c r="V404">
        <v>27.832000000000001</v>
      </c>
      <c r="W404">
        <v>1.0029999999999999</v>
      </c>
      <c r="X404">
        <v>1</v>
      </c>
      <c r="Y404">
        <v>1</v>
      </c>
      <c r="Z404">
        <f>IF(AND(MIN(data!D404:'data'!K404, data!M404:'data'!Y404)&gt;=0, IF(data!L404&lt;0, FALSE, data!L404&lt;=95),COUNTA(data!D404:'data'!Y404)=22), 1, 0)</f>
        <v>0</v>
      </c>
      <c r="AA404">
        <f>IF(data!D404=3, IF(COUNTIFS(data!A:A, data!A404, data!G:G, "&lt;&gt;2")=0, 1, 0), 0)</f>
        <v>0</v>
      </c>
      <c r="AB404">
        <f>IF(AND(data!G404=2, COUNTIFS(data!A:A, data!A404, data!G:G, 2) = data!D404), 1, 0)</f>
        <v>1</v>
      </c>
      <c r="AC404">
        <f>IF(AB404=1, data!D404, "0")</f>
        <v>1</v>
      </c>
    </row>
    <row r="405" spans="1:29" x14ac:dyDescent="0.25">
      <c r="A405" s="1">
        <v>134351</v>
      </c>
      <c r="B405">
        <v>1</v>
      </c>
      <c r="C405" s="1" t="s">
        <v>426</v>
      </c>
      <c r="D405">
        <v>2</v>
      </c>
      <c r="E405">
        <v>2</v>
      </c>
      <c r="F405">
        <v>14</v>
      </c>
      <c r="G405">
        <v>1</v>
      </c>
      <c r="H405">
        <v>64</v>
      </c>
      <c r="I405">
        <v>2</v>
      </c>
      <c r="J405">
        <v>1</v>
      </c>
      <c r="K405">
        <v>2</v>
      </c>
      <c r="L405">
        <v>8</v>
      </c>
      <c r="M405">
        <v>1</v>
      </c>
      <c r="N405">
        <v>1</v>
      </c>
      <c r="O405">
        <v>5</v>
      </c>
      <c r="P405">
        <v>1</v>
      </c>
      <c r="Q405">
        <v>39.587000000000003</v>
      </c>
      <c r="R405">
        <v>-1</v>
      </c>
      <c r="S405">
        <v>7</v>
      </c>
      <c r="T405">
        <v>165.4</v>
      </c>
      <c r="U405">
        <v>78.5</v>
      </c>
      <c r="V405">
        <v>28.693999999999999</v>
      </c>
      <c r="W405">
        <v>0.93100000000000005</v>
      </c>
      <c r="X405">
        <v>2</v>
      </c>
      <c r="Y405">
        <v>1</v>
      </c>
      <c r="Z405">
        <f>IF(AND(MIN(data!D405:'data'!K405, data!M405:'data'!Y405)&gt;=0, IF(data!L405&lt;0, FALSE, data!L405&lt;=95),COUNTA(data!D405:'data'!Y405)=22), 1, 0)</f>
        <v>0</v>
      </c>
      <c r="AA405">
        <f>IF(data!D405=3, IF(COUNTIFS(data!A:A, data!A405, data!G:G, "&lt;&gt;2")=0, 1, 0), 0)</f>
        <v>0</v>
      </c>
      <c r="AB405">
        <f>IF(AND(data!G405=2, COUNTIFS(data!A:A, data!A405, data!G:G, 2) = data!D405), 1, 0)</f>
        <v>0</v>
      </c>
      <c r="AC405" t="str">
        <f>IF(AB405=1, data!D405, "0")</f>
        <v>0</v>
      </c>
    </row>
    <row r="406" spans="1:29" x14ac:dyDescent="0.25">
      <c r="A406" s="1">
        <v>134351</v>
      </c>
      <c r="B406">
        <v>2</v>
      </c>
      <c r="C406" s="1" t="s">
        <v>427</v>
      </c>
      <c r="D406">
        <v>2</v>
      </c>
      <c r="E406">
        <v>2</v>
      </c>
      <c r="F406">
        <v>14</v>
      </c>
      <c r="G406">
        <v>2</v>
      </c>
      <c r="H406">
        <v>59</v>
      </c>
      <c r="I406">
        <v>2</v>
      </c>
      <c r="J406">
        <v>1</v>
      </c>
      <c r="K406">
        <v>7</v>
      </c>
      <c r="L406">
        <v>8</v>
      </c>
      <c r="M406">
        <v>2</v>
      </c>
      <c r="N406">
        <v>3</v>
      </c>
      <c r="O406">
        <v>5</v>
      </c>
      <c r="P406">
        <v>1</v>
      </c>
      <c r="Q406">
        <v>21.173999999999999</v>
      </c>
      <c r="R406">
        <v>-1</v>
      </c>
      <c r="S406">
        <v>11</v>
      </c>
      <c r="T406">
        <v>158.30000000000001</v>
      </c>
      <c r="U406">
        <v>64.599999999999994</v>
      </c>
      <c r="V406">
        <v>25.779</v>
      </c>
      <c r="W406">
        <v>0.84099999999999997</v>
      </c>
      <c r="X406">
        <v>1</v>
      </c>
      <c r="Y406">
        <v>1</v>
      </c>
      <c r="Z406">
        <f>IF(AND(MIN(data!D406:'data'!K406, data!M406:'data'!Y406)&gt;=0, IF(data!L406&lt;0, FALSE, data!L406&lt;=95),COUNTA(data!D406:'data'!Y406)=22), 1, 0)</f>
        <v>0</v>
      </c>
      <c r="AA406">
        <f>IF(data!D406=3, IF(COUNTIFS(data!A:A, data!A406, data!G:G, "&lt;&gt;2")=0, 1, 0), 0)</f>
        <v>0</v>
      </c>
      <c r="AB406">
        <f>IF(AND(data!G406=2, COUNTIFS(data!A:A, data!A406, data!G:G, 2) = data!D406), 1, 0)</f>
        <v>0</v>
      </c>
      <c r="AC406" t="str">
        <f>IF(AB406=1, data!D406, "0")</f>
        <v>0</v>
      </c>
    </row>
    <row r="407" spans="1:29" x14ac:dyDescent="0.25">
      <c r="A407" s="1">
        <v>135051</v>
      </c>
      <c r="B407">
        <v>1</v>
      </c>
      <c r="C407" s="1" t="s">
        <v>428</v>
      </c>
      <c r="D407">
        <v>2</v>
      </c>
      <c r="E407">
        <v>5</v>
      </c>
      <c r="F407">
        <v>27</v>
      </c>
      <c r="G407">
        <v>2</v>
      </c>
      <c r="H407">
        <v>25</v>
      </c>
      <c r="I407">
        <v>1</v>
      </c>
      <c r="J407">
        <v>1</v>
      </c>
      <c r="K407">
        <v>7</v>
      </c>
      <c r="L407">
        <v>5</v>
      </c>
      <c r="M407">
        <v>5</v>
      </c>
      <c r="N407">
        <v>4</v>
      </c>
      <c r="O407">
        <v>3</v>
      </c>
      <c r="P407">
        <v>1</v>
      </c>
      <c r="Q407">
        <v>84.75</v>
      </c>
      <c r="R407">
        <v>-1</v>
      </c>
      <c r="S407">
        <v>11</v>
      </c>
      <c r="T407">
        <v>163.69999999999999</v>
      </c>
      <c r="U407">
        <v>53</v>
      </c>
      <c r="V407">
        <v>19.777999999999999</v>
      </c>
      <c r="W407">
        <v>-1</v>
      </c>
      <c r="X407">
        <v>1</v>
      </c>
      <c r="Y407">
        <v>3</v>
      </c>
      <c r="Z407">
        <f>IF(AND(MIN(data!D407:'data'!K407, data!M407:'data'!Y407)&gt;=0, IF(data!L407&lt;0, FALSE, data!L407&lt;=95),COUNTA(data!D407:'data'!Y407)=22), 1, 0)</f>
        <v>0</v>
      </c>
      <c r="AA407">
        <f>IF(data!D407=3, IF(COUNTIFS(data!A:A, data!A407, data!G:G, "&lt;&gt;2")=0, 1, 0), 0)</f>
        <v>0</v>
      </c>
      <c r="AB407">
        <f>IF(AND(data!G407=2, COUNTIFS(data!A:A, data!A407, data!G:G, 2) = data!D407), 1, 0)</f>
        <v>0</v>
      </c>
      <c r="AC407" t="str">
        <f>IF(AB407=1, data!D407, "0")</f>
        <v>0</v>
      </c>
    </row>
    <row r="408" spans="1:29" x14ac:dyDescent="0.25">
      <c r="A408" s="1">
        <v>135051</v>
      </c>
      <c r="B408">
        <v>2</v>
      </c>
      <c r="C408" s="1" t="s">
        <v>429</v>
      </c>
      <c r="D408">
        <v>2</v>
      </c>
      <c r="E408">
        <v>5</v>
      </c>
      <c r="F408">
        <v>27</v>
      </c>
      <c r="G408">
        <v>1</v>
      </c>
      <c r="H408">
        <v>7</v>
      </c>
      <c r="I408">
        <v>-1</v>
      </c>
      <c r="J408">
        <v>1</v>
      </c>
      <c r="K408">
        <v>-1</v>
      </c>
      <c r="L408">
        <v>5</v>
      </c>
      <c r="M408">
        <v>2</v>
      </c>
      <c r="N408">
        <v>-1</v>
      </c>
      <c r="O408">
        <v>-1</v>
      </c>
      <c r="P408">
        <v>-1</v>
      </c>
      <c r="Q408">
        <v>-1</v>
      </c>
      <c r="R408">
        <v>-1</v>
      </c>
      <c r="S408">
        <v>-2</v>
      </c>
      <c r="T408">
        <v>-1</v>
      </c>
      <c r="U408">
        <v>-1</v>
      </c>
      <c r="V408">
        <v>-1</v>
      </c>
      <c r="W408">
        <v>-1</v>
      </c>
      <c r="X408">
        <v>-2</v>
      </c>
      <c r="Y408">
        <v>-2</v>
      </c>
      <c r="Z408">
        <f>IF(AND(MIN(data!D408:'data'!K408, data!M408:'data'!Y408)&gt;=0, IF(data!L408&lt;0, FALSE, data!L408&lt;=95),COUNTA(data!D408:'data'!Y408)=22), 1, 0)</f>
        <v>0</v>
      </c>
      <c r="AA408">
        <f>IF(data!D408=3, IF(COUNTIFS(data!A:A, data!A408, data!G:G, "&lt;&gt;2")=0, 1, 0), 0)</f>
        <v>0</v>
      </c>
      <c r="AB408">
        <f>IF(AND(data!G408=2, COUNTIFS(data!A:A, data!A408, data!G:G, 2) = data!D408), 1, 0)</f>
        <v>0</v>
      </c>
      <c r="AC408" t="str">
        <f>IF(AB408=1, data!D408, "0")</f>
        <v>0</v>
      </c>
    </row>
    <row r="409" spans="1:29" x14ac:dyDescent="0.25">
      <c r="A409" s="1">
        <v>135271</v>
      </c>
      <c r="B409">
        <v>1</v>
      </c>
      <c r="C409" s="1" t="s">
        <v>430</v>
      </c>
      <c r="D409">
        <v>2</v>
      </c>
      <c r="E409">
        <v>5</v>
      </c>
      <c r="F409">
        <v>27</v>
      </c>
      <c r="G409">
        <v>1</v>
      </c>
      <c r="H409">
        <v>69</v>
      </c>
      <c r="I409">
        <v>2</v>
      </c>
      <c r="J409">
        <v>1</v>
      </c>
      <c r="K409">
        <v>3</v>
      </c>
      <c r="L409">
        <v>9</v>
      </c>
      <c r="M409">
        <v>4</v>
      </c>
      <c r="N409">
        <v>3</v>
      </c>
      <c r="O409">
        <v>5</v>
      </c>
      <c r="P409">
        <v>1</v>
      </c>
      <c r="Q409">
        <v>56</v>
      </c>
      <c r="R409">
        <v>-1</v>
      </c>
      <c r="S409">
        <v>3</v>
      </c>
      <c r="T409">
        <v>177.4</v>
      </c>
      <c r="U409">
        <v>93.4</v>
      </c>
      <c r="V409">
        <v>29.678000000000001</v>
      </c>
      <c r="W409">
        <v>-1</v>
      </c>
      <c r="X409">
        <v>2</v>
      </c>
      <c r="Y409">
        <v>3</v>
      </c>
      <c r="Z409">
        <f>IF(AND(MIN(data!D409:'data'!K409, data!M409:'data'!Y409)&gt;=0, IF(data!L409&lt;0, FALSE, data!L409&lt;=95),COUNTA(data!D409:'data'!Y409)=22), 1, 0)</f>
        <v>0</v>
      </c>
      <c r="AA409">
        <f>IF(data!D409=3, IF(COUNTIFS(data!A:A, data!A409, data!G:G, "&lt;&gt;2")=0, 1, 0), 0)</f>
        <v>0</v>
      </c>
      <c r="AB409">
        <f>IF(AND(data!G409=2, COUNTIFS(data!A:A, data!A409, data!G:G, 2) = data!D409), 1, 0)</f>
        <v>0</v>
      </c>
      <c r="AC409" t="str">
        <f>IF(AB409=1, data!D409, "0")</f>
        <v>0</v>
      </c>
    </row>
    <row r="410" spans="1:29" x14ac:dyDescent="0.25">
      <c r="A410" s="1">
        <v>135271</v>
      </c>
      <c r="B410">
        <v>2</v>
      </c>
      <c r="C410" s="1" t="s">
        <v>431</v>
      </c>
      <c r="D410">
        <v>2</v>
      </c>
      <c r="E410">
        <v>5</v>
      </c>
      <c r="F410">
        <v>27</v>
      </c>
      <c r="G410">
        <v>2</v>
      </c>
      <c r="H410">
        <v>72</v>
      </c>
      <c r="I410">
        <v>2</v>
      </c>
      <c r="J410">
        <v>1</v>
      </c>
      <c r="K410">
        <v>7</v>
      </c>
      <c r="L410">
        <v>9</v>
      </c>
      <c r="M410">
        <v>1</v>
      </c>
      <c r="N410">
        <v>3</v>
      </c>
      <c r="O410">
        <v>5</v>
      </c>
      <c r="P410">
        <v>2</v>
      </c>
      <c r="Q410">
        <v>8.6999999999999994E-2</v>
      </c>
      <c r="R410">
        <v>-1</v>
      </c>
      <c r="S410">
        <v>1</v>
      </c>
      <c r="T410">
        <v>157.19999999999999</v>
      </c>
      <c r="U410">
        <v>72.8</v>
      </c>
      <c r="V410">
        <v>29.46</v>
      </c>
      <c r="W410">
        <v>-1</v>
      </c>
      <c r="X410">
        <v>2</v>
      </c>
      <c r="Y410">
        <v>1</v>
      </c>
      <c r="Z410">
        <f>IF(AND(MIN(data!D410:'data'!K410, data!M410:'data'!Y410)&gt;=0, IF(data!L410&lt;0, FALSE, data!L410&lt;=95),COUNTA(data!D410:'data'!Y410)=22), 1, 0)</f>
        <v>0</v>
      </c>
      <c r="AA410">
        <f>IF(data!D410=3, IF(COUNTIFS(data!A:A, data!A410, data!G:G, "&lt;&gt;2")=0, 1, 0), 0)</f>
        <v>0</v>
      </c>
      <c r="AB410">
        <f>IF(AND(data!G410=2, COUNTIFS(data!A:A, data!A410, data!G:G, 2) = data!D410), 1, 0)</f>
        <v>0</v>
      </c>
      <c r="AC410" t="str">
        <f>IF(AB410=1, data!D410, "0")</f>
        <v>0</v>
      </c>
    </row>
    <row r="411" spans="1:29" x14ac:dyDescent="0.25">
      <c r="A411" s="1">
        <v>135341</v>
      </c>
      <c r="B411">
        <v>1</v>
      </c>
      <c r="C411" s="1" t="s">
        <v>432</v>
      </c>
      <c r="D411">
        <v>1</v>
      </c>
      <c r="E411">
        <v>5</v>
      </c>
      <c r="F411">
        <v>27</v>
      </c>
      <c r="G411">
        <v>2</v>
      </c>
      <c r="H411">
        <v>31</v>
      </c>
      <c r="I411">
        <v>1</v>
      </c>
      <c r="J411">
        <v>1</v>
      </c>
      <c r="K411">
        <v>7</v>
      </c>
      <c r="L411">
        <v>6</v>
      </c>
      <c r="M411">
        <v>3</v>
      </c>
      <c r="N411">
        <v>4</v>
      </c>
      <c r="O411">
        <v>3</v>
      </c>
      <c r="P411">
        <v>1</v>
      </c>
      <c r="Q411">
        <v>0.69</v>
      </c>
      <c r="R411">
        <v>-1</v>
      </c>
      <c r="S411">
        <v>-2</v>
      </c>
      <c r="T411">
        <v>164.2</v>
      </c>
      <c r="U411">
        <v>65.599999999999994</v>
      </c>
      <c r="V411">
        <v>24.331</v>
      </c>
      <c r="W411">
        <v>-1</v>
      </c>
      <c r="X411">
        <v>-2</v>
      </c>
      <c r="Y411">
        <v>-2</v>
      </c>
      <c r="Z411">
        <f>IF(AND(MIN(data!D411:'data'!K411, data!M411:'data'!Y411)&gt;=0, IF(data!L411&lt;0, FALSE, data!L411&lt;=95),COUNTA(data!D411:'data'!Y411)=22), 1, 0)</f>
        <v>0</v>
      </c>
      <c r="AA411">
        <f>IF(data!D411=3, IF(COUNTIFS(data!A:A, data!A411, data!G:G, "&lt;&gt;2")=0, 1, 0), 0)</f>
        <v>0</v>
      </c>
      <c r="AB411">
        <f>IF(AND(data!G411=2, COUNTIFS(data!A:A, data!A411, data!G:G, 2) = data!D411), 1, 0)</f>
        <v>1</v>
      </c>
      <c r="AC411">
        <f>IF(AB411=1, data!D411, "0")</f>
        <v>1</v>
      </c>
    </row>
    <row r="412" spans="1:29" x14ac:dyDescent="0.25">
      <c r="A412" s="1">
        <v>135351</v>
      </c>
      <c r="B412">
        <v>1</v>
      </c>
      <c r="C412" s="1" t="s">
        <v>433</v>
      </c>
      <c r="D412">
        <v>4</v>
      </c>
      <c r="E412">
        <v>5</v>
      </c>
      <c r="F412">
        <v>27</v>
      </c>
      <c r="G412">
        <v>2</v>
      </c>
      <c r="H412">
        <v>30</v>
      </c>
      <c r="I412">
        <v>2</v>
      </c>
      <c r="J412">
        <v>1</v>
      </c>
      <c r="K412">
        <v>4</v>
      </c>
      <c r="L412">
        <v>19</v>
      </c>
      <c r="M412">
        <v>2</v>
      </c>
      <c r="N412">
        <v>3</v>
      </c>
      <c r="O412">
        <v>5</v>
      </c>
      <c r="P412">
        <v>1</v>
      </c>
      <c r="Q412">
        <v>9.75</v>
      </c>
      <c r="R412">
        <v>-1</v>
      </c>
      <c r="S412">
        <v>0</v>
      </c>
      <c r="T412">
        <v>153.30000000000001</v>
      </c>
      <c r="U412">
        <v>49</v>
      </c>
      <c r="V412">
        <v>20.85</v>
      </c>
      <c r="W412">
        <v>0.76900000000000002</v>
      </c>
      <c r="X412">
        <v>1</v>
      </c>
      <c r="Y412">
        <v>3</v>
      </c>
      <c r="Z412">
        <f>IF(AND(MIN(data!D412:'data'!K412, data!M412:'data'!Y412)&gt;=0, IF(data!L412&lt;0, FALSE, data!L412&lt;=95),COUNTA(data!D412:'data'!Y412)=22), 1, 0)</f>
        <v>0</v>
      </c>
      <c r="AA412">
        <f>IF(data!D412=3, IF(COUNTIFS(data!A:A, data!A412, data!G:G, "&lt;&gt;2")=0, 1, 0), 0)</f>
        <v>0</v>
      </c>
      <c r="AB412">
        <f>IF(AND(data!G412=2, COUNTIFS(data!A:A, data!A412, data!G:G, 2) = data!D412), 1, 0)</f>
        <v>0</v>
      </c>
      <c r="AC412" t="str">
        <f>IF(AB412=1, data!D412, "0")</f>
        <v>0</v>
      </c>
    </row>
    <row r="413" spans="1:29" x14ac:dyDescent="0.25">
      <c r="A413" s="1">
        <v>135351</v>
      </c>
      <c r="B413">
        <v>2</v>
      </c>
      <c r="C413" s="1" t="s">
        <v>434</v>
      </c>
      <c r="D413">
        <v>4</v>
      </c>
      <c r="E413">
        <v>5</v>
      </c>
      <c r="F413">
        <v>27</v>
      </c>
      <c r="G413">
        <v>1</v>
      </c>
      <c r="H413">
        <v>35</v>
      </c>
      <c r="I413">
        <v>2</v>
      </c>
      <c r="J413">
        <v>1</v>
      </c>
      <c r="K413">
        <v>7</v>
      </c>
      <c r="L413">
        <v>19</v>
      </c>
      <c r="M413">
        <v>2</v>
      </c>
      <c r="N413">
        <v>3</v>
      </c>
      <c r="O413">
        <v>5</v>
      </c>
      <c r="P413">
        <v>1</v>
      </c>
      <c r="Q413">
        <v>42</v>
      </c>
      <c r="R413">
        <v>-1</v>
      </c>
      <c r="S413">
        <v>0</v>
      </c>
      <c r="T413">
        <v>168.2</v>
      </c>
      <c r="U413">
        <v>78.8</v>
      </c>
      <c r="V413">
        <v>27.853000000000002</v>
      </c>
      <c r="W413">
        <v>0.85899999999999999</v>
      </c>
      <c r="X413">
        <v>2</v>
      </c>
      <c r="Y413">
        <v>1</v>
      </c>
      <c r="Z413">
        <f>IF(AND(MIN(data!D413:'data'!K413, data!M413:'data'!Y413)&gt;=0, IF(data!L413&lt;0, FALSE, data!L413&lt;=95),COUNTA(data!D413:'data'!Y413)=22), 1, 0)</f>
        <v>0</v>
      </c>
      <c r="AA413">
        <f>IF(data!D413=3, IF(COUNTIFS(data!A:A, data!A413, data!G:G, "&lt;&gt;2")=0, 1, 0), 0)</f>
        <v>0</v>
      </c>
      <c r="AB413">
        <f>IF(AND(data!G413=2, COUNTIFS(data!A:A, data!A413, data!G:G, 2) = data!D413), 1, 0)</f>
        <v>0</v>
      </c>
      <c r="AC413" t="str">
        <f>IF(AB413=1, data!D413, "0")</f>
        <v>0</v>
      </c>
    </row>
    <row r="414" spans="1:29" x14ac:dyDescent="0.25">
      <c r="A414" s="1">
        <v>135351</v>
      </c>
      <c r="B414">
        <v>3</v>
      </c>
      <c r="C414" s="1" t="s">
        <v>435</v>
      </c>
      <c r="D414">
        <v>4</v>
      </c>
      <c r="E414">
        <v>5</v>
      </c>
      <c r="F414">
        <v>27</v>
      </c>
      <c r="G414">
        <v>1</v>
      </c>
      <c r="H414">
        <v>12</v>
      </c>
      <c r="I414">
        <v>-1</v>
      </c>
      <c r="J414">
        <v>1</v>
      </c>
      <c r="K414">
        <v>-1</v>
      </c>
      <c r="L414">
        <v>19</v>
      </c>
      <c r="M414">
        <v>1</v>
      </c>
      <c r="N414">
        <v>-1</v>
      </c>
      <c r="O414">
        <v>-1</v>
      </c>
      <c r="P414">
        <v>-1</v>
      </c>
      <c r="Q414">
        <v>-1</v>
      </c>
      <c r="R414">
        <v>-1</v>
      </c>
      <c r="S414">
        <v>-2</v>
      </c>
      <c r="T414">
        <v>151.1</v>
      </c>
      <c r="U414">
        <v>41.8</v>
      </c>
      <c r="V414">
        <v>18.308</v>
      </c>
      <c r="W414">
        <v>-1</v>
      </c>
      <c r="X414">
        <v>1</v>
      </c>
      <c r="Y414">
        <v>3</v>
      </c>
      <c r="Z414">
        <f>IF(AND(MIN(data!D414:'data'!K414, data!M414:'data'!Y414)&gt;=0, IF(data!L414&lt;0, FALSE, data!L414&lt;=95),COUNTA(data!D414:'data'!Y414)=22), 1, 0)</f>
        <v>0</v>
      </c>
      <c r="AA414">
        <f>IF(data!D414=3, IF(COUNTIFS(data!A:A, data!A414, data!G:G, "&lt;&gt;2")=0, 1, 0), 0)</f>
        <v>0</v>
      </c>
      <c r="AB414">
        <f>IF(AND(data!G414=2, COUNTIFS(data!A:A, data!A414, data!G:G, 2) = data!D414), 1, 0)</f>
        <v>0</v>
      </c>
      <c r="AC414" t="str">
        <f>IF(AB414=1, data!D414, "0")</f>
        <v>0</v>
      </c>
    </row>
    <row r="415" spans="1:29" x14ac:dyDescent="0.25">
      <c r="A415" s="1">
        <v>135351</v>
      </c>
      <c r="B415">
        <v>4</v>
      </c>
      <c r="C415" s="1" t="s">
        <v>436</v>
      </c>
      <c r="D415">
        <v>4</v>
      </c>
      <c r="E415">
        <v>5</v>
      </c>
      <c r="F415">
        <v>27</v>
      </c>
      <c r="G415">
        <v>1</v>
      </c>
      <c r="H415">
        <v>9</v>
      </c>
      <c r="I415">
        <v>-1</v>
      </c>
      <c r="J415">
        <v>1</v>
      </c>
      <c r="K415">
        <v>-1</v>
      </c>
      <c r="L415">
        <v>19</v>
      </c>
      <c r="M415">
        <v>2</v>
      </c>
      <c r="N415">
        <v>-1</v>
      </c>
      <c r="O415">
        <v>-1</v>
      </c>
      <c r="P415">
        <v>-1</v>
      </c>
      <c r="Q415">
        <v>-1</v>
      </c>
      <c r="R415">
        <v>-1</v>
      </c>
      <c r="S415">
        <v>-2</v>
      </c>
      <c r="T415">
        <v>134.6</v>
      </c>
      <c r="U415">
        <v>31.5</v>
      </c>
      <c r="V415">
        <v>17.387</v>
      </c>
      <c r="W415">
        <v>-1</v>
      </c>
      <c r="X415">
        <v>1</v>
      </c>
      <c r="Y415">
        <v>3</v>
      </c>
      <c r="Z415">
        <f>IF(AND(MIN(data!D415:'data'!K415, data!M415:'data'!Y415)&gt;=0, IF(data!L415&lt;0, FALSE, data!L415&lt;=95),COUNTA(data!D415:'data'!Y415)=22), 1, 0)</f>
        <v>0</v>
      </c>
      <c r="AA415">
        <f>IF(data!D415=3, IF(COUNTIFS(data!A:A, data!A415, data!G:G, "&lt;&gt;2")=0, 1, 0), 0)</f>
        <v>0</v>
      </c>
      <c r="AB415">
        <f>IF(AND(data!G415=2, COUNTIFS(data!A:A, data!A415, data!G:G, 2) = data!D415), 1, 0)</f>
        <v>0</v>
      </c>
      <c r="AC415" t="str">
        <f>IF(AB415=1, data!D415, "0")</f>
        <v>0</v>
      </c>
    </row>
    <row r="416" spans="1:29" x14ac:dyDescent="0.25">
      <c r="A416" s="1">
        <v>136181</v>
      </c>
      <c r="B416">
        <v>1</v>
      </c>
      <c r="C416" s="1" t="s">
        <v>437</v>
      </c>
      <c r="D416">
        <v>1</v>
      </c>
      <c r="E416">
        <v>2</v>
      </c>
      <c r="F416">
        <v>14</v>
      </c>
      <c r="G416">
        <v>2</v>
      </c>
      <c r="H416">
        <v>81</v>
      </c>
      <c r="I416">
        <v>5</v>
      </c>
      <c r="J416">
        <v>1</v>
      </c>
      <c r="K416">
        <v>7</v>
      </c>
      <c r="L416">
        <v>8</v>
      </c>
      <c r="M416">
        <v>2</v>
      </c>
      <c r="N416">
        <v>1</v>
      </c>
      <c r="O416">
        <v>5</v>
      </c>
      <c r="P416">
        <v>2</v>
      </c>
      <c r="Q416">
        <v>0</v>
      </c>
      <c r="R416">
        <v>-1</v>
      </c>
      <c r="S416">
        <v>0</v>
      </c>
      <c r="T416">
        <v>159.9</v>
      </c>
      <c r="U416">
        <v>88.7</v>
      </c>
      <c r="V416">
        <v>34.692</v>
      </c>
      <c r="W416">
        <v>0.82399999999999995</v>
      </c>
      <c r="X416">
        <v>2</v>
      </c>
      <c r="Y416">
        <v>3</v>
      </c>
      <c r="Z416">
        <f>IF(AND(MIN(data!D416:'data'!K416, data!M416:'data'!Y416)&gt;=0, IF(data!L416&lt;0, FALSE, data!L416&lt;=95),COUNTA(data!D416:'data'!Y416)=22), 1, 0)</f>
        <v>0</v>
      </c>
      <c r="AA416">
        <f>IF(data!D416=3, IF(COUNTIFS(data!A:A, data!A416, data!G:G, "&lt;&gt;2")=0, 1, 0), 0)</f>
        <v>0</v>
      </c>
      <c r="AB416">
        <f>IF(AND(data!G416=2, COUNTIFS(data!A:A, data!A416, data!G:G, 2) = data!D416), 1, 0)</f>
        <v>1</v>
      </c>
      <c r="AC416">
        <f>IF(AB416=1, data!D416, "0")</f>
        <v>1</v>
      </c>
    </row>
    <row r="417" spans="1:29" x14ac:dyDescent="0.25">
      <c r="A417" s="1">
        <v>136341</v>
      </c>
      <c r="B417">
        <v>1</v>
      </c>
      <c r="C417" s="1" t="s">
        <v>438</v>
      </c>
      <c r="D417">
        <v>2</v>
      </c>
      <c r="E417">
        <v>2</v>
      </c>
      <c r="F417">
        <v>14</v>
      </c>
      <c r="G417">
        <v>1</v>
      </c>
      <c r="H417">
        <v>70</v>
      </c>
      <c r="I417">
        <v>2</v>
      </c>
      <c r="J417">
        <v>1</v>
      </c>
      <c r="K417">
        <v>7</v>
      </c>
      <c r="L417">
        <v>8</v>
      </c>
      <c r="M417">
        <v>4</v>
      </c>
      <c r="N417">
        <v>4</v>
      </c>
      <c r="O417">
        <v>1</v>
      </c>
      <c r="P417">
        <v>2</v>
      </c>
      <c r="Q417">
        <v>0</v>
      </c>
      <c r="R417">
        <v>-1</v>
      </c>
      <c r="S417">
        <v>11</v>
      </c>
      <c r="T417">
        <v>168.5</v>
      </c>
      <c r="U417">
        <v>77.400000000000006</v>
      </c>
      <c r="V417">
        <v>27.260999999999999</v>
      </c>
      <c r="W417">
        <v>1.0289999999999999</v>
      </c>
      <c r="X417">
        <v>2</v>
      </c>
      <c r="Y417">
        <v>1</v>
      </c>
      <c r="Z417">
        <f>IF(AND(MIN(data!D417:'data'!K417, data!M417:'data'!Y417)&gt;=0, IF(data!L417&lt;0, FALSE, data!L417&lt;=95),COUNTA(data!D417:'data'!Y417)=22), 1, 0)</f>
        <v>0</v>
      </c>
      <c r="AA417">
        <f>IF(data!D417=3, IF(COUNTIFS(data!A:A, data!A417, data!G:G, "&lt;&gt;2")=0, 1, 0), 0)</f>
        <v>0</v>
      </c>
      <c r="AB417">
        <f>IF(AND(data!G417=2, COUNTIFS(data!A:A, data!A417, data!G:G, 2) = data!D417), 1, 0)</f>
        <v>0</v>
      </c>
      <c r="AC417" t="str">
        <f>IF(AB417=1, data!D417, "0")</f>
        <v>0</v>
      </c>
    </row>
    <row r="418" spans="1:29" x14ac:dyDescent="0.25">
      <c r="A418" s="1">
        <v>136341</v>
      </c>
      <c r="B418">
        <v>2</v>
      </c>
      <c r="C418" s="1" t="s">
        <v>439</v>
      </c>
      <c r="D418">
        <v>2</v>
      </c>
      <c r="E418">
        <v>2</v>
      </c>
      <c r="F418">
        <v>14</v>
      </c>
      <c r="G418">
        <v>2</v>
      </c>
      <c r="H418">
        <v>52</v>
      </c>
      <c r="I418">
        <v>2</v>
      </c>
      <c r="J418">
        <v>1</v>
      </c>
      <c r="K418">
        <v>7</v>
      </c>
      <c r="L418">
        <v>8</v>
      </c>
      <c r="M418">
        <v>4</v>
      </c>
      <c r="N418">
        <v>4</v>
      </c>
      <c r="O418">
        <v>2</v>
      </c>
      <c r="P418">
        <v>2</v>
      </c>
      <c r="Q418">
        <v>0</v>
      </c>
      <c r="R418">
        <v>-1</v>
      </c>
      <c r="S418">
        <v>2</v>
      </c>
      <c r="T418">
        <v>157.4</v>
      </c>
      <c r="U418">
        <v>61.3</v>
      </c>
      <c r="V418">
        <v>24.742999999999999</v>
      </c>
      <c r="W418">
        <v>0.79600000000000004</v>
      </c>
      <c r="X418">
        <v>1</v>
      </c>
      <c r="Y418">
        <v>3</v>
      </c>
      <c r="Z418">
        <f>IF(AND(MIN(data!D418:'data'!K418, data!M418:'data'!Y418)&gt;=0, IF(data!L418&lt;0, FALSE, data!L418&lt;=95),COUNTA(data!D418:'data'!Y418)=22), 1, 0)</f>
        <v>0</v>
      </c>
      <c r="AA418">
        <f>IF(data!D418=3, IF(COUNTIFS(data!A:A, data!A418, data!G:G, "&lt;&gt;2")=0, 1, 0), 0)</f>
        <v>0</v>
      </c>
      <c r="AB418">
        <f>IF(AND(data!G418=2, COUNTIFS(data!A:A, data!A418, data!G:G, 2) = data!D418), 1, 0)</f>
        <v>0</v>
      </c>
      <c r="AC418" t="str">
        <f>IF(AB418=1, data!D418, "0")</f>
        <v>0</v>
      </c>
    </row>
    <row r="419" spans="1:29" x14ac:dyDescent="0.25">
      <c r="A419" s="1">
        <v>136371</v>
      </c>
      <c r="B419">
        <v>1</v>
      </c>
      <c r="C419" s="1" t="s">
        <v>440</v>
      </c>
      <c r="D419">
        <v>2</v>
      </c>
      <c r="E419">
        <v>2</v>
      </c>
      <c r="F419">
        <v>14</v>
      </c>
      <c r="G419">
        <v>1</v>
      </c>
      <c r="H419">
        <v>61</v>
      </c>
      <c r="I419">
        <v>2</v>
      </c>
      <c r="J419">
        <v>1</v>
      </c>
      <c r="K419">
        <v>7</v>
      </c>
      <c r="L419">
        <v>9</v>
      </c>
      <c r="M419">
        <v>2</v>
      </c>
      <c r="N419">
        <v>3</v>
      </c>
      <c r="O419">
        <v>5</v>
      </c>
      <c r="P419">
        <v>2</v>
      </c>
      <c r="Q419">
        <v>0</v>
      </c>
      <c r="R419">
        <v>-1</v>
      </c>
      <c r="S419">
        <v>4</v>
      </c>
      <c r="T419">
        <v>174.9</v>
      </c>
      <c r="U419">
        <v>65.3</v>
      </c>
      <c r="V419">
        <v>21.347000000000001</v>
      </c>
      <c r="W419">
        <v>0.94899999999999995</v>
      </c>
      <c r="X419">
        <v>1</v>
      </c>
      <c r="Y419">
        <v>3</v>
      </c>
      <c r="Z419">
        <f>IF(AND(MIN(data!D419:'data'!K419, data!M419:'data'!Y419)&gt;=0, IF(data!L419&lt;0, FALSE, data!L419&lt;=95),COUNTA(data!D419:'data'!Y419)=22), 1, 0)</f>
        <v>0</v>
      </c>
      <c r="AA419">
        <f>IF(data!D419=3, IF(COUNTIFS(data!A:A, data!A419, data!G:G, "&lt;&gt;2")=0, 1, 0), 0)</f>
        <v>0</v>
      </c>
      <c r="AB419">
        <f>IF(AND(data!G419=2, COUNTIFS(data!A:A, data!A419, data!G:G, 2) = data!D419), 1, 0)</f>
        <v>0</v>
      </c>
      <c r="AC419" t="str">
        <f>IF(AB419=1, data!D419, "0")</f>
        <v>0</v>
      </c>
    </row>
    <row r="420" spans="1:29" x14ac:dyDescent="0.25">
      <c r="A420" s="1">
        <v>136371</v>
      </c>
      <c r="B420">
        <v>2</v>
      </c>
      <c r="C420" s="1" t="s">
        <v>441</v>
      </c>
      <c r="D420">
        <v>2</v>
      </c>
      <c r="E420">
        <v>2</v>
      </c>
      <c r="F420">
        <v>14</v>
      </c>
      <c r="G420">
        <v>2</v>
      </c>
      <c r="H420">
        <v>60</v>
      </c>
      <c r="I420">
        <v>2</v>
      </c>
      <c r="J420">
        <v>1</v>
      </c>
      <c r="K420">
        <v>2</v>
      </c>
      <c r="L420">
        <v>9</v>
      </c>
      <c r="M420">
        <v>2</v>
      </c>
      <c r="N420">
        <v>1</v>
      </c>
      <c r="O420">
        <v>5</v>
      </c>
      <c r="P420">
        <v>1</v>
      </c>
      <c r="Q420">
        <v>0.75</v>
      </c>
      <c r="R420">
        <v>-1</v>
      </c>
      <c r="S420">
        <v>1</v>
      </c>
      <c r="T420">
        <v>164.5</v>
      </c>
      <c r="U420">
        <v>64.5</v>
      </c>
      <c r="V420">
        <v>23.835999999999999</v>
      </c>
      <c r="W420">
        <v>0.77</v>
      </c>
      <c r="X420">
        <v>2</v>
      </c>
      <c r="Y420">
        <v>3</v>
      </c>
      <c r="Z420">
        <f>IF(AND(MIN(data!D420:'data'!K420, data!M420:'data'!Y420)&gt;=0, IF(data!L420&lt;0, FALSE, data!L420&lt;=95),COUNTA(data!D420:'data'!Y420)=22), 1, 0)</f>
        <v>0</v>
      </c>
      <c r="AA420">
        <f>IF(data!D420=3, IF(COUNTIFS(data!A:A, data!A420, data!G:G, "&lt;&gt;2")=0, 1, 0), 0)</f>
        <v>0</v>
      </c>
      <c r="AB420">
        <f>IF(AND(data!G420=2, COUNTIFS(data!A:A, data!A420, data!G:G, 2) = data!D420), 1, 0)</f>
        <v>0</v>
      </c>
      <c r="AC420" t="str">
        <f>IF(AB420=1, data!D420, "0")</f>
        <v>0</v>
      </c>
    </row>
    <row r="421" spans="1:29" x14ac:dyDescent="0.25">
      <c r="A421" s="1">
        <v>137051</v>
      </c>
      <c r="B421">
        <v>1</v>
      </c>
      <c r="C421" s="1" t="s">
        <v>442</v>
      </c>
      <c r="D421">
        <v>2</v>
      </c>
      <c r="E421">
        <v>5</v>
      </c>
      <c r="F421">
        <v>28</v>
      </c>
      <c r="G421">
        <v>1</v>
      </c>
      <c r="H421">
        <v>90</v>
      </c>
      <c r="I421">
        <v>5</v>
      </c>
      <c r="J421">
        <v>1</v>
      </c>
      <c r="K421">
        <v>7</v>
      </c>
      <c r="L421">
        <v>7</v>
      </c>
      <c r="M421">
        <v>4</v>
      </c>
      <c r="N421">
        <v>1</v>
      </c>
      <c r="O421">
        <v>5</v>
      </c>
      <c r="P421">
        <v>1</v>
      </c>
      <c r="Q421">
        <v>14.029</v>
      </c>
      <c r="R421">
        <v>-1</v>
      </c>
      <c r="S421">
        <v>-9</v>
      </c>
      <c r="T421">
        <v>-1</v>
      </c>
      <c r="U421">
        <v>-1</v>
      </c>
      <c r="V421">
        <v>-1</v>
      </c>
      <c r="W421">
        <v>0.96599999999999997</v>
      </c>
      <c r="X421">
        <v>-8</v>
      </c>
      <c r="Y421">
        <v>3</v>
      </c>
      <c r="Z421">
        <f>IF(AND(MIN(data!D421:'data'!K421, data!M421:'data'!Y421)&gt;=0, IF(data!L421&lt;0, FALSE, data!L421&lt;=95),COUNTA(data!D421:'data'!Y421)=22), 1, 0)</f>
        <v>0</v>
      </c>
      <c r="AA421">
        <f>IF(data!D421=3, IF(COUNTIFS(data!A:A, data!A421, data!G:G, "&lt;&gt;2")=0, 1, 0), 0)</f>
        <v>0</v>
      </c>
      <c r="AB421">
        <f>IF(AND(data!G421=2, COUNTIFS(data!A:A, data!A421, data!G:G, 2) = data!D421), 1, 0)</f>
        <v>0</v>
      </c>
      <c r="AC421" t="str">
        <f>IF(AB421=1, data!D421, "0")</f>
        <v>0</v>
      </c>
    </row>
    <row r="422" spans="1:29" x14ac:dyDescent="0.25">
      <c r="A422" s="1">
        <v>137051</v>
      </c>
      <c r="B422">
        <v>2</v>
      </c>
      <c r="C422" s="1" t="s">
        <v>443</v>
      </c>
      <c r="D422">
        <v>2</v>
      </c>
      <c r="E422">
        <v>5</v>
      </c>
      <c r="F422">
        <v>28</v>
      </c>
      <c r="G422">
        <v>2</v>
      </c>
      <c r="H422">
        <v>49</v>
      </c>
      <c r="I422">
        <v>4</v>
      </c>
      <c r="J422">
        <v>1</v>
      </c>
      <c r="K422">
        <v>3</v>
      </c>
      <c r="L422">
        <v>7</v>
      </c>
      <c r="M422">
        <v>4</v>
      </c>
      <c r="N422">
        <v>4</v>
      </c>
      <c r="O422">
        <v>3</v>
      </c>
      <c r="P422">
        <v>1</v>
      </c>
      <c r="Q422">
        <v>2.9000000000000001E-2</v>
      </c>
      <c r="R422">
        <v>-1</v>
      </c>
      <c r="S422">
        <v>1</v>
      </c>
      <c r="T422">
        <v>163.4</v>
      </c>
      <c r="U422">
        <v>74.099999999999994</v>
      </c>
      <c r="V422">
        <v>27.753</v>
      </c>
      <c r="W422">
        <v>0.93500000000000005</v>
      </c>
      <c r="X422">
        <v>2</v>
      </c>
      <c r="Y422">
        <v>1</v>
      </c>
      <c r="Z422">
        <f>IF(AND(MIN(data!D422:'data'!K422, data!M422:'data'!Y422)&gt;=0, IF(data!L422&lt;0, FALSE, data!L422&lt;=95),COUNTA(data!D422:'data'!Y422)=22), 1, 0)</f>
        <v>0</v>
      </c>
      <c r="AA422">
        <f>IF(data!D422=3, IF(COUNTIFS(data!A:A, data!A422, data!G:G, "&lt;&gt;2")=0, 1, 0), 0)</f>
        <v>0</v>
      </c>
      <c r="AB422">
        <f>IF(AND(data!G422=2, COUNTIFS(data!A:A, data!A422, data!G:G, 2) = data!D422), 1, 0)</f>
        <v>0</v>
      </c>
      <c r="AC422" t="str">
        <f>IF(AB422=1, data!D422, "0")</f>
        <v>0</v>
      </c>
    </row>
    <row r="423" spans="1:29" x14ac:dyDescent="0.25">
      <c r="A423" s="1">
        <v>137181</v>
      </c>
      <c r="B423">
        <v>1</v>
      </c>
      <c r="C423" s="1" t="s">
        <v>444</v>
      </c>
      <c r="D423">
        <v>1</v>
      </c>
      <c r="E423">
        <v>5</v>
      </c>
      <c r="F423">
        <v>28</v>
      </c>
      <c r="G423">
        <v>1</v>
      </c>
      <c r="H423">
        <v>81</v>
      </c>
      <c r="I423">
        <v>5</v>
      </c>
      <c r="J423">
        <v>1</v>
      </c>
      <c r="K423">
        <v>2</v>
      </c>
      <c r="L423">
        <v>7</v>
      </c>
      <c r="M423">
        <v>2</v>
      </c>
      <c r="N423">
        <v>1</v>
      </c>
      <c r="O423">
        <v>5</v>
      </c>
      <c r="P423">
        <v>1</v>
      </c>
      <c r="Q423">
        <v>8.702</v>
      </c>
      <c r="R423">
        <v>-1</v>
      </c>
      <c r="S423">
        <v>2</v>
      </c>
      <c r="T423">
        <v>163.6</v>
      </c>
      <c r="U423">
        <v>68.8</v>
      </c>
      <c r="V423">
        <v>25.704999999999998</v>
      </c>
      <c r="W423">
        <v>0.89900000000000002</v>
      </c>
      <c r="X423">
        <v>1</v>
      </c>
      <c r="Y423">
        <v>3</v>
      </c>
      <c r="Z423">
        <f>IF(AND(MIN(data!D423:'data'!K423, data!M423:'data'!Y423)&gt;=0, IF(data!L423&lt;0, FALSE, data!L423&lt;=95),COUNTA(data!D423:'data'!Y423)=22), 1, 0)</f>
        <v>0</v>
      </c>
      <c r="AA423">
        <f>IF(data!D423=3, IF(COUNTIFS(data!A:A, data!A423, data!G:G, "&lt;&gt;2")=0, 1, 0), 0)</f>
        <v>0</v>
      </c>
      <c r="AB423">
        <f>IF(AND(data!G423=2, COUNTIFS(data!A:A, data!A423, data!G:G, 2) = data!D423), 1, 0)</f>
        <v>0</v>
      </c>
      <c r="AC423" t="str">
        <f>IF(AB423=1, data!D423, "0")</f>
        <v>0</v>
      </c>
    </row>
    <row r="424" spans="1:29" x14ac:dyDescent="0.25">
      <c r="A424" s="1">
        <v>137251</v>
      </c>
      <c r="B424">
        <v>1</v>
      </c>
      <c r="C424" s="1" t="s">
        <v>445</v>
      </c>
      <c r="D424">
        <v>3</v>
      </c>
      <c r="E424">
        <v>5</v>
      </c>
      <c r="F424">
        <v>28</v>
      </c>
      <c r="G424">
        <v>1</v>
      </c>
      <c r="H424">
        <v>42</v>
      </c>
      <c r="I424">
        <v>2</v>
      </c>
      <c r="J424">
        <v>1</v>
      </c>
      <c r="K424">
        <v>4</v>
      </c>
      <c r="L424">
        <v>15</v>
      </c>
      <c r="M424">
        <v>2</v>
      </c>
      <c r="N424">
        <v>4</v>
      </c>
      <c r="O424">
        <v>3</v>
      </c>
      <c r="P424">
        <v>1</v>
      </c>
      <c r="Q424">
        <v>12.403</v>
      </c>
      <c r="R424">
        <v>-1</v>
      </c>
      <c r="S424">
        <v>0</v>
      </c>
      <c r="T424">
        <v>171.8</v>
      </c>
      <c r="U424">
        <v>72.400000000000006</v>
      </c>
      <c r="V424">
        <v>24.53</v>
      </c>
      <c r="W424">
        <v>0.87</v>
      </c>
      <c r="X424">
        <v>1</v>
      </c>
      <c r="Y424">
        <v>3</v>
      </c>
      <c r="Z424">
        <f>IF(AND(MIN(data!D424:'data'!K424, data!M424:'data'!Y424)&gt;=0, IF(data!L424&lt;0, FALSE, data!L424&lt;=95),COUNTA(data!D424:'data'!Y424)=22), 1, 0)</f>
        <v>0</v>
      </c>
      <c r="AA424">
        <f>IF(data!D424=3, IF(COUNTIFS(data!A:A, data!A424, data!G:G, "&lt;&gt;2")=0, 1, 0), 0)</f>
        <v>0</v>
      </c>
      <c r="AB424">
        <f>IF(AND(data!G424=2, COUNTIFS(data!A:A, data!A424, data!G:G, 2) = data!D424), 1, 0)</f>
        <v>0</v>
      </c>
      <c r="AC424" t="str">
        <f>IF(AB424=1, data!D424, "0")</f>
        <v>0</v>
      </c>
    </row>
    <row r="425" spans="1:29" x14ac:dyDescent="0.25">
      <c r="A425" s="1">
        <v>137251</v>
      </c>
      <c r="B425">
        <v>2</v>
      </c>
      <c r="C425" s="1" t="s">
        <v>446</v>
      </c>
      <c r="D425">
        <v>3</v>
      </c>
      <c r="E425">
        <v>5</v>
      </c>
      <c r="F425">
        <v>28</v>
      </c>
      <c r="G425">
        <v>2</v>
      </c>
      <c r="H425">
        <v>41</v>
      </c>
      <c r="I425">
        <v>2</v>
      </c>
      <c r="J425">
        <v>1</v>
      </c>
      <c r="K425">
        <v>4</v>
      </c>
      <c r="L425">
        <v>15</v>
      </c>
      <c r="M425">
        <v>3</v>
      </c>
      <c r="N425">
        <v>4</v>
      </c>
      <c r="O425">
        <v>2</v>
      </c>
      <c r="P425">
        <v>1</v>
      </c>
      <c r="Q425">
        <v>18.344999999999999</v>
      </c>
      <c r="R425">
        <v>-1</v>
      </c>
      <c r="S425">
        <v>0</v>
      </c>
      <c r="T425">
        <v>163.1</v>
      </c>
      <c r="U425">
        <v>76.900000000000006</v>
      </c>
      <c r="V425">
        <v>28.908000000000001</v>
      </c>
      <c r="W425">
        <v>0.83699999999999997</v>
      </c>
      <c r="X425">
        <v>2</v>
      </c>
      <c r="Y425">
        <v>1</v>
      </c>
      <c r="Z425">
        <f>IF(AND(MIN(data!D425:'data'!K425, data!M425:'data'!Y425)&gt;=0, IF(data!L425&lt;0, FALSE, data!L425&lt;=95),COUNTA(data!D425:'data'!Y425)=22), 1, 0)</f>
        <v>0</v>
      </c>
      <c r="AA425">
        <f>IF(data!D425=3, IF(COUNTIFS(data!A:A, data!A425, data!G:G, "&lt;&gt;2")=0, 1, 0), 0)</f>
        <v>0</v>
      </c>
      <c r="AB425">
        <f>IF(AND(data!G425=2, COUNTIFS(data!A:A, data!A425, data!G:G, 2) = data!D425), 1, 0)</f>
        <v>0</v>
      </c>
      <c r="AC425" t="str">
        <f>IF(AB425=1, data!D425, "0")</f>
        <v>0</v>
      </c>
    </row>
    <row r="426" spans="1:29" x14ac:dyDescent="0.25">
      <c r="A426" s="1">
        <v>137251</v>
      </c>
      <c r="B426">
        <v>3</v>
      </c>
      <c r="C426" s="1" t="s">
        <v>447</v>
      </c>
      <c r="D426">
        <v>3</v>
      </c>
      <c r="E426">
        <v>5</v>
      </c>
      <c r="F426">
        <v>28</v>
      </c>
      <c r="G426">
        <v>2</v>
      </c>
      <c r="H426">
        <v>18</v>
      </c>
      <c r="I426">
        <v>1</v>
      </c>
      <c r="J426">
        <v>1</v>
      </c>
      <c r="K426">
        <v>3</v>
      </c>
      <c r="L426">
        <v>15</v>
      </c>
      <c r="M426">
        <v>3</v>
      </c>
      <c r="N426">
        <v>1</v>
      </c>
      <c r="O426">
        <v>5</v>
      </c>
      <c r="P426">
        <v>1</v>
      </c>
      <c r="Q426">
        <v>10.413</v>
      </c>
      <c r="R426">
        <v>0</v>
      </c>
      <c r="S426">
        <v>0</v>
      </c>
      <c r="T426">
        <v>162.30000000000001</v>
      </c>
      <c r="U426">
        <v>57.6</v>
      </c>
      <c r="V426">
        <v>21.867000000000001</v>
      </c>
      <c r="W426">
        <v>0.72899999999999998</v>
      </c>
      <c r="X426">
        <v>-8</v>
      </c>
      <c r="Y426">
        <v>3</v>
      </c>
      <c r="Z426">
        <f>IF(AND(MIN(data!D426:'data'!K426, data!M426:'data'!Y426)&gt;=0, IF(data!L426&lt;0, FALSE, data!L426&lt;=95),COUNTA(data!D426:'data'!Y426)=22), 1, 0)</f>
        <v>0</v>
      </c>
      <c r="AA426">
        <f>IF(data!D426=3, IF(COUNTIFS(data!A:A, data!A426, data!G:G, "&lt;&gt;2")=0, 1, 0), 0)</f>
        <v>0</v>
      </c>
      <c r="AB426">
        <f>IF(AND(data!G426=2, COUNTIFS(data!A:A, data!A426, data!G:G, 2) = data!D426), 1, 0)</f>
        <v>0</v>
      </c>
      <c r="AC426" t="str">
        <f>IF(AB426=1, data!D426, "0")</f>
        <v>0</v>
      </c>
    </row>
    <row r="427" spans="1:29" x14ac:dyDescent="0.25">
      <c r="A427" s="1">
        <v>137341</v>
      </c>
      <c r="B427">
        <v>1</v>
      </c>
      <c r="C427" s="1" t="s">
        <v>448</v>
      </c>
      <c r="D427">
        <v>1</v>
      </c>
      <c r="E427">
        <v>5</v>
      </c>
      <c r="F427">
        <v>28</v>
      </c>
      <c r="G427">
        <v>1</v>
      </c>
      <c r="H427">
        <v>77</v>
      </c>
      <c r="I427">
        <v>5</v>
      </c>
      <c r="J427">
        <v>1</v>
      </c>
      <c r="K427">
        <v>7</v>
      </c>
      <c r="L427">
        <v>96</v>
      </c>
      <c r="M427">
        <v>3</v>
      </c>
      <c r="N427">
        <v>3</v>
      </c>
      <c r="O427">
        <v>5</v>
      </c>
      <c r="P427">
        <v>1</v>
      </c>
      <c r="Q427">
        <v>42.029000000000003</v>
      </c>
      <c r="R427">
        <v>-1</v>
      </c>
      <c r="S427">
        <v>-2</v>
      </c>
      <c r="T427">
        <v>-1</v>
      </c>
      <c r="U427">
        <v>-1</v>
      </c>
      <c r="V427">
        <v>-1</v>
      </c>
      <c r="W427">
        <v>-1</v>
      </c>
      <c r="X427">
        <v>-2</v>
      </c>
      <c r="Y427">
        <v>-2</v>
      </c>
      <c r="Z427">
        <f>IF(AND(MIN(data!D427:'data'!K427, data!M427:'data'!Y427)&gt;=0, IF(data!L427&lt;0, FALSE, data!L427&lt;=95),COUNTA(data!D427:'data'!Y427)=22), 1, 0)</f>
        <v>0</v>
      </c>
      <c r="AA427">
        <f>IF(data!D427=3, IF(COUNTIFS(data!A:A, data!A427, data!G:G, "&lt;&gt;2")=0, 1, 0), 0)</f>
        <v>0</v>
      </c>
      <c r="AB427">
        <f>IF(AND(data!G427=2, COUNTIFS(data!A:A, data!A427, data!G:G, 2) = data!D427), 1, 0)</f>
        <v>0</v>
      </c>
      <c r="AC427" t="str">
        <f>IF(AB427=1, data!D427, "0")</f>
        <v>0</v>
      </c>
    </row>
    <row r="428" spans="1:29" x14ac:dyDescent="0.25">
      <c r="A428" s="1">
        <v>137351</v>
      </c>
      <c r="B428">
        <v>1</v>
      </c>
      <c r="C428" s="1" t="s">
        <v>449</v>
      </c>
      <c r="D428">
        <v>3</v>
      </c>
      <c r="E428">
        <v>5</v>
      </c>
      <c r="F428">
        <v>28</v>
      </c>
      <c r="G428">
        <v>1</v>
      </c>
      <c r="H428">
        <v>41</v>
      </c>
      <c r="I428">
        <v>2</v>
      </c>
      <c r="J428">
        <v>1</v>
      </c>
      <c r="K428">
        <v>1</v>
      </c>
      <c r="L428">
        <v>20</v>
      </c>
      <c r="M428">
        <v>2</v>
      </c>
      <c r="N428">
        <v>3</v>
      </c>
      <c r="O428">
        <v>5</v>
      </c>
      <c r="P428">
        <v>1</v>
      </c>
      <c r="Q428">
        <v>9.625</v>
      </c>
      <c r="R428">
        <v>-1</v>
      </c>
      <c r="S428">
        <v>0</v>
      </c>
      <c r="T428">
        <v>184.5</v>
      </c>
      <c r="U428">
        <v>74.5</v>
      </c>
      <c r="V428">
        <v>21.885999999999999</v>
      </c>
      <c r="W428">
        <v>0.86099999999999999</v>
      </c>
      <c r="X428">
        <v>3</v>
      </c>
      <c r="Y428">
        <v>3</v>
      </c>
      <c r="Z428">
        <f>IF(AND(MIN(data!D428:'data'!K428, data!M428:'data'!Y428)&gt;=0, IF(data!L428&lt;0, FALSE, data!L428&lt;=95),COUNTA(data!D428:'data'!Y428)=22), 1, 0)</f>
        <v>0</v>
      </c>
      <c r="AA428">
        <f>IF(data!D428=3, IF(COUNTIFS(data!A:A, data!A428, data!G:G, "&lt;&gt;2")=0, 1, 0), 0)</f>
        <v>0</v>
      </c>
      <c r="AB428">
        <f>IF(AND(data!G428=2, COUNTIFS(data!A:A, data!A428, data!G:G, 2) = data!D428), 1, 0)</f>
        <v>0</v>
      </c>
      <c r="AC428" t="str">
        <f>IF(AB428=1, data!D428, "0")</f>
        <v>0</v>
      </c>
    </row>
    <row r="429" spans="1:29" x14ac:dyDescent="0.25">
      <c r="A429" s="1">
        <v>137351</v>
      </c>
      <c r="B429">
        <v>2</v>
      </c>
      <c r="C429" s="1" t="s">
        <v>450</v>
      </c>
      <c r="D429">
        <v>3</v>
      </c>
      <c r="E429">
        <v>5</v>
      </c>
      <c r="F429">
        <v>28</v>
      </c>
      <c r="G429">
        <v>2</v>
      </c>
      <c r="H429">
        <v>40</v>
      </c>
      <c r="I429">
        <v>2</v>
      </c>
      <c r="J429">
        <v>1</v>
      </c>
      <c r="K429">
        <v>3</v>
      </c>
      <c r="L429">
        <v>20</v>
      </c>
      <c r="M429">
        <v>2</v>
      </c>
      <c r="N429">
        <v>3</v>
      </c>
      <c r="O429">
        <v>5</v>
      </c>
      <c r="P429">
        <v>1</v>
      </c>
      <c r="Q429">
        <v>5.875</v>
      </c>
      <c r="R429">
        <v>-1</v>
      </c>
      <c r="S429">
        <v>0</v>
      </c>
      <c r="T429">
        <v>161.80000000000001</v>
      </c>
      <c r="U429">
        <v>61.4</v>
      </c>
      <c r="V429">
        <v>23.454000000000001</v>
      </c>
      <c r="W429">
        <v>0.79400000000000004</v>
      </c>
      <c r="X429">
        <v>-8</v>
      </c>
      <c r="Y429">
        <v>1</v>
      </c>
      <c r="Z429">
        <f>IF(AND(MIN(data!D429:'data'!K429, data!M429:'data'!Y429)&gt;=0, IF(data!L429&lt;0, FALSE, data!L429&lt;=95),COUNTA(data!D429:'data'!Y429)=22), 1, 0)</f>
        <v>0</v>
      </c>
      <c r="AA429">
        <f>IF(data!D429=3, IF(COUNTIFS(data!A:A, data!A429, data!G:G, "&lt;&gt;2")=0, 1, 0), 0)</f>
        <v>0</v>
      </c>
      <c r="AB429">
        <f>IF(AND(data!G429=2, COUNTIFS(data!A:A, data!A429, data!G:G, 2) = data!D429), 1, 0)</f>
        <v>0</v>
      </c>
      <c r="AC429" t="str">
        <f>IF(AB429=1, data!D429, "0")</f>
        <v>0</v>
      </c>
    </row>
    <row r="430" spans="1:29" x14ac:dyDescent="0.25">
      <c r="A430" s="1">
        <v>137351</v>
      </c>
      <c r="B430">
        <v>3</v>
      </c>
      <c r="C430" s="1" t="s">
        <v>451</v>
      </c>
      <c r="D430">
        <v>3</v>
      </c>
      <c r="E430">
        <v>5</v>
      </c>
      <c r="F430">
        <v>28</v>
      </c>
      <c r="G430">
        <v>1</v>
      </c>
      <c r="H430">
        <v>4</v>
      </c>
      <c r="I430">
        <v>-1</v>
      </c>
      <c r="J430">
        <v>1</v>
      </c>
      <c r="K430">
        <v>-1</v>
      </c>
      <c r="L430">
        <v>20</v>
      </c>
      <c r="M430">
        <v>2</v>
      </c>
      <c r="N430">
        <v>-1</v>
      </c>
      <c r="O430">
        <v>-1</v>
      </c>
      <c r="P430">
        <v>-1</v>
      </c>
      <c r="Q430">
        <v>-1</v>
      </c>
      <c r="R430">
        <v>-1</v>
      </c>
      <c r="S430">
        <v>-2</v>
      </c>
      <c r="T430">
        <v>109.1</v>
      </c>
      <c r="U430">
        <v>18</v>
      </c>
      <c r="V430">
        <v>15.122</v>
      </c>
      <c r="W430">
        <v>-1</v>
      </c>
      <c r="X430">
        <v>-2</v>
      </c>
      <c r="Y430">
        <v>-2</v>
      </c>
      <c r="Z430">
        <f>IF(AND(MIN(data!D430:'data'!K430, data!M430:'data'!Y430)&gt;=0, IF(data!L430&lt;0, FALSE, data!L430&lt;=95),COUNTA(data!D430:'data'!Y430)=22), 1, 0)</f>
        <v>0</v>
      </c>
      <c r="AA430">
        <f>IF(data!D430=3, IF(COUNTIFS(data!A:A, data!A430, data!G:G, "&lt;&gt;2")=0, 1, 0), 0)</f>
        <v>0</v>
      </c>
      <c r="AB430">
        <f>IF(AND(data!G430=2, COUNTIFS(data!A:A, data!A430, data!G:G, 2) = data!D430), 1, 0)</f>
        <v>0</v>
      </c>
      <c r="AC430" t="str">
        <f>IF(AB430=1, data!D430, "0")</f>
        <v>0</v>
      </c>
    </row>
    <row r="431" spans="1:29" x14ac:dyDescent="0.25">
      <c r="A431" s="1">
        <v>137371</v>
      </c>
      <c r="B431">
        <v>1</v>
      </c>
      <c r="C431" s="1" t="s">
        <v>452</v>
      </c>
      <c r="D431">
        <v>1</v>
      </c>
      <c r="E431">
        <v>5</v>
      </c>
      <c r="F431">
        <v>28</v>
      </c>
      <c r="G431">
        <v>2</v>
      </c>
      <c r="H431">
        <v>56</v>
      </c>
      <c r="I431">
        <v>1</v>
      </c>
      <c r="J431">
        <v>1</v>
      </c>
      <c r="K431">
        <v>7</v>
      </c>
      <c r="L431">
        <v>10</v>
      </c>
      <c r="M431">
        <v>3</v>
      </c>
      <c r="N431">
        <v>3</v>
      </c>
      <c r="O431">
        <v>5</v>
      </c>
      <c r="P431">
        <v>1</v>
      </c>
      <c r="Q431">
        <v>49</v>
      </c>
      <c r="R431">
        <v>-1</v>
      </c>
      <c r="S431">
        <v>0</v>
      </c>
      <c r="T431">
        <v>177.2</v>
      </c>
      <c r="U431">
        <v>84.1</v>
      </c>
      <c r="V431">
        <v>26.783999999999999</v>
      </c>
      <c r="W431">
        <v>0.91100000000000003</v>
      </c>
      <c r="X431">
        <v>2</v>
      </c>
      <c r="Y431">
        <v>3</v>
      </c>
      <c r="Z431">
        <f>IF(AND(MIN(data!D431:'data'!K431, data!M431:'data'!Y431)&gt;=0, IF(data!L431&lt;0, FALSE, data!L431&lt;=95),COUNTA(data!D431:'data'!Y431)=22), 1, 0)</f>
        <v>0</v>
      </c>
      <c r="AA431">
        <f>IF(data!D431=3, IF(COUNTIFS(data!A:A, data!A431, data!G:G, "&lt;&gt;2")=0, 1, 0), 0)</f>
        <v>0</v>
      </c>
      <c r="AB431">
        <f>IF(AND(data!G431=2, COUNTIFS(data!A:A, data!A431, data!G:G, 2) = data!D431), 1, 0)</f>
        <v>1</v>
      </c>
      <c r="AC431">
        <f>IF(AB431=1, data!D431, "0")</f>
        <v>1</v>
      </c>
    </row>
    <row r="432" spans="1:29" x14ac:dyDescent="0.25">
      <c r="A432" s="1">
        <v>138181</v>
      </c>
      <c r="B432">
        <v>1</v>
      </c>
      <c r="C432" s="1" t="s">
        <v>453</v>
      </c>
      <c r="D432">
        <v>1</v>
      </c>
      <c r="E432">
        <v>7</v>
      </c>
      <c r="F432">
        <v>7</v>
      </c>
      <c r="G432">
        <v>2</v>
      </c>
      <c r="H432">
        <v>75</v>
      </c>
      <c r="I432">
        <v>4</v>
      </c>
      <c r="J432">
        <v>1</v>
      </c>
      <c r="K432">
        <v>7</v>
      </c>
      <c r="L432">
        <v>6</v>
      </c>
      <c r="M432">
        <v>3</v>
      </c>
      <c r="N432">
        <v>3</v>
      </c>
      <c r="O432">
        <v>5</v>
      </c>
      <c r="P432">
        <v>1</v>
      </c>
      <c r="Q432">
        <v>7.0289999999999999</v>
      </c>
      <c r="R432">
        <v>-1</v>
      </c>
      <c r="S432">
        <v>0</v>
      </c>
      <c r="T432">
        <v>-1</v>
      </c>
      <c r="U432">
        <v>76.5</v>
      </c>
      <c r="V432">
        <v>-1</v>
      </c>
      <c r="W432">
        <v>1.056</v>
      </c>
      <c r="X432">
        <v>2</v>
      </c>
      <c r="Y432">
        <v>3</v>
      </c>
      <c r="Z432">
        <f>IF(AND(MIN(data!D432:'data'!K432, data!M432:'data'!Y432)&gt;=0, IF(data!L432&lt;0, FALSE, data!L432&lt;=95),COUNTA(data!D432:'data'!Y432)=22), 1, 0)</f>
        <v>0</v>
      </c>
      <c r="AA432">
        <f>IF(data!D432=3, IF(COUNTIFS(data!A:A, data!A432, data!G:G, "&lt;&gt;2")=0, 1, 0), 0)</f>
        <v>0</v>
      </c>
      <c r="AB432">
        <f>IF(AND(data!G432=2, COUNTIFS(data!A:A, data!A432, data!G:G, 2) = data!D432), 1, 0)</f>
        <v>1</v>
      </c>
      <c r="AC432">
        <f>IF(AB432=1, data!D432, "0")</f>
        <v>1</v>
      </c>
    </row>
    <row r="433" spans="1:29" x14ac:dyDescent="0.25">
      <c r="A433" s="1">
        <v>138201</v>
      </c>
      <c r="B433">
        <v>1</v>
      </c>
      <c r="C433" s="1" t="s">
        <v>454</v>
      </c>
      <c r="D433">
        <v>1</v>
      </c>
      <c r="E433">
        <v>7</v>
      </c>
      <c r="F433">
        <v>7</v>
      </c>
      <c r="G433">
        <v>1</v>
      </c>
      <c r="H433">
        <v>32</v>
      </c>
      <c r="I433">
        <v>1</v>
      </c>
      <c r="J433">
        <v>1</v>
      </c>
      <c r="K433">
        <v>1</v>
      </c>
      <c r="L433">
        <v>22</v>
      </c>
      <c r="M433">
        <v>1</v>
      </c>
      <c r="N433">
        <v>1</v>
      </c>
      <c r="O433">
        <v>5</v>
      </c>
      <c r="P433">
        <v>1</v>
      </c>
      <c r="Q433">
        <v>0</v>
      </c>
      <c r="R433">
        <v>-1</v>
      </c>
      <c r="S433">
        <v>0</v>
      </c>
      <c r="T433">
        <v>171</v>
      </c>
      <c r="U433">
        <v>64.900000000000006</v>
      </c>
      <c r="V433">
        <v>22.195</v>
      </c>
      <c r="W433">
        <v>-1</v>
      </c>
      <c r="X433">
        <v>1</v>
      </c>
      <c r="Y433">
        <v>3</v>
      </c>
      <c r="Z433">
        <f>IF(AND(MIN(data!D433:'data'!K433, data!M433:'data'!Y433)&gt;=0, IF(data!L433&lt;0, FALSE, data!L433&lt;=95),COUNTA(data!D433:'data'!Y433)=22), 1, 0)</f>
        <v>0</v>
      </c>
      <c r="AA433">
        <f>IF(data!D433=3, IF(COUNTIFS(data!A:A, data!A433, data!G:G, "&lt;&gt;2")=0, 1, 0), 0)</f>
        <v>0</v>
      </c>
      <c r="AB433">
        <f>IF(AND(data!G433=2, COUNTIFS(data!A:A, data!A433, data!G:G, 2) = data!D433), 1, 0)</f>
        <v>0</v>
      </c>
      <c r="AC433" t="str">
        <f>IF(AB433=1, data!D433, "0")</f>
        <v>0</v>
      </c>
    </row>
    <row r="434" spans="1:29" x14ac:dyDescent="0.25">
      <c r="A434" s="1">
        <v>138251</v>
      </c>
      <c r="B434">
        <v>1</v>
      </c>
      <c r="C434" s="1" t="s">
        <v>455</v>
      </c>
      <c r="D434">
        <v>1</v>
      </c>
      <c r="E434">
        <v>7</v>
      </c>
      <c r="F434">
        <v>7</v>
      </c>
      <c r="G434">
        <v>1</v>
      </c>
      <c r="H434">
        <v>30</v>
      </c>
      <c r="I434">
        <v>1</v>
      </c>
      <c r="J434">
        <v>1</v>
      </c>
      <c r="K434">
        <v>1</v>
      </c>
      <c r="L434">
        <v>13</v>
      </c>
      <c r="M434">
        <v>2</v>
      </c>
      <c r="N434">
        <v>1</v>
      </c>
      <c r="O434">
        <v>5</v>
      </c>
      <c r="P434">
        <v>1</v>
      </c>
      <c r="Q434">
        <v>14.565</v>
      </c>
      <c r="R434">
        <v>-1</v>
      </c>
      <c r="S434">
        <v>0</v>
      </c>
      <c r="T434">
        <v>187.5</v>
      </c>
      <c r="U434">
        <v>99.5</v>
      </c>
      <c r="V434">
        <v>28.302</v>
      </c>
      <c r="W434">
        <v>0.84699999999999998</v>
      </c>
      <c r="X434">
        <v>2</v>
      </c>
      <c r="Y434">
        <v>1</v>
      </c>
      <c r="Z434">
        <f>IF(AND(MIN(data!D434:'data'!K434, data!M434:'data'!Y434)&gt;=0, IF(data!L434&lt;0, FALSE, data!L434&lt;=95),COUNTA(data!D434:'data'!Y434)=22), 1, 0)</f>
        <v>0</v>
      </c>
      <c r="AA434">
        <f>IF(data!D434=3, IF(COUNTIFS(data!A:A, data!A434, data!G:G, "&lt;&gt;2")=0, 1, 0), 0)</f>
        <v>0</v>
      </c>
      <c r="AB434">
        <f>IF(AND(data!G434=2, COUNTIFS(data!A:A, data!A434, data!G:G, 2) = data!D434), 1, 0)</f>
        <v>0</v>
      </c>
      <c r="AC434" t="str">
        <f>IF(AB434=1, data!D434, "0")</f>
        <v>0</v>
      </c>
    </row>
    <row r="435" spans="1:29" x14ac:dyDescent="0.25">
      <c r="A435" s="1">
        <v>138271</v>
      </c>
      <c r="B435">
        <v>1</v>
      </c>
      <c r="C435" s="1" t="s">
        <v>456</v>
      </c>
      <c r="D435">
        <v>2</v>
      </c>
      <c r="E435">
        <v>7</v>
      </c>
      <c r="F435">
        <v>7</v>
      </c>
      <c r="G435">
        <v>1</v>
      </c>
      <c r="H435">
        <v>73</v>
      </c>
      <c r="I435">
        <v>2</v>
      </c>
      <c r="J435">
        <v>1</v>
      </c>
      <c r="K435">
        <v>1</v>
      </c>
      <c r="L435">
        <v>96</v>
      </c>
      <c r="M435">
        <v>2</v>
      </c>
      <c r="N435">
        <v>3</v>
      </c>
      <c r="O435">
        <v>5</v>
      </c>
      <c r="P435">
        <v>1</v>
      </c>
      <c r="Q435">
        <v>28.145</v>
      </c>
      <c r="R435">
        <v>-1</v>
      </c>
      <c r="S435">
        <v>0</v>
      </c>
      <c r="T435">
        <v>167.7</v>
      </c>
      <c r="U435">
        <v>92.3</v>
      </c>
      <c r="V435">
        <v>32.82</v>
      </c>
      <c r="W435">
        <v>1.002</v>
      </c>
      <c r="X435">
        <v>2</v>
      </c>
      <c r="Y435">
        <v>1</v>
      </c>
      <c r="Z435">
        <f>IF(AND(MIN(data!D435:'data'!K435, data!M435:'data'!Y435)&gt;=0, IF(data!L435&lt;0, FALSE, data!L435&lt;=95),COUNTA(data!D435:'data'!Y435)=22), 1, 0)</f>
        <v>0</v>
      </c>
      <c r="AA435">
        <f>IF(data!D435=3, IF(COUNTIFS(data!A:A, data!A435, data!G:G, "&lt;&gt;2")=0, 1, 0), 0)</f>
        <v>0</v>
      </c>
      <c r="AB435">
        <f>IF(AND(data!G435=2, COUNTIFS(data!A:A, data!A435, data!G:G, 2) = data!D435), 1, 0)</f>
        <v>0</v>
      </c>
      <c r="AC435" t="str">
        <f>IF(AB435=1, data!D435, "0")</f>
        <v>0</v>
      </c>
    </row>
    <row r="436" spans="1:29" x14ac:dyDescent="0.25">
      <c r="A436" s="1">
        <v>138271</v>
      </c>
      <c r="B436">
        <v>2</v>
      </c>
      <c r="C436" s="1" t="s">
        <v>457</v>
      </c>
      <c r="D436">
        <v>2</v>
      </c>
      <c r="E436">
        <v>7</v>
      </c>
      <c r="F436">
        <v>7</v>
      </c>
      <c r="G436">
        <v>2</v>
      </c>
      <c r="H436">
        <v>75</v>
      </c>
      <c r="I436">
        <v>2</v>
      </c>
      <c r="J436">
        <v>1</v>
      </c>
      <c r="K436">
        <v>6</v>
      </c>
      <c r="L436">
        <v>96</v>
      </c>
      <c r="M436">
        <v>2</v>
      </c>
      <c r="N436">
        <v>4</v>
      </c>
      <c r="O436">
        <v>2</v>
      </c>
      <c r="P436">
        <v>1</v>
      </c>
      <c r="Q436">
        <v>42.087000000000003</v>
      </c>
      <c r="R436">
        <v>-1</v>
      </c>
      <c r="S436">
        <v>0</v>
      </c>
      <c r="T436">
        <v>156.9</v>
      </c>
      <c r="U436">
        <v>59.8</v>
      </c>
      <c r="V436">
        <v>24.292000000000002</v>
      </c>
      <c r="W436">
        <v>0.97599999999999998</v>
      </c>
      <c r="X436">
        <v>1</v>
      </c>
      <c r="Y436">
        <v>3</v>
      </c>
      <c r="Z436">
        <f>IF(AND(MIN(data!D436:'data'!K436, data!M436:'data'!Y436)&gt;=0, IF(data!L436&lt;0, FALSE, data!L436&lt;=95),COUNTA(data!D436:'data'!Y436)=22), 1, 0)</f>
        <v>0</v>
      </c>
      <c r="AA436">
        <f>IF(data!D436=3, IF(COUNTIFS(data!A:A, data!A436, data!G:G, "&lt;&gt;2")=0, 1, 0), 0)</f>
        <v>0</v>
      </c>
      <c r="AB436">
        <f>IF(AND(data!G436=2, COUNTIFS(data!A:A, data!A436, data!G:G, 2) = data!D436), 1, 0)</f>
        <v>0</v>
      </c>
      <c r="AC436" t="str">
        <f>IF(AB436=1, data!D436, "0")</f>
        <v>0</v>
      </c>
    </row>
    <row r="437" spans="1:29" x14ac:dyDescent="0.25">
      <c r="A437" s="1">
        <v>138341</v>
      </c>
      <c r="B437">
        <v>1</v>
      </c>
      <c r="C437" s="1" t="s">
        <v>458</v>
      </c>
      <c r="D437">
        <v>3</v>
      </c>
      <c r="E437">
        <v>7</v>
      </c>
      <c r="F437">
        <v>7</v>
      </c>
      <c r="G437">
        <v>1</v>
      </c>
      <c r="H437">
        <v>29</v>
      </c>
      <c r="I437">
        <v>1</v>
      </c>
      <c r="J437">
        <v>1</v>
      </c>
      <c r="K437">
        <v>1</v>
      </c>
      <c r="L437">
        <v>96</v>
      </c>
      <c r="M437">
        <v>3</v>
      </c>
      <c r="N437">
        <v>1</v>
      </c>
      <c r="O437">
        <v>5</v>
      </c>
      <c r="P437">
        <v>1</v>
      </c>
      <c r="Q437">
        <v>21</v>
      </c>
      <c r="R437">
        <v>-1</v>
      </c>
      <c r="S437">
        <v>0</v>
      </c>
      <c r="T437">
        <v>171.4</v>
      </c>
      <c r="U437">
        <v>-1</v>
      </c>
      <c r="V437">
        <v>-1</v>
      </c>
      <c r="W437">
        <v>0.872</v>
      </c>
      <c r="X437">
        <v>1</v>
      </c>
      <c r="Y437">
        <v>3</v>
      </c>
      <c r="Z437">
        <f>IF(AND(MIN(data!D437:'data'!K437, data!M437:'data'!Y437)&gt;=0, IF(data!L437&lt;0, FALSE, data!L437&lt;=95),COUNTA(data!D437:'data'!Y437)=22), 1, 0)</f>
        <v>0</v>
      </c>
      <c r="AA437">
        <f>IF(data!D437=3, IF(COUNTIFS(data!A:A, data!A437, data!G:G, "&lt;&gt;2")=0, 1, 0), 0)</f>
        <v>0</v>
      </c>
      <c r="AB437">
        <f>IF(AND(data!G437=2, COUNTIFS(data!A:A, data!A437, data!G:G, 2) = data!D437), 1, 0)</f>
        <v>0</v>
      </c>
      <c r="AC437" t="str">
        <f>IF(AB437=1, data!D437, "0")</f>
        <v>0</v>
      </c>
    </row>
    <row r="438" spans="1:29" x14ac:dyDescent="0.25">
      <c r="A438" s="1">
        <v>138341</v>
      </c>
      <c r="B438">
        <v>2</v>
      </c>
      <c r="C438" s="1" t="s">
        <v>459</v>
      </c>
      <c r="D438">
        <v>3</v>
      </c>
      <c r="E438">
        <v>7</v>
      </c>
      <c r="F438">
        <v>7</v>
      </c>
      <c r="G438">
        <v>1</v>
      </c>
      <c r="H438">
        <v>26</v>
      </c>
      <c r="I438">
        <v>1</v>
      </c>
      <c r="J438">
        <v>1</v>
      </c>
      <c r="K438">
        <v>1</v>
      </c>
      <c r="L438">
        <v>96</v>
      </c>
      <c r="M438">
        <v>2</v>
      </c>
      <c r="N438">
        <v>4</v>
      </c>
      <c r="O438">
        <v>2</v>
      </c>
      <c r="P438">
        <v>1</v>
      </c>
      <c r="Q438">
        <v>71.75</v>
      </c>
      <c r="R438">
        <v>-1</v>
      </c>
      <c r="S438">
        <v>0</v>
      </c>
      <c r="T438">
        <v>180.4</v>
      </c>
      <c r="U438">
        <v>-1</v>
      </c>
      <c r="V438">
        <v>-1</v>
      </c>
      <c r="W438">
        <v>0.86699999999999999</v>
      </c>
      <c r="X438">
        <v>1</v>
      </c>
      <c r="Y438">
        <v>3</v>
      </c>
      <c r="Z438">
        <f>IF(AND(MIN(data!D438:'data'!K438, data!M438:'data'!Y438)&gt;=0, IF(data!L438&lt;0, FALSE, data!L438&lt;=95),COUNTA(data!D438:'data'!Y438)=22), 1, 0)</f>
        <v>0</v>
      </c>
      <c r="AA438">
        <f>IF(data!D438=3, IF(COUNTIFS(data!A:A, data!A438, data!G:G, "&lt;&gt;2")=0, 1, 0), 0)</f>
        <v>0</v>
      </c>
      <c r="AB438">
        <f>IF(AND(data!G438=2, COUNTIFS(data!A:A, data!A438, data!G:G, 2) = data!D438), 1, 0)</f>
        <v>0</v>
      </c>
      <c r="AC438" t="str">
        <f>IF(AB438=1, data!D438, "0")</f>
        <v>0</v>
      </c>
    </row>
    <row r="439" spans="1:29" x14ac:dyDescent="0.25">
      <c r="A439" s="1">
        <v>138341</v>
      </c>
      <c r="B439">
        <v>3</v>
      </c>
      <c r="C439" s="1" t="s">
        <v>460</v>
      </c>
      <c r="D439">
        <v>3</v>
      </c>
      <c r="E439">
        <v>7</v>
      </c>
      <c r="F439">
        <v>7</v>
      </c>
      <c r="G439">
        <v>1</v>
      </c>
      <c r="H439">
        <v>26</v>
      </c>
      <c r="I439">
        <v>1</v>
      </c>
      <c r="J439">
        <v>1</v>
      </c>
      <c r="K439">
        <v>3</v>
      </c>
      <c r="L439">
        <v>96</v>
      </c>
      <c r="M439">
        <v>4</v>
      </c>
      <c r="N439">
        <v>4</v>
      </c>
      <c r="O439">
        <v>1</v>
      </c>
      <c r="P439">
        <v>1</v>
      </c>
      <c r="Q439">
        <v>67.625</v>
      </c>
      <c r="R439">
        <v>-1</v>
      </c>
      <c r="S439">
        <v>-9</v>
      </c>
      <c r="T439">
        <v>180.8</v>
      </c>
      <c r="U439">
        <v>-1</v>
      </c>
      <c r="V439">
        <v>-1</v>
      </c>
      <c r="W439">
        <v>0.90200000000000002</v>
      </c>
      <c r="X439">
        <v>1</v>
      </c>
      <c r="Y439">
        <v>3</v>
      </c>
      <c r="Z439">
        <f>IF(AND(MIN(data!D439:'data'!K439, data!M439:'data'!Y439)&gt;=0, IF(data!L439&lt;0, FALSE, data!L439&lt;=95),COUNTA(data!D439:'data'!Y439)=22), 1, 0)</f>
        <v>0</v>
      </c>
      <c r="AA439">
        <f>IF(data!D439=3, IF(COUNTIFS(data!A:A, data!A439, data!G:G, "&lt;&gt;2")=0, 1, 0), 0)</f>
        <v>0</v>
      </c>
      <c r="AB439">
        <f>IF(AND(data!G439=2, COUNTIFS(data!A:A, data!A439, data!G:G, 2) = data!D439), 1, 0)</f>
        <v>0</v>
      </c>
      <c r="AC439" t="str">
        <f>IF(AB439=1, data!D439, "0")</f>
        <v>0</v>
      </c>
    </row>
    <row r="440" spans="1:29" x14ac:dyDescent="0.25">
      <c r="A440" s="1">
        <v>138351</v>
      </c>
      <c r="B440">
        <v>1</v>
      </c>
      <c r="C440" s="1" t="s">
        <v>461</v>
      </c>
      <c r="D440">
        <v>1</v>
      </c>
      <c r="E440">
        <v>7</v>
      </c>
      <c r="F440">
        <v>7</v>
      </c>
      <c r="G440">
        <v>2</v>
      </c>
      <c r="H440">
        <v>71</v>
      </c>
      <c r="I440">
        <v>5</v>
      </c>
      <c r="J440">
        <v>1</v>
      </c>
      <c r="K440">
        <v>6</v>
      </c>
      <c r="L440">
        <v>7</v>
      </c>
      <c r="M440">
        <v>2</v>
      </c>
      <c r="N440">
        <v>4</v>
      </c>
      <c r="O440">
        <v>1</v>
      </c>
      <c r="P440">
        <v>1</v>
      </c>
      <c r="Q440">
        <v>3.1160000000000001</v>
      </c>
      <c r="R440">
        <v>-1</v>
      </c>
      <c r="S440">
        <v>0</v>
      </c>
      <c r="T440">
        <v>159.69999999999999</v>
      </c>
      <c r="U440">
        <v>51.2</v>
      </c>
      <c r="V440">
        <v>20.074999999999999</v>
      </c>
      <c r="W440">
        <v>-1</v>
      </c>
      <c r="X440">
        <v>3</v>
      </c>
      <c r="Y440">
        <v>-9</v>
      </c>
      <c r="Z440">
        <f>IF(AND(MIN(data!D440:'data'!K440, data!M440:'data'!Y440)&gt;=0, IF(data!L440&lt;0, FALSE, data!L440&lt;=95),COUNTA(data!D440:'data'!Y440)=22), 1, 0)</f>
        <v>0</v>
      </c>
      <c r="AA440">
        <f>IF(data!D440=3, IF(COUNTIFS(data!A:A, data!A440, data!G:G, "&lt;&gt;2")=0, 1, 0), 0)</f>
        <v>0</v>
      </c>
      <c r="AB440">
        <f>IF(AND(data!G440=2, COUNTIFS(data!A:A, data!A440, data!G:G, 2) = data!D440), 1, 0)</f>
        <v>1</v>
      </c>
      <c r="AC440">
        <f>IF(AB440=1, data!D440, "0")</f>
        <v>1</v>
      </c>
    </row>
    <row r="441" spans="1:29" x14ac:dyDescent="0.25">
      <c r="A441" s="1">
        <v>139051</v>
      </c>
      <c r="B441">
        <v>1</v>
      </c>
      <c r="C441" s="1" t="s">
        <v>462</v>
      </c>
      <c r="D441">
        <v>2</v>
      </c>
      <c r="E441">
        <v>3</v>
      </c>
      <c r="F441">
        <v>23</v>
      </c>
      <c r="G441">
        <v>1</v>
      </c>
      <c r="H441">
        <v>65</v>
      </c>
      <c r="I441">
        <v>2</v>
      </c>
      <c r="J441">
        <v>1</v>
      </c>
      <c r="K441">
        <v>2</v>
      </c>
      <c r="L441">
        <v>11</v>
      </c>
      <c r="M441">
        <v>1</v>
      </c>
      <c r="N441">
        <v>3</v>
      </c>
      <c r="O441">
        <v>5</v>
      </c>
      <c r="P441">
        <v>1</v>
      </c>
      <c r="Q441">
        <v>16.75</v>
      </c>
      <c r="R441">
        <v>-1</v>
      </c>
      <c r="S441">
        <v>0</v>
      </c>
      <c r="T441">
        <v>177.1</v>
      </c>
      <c r="U441">
        <v>84.2</v>
      </c>
      <c r="V441">
        <v>26.846</v>
      </c>
      <c r="W441">
        <v>0.91900000000000004</v>
      </c>
      <c r="X441">
        <v>1</v>
      </c>
      <c r="Y441">
        <v>1</v>
      </c>
      <c r="Z441">
        <f>IF(AND(MIN(data!D441:'data'!K441, data!M441:'data'!Y441)&gt;=0, IF(data!L441&lt;0, FALSE, data!L441&lt;=95),COUNTA(data!D441:'data'!Y441)=22), 1, 0)</f>
        <v>0</v>
      </c>
      <c r="AA441">
        <f>IF(data!D441=3, IF(COUNTIFS(data!A:A, data!A441, data!G:G, "&lt;&gt;2")=0, 1, 0), 0)</f>
        <v>0</v>
      </c>
      <c r="AB441">
        <f>IF(AND(data!G441=2, COUNTIFS(data!A:A, data!A441, data!G:G, 2) = data!D441), 1, 0)</f>
        <v>0</v>
      </c>
      <c r="AC441" t="str">
        <f>IF(AB441=1, data!D441, "0")</f>
        <v>0</v>
      </c>
    </row>
    <row r="442" spans="1:29" x14ac:dyDescent="0.25">
      <c r="A442" s="1">
        <v>139051</v>
      </c>
      <c r="B442">
        <v>2</v>
      </c>
      <c r="C442" s="1" t="s">
        <v>463</v>
      </c>
      <c r="D442">
        <v>2</v>
      </c>
      <c r="E442">
        <v>3</v>
      </c>
      <c r="F442">
        <v>23</v>
      </c>
      <c r="G442">
        <v>2</v>
      </c>
      <c r="H442">
        <v>62</v>
      </c>
      <c r="I442">
        <v>2</v>
      </c>
      <c r="J442">
        <v>1</v>
      </c>
      <c r="K442">
        <v>2</v>
      </c>
      <c r="L442">
        <v>11</v>
      </c>
      <c r="M442">
        <v>1</v>
      </c>
      <c r="N442">
        <v>1</v>
      </c>
      <c r="O442">
        <v>5</v>
      </c>
      <c r="P442">
        <v>1</v>
      </c>
      <c r="Q442">
        <v>3.0289999999999999</v>
      </c>
      <c r="R442">
        <v>-1</v>
      </c>
      <c r="S442">
        <v>0</v>
      </c>
      <c r="T442">
        <v>168.2</v>
      </c>
      <c r="U442">
        <v>62.7</v>
      </c>
      <c r="V442">
        <v>22.161999999999999</v>
      </c>
      <c r="W442">
        <v>0.80400000000000005</v>
      </c>
      <c r="X442">
        <v>1</v>
      </c>
      <c r="Y442">
        <v>3</v>
      </c>
      <c r="Z442">
        <f>IF(AND(MIN(data!D442:'data'!K442, data!M442:'data'!Y442)&gt;=0, IF(data!L442&lt;0, FALSE, data!L442&lt;=95),COUNTA(data!D442:'data'!Y442)=22), 1, 0)</f>
        <v>0</v>
      </c>
      <c r="AA442">
        <f>IF(data!D442=3, IF(COUNTIFS(data!A:A, data!A442, data!G:G, "&lt;&gt;2")=0, 1, 0), 0)</f>
        <v>0</v>
      </c>
      <c r="AB442">
        <f>IF(AND(data!G442=2, COUNTIFS(data!A:A, data!A442, data!G:G, 2) = data!D442), 1, 0)</f>
        <v>0</v>
      </c>
      <c r="AC442" t="str">
        <f>IF(AB442=1, data!D442, "0")</f>
        <v>0</v>
      </c>
    </row>
    <row r="443" spans="1:29" x14ac:dyDescent="0.25">
      <c r="A443" s="1">
        <v>139151</v>
      </c>
      <c r="B443">
        <v>1</v>
      </c>
      <c r="C443" s="1" t="s">
        <v>464</v>
      </c>
      <c r="D443">
        <v>3</v>
      </c>
      <c r="E443">
        <v>3</v>
      </c>
      <c r="F443">
        <v>23</v>
      </c>
      <c r="G443">
        <v>2</v>
      </c>
      <c r="H443">
        <v>27</v>
      </c>
      <c r="I443">
        <v>1</v>
      </c>
      <c r="J443">
        <v>1</v>
      </c>
      <c r="K443">
        <v>4</v>
      </c>
      <c r="L443">
        <v>7</v>
      </c>
      <c r="M443">
        <v>1</v>
      </c>
      <c r="N443">
        <v>3</v>
      </c>
      <c r="O443">
        <v>5</v>
      </c>
      <c r="P443">
        <v>1</v>
      </c>
      <c r="Q443">
        <v>12.981999999999999</v>
      </c>
      <c r="R443">
        <v>-1</v>
      </c>
      <c r="S443">
        <v>0</v>
      </c>
      <c r="T443">
        <v>158.9</v>
      </c>
      <c r="U443">
        <v>50.2</v>
      </c>
      <c r="V443">
        <v>19.882000000000001</v>
      </c>
      <c r="W443">
        <v>0.8</v>
      </c>
      <c r="X443">
        <v>3</v>
      </c>
      <c r="Y443">
        <v>3</v>
      </c>
      <c r="Z443">
        <f>IF(AND(MIN(data!D443:'data'!K443, data!M443:'data'!Y443)&gt;=0, IF(data!L443&lt;0, FALSE, data!L443&lt;=95),COUNTA(data!D443:'data'!Y443)=22), 1, 0)</f>
        <v>0</v>
      </c>
      <c r="AA443">
        <f>IF(data!D443=3, IF(COUNTIFS(data!A:A, data!A443, data!G:G, "&lt;&gt;2")=0, 1, 0), 0)</f>
        <v>1</v>
      </c>
      <c r="AB443">
        <f>IF(AND(data!G443=2, COUNTIFS(data!A:A, data!A443, data!G:G, 2) = data!D443), 1, 0)</f>
        <v>1</v>
      </c>
      <c r="AC443">
        <f>IF(AB443=1, data!D443, "0")</f>
        <v>3</v>
      </c>
    </row>
    <row r="444" spans="1:29" x14ac:dyDescent="0.25">
      <c r="A444" s="1">
        <v>139151</v>
      </c>
      <c r="B444">
        <v>2</v>
      </c>
      <c r="C444" s="1" t="s">
        <v>465</v>
      </c>
      <c r="D444">
        <v>3</v>
      </c>
      <c r="E444">
        <v>3</v>
      </c>
      <c r="F444">
        <v>23</v>
      </c>
      <c r="G444">
        <v>2</v>
      </c>
      <c r="H444">
        <v>8</v>
      </c>
      <c r="I444">
        <v>-1</v>
      </c>
      <c r="J444">
        <v>1</v>
      </c>
      <c r="K444">
        <v>-1</v>
      </c>
      <c r="L444">
        <v>7</v>
      </c>
      <c r="M444">
        <v>2</v>
      </c>
      <c r="N444">
        <v>-1</v>
      </c>
      <c r="O444">
        <v>-1</v>
      </c>
      <c r="P444">
        <v>-1</v>
      </c>
      <c r="Q444">
        <v>-1</v>
      </c>
      <c r="R444">
        <v>-1</v>
      </c>
      <c r="S444">
        <v>-2</v>
      </c>
      <c r="T444">
        <v>123.3</v>
      </c>
      <c r="U444">
        <v>21.8</v>
      </c>
      <c r="V444">
        <v>14.339</v>
      </c>
      <c r="W444">
        <v>-1</v>
      </c>
      <c r="X444">
        <v>3</v>
      </c>
      <c r="Y444">
        <v>3</v>
      </c>
      <c r="Z444">
        <f>IF(AND(MIN(data!D444:'data'!K444, data!M444:'data'!Y444)&gt;=0, IF(data!L444&lt;0, FALSE, data!L444&lt;=95),COUNTA(data!D444:'data'!Y444)=22), 1, 0)</f>
        <v>0</v>
      </c>
      <c r="AA444">
        <f>IF(data!D444=3, IF(COUNTIFS(data!A:A, data!A444, data!G:G, "&lt;&gt;2")=0, 1, 0), 0)</f>
        <v>1</v>
      </c>
      <c r="AB444">
        <f>IF(AND(data!G444=2, COUNTIFS(data!A:A, data!A444, data!G:G, 2) = data!D444), 1, 0)</f>
        <v>1</v>
      </c>
      <c r="AC444">
        <f>IF(AB444=1, data!D444, "0")</f>
        <v>3</v>
      </c>
    </row>
    <row r="445" spans="1:29" x14ac:dyDescent="0.25">
      <c r="A445" s="1">
        <v>139151</v>
      </c>
      <c r="B445">
        <v>3</v>
      </c>
      <c r="C445" s="1" t="s">
        <v>466</v>
      </c>
      <c r="D445">
        <v>3</v>
      </c>
      <c r="E445">
        <v>3</v>
      </c>
      <c r="F445">
        <v>23</v>
      </c>
      <c r="G445">
        <v>2</v>
      </c>
      <c r="H445">
        <v>4</v>
      </c>
      <c r="I445">
        <v>-1</v>
      </c>
      <c r="J445">
        <v>1</v>
      </c>
      <c r="K445">
        <v>-1</v>
      </c>
      <c r="L445">
        <v>7</v>
      </c>
      <c r="M445">
        <v>1</v>
      </c>
      <c r="N445">
        <v>-1</v>
      </c>
      <c r="O445">
        <v>-1</v>
      </c>
      <c r="P445">
        <v>-1</v>
      </c>
      <c r="Q445">
        <v>-1</v>
      </c>
      <c r="R445">
        <v>-1</v>
      </c>
      <c r="S445">
        <v>-2</v>
      </c>
      <c r="T445">
        <v>109.3</v>
      </c>
      <c r="U445">
        <v>18.899999999999999</v>
      </c>
      <c r="V445">
        <v>15.821</v>
      </c>
      <c r="W445">
        <v>-1</v>
      </c>
      <c r="X445">
        <v>-2</v>
      </c>
      <c r="Y445">
        <v>-2</v>
      </c>
      <c r="Z445">
        <f>IF(AND(MIN(data!D445:'data'!K445, data!M445:'data'!Y445)&gt;=0, IF(data!L445&lt;0, FALSE, data!L445&lt;=95),COUNTA(data!D445:'data'!Y445)=22), 1, 0)</f>
        <v>0</v>
      </c>
      <c r="AA445">
        <f>IF(data!D445=3, IF(COUNTIFS(data!A:A, data!A445, data!G:G, "&lt;&gt;2")=0, 1, 0), 0)</f>
        <v>1</v>
      </c>
      <c r="AB445">
        <f>IF(AND(data!G445=2, COUNTIFS(data!A:A, data!A445, data!G:G, 2) = data!D445), 1, 0)</f>
        <v>1</v>
      </c>
      <c r="AC445">
        <f>IF(AB445=1, data!D445, "0")</f>
        <v>3</v>
      </c>
    </row>
    <row r="446" spans="1:29" x14ac:dyDescent="0.25">
      <c r="A446" s="1">
        <v>139341</v>
      </c>
      <c r="B446">
        <v>1</v>
      </c>
      <c r="C446" s="1" t="s">
        <v>467</v>
      </c>
      <c r="D446">
        <v>1</v>
      </c>
      <c r="E446">
        <v>3</v>
      </c>
      <c r="F446">
        <v>23</v>
      </c>
      <c r="G446">
        <v>2</v>
      </c>
      <c r="H446">
        <v>67</v>
      </c>
      <c r="I446">
        <v>5</v>
      </c>
      <c r="J446">
        <v>1</v>
      </c>
      <c r="K446">
        <v>7</v>
      </c>
      <c r="L446">
        <v>96</v>
      </c>
      <c r="M446">
        <v>2</v>
      </c>
      <c r="N446">
        <v>1</v>
      </c>
      <c r="O446">
        <v>5</v>
      </c>
      <c r="P446">
        <v>1</v>
      </c>
      <c r="Q446">
        <v>18.558</v>
      </c>
      <c r="R446">
        <v>-1</v>
      </c>
      <c r="S446">
        <v>0</v>
      </c>
      <c r="T446">
        <v>168.3</v>
      </c>
      <c r="U446">
        <v>64.8</v>
      </c>
      <c r="V446">
        <v>22.876999999999999</v>
      </c>
      <c r="W446">
        <v>0.78100000000000003</v>
      </c>
      <c r="X446">
        <v>1</v>
      </c>
      <c r="Y446">
        <v>3</v>
      </c>
      <c r="Z446">
        <f>IF(AND(MIN(data!D446:'data'!K446, data!M446:'data'!Y446)&gt;=0, IF(data!L446&lt;0, FALSE, data!L446&lt;=95),COUNTA(data!D446:'data'!Y446)=22), 1, 0)</f>
        <v>0</v>
      </c>
      <c r="AA446">
        <f>IF(data!D446=3, IF(COUNTIFS(data!A:A, data!A446, data!G:G, "&lt;&gt;2")=0, 1, 0), 0)</f>
        <v>0</v>
      </c>
      <c r="AB446">
        <f>IF(AND(data!G446=2, COUNTIFS(data!A:A, data!A446, data!G:G, 2) = data!D446), 1, 0)</f>
        <v>1</v>
      </c>
      <c r="AC446">
        <f>IF(AB446=1, data!D446, "0")</f>
        <v>1</v>
      </c>
    </row>
    <row r="447" spans="1:29" x14ac:dyDescent="0.25">
      <c r="A447" s="1">
        <v>139351</v>
      </c>
      <c r="B447">
        <v>1</v>
      </c>
      <c r="C447" s="1" t="s">
        <v>468</v>
      </c>
      <c r="D447">
        <v>2</v>
      </c>
      <c r="E447">
        <v>3</v>
      </c>
      <c r="F447">
        <v>23</v>
      </c>
      <c r="G447">
        <v>1</v>
      </c>
      <c r="H447">
        <v>66</v>
      </c>
      <c r="I447">
        <v>2</v>
      </c>
      <c r="J447">
        <v>1</v>
      </c>
      <c r="K447">
        <v>7</v>
      </c>
      <c r="L447">
        <v>97</v>
      </c>
      <c r="M447">
        <v>2</v>
      </c>
      <c r="N447">
        <v>1</v>
      </c>
      <c r="O447">
        <v>5</v>
      </c>
      <c r="P447">
        <v>1</v>
      </c>
      <c r="Q447">
        <v>0.86599999999999999</v>
      </c>
      <c r="R447">
        <v>-1</v>
      </c>
      <c r="S447">
        <v>2</v>
      </c>
      <c r="T447">
        <v>170</v>
      </c>
      <c r="U447">
        <v>68.2</v>
      </c>
      <c r="V447">
        <v>23.599</v>
      </c>
      <c r="W447">
        <v>0.97199999999999998</v>
      </c>
      <c r="X447">
        <v>1</v>
      </c>
      <c r="Y447">
        <v>3</v>
      </c>
      <c r="Z447">
        <f>IF(AND(MIN(data!D447:'data'!K447, data!M447:'data'!Y447)&gt;=0, IF(data!L447&lt;0, FALSE, data!L447&lt;=95),COUNTA(data!D447:'data'!Y447)=22), 1, 0)</f>
        <v>0</v>
      </c>
      <c r="AA447">
        <f>IF(data!D447=3, IF(COUNTIFS(data!A:A, data!A447, data!G:G, "&lt;&gt;2")=0, 1, 0), 0)</f>
        <v>0</v>
      </c>
      <c r="AB447">
        <f>IF(AND(data!G447=2, COUNTIFS(data!A:A, data!A447, data!G:G, 2) = data!D447), 1, 0)</f>
        <v>0</v>
      </c>
      <c r="AC447" t="str">
        <f>IF(AB447=1, data!D447, "0")</f>
        <v>0</v>
      </c>
    </row>
    <row r="448" spans="1:29" x14ac:dyDescent="0.25">
      <c r="A448" s="1">
        <v>139351</v>
      </c>
      <c r="B448">
        <v>2</v>
      </c>
      <c r="C448" s="1" t="s">
        <v>469</v>
      </c>
      <c r="D448">
        <v>2</v>
      </c>
      <c r="E448">
        <v>3</v>
      </c>
      <c r="F448">
        <v>23</v>
      </c>
      <c r="G448">
        <v>2</v>
      </c>
      <c r="H448">
        <v>64</v>
      </c>
      <c r="I448">
        <v>2</v>
      </c>
      <c r="J448">
        <v>1</v>
      </c>
      <c r="K448">
        <v>7</v>
      </c>
      <c r="L448">
        <v>97</v>
      </c>
      <c r="M448">
        <v>1</v>
      </c>
      <c r="N448">
        <v>1</v>
      </c>
      <c r="O448">
        <v>5</v>
      </c>
      <c r="P448">
        <v>1</v>
      </c>
      <c r="Q448">
        <v>0.80800000000000005</v>
      </c>
      <c r="R448">
        <v>-1</v>
      </c>
      <c r="S448">
        <v>0</v>
      </c>
      <c r="T448">
        <v>167.8</v>
      </c>
      <c r="U448">
        <v>-1</v>
      </c>
      <c r="V448">
        <v>-1</v>
      </c>
      <c r="W448">
        <v>-1</v>
      </c>
      <c r="X448">
        <v>2</v>
      </c>
      <c r="Y448">
        <v>1</v>
      </c>
      <c r="Z448">
        <f>IF(AND(MIN(data!D448:'data'!K448, data!M448:'data'!Y448)&gt;=0, IF(data!L448&lt;0, FALSE, data!L448&lt;=95),COUNTA(data!D448:'data'!Y448)=22), 1, 0)</f>
        <v>0</v>
      </c>
      <c r="AA448">
        <f>IF(data!D448=3, IF(COUNTIFS(data!A:A, data!A448, data!G:G, "&lt;&gt;2")=0, 1, 0), 0)</f>
        <v>0</v>
      </c>
      <c r="AB448">
        <f>IF(AND(data!G448=2, COUNTIFS(data!A:A, data!A448, data!G:G, 2) = data!D448), 1, 0)</f>
        <v>0</v>
      </c>
      <c r="AC448" t="str">
        <f>IF(AB448=1, data!D448, "0")</f>
        <v>0</v>
      </c>
    </row>
    <row r="449" spans="1:29" x14ac:dyDescent="0.25">
      <c r="A449" s="1">
        <v>140181</v>
      </c>
      <c r="B449">
        <v>1</v>
      </c>
      <c r="C449" s="1" t="s">
        <v>470</v>
      </c>
      <c r="D449">
        <v>4</v>
      </c>
      <c r="E449">
        <v>7</v>
      </c>
      <c r="F449">
        <v>7</v>
      </c>
      <c r="G449">
        <v>2</v>
      </c>
      <c r="H449">
        <v>36</v>
      </c>
      <c r="I449">
        <v>6</v>
      </c>
      <c r="J449">
        <v>4</v>
      </c>
      <c r="K449">
        <v>7</v>
      </c>
      <c r="L449">
        <v>7</v>
      </c>
      <c r="M449">
        <v>2</v>
      </c>
      <c r="N449">
        <v>4</v>
      </c>
      <c r="O449">
        <v>2</v>
      </c>
      <c r="P449">
        <v>1</v>
      </c>
      <c r="Q449">
        <v>21</v>
      </c>
      <c r="R449">
        <v>-1</v>
      </c>
      <c r="S449">
        <v>0</v>
      </c>
      <c r="T449">
        <v>160.4</v>
      </c>
      <c r="U449">
        <v>59.1</v>
      </c>
      <c r="V449">
        <v>22.971</v>
      </c>
      <c r="W449">
        <v>-1</v>
      </c>
      <c r="X449">
        <v>-8</v>
      </c>
      <c r="Y449">
        <v>3</v>
      </c>
      <c r="Z449">
        <f>IF(AND(MIN(data!D449:'data'!K449, data!M449:'data'!Y449)&gt;=0, IF(data!L449&lt;0, FALSE, data!L449&lt;=95),COUNTA(data!D449:'data'!Y449)=22), 1, 0)</f>
        <v>0</v>
      </c>
      <c r="AA449">
        <f>IF(data!D449=3, IF(COUNTIFS(data!A:A, data!A449, data!G:G, "&lt;&gt;2")=0, 1, 0), 0)</f>
        <v>0</v>
      </c>
      <c r="AB449">
        <f>IF(AND(data!G449=2, COUNTIFS(data!A:A, data!A449, data!G:G, 2) = data!D449), 1, 0)</f>
        <v>0</v>
      </c>
      <c r="AC449" t="str">
        <f>IF(AB449=1, data!D449, "0")</f>
        <v>0</v>
      </c>
    </row>
    <row r="450" spans="1:29" x14ac:dyDescent="0.25">
      <c r="A450" s="1">
        <v>140181</v>
      </c>
      <c r="B450">
        <v>2</v>
      </c>
      <c r="C450" s="1" t="s">
        <v>471</v>
      </c>
      <c r="D450">
        <v>4</v>
      </c>
      <c r="E450">
        <v>7</v>
      </c>
      <c r="F450">
        <v>7</v>
      </c>
      <c r="G450">
        <v>1</v>
      </c>
      <c r="H450">
        <v>35</v>
      </c>
      <c r="I450">
        <v>6</v>
      </c>
      <c r="J450">
        <v>1</v>
      </c>
      <c r="K450">
        <v>7</v>
      </c>
      <c r="L450">
        <v>7</v>
      </c>
      <c r="M450">
        <v>3</v>
      </c>
      <c r="N450">
        <v>4</v>
      </c>
      <c r="O450">
        <v>1</v>
      </c>
      <c r="P450">
        <v>2</v>
      </c>
      <c r="Q450">
        <v>0</v>
      </c>
      <c r="R450">
        <v>-1</v>
      </c>
      <c r="S450">
        <v>3</v>
      </c>
      <c r="T450">
        <v>184</v>
      </c>
      <c r="U450">
        <v>116</v>
      </c>
      <c r="V450">
        <v>34.262999999999998</v>
      </c>
      <c r="W450">
        <v>-1</v>
      </c>
      <c r="X450">
        <v>2</v>
      </c>
      <c r="Y450">
        <v>1</v>
      </c>
      <c r="Z450">
        <f>IF(AND(MIN(data!D450:'data'!K450, data!M450:'data'!Y450)&gt;=0, IF(data!L450&lt;0, FALSE, data!L450&lt;=95),COUNTA(data!D450:'data'!Y450)=22), 1, 0)</f>
        <v>0</v>
      </c>
      <c r="AA450">
        <f>IF(data!D450=3, IF(COUNTIFS(data!A:A, data!A450, data!G:G, "&lt;&gt;2")=0, 1, 0), 0)</f>
        <v>0</v>
      </c>
      <c r="AB450">
        <f>IF(AND(data!G450=2, COUNTIFS(data!A:A, data!A450, data!G:G, 2) = data!D450), 1, 0)</f>
        <v>0</v>
      </c>
      <c r="AC450" t="str">
        <f>IF(AB450=1, data!D450, "0")</f>
        <v>0</v>
      </c>
    </row>
    <row r="451" spans="1:29" x14ac:dyDescent="0.25">
      <c r="A451" s="1">
        <v>140181</v>
      </c>
      <c r="B451">
        <v>3</v>
      </c>
      <c r="C451" s="1" t="s">
        <v>472</v>
      </c>
      <c r="D451">
        <v>4</v>
      </c>
      <c r="E451">
        <v>7</v>
      </c>
      <c r="F451">
        <v>7</v>
      </c>
      <c r="G451">
        <v>2</v>
      </c>
      <c r="H451">
        <v>12</v>
      </c>
      <c r="I451">
        <v>-1</v>
      </c>
      <c r="J451">
        <v>4</v>
      </c>
      <c r="K451">
        <v>-1</v>
      </c>
      <c r="L451">
        <v>7</v>
      </c>
      <c r="M451">
        <v>1</v>
      </c>
      <c r="N451">
        <v>-1</v>
      </c>
      <c r="O451">
        <v>-1</v>
      </c>
      <c r="P451">
        <v>-1</v>
      </c>
      <c r="Q451">
        <v>-1</v>
      </c>
      <c r="R451">
        <v>-1</v>
      </c>
      <c r="S451">
        <v>-2</v>
      </c>
      <c r="T451">
        <v>155.6</v>
      </c>
      <c r="U451">
        <v>49.6</v>
      </c>
      <c r="V451">
        <v>20.486000000000001</v>
      </c>
      <c r="W451">
        <v>-1</v>
      </c>
      <c r="X451">
        <v>1</v>
      </c>
      <c r="Y451">
        <v>-9</v>
      </c>
      <c r="Z451">
        <f>IF(AND(MIN(data!D451:'data'!K451, data!M451:'data'!Y451)&gt;=0, IF(data!L451&lt;0, FALSE, data!L451&lt;=95),COUNTA(data!D451:'data'!Y451)=22), 1, 0)</f>
        <v>0</v>
      </c>
      <c r="AA451">
        <f>IF(data!D451=3, IF(COUNTIFS(data!A:A, data!A451, data!G:G, "&lt;&gt;2")=0, 1, 0), 0)</f>
        <v>0</v>
      </c>
      <c r="AB451">
        <f>IF(AND(data!G451=2, COUNTIFS(data!A:A, data!A451, data!G:G, 2) = data!D451), 1, 0)</f>
        <v>0</v>
      </c>
      <c r="AC451" t="str">
        <f>IF(AB451=1, data!D451, "0")</f>
        <v>0</v>
      </c>
    </row>
    <row r="452" spans="1:29" x14ac:dyDescent="0.25">
      <c r="A452" s="1">
        <v>140181</v>
      </c>
      <c r="B452">
        <v>4</v>
      </c>
      <c r="C452" s="1" t="s">
        <v>473</v>
      </c>
      <c r="D452">
        <v>4</v>
      </c>
      <c r="E452">
        <v>7</v>
      </c>
      <c r="F452">
        <v>7</v>
      </c>
      <c r="G452">
        <v>1</v>
      </c>
      <c r="H452">
        <v>8</v>
      </c>
      <c r="I452">
        <v>-1</v>
      </c>
      <c r="J452">
        <v>4</v>
      </c>
      <c r="K452">
        <v>-1</v>
      </c>
      <c r="L452">
        <v>7</v>
      </c>
      <c r="M452">
        <v>1</v>
      </c>
      <c r="N452">
        <v>-1</v>
      </c>
      <c r="O452">
        <v>-1</v>
      </c>
      <c r="P452">
        <v>-1</v>
      </c>
      <c r="Q452">
        <v>-1</v>
      </c>
      <c r="R452">
        <v>-1</v>
      </c>
      <c r="S452">
        <v>-2</v>
      </c>
      <c r="T452">
        <v>134</v>
      </c>
      <c r="U452">
        <v>28.6</v>
      </c>
      <c r="V452">
        <v>15.928000000000001</v>
      </c>
      <c r="W452">
        <v>-1</v>
      </c>
      <c r="X452">
        <v>-8</v>
      </c>
      <c r="Y452">
        <v>3</v>
      </c>
      <c r="Z452">
        <f>IF(AND(MIN(data!D452:'data'!K452, data!M452:'data'!Y452)&gt;=0, IF(data!L452&lt;0, FALSE, data!L452&lt;=95),COUNTA(data!D452:'data'!Y452)=22), 1, 0)</f>
        <v>0</v>
      </c>
      <c r="AA452">
        <f>IF(data!D452=3, IF(COUNTIFS(data!A:A, data!A452, data!G:G, "&lt;&gt;2")=0, 1, 0), 0)</f>
        <v>0</v>
      </c>
      <c r="AB452">
        <f>IF(AND(data!G452=2, COUNTIFS(data!A:A, data!A452, data!G:G, 2) = data!D452), 1, 0)</f>
        <v>0</v>
      </c>
      <c r="AC452" t="str">
        <f>IF(AB452=1, data!D452, "0")</f>
        <v>0</v>
      </c>
    </row>
    <row r="453" spans="1:29" x14ac:dyDescent="0.25">
      <c r="A453" s="1">
        <v>140341</v>
      </c>
      <c r="B453">
        <v>1</v>
      </c>
      <c r="C453" s="1" t="s">
        <v>474</v>
      </c>
      <c r="D453">
        <v>2</v>
      </c>
      <c r="E453">
        <v>7</v>
      </c>
      <c r="F453">
        <v>7</v>
      </c>
      <c r="G453">
        <v>2</v>
      </c>
      <c r="H453">
        <v>47</v>
      </c>
      <c r="I453">
        <v>3</v>
      </c>
      <c r="J453">
        <v>3</v>
      </c>
      <c r="K453">
        <v>3</v>
      </c>
      <c r="L453">
        <v>8</v>
      </c>
      <c r="M453">
        <v>1</v>
      </c>
      <c r="N453">
        <v>1</v>
      </c>
      <c r="O453">
        <v>5</v>
      </c>
      <c r="P453">
        <v>2</v>
      </c>
      <c r="Q453">
        <v>0</v>
      </c>
      <c r="R453">
        <v>-1</v>
      </c>
      <c r="S453">
        <v>1</v>
      </c>
      <c r="T453">
        <v>168.2</v>
      </c>
      <c r="U453">
        <v>60.9</v>
      </c>
      <c r="V453">
        <v>21.526</v>
      </c>
      <c r="W453">
        <v>0.873</v>
      </c>
      <c r="X453">
        <v>1</v>
      </c>
      <c r="Y453">
        <v>3</v>
      </c>
      <c r="Z453">
        <f>IF(AND(MIN(data!D453:'data'!K453, data!M453:'data'!Y453)&gt;=0, IF(data!L453&lt;0, FALSE, data!L453&lt;=95),COUNTA(data!D453:'data'!Y453)=22), 1, 0)</f>
        <v>0</v>
      </c>
      <c r="AA453">
        <f>IF(data!D453=3, IF(COUNTIFS(data!A:A, data!A453, data!G:G, "&lt;&gt;2")=0, 1, 0), 0)</f>
        <v>0</v>
      </c>
      <c r="AB453">
        <f>IF(AND(data!G453=2, COUNTIFS(data!A:A, data!A453, data!G:G, 2) = data!D453), 1, 0)</f>
        <v>0</v>
      </c>
      <c r="AC453" t="str">
        <f>IF(AB453=1, data!D453, "0")</f>
        <v>0</v>
      </c>
    </row>
    <row r="454" spans="1:29" x14ac:dyDescent="0.25">
      <c r="A454" s="1">
        <v>140341</v>
      </c>
      <c r="B454">
        <v>2</v>
      </c>
      <c r="C454" s="1" t="s">
        <v>475</v>
      </c>
      <c r="D454">
        <v>2</v>
      </c>
      <c r="E454">
        <v>7</v>
      </c>
      <c r="F454">
        <v>7</v>
      </c>
      <c r="G454">
        <v>1</v>
      </c>
      <c r="H454">
        <v>16</v>
      </c>
      <c r="I454">
        <v>1</v>
      </c>
      <c r="J454">
        <v>3</v>
      </c>
      <c r="K454">
        <v>4</v>
      </c>
      <c r="L454">
        <v>8</v>
      </c>
      <c r="M454">
        <v>1</v>
      </c>
      <c r="N454">
        <v>1</v>
      </c>
      <c r="O454">
        <v>5</v>
      </c>
      <c r="P454">
        <v>2</v>
      </c>
      <c r="Q454">
        <v>0</v>
      </c>
      <c r="R454">
        <v>4</v>
      </c>
      <c r="S454">
        <v>2</v>
      </c>
      <c r="T454">
        <v>171.6</v>
      </c>
      <c r="U454">
        <v>64.2</v>
      </c>
      <c r="V454">
        <v>21.802</v>
      </c>
      <c r="W454">
        <v>0.80200000000000005</v>
      </c>
      <c r="X454">
        <v>1</v>
      </c>
      <c r="Y454">
        <v>2</v>
      </c>
      <c r="Z454">
        <f>IF(AND(MIN(data!D454:'data'!K454, data!M454:'data'!Y454)&gt;=0, IF(data!L454&lt;0, FALSE, data!L454&lt;=95),COUNTA(data!D454:'data'!Y454)=22), 1, 0)</f>
        <v>1</v>
      </c>
      <c r="AA454">
        <f>IF(data!D454=3, IF(COUNTIFS(data!A:A, data!A454, data!G:G, "&lt;&gt;2")=0, 1, 0), 0)</f>
        <v>0</v>
      </c>
      <c r="AB454">
        <f>IF(AND(data!G454=2, COUNTIFS(data!A:A, data!A454, data!G:G, 2) = data!D454), 1, 0)</f>
        <v>0</v>
      </c>
      <c r="AC454" t="str">
        <f>IF(AB454=1, data!D454, "0")</f>
        <v>0</v>
      </c>
    </row>
    <row r="455" spans="1:29" x14ac:dyDescent="0.25">
      <c r="A455" s="1">
        <v>140351</v>
      </c>
      <c r="B455">
        <v>1</v>
      </c>
      <c r="C455" s="1" t="s">
        <v>476</v>
      </c>
      <c r="D455">
        <v>2</v>
      </c>
      <c r="E455">
        <v>7</v>
      </c>
      <c r="F455">
        <v>7</v>
      </c>
      <c r="G455">
        <v>1</v>
      </c>
      <c r="H455">
        <v>38</v>
      </c>
      <c r="I455">
        <v>1</v>
      </c>
      <c r="J455">
        <v>1</v>
      </c>
      <c r="K455">
        <v>7</v>
      </c>
      <c r="L455">
        <v>-1</v>
      </c>
      <c r="M455">
        <v>5</v>
      </c>
      <c r="N455">
        <v>4</v>
      </c>
      <c r="O455">
        <v>1</v>
      </c>
      <c r="P455">
        <v>2</v>
      </c>
      <c r="Q455">
        <v>0</v>
      </c>
      <c r="R455">
        <v>-1</v>
      </c>
      <c r="S455">
        <v>0</v>
      </c>
      <c r="T455">
        <v>173</v>
      </c>
      <c r="U455">
        <v>-1</v>
      </c>
      <c r="V455">
        <v>-1</v>
      </c>
      <c r="W455">
        <v>0.92300000000000004</v>
      </c>
      <c r="X455">
        <v>2</v>
      </c>
      <c r="Y455">
        <v>1</v>
      </c>
      <c r="Z455">
        <f>IF(AND(MIN(data!D455:'data'!K455, data!M455:'data'!Y455)&gt;=0, IF(data!L455&lt;0, FALSE, data!L455&lt;=95),COUNTA(data!D455:'data'!Y455)=22), 1, 0)</f>
        <v>0</v>
      </c>
      <c r="AA455">
        <f>IF(data!D455=3, IF(COUNTIFS(data!A:A, data!A455, data!G:G, "&lt;&gt;2")=0, 1, 0), 0)</f>
        <v>0</v>
      </c>
      <c r="AB455">
        <f>IF(AND(data!G455=2, COUNTIFS(data!A:A, data!A455, data!G:G, 2) = data!D455), 1, 0)</f>
        <v>0</v>
      </c>
      <c r="AC455" t="str">
        <f>IF(AB455=1, data!D455, "0")</f>
        <v>0</v>
      </c>
    </row>
    <row r="456" spans="1:29" x14ac:dyDescent="0.25">
      <c r="A456" s="1">
        <v>140351</v>
      </c>
      <c r="B456">
        <v>2</v>
      </c>
      <c r="C456" s="1" t="s">
        <v>477</v>
      </c>
      <c r="D456">
        <v>2</v>
      </c>
      <c r="E456">
        <v>7</v>
      </c>
      <c r="F456">
        <v>7</v>
      </c>
      <c r="G456">
        <v>1</v>
      </c>
      <c r="H456">
        <v>29</v>
      </c>
      <c r="I456">
        <v>1</v>
      </c>
      <c r="J456">
        <v>1</v>
      </c>
      <c r="K456">
        <v>1</v>
      </c>
      <c r="L456">
        <v>-1</v>
      </c>
      <c r="M456">
        <v>2</v>
      </c>
      <c r="N456">
        <v>4</v>
      </c>
      <c r="O456">
        <v>2</v>
      </c>
      <c r="P456">
        <v>1</v>
      </c>
      <c r="Q456">
        <v>15.33</v>
      </c>
      <c r="R456">
        <v>-1</v>
      </c>
      <c r="S456">
        <v>0</v>
      </c>
      <c r="T456">
        <v>191</v>
      </c>
      <c r="U456">
        <v>-1</v>
      </c>
      <c r="V456">
        <v>-1</v>
      </c>
      <c r="W456">
        <v>0.83599999999999997</v>
      </c>
      <c r="X456">
        <v>3</v>
      </c>
      <c r="Y456">
        <v>3</v>
      </c>
      <c r="Z456">
        <f>IF(AND(MIN(data!D456:'data'!K456, data!M456:'data'!Y456)&gt;=0, IF(data!L456&lt;0, FALSE, data!L456&lt;=95),COUNTA(data!D456:'data'!Y456)=22), 1, 0)</f>
        <v>0</v>
      </c>
      <c r="AA456">
        <f>IF(data!D456=3, IF(COUNTIFS(data!A:A, data!A456, data!G:G, "&lt;&gt;2")=0, 1, 0), 0)</f>
        <v>0</v>
      </c>
      <c r="AB456">
        <f>IF(AND(data!G456=2, COUNTIFS(data!A:A, data!A456, data!G:G, 2) = data!D456), 1, 0)</f>
        <v>0</v>
      </c>
      <c r="AC456" t="str">
        <f>IF(AB456=1, data!D456, "0")</f>
        <v>0</v>
      </c>
    </row>
    <row r="457" spans="1:29" x14ac:dyDescent="0.25">
      <c r="A457" s="1">
        <v>141151</v>
      </c>
      <c r="B457">
        <v>1</v>
      </c>
      <c r="C457" s="1" t="s">
        <v>478</v>
      </c>
      <c r="D457">
        <v>1</v>
      </c>
      <c r="E457">
        <v>6</v>
      </c>
      <c r="F457">
        <v>3</v>
      </c>
      <c r="G457">
        <v>1</v>
      </c>
      <c r="H457">
        <v>61</v>
      </c>
      <c r="I457">
        <v>2</v>
      </c>
      <c r="J457">
        <v>1</v>
      </c>
      <c r="K457">
        <v>1</v>
      </c>
      <c r="L457">
        <v>97</v>
      </c>
      <c r="M457">
        <v>1</v>
      </c>
      <c r="N457">
        <v>1</v>
      </c>
      <c r="O457">
        <v>5</v>
      </c>
      <c r="P457">
        <v>1</v>
      </c>
      <c r="Q457">
        <v>10.875</v>
      </c>
      <c r="R457">
        <v>-1</v>
      </c>
      <c r="S457">
        <v>0</v>
      </c>
      <c r="T457">
        <v>162.30000000000001</v>
      </c>
      <c r="U457">
        <v>63.4</v>
      </c>
      <c r="V457">
        <v>24.068999999999999</v>
      </c>
      <c r="W457">
        <v>-1</v>
      </c>
      <c r="X457">
        <v>1</v>
      </c>
      <c r="Y457">
        <v>3</v>
      </c>
      <c r="Z457">
        <f>IF(AND(MIN(data!D457:'data'!K457, data!M457:'data'!Y457)&gt;=0, IF(data!L457&lt;0, FALSE, data!L457&lt;=95),COUNTA(data!D457:'data'!Y457)=22), 1, 0)</f>
        <v>0</v>
      </c>
      <c r="AA457">
        <f>IF(data!D457=3, IF(COUNTIFS(data!A:A, data!A457, data!G:G, "&lt;&gt;2")=0, 1, 0), 0)</f>
        <v>0</v>
      </c>
      <c r="AB457">
        <f>IF(AND(data!G457=2, COUNTIFS(data!A:A, data!A457, data!G:G, 2) = data!D457), 1, 0)</f>
        <v>0</v>
      </c>
      <c r="AC457" t="str">
        <f>IF(AB457=1, data!D457, "0")</f>
        <v>0</v>
      </c>
    </row>
    <row r="458" spans="1:29" x14ac:dyDescent="0.25">
      <c r="A458" s="1">
        <v>141201</v>
      </c>
      <c r="B458">
        <v>1</v>
      </c>
      <c r="C458" s="1" t="s">
        <v>479</v>
      </c>
      <c r="D458">
        <v>4</v>
      </c>
      <c r="E458">
        <v>6</v>
      </c>
      <c r="F458">
        <v>3</v>
      </c>
      <c r="G458">
        <v>1</v>
      </c>
      <c r="H458">
        <v>43</v>
      </c>
      <c r="I458">
        <v>2</v>
      </c>
      <c r="J458">
        <v>1</v>
      </c>
      <c r="K458">
        <v>7</v>
      </c>
      <c r="L458">
        <v>21</v>
      </c>
      <c r="M458">
        <v>1</v>
      </c>
      <c r="N458">
        <v>1</v>
      </c>
      <c r="O458">
        <v>5</v>
      </c>
      <c r="P458">
        <v>1</v>
      </c>
      <c r="Q458">
        <v>3.75</v>
      </c>
      <c r="R458">
        <v>-1</v>
      </c>
      <c r="S458">
        <v>0</v>
      </c>
      <c r="T458">
        <v>178.9</v>
      </c>
      <c r="U458">
        <v>88.8</v>
      </c>
      <c r="V458">
        <v>27.745000000000001</v>
      </c>
      <c r="W458">
        <v>0.96899999999999997</v>
      </c>
      <c r="X458">
        <v>1</v>
      </c>
      <c r="Y458">
        <v>3</v>
      </c>
      <c r="Z458">
        <f>IF(AND(MIN(data!D458:'data'!K458, data!M458:'data'!Y458)&gt;=0, IF(data!L458&lt;0, FALSE, data!L458&lt;=95),COUNTA(data!D458:'data'!Y458)=22), 1, 0)</f>
        <v>0</v>
      </c>
      <c r="AA458">
        <f>IF(data!D458=3, IF(COUNTIFS(data!A:A, data!A458, data!G:G, "&lt;&gt;2")=0, 1, 0), 0)</f>
        <v>0</v>
      </c>
      <c r="AB458">
        <f>IF(AND(data!G458=2, COUNTIFS(data!A:A, data!A458, data!G:G, 2) = data!D458), 1, 0)</f>
        <v>0</v>
      </c>
      <c r="AC458" t="str">
        <f>IF(AB458=1, data!D458, "0")</f>
        <v>0</v>
      </c>
    </row>
    <row r="459" spans="1:29" x14ac:dyDescent="0.25">
      <c r="A459" s="1">
        <v>141201</v>
      </c>
      <c r="B459">
        <v>2</v>
      </c>
      <c r="C459" s="1" t="s">
        <v>480</v>
      </c>
      <c r="D459">
        <v>4</v>
      </c>
      <c r="E459">
        <v>6</v>
      </c>
      <c r="F459">
        <v>3</v>
      </c>
      <c r="G459">
        <v>2</v>
      </c>
      <c r="H459">
        <v>46</v>
      </c>
      <c r="I459">
        <v>2</v>
      </c>
      <c r="J459">
        <v>1</v>
      </c>
      <c r="K459">
        <v>4</v>
      </c>
      <c r="L459">
        <v>21</v>
      </c>
      <c r="M459">
        <v>3</v>
      </c>
      <c r="N459">
        <v>1</v>
      </c>
      <c r="O459">
        <v>5</v>
      </c>
      <c r="P459">
        <v>1</v>
      </c>
      <c r="Q459">
        <v>5.8550000000000004</v>
      </c>
      <c r="R459">
        <v>-1</v>
      </c>
      <c r="S459">
        <v>1</v>
      </c>
      <c r="T459">
        <v>166.8</v>
      </c>
      <c r="U459">
        <v>78.2</v>
      </c>
      <c r="V459">
        <v>28.106999999999999</v>
      </c>
      <c r="W459">
        <v>0.80300000000000005</v>
      </c>
      <c r="X459">
        <v>2</v>
      </c>
      <c r="Y459">
        <v>1</v>
      </c>
      <c r="Z459">
        <f>IF(AND(MIN(data!D459:'data'!K459, data!M459:'data'!Y459)&gt;=0, IF(data!L459&lt;0, FALSE, data!L459&lt;=95),COUNTA(data!D459:'data'!Y459)=22), 1, 0)</f>
        <v>0</v>
      </c>
      <c r="AA459">
        <f>IF(data!D459=3, IF(COUNTIFS(data!A:A, data!A459, data!G:G, "&lt;&gt;2")=0, 1, 0), 0)</f>
        <v>0</v>
      </c>
      <c r="AB459">
        <f>IF(AND(data!G459=2, COUNTIFS(data!A:A, data!A459, data!G:G, 2) = data!D459), 1, 0)</f>
        <v>0</v>
      </c>
      <c r="AC459" t="str">
        <f>IF(AB459=1, data!D459, "0")</f>
        <v>0</v>
      </c>
    </row>
    <row r="460" spans="1:29" x14ac:dyDescent="0.25">
      <c r="A460" s="1">
        <v>141201</v>
      </c>
      <c r="B460">
        <v>3</v>
      </c>
      <c r="C460" s="1" t="s">
        <v>481</v>
      </c>
      <c r="D460">
        <v>4</v>
      </c>
      <c r="E460">
        <v>6</v>
      </c>
      <c r="F460">
        <v>3</v>
      </c>
      <c r="G460">
        <v>1</v>
      </c>
      <c r="H460">
        <v>20</v>
      </c>
      <c r="I460">
        <v>1</v>
      </c>
      <c r="J460">
        <v>1</v>
      </c>
      <c r="K460">
        <v>3</v>
      </c>
      <c r="L460">
        <v>21</v>
      </c>
      <c r="M460">
        <v>3</v>
      </c>
      <c r="N460">
        <v>2</v>
      </c>
      <c r="O460">
        <v>5</v>
      </c>
      <c r="P460">
        <v>1</v>
      </c>
      <c r="Q460">
        <v>22.46</v>
      </c>
      <c r="R460">
        <v>2</v>
      </c>
      <c r="S460">
        <v>2</v>
      </c>
      <c r="T460">
        <v>182.6</v>
      </c>
      <c r="U460">
        <v>76.8</v>
      </c>
      <c r="V460">
        <v>23.033000000000001</v>
      </c>
      <c r="W460">
        <v>0.86099999999999999</v>
      </c>
      <c r="X460">
        <v>1</v>
      </c>
      <c r="Y460">
        <v>3</v>
      </c>
      <c r="Z460">
        <f>IF(AND(MIN(data!D460:'data'!K460, data!M460:'data'!Y460)&gt;=0, IF(data!L460&lt;0, FALSE, data!L460&lt;=95),COUNTA(data!D460:'data'!Y460)=22), 1, 0)</f>
        <v>1</v>
      </c>
      <c r="AA460">
        <f>IF(data!D460=3, IF(COUNTIFS(data!A:A, data!A460, data!G:G, "&lt;&gt;2")=0, 1, 0), 0)</f>
        <v>0</v>
      </c>
      <c r="AB460">
        <f>IF(AND(data!G460=2, COUNTIFS(data!A:A, data!A460, data!G:G, 2) = data!D460), 1, 0)</f>
        <v>0</v>
      </c>
      <c r="AC460" t="str">
        <f>IF(AB460=1, data!D460, "0")</f>
        <v>0</v>
      </c>
    </row>
    <row r="461" spans="1:29" x14ac:dyDescent="0.25">
      <c r="A461" s="1">
        <v>141201</v>
      </c>
      <c r="B461">
        <v>4</v>
      </c>
      <c r="C461" s="1" t="s">
        <v>482</v>
      </c>
      <c r="D461">
        <v>4</v>
      </c>
      <c r="E461">
        <v>6</v>
      </c>
      <c r="F461">
        <v>3</v>
      </c>
      <c r="G461">
        <v>1</v>
      </c>
      <c r="H461">
        <v>18</v>
      </c>
      <c r="I461">
        <v>1</v>
      </c>
      <c r="J461">
        <v>1</v>
      </c>
      <c r="K461">
        <v>4</v>
      </c>
      <c r="L461">
        <v>21</v>
      </c>
      <c r="M461">
        <v>1</v>
      </c>
      <c r="N461">
        <v>3</v>
      </c>
      <c r="O461">
        <v>5</v>
      </c>
      <c r="P461">
        <v>1</v>
      </c>
      <c r="Q461">
        <v>5.8000000000000003E-2</v>
      </c>
      <c r="R461">
        <v>4</v>
      </c>
      <c r="S461">
        <v>0</v>
      </c>
      <c r="T461">
        <v>182.7</v>
      </c>
      <c r="U461">
        <v>73.3</v>
      </c>
      <c r="V461">
        <v>21.96</v>
      </c>
      <c r="W461">
        <v>0.81299999999999994</v>
      </c>
      <c r="X461">
        <v>1</v>
      </c>
      <c r="Y461">
        <v>2</v>
      </c>
      <c r="Z461">
        <f>IF(AND(MIN(data!D461:'data'!K461, data!M461:'data'!Y461)&gt;=0, IF(data!L461&lt;0, FALSE, data!L461&lt;=95),COUNTA(data!D461:'data'!Y461)=22), 1, 0)</f>
        <v>1</v>
      </c>
      <c r="AA461">
        <f>IF(data!D461=3, IF(COUNTIFS(data!A:A, data!A461, data!G:G, "&lt;&gt;2")=0, 1, 0), 0)</f>
        <v>0</v>
      </c>
      <c r="AB461">
        <f>IF(AND(data!G461=2, COUNTIFS(data!A:A, data!A461, data!G:G, 2) = data!D461), 1, 0)</f>
        <v>0</v>
      </c>
      <c r="AC461" t="str">
        <f>IF(AB461=1, data!D461, "0")</f>
        <v>0</v>
      </c>
    </row>
    <row r="462" spans="1:29" x14ac:dyDescent="0.25">
      <c r="A462" s="1">
        <v>141251</v>
      </c>
      <c r="B462">
        <v>1</v>
      </c>
      <c r="C462" s="1" t="s">
        <v>483</v>
      </c>
      <c r="D462">
        <v>1</v>
      </c>
      <c r="E462">
        <v>6</v>
      </c>
      <c r="F462">
        <v>3</v>
      </c>
      <c r="G462">
        <v>1</v>
      </c>
      <c r="H462">
        <v>71</v>
      </c>
      <c r="I462">
        <v>5</v>
      </c>
      <c r="J462">
        <v>1</v>
      </c>
      <c r="K462">
        <v>7</v>
      </c>
      <c r="L462">
        <v>97</v>
      </c>
      <c r="M462">
        <v>2</v>
      </c>
      <c r="N462">
        <v>3</v>
      </c>
      <c r="O462">
        <v>5</v>
      </c>
      <c r="P462">
        <v>1</v>
      </c>
      <c r="Q462">
        <v>0.80800000000000005</v>
      </c>
      <c r="R462">
        <v>-1</v>
      </c>
      <c r="S462">
        <v>0</v>
      </c>
      <c r="T462">
        <v>164.8</v>
      </c>
      <c r="U462">
        <v>83.4</v>
      </c>
      <c r="V462">
        <v>30.707999999999998</v>
      </c>
      <c r="W462">
        <v>0.90900000000000003</v>
      </c>
      <c r="X462">
        <v>-8</v>
      </c>
      <c r="Y462">
        <v>1</v>
      </c>
      <c r="Z462">
        <f>IF(AND(MIN(data!D462:'data'!K462, data!M462:'data'!Y462)&gt;=0, IF(data!L462&lt;0, FALSE, data!L462&lt;=95),COUNTA(data!D462:'data'!Y462)=22), 1, 0)</f>
        <v>0</v>
      </c>
      <c r="AA462">
        <f>IF(data!D462=3, IF(COUNTIFS(data!A:A, data!A462, data!G:G, "&lt;&gt;2")=0, 1, 0), 0)</f>
        <v>0</v>
      </c>
      <c r="AB462">
        <f>IF(AND(data!G462=2, COUNTIFS(data!A:A, data!A462, data!G:G, 2) = data!D462), 1, 0)</f>
        <v>0</v>
      </c>
      <c r="AC462" t="str">
        <f>IF(AB462=1, data!D462, "0")</f>
        <v>0</v>
      </c>
    </row>
    <row r="463" spans="1:29" x14ac:dyDescent="0.25">
      <c r="A463" s="1">
        <v>141341</v>
      </c>
      <c r="B463">
        <v>1</v>
      </c>
      <c r="C463" s="1" t="s">
        <v>484</v>
      </c>
      <c r="D463">
        <v>2</v>
      </c>
      <c r="E463">
        <v>6</v>
      </c>
      <c r="F463">
        <v>3</v>
      </c>
      <c r="G463">
        <v>1</v>
      </c>
      <c r="H463">
        <v>58</v>
      </c>
      <c r="I463">
        <v>2</v>
      </c>
      <c r="J463">
        <v>1</v>
      </c>
      <c r="K463">
        <v>2</v>
      </c>
      <c r="L463">
        <v>20</v>
      </c>
      <c r="M463">
        <v>1</v>
      </c>
      <c r="N463">
        <v>3</v>
      </c>
      <c r="O463">
        <v>5</v>
      </c>
      <c r="P463">
        <v>1</v>
      </c>
      <c r="Q463">
        <v>7.5579999999999998</v>
      </c>
      <c r="R463">
        <v>-1</v>
      </c>
      <c r="S463">
        <v>0</v>
      </c>
      <c r="T463">
        <v>167.9</v>
      </c>
      <c r="U463">
        <v>67.099999999999994</v>
      </c>
      <c r="V463">
        <v>23.802</v>
      </c>
      <c r="W463">
        <v>0.89600000000000002</v>
      </c>
      <c r="X463">
        <v>1</v>
      </c>
      <c r="Y463">
        <v>3</v>
      </c>
      <c r="Z463">
        <f>IF(AND(MIN(data!D463:'data'!K463, data!M463:'data'!Y463)&gt;=0, IF(data!L463&lt;0, FALSE, data!L463&lt;=95),COUNTA(data!D463:'data'!Y463)=22), 1, 0)</f>
        <v>0</v>
      </c>
      <c r="AA463">
        <f>IF(data!D463=3, IF(COUNTIFS(data!A:A, data!A463, data!G:G, "&lt;&gt;2")=0, 1, 0), 0)</f>
        <v>0</v>
      </c>
      <c r="AB463">
        <f>IF(AND(data!G463=2, COUNTIFS(data!A:A, data!A463, data!G:G, 2) = data!D463), 1, 0)</f>
        <v>0</v>
      </c>
      <c r="AC463" t="str">
        <f>IF(AB463=1, data!D463, "0")</f>
        <v>0</v>
      </c>
    </row>
    <row r="464" spans="1:29" x14ac:dyDescent="0.25">
      <c r="A464" s="1">
        <v>141341</v>
      </c>
      <c r="B464">
        <v>2</v>
      </c>
      <c r="C464" s="1" t="s">
        <v>485</v>
      </c>
      <c r="D464">
        <v>2</v>
      </c>
      <c r="E464">
        <v>6</v>
      </c>
      <c r="F464">
        <v>3</v>
      </c>
      <c r="G464">
        <v>2</v>
      </c>
      <c r="H464">
        <v>58</v>
      </c>
      <c r="I464">
        <v>2</v>
      </c>
      <c r="J464">
        <v>1</v>
      </c>
      <c r="K464">
        <v>4</v>
      </c>
      <c r="L464">
        <v>20</v>
      </c>
      <c r="M464">
        <v>3</v>
      </c>
      <c r="N464">
        <v>3</v>
      </c>
      <c r="O464">
        <v>5</v>
      </c>
      <c r="P464">
        <v>1</v>
      </c>
      <c r="Q464">
        <v>4.0960000000000001</v>
      </c>
      <c r="R464">
        <v>-1</v>
      </c>
      <c r="S464">
        <v>0</v>
      </c>
      <c r="T464">
        <v>157.30000000000001</v>
      </c>
      <c r="U464">
        <v>85.4</v>
      </c>
      <c r="V464">
        <v>34.514000000000003</v>
      </c>
      <c r="W464">
        <v>0.93</v>
      </c>
      <c r="X464">
        <v>2</v>
      </c>
      <c r="Y464">
        <v>1</v>
      </c>
      <c r="Z464">
        <f>IF(AND(MIN(data!D464:'data'!K464, data!M464:'data'!Y464)&gt;=0, IF(data!L464&lt;0, FALSE, data!L464&lt;=95),COUNTA(data!D464:'data'!Y464)=22), 1, 0)</f>
        <v>0</v>
      </c>
      <c r="AA464">
        <f>IF(data!D464=3, IF(COUNTIFS(data!A:A, data!A464, data!G:G, "&lt;&gt;2")=0, 1, 0), 0)</f>
        <v>0</v>
      </c>
      <c r="AB464">
        <f>IF(AND(data!G464=2, COUNTIFS(data!A:A, data!A464, data!G:G, 2) = data!D464), 1, 0)</f>
        <v>0</v>
      </c>
      <c r="AC464" t="str">
        <f>IF(AB464=1, data!D464, "0")</f>
        <v>0</v>
      </c>
    </row>
    <row r="465" spans="1:29" x14ac:dyDescent="0.25">
      <c r="A465" s="1">
        <v>141351</v>
      </c>
      <c r="B465">
        <v>1</v>
      </c>
      <c r="C465" s="1" t="s">
        <v>486</v>
      </c>
      <c r="D465">
        <v>1</v>
      </c>
      <c r="E465">
        <v>6</v>
      </c>
      <c r="F465">
        <v>3</v>
      </c>
      <c r="G465">
        <v>2</v>
      </c>
      <c r="H465">
        <v>80</v>
      </c>
      <c r="I465">
        <v>1</v>
      </c>
      <c r="J465">
        <v>1</v>
      </c>
      <c r="K465">
        <v>7</v>
      </c>
      <c r="L465">
        <v>97</v>
      </c>
      <c r="M465">
        <v>2</v>
      </c>
      <c r="N465">
        <v>3</v>
      </c>
      <c r="O465">
        <v>5</v>
      </c>
      <c r="P465">
        <v>1</v>
      </c>
      <c r="Q465">
        <v>4.6449999999999996</v>
      </c>
      <c r="R465">
        <v>-1</v>
      </c>
      <c r="S465">
        <v>-2</v>
      </c>
      <c r="T465">
        <v>-1</v>
      </c>
      <c r="U465">
        <v>79.5</v>
      </c>
      <c r="V465">
        <v>-1</v>
      </c>
      <c r="W465">
        <v>-1</v>
      </c>
      <c r="X465">
        <v>-2</v>
      </c>
      <c r="Y465">
        <v>-2</v>
      </c>
      <c r="Z465">
        <f>IF(AND(MIN(data!D465:'data'!K465, data!M465:'data'!Y465)&gt;=0, IF(data!L465&lt;0, FALSE, data!L465&lt;=95),COUNTA(data!D465:'data'!Y465)=22), 1, 0)</f>
        <v>0</v>
      </c>
      <c r="AA465">
        <f>IF(data!D465=3, IF(COUNTIFS(data!A:A, data!A465, data!G:G, "&lt;&gt;2")=0, 1, 0), 0)</f>
        <v>0</v>
      </c>
      <c r="AB465">
        <f>IF(AND(data!G465=2, COUNTIFS(data!A:A, data!A465, data!G:G, 2) = data!D465), 1, 0)</f>
        <v>1</v>
      </c>
      <c r="AC465">
        <f>IF(AB465=1, data!D465, "0")</f>
        <v>1</v>
      </c>
    </row>
    <row r="466" spans="1:29" x14ac:dyDescent="0.25">
      <c r="A466" s="1">
        <v>141371</v>
      </c>
      <c r="B466">
        <v>1</v>
      </c>
      <c r="C466" s="1" t="s">
        <v>487</v>
      </c>
      <c r="D466">
        <v>3</v>
      </c>
      <c r="E466">
        <v>6</v>
      </c>
      <c r="F466">
        <v>3</v>
      </c>
      <c r="G466">
        <v>2</v>
      </c>
      <c r="H466">
        <v>31</v>
      </c>
      <c r="I466">
        <v>2</v>
      </c>
      <c r="J466">
        <v>1</v>
      </c>
      <c r="K466">
        <v>4</v>
      </c>
      <c r="L466">
        <v>25</v>
      </c>
      <c r="M466">
        <v>1</v>
      </c>
      <c r="N466">
        <v>1</v>
      </c>
      <c r="O466">
        <v>5</v>
      </c>
      <c r="P466">
        <v>1</v>
      </c>
      <c r="Q466">
        <v>0.89400000000000002</v>
      </c>
      <c r="R466">
        <v>-1</v>
      </c>
      <c r="S466">
        <v>0</v>
      </c>
      <c r="T466">
        <v>162.19999999999999</v>
      </c>
      <c r="U466">
        <v>91.8</v>
      </c>
      <c r="V466">
        <v>34.893000000000001</v>
      </c>
      <c r="W466">
        <v>0.70599999999999996</v>
      </c>
      <c r="X466">
        <v>2</v>
      </c>
      <c r="Y466">
        <v>1</v>
      </c>
      <c r="Z466">
        <f>IF(AND(MIN(data!D466:'data'!K466, data!M466:'data'!Y466)&gt;=0, IF(data!L466&lt;0, FALSE, data!L466&lt;=95),COUNTA(data!D466:'data'!Y466)=22), 1, 0)</f>
        <v>0</v>
      </c>
      <c r="AA466">
        <f>IF(data!D466=3, IF(COUNTIFS(data!A:A, data!A466, data!G:G, "&lt;&gt;2")=0, 1, 0), 0)</f>
        <v>1</v>
      </c>
      <c r="AB466">
        <f>IF(AND(data!G466=2, COUNTIFS(data!A:A, data!A466, data!G:G, 2) = data!D466), 1, 0)</f>
        <v>1</v>
      </c>
      <c r="AC466">
        <f>IF(AB466=1, data!D466, "0")</f>
        <v>3</v>
      </c>
    </row>
    <row r="467" spans="1:29" x14ac:dyDescent="0.25">
      <c r="A467" s="1">
        <v>141371</v>
      </c>
      <c r="B467">
        <v>2</v>
      </c>
      <c r="C467" s="1" t="s">
        <v>488</v>
      </c>
      <c r="D467">
        <v>3</v>
      </c>
      <c r="E467">
        <v>6</v>
      </c>
      <c r="F467">
        <v>3</v>
      </c>
      <c r="G467">
        <v>2</v>
      </c>
      <c r="H467">
        <v>6</v>
      </c>
      <c r="I467">
        <v>-1</v>
      </c>
      <c r="J467">
        <v>1</v>
      </c>
      <c r="K467">
        <v>-1</v>
      </c>
      <c r="L467">
        <v>25</v>
      </c>
      <c r="M467">
        <v>1</v>
      </c>
      <c r="N467">
        <v>-1</v>
      </c>
      <c r="O467">
        <v>-1</v>
      </c>
      <c r="P467">
        <v>-1</v>
      </c>
      <c r="Q467">
        <v>-1</v>
      </c>
      <c r="R467">
        <v>-1</v>
      </c>
      <c r="S467">
        <v>-2</v>
      </c>
      <c r="T467">
        <v>127.3</v>
      </c>
      <c r="U467">
        <v>41.1</v>
      </c>
      <c r="V467">
        <v>25.361999999999998</v>
      </c>
      <c r="W467">
        <v>-1</v>
      </c>
      <c r="X467">
        <v>-2</v>
      </c>
      <c r="Y467">
        <v>-2</v>
      </c>
      <c r="Z467">
        <f>IF(AND(MIN(data!D467:'data'!K467, data!M467:'data'!Y467)&gt;=0, IF(data!L467&lt;0, FALSE, data!L467&lt;=95),COUNTA(data!D467:'data'!Y467)=22), 1, 0)</f>
        <v>0</v>
      </c>
      <c r="AA467">
        <f>IF(data!D467=3, IF(COUNTIFS(data!A:A, data!A467, data!G:G, "&lt;&gt;2")=0, 1, 0), 0)</f>
        <v>1</v>
      </c>
      <c r="AB467">
        <f>IF(AND(data!G467=2, COUNTIFS(data!A:A, data!A467, data!G:G, 2) = data!D467), 1, 0)</f>
        <v>1</v>
      </c>
      <c r="AC467">
        <f>IF(AB467=1, data!D467, "0")</f>
        <v>3</v>
      </c>
    </row>
    <row r="468" spans="1:29" x14ac:dyDescent="0.25">
      <c r="A468" s="1">
        <v>141371</v>
      </c>
      <c r="B468">
        <v>3</v>
      </c>
      <c r="C468" s="1" t="s">
        <v>489</v>
      </c>
      <c r="D468">
        <v>3</v>
      </c>
      <c r="E468">
        <v>6</v>
      </c>
      <c r="F468">
        <v>3</v>
      </c>
      <c r="G468">
        <v>2</v>
      </c>
      <c r="H468">
        <v>5</v>
      </c>
      <c r="I468">
        <v>-1</v>
      </c>
      <c r="J468">
        <v>1</v>
      </c>
      <c r="K468">
        <v>-1</v>
      </c>
      <c r="L468">
        <v>25</v>
      </c>
      <c r="M468">
        <v>3</v>
      </c>
      <c r="N468">
        <v>-1</v>
      </c>
      <c r="O468">
        <v>-1</v>
      </c>
      <c r="P468">
        <v>-1</v>
      </c>
      <c r="Q468">
        <v>-1</v>
      </c>
      <c r="R468">
        <v>-1</v>
      </c>
      <c r="S468">
        <v>-2</v>
      </c>
      <c r="T468">
        <v>115.6</v>
      </c>
      <c r="U468">
        <v>22.2</v>
      </c>
      <c r="V468">
        <v>16.613</v>
      </c>
      <c r="W468">
        <v>-1</v>
      </c>
      <c r="X468">
        <v>-2</v>
      </c>
      <c r="Y468">
        <v>-2</v>
      </c>
      <c r="Z468">
        <f>IF(AND(MIN(data!D468:'data'!K468, data!M468:'data'!Y468)&gt;=0, IF(data!L468&lt;0, FALSE, data!L468&lt;=95),COUNTA(data!D468:'data'!Y468)=22), 1, 0)</f>
        <v>0</v>
      </c>
      <c r="AA468">
        <f>IF(data!D468=3, IF(COUNTIFS(data!A:A, data!A468, data!G:G, "&lt;&gt;2")=0, 1, 0), 0)</f>
        <v>1</v>
      </c>
      <c r="AB468">
        <f>IF(AND(data!G468=2, COUNTIFS(data!A:A, data!A468, data!G:G, 2) = data!D468), 1, 0)</f>
        <v>1</v>
      </c>
      <c r="AC468">
        <f>IF(AB468=1, data!D468, "0")</f>
        <v>3</v>
      </c>
    </row>
    <row r="469" spans="1:29" x14ac:dyDescent="0.25">
      <c r="A469" s="1">
        <v>142051</v>
      </c>
      <c r="B469">
        <v>1</v>
      </c>
      <c r="C469" s="1" t="s">
        <v>490</v>
      </c>
      <c r="D469">
        <v>1</v>
      </c>
      <c r="E469">
        <v>7</v>
      </c>
      <c r="F469">
        <v>8</v>
      </c>
      <c r="G469">
        <v>1</v>
      </c>
      <c r="H469">
        <v>22</v>
      </c>
      <c r="I469">
        <v>1</v>
      </c>
      <c r="J469">
        <v>6</v>
      </c>
      <c r="K469">
        <v>1</v>
      </c>
      <c r="L469">
        <v>-1</v>
      </c>
      <c r="M469">
        <v>2</v>
      </c>
      <c r="N469">
        <v>1</v>
      </c>
      <c r="O469">
        <v>5</v>
      </c>
      <c r="P469">
        <v>1</v>
      </c>
      <c r="Q469">
        <v>2.6829999999999998</v>
      </c>
      <c r="R469">
        <v>4</v>
      </c>
      <c r="S469">
        <v>2</v>
      </c>
      <c r="T469">
        <v>161.80000000000001</v>
      </c>
      <c r="U469">
        <v>62.4</v>
      </c>
      <c r="V469">
        <v>23.835999999999999</v>
      </c>
      <c r="W469">
        <v>0.77300000000000002</v>
      </c>
      <c r="X469">
        <v>1</v>
      </c>
      <c r="Y469">
        <v>1</v>
      </c>
      <c r="Z469">
        <f>IF(AND(MIN(data!D469:'data'!K469, data!M469:'data'!Y469)&gt;=0, IF(data!L469&lt;0, FALSE, data!L469&lt;=95),COUNTA(data!D469:'data'!Y469)=22), 1, 0)</f>
        <v>0</v>
      </c>
      <c r="AA469">
        <f>IF(data!D469=3, IF(COUNTIFS(data!A:A, data!A469, data!G:G, "&lt;&gt;2")=0, 1, 0), 0)</f>
        <v>0</v>
      </c>
      <c r="AB469">
        <f>IF(AND(data!G469=2, COUNTIFS(data!A:A, data!A469, data!G:G, 2) = data!D469), 1, 0)</f>
        <v>0</v>
      </c>
      <c r="AC469" t="str">
        <f>IF(AB469=1, data!D469, "0")</f>
        <v>0</v>
      </c>
    </row>
    <row r="470" spans="1:29" x14ac:dyDescent="0.25">
      <c r="A470" s="1">
        <v>142151</v>
      </c>
      <c r="B470">
        <v>1</v>
      </c>
      <c r="C470" s="1" t="s">
        <v>491</v>
      </c>
      <c r="D470">
        <v>4</v>
      </c>
      <c r="E470">
        <v>7</v>
      </c>
      <c r="F470">
        <v>8</v>
      </c>
      <c r="G470">
        <v>1</v>
      </c>
      <c r="H470">
        <v>38</v>
      </c>
      <c r="I470">
        <v>2</v>
      </c>
      <c r="J470">
        <v>4</v>
      </c>
      <c r="K470">
        <v>3</v>
      </c>
      <c r="L470">
        <v>16</v>
      </c>
      <c r="M470">
        <v>2</v>
      </c>
      <c r="N470">
        <v>1</v>
      </c>
      <c r="O470">
        <v>5</v>
      </c>
      <c r="P470">
        <v>1</v>
      </c>
      <c r="Q470">
        <v>18.029</v>
      </c>
      <c r="R470">
        <v>-1</v>
      </c>
      <c r="S470">
        <v>0</v>
      </c>
      <c r="T470">
        <v>173.1</v>
      </c>
      <c r="U470">
        <v>79.2</v>
      </c>
      <c r="V470">
        <v>26.431999999999999</v>
      </c>
      <c r="W470">
        <v>0.93400000000000005</v>
      </c>
      <c r="X470">
        <v>2</v>
      </c>
      <c r="Y470">
        <v>1</v>
      </c>
      <c r="Z470">
        <f>IF(AND(MIN(data!D470:'data'!K470, data!M470:'data'!Y470)&gt;=0, IF(data!L470&lt;0, FALSE, data!L470&lt;=95),COUNTA(data!D470:'data'!Y470)=22), 1, 0)</f>
        <v>0</v>
      </c>
      <c r="AA470">
        <f>IF(data!D470=3, IF(COUNTIFS(data!A:A, data!A470, data!G:G, "&lt;&gt;2")=0, 1, 0), 0)</f>
        <v>0</v>
      </c>
      <c r="AB470">
        <f>IF(AND(data!G470=2, COUNTIFS(data!A:A, data!A470, data!G:G, 2) = data!D470), 1, 0)</f>
        <v>0</v>
      </c>
      <c r="AC470" t="str">
        <f>IF(AB470=1, data!D470, "0")</f>
        <v>0</v>
      </c>
    </row>
    <row r="471" spans="1:29" x14ac:dyDescent="0.25">
      <c r="A471" s="1">
        <v>142151</v>
      </c>
      <c r="B471">
        <v>2</v>
      </c>
      <c r="C471" s="1" t="s">
        <v>492</v>
      </c>
      <c r="D471">
        <v>4</v>
      </c>
      <c r="E471">
        <v>7</v>
      </c>
      <c r="F471">
        <v>8</v>
      </c>
      <c r="G471">
        <v>2</v>
      </c>
      <c r="H471">
        <v>37</v>
      </c>
      <c r="I471">
        <v>2</v>
      </c>
      <c r="J471">
        <v>4</v>
      </c>
      <c r="K471">
        <v>4</v>
      </c>
      <c r="L471">
        <v>16</v>
      </c>
      <c r="M471">
        <v>2</v>
      </c>
      <c r="N471">
        <v>1</v>
      </c>
      <c r="O471">
        <v>5</v>
      </c>
      <c r="P471">
        <v>1</v>
      </c>
      <c r="Q471">
        <v>34.5</v>
      </c>
      <c r="R471">
        <v>-1</v>
      </c>
      <c r="S471">
        <v>0</v>
      </c>
      <c r="T471">
        <v>154.6</v>
      </c>
      <c r="U471">
        <v>55.3</v>
      </c>
      <c r="V471">
        <v>23.137</v>
      </c>
      <c r="W471">
        <v>0.78400000000000003</v>
      </c>
      <c r="X471">
        <v>1</v>
      </c>
      <c r="Y471">
        <v>3</v>
      </c>
      <c r="Z471">
        <f>IF(AND(MIN(data!D471:'data'!K471, data!M471:'data'!Y471)&gt;=0, IF(data!L471&lt;0, FALSE, data!L471&lt;=95),COUNTA(data!D471:'data'!Y471)=22), 1, 0)</f>
        <v>0</v>
      </c>
      <c r="AA471">
        <f>IF(data!D471=3, IF(COUNTIFS(data!A:A, data!A471, data!G:G, "&lt;&gt;2")=0, 1, 0), 0)</f>
        <v>0</v>
      </c>
      <c r="AB471">
        <f>IF(AND(data!G471=2, COUNTIFS(data!A:A, data!A471, data!G:G, 2) = data!D471), 1, 0)</f>
        <v>0</v>
      </c>
      <c r="AC471" t="str">
        <f>IF(AB471=1, data!D471, "0")</f>
        <v>0</v>
      </c>
    </row>
    <row r="472" spans="1:29" x14ac:dyDescent="0.25">
      <c r="A472" s="1">
        <v>142151</v>
      </c>
      <c r="B472">
        <v>3</v>
      </c>
      <c r="C472" s="1" t="s">
        <v>493</v>
      </c>
      <c r="D472">
        <v>4</v>
      </c>
      <c r="E472">
        <v>7</v>
      </c>
      <c r="F472">
        <v>8</v>
      </c>
      <c r="G472">
        <v>2</v>
      </c>
      <c r="H472">
        <v>15</v>
      </c>
      <c r="I472">
        <v>-1</v>
      </c>
      <c r="J472">
        <v>4</v>
      </c>
      <c r="K472">
        <v>-1</v>
      </c>
      <c r="L472">
        <v>16</v>
      </c>
      <c r="M472">
        <v>2</v>
      </c>
      <c r="N472">
        <v>-1</v>
      </c>
      <c r="O472">
        <v>-1</v>
      </c>
      <c r="P472">
        <v>-1</v>
      </c>
      <c r="Q472">
        <v>-1</v>
      </c>
      <c r="R472">
        <v>-1</v>
      </c>
      <c r="S472">
        <v>0</v>
      </c>
      <c r="T472">
        <v>163.5</v>
      </c>
      <c r="U472">
        <v>44.2</v>
      </c>
      <c r="V472">
        <v>16.533999999999999</v>
      </c>
      <c r="W472">
        <v>-1</v>
      </c>
      <c r="X472">
        <v>3</v>
      </c>
      <c r="Y472">
        <v>3</v>
      </c>
      <c r="Z472">
        <f>IF(AND(MIN(data!D472:'data'!K472, data!M472:'data'!Y472)&gt;=0, IF(data!L472&lt;0, FALSE, data!L472&lt;=95),COUNTA(data!D472:'data'!Y472)=22), 1, 0)</f>
        <v>0</v>
      </c>
      <c r="AA472">
        <f>IF(data!D472=3, IF(COUNTIFS(data!A:A, data!A472, data!G:G, "&lt;&gt;2")=0, 1, 0), 0)</f>
        <v>0</v>
      </c>
      <c r="AB472">
        <f>IF(AND(data!G472=2, COUNTIFS(data!A:A, data!A472, data!G:G, 2) = data!D472), 1, 0)</f>
        <v>0</v>
      </c>
      <c r="AC472" t="str">
        <f>IF(AB472=1, data!D472, "0")</f>
        <v>0</v>
      </c>
    </row>
    <row r="473" spans="1:29" x14ac:dyDescent="0.25">
      <c r="A473" s="1">
        <v>142151</v>
      </c>
      <c r="B473">
        <v>4</v>
      </c>
      <c r="C473" s="1" t="s">
        <v>494</v>
      </c>
      <c r="D473">
        <v>4</v>
      </c>
      <c r="E473">
        <v>7</v>
      </c>
      <c r="F473">
        <v>8</v>
      </c>
      <c r="G473">
        <v>1</v>
      </c>
      <c r="H473">
        <v>7</v>
      </c>
      <c r="I473">
        <v>-1</v>
      </c>
      <c r="J473">
        <v>4</v>
      </c>
      <c r="K473">
        <v>-1</v>
      </c>
      <c r="L473">
        <v>16</v>
      </c>
      <c r="M473">
        <v>2</v>
      </c>
      <c r="N473">
        <v>-1</v>
      </c>
      <c r="O473">
        <v>-1</v>
      </c>
      <c r="P473">
        <v>-1</v>
      </c>
      <c r="Q473">
        <v>-1</v>
      </c>
      <c r="R473">
        <v>-1</v>
      </c>
      <c r="S473">
        <v>-2</v>
      </c>
      <c r="T473">
        <v>119.8</v>
      </c>
      <c r="U473">
        <v>19.399999999999999</v>
      </c>
      <c r="V473">
        <v>13.516999999999999</v>
      </c>
      <c r="W473">
        <v>-1</v>
      </c>
      <c r="X473">
        <v>-2</v>
      </c>
      <c r="Y473">
        <v>-2</v>
      </c>
      <c r="Z473">
        <f>IF(AND(MIN(data!D473:'data'!K473, data!M473:'data'!Y473)&gt;=0, IF(data!L473&lt;0, FALSE, data!L473&lt;=95),COUNTA(data!D473:'data'!Y473)=22), 1, 0)</f>
        <v>0</v>
      </c>
      <c r="AA473">
        <f>IF(data!D473=3, IF(COUNTIFS(data!A:A, data!A473, data!G:G, "&lt;&gt;2")=0, 1, 0), 0)</f>
        <v>0</v>
      </c>
      <c r="AB473">
        <f>IF(AND(data!G473=2, COUNTIFS(data!A:A, data!A473, data!G:G, 2) = data!D473), 1, 0)</f>
        <v>0</v>
      </c>
      <c r="AC473" t="str">
        <f>IF(AB473=1, data!D473, "0")</f>
        <v>0</v>
      </c>
    </row>
    <row r="474" spans="1:29" x14ac:dyDescent="0.25">
      <c r="A474" s="1">
        <v>142181</v>
      </c>
      <c r="B474">
        <v>1</v>
      </c>
      <c r="C474" s="1" t="s">
        <v>495</v>
      </c>
      <c r="D474">
        <v>2</v>
      </c>
      <c r="E474">
        <v>7</v>
      </c>
      <c r="F474">
        <v>8</v>
      </c>
      <c r="G474">
        <v>2</v>
      </c>
      <c r="H474">
        <v>37</v>
      </c>
      <c r="I474">
        <v>6</v>
      </c>
      <c r="J474">
        <v>3</v>
      </c>
      <c r="K474">
        <v>4</v>
      </c>
      <c r="L474">
        <v>96</v>
      </c>
      <c r="M474">
        <v>2</v>
      </c>
      <c r="N474">
        <v>1</v>
      </c>
      <c r="O474">
        <v>5</v>
      </c>
      <c r="P474">
        <v>1</v>
      </c>
      <c r="Q474">
        <v>5.8000000000000003E-2</v>
      </c>
      <c r="R474">
        <v>-1</v>
      </c>
      <c r="S474">
        <v>1</v>
      </c>
      <c r="T474">
        <v>162.1</v>
      </c>
      <c r="U474">
        <v>68.5</v>
      </c>
      <c r="V474">
        <v>26.068999999999999</v>
      </c>
      <c r="W474">
        <v>0.85099999999999998</v>
      </c>
      <c r="X474">
        <v>-8</v>
      </c>
      <c r="Y474">
        <v>3</v>
      </c>
      <c r="Z474">
        <f>IF(AND(MIN(data!D474:'data'!K474, data!M474:'data'!Y474)&gt;=0, IF(data!L474&lt;0, FALSE, data!L474&lt;=95),COUNTA(data!D474:'data'!Y474)=22), 1, 0)</f>
        <v>0</v>
      </c>
      <c r="AA474">
        <f>IF(data!D474=3, IF(COUNTIFS(data!A:A, data!A474, data!G:G, "&lt;&gt;2")=0, 1, 0), 0)</f>
        <v>0</v>
      </c>
      <c r="AB474">
        <f>IF(AND(data!G474=2, COUNTIFS(data!A:A, data!A474, data!G:G, 2) = data!D474), 1, 0)</f>
        <v>1</v>
      </c>
      <c r="AC474">
        <f>IF(AB474=1, data!D474, "0")</f>
        <v>2</v>
      </c>
    </row>
    <row r="475" spans="1:29" x14ac:dyDescent="0.25">
      <c r="A475" s="1">
        <v>142181</v>
      </c>
      <c r="B475">
        <v>2</v>
      </c>
      <c r="C475" s="1" t="s">
        <v>496</v>
      </c>
      <c r="D475">
        <v>2</v>
      </c>
      <c r="E475">
        <v>7</v>
      </c>
      <c r="F475">
        <v>8</v>
      </c>
      <c r="G475">
        <v>2</v>
      </c>
      <c r="H475">
        <v>0</v>
      </c>
      <c r="I475">
        <v>-1</v>
      </c>
      <c r="J475">
        <v>3</v>
      </c>
      <c r="K475">
        <v>-1</v>
      </c>
      <c r="L475">
        <v>96</v>
      </c>
      <c r="M475">
        <v>1</v>
      </c>
      <c r="N475">
        <v>-1</v>
      </c>
      <c r="O475">
        <v>-1</v>
      </c>
      <c r="P475">
        <v>-1</v>
      </c>
      <c r="Q475">
        <v>-1</v>
      </c>
      <c r="R475">
        <v>-1</v>
      </c>
      <c r="S475">
        <v>-2</v>
      </c>
      <c r="T475">
        <v>-1</v>
      </c>
      <c r="U475">
        <v>9.8000000000000007</v>
      </c>
      <c r="V475">
        <v>-1</v>
      </c>
      <c r="W475">
        <v>-1</v>
      </c>
      <c r="X475">
        <v>-2</v>
      </c>
      <c r="Y475">
        <v>-2</v>
      </c>
      <c r="Z475">
        <f>IF(AND(MIN(data!D475:'data'!K475, data!M475:'data'!Y475)&gt;=0, IF(data!L475&lt;0, FALSE, data!L475&lt;=95),COUNTA(data!D475:'data'!Y475)=22), 1, 0)</f>
        <v>0</v>
      </c>
      <c r="AA475">
        <f>IF(data!D475=3, IF(COUNTIFS(data!A:A, data!A475, data!G:G, "&lt;&gt;2")=0, 1, 0), 0)</f>
        <v>0</v>
      </c>
      <c r="AB475">
        <f>IF(AND(data!G475=2, COUNTIFS(data!A:A, data!A475, data!G:G, 2) = data!D475), 1, 0)</f>
        <v>1</v>
      </c>
      <c r="AC475">
        <f>IF(AB475=1, data!D475, "0")</f>
        <v>2</v>
      </c>
    </row>
    <row r="476" spans="1:29" x14ac:dyDescent="0.25">
      <c r="A476" s="1">
        <v>142251</v>
      </c>
      <c r="B476">
        <v>1</v>
      </c>
      <c r="C476" s="1" t="s">
        <v>497</v>
      </c>
      <c r="D476">
        <v>4</v>
      </c>
      <c r="E476">
        <v>7</v>
      </c>
      <c r="F476">
        <v>8</v>
      </c>
      <c r="G476">
        <v>1</v>
      </c>
      <c r="H476">
        <v>53</v>
      </c>
      <c r="I476">
        <v>2</v>
      </c>
      <c r="J476">
        <v>1</v>
      </c>
      <c r="K476">
        <v>1</v>
      </c>
      <c r="L476">
        <v>96</v>
      </c>
      <c r="M476">
        <v>1</v>
      </c>
      <c r="N476">
        <v>2</v>
      </c>
      <c r="O476">
        <v>5</v>
      </c>
      <c r="P476">
        <v>1</v>
      </c>
      <c r="Q476">
        <v>3.75</v>
      </c>
      <c r="R476">
        <v>-1</v>
      </c>
      <c r="S476">
        <v>0</v>
      </c>
      <c r="T476">
        <v>172.5</v>
      </c>
      <c r="U476">
        <v>98.3</v>
      </c>
      <c r="V476">
        <v>33.034999999999997</v>
      </c>
      <c r="W476">
        <v>0.93700000000000006</v>
      </c>
      <c r="X476">
        <v>2</v>
      </c>
      <c r="Y476">
        <v>1</v>
      </c>
      <c r="Z476">
        <f>IF(AND(MIN(data!D476:'data'!K476, data!M476:'data'!Y476)&gt;=0, IF(data!L476&lt;0, FALSE, data!L476&lt;=95),COUNTA(data!D476:'data'!Y476)=22), 1, 0)</f>
        <v>0</v>
      </c>
      <c r="AA476">
        <f>IF(data!D476=3, IF(COUNTIFS(data!A:A, data!A476, data!G:G, "&lt;&gt;2")=0, 1, 0), 0)</f>
        <v>0</v>
      </c>
      <c r="AB476">
        <f>IF(AND(data!G476=2, COUNTIFS(data!A:A, data!A476, data!G:G, 2) = data!D476), 1, 0)</f>
        <v>0</v>
      </c>
      <c r="AC476" t="str">
        <f>IF(AB476=1, data!D476, "0")</f>
        <v>0</v>
      </c>
    </row>
    <row r="477" spans="1:29" x14ac:dyDescent="0.25">
      <c r="A477" s="1">
        <v>142251</v>
      </c>
      <c r="B477">
        <v>2</v>
      </c>
      <c r="C477" s="1" t="s">
        <v>498</v>
      </c>
      <c r="D477">
        <v>4</v>
      </c>
      <c r="E477">
        <v>7</v>
      </c>
      <c r="F477">
        <v>8</v>
      </c>
      <c r="G477">
        <v>2</v>
      </c>
      <c r="H477">
        <v>48</v>
      </c>
      <c r="I477">
        <v>2</v>
      </c>
      <c r="J477">
        <v>1</v>
      </c>
      <c r="K477">
        <v>4</v>
      </c>
      <c r="L477">
        <v>96</v>
      </c>
      <c r="M477">
        <v>2</v>
      </c>
      <c r="N477">
        <v>1</v>
      </c>
      <c r="O477">
        <v>5</v>
      </c>
      <c r="P477">
        <v>1</v>
      </c>
      <c r="Q477">
        <v>0.75</v>
      </c>
      <c r="R477">
        <v>-1</v>
      </c>
      <c r="S477">
        <v>0</v>
      </c>
      <c r="T477">
        <v>163.4</v>
      </c>
      <c r="U477">
        <v>82.5</v>
      </c>
      <c r="V477">
        <v>30.899000000000001</v>
      </c>
      <c r="W477">
        <v>0.84599999999999997</v>
      </c>
      <c r="X477">
        <v>2</v>
      </c>
      <c r="Y477">
        <v>3</v>
      </c>
      <c r="Z477">
        <f>IF(AND(MIN(data!D477:'data'!K477, data!M477:'data'!Y477)&gt;=0, IF(data!L477&lt;0, FALSE, data!L477&lt;=95),COUNTA(data!D477:'data'!Y477)=22), 1, 0)</f>
        <v>0</v>
      </c>
      <c r="AA477">
        <f>IF(data!D477=3, IF(COUNTIFS(data!A:A, data!A477, data!G:G, "&lt;&gt;2")=0, 1, 0), 0)</f>
        <v>0</v>
      </c>
      <c r="AB477">
        <f>IF(AND(data!G477=2, COUNTIFS(data!A:A, data!A477, data!G:G, 2) = data!D477), 1, 0)</f>
        <v>0</v>
      </c>
      <c r="AC477" t="str">
        <f>IF(AB477=1, data!D477, "0")</f>
        <v>0</v>
      </c>
    </row>
    <row r="478" spans="1:29" x14ac:dyDescent="0.25">
      <c r="A478" s="1">
        <v>142251</v>
      </c>
      <c r="B478">
        <v>3</v>
      </c>
      <c r="C478" s="1" t="s">
        <v>499</v>
      </c>
      <c r="D478">
        <v>4</v>
      </c>
      <c r="E478">
        <v>7</v>
      </c>
      <c r="F478">
        <v>8</v>
      </c>
      <c r="G478">
        <v>2</v>
      </c>
      <c r="H478">
        <v>17</v>
      </c>
      <c r="I478">
        <v>1</v>
      </c>
      <c r="J478">
        <v>1</v>
      </c>
      <c r="K478">
        <v>4</v>
      </c>
      <c r="L478">
        <v>96</v>
      </c>
      <c r="M478">
        <v>1</v>
      </c>
      <c r="N478">
        <v>1</v>
      </c>
      <c r="O478">
        <v>5</v>
      </c>
      <c r="P478">
        <v>1</v>
      </c>
      <c r="Q478">
        <v>1.7</v>
      </c>
      <c r="R478">
        <v>0</v>
      </c>
      <c r="S478">
        <v>0</v>
      </c>
      <c r="T478">
        <v>165.1</v>
      </c>
      <c r="U478">
        <v>99.1</v>
      </c>
      <c r="V478">
        <v>36.356000000000002</v>
      </c>
      <c r="W478">
        <v>0.876</v>
      </c>
      <c r="X478">
        <v>2</v>
      </c>
      <c r="Y478">
        <v>1</v>
      </c>
      <c r="Z478">
        <f>IF(AND(MIN(data!D478:'data'!K478, data!M478:'data'!Y478)&gt;=0, IF(data!L478&lt;0, FALSE, data!L478&lt;=95),COUNTA(data!D478:'data'!Y478)=22), 1, 0)</f>
        <v>0</v>
      </c>
      <c r="AA478">
        <f>IF(data!D478=3, IF(COUNTIFS(data!A:A, data!A478, data!G:G, "&lt;&gt;2")=0, 1, 0), 0)</f>
        <v>0</v>
      </c>
      <c r="AB478">
        <f>IF(AND(data!G478=2, COUNTIFS(data!A:A, data!A478, data!G:G, 2) = data!D478), 1, 0)</f>
        <v>0</v>
      </c>
      <c r="AC478" t="str">
        <f>IF(AB478=1, data!D478, "0")</f>
        <v>0</v>
      </c>
    </row>
    <row r="479" spans="1:29" x14ac:dyDescent="0.25">
      <c r="A479" s="1">
        <v>142251</v>
      </c>
      <c r="B479">
        <v>4</v>
      </c>
      <c r="C479" s="1" t="s">
        <v>500</v>
      </c>
      <c r="D479">
        <v>4</v>
      </c>
      <c r="E479">
        <v>7</v>
      </c>
      <c r="F479">
        <v>8</v>
      </c>
      <c r="G479">
        <v>1</v>
      </c>
      <c r="H479">
        <v>15</v>
      </c>
      <c r="I479">
        <v>-1</v>
      </c>
      <c r="J479">
        <v>1</v>
      </c>
      <c r="K479">
        <v>-1</v>
      </c>
      <c r="L479">
        <v>96</v>
      </c>
      <c r="M479">
        <v>1</v>
      </c>
      <c r="N479">
        <v>-1</v>
      </c>
      <c r="O479">
        <v>-1</v>
      </c>
      <c r="P479">
        <v>-1</v>
      </c>
      <c r="Q479">
        <v>-1</v>
      </c>
      <c r="R479">
        <v>-1</v>
      </c>
      <c r="S479">
        <v>1</v>
      </c>
      <c r="T479">
        <v>172.5</v>
      </c>
      <c r="U479">
        <v>72.5</v>
      </c>
      <c r="V479">
        <v>24.364999999999998</v>
      </c>
      <c r="W479">
        <v>-1</v>
      </c>
      <c r="X479">
        <v>1</v>
      </c>
      <c r="Y479">
        <v>3</v>
      </c>
      <c r="Z479">
        <f>IF(AND(MIN(data!D479:'data'!K479, data!M479:'data'!Y479)&gt;=0, IF(data!L479&lt;0, FALSE, data!L479&lt;=95),COUNTA(data!D479:'data'!Y479)=22), 1, 0)</f>
        <v>0</v>
      </c>
      <c r="AA479">
        <f>IF(data!D479=3, IF(COUNTIFS(data!A:A, data!A479, data!G:G, "&lt;&gt;2")=0, 1, 0), 0)</f>
        <v>0</v>
      </c>
      <c r="AB479">
        <f>IF(AND(data!G479=2, COUNTIFS(data!A:A, data!A479, data!G:G, 2) = data!D479), 1, 0)</f>
        <v>0</v>
      </c>
      <c r="AC479" t="str">
        <f>IF(AB479=1, data!D479, "0")</f>
        <v>0</v>
      </c>
    </row>
    <row r="480" spans="1:29" x14ac:dyDescent="0.25">
      <c r="A480" s="1">
        <v>142351</v>
      </c>
      <c r="B480">
        <v>1</v>
      </c>
      <c r="C480" s="1" t="s">
        <v>501</v>
      </c>
      <c r="D480">
        <v>6</v>
      </c>
      <c r="E480">
        <v>7</v>
      </c>
      <c r="F480">
        <v>8</v>
      </c>
      <c r="G480">
        <v>1</v>
      </c>
      <c r="H480">
        <v>47</v>
      </c>
      <c r="I480">
        <v>2</v>
      </c>
      <c r="J480">
        <v>6</v>
      </c>
      <c r="K480">
        <v>2</v>
      </c>
      <c r="L480">
        <v>21</v>
      </c>
      <c r="M480">
        <v>2</v>
      </c>
      <c r="N480">
        <v>1</v>
      </c>
      <c r="O480">
        <v>5</v>
      </c>
      <c r="P480">
        <v>2</v>
      </c>
      <c r="Q480">
        <v>0</v>
      </c>
      <c r="R480">
        <v>-1</v>
      </c>
      <c r="S480">
        <v>3</v>
      </c>
      <c r="T480">
        <v>182.3</v>
      </c>
      <c r="U480">
        <v>93.7</v>
      </c>
      <c r="V480">
        <v>28.195</v>
      </c>
      <c r="W480">
        <v>0.91200000000000003</v>
      </c>
      <c r="X480">
        <v>2</v>
      </c>
      <c r="Y480">
        <v>1</v>
      </c>
      <c r="Z480">
        <f>IF(AND(MIN(data!D480:'data'!K480, data!M480:'data'!Y480)&gt;=0, IF(data!L480&lt;0, FALSE, data!L480&lt;=95),COUNTA(data!D480:'data'!Y480)=22), 1, 0)</f>
        <v>0</v>
      </c>
      <c r="AA480">
        <f>IF(data!D480=3, IF(COUNTIFS(data!A:A, data!A480, data!G:G, "&lt;&gt;2")=0, 1, 0), 0)</f>
        <v>0</v>
      </c>
      <c r="AB480">
        <f>IF(AND(data!G480=2, COUNTIFS(data!A:A, data!A480, data!G:G, 2) = data!D480), 1, 0)</f>
        <v>0</v>
      </c>
      <c r="AC480" t="str">
        <f>IF(AB480=1, data!D480, "0")</f>
        <v>0</v>
      </c>
    </row>
    <row r="481" spans="1:29" x14ac:dyDescent="0.25">
      <c r="A481" s="1">
        <v>142351</v>
      </c>
      <c r="B481">
        <v>2</v>
      </c>
      <c r="C481" s="1" t="s">
        <v>502</v>
      </c>
      <c r="D481">
        <v>6</v>
      </c>
      <c r="E481">
        <v>7</v>
      </c>
      <c r="F481">
        <v>8</v>
      </c>
      <c r="G481">
        <v>2</v>
      </c>
      <c r="H481">
        <v>41</v>
      </c>
      <c r="I481">
        <v>2</v>
      </c>
      <c r="J481">
        <v>6</v>
      </c>
      <c r="K481">
        <v>4</v>
      </c>
      <c r="L481">
        <v>21</v>
      </c>
      <c r="M481">
        <v>2</v>
      </c>
      <c r="N481">
        <v>1</v>
      </c>
      <c r="O481">
        <v>5</v>
      </c>
      <c r="P481">
        <v>2</v>
      </c>
      <c r="Q481">
        <v>0</v>
      </c>
      <c r="R481">
        <v>-1</v>
      </c>
      <c r="S481">
        <v>1</v>
      </c>
      <c r="T481">
        <v>160.80000000000001</v>
      </c>
      <c r="U481">
        <v>70.5</v>
      </c>
      <c r="V481">
        <v>27.265999999999998</v>
      </c>
      <c r="W481">
        <v>0.79400000000000004</v>
      </c>
      <c r="X481">
        <v>1</v>
      </c>
      <c r="Y481">
        <v>3</v>
      </c>
      <c r="Z481">
        <f>IF(AND(MIN(data!D481:'data'!K481, data!M481:'data'!Y481)&gt;=0, IF(data!L481&lt;0, FALSE, data!L481&lt;=95),COUNTA(data!D481:'data'!Y481)=22), 1, 0)</f>
        <v>0</v>
      </c>
      <c r="AA481">
        <f>IF(data!D481=3, IF(COUNTIFS(data!A:A, data!A481, data!G:G, "&lt;&gt;2")=0, 1, 0), 0)</f>
        <v>0</v>
      </c>
      <c r="AB481">
        <f>IF(AND(data!G481=2, COUNTIFS(data!A:A, data!A481, data!G:G, 2) = data!D481), 1, 0)</f>
        <v>0</v>
      </c>
      <c r="AC481" t="str">
        <f>IF(AB481=1, data!D481, "0")</f>
        <v>0</v>
      </c>
    </row>
    <row r="482" spans="1:29" x14ac:dyDescent="0.25">
      <c r="A482" s="1">
        <v>142351</v>
      </c>
      <c r="B482">
        <v>3</v>
      </c>
      <c r="C482" s="1" t="s">
        <v>503</v>
      </c>
      <c r="D482">
        <v>6</v>
      </c>
      <c r="E482">
        <v>7</v>
      </c>
      <c r="F482">
        <v>8</v>
      </c>
      <c r="G482">
        <v>2</v>
      </c>
      <c r="H482">
        <v>13</v>
      </c>
      <c r="I482">
        <v>-1</v>
      </c>
      <c r="J482">
        <v>6</v>
      </c>
      <c r="K482">
        <v>-1</v>
      </c>
      <c r="L482">
        <v>21</v>
      </c>
      <c r="M482">
        <v>2</v>
      </c>
      <c r="N482">
        <v>-1</v>
      </c>
      <c r="O482">
        <v>-1</v>
      </c>
      <c r="P482">
        <v>-1</v>
      </c>
      <c r="Q482">
        <v>-1</v>
      </c>
      <c r="R482">
        <v>-1</v>
      </c>
      <c r="S482">
        <v>0</v>
      </c>
      <c r="T482">
        <v>158.19999999999999</v>
      </c>
      <c r="U482">
        <v>56.4</v>
      </c>
      <c r="V482">
        <v>22.535</v>
      </c>
      <c r="W482">
        <v>-1</v>
      </c>
      <c r="X482">
        <v>1</v>
      </c>
      <c r="Y482">
        <v>3</v>
      </c>
      <c r="Z482">
        <f>IF(AND(MIN(data!D482:'data'!K482, data!M482:'data'!Y482)&gt;=0, IF(data!L482&lt;0, FALSE, data!L482&lt;=95),COUNTA(data!D482:'data'!Y482)=22), 1, 0)</f>
        <v>0</v>
      </c>
      <c r="AA482">
        <f>IF(data!D482=3, IF(COUNTIFS(data!A:A, data!A482, data!G:G, "&lt;&gt;2")=0, 1, 0), 0)</f>
        <v>0</v>
      </c>
      <c r="AB482">
        <f>IF(AND(data!G482=2, COUNTIFS(data!A:A, data!A482, data!G:G, 2) = data!D482), 1, 0)</f>
        <v>0</v>
      </c>
      <c r="AC482" t="str">
        <f>IF(AB482=1, data!D482, "0")</f>
        <v>0</v>
      </c>
    </row>
    <row r="483" spans="1:29" x14ac:dyDescent="0.25">
      <c r="A483" s="1">
        <v>142351</v>
      </c>
      <c r="B483">
        <v>4</v>
      </c>
      <c r="C483" s="1" t="s">
        <v>504</v>
      </c>
      <c r="D483">
        <v>6</v>
      </c>
      <c r="E483">
        <v>7</v>
      </c>
      <c r="F483">
        <v>8</v>
      </c>
      <c r="G483">
        <v>1</v>
      </c>
      <c r="H483">
        <v>5</v>
      </c>
      <c r="I483">
        <v>-1</v>
      </c>
      <c r="J483">
        <v>6</v>
      </c>
      <c r="K483">
        <v>-1</v>
      </c>
      <c r="L483">
        <v>21</v>
      </c>
      <c r="M483">
        <v>1</v>
      </c>
      <c r="N483">
        <v>-1</v>
      </c>
      <c r="O483">
        <v>-1</v>
      </c>
      <c r="P483">
        <v>-1</v>
      </c>
      <c r="Q483">
        <v>-1</v>
      </c>
      <c r="R483">
        <v>-1</v>
      </c>
      <c r="S483">
        <v>-2</v>
      </c>
      <c r="T483">
        <v>116.5</v>
      </c>
      <c r="U483">
        <v>21.7</v>
      </c>
      <c r="V483">
        <v>15.989000000000001</v>
      </c>
      <c r="W483">
        <v>-1</v>
      </c>
      <c r="X483">
        <v>-2</v>
      </c>
      <c r="Y483">
        <v>-2</v>
      </c>
      <c r="Z483">
        <f>IF(AND(MIN(data!D483:'data'!K483, data!M483:'data'!Y483)&gt;=0, IF(data!L483&lt;0, FALSE, data!L483&lt;=95),COUNTA(data!D483:'data'!Y483)=22), 1, 0)</f>
        <v>0</v>
      </c>
      <c r="AA483">
        <f>IF(data!D483=3, IF(COUNTIFS(data!A:A, data!A483, data!G:G, "&lt;&gt;2")=0, 1, 0), 0)</f>
        <v>0</v>
      </c>
      <c r="AB483">
        <f>IF(AND(data!G483=2, COUNTIFS(data!A:A, data!A483, data!G:G, 2) = data!D483), 1, 0)</f>
        <v>0</v>
      </c>
      <c r="AC483" t="str">
        <f>IF(AB483=1, data!D483, "0")</f>
        <v>0</v>
      </c>
    </row>
    <row r="484" spans="1:29" x14ac:dyDescent="0.25">
      <c r="A484" s="1">
        <v>142351</v>
      </c>
      <c r="B484">
        <v>5</v>
      </c>
      <c r="C484" s="1" t="s">
        <v>505</v>
      </c>
      <c r="D484">
        <v>6</v>
      </c>
      <c r="E484">
        <v>7</v>
      </c>
      <c r="F484">
        <v>8</v>
      </c>
      <c r="G484">
        <v>1</v>
      </c>
      <c r="H484">
        <v>70</v>
      </c>
      <c r="I484">
        <v>2</v>
      </c>
      <c r="J484">
        <v>6</v>
      </c>
      <c r="K484">
        <v>1</v>
      </c>
      <c r="L484">
        <v>21</v>
      </c>
      <c r="M484">
        <v>3</v>
      </c>
      <c r="N484">
        <v>1</v>
      </c>
      <c r="O484">
        <v>5</v>
      </c>
      <c r="P484">
        <v>2</v>
      </c>
      <c r="Q484">
        <v>0</v>
      </c>
      <c r="R484">
        <v>-1</v>
      </c>
      <c r="S484">
        <v>-2</v>
      </c>
      <c r="T484">
        <v>161.9</v>
      </c>
      <c r="U484">
        <v>70.7</v>
      </c>
      <c r="V484">
        <v>26.972999999999999</v>
      </c>
      <c r="W484">
        <v>0.999</v>
      </c>
      <c r="X484">
        <v>-2</v>
      </c>
      <c r="Y484">
        <v>-2</v>
      </c>
      <c r="Z484">
        <f>IF(AND(MIN(data!D484:'data'!K484, data!M484:'data'!Y484)&gt;=0, IF(data!L484&lt;0, FALSE, data!L484&lt;=95),COUNTA(data!D484:'data'!Y484)=22), 1, 0)</f>
        <v>0</v>
      </c>
      <c r="AA484">
        <f>IF(data!D484=3, IF(COUNTIFS(data!A:A, data!A484, data!G:G, "&lt;&gt;2")=0, 1, 0), 0)</f>
        <v>0</v>
      </c>
      <c r="AB484">
        <f>IF(AND(data!G484=2, COUNTIFS(data!A:A, data!A484, data!G:G, 2) = data!D484), 1, 0)</f>
        <v>0</v>
      </c>
      <c r="AC484" t="str">
        <f>IF(AB484=1, data!D484, "0")</f>
        <v>0</v>
      </c>
    </row>
    <row r="485" spans="1:29" x14ac:dyDescent="0.25">
      <c r="A485" s="1">
        <v>142351</v>
      </c>
      <c r="B485">
        <v>6</v>
      </c>
      <c r="C485" s="1" t="s">
        <v>506</v>
      </c>
      <c r="D485">
        <v>6</v>
      </c>
      <c r="E485">
        <v>7</v>
      </c>
      <c r="F485">
        <v>8</v>
      </c>
      <c r="G485">
        <v>2</v>
      </c>
      <c r="H485">
        <v>69</v>
      </c>
      <c r="I485">
        <v>2</v>
      </c>
      <c r="J485">
        <v>6</v>
      </c>
      <c r="K485">
        <v>7</v>
      </c>
      <c r="L485">
        <v>21</v>
      </c>
      <c r="M485">
        <v>5</v>
      </c>
      <c r="N485">
        <v>1</v>
      </c>
      <c r="O485">
        <v>5</v>
      </c>
      <c r="P485">
        <v>2</v>
      </c>
      <c r="Q485">
        <v>0</v>
      </c>
      <c r="R485">
        <v>-1</v>
      </c>
      <c r="S485">
        <v>-2</v>
      </c>
      <c r="T485">
        <v>-1</v>
      </c>
      <c r="U485">
        <v>-1</v>
      </c>
      <c r="V485">
        <v>-1</v>
      </c>
      <c r="W485">
        <v>0.81299999999999994</v>
      </c>
      <c r="X485">
        <v>-2</v>
      </c>
      <c r="Y485">
        <v>-2</v>
      </c>
      <c r="Z485">
        <f>IF(AND(MIN(data!D485:'data'!K485, data!M485:'data'!Y485)&gt;=0, IF(data!L485&lt;0, FALSE, data!L485&lt;=95),COUNTA(data!D485:'data'!Y485)=22), 1, 0)</f>
        <v>0</v>
      </c>
      <c r="AA485">
        <f>IF(data!D485=3, IF(COUNTIFS(data!A:A, data!A485, data!G:G, "&lt;&gt;2")=0, 1, 0), 0)</f>
        <v>0</v>
      </c>
      <c r="AB485">
        <f>IF(AND(data!G485=2, COUNTIFS(data!A:A, data!A485, data!G:G, 2) = data!D485), 1, 0)</f>
        <v>0</v>
      </c>
      <c r="AC485" t="str">
        <f>IF(AB485=1, data!D485, "0")</f>
        <v>0</v>
      </c>
    </row>
    <row r="486" spans="1:29" x14ac:dyDescent="0.25">
      <c r="A486" s="1">
        <v>143181</v>
      </c>
      <c r="B486">
        <v>1</v>
      </c>
      <c r="C486" s="1" t="s">
        <v>507</v>
      </c>
      <c r="D486">
        <v>1</v>
      </c>
      <c r="E486">
        <v>7</v>
      </c>
      <c r="F486">
        <v>8</v>
      </c>
      <c r="G486">
        <v>1</v>
      </c>
      <c r="H486">
        <v>59</v>
      </c>
      <c r="I486">
        <v>4</v>
      </c>
      <c r="J486">
        <v>1</v>
      </c>
      <c r="K486">
        <v>7</v>
      </c>
      <c r="L486">
        <v>97</v>
      </c>
      <c r="M486">
        <v>4</v>
      </c>
      <c r="N486">
        <v>3</v>
      </c>
      <c r="O486">
        <v>5</v>
      </c>
      <c r="P486">
        <v>1</v>
      </c>
      <c r="Q486">
        <v>0.34799999999999998</v>
      </c>
      <c r="R486">
        <v>-1</v>
      </c>
      <c r="S486">
        <v>2</v>
      </c>
      <c r="T486">
        <v>173.5</v>
      </c>
      <c r="U486">
        <v>81.3</v>
      </c>
      <c r="V486">
        <v>27.007999999999999</v>
      </c>
      <c r="W486">
        <v>0.96499999999999997</v>
      </c>
      <c r="X486">
        <v>2</v>
      </c>
      <c r="Y486">
        <v>1</v>
      </c>
      <c r="Z486">
        <f>IF(AND(MIN(data!D486:'data'!K486, data!M486:'data'!Y486)&gt;=0, IF(data!L486&lt;0, FALSE, data!L486&lt;=95),COUNTA(data!D486:'data'!Y486)=22), 1, 0)</f>
        <v>0</v>
      </c>
      <c r="AA486">
        <f>IF(data!D486=3, IF(COUNTIFS(data!A:A, data!A486, data!G:G, "&lt;&gt;2")=0, 1, 0), 0)</f>
        <v>0</v>
      </c>
      <c r="AB486">
        <f>IF(AND(data!G486=2, COUNTIFS(data!A:A, data!A486, data!G:G, 2) = data!D486), 1, 0)</f>
        <v>0</v>
      </c>
      <c r="AC486" t="str">
        <f>IF(AB486=1, data!D486, "0")</f>
        <v>0</v>
      </c>
    </row>
    <row r="487" spans="1:29" x14ac:dyDescent="0.25">
      <c r="A487" s="1">
        <v>143251</v>
      </c>
      <c r="B487">
        <v>1</v>
      </c>
      <c r="C487" s="1" t="s">
        <v>508</v>
      </c>
      <c r="D487">
        <v>3</v>
      </c>
      <c r="E487">
        <v>7</v>
      </c>
      <c r="F487">
        <v>8</v>
      </c>
      <c r="G487">
        <v>1</v>
      </c>
      <c r="H487">
        <v>32</v>
      </c>
      <c r="I487">
        <v>2</v>
      </c>
      <c r="J487">
        <v>1</v>
      </c>
      <c r="K487">
        <v>4</v>
      </c>
      <c r="L487">
        <v>21</v>
      </c>
      <c r="M487">
        <v>2</v>
      </c>
      <c r="N487">
        <v>4</v>
      </c>
      <c r="O487">
        <v>1</v>
      </c>
      <c r="P487">
        <v>1</v>
      </c>
      <c r="Q487">
        <v>45.125</v>
      </c>
      <c r="R487">
        <v>-1</v>
      </c>
      <c r="S487">
        <v>-9</v>
      </c>
      <c r="T487">
        <v>-1</v>
      </c>
      <c r="U487">
        <v>-1</v>
      </c>
      <c r="V487">
        <v>-1</v>
      </c>
      <c r="W487">
        <v>0.88</v>
      </c>
      <c r="X487">
        <v>-9</v>
      </c>
      <c r="Y487">
        <v>-9</v>
      </c>
      <c r="Z487">
        <f>IF(AND(MIN(data!D487:'data'!K487, data!M487:'data'!Y487)&gt;=0, IF(data!L487&lt;0, FALSE, data!L487&lt;=95),COUNTA(data!D487:'data'!Y487)=22), 1, 0)</f>
        <v>0</v>
      </c>
      <c r="AA487">
        <f>IF(data!D487=3, IF(COUNTIFS(data!A:A, data!A487, data!G:G, "&lt;&gt;2")=0, 1, 0), 0)</f>
        <v>0</v>
      </c>
      <c r="AB487">
        <f>IF(AND(data!G487=2, COUNTIFS(data!A:A, data!A487, data!G:G, 2) = data!D487), 1, 0)</f>
        <v>0</v>
      </c>
      <c r="AC487" t="str">
        <f>IF(AB487=1, data!D487, "0")</f>
        <v>0</v>
      </c>
    </row>
    <row r="488" spans="1:29" x14ac:dyDescent="0.25">
      <c r="A488" s="1">
        <v>143251</v>
      </c>
      <c r="B488">
        <v>2</v>
      </c>
      <c r="C488" s="1" t="s">
        <v>509</v>
      </c>
      <c r="D488">
        <v>3</v>
      </c>
      <c r="E488">
        <v>7</v>
      </c>
      <c r="F488">
        <v>8</v>
      </c>
      <c r="G488">
        <v>2</v>
      </c>
      <c r="H488">
        <v>35</v>
      </c>
      <c r="I488">
        <v>2</v>
      </c>
      <c r="J488">
        <v>1</v>
      </c>
      <c r="K488">
        <v>3</v>
      </c>
      <c r="L488">
        <v>21</v>
      </c>
      <c r="M488">
        <v>1</v>
      </c>
      <c r="N488">
        <v>4</v>
      </c>
      <c r="O488">
        <v>1</v>
      </c>
      <c r="P488">
        <v>1</v>
      </c>
      <c r="Q488">
        <v>40.363999999999997</v>
      </c>
      <c r="R488">
        <v>-1</v>
      </c>
      <c r="S488">
        <v>0</v>
      </c>
      <c r="T488">
        <v>164.7</v>
      </c>
      <c r="U488">
        <v>54.7</v>
      </c>
      <c r="V488">
        <v>20.164999999999999</v>
      </c>
      <c r="W488">
        <v>0.75</v>
      </c>
      <c r="X488">
        <v>1</v>
      </c>
      <c r="Y488">
        <v>3</v>
      </c>
      <c r="Z488">
        <f>IF(AND(MIN(data!D488:'data'!K488, data!M488:'data'!Y488)&gt;=0, IF(data!L488&lt;0, FALSE, data!L488&lt;=95),COUNTA(data!D488:'data'!Y488)=22), 1, 0)</f>
        <v>0</v>
      </c>
      <c r="AA488">
        <f>IF(data!D488=3, IF(COUNTIFS(data!A:A, data!A488, data!G:G, "&lt;&gt;2")=0, 1, 0), 0)</f>
        <v>0</v>
      </c>
      <c r="AB488">
        <f>IF(AND(data!G488=2, COUNTIFS(data!A:A, data!A488, data!G:G, 2) = data!D488), 1, 0)</f>
        <v>0</v>
      </c>
      <c r="AC488" t="str">
        <f>IF(AB488=1, data!D488, "0")</f>
        <v>0</v>
      </c>
    </row>
    <row r="489" spans="1:29" x14ac:dyDescent="0.25">
      <c r="A489" s="1">
        <v>143251</v>
      </c>
      <c r="B489">
        <v>3</v>
      </c>
      <c r="C489" s="1" t="s">
        <v>510</v>
      </c>
      <c r="D489">
        <v>3</v>
      </c>
      <c r="E489">
        <v>7</v>
      </c>
      <c r="F489">
        <v>8</v>
      </c>
      <c r="G489">
        <v>2</v>
      </c>
      <c r="H489">
        <v>9</v>
      </c>
      <c r="I489">
        <v>-1</v>
      </c>
      <c r="J489">
        <v>1</v>
      </c>
      <c r="K489">
        <v>-1</v>
      </c>
      <c r="L489">
        <v>21</v>
      </c>
      <c r="M489">
        <v>1</v>
      </c>
      <c r="N489">
        <v>-1</v>
      </c>
      <c r="O489">
        <v>-1</v>
      </c>
      <c r="P489">
        <v>-1</v>
      </c>
      <c r="Q489">
        <v>-1</v>
      </c>
      <c r="R489">
        <v>-1</v>
      </c>
      <c r="S489">
        <v>-2</v>
      </c>
      <c r="T489">
        <v>137.9</v>
      </c>
      <c r="U489">
        <v>37</v>
      </c>
      <c r="V489">
        <v>19.457000000000001</v>
      </c>
      <c r="W489">
        <v>-1</v>
      </c>
      <c r="X489">
        <v>-8</v>
      </c>
      <c r="Y489">
        <v>3</v>
      </c>
      <c r="Z489">
        <f>IF(AND(MIN(data!D489:'data'!K489, data!M489:'data'!Y489)&gt;=0, IF(data!L489&lt;0, FALSE, data!L489&lt;=95),COUNTA(data!D489:'data'!Y489)=22), 1, 0)</f>
        <v>0</v>
      </c>
      <c r="AA489">
        <f>IF(data!D489=3, IF(COUNTIFS(data!A:A, data!A489, data!G:G, "&lt;&gt;2")=0, 1, 0), 0)</f>
        <v>0</v>
      </c>
      <c r="AB489">
        <f>IF(AND(data!G489=2, COUNTIFS(data!A:A, data!A489, data!G:G, 2) = data!D489), 1, 0)</f>
        <v>0</v>
      </c>
      <c r="AC489" t="str">
        <f>IF(AB489=1, data!D489, "0")</f>
        <v>0</v>
      </c>
    </row>
    <row r="490" spans="1:29" x14ac:dyDescent="0.25">
      <c r="A490" s="1">
        <v>143271</v>
      </c>
      <c r="B490">
        <v>1</v>
      </c>
      <c r="C490" s="1" t="s">
        <v>511</v>
      </c>
      <c r="D490">
        <v>1</v>
      </c>
      <c r="E490">
        <v>7</v>
      </c>
      <c r="F490">
        <v>8</v>
      </c>
      <c r="G490">
        <v>2</v>
      </c>
      <c r="H490">
        <v>38</v>
      </c>
      <c r="I490">
        <v>1</v>
      </c>
      <c r="J490">
        <v>1</v>
      </c>
      <c r="K490">
        <v>3</v>
      </c>
      <c r="L490">
        <v>21</v>
      </c>
      <c r="M490">
        <v>1</v>
      </c>
      <c r="N490">
        <v>3</v>
      </c>
      <c r="O490">
        <v>5</v>
      </c>
      <c r="P490">
        <v>2</v>
      </c>
      <c r="Q490">
        <v>0</v>
      </c>
      <c r="R490">
        <v>-1</v>
      </c>
      <c r="S490">
        <v>0</v>
      </c>
      <c r="T490">
        <v>176.4</v>
      </c>
      <c r="U490">
        <v>88.8</v>
      </c>
      <c r="V490">
        <v>28.536999999999999</v>
      </c>
      <c r="W490">
        <v>0.873</v>
      </c>
      <c r="X490">
        <v>1</v>
      </c>
      <c r="Y490">
        <v>3</v>
      </c>
      <c r="Z490">
        <f>IF(AND(MIN(data!D490:'data'!K490, data!M490:'data'!Y490)&gt;=0, IF(data!L490&lt;0, FALSE, data!L490&lt;=95),COUNTA(data!D490:'data'!Y490)=22), 1, 0)</f>
        <v>0</v>
      </c>
      <c r="AA490">
        <f>IF(data!D490=3, IF(COUNTIFS(data!A:A, data!A490, data!G:G, "&lt;&gt;2")=0, 1, 0), 0)</f>
        <v>0</v>
      </c>
      <c r="AB490">
        <f>IF(AND(data!G490=2, COUNTIFS(data!A:A, data!A490, data!G:G, 2) = data!D490), 1, 0)</f>
        <v>1</v>
      </c>
      <c r="AC490">
        <f>IF(AB490=1, data!D490, "0")</f>
        <v>1</v>
      </c>
    </row>
    <row r="491" spans="1:29" x14ac:dyDescent="0.25">
      <c r="A491" s="1">
        <v>143341</v>
      </c>
      <c r="B491">
        <v>1</v>
      </c>
      <c r="C491" s="1" t="s">
        <v>512</v>
      </c>
      <c r="D491">
        <v>3</v>
      </c>
      <c r="E491">
        <v>7</v>
      </c>
      <c r="F491">
        <v>8</v>
      </c>
      <c r="G491">
        <v>2</v>
      </c>
      <c r="H491">
        <v>38</v>
      </c>
      <c r="I491">
        <v>2</v>
      </c>
      <c r="J491">
        <v>1</v>
      </c>
      <c r="K491">
        <v>1</v>
      </c>
      <c r="L491">
        <v>23</v>
      </c>
      <c r="M491">
        <v>2</v>
      </c>
      <c r="N491">
        <v>1</v>
      </c>
      <c r="O491">
        <v>5</v>
      </c>
      <c r="P491">
        <v>1</v>
      </c>
      <c r="Q491">
        <v>16.5</v>
      </c>
      <c r="R491">
        <v>-1</v>
      </c>
      <c r="S491">
        <v>0</v>
      </c>
      <c r="T491">
        <v>153.5</v>
      </c>
      <c r="U491">
        <v>56.8</v>
      </c>
      <c r="V491">
        <v>24.106000000000002</v>
      </c>
      <c r="W491">
        <v>0.73899999999999999</v>
      </c>
      <c r="X491">
        <v>1</v>
      </c>
      <c r="Y491">
        <v>3</v>
      </c>
      <c r="Z491">
        <f>IF(AND(MIN(data!D491:'data'!K491, data!M491:'data'!Y491)&gt;=0, IF(data!L491&lt;0, FALSE, data!L491&lt;=95),COUNTA(data!D491:'data'!Y491)=22), 1, 0)</f>
        <v>0</v>
      </c>
      <c r="AA491">
        <f>IF(data!D491=3, IF(COUNTIFS(data!A:A, data!A491, data!G:G, "&lt;&gt;2")=0, 1, 0), 0)</f>
        <v>0</v>
      </c>
      <c r="AB491">
        <f>IF(AND(data!G491=2, COUNTIFS(data!A:A, data!A491, data!G:G, 2) = data!D491), 1, 0)</f>
        <v>0</v>
      </c>
      <c r="AC491" t="str">
        <f>IF(AB491=1, data!D491, "0")</f>
        <v>0</v>
      </c>
    </row>
    <row r="492" spans="1:29" x14ac:dyDescent="0.25">
      <c r="A492" s="1">
        <v>143341</v>
      </c>
      <c r="B492">
        <v>2</v>
      </c>
      <c r="C492" s="1" t="s">
        <v>513</v>
      </c>
      <c r="D492">
        <v>3</v>
      </c>
      <c r="E492">
        <v>7</v>
      </c>
      <c r="F492">
        <v>8</v>
      </c>
      <c r="G492">
        <v>2</v>
      </c>
      <c r="H492">
        <v>6</v>
      </c>
      <c r="I492">
        <v>-1</v>
      </c>
      <c r="J492">
        <v>1</v>
      </c>
      <c r="K492">
        <v>-1</v>
      </c>
      <c r="L492">
        <v>23</v>
      </c>
      <c r="M492">
        <v>1</v>
      </c>
      <c r="N492">
        <v>-1</v>
      </c>
      <c r="O492">
        <v>-1</v>
      </c>
      <c r="P492">
        <v>-1</v>
      </c>
      <c r="Q492">
        <v>-1</v>
      </c>
      <c r="R492">
        <v>-1</v>
      </c>
      <c r="S492">
        <v>-2</v>
      </c>
      <c r="T492">
        <v>111.2</v>
      </c>
      <c r="U492">
        <v>19.3</v>
      </c>
      <c r="V492">
        <v>15.608000000000001</v>
      </c>
      <c r="W492">
        <v>-1</v>
      </c>
      <c r="X492">
        <v>-2</v>
      </c>
      <c r="Y492">
        <v>-2</v>
      </c>
      <c r="Z492">
        <f>IF(AND(MIN(data!D492:'data'!K492, data!M492:'data'!Y492)&gt;=0, IF(data!L492&lt;0, FALSE, data!L492&lt;=95),COUNTA(data!D492:'data'!Y492)=22), 1, 0)</f>
        <v>0</v>
      </c>
      <c r="AA492">
        <f>IF(data!D492=3, IF(COUNTIFS(data!A:A, data!A492, data!G:G, "&lt;&gt;2")=0, 1, 0), 0)</f>
        <v>0</v>
      </c>
      <c r="AB492">
        <f>IF(AND(data!G492=2, COUNTIFS(data!A:A, data!A492, data!G:G, 2) = data!D492), 1, 0)</f>
        <v>0</v>
      </c>
      <c r="AC492" t="str">
        <f>IF(AB492=1, data!D492, "0")</f>
        <v>0</v>
      </c>
    </row>
    <row r="493" spans="1:29" x14ac:dyDescent="0.25">
      <c r="A493" s="1">
        <v>143341</v>
      </c>
      <c r="B493">
        <v>3</v>
      </c>
      <c r="C493" s="1" t="s">
        <v>514</v>
      </c>
      <c r="D493">
        <v>3</v>
      </c>
      <c r="E493">
        <v>7</v>
      </c>
      <c r="F493">
        <v>8</v>
      </c>
      <c r="G493">
        <v>1</v>
      </c>
      <c r="H493">
        <v>3</v>
      </c>
      <c r="I493">
        <v>-1</v>
      </c>
      <c r="J493">
        <v>1</v>
      </c>
      <c r="K493">
        <v>-1</v>
      </c>
      <c r="L493">
        <v>23</v>
      </c>
      <c r="M493">
        <v>2</v>
      </c>
      <c r="N493">
        <v>-1</v>
      </c>
      <c r="O493">
        <v>-1</v>
      </c>
      <c r="P493">
        <v>-1</v>
      </c>
      <c r="Q493">
        <v>-1</v>
      </c>
      <c r="R493">
        <v>-1</v>
      </c>
      <c r="S493">
        <v>-2</v>
      </c>
      <c r="T493">
        <v>97.1</v>
      </c>
      <c r="U493">
        <v>16.100000000000001</v>
      </c>
      <c r="V493">
        <v>17.076000000000001</v>
      </c>
      <c r="W493">
        <v>-1</v>
      </c>
      <c r="X493">
        <v>-2</v>
      </c>
      <c r="Y493">
        <v>-2</v>
      </c>
      <c r="Z493">
        <f>IF(AND(MIN(data!D493:'data'!K493, data!M493:'data'!Y493)&gt;=0, IF(data!L493&lt;0, FALSE, data!L493&lt;=95),COUNTA(data!D493:'data'!Y493)=22), 1, 0)</f>
        <v>0</v>
      </c>
      <c r="AA493">
        <f>IF(data!D493=3, IF(COUNTIFS(data!A:A, data!A493, data!G:G, "&lt;&gt;2")=0, 1, 0), 0)</f>
        <v>0</v>
      </c>
      <c r="AB493">
        <f>IF(AND(data!G493=2, COUNTIFS(data!A:A, data!A493, data!G:G, 2) = data!D493), 1, 0)</f>
        <v>0</v>
      </c>
      <c r="AC493" t="str">
        <f>IF(AB493=1, data!D493, "0")</f>
        <v>0</v>
      </c>
    </row>
    <row r="494" spans="1:29" x14ac:dyDescent="0.25">
      <c r="A494" s="1">
        <v>144051</v>
      </c>
      <c r="B494">
        <v>1</v>
      </c>
      <c r="C494" s="1" t="s">
        <v>515</v>
      </c>
      <c r="D494">
        <v>3</v>
      </c>
      <c r="E494">
        <v>7</v>
      </c>
      <c r="F494">
        <v>7</v>
      </c>
      <c r="G494">
        <v>1</v>
      </c>
      <c r="H494">
        <v>26</v>
      </c>
      <c r="I494">
        <v>1</v>
      </c>
      <c r="J494">
        <v>1</v>
      </c>
      <c r="K494">
        <v>1</v>
      </c>
      <c r="L494">
        <v>22</v>
      </c>
      <c r="M494">
        <v>3</v>
      </c>
      <c r="N494">
        <v>4</v>
      </c>
      <c r="O494">
        <v>1</v>
      </c>
      <c r="P494">
        <v>1</v>
      </c>
      <c r="Q494">
        <v>50.88</v>
      </c>
      <c r="R494">
        <v>-1</v>
      </c>
      <c r="S494">
        <v>0</v>
      </c>
      <c r="T494">
        <v>-1</v>
      </c>
      <c r="U494">
        <v>-1</v>
      </c>
      <c r="V494">
        <v>-1</v>
      </c>
      <c r="W494">
        <v>-1</v>
      </c>
      <c r="X494">
        <v>1</v>
      </c>
      <c r="Y494">
        <v>3</v>
      </c>
      <c r="Z494">
        <f>IF(AND(MIN(data!D494:'data'!K494, data!M494:'data'!Y494)&gt;=0, IF(data!L494&lt;0, FALSE, data!L494&lt;=95),COUNTA(data!D494:'data'!Y494)=22), 1, 0)</f>
        <v>0</v>
      </c>
      <c r="AA494">
        <f>IF(data!D494=3, IF(COUNTIFS(data!A:A, data!A494, data!G:G, "&lt;&gt;2")=0, 1, 0), 0)</f>
        <v>0</v>
      </c>
      <c r="AB494">
        <f>IF(AND(data!G494=2, COUNTIFS(data!A:A, data!A494, data!G:G, 2) = data!D494), 1, 0)</f>
        <v>0</v>
      </c>
      <c r="AC494" t="str">
        <f>IF(AB494=1, data!D494, "0")</f>
        <v>0</v>
      </c>
    </row>
    <row r="495" spans="1:29" x14ac:dyDescent="0.25">
      <c r="A495" s="1">
        <v>144051</v>
      </c>
      <c r="B495">
        <v>2</v>
      </c>
      <c r="C495" s="1" t="s">
        <v>516</v>
      </c>
      <c r="D495">
        <v>3</v>
      </c>
      <c r="E495">
        <v>7</v>
      </c>
      <c r="F495">
        <v>7</v>
      </c>
      <c r="G495">
        <v>1</v>
      </c>
      <c r="H495">
        <v>26</v>
      </c>
      <c r="I495">
        <v>1</v>
      </c>
      <c r="J495">
        <v>5</v>
      </c>
      <c r="K495">
        <v>1</v>
      </c>
      <c r="L495">
        <v>22</v>
      </c>
      <c r="M495">
        <v>2</v>
      </c>
      <c r="N495">
        <v>4</v>
      </c>
      <c r="O495">
        <v>1</v>
      </c>
      <c r="P495">
        <v>1</v>
      </c>
      <c r="Q495">
        <v>50.88</v>
      </c>
      <c r="R495">
        <v>-1</v>
      </c>
      <c r="S495">
        <v>-2</v>
      </c>
      <c r="T495">
        <v>-1</v>
      </c>
      <c r="U495">
        <v>-1</v>
      </c>
      <c r="V495">
        <v>-1</v>
      </c>
      <c r="W495">
        <v>-1</v>
      </c>
      <c r="X495">
        <v>-2</v>
      </c>
      <c r="Y495">
        <v>-2</v>
      </c>
      <c r="Z495">
        <f>IF(AND(MIN(data!D495:'data'!K495, data!M495:'data'!Y495)&gt;=0, IF(data!L495&lt;0, FALSE, data!L495&lt;=95),COUNTA(data!D495:'data'!Y495)=22), 1, 0)</f>
        <v>0</v>
      </c>
      <c r="AA495">
        <f>IF(data!D495=3, IF(COUNTIFS(data!A:A, data!A495, data!G:G, "&lt;&gt;2")=0, 1, 0), 0)</f>
        <v>0</v>
      </c>
      <c r="AB495">
        <f>IF(AND(data!G495=2, COUNTIFS(data!A:A, data!A495, data!G:G, 2) = data!D495), 1, 0)</f>
        <v>0</v>
      </c>
      <c r="AC495" t="str">
        <f>IF(AB495=1, data!D495, "0")</f>
        <v>0</v>
      </c>
    </row>
    <row r="496" spans="1:29" x14ac:dyDescent="0.25">
      <c r="A496" s="1">
        <v>144051</v>
      </c>
      <c r="B496">
        <v>3</v>
      </c>
      <c r="C496" s="1" t="s">
        <v>517</v>
      </c>
      <c r="D496">
        <v>3</v>
      </c>
      <c r="E496">
        <v>7</v>
      </c>
      <c r="F496">
        <v>7</v>
      </c>
      <c r="G496">
        <v>1</v>
      </c>
      <c r="H496">
        <v>24</v>
      </c>
      <c r="I496">
        <v>1</v>
      </c>
      <c r="J496">
        <v>2</v>
      </c>
      <c r="K496">
        <v>1</v>
      </c>
      <c r="L496">
        <v>22</v>
      </c>
      <c r="M496">
        <v>1</v>
      </c>
      <c r="N496">
        <v>4</v>
      </c>
      <c r="O496">
        <v>1</v>
      </c>
      <c r="P496">
        <v>1</v>
      </c>
      <c r="Q496">
        <v>50.88</v>
      </c>
      <c r="R496">
        <v>0</v>
      </c>
      <c r="S496">
        <v>-2</v>
      </c>
      <c r="T496">
        <v>-1</v>
      </c>
      <c r="U496">
        <v>-1</v>
      </c>
      <c r="V496">
        <v>-1</v>
      </c>
      <c r="W496">
        <v>-1</v>
      </c>
      <c r="X496">
        <v>-2</v>
      </c>
      <c r="Y496">
        <v>-2</v>
      </c>
      <c r="Z496">
        <f>IF(AND(MIN(data!D496:'data'!K496, data!M496:'data'!Y496)&gt;=0, IF(data!L496&lt;0, FALSE, data!L496&lt;=95),COUNTA(data!D496:'data'!Y496)=22), 1, 0)</f>
        <v>0</v>
      </c>
      <c r="AA496">
        <f>IF(data!D496=3, IF(COUNTIFS(data!A:A, data!A496, data!G:G, "&lt;&gt;2")=0, 1, 0), 0)</f>
        <v>0</v>
      </c>
      <c r="AB496">
        <f>IF(AND(data!G496=2, COUNTIFS(data!A:A, data!A496, data!G:G, 2) = data!D496), 1, 0)</f>
        <v>0</v>
      </c>
      <c r="AC496" t="str">
        <f>IF(AB496=1, data!D496, "0")</f>
        <v>0</v>
      </c>
    </row>
    <row r="497" spans="1:29" x14ac:dyDescent="0.25">
      <c r="A497" s="1">
        <v>144151</v>
      </c>
      <c r="B497">
        <v>1</v>
      </c>
      <c r="C497" s="1" t="s">
        <v>518</v>
      </c>
      <c r="D497">
        <v>2</v>
      </c>
      <c r="E497">
        <v>7</v>
      </c>
      <c r="F497">
        <v>7</v>
      </c>
      <c r="G497">
        <v>2</v>
      </c>
      <c r="H497">
        <v>47</v>
      </c>
      <c r="I497">
        <v>3</v>
      </c>
      <c r="J497">
        <v>3</v>
      </c>
      <c r="K497">
        <v>3</v>
      </c>
      <c r="L497">
        <v>5</v>
      </c>
      <c r="M497">
        <v>2</v>
      </c>
      <c r="N497">
        <v>2</v>
      </c>
      <c r="O497">
        <v>5</v>
      </c>
      <c r="P497">
        <v>1</v>
      </c>
      <c r="Q497">
        <v>0.46</v>
      </c>
      <c r="R497">
        <v>-1</v>
      </c>
      <c r="S497">
        <v>1</v>
      </c>
      <c r="T497">
        <v>-1</v>
      </c>
      <c r="U497">
        <v>-1</v>
      </c>
      <c r="V497">
        <v>-1</v>
      </c>
      <c r="W497">
        <v>-1</v>
      </c>
      <c r="X497">
        <v>2</v>
      </c>
      <c r="Y497">
        <v>1</v>
      </c>
      <c r="Z497">
        <f>IF(AND(MIN(data!D497:'data'!K497, data!M497:'data'!Y497)&gt;=0, IF(data!L497&lt;0, FALSE, data!L497&lt;=95),COUNTA(data!D497:'data'!Y497)=22), 1, 0)</f>
        <v>0</v>
      </c>
      <c r="AA497">
        <f>IF(data!D497=3, IF(COUNTIFS(data!A:A, data!A497, data!G:G, "&lt;&gt;2")=0, 1, 0), 0)</f>
        <v>0</v>
      </c>
      <c r="AB497">
        <f>IF(AND(data!G497=2, COUNTIFS(data!A:A, data!A497, data!G:G, 2) = data!D497), 1, 0)</f>
        <v>1</v>
      </c>
      <c r="AC497">
        <f>IF(AB497=1, data!D497, "0")</f>
        <v>2</v>
      </c>
    </row>
    <row r="498" spans="1:29" x14ac:dyDescent="0.25">
      <c r="A498" s="1">
        <v>144151</v>
      </c>
      <c r="B498">
        <v>2</v>
      </c>
      <c r="C498" s="1" t="s">
        <v>519</v>
      </c>
      <c r="D498">
        <v>2</v>
      </c>
      <c r="E498">
        <v>7</v>
      </c>
      <c r="F498">
        <v>7</v>
      </c>
      <c r="G498">
        <v>2</v>
      </c>
      <c r="H498">
        <v>13</v>
      </c>
      <c r="I498">
        <v>-1</v>
      </c>
      <c r="J498">
        <v>4</v>
      </c>
      <c r="K498">
        <v>-1</v>
      </c>
      <c r="L498">
        <v>5</v>
      </c>
      <c r="M498">
        <v>1</v>
      </c>
      <c r="N498">
        <v>-1</v>
      </c>
      <c r="O498">
        <v>-1</v>
      </c>
      <c r="P498">
        <v>-1</v>
      </c>
      <c r="Q498">
        <v>-1</v>
      </c>
      <c r="R498">
        <v>-1</v>
      </c>
      <c r="S498">
        <v>0</v>
      </c>
      <c r="T498">
        <v>-1</v>
      </c>
      <c r="U498">
        <v>-1</v>
      </c>
      <c r="V498">
        <v>-1</v>
      </c>
      <c r="W498">
        <v>-1</v>
      </c>
      <c r="X498">
        <v>-8</v>
      </c>
      <c r="Y498">
        <v>1</v>
      </c>
      <c r="Z498">
        <f>IF(AND(MIN(data!D498:'data'!K498, data!M498:'data'!Y498)&gt;=0, IF(data!L498&lt;0, FALSE, data!L498&lt;=95),COUNTA(data!D498:'data'!Y498)=22), 1, 0)</f>
        <v>0</v>
      </c>
      <c r="AA498">
        <f>IF(data!D498=3, IF(COUNTIFS(data!A:A, data!A498, data!G:G, "&lt;&gt;2")=0, 1, 0), 0)</f>
        <v>0</v>
      </c>
      <c r="AB498">
        <f>IF(AND(data!G498=2, COUNTIFS(data!A:A, data!A498, data!G:G, 2) = data!D498), 1, 0)</f>
        <v>1</v>
      </c>
      <c r="AC498">
        <f>IF(AB498=1, data!D498, "0")</f>
        <v>2</v>
      </c>
    </row>
    <row r="499" spans="1:29" x14ac:dyDescent="0.25">
      <c r="A499" s="1">
        <v>144181</v>
      </c>
      <c r="B499">
        <v>1</v>
      </c>
      <c r="C499" s="1" t="s">
        <v>520</v>
      </c>
      <c r="D499">
        <v>5</v>
      </c>
      <c r="E499">
        <v>7</v>
      </c>
      <c r="F499">
        <v>7</v>
      </c>
      <c r="G499">
        <v>2</v>
      </c>
      <c r="H499">
        <v>38</v>
      </c>
      <c r="I499">
        <v>3</v>
      </c>
      <c r="J499">
        <v>3</v>
      </c>
      <c r="K499">
        <v>3</v>
      </c>
      <c r="L499">
        <v>7</v>
      </c>
      <c r="M499">
        <v>4</v>
      </c>
      <c r="N499">
        <v>1</v>
      </c>
      <c r="O499">
        <v>5</v>
      </c>
      <c r="P499">
        <v>1</v>
      </c>
      <c r="Q499">
        <v>8.6999999999999994E-2</v>
      </c>
      <c r="R499">
        <v>-1</v>
      </c>
      <c r="S499">
        <v>3</v>
      </c>
      <c r="T499">
        <v>162.1</v>
      </c>
      <c r="U499">
        <v>86.7</v>
      </c>
      <c r="V499">
        <v>32.994999999999997</v>
      </c>
      <c r="W499">
        <v>0.872</v>
      </c>
      <c r="X499">
        <v>-9</v>
      </c>
      <c r="Y499">
        <v>1</v>
      </c>
      <c r="Z499">
        <f>IF(AND(MIN(data!D499:'data'!K499, data!M499:'data'!Y499)&gt;=0, IF(data!L499&lt;0, FALSE, data!L499&lt;=95),COUNTA(data!D499:'data'!Y499)=22), 1, 0)</f>
        <v>0</v>
      </c>
      <c r="AA499">
        <f>IF(data!D499=3, IF(COUNTIFS(data!A:A, data!A499, data!G:G, "&lt;&gt;2")=0, 1, 0), 0)</f>
        <v>0</v>
      </c>
      <c r="AB499">
        <f>IF(AND(data!G499=2, COUNTIFS(data!A:A, data!A499, data!G:G, 2) = data!D499), 1, 0)</f>
        <v>1</v>
      </c>
      <c r="AC499">
        <f>IF(AB499=1, data!D499, "0")</f>
        <v>5</v>
      </c>
    </row>
    <row r="500" spans="1:29" x14ac:dyDescent="0.25">
      <c r="A500" s="1">
        <v>144181</v>
      </c>
      <c r="B500">
        <v>2</v>
      </c>
      <c r="C500" s="1" t="s">
        <v>521</v>
      </c>
      <c r="D500">
        <v>5</v>
      </c>
      <c r="E500">
        <v>7</v>
      </c>
      <c r="F500">
        <v>7</v>
      </c>
      <c r="G500">
        <v>2</v>
      </c>
      <c r="H500">
        <v>20</v>
      </c>
      <c r="I500">
        <v>1</v>
      </c>
      <c r="J500">
        <v>2</v>
      </c>
      <c r="K500">
        <v>3</v>
      </c>
      <c r="L500">
        <v>7</v>
      </c>
      <c r="M500">
        <v>4</v>
      </c>
      <c r="N500">
        <v>1</v>
      </c>
      <c r="O500">
        <v>5</v>
      </c>
      <c r="P500">
        <v>2</v>
      </c>
      <c r="Q500">
        <v>0</v>
      </c>
      <c r="R500">
        <v>4</v>
      </c>
      <c r="S500">
        <v>3</v>
      </c>
      <c r="T500">
        <v>162.69999999999999</v>
      </c>
      <c r="U500">
        <v>54.4</v>
      </c>
      <c r="V500">
        <v>20.550999999999998</v>
      </c>
      <c r="W500">
        <v>0.746</v>
      </c>
      <c r="X500">
        <v>1</v>
      </c>
      <c r="Y500">
        <v>3</v>
      </c>
      <c r="Z500">
        <f>IF(AND(MIN(data!D500:'data'!K500, data!M500:'data'!Y500)&gt;=0, IF(data!L500&lt;0, FALSE, data!L500&lt;=95),COUNTA(data!D500:'data'!Y500)=22), 1, 0)</f>
        <v>1</v>
      </c>
      <c r="AA500">
        <f>IF(data!D500=3, IF(COUNTIFS(data!A:A, data!A500, data!G:G, "&lt;&gt;2")=0, 1, 0), 0)</f>
        <v>0</v>
      </c>
      <c r="AB500">
        <f>IF(AND(data!G500=2, COUNTIFS(data!A:A, data!A500, data!G:G, 2) = data!D500), 1, 0)</f>
        <v>1</v>
      </c>
      <c r="AC500">
        <f>IF(AB500=1, data!D500, "0")</f>
        <v>5</v>
      </c>
    </row>
    <row r="501" spans="1:29" x14ac:dyDescent="0.25">
      <c r="A501" s="1">
        <v>144181</v>
      </c>
      <c r="B501">
        <v>3</v>
      </c>
      <c r="C501" s="1" t="s">
        <v>522</v>
      </c>
      <c r="D501">
        <v>5</v>
      </c>
      <c r="E501">
        <v>7</v>
      </c>
      <c r="F501">
        <v>7</v>
      </c>
      <c r="G501">
        <v>2</v>
      </c>
      <c r="H501">
        <v>19</v>
      </c>
      <c r="I501">
        <v>1</v>
      </c>
      <c r="J501">
        <v>3</v>
      </c>
      <c r="K501">
        <v>5</v>
      </c>
      <c r="L501">
        <v>7</v>
      </c>
      <c r="M501">
        <v>2</v>
      </c>
      <c r="N501">
        <v>1</v>
      </c>
      <c r="O501">
        <v>5</v>
      </c>
      <c r="P501">
        <v>2</v>
      </c>
      <c r="Q501">
        <v>0</v>
      </c>
      <c r="R501">
        <v>2</v>
      </c>
      <c r="S501">
        <v>2</v>
      </c>
      <c r="T501">
        <v>161.1</v>
      </c>
      <c r="U501">
        <v>68.099999999999994</v>
      </c>
      <c r="V501">
        <v>26.24</v>
      </c>
      <c r="W501">
        <v>0.69799999999999995</v>
      </c>
      <c r="X501">
        <v>1</v>
      </c>
      <c r="Y501">
        <v>1</v>
      </c>
      <c r="Z501">
        <f>IF(AND(MIN(data!D501:'data'!K501, data!M501:'data'!Y501)&gt;=0, IF(data!L501&lt;0, FALSE, data!L501&lt;=95),COUNTA(data!D501:'data'!Y501)=22), 1, 0)</f>
        <v>1</v>
      </c>
      <c r="AA501">
        <f>IF(data!D501=3, IF(COUNTIFS(data!A:A, data!A501, data!G:G, "&lt;&gt;2")=0, 1, 0), 0)</f>
        <v>0</v>
      </c>
      <c r="AB501">
        <f>IF(AND(data!G501=2, COUNTIFS(data!A:A, data!A501, data!G:G, 2) = data!D501), 1, 0)</f>
        <v>1</v>
      </c>
      <c r="AC501">
        <f>IF(AB501=1, data!D501, "0")</f>
        <v>5</v>
      </c>
    </row>
    <row r="502" spans="1:29" x14ac:dyDescent="0.25">
      <c r="A502" s="1">
        <v>144181</v>
      </c>
      <c r="B502">
        <v>4</v>
      </c>
      <c r="C502" s="1" t="s">
        <v>523</v>
      </c>
      <c r="D502">
        <v>5</v>
      </c>
      <c r="E502">
        <v>7</v>
      </c>
      <c r="F502">
        <v>7</v>
      </c>
      <c r="G502">
        <v>2</v>
      </c>
      <c r="H502">
        <v>14</v>
      </c>
      <c r="I502">
        <v>-1</v>
      </c>
      <c r="J502">
        <v>4</v>
      </c>
      <c r="K502">
        <v>-1</v>
      </c>
      <c r="L502">
        <v>7</v>
      </c>
      <c r="M502">
        <v>2</v>
      </c>
      <c r="N502">
        <v>-1</v>
      </c>
      <c r="O502">
        <v>-1</v>
      </c>
      <c r="P502">
        <v>-1</v>
      </c>
      <c r="Q502">
        <v>-1</v>
      </c>
      <c r="R502">
        <v>-1</v>
      </c>
      <c r="S502">
        <v>2</v>
      </c>
      <c r="T502">
        <v>169.1</v>
      </c>
      <c r="U502">
        <v>84.7</v>
      </c>
      <c r="V502">
        <v>29.620999999999999</v>
      </c>
      <c r="W502">
        <v>-1</v>
      </c>
      <c r="X502">
        <v>2</v>
      </c>
      <c r="Y502">
        <v>1</v>
      </c>
      <c r="Z502">
        <f>IF(AND(MIN(data!D502:'data'!K502, data!M502:'data'!Y502)&gt;=0, IF(data!L502&lt;0, FALSE, data!L502&lt;=95),COUNTA(data!D502:'data'!Y502)=22), 1, 0)</f>
        <v>0</v>
      </c>
      <c r="AA502">
        <f>IF(data!D502=3, IF(COUNTIFS(data!A:A, data!A502, data!G:G, "&lt;&gt;2")=0, 1, 0), 0)</f>
        <v>0</v>
      </c>
      <c r="AB502">
        <f>IF(AND(data!G502=2, COUNTIFS(data!A:A, data!A502, data!G:G, 2) = data!D502), 1, 0)</f>
        <v>1</v>
      </c>
      <c r="AC502">
        <f>IF(AB502=1, data!D502, "0")</f>
        <v>5</v>
      </c>
    </row>
    <row r="503" spans="1:29" x14ac:dyDescent="0.25">
      <c r="A503" s="1">
        <v>144181</v>
      </c>
      <c r="B503">
        <v>5</v>
      </c>
      <c r="C503" s="1" t="s">
        <v>524</v>
      </c>
      <c r="D503">
        <v>5</v>
      </c>
      <c r="E503">
        <v>7</v>
      </c>
      <c r="F503">
        <v>7</v>
      </c>
      <c r="G503">
        <v>2</v>
      </c>
      <c r="H503">
        <v>10</v>
      </c>
      <c r="I503">
        <v>-1</v>
      </c>
      <c r="J503">
        <v>3</v>
      </c>
      <c r="K503">
        <v>-1</v>
      </c>
      <c r="L503">
        <v>7</v>
      </c>
      <c r="M503">
        <v>2</v>
      </c>
      <c r="N503">
        <v>-1</v>
      </c>
      <c r="O503">
        <v>-1</v>
      </c>
      <c r="P503">
        <v>-1</v>
      </c>
      <c r="Q503">
        <v>-1</v>
      </c>
      <c r="R503">
        <v>-1</v>
      </c>
      <c r="S503">
        <v>-2</v>
      </c>
      <c r="T503">
        <v>133.30000000000001</v>
      </c>
      <c r="U503">
        <v>29</v>
      </c>
      <c r="V503">
        <v>16.321000000000002</v>
      </c>
      <c r="W503">
        <v>-1</v>
      </c>
      <c r="X503">
        <v>3</v>
      </c>
      <c r="Y503">
        <v>2</v>
      </c>
      <c r="Z503">
        <f>IF(AND(MIN(data!D503:'data'!K503, data!M503:'data'!Y503)&gt;=0, IF(data!L503&lt;0, FALSE, data!L503&lt;=95),COUNTA(data!D503:'data'!Y503)=22), 1, 0)</f>
        <v>0</v>
      </c>
      <c r="AA503">
        <f>IF(data!D503=3, IF(COUNTIFS(data!A:A, data!A503, data!G:G, "&lt;&gt;2")=0, 1, 0), 0)</f>
        <v>0</v>
      </c>
      <c r="AB503">
        <f>IF(AND(data!G503=2, COUNTIFS(data!A:A, data!A503, data!G:G, 2) = data!D503), 1, 0)</f>
        <v>1</v>
      </c>
      <c r="AC503">
        <f>IF(AB503=1, data!D503, "0")</f>
        <v>5</v>
      </c>
    </row>
    <row r="504" spans="1:29" x14ac:dyDescent="0.25">
      <c r="A504" s="1">
        <v>144251</v>
      </c>
      <c r="B504">
        <v>1</v>
      </c>
      <c r="C504" s="1" t="s">
        <v>525</v>
      </c>
      <c r="D504">
        <v>1</v>
      </c>
      <c r="E504">
        <v>7</v>
      </c>
      <c r="F504">
        <v>7</v>
      </c>
      <c r="G504">
        <v>1</v>
      </c>
      <c r="H504">
        <v>46</v>
      </c>
      <c r="I504">
        <v>1</v>
      </c>
      <c r="J504">
        <v>1</v>
      </c>
      <c r="K504">
        <v>3</v>
      </c>
      <c r="L504">
        <v>6</v>
      </c>
      <c r="M504">
        <v>3</v>
      </c>
      <c r="N504">
        <v>4</v>
      </c>
      <c r="O504">
        <v>2</v>
      </c>
      <c r="P504">
        <v>2</v>
      </c>
      <c r="Q504">
        <v>0</v>
      </c>
      <c r="R504">
        <v>-1</v>
      </c>
      <c r="S504">
        <v>1</v>
      </c>
      <c r="T504">
        <v>169.6</v>
      </c>
      <c r="U504">
        <v>55.9</v>
      </c>
      <c r="V504">
        <v>19.434000000000001</v>
      </c>
      <c r="W504">
        <v>0.84299999999999997</v>
      </c>
      <c r="X504">
        <v>3</v>
      </c>
      <c r="Y504">
        <v>3</v>
      </c>
      <c r="Z504">
        <f>IF(AND(MIN(data!D504:'data'!K504, data!M504:'data'!Y504)&gt;=0, IF(data!L504&lt;0, FALSE, data!L504&lt;=95),COUNTA(data!D504:'data'!Y504)=22), 1, 0)</f>
        <v>0</v>
      </c>
      <c r="AA504">
        <f>IF(data!D504=3, IF(COUNTIFS(data!A:A, data!A504, data!G:G, "&lt;&gt;2")=0, 1, 0), 0)</f>
        <v>0</v>
      </c>
      <c r="AB504">
        <f>IF(AND(data!G504=2, COUNTIFS(data!A:A, data!A504, data!G:G, 2) = data!D504), 1, 0)</f>
        <v>0</v>
      </c>
      <c r="AC504" t="str">
        <f>IF(AB504=1, data!D504, "0")</f>
        <v>0</v>
      </c>
    </row>
    <row r="505" spans="1:29" x14ac:dyDescent="0.25">
      <c r="A505" s="1">
        <v>144271</v>
      </c>
      <c r="B505">
        <v>1</v>
      </c>
      <c r="C505" s="1" t="s">
        <v>526</v>
      </c>
      <c r="D505">
        <v>1</v>
      </c>
      <c r="E505">
        <v>7</v>
      </c>
      <c r="F505">
        <v>7</v>
      </c>
      <c r="G505">
        <v>2</v>
      </c>
      <c r="H505">
        <v>50</v>
      </c>
      <c r="I505">
        <v>1</v>
      </c>
      <c r="J505">
        <v>1</v>
      </c>
      <c r="K505">
        <v>7</v>
      </c>
      <c r="L505">
        <v>-1</v>
      </c>
      <c r="M505">
        <v>3</v>
      </c>
      <c r="N505">
        <v>3</v>
      </c>
      <c r="O505">
        <v>5</v>
      </c>
      <c r="P505">
        <v>2</v>
      </c>
      <c r="Q505">
        <v>0</v>
      </c>
      <c r="R505">
        <v>-1</v>
      </c>
      <c r="S505">
        <v>4</v>
      </c>
      <c r="T505">
        <v>161.5</v>
      </c>
      <c r="U505">
        <v>66.8</v>
      </c>
      <c r="V505">
        <v>25.611000000000001</v>
      </c>
      <c r="W505">
        <v>0.81100000000000005</v>
      </c>
      <c r="X505">
        <v>1</v>
      </c>
      <c r="Y505">
        <v>1</v>
      </c>
      <c r="Z505">
        <f>IF(AND(MIN(data!D505:'data'!K505, data!M505:'data'!Y505)&gt;=0, IF(data!L505&lt;0, FALSE, data!L505&lt;=95),COUNTA(data!D505:'data'!Y505)=22), 1, 0)</f>
        <v>0</v>
      </c>
      <c r="AA505">
        <f>IF(data!D505=3, IF(COUNTIFS(data!A:A, data!A505, data!G:G, "&lt;&gt;2")=0, 1, 0), 0)</f>
        <v>0</v>
      </c>
      <c r="AB505">
        <f>IF(AND(data!G505=2, COUNTIFS(data!A:A, data!A505, data!G:G, 2) = data!D505), 1, 0)</f>
        <v>1</v>
      </c>
      <c r="AC505">
        <f>IF(AB505=1, data!D505, "0")</f>
        <v>1</v>
      </c>
    </row>
    <row r="506" spans="1:29" x14ac:dyDescent="0.25">
      <c r="A506" s="1">
        <v>145151</v>
      </c>
      <c r="B506">
        <v>1</v>
      </c>
      <c r="C506" s="1" t="s">
        <v>527</v>
      </c>
      <c r="D506">
        <v>2</v>
      </c>
      <c r="E506">
        <v>9</v>
      </c>
      <c r="F506">
        <v>20</v>
      </c>
      <c r="G506">
        <v>1</v>
      </c>
      <c r="H506">
        <v>49</v>
      </c>
      <c r="I506">
        <v>6</v>
      </c>
      <c r="J506">
        <v>1</v>
      </c>
      <c r="K506">
        <v>2</v>
      </c>
      <c r="L506">
        <v>11</v>
      </c>
      <c r="M506">
        <v>2</v>
      </c>
      <c r="N506">
        <v>4</v>
      </c>
      <c r="O506">
        <v>3</v>
      </c>
      <c r="P506">
        <v>1</v>
      </c>
      <c r="Q506">
        <v>2.3079999999999998</v>
      </c>
      <c r="R506">
        <v>-1</v>
      </c>
      <c r="S506">
        <v>0</v>
      </c>
      <c r="T506">
        <v>187.5</v>
      </c>
      <c r="U506">
        <v>101.7</v>
      </c>
      <c r="V506">
        <v>28.928000000000001</v>
      </c>
      <c r="W506">
        <v>-1</v>
      </c>
      <c r="X506">
        <v>2</v>
      </c>
      <c r="Y506">
        <v>3</v>
      </c>
      <c r="Z506">
        <f>IF(AND(MIN(data!D506:'data'!K506, data!M506:'data'!Y506)&gt;=0, IF(data!L506&lt;0, FALSE, data!L506&lt;=95),COUNTA(data!D506:'data'!Y506)=22), 1, 0)</f>
        <v>0</v>
      </c>
      <c r="AA506">
        <f>IF(data!D506=3, IF(COUNTIFS(data!A:A, data!A506, data!G:G, "&lt;&gt;2")=0, 1, 0), 0)</f>
        <v>0</v>
      </c>
      <c r="AB506">
        <f>IF(AND(data!G506=2, COUNTIFS(data!A:A, data!A506, data!G:G, 2) = data!D506), 1, 0)</f>
        <v>0</v>
      </c>
      <c r="AC506" t="str">
        <f>IF(AB506=1, data!D506, "0")</f>
        <v>0</v>
      </c>
    </row>
    <row r="507" spans="1:29" x14ac:dyDescent="0.25">
      <c r="A507" s="1">
        <v>145151</v>
      </c>
      <c r="B507">
        <v>2</v>
      </c>
      <c r="C507" s="1" t="s">
        <v>528</v>
      </c>
      <c r="D507">
        <v>2</v>
      </c>
      <c r="E507">
        <v>9</v>
      </c>
      <c r="F507">
        <v>20</v>
      </c>
      <c r="G507">
        <v>2</v>
      </c>
      <c r="H507">
        <v>48</v>
      </c>
      <c r="I507">
        <v>6</v>
      </c>
      <c r="J507">
        <v>1</v>
      </c>
      <c r="K507">
        <v>7</v>
      </c>
      <c r="L507">
        <v>11</v>
      </c>
      <c r="M507">
        <v>2</v>
      </c>
      <c r="N507">
        <v>3</v>
      </c>
      <c r="O507">
        <v>5</v>
      </c>
      <c r="P507">
        <v>1</v>
      </c>
      <c r="Q507">
        <v>7.0579999999999998</v>
      </c>
      <c r="R507">
        <v>-1</v>
      </c>
      <c r="S507">
        <v>0</v>
      </c>
      <c r="T507">
        <v>161.1</v>
      </c>
      <c r="U507">
        <v>65.400000000000006</v>
      </c>
      <c r="V507">
        <v>25.199000000000002</v>
      </c>
      <c r="W507">
        <v>-1</v>
      </c>
      <c r="X507">
        <v>2</v>
      </c>
      <c r="Y507">
        <v>1</v>
      </c>
      <c r="Z507">
        <f>IF(AND(MIN(data!D507:'data'!K507, data!M507:'data'!Y507)&gt;=0, IF(data!L507&lt;0, FALSE, data!L507&lt;=95),COUNTA(data!D507:'data'!Y507)=22), 1, 0)</f>
        <v>0</v>
      </c>
      <c r="AA507">
        <f>IF(data!D507=3, IF(COUNTIFS(data!A:A, data!A507, data!G:G, "&lt;&gt;2")=0, 1, 0), 0)</f>
        <v>0</v>
      </c>
      <c r="AB507">
        <f>IF(AND(data!G507=2, COUNTIFS(data!A:A, data!A507, data!G:G, 2) = data!D507), 1, 0)</f>
        <v>0</v>
      </c>
      <c r="AC507" t="str">
        <f>IF(AB507=1, data!D507, "0")</f>
        <v>0</v>
      </c>
    </row>
    <row r="508" spans="1:29" x14ac:dyDescent="0.25">
      <c r="A508" s="1">
        <v>145251</v>
      </c>
      <c r="B508">
        <v>1</v>
      </c>
      <c r="C508" s="1" t="s">
        <v>529</v>
      </c>
      <c r="D508">
        <v>2</v>
      </c>
      <c r="E508">
        <v>9</v>
      </c>
      <c r="F508">
        <v>20</v>
      </c>
      <c r="G508">
        <v>1</v>
      </c>
      <c r="H508">
        <v>66</v>
      </c>
      <c r="I508">
        <v>2</v>
      </c>
      <c r="J508">
        <v>1</v>
      </c>
      <c r="K508">
        <v>3</v>
      </c>
      <c r="L508">
        <v>13</v>
      </c>
      <c r="M508">
        <v>2</v>
      </c>
      <c r="N508">
        <v>3</v>
      </c>
      <c r="O508">
        <v>5</v>
      </c>
      <c r="P508">
        <v>1</v>
      </c>
      <c r="Q508">
        <v>34</v>
      </c>
      <c r="R508">
        <v>-1</v>
      </c>
      <c r="S508">
        <v>0</v>
      </c>
      <c r="T508">
        <v>183.6</v>
      </c>
      <c r="U508">
        <v>-1</v>
      </c>
      <c r="V508">
        <v>-1</v>
      </c>
      <c r="W508">
        <v>0.86</v>
      </c>
      <c r="X508">
        <v>1</v>
      </c>
      <c r="Y508">
        <v>1</v>
      </c>
      <c r="Z508">
        <f>IF(AND(MIN(data!D508:'data'!K508, data!M508:'data'!Y508)&gt;=0, IF(data!L508&lt;0, FALSE, data!L508&lt;=95),COUNTA(data!D508:'data'!Y508)=22), 1, 0)</f>
        <v>0</v>
      </c>
      <c r="AA508">
        <f>IF(data!D508=3, IF(COUNTIFS(data!A:A, data!A508, data!G:G, "&lt;&gt;2")=0, 1, 0), 0)</f>
        <v>0</v>
      </c>
      <c r="AB508">
        <f>IF(AND(data!G508=2, COUNTIFS(data!A:A, data!A508, data!G:G, 2) = data!D508), 1, 0)</f>
        <v>0</v>
      </c>
      <c r="AC508" t="str">
        <f>IF(AB508=1, data!D508, "0")</f>
        <v>0</v>
      </c>
    </row>
    <row r="509" spans="1:29" x14ac:dyDescent="0.25">
      <c r="A509" s="1">
        <v>145251</v>
      </c>
      <c r="B509">
        <v>2</v>
      </c>
      <c r="C509" s="1" t="s">
        <v>530</v>
      </c>
      <c r="D509">
        <v>2</v>
      </c>
      <c r="E509">
        <v>9</v>
      </c>
      <c r="F509">
        <v>20</v>
      </c>
      <c r="G509">
        <v>2</v>
      </c>
      <c r="H509">
        <v>63</v>
      </c>
      <c r="I509">
        <v>2</v>
      </c>
      <c r="J509">
        <v>1</v>
      </c>
      <c r="K509">
        <v>1</v>
      </c>
      <c r="L509">
        <v>13</v>
      </c>
      <c r="M509">
        <v>2</v>
      </c>
      <c r="N509">
        <v>3</v>
      </c>
      <c r="O509">
        <v>5</v>
      </c>
      <c r="P509">
        <v>1</v>
      </c>
      <c r="Q509">
        <v>27.058</v>
      </c>
      <c r="R509">
        <v>-1</v>
      </c>
      <c r="S509">
        <v>0</v>
      </c>
      <c r="T509">
        <v>162.5</v>
      </c>
      <c r="U509">
        <v>-1</v>
      </c>
      <c r="V509">
        <v>-1</v>
      </c>
      <c r="W509">
        <v>0.83299999999999996</v>
      </c>
      <c r="X509">
        <v>2</v>
      </c>
      <c r="Y509">
        <v>1</v>
      </c>
      <c r="Z509">
        <f>IF(AND(MIN(data!D509:'data'!K509, data!M509:'data'!Y509)&gt;=0, IF(data!L509&lt;0, FALSE, data!L509&lt;=95),COUNTA(data!D509:'data'!Y509)=22), 1, 0)</f>
        <v>0</v>
      </c>
      <c r="AA509">
        <f>IF(data!D509=3, IF(COUNTIFS(data!A:A, data!A509, data!G:G, "&lt;&gt;2")=0, 1, 0), 0)</f>
        <v>0</v>
      </c>
      <c r="AB509">
        <f>IF(AND(data!G509=2, COUNTIFS(data!A:A, data!A509, data!G:G, 2) = data!D509), 1, 0)</f>
        <v>0</v>
      </c>
      <c r="AC509" t="str">
        <f>IF(AB509=1, data!D509, "0")</f>
        <v>0</v>
      </c>
    </row>
    <row r="510" spans="1:29" x14ac:dyDescent="0.25">
      <c r="A510" s="1">
        <v>145371</v>
      </c>
      <c r="B510">
        <v>1</v>
      </c>
      <c r="C510" s="1" t="s">
        <v>531</v>
      </c>
      <c r="D510">
        <v>1</v>
      </c>
      <c r="E510">
        <v>9</v>
      </c>
      <c r="F510">
        <v>20</v>
      </c>
      <c r="G510">
        <v>1</v>
      </c>
      <c r="H510">
        <v>47</v>
      </c>
      <c r="I510">
        <v>2</v>
      </c>
      <c r="J510">
        <v>1</v>
      </c>
      <c r="K510">
        <v>7</v>
      </c>
      <c r="L510">
        <v>96</v>
      </c>
      <c r="M510">
        <v>3</v>
      </c>
      <c r="N510">
        <v>4</v>
      </c>
      <c r="O510">
        <v>3</v>
      </c>
      <c r="P510">
        <v>1</v>
      </c>
      <c r="Q510">
        <v>0.11600000000000001</v>
      </c>
      <c r="R510">
        <v>-1</v>
      </c>
      <c r="S510">
        <v>1</v>
      </c>
      <c r="T510">
        <v>153.6</v>
      </c>
      <c r="U510">
        <v>65.099999999999994</v>
      </c>
      <c r="V510">
        <v>27.593</v>
      </c>
      <c r="W510">
        <v>-1</v>
      </c>
      <c r="X510">
        <v>1</v>
      </c>
      <c r="Y510">
        <v>3</v>
      </c>
      <c r="Z510">
        <f>IF(AND(MIN(data!D510:'data'!K510, data!M510:'data'!Y510)&gt;=0, IF(data!L510&lt;0, FALSE, data!L510&lt;=95),COUNTA(data!D510:'data'!Y510)=22), 1, 0)</f>
        <v>0</v>
      </c>
      <c r="AA510">
        <f>IF(data!D510=3, IF(COUNTIFS(data!A:A, data!A510, data!G:G, "&lt;&gt;2")=0, 1, 0), 0)</f>
        <v>0</v>
      </c>
      <c r="AB510">
        <f>IF(AND(data!G510=2, COUNTIFS(data!A:A, data!A510, data!G:G, 2) = data!D510), 1, 0)</f>
        <v>0</v>
      </c>
      <c r="AC510" t="str">
        <f>IF(AB510=1, data!D510, "0")</f>
        <v>0</v>
      </c>
    </row>
    <row r="511" spans="1:29" x14ac:dyDescent="0.25">
      <c r="A511" s="1">
        <v>146051</v>
      </c>
      <c r="B511">
        <v>1</v>
      </c>
      <c r="C511" s="1" t="s">
        <v>532</v>
      </c>
      <c r="D511">
        <v>2</v>
      </c>
      <c r="E511">
        <v>5</v>
      </c>
      <c r="F511">
        <v>27</v>
      </c>
      <c r="G511">
        <v>1</v>
      </c>
      <c r="H511">
        <v>64</v>
      </c>
      <c r="I511">
        <v>2</v>
      </c>
      <c r="J511">
        <v>1</v>
      </c>
      <c r="K511">
        <v>1</v>
      </c>
      <c r="L511">
        <v>6</v>
      </c>
      <c r="M511">
        <v>1</v>
      </c>
      <c r="N511">
        <v>3</v>
      </c>
      <c r="O511">
        <v>5</v>
      </c>
      <c r="P511">
        <v>1</v>
      </c>
      <c r="Q511">
        <v>4.5289999999999999</v>
      </c>
      <c r="R511">
        <v>-1</v>
      </c>
      <c r="S511">
        <v>0</v>
      </c>
      <c r="T511">
        <v>203.11</v>
      </c>
      <c r="U511">
        <v>95.5</v>
      </c>
      <c r="V511">
        <v>23.152000000000001</v>
      </c>
      <c r="W511">
        <v>0.92800000000000005</v>
      </c>
      <c r="X511">
        <v>1</v>
      </c>
      <c r="Y511">
        <v>3</v>
      </c>
      <c r="Z511">
        <f>IF(AND(MIN(data!D511:'data'!K511, data!M511:'data'!Y511)&gt;=0, IF(data!L511&lt;0, FALSE, data!L511&lt;=95),COUNTA(data!D511:'data'!Y511)=22), 1, 0)</f>
        <v>0</v>
      </c>
      <c r="AA511">
        <f>IF(data!D511=3, IF(COUNTIFS(data!A:A, data!A511, data!G:G, "&lt;&gt;2")=0, 1, 0), 0)</f>
        <v>0</v>
      </c>
      <c r="AB511">
        <f>IF(AND(data!G511=2, COUNTIFS(data!A:A, data!A511, data!G:G, 2) = data!D511), 1, 0)</f>
        <v>0</v>
      </c>
      <c r="AC511" t="str">
        <f>IF(AB511=1, data!D511, "0")</f>
        <v>0</v>
      </c>
    </row>
    <row r="512" spans="1:29" x14ac:dyDescent="0.25">
      <c r="A512" s="1">
        <v>146051</v>
      </c>
      <c r="B512">
        <v>2</v>
      </c>
      <c r="C512" s="1" t="s">
        <v>533</v>
      </c>
      <c r="D512">
        <v>2</v>
      </c>
      <c r="E512">
        <v>5</v>
      </c>
      <c r="F512">
        <v>27</v>
      </c>
      <c r="G512">
        <v>2</v>
      </c>
      <c r="H512">
        <v>61</v>
      </c>
      <c r="I512">
        <v>2</v>
      </c>
      <c r="J512">
        <v>1</v>
      </c>
      <c r="K512">
        <v>7</v>
      </c>
      <c r="L512">
        <v>6</v>
      </c>
      <c r="M512">
        <v>3</v>
      </c>
      <c r="N512">
        <v>1</v>
      </c>
      <c r="O512">
        <v>5</v>
      </c>
      <c r="P512">
        <v>1</v>
      </c>
      <c r="Q512">
        <v>0.115</v>
      </c>
      <c r="R512">
        <v>-1</v>
      </c>
      <c r="S512">
        <v>5</v>
      </c>
      <c r="T512">
        <v>158.69999999999999</v>
      </c>
      <c r="U512">
        <v>109.3</v>
      </c>
      <c r="V512">
        <v>43.398000000000003</v>
      </c>
      <c r="W512">
        <v>0.86099999999999999</v>
      </c>
      <c r="X512">
        <v>2</v>
      </c>
      <c r="Y512">
        <v>1</v>
      </c>
      <c r="Z512">
        <f>IF(AND(MIN(data!D512:'data'!K512, data!M512:'data'!Y512)&gt;=0, IF(data!L512&lt;0, FALSE, data!L512&lt;=95),COUNTA(data!D512:'data'!Y512)=22), 1, 0)</f>
        <v>0</v>
      </c>
      <c r="AA512">
        <f>IF(data!D512=3, IF(COUNTIFS(data!A:A, data!A512, data!G:G, "&lt;&gt;2")=0, 1, 0), 0)</f>
        <v>0</v>
      </c>
      <c r="AB512">
        <f>IF(AND(data!G512=2, COUNTIFS(data!A:A, data!A512, data!G:G, 2) = data!D512), 1, 0)</f>
        <v>0</v>
      </c>
      <c r="AC512" t="str">
        <f>IF(AB512=1, data!D512, "0")</f>
        <v>0</v>
      </c>
    </row>
    <row r="513" spans="1:29" x14ac:dyDescent="0.25">
      <c r="A513" s="1">
        <v>146201</v>
      </c>
      <c r="B513">
        <v>1</v>
      </c>
      <c r="C513" s="1" t="s">
        <v>534</v>
      </c>
      <c r="D513">
        <v>2</v>
      </c>
      <c r="E513">
        <v>5</v>
      </c>
      <c r="F513">
        <v>27</v>
      </c>
      <c r="G513">
        <v>2</v>
      </c>
      <c r="H513">
        <v>52</v>
      </c>
      <c r="I513">
        <v>2</v>
      </c>
      <c r="J513">
        <v>1</v>
      </c>
      <c r="K513">
        <v>5</v>
      </c>
      <c r="L513">
        <v>19</v>
      </c>
      <c r="M513">
        <v>3</v>
      </c>
      <c r="N513">
        <v>1</v>
      </c>
      <c r="O513">
        <v>5</v>
      </c>
      <c r="P513">
        <v>1</v>
      </c>
      <c r="Q513">
        <v>1.5</v>
      </c>
      <c r="R513">
        <v>-1</v>
      </c>
      <c r="S513">
        <v>0</v>
      </c>
      <c r="T513">
        <v>163.9</v>
      </c>
      <c r="U513">
        <v>52.1</v>
      </c>
      <c r="V513">
        <v>19.395</v>
      </c>
      <c r="W513">
        <v>-1</v>
      </c>
      <c r="X513">
        <v>-8</v>
      </c>
      <c r="Y513">
        <v>3</v>
      </c>
      <c r="Z513">
        <f>IF(AND(MIN(data!D513:'data'!K513, data!M513:'data'!Y513)&gt;=0, IF(data!L513&lt;0, FALSE, data!L513&lt;=95),COUNTA(data!D513:'data'!Y513)=22), 1, 0)</f>
        <v>0</v>
      </c>
      <c r="AA513">
        <f>IF(data!D513=3, IF(COUNTIFS(data!A:A, data!A513, data!G:G, "&lt;&gt;2")=0, 1, 0), 0)</f>
        <v>0</v>
      </c>
      <c r="AB513">
        <f>IF(AND(data!G513=2, COUNTIFS(data!A:A, data!A513, data!G:G, 2) = data!D513), 1, 0)</f>
        <v>0</v>
      </c>
      <c r="AC513" t="str">
        <f>IF(AB513=1, data!D513, "0")</f>
        <v>0</v>
      </c>
    </row>
    <row r="514" spans="1:29" x14ac:dyDescent="0.25">
      <c r="A514" s="1">
        <v>146201</v>
      </c>
      <c r="B514">
        <v>2</v>
      </c>
      <c r="C514" s="1" t="s">
        <v>535</v>
      </c>
      <c r="D514">
        <v>2</v>
      </c>
      <c r="E514">
        <v>5</v>
      </c>
      <c r="F514">
        <v>27</v>
      </c>
      <c r="G514">
        <v>1</v>
      </c>
      <c r="H514">
        <v>52</v>
      </c>
      <c r="I514">
        <v>2</v>
      </c>
      <c r="J514">
        <v>1</v>
      </c>
      <c r="K514">
        <v>4</v>
      </c>
      <c r="L514">
        <v>19</v>
      </c>
      <c r="M514">
        <v>1</v>
      </c>
      <c r="N514">
        <v>2</v>
      </c>
      <c r="O514">
        <v>5</v>
      </c>
      <c r="P514">
        <v>1</v>
      </c>
      <c r="Q514">
        <v>2.2789999999999999</v>
      </c>
      <c r="R514">
        <v>-1</v>
      </c>
      <c r="S514">
        <v>1</v>
      </c>
      <c r="T514">
        <v>172.4</v>
      </c>
      <c r="U514">
        <v>86</v>
      </c>
      <c r="V514">
        <v>28.934999999999999</v>
      </c>
      <c r="W514">
        <v>-1</v>
      </c>
      <c r="X514">
        <v>2</v>
      </c>
      <c r="Y514">
        <v>1</v>
      </c>
      <c r="Z514">
        <f>IF(AND(MIN(data!D514:'data'!K514, data!M514:'data'!Y514)&gt;=0, IF(data!L514&lt;0, FALSE, data!L514&lt;=95),COUNTA(data!D514:'data'!Y514)=22), 1, 0)</f>
        <v>0</v>
      </c>
      <c r="AA514">
        <f>IF(data!D514=3, IF(COUNTIFS(data!A:A, data!A514, data!G:G, "&lt;&gt;2")=0, 1, 0), 0)</f>
        <v>0</v>
      </c>
      <c r="AB514">
        <f>IF(AND(data!G514=2, COUNTIFS(data!A:A, data!A514, data!G:G, 2) = data!D514), 1, 0)</f>
        <v>0</v>
      </c>
      <c r="AC514" t="str">
        <f>IF(AB514=1, data!D514, "0")</f>
        <v>0</v>
      </c>
    </row>
    <row r="515" spans="1:29" x14ac:dyDescent="0.25">
      <c r="A515" s="1">
        <v>146341</v>
      </c>
      <c r="B515">
        <v>1</v>
      </c>
      <c r="C515" s="1" t="s">
        <v>536</v>
      </c>
      <c r="D515">
        <v>1</v>
      </c>
      <c r="E515">
        <v>5</v>
      </c>
      <c r="F515">
        <v>27</v>
      </c>
      <c r="G515">
        <v>2</v>
      </c>
      <c r="H515">
        <v>83</v>
      </c>
      <c r="I515">
        <v>5</v>
      </c>
      <c r="J515">
        <v>1</v>
      </c>
      <c r="K515">
        <v>7</v>
      </c>
      <c r="L515">
        <v>7</v>
      </c>
      <c r="M515">
        <v>3</v>
      </c>
      <c r="N515">
        <v>2</v>
      </c>
      <c r="O515">
        <v>5</v>
      </c>
      <c r="P515">
        <v>1</v>
      </c>
      <c r="Q515">
        <v>7.2590000000000003</v>
      </c>
      <c r="R515">
        <v>-1</v>
      </c>
      <c r="S515">
        <v>0</v>
      </c>
      <c r="T515">
        <v>149.4</v>
      </c>
      <c r="U515">
        <v>48.6</v>
      </c>
      <c r="V515">
        <v>21.774000000000001</v>
      </c>
      <c r="W515">
        <v>-1</v>
      </c>
      <c r="X515">
        <v>1</v>
      </c>
      <c r="Y515">
        <v>3</v>
      </c>
      <c r="Z515">
        <f>IF(AND(MIN(data!D515:'data'!K515, data!M515:'data'!Y515)&gt;=0, IF(data!L515&lt;0, FALSE, data!L515&lt;=95),COUNTA(data!D515:'data'!Y515)=22), 1, 0)</f>
        <v>0</v>
      </c>
      <c r="AA515">
        <f>IF(data!D515=3, IF(COUNTIFS(data!A:A, data!A515, data!G:G, "&lt;&gt;2")=0, 1, 0), 0)</f>
        <v>0</v>
      </c>
      <c r="AB515">
        <f>IF(AND(data!G515=2, COUNTIFS(data!A:A, data!A515, data!G:G, 2) = data!D515), 1, 0)</f>
        <v>1</v>
      </c>
      <c r="AC515">
        <f>IF(AB515=1, data!D515, "0")</f>
        <v>1</v>
      </c>
    </row>
    <row r="516" spans="1:29" x14ac:dyDescent="0.25">
      <c r="A516" s="1">
        <v>146351</v>
      </c>
      <c r="B516">
        <v>1</v>
      </c>
      <c r="C516" s="1" t="s">
        <v>537</v>
      </c>
      <c r="D516">
        <v>1</v>
      </c>
      <c r="E516">
        <v>5</v>
      </c>
      <c r="F516">
        <v>27</v>
      </c>
      <c r="G516">
        <v>1</v>
      </c>
      <c r="H516">
        <v>75</v>
      </c>
      <c r="I516">
        <v>5</v>
      </c>
      <c r="J516">
        <v>1</v>
      </c>
      <c r="K516">
        <v>7</v>
      </c>
      <c r="L516">
        <v>5</v>
      </c>
      <c r="M516">
        <v>4</v>
      </c>
      <c r="N516">
        <v>3</v>
      </c>
      <c r="O516">
        <v>5</v>
      </c>
      <c r="P516">
        <v>2</v>
      </c>
      <c r="Q516">
        <v>2.9000000000000001E-2</v>
      </c>
      <c r="R516">
        <v>-1</v>
      </c>
      <c r="S516">
        <v>0</v>
      </c>
      <c r="T516">
        <v>150.4</v>
      </c>
      <c r="U516">
        <v>92.3</v>
      </c>
      <c r="V516">
        <v>40.804000000000002</v>
      </c>
      <c r="W516">
        <v>-1</v>
      </c>
      <c r="X516">
        <v>2</v>
      </c>
      <c r="Y516">
        <v>3</v>
      </c>
      <c r="Z516">
        <f>IF(AND(MIN(data!D516:'data'!K516, data!M516:'data'!Y516)&gt;=0, IF(data!L516&lt;0, FALSE, data!L516&lt;=95),COUNTA(data!D516:'data'!Y516)=22), 1, 0)</f>
        <v>0</v>
      </c>
      <c r="AA516">
        <f>IF(data!D516=3, IF(COUNTIFS(data!A:A, data!A516, data!G:G, "&lt;&gt;2")=0, 1, 0), 0)</f>
        <v>0</v>
      </c>
      <c r="AB516">
        <f>IF(AND(data!G516=2, COUNTIFS(data!A:A, data!A516, data!G:G, 2) = data!D516), 1, 0)</f>
        <v>0</v>
      </c>
      <c r="AC516" t="str">
        <f>IF(AB516=1, data!D516, "0")</f>
        <v>0</v>
      </c>
    </row>
    <row r="517" spans="1:29" x14ac:dyDescent="0.25">
      <c r="A517" s="1">
        <v>146371</v>
      </c>
      <c r="B517">
        <v>1</v>
      </c>
      <c r="C517" s="1" t="s">
        <v>538</v>
      </c>
      <c r="D517">
        <v>1</v>
      </c>
      <c r="E517">
        <v>5</v>
      </c>
      <c r="F517">
        <v>27</v>
      </c>
      <c r="G517">
        <v>2</v>
      </c>
      <c r="H517">
        <v>48</v>
      </c>
      <c r="I517">
        <v>1</v>
      </c>
      <c r="J517">
        <v>2</v>
      </c>
      <c r="K517">
        <v>7</v>
      </c>
      <c r="L517">
        <v>5</v>
      </c>
      <c r="M517">
        <v>4</v>
      </c>
      <c r="N517">
        <v>4</v>
      </c>
      <c r="O517">
        <v>1</v>
      </c>
      <c r="P517">
        <v>1</v>
      </c>
      <c r="Q517">
        <v>4.1500000000000004</v>
      </c>
      <c r="R517">
        <v>-1</v>
      </c>
      <c r="S517">
        <v>4</v>
      </c>
      <c r="T517">
        <v>159.4</v>
      </c>
      <c r="U517">
        <v>67.400000000000006</v>
      </c>
      <c r="V517">
        <v>26.527000000000001</v>
      </c>
      <c r="W517">
        <v>0.8</v>
      </c>
      <c r="X517">
        <v>2</v>
      </c>
      <c r="Y517">
        <v>1</v>
      </c>
      <c r="Z517">
        <f>IF(AND(MIN(data!D517:'data'!K517, data!M517:'data'!Y517)&gt;=0, IF(data!L517&lt;0, FALSE, data!L517&lt;=95),COUNTA(data!D517:'data'!Y517)=22), 1, 0)</f>
        <v>0</v>
      </c>
      <c r="AA517">
        <f>IF(data!D517=3, IF(COUNTIFS(data!A:A, data!A517, data!G:G, "&lt;&gt;2")=0, 1, 0), 0)</f>
        <v>0</v>
      </c>
      <c r="AB517">
        <f>IF(AND(data!G517=2, COUNTIFS(data!A:A, data!A517, data!G:G, 2) = data!D517), 1, 0)</f>
        <v>1</v>
      </c>
      <c r="AC517">
        <f>IF(AB517=1, data!D517, "0")</f>
        <v>1</v>
      </c>
    </row>
    <row r="518" spans="1:29" x14ac:dyDescent="0.25">
      <c r="A518" s="1">
        <v>147051</v>
      </c>
      <c r="B518">
        <v>1</v>
      </c>
      <c r="C518" s="1" t="s">
        <v>539</v>
      </c>
      <c r="D518">
        <v>1</v>
      </c>
      <c r="E518">
        <v>2</v>
      </c>
      <c r="F518">
        <v>15</v>
      </c>
      <c r="G518">
        <v>1</v>
      </c>
      <c r="H518">
        <v>58</v>
      </c>
      <c r="I518">
        <v>5</v>
      </c>
      <c r="J518">
        <v>1</v>
      </c>
      <c r="K518">
        <v>4</v>
      </c>
      <c r="L518">
        <v>17</v>
      </c>
      <c r="M518">
        <v>2</v>
      </c>
      <c r="N518">
        <v>3</v>
      </c>
      <c r="O518">
        <v>5</v>
      </c>
      <c r="P518">
        <v>1</v>
      </c>
      <c r="Q518">
        <v>3.4039999999999999</v>
      </c>
      <c r="R518">
        <v>-1</v>
      </c>
      <c r="S518">
        <v>5</v>
      </c>
      <c r="T518">
        <v>159.6</v>
      </c>
      <c r="U518">
        <v>71.2</v>
      </c>
      <c r="V518">
        <v>27.952000000000002</v>
      </c>
      <c r="W518">
        <v>-1</v>
      </c>
      <c r="X518">
        <v>2</v>
      </c>
      <c r="Y518">
        <v>1</v>
      </c>
      <c r="Z518">
        <f>IF(AND(MIN(data!D518:'data'!K518, data!M518:'data'!Y518)&gt;=0, IF(data!L518&lt;0, FALSE, data!L518&lt;=95),COUNTA(data!D518:'data'!Y518)=22), 1, 0)</f>
        <v>0</v>
      </c>
      <c r="AA518">
        <f>IF(data!D518=3, IF(COUNTIFS(data!A:A, data!A518, data!G:G, "&lt;&gt;2")=0, 1, 0), 0)</f>
        <v>0</v>
      </c>
      <c r="AB518">
        <f>IF(AND(data!G518=2, COUNTIFS(data!A:A, data!A518, data!G:G, 2) = data!D518), 1, 0)</f>
        <v>0</v>
      </c>
      <c r="AC518" t="str">
        <f>IF(AB518=1, data!D518, "0")</f>
        <v>0</v>
      </c>
    </row>
    <row r="519" spans="1:29" x14ac:dyDescent="0.25">
      <c r="A519" s="1">
        <v>147181</v>
      </c>
      <c r="B519">
        <v>1</v>
      </c>
      <c r="C519" s="1" t="s">
        <v>540</v>
      </c>
      <c r="D519">
        <v>1</v>
      </c>
      <c r="E519">
        <v>2</v>
      </c>
      <c r="F519">
        <v>15</v>
      </c>
      <c r="G519">
        <v>1</v>
      </c>
      <c r="H519">
        <v>37</v>
      </c>
      <c r="I519">
        <v>1</v>
      </c>
      <c r="J519">
        <v>1</v>
      </c>
      <c r="K519">
        <v>1</v>
      </c>
      <c r="L519">
        <v>12</v>
      </c>
      <c r="M519">
        <v>2</v>
      </c>
      <c r="N519">
        <v>1</v>
      </c>
      <c r="O519">
        <v>5</v>
      </c>
      <c r="P519">
        <v>2</v>
      </c>
      <c r="Q519">
        <v>0</v>
      </c>
      <c r="R519">
        <v>-1</v>
      </c>
      <c r="S519">
        <v>0</v>
      </c>
      <c r="T519">
        <v>172.8</v>
      </c>
      <c r="U519">
        <v>65.400000000000006</v>
      </c>
      <c r="V519">
        <v>21.902000000000001</v>
      </c>
      <c r="W519">
        <v>0.89800000000000002</v>
      </c>
      <c r="X519">
        <v>3</v>
      </c>
      <c r="Y519">
        <v>3</v>
      </c>
      <c r="Z519">
        <f>IF(AND(MIN(data!D519:'data'!K519, data!M519:'data'!Y519)&gt;=0, IF(data!L519&lt;0, FALSE, data!L519&lt;=95),COUNTA(data!D519:'data'!Y519)=22), 1, 0)</f>
        <v>0</v>
      </c>
      <c r="AA519">
        <f>IF(data!D519=3, IF(COUNTIFS(data!A:A, data!A519, data!G:G, "&lt;&gt;2")=0, 1, 0), 0)</f>
        <v>0</v>
      </c>
      <c r="AB519">
        <f>IF(AND(data!G519=2, COUNTIFS(data!A:A, data!A519, data!G:G, 2) = data!D519), 1, 0)</f>
        <v>0</v>
      </c>
      <c r="AC519" t="str">
        <f>IF(AB519=1, data!D519, "0")</f>
        <v>0</v>
      </c>
    </row>
    <row r="520" spans="1:29" x14ac:dyDescent="0.25">
      <c r="A520" s="1">
        <v>147251</v>
      </c>
      <c r="B520">
        <v>1</v>
      </c>
      <c r="C520" s="1" t="s">
        <v>541</v>
      </c>
      <c r="D520">
        <v>1</v>
      </c>
      <c r="E520">
        <v>2</v>
      </c>
      <c r="F520">
        <v>15</v>
      </c>
      <c r="G520">
        <v>1</v>
      </c>
      <c r="H520">
        <v>72</v>
      </c>
      <c r="I520">
        <v>4</v>
      </c>
      <c r="J520">
        <v>1</v>
      </c>
      <c r="K520">
        <v>6</v>
      </c>
      <c r="L520">
        <v>5</v>
      </c>
      <c r="M520">
        <v>5</v>
      </c>
      <c r="N520">
        <v>3</v>
      </c>
      <c r="O520">
        <v>5</v>
      </c>
      <c r="P520">
        <v>2</v>
      </c>
      <c r="Q520">
        <v>5.8000000000000003E-2</v>
      </c>
      <c r="R520">
        <v>-1</v>
      </c>
      <c r="S520">
        <v>10</v>
      </c>
      <c r="T520">
        <v>-1</v>
      </c>
      <c r="U520">
        <v>-1</v>
      </c>
      <c r="V520">
        <v>-1</v>
      </c>
      <c r="W520">
        <v>-1</v>
      </c>
      <c r="X520">
        <v>3</v>
      </c>
      <c r="Y520">
        <v>3</v>
      </c>
      <c r="Z520">
        <f>IF(AND(MIN(data!D520:'data'!K520, data!M520:'data'!Y520)&gt;=0, IF(data!L520&lt;0, FALSE, data!L520&lt;=95),COUNTA(data!D520:'data'!Y520)=22), 1, 0)</f>
        <v>0</v>
      </c>
      <c r="AA520">
        <f>IF(data!D520=3, IF(COUNTIFS(data!A:A, data!A520, data!G:G, "&lt;&gt;2")=0, 1, 0), 0)</f>
        <v>0</v>
      </c>
      <c r="AB520">
        <f>IF(AND(data!G520=2, COUNTIFS(data!A:A, data!A520, data!G:G, 2) = data!D520), 1, 0)</f>
        <v>0</v>
      </c>
      <c r="AC520" t="str">
        <f>IF(AB520=1, data!D520, "0")</f>
        <v>0</v>
      </c>
    </row>
    <row r="521" spans="1:29" x14ac:dyDescent="0.25">
      <c r="A521" s="1">
        <v>147271</v>
      </c>
      <c r="B521">
        <v>1</v>
      </c>
      <c r="C521" s="1" t="s">
        <v>542</v>
      </c>
      <c r="D521">
        <v>3</v>
      </c>
      <c r="E521">
        <v>2</v>
      </c>
      <c r="F521">
        <v>15</v>
      </c>
      <c r="G521">
        <v>1</v>
      </c>
      <c r="H521">
        <v>49</v>
      </c>
      <c r="I521">
        <v>2</v>
      </c>
      <c r="J521">
        <v>1</v>
      </c>
      <c r="K521">
        <v>1</v>
      </c>
      <c r="L521">
        <v>23</v>
      </c>
      <c r="M521">
        <v>2</v>
      </c>
      <c r="N521">
        <v>1</v>
      </c>
      <c r="O521">
        <v>5</v>
      </c>
      <c r="P521">
        <v>1</v>
      </c>
      <c r="Q521">
        <v>1.2430000000000001</v>
      </c>
      <c r="R521">
        <v>-1</v>
      </c>
      <c r="S521">
        <v>0</v>
      </c>
      <c r="T521">
        <v>180.6</v>
      </c>
      <c r="U521">
        <v>-1</v>
      </c>
      <c r="V521">
        <v>-1</v>
      </c>
      <c r="W521">
        <v>1.0229999999999999</v>
      </c>
      <c r="X521">
        <v>2</v>
      </c>
      <c r="Y521">
        <v>1</v>
      </c>
      <c r="Z521">
        <f>IF(AND(MIN(data!D521:'data'!K521, data!M521:'data'!Y521)&gt;=0, IF(data!L521&lt;0, FALSE, data!L521&lt;=95),COUNTA(data!D521:'data'!Y521)=22), 1, 0)</f>
        <v>0</v>
      </c>
      <c r="AA521">
        <f>IF(data!D521=3, IF(COUNTIFS(data!A:A, data!A521, data!G:G, "&lt;&gt;2")=0, 1, 0), 0)</f>
        <v>0</v>
      </c>
      <c r="AB521">
        <f>IF(AND(data!G521=2, COUNTIFS(data!A:A, data!A521, data!G:G, 2) = data!D521), 1, 0)</f>
        <v>0</v>
      </c>
      <c r="AC521" t="str">
        <f>IF(AB521=1, data!D521, "0")</f>
        <v>0</v>
      </c>
    </row>
    <row r="522" spans="1:29" x14ac:dyDescent="0.25">
      <c r="A522" s="1">
        <v>147271</v>
      </c>
      <c r="B522">
        <v>2</v>
      </c>
      <c r="C522" s="1" t="s">
        <v>543</v>
      </c>
      <c r="D522">
        <v>3</v>
      </c>
      <c r="E522">
        <v>2</v>
      </c>
      <c r="F522">
        <v>15</v>
      </c>
      <c r="G522">
        <v>2</v>
      </c>
      <c r="H522">
        <v>49</v>
      </c>
      <c r="I522">
        <v>2</v>
      </c>
      <c r="J522">
        <v>1</v>
      </c>
      <c r="K522">
        <v>1</v>
      </c>
      <c r="L522">
        <v>23</v>
      </c>
      <c r="M522">
        <v>2</v>
      </c>
      <c r="N522">
        <v>1</v>
      </c>
      <c r="O522">
        <v>5</v>
      </c>
      <c r="P522">
        <v>1</v>
      </c>
      <c r="Q522">
        <v>1.2430000000000001</v>
      </c>
      <c r="R522">
        <v>-1</v>
      </c>
      <c r="S522">
        <v>0</v>
      </c>
      <c r="T522">
        <v>174.3</v>
      </c>
      <c r="U522">
        <v>-1</v>
      </c>
      <c r="V522">
        <v>-1</v>
      </c>
      <c r="W522">
        <v>0.91900000000000004</v>
      </c>
      <c r="X522">
        <v>2</v>
      </c>
      <c r="Y522">
        <v>1</v>
      </c>
      <c r="Z522">
        <f>IF(AND(MIN(data!D522:'data'!K522, data!M522:'data'!Y522)&gt;=0, IF(data!L522&lt;0, FALSE, data!L522&lt;=95),COUNTA(data!D522:'data'!Y522)=22), 1, 0)</f>
        <v>0</v>
      </c>
      <c r="AA522">
        <f>IF(data!D522=3, IF(COUNTIFS(data!A:A, data!A522, data!G:G, "&lt;&gt;2")=0, 1, 0), 0)</f>
        <v>0</v>
      </c>
      <c r="AB522">
        <f>IF(AND(data!G522=2, COUNTIFS(data!A:A, data!A522, data!G:G, 2) = data!D522), 1, 0)</f>
        <v>0</v>
      </c>
      <c r="AC522" t="str">
        <f>IF(AB522=1, data!D522, "0")</f>
        <v>0</v>
      </c>
    </row>
    <row r="523" spans="1:29" x14ac:dyDescent="0.25">
      <c r="A523" s="1">
        <v>147271</v>
      </c>
      <c r="B523">
        <v>3</v>
      </c>
      <c r="C523" s="1" t="s">
        <v>544</v>
      </c>
      <c r="D523">
        <v>3</v>
      </c>
      <c r="E523">
        <v>2</v>
      </c>
      <c r="F523">
        <v>15</v>
      </c>
      <c r="G523">
        <v>1</v>
      </c>
      <c r="H523">
        <v>23</v>
      </c>
      <c r="I523">
        <v>1</v>
      </c>
      <c r="J523">
        <v>1</v>
      </c>
      <c r="K523">
        <v>1</v>
      </c>
      <c r="L523">
        <v>23</v>
      </c>
      <c r="M523">
        <v>1</v>
      </c>
      <c r="N523">
        <v>1</v>
      </c>
      <c r="O523">
        <v>5</v>
      </c>
      <c r="P523">
        <v>1</v>
      </c>
      <c r="Q523">
        <v>3.145</v>
      </c>
      <c r="R523">
        <v>2</v>
      </c>
      <c r="S523">
        <v>0</v>
      </c>
      <c r="T523">
        <v>193.5</v>
      </c>
      <c r="U523">
        <v>133.5</v>
      </c>
      <c r="V523">
        <v>35.655000000000001</v>
      </c>
      <c r="W523">
        <v>0.99399999999999999</v>
      </c>
      <c r="X523">
        <v>-8</v>
      </c>
      <c r="Y523">
        <v>3</v>
      </c>
      <c r="Z523">
        <f>IF(AND(MIN(data!D523:'data'!K523, data!M523:'data'!Y523)&gt;=0, IF(data!L523&lt;0, FALSE, data!L523&lt;=95),COUNTA(data!D523:'data'!Y523)=22), 1, 0)</f>
        <v>0</v>
      </c>
      <c r="AA523">
        <f>IF(data!D523=3, IF(COUNTIFS(data!A:A, data!A523, data!G:G, "&lt;&gt;2")=0, 1, 0), 0)</f>
        <v>0</v>
      </c>
      <c r="AB523">
        <f>IF(AND(data!G523=2, COUNTIFS(data!A:A, data!A523, data!G:G, 2) = data!D523), 1, 0)</f>
        <v>0</v>
      </c>
      <c r="AC523" t="str">
        <f>IF(AB523=1, data!D523, "0")</f>
        <v>0</v>
      </c>
    </row>
    <row r="524" spans="1:29" x14ac:dyDescent="0.25">
      <c r="A524" s="1">
        <v>147371</v>
      </c>
      <c r="B524">
        <v>1</v>
      </c>
      <c r="C524" s="1" t="s">
        <v>545</v>
      </c>
      <c r="D524">
        <v>1</v>
      </c>
      <c r="E524">
        <v>2</v>
      </c>
      <c r="F524">
        <v>15</v>
      </c>
      <c r="G524">
        <v>1</v>
      </c>
      <c r="H524">
        <v>81</v>
      </c>
      <c r="I524">
        <v>5</v>
      </c>
      <c r="J524">
        <v>1</v>
      </c>
      <c r="K524">
        <v>7</v>
      </c>
      <c r="L524">
        <v>97</v>
      </c>
      <c r="M524">
        <v>2</v>
      </c>
      <c r="N524">
        <v>1</v>
      </c>
      <c r="O524">
        <v>5</v>
      </c>
      <c r="P524">
        <v>1</v>
      </c>
      <c r="Q524">
        <v>1.5580000000000001</v>
      </c>
      <c r="R524">
        <v>-1</v>
      </c>
      <c r="S524">
        <v>0</v>
      </c>
      <c r="T524">
        <v>152.6</v>
      </c>
      <c r="U524">
        <v>59.2</v>
      </c>
      <c r="V524">
        <v>25.422000000000001</v>
      </c>
      <c r="W524">
        <v>0.89900000000000002</v>
      </c>
      <c r="X524">
        <v>1</v>
      </c>
      <c r="Y524">
        <v>3</v>
      </c>
      <c r="Z524">
        <f>IF(AND(MIN(data!D524:'data'!K524, data!M524:'data'!Y524)&gt;=0, IF(data!L524&lt;0, FALSE, data!L524&lt;=95),COUNTA(data!D524:'data'!Y524)=22), 1, 0)</f>
        <v>0</v>
      </c>
      <c r="AA524">
        <f>IF(data!D524=3, IF(COUNTIFS(data!A:A, data!A524, data!G:G, "&lt;&gt;2")=0, 1, 0), 0)</f>
        <v>0</v>
      </c>
      <c r="AB524">
        <f>IF(AND(data!G524=2, COUNTIFS(data!A:A, data!A524, data!G:G, 2) = data!D524), 1, 0)</f>
        <v>0</v>
      </c>
      <c r="AC524" t="str">
        <f>IF(AB524=1, data!D524, "0")</f>
        <v>0</v>
      </c>
    </row>
    <row r="525" spans="1:29" x14ac:dyDescent="0.25">
      <c r="A525" s="1">
        <v>148151</v>
      </c>
      <c r="B525">
        <v>1</v>
      </c>
      <c r="C525" s="1" t="s">
        <v>546</v>
      </c>
      <c r="D525">
        <v>1</v>
      </c>
      <c r="E525">
        <v>5</v>
      </c>
      <c r="F525">
        <v>27</v>
      </c>
      <c r="G525">
        <v>1</v>
      </c>
      <c r="H525">
        <v>31</v>
      </c>
      <c r="I525">
        <v>1</v>
      </c>
      <c r="J525">
        <v>1</v>
      </c>
      <c r="K525">
        <v>7</v>
      </c>
      <c r="L525">
        <v>5</v>
      </c>
      <c r="M525">
        <v>4</v>
      </c>
      <c r="N525">
        <v>4</v>
      </c>
      <c r="O525">
        <v>3</v>
      </c>
      <c r="P525">
        <v>2</v>
      </c>
      <c r="Q525">
        <v>0</v>
      </c>
      <c r="R525">
        <v>-1</v>
      </c>
      <c r="S525">
        <v>1</v>
      </c>
      <c r="T525">
        <v>-1</v>
      </c>
      <c r="U525">
        <v>-1</v>
      </c>
      <c r="V525">
        <v>-1</v>
      </c>
      <c r="W525">
        <v>-1</v>
      </c>
      <c r="X525">
        <v>2</v>
      </c>
      <c r="Y525">
        <v>3</v>
      </c>
      <c r="Z525">
        <f>IF(AND(MIN(data!D525:'data'!K525, data!M525:'data'!Y525)&gt;=0, IF(data!L525&lt;0, FALSE, data!L525&lt;=95),COUNTA(data!D525:'data'!Y525)=22), 1, 0)</f>
        <v>0</v>
      </c>
      <c r="AA525">
        <f>IF(data!D525=3, IF(COUNTIFS(data!A:A, data!A525, data!G:G, "&lt;&gt;2")=0, 1, 0), 0)</f>
        <v>0</v>
      </c>
      <c r="AB525">
        <f>IF(AND(data!G525=2, COUNTIFS(data!A:A, data!A525, data!G:G, 2) = data!D525), 1, 0)</f>
        <v>0</v>
      </c>
      <c r="AC525" t="str">
        <f>IF(AB525=1, data!D525, "0")</f>
        <v>0</v>
      </c>
    </row>
    <row r="526" spans="1:29" x14ac:dyDescent="0.25">
      <c r="A526" s="1">
        <v>148181</v>
      </c>
      <c r="B526">
        <v>1</v>
      </c>
      <c r="C526" s="1" t="s">
        <v>547</v>
      </c>
      <c r="D526">
        <v>1</v>
      </c>
      <c r="E526">
        <v>5</v>
      </c>
      <c r="F526">
        <v>27</v>
      </c>
      <c r="G526">
        <v>2</v>
      </c>
      <c r="H526">
        <v>34</v>
      </c>
      <c r="I526">
        <v>4</v>
      </c>
      <c r="J526">
        <v>1</v>
      </c>
      <c r="K526">
        <v>5</v>
      </c>
      <c r="L526">
        <v>11</v>
      </c>
      <c r="M526">
        <v>2</v>
      </c>
      <c r="N526">
        <v>1</v>
      </c>
      <c r="O526">
        <v>5</v>
      </c>
      <c r="P526">
        <v>1</v>
      </c>
      <c r="Q526">
        <v>98</v>
      </c>
      <c r="R526">
        <v>-1</v>
      </c>
      <c r="S526">
        <v>0</v>
      </c>
      <c r="T526">
        <v>163.9</v>
      </c>
      <c r="U526">
        <v>76.400000000000006</v>
      </c>
      <c r="V526">
        <v>28.44</v>
      </c>
      <c r="W526">
        <v>0.91400000000000003</v>
      </c>
      <c r="X526">
        <v>2</v>
      </c>
      <c r="Y526">
        <v>3</v>
      </c>
      <c r="Z526">
        <f>IF(AND(MIN(data!D526:'data'!K526, data!M526:'data'!Y526)&gt;=0, IF(data!L526&lt;0, FALSE, data!L526&lt;=95),COUNTA(data!D526:'data'!Y526)=22), 1, 0)</f>
        <v>0</v>
      </c>
      <c r="AA526">
        <f>IF(data!D526=3, IF(COUNTIFS(data!A:A, data!A526, data!G:G, "&lt;&gt;2")=0, 1, 0), 0)</f>
        <v>0</v>
      </c>
      <c r="AB526">
        <f>IF(AND(data!G526=2, COUNTIFS(data!A:A, data!A526, data!G:G, 2) = data!D526), 1, 0)</f>
        <v>1</v>
      </c>
      <c r="AC526">
        <f>IF(AB526=1, data!D526, "0")</f>
        <v>1</v>
      </c>
    </row>
    <row r="527" spans="1:29" x14ac:dyDescent="0.25">
      <c r="A527" s="1">
        <v>148201</v>
      </c>
      <c r="B527">
        <v>1</v>
      </c>
      <c r="C527" s="1" t="s">
        <v>548</v>
      </c>
      <c r="D527">
        <v>1</v>
      </c>
      <c r="E527">
        <v>5</v>
      </c>
      <c r="F527">
        <v>27</v>
      </c>
      <c r="G527">
        <v>2</v>
      </c>
      <c r="H527">
        <v>35</v>
      </c>
      <c r="I527">
        <v>1</v>
      </c>
      <c r="J527">
        <v>1</v>
      </c>
      <c r="K527">
        <v>4</v>
      </c>
      <c r="L527">
        <v>8</v>
      </c>
      <c r="M527">
        <v>1</v>
      </c>
      <c r="N527">
        <v>4</v>
      </c>
      <c r="O527">
        <v>3</v>
      </c>
      <c r="P527">
        <v>1</v>
      </c>
      <c r="Q527">
        <v>7.5579999999999998</v>
      </c>
      <c r="R527">
        <v>-1</v>
      </c>
      <c r="S527">
        <v>0</v>
      </c>
      <c r="T527">
        <v>165</v>
      </c>
      <c r="U527">
        <v>64</v>
      </c>
      <c r="V527">
        <v>23.507999999999999</v>
      </c>
      <c r="W527">
        <v>-1</v>
      </c>
      <c r="X527">
        <v>-9</v>
      </c>
      <c r="Y527">
        <v>-9</v>
      </c>
      <c r="Z527">
        <f>IF(AND(MIN(data!D527:'data'!K527, data!M527:'data'!Y527)&gt;=0, IF(data!L527&lt;0, FALSE, data!L527&lt;=95),COUNTA(data!D527:'data'!Y527)=22), 1, 0)</f>
        <v>0</v>
      </c>
      <c r="AA527">
        <f>IF(data!D527=3, IF(COUNTIFS(data!A:A, data!A527, data!G:G, "&lt;&gt;2")=0, 1, 0), 0)</f>
        <v>0</v>
      </c>
      <c r="AB527">
        <f>IF(AND(data!G527=2, COUNTIFS(data!A:A, data!A527, data!G:G, 2) = data!D527), 1, 0)</f>
        <v>1</v>
      </c>
      <c r="AC527">
        <f>IF(AB527=1, data!D527, "0")</f>
        <v>1</v>
      </c>
    </row>
    <row r="528" spans="1:29" x14ac:dyDescent="0.25">
      <c r="A528" s="1">
        <v>148341</v>
      </c>
      <c r="B528">
        <v>1</v>
      </c>
      <c r="C528" s="1" t="s">
        <v>549</v>
      </c>
      <c r="D528">
        <v>2</v>
      </c>
      <c r="E528">
        <v>5</v>
      </c>
      <c r="F528">
        <v>27</v>
      </c>
      <c r="G528">
        <v>2</v>
      </c>
      <c r="H528">
        <v>20</v>
      </c>
      <c r="I528">
        <v>1</v>
      </c>
      <c r="J528">
        <v>1</v>
      </c>
      <c r="K528">
        <v>4</v>
      </c>
      <c r="L528">
        <v>5</v>
      </c>
      <c r="M528">
        <v>1</v>
      </c>
      <c r="N528">
        <v>4</v>
      </c>
      <c r="O528">
        <v>2</v>
      </c>
      <c r="P528">
        <v>1</v>
      </c>
      <c r="Q528">
        <v>27.5</v>
      </c>
      <c r="R528">
        <v>4</v>
      </c>
      <c r="S528">
        <v>3</v>
      </c>
      <c r="T528">
        <v>161.6</v>
      </c>
      <c r="U528">
        <v>53.7</v>
      </c>
      <c r="V528">
        <v>20.562999999999999</v>
      </c>
      <c r="W528">
        <v>0.78100000000000003</v>
      </c>
      <c r="X528">
        <v>1</v>
      </c>
      <c r="Y528">
        <v>1</v>
      </c>
      <c r="Z528">
        <f>IF(AND(MIN(data!D528:'data'!K528, data!M528:'data'!Y528)&gt;=0, IF(data!L528&lt;0, FALSE, data!L528&lt;=95),COUNTA(data!D528:'data'!Y528)=22), 1, 0)</f>
        <v>1</v>
      </c>
      <c r="AA528">
        <f>IF(data!D528=3, IF(COUNTIFS(data!A:A, data!A528, data!G:G, "&lt;&gt;2")=0, 1, 0), 0)</f>
        <v>0</v>
      </c>
      <c r="AB528">
        <f>IF(AND(data!G528=2, COUNTIFS(data!A:A, data!A528, data!G:G, 2) = data!D528), 1, 0)</f>
        <v>0</v>
      </c>
      <c r="AC528" t="str">
        <f>IF(AB528=1, data!D528, "0")</f>
        <v>0</v>
      </c>
    </row>
    <row r="529" spans="1:29" x14ac:dyDescent="0.25">
      <c r="A529" s="1">
        <v>148341</v>
      </c>
      <c r="B529">
        <v>2</v>
      </c>
      <c r="C529" s="1" t="s">
        <v>550</v>
      </c>
      <c r="D529">
        <v>2</v>
      </c>
      <c r="E529">
        <v>5</v>
      </c>
      <c r="F529">
        <v>27</v>
      </c>
      <c r="G529">
        <v>1</v>
      </c>
      <c r="H529">
        <v>2</v>
      </c>
      <c r="I529">
        <v>-1</v>
      </c>
      <c r="J529">
        <v>1</v>
      </c>
      <c r="K529">
        <v>-1</v>
      </c>
      <c r="L529">
        <v>5</v>
      </c>
      <c r="M529">
        <v>4</v>
      </c>
      <c r="N529">
        <v>-1</v>
      </c>
      <c r="O529">
        <v>-1</v>
      </c>
      <c r="P529">
        <v>-1</v>
      </c>
      <c r="Q529">
        <v>-1</v>
      </c>
      <c r="R529">
        <v>-1</v>
      </c>
      <c r="S529">
        <v>-2</v>
      </c>
      <c r="T529">
        <v>82.3</v>
      </c>
      <c r="U529">
        <v>11.4</v>
      </c>
      <c r="V529">
        <v>16.831</v>
      </c>
      <c r="W529">
        <v>-1</v>
      </c>
      <c r="X529">
        <v>-2</v>
      </c>
      <c r="Y529">
        <v>-2</v>
      </c>
      <c r="Z529">
        <f>IF(AND(MIN(data!D529:'data'!K529, data!M529:'data'!Y529)&gt;=0, IF(data!L529&lt;0, FALSE, data!L529&lt;=95),COUNTA(data!D529:'data'!Y529)=22), 1, 0)</f>
        <v>0</v>
      </c>
      <c r="AA529">
        <f>IF(data!D529=3, IF(COUNTIFS(data!A:A, data!A529, data!G:G, "&lt;&gt;2")=0, 1, 0), 0)</f>
        <v>0</v>
      </c>
      <c r="AB529">
        <f>IF(AND(data!G529=2, COUNTIFS(data!A:A, data!A529, data!G:G, 2) = data!D529), 1, 0)</f>
        <v>0</v>
      </c>
      <c r="AC529" t="str">
        <f>IF(AB529=1, data!D529, "0")</f>
        <v>0</v>
      </c>
    </row>
    <row r="530" spans="1:29" x14ac:dyDescent="0.25">
      <c r="A530" s="1">
        <v>148351</v>
      </c>
      <c r="B530">
        <v>1</v>
      </c>
      <c r="C530" s="1" t="s">
        <v>551</v>
      </c>
      <c r="D530">
        <v>1</v>
      </c>
      <c r="E530">
        <v>5</v>
      </c>
      <c r="F530">
        <v>27</v>
      </c>
      <c r="G530">
        <v>1</v>
      </c>
      <c r="H530">
        <v>70</v>
      </c>
      <c r="I530">
        <v>5</v>
      </c>
      <c r="J530">
        <v>1</v>
      </c>
      <c r="K530">
        <v>7</v>
      </c>
      <c r="L530">
        <v>6</v>
      </c>
      <c r="M530">
        <v>2</v>
      </c>
      <c r="N530">
        <v>4</v>
      </c>
      <c r="O530">
        <v>2</v>
      </c>
      <c r="P530">
        <v>2</v>
      </c>
      <c r="Q530">
        <v>8.6999999999999994E-2</v>
      </c>
      <c r="R530">
        <v>-1</v>
      </c>
      <c r="S530">
        <v>0</v>
      </c>
      <c r="T530">
        <v>166.5</v>
      </c>
      <c r="U530">
        <v>67.2</v>
      </c>
      <c r="V530">
        <v>24.24</v>
      </c>
      <c r="W530">
        <v>0.9</v>
      </c>
      <c r="X530">
        <v>2</v>
      </c>
      <c r="Y530">
        <v>3</v>
      </c>
      <c r="Z530">
        <f>IF(AND(MIN(data!D530:'data'!K530, data!M530:'data'!Y530)&gt;=0, IF(data!L530&lt;0, FALSE, data!L530&lt;=95),COUNTA(data!D530:'data'!Y530)=22), 1, 0)</f>
        <v>0</v>
      </c>
      <c r="AA530">
        <f>IF(data!D530=3, IF(COUNTIFS(data!A:A, data!A530, data!G:G, "&lt;&gt;2")=0, 1, 0), 0)</f>
        <v>0</v>
      </c>
      <c r="AB530">
        <f>IF(AND(data!G530=2, COUNTIFS(data!A:A, data!A530, data!G:G, 2) = data!D530), 1, 0)</f>
        <v>0</v>
      </c>
      <c r="AC530" t="str">
        <f>IF(AB530=1, data!D530, "0")</f>
        <v>0</v>
      </c>
    </row>
    <row r="531" spans="1:29" x14ac:dyDescent="0.25">
      <c r="A531" s="1">
        <v>148371</v>
      </c>
      <c r="B531">
        <v>1</v>
      </c>
      <c r="C531" s="1" t="s">
        <v>552</v>
      </c>
      <c r="D531">
        <v>1</v>
      </c>
      <c r="E531">
        <v>5</v>
      </c>
      <c r="F531">
        <v>27</v>
      </c>
      <c r="G531">
        <v>1</v>
      </c>
      <c r="H531">
        <v>45</v>
      </c>
      <c r="I531">
        <v>1</v>
      </c>
      <c r="J531">
        <v>1</v>
      </c>
      <c r="K531">
        <v>7</v>
      </c>
      <c r="L531">
        <v>7</v>
      </c>
      <c r="M531">
        <v>2</v>
      </c>
      <c r="N531">
        <v>4</v>
      </c>
      <c r="O531">
        <v>2</v>
      </c>
      <c r="P531">
        <v>2</v>
      </c>
      <c r="Q531">
        <v>0</v>
      </c>
      <c r="R531">
        <v>-1</v>
      </c>
      <c r="S531">
        <v>4</v>
      </c>
      <c r="T531">
        <v>162.5</v>
      </c>
      <c r="U531">
        <v>60.7</v>
      </c>
      <c r="V531">
        <v>22.986999999999998</v>
      </c>
      <c r="W531">
        <v>0.78300000000000003</v>
      </c>
      <c r="X531">
        <v>-8</v>
      </c>
      <c r="Y531">
        <v>3</v>
      </c>
      <c r="Z531">
        <f>IF(AND(MIN(data!D531:'data'!K531, data!M531:'data'!Y531)&gt;=0, IF(data!L531&lt;0, FALSE, data!L531&lt;=95),COUNTA(data!D531:'data'!Y531)=22), 1, 0)</f>
        <v>0</v>
      </c>
      <c r="AA531">
        <f>IF(data!D531=3, IF(COUNTIFS(data!A:A, data!A531, data!G:G, "&lt;&gt;2")=0, 1, 0), 0)</f>
        <v>0</v>
      </c>
      <c r="AB531">
        <f>IF(AND(data!G531=2, COUNTIFS(data!A:A, data!A531, data!G:G, 2) = data!D531), 1, 0)</f>
        <v>0</v>
      </c>
      <c r="AC531" t="str">
        <f>IF(AB531=1, data!D531, "0")</f>
        <v>0</v>
      </c>
    </row>
    <row r="532" spans="1:29" x14ac:dyDescent="0.25">
      <c r="A532" s="1">
        <v>149051</v>
      </c>
      <c r="B532">
        <v>1</v>
      </c>
      <c r="C532" s="1" t="s">
        <v>553</v>
      </c>
      <c r="D532">
        <v>2</v>
      </c>
      <c r="E532">
        <v>2</v>
      </c>
      <c r="F532">
        <v>14</v>
      </c>
      <c r="G532">
        <v>2</v>
      </c>
      <c r="H532">
        <v>48</v>
      </c>
      <c r="I532">
        <v>2</v>
      </c>
      <c r="J532">
        <v>1</v>
      </c>
      <c r="K532">
        <v>1</v>
      </c>
      <c r="L532">
        <v>96</v>
      </c>
      <c r="M532">
        <v>1</v>
      </c>
      <c r="N532">
        <v>1</v>
      </c>
      <c r="O532">
        <v>5</v>
      </c>
      <c r="P532">
        <v>1</v>
      </c>
      <c r="Q532">
        <v>3.1150000000000002</v>
      </c>
      <c r="R532">
        <v>-1</v>
      </c>
      <c r="S532">
        <v>0</v>
      </c>
      <c r="T532">
        <v>170.2</v>
      </c>
      <c r="U532">
        <v>81.3</v>
      </c>
      <c r="V532">
        <v>28.065000000000001</v>
      </c>
      <c r="W532">
        <v>-1</v>
      </c>
      <c r="X532">
        <v>2</v>
      </c>
      <c r="Y532">
        <v>1</v>
      </c>
      <c r="Z532">
        <f>IF(AND(MIN(data!D532:'data'!K532, data!M532:'data'!Y532)&gt;=0, IF(data!L532&lt;0, FALSE, data!L532&lt;=95),COUNTA(data!D532:'data'!Y532)=22), 1, 0)</f>
        <v>0</v>
      </c>
      <c r="AA532">
        <f>IF(data!D532=3, IF(COUNTIFS(data!A:A, data!A532, data!G:G, "&lt;&gt;2")=0, 1, 0), 0)</f>
        <v>0</v>
      </c>
      <c r="AB532">
        <f>IF(AND(data!G532=2, COUNTIFS(data!A:A, data!A532, data!G:G, 2) = data!D532), 1, 0)</f>
        <v>0</v>
      </c>
      <c r="AC532" t="str">
        <f>IF(AB532=1, data!D532, "0")</f>
        <v>0</v>
      </c>
    </row>
    <row r="533" spans="1:29" x14ac:dyDescent="0.25">
      <c r="A533" s="1">
        <v>149051</v>
      </c>
      <c r="B533">
        <v>2</v>
      </c>
      <c r="C533" s="1" t="s">
        <v>554</v>
      </c>
      <c r="D533">
        <v>2</v>
      </c>
      <c r="E533">
        <v>2</v>
      </c>
      <c r="F533">
        <v>14</v>
      </c>
      <c r="G533">
        <v>1</v>
      </c>
      <c r="H533">
        <v>49</v>
      </c>
      <c r="I533">
        <v>2</v>
      </c>
      <c r="J533">
        <v>1</v>
      </c>
      <c r="K533">
        <v>2</v>
      </c>
      <c r="L533">
        <v>96</v>
      </c>
      <c r="M533">
        <v>1</v>
      </c>
      <c r="N533">
        <v>1</v>
      </c>
      <c r="O533">
        <v>5</v>
      </c>
      <c r="P533">
        <v>1</v>
      </c>
      <c r="Q533">
        <v>13.48</v>
      </c>
      <c r="R533">
        <v>-1</v>
      </c>
      <c r="S533">
        <v>0</v>
      </c>
      <c r="T533">
        <v>172</v>
      </c>
      <c r="U533">
        <v>99.9</v>
      </c>
      <c r="V533">
        <v>33.768000000000001</v>
      </c>
      <c r="W533">
        <v>-1</v>
      </c>
      <c r="X533">
        <v>2</v>
      </c>
      <c r="Y533">
        <v>1</v>
      </c>
      <c r="Z533">
        <f>IF(AND(MIN(data!D533:'data'!K533, data!M533:'data'!Y533)&gt;=0, IF(data!L533&lt;0, FALSE, data!L533&lt;=95),COUNTA(data!D533:'data'!Y533)=22), 1, 0)</f>
        <v>0</v>
      </c>
      <c r="AA533">
        <f>IF(data!D533=3, IF(COUNTIFS(data!A:A, data!A533, data!G:G, "&lt;&gt;2")=0, 1, 0), 0)</f>
        <v>0</v>
      </c>
      <c r="AB533">
        <f>IF(AND(data!G533=2, COUNTIFS(data!A:A, data!A533, data!G:G, 2) = data!D533), 1, 0)</f>
        <v>0</v>
      </c>
      <c r="AC533" t="str">
        <f>IF(AB533=1, data!D533, "0")</f>
        <v>0</v>
      </c>
    </row>
    <row r="534" spans="1:29" x14ac:dyDescent="0.25">
      <c r="A534" s="1">
        <v>149151</v>
      </c>
      <c r="B534">
        <v>1</v>
      </c>
      <c r="C534" s="1" t="s">
        <v>555</v>
      </c>
      <c r="D534">
        <v>4</v>
      </c>
      <c r="E534">
        <v>2</v>
      </c>
      <c r="F534">
        <v>14</v>
      </c>
      <c r="G534">
        <v>2</v>
      </c>
      <c r="H534">
        <v>44</v>
      </c>
      <c r="I534">
        <v>2</v>
      </c>
      <c r="J534">
        <v>1</v>
      </c>
      <c r="K534">
        <v>2</v>
      </c>
      <c r="L534">
        <v>18</v>
      </c>
      <c r="M534">
        <v>2</v>
      </c>
      <c r="N534">
        <v>4</v>
      </c>
      <c r="O534">
        <v>3</v>
      </c>
      <c r="P534">
        <v>1</v>
      </c>
      <c r="Q534">
        <v>9.23</v>
      </c>
      <c r="R534">
        <v>-1</v>
      </c>
      <c r="S534">
        <v>1</v>
      </c>
      <c r="T534">
        <v>165.3</v>
      </c>
      <c r="U534">
        <v>75.599999999999994</v>
      </c>
      <c r="V534">
        <v>27.667999999999999</v>
      </c>
      <c r="W534">
        <v>0.84699999999999998</v>
      </c>
      <c r="X534">
        <v>2</v>
      </c>
      <c r="Y534">
        <v>1</v>
      </c>
      <c r="Z534">
        <f>IF(AND(MIN(data!D534:'data'!K534, data!M534:'data'!Y534)&gt;=0, IF(data!L534&lt;0, FALSE, data!L534&lt;=95),COUNTA(data!D534:'data'!Y534)=22), 1, 0)</f>
        <v>0</v>
      </c>
      <c r="AA534">
        <f>IF(data!D534=3, IF(COUNTIFS(data!A:A, data!A534, data!G:G, "&lt;&gt;2")=0, 1, 0), 0)</f>
        <v>0</v>
      </c>
      <c r="AB534">
        <f>IF(AND(data!G534=2, COUNTIFS(data!A:A, data!A534, data!G:G, 2) = data!D534), 1, 0)</f>
        <v>0</v>
      </c>
      <c r="AC534" t="str">
        <f>IF(AB534=1, data!D534, "0")</f>
        <v>0</v>
      </c>
    </row>
    <row r="535" spans="1:29" x14ac:dyDescent="0.25">
      <c r="A535" s="1">
        <v>149151</v>
      </c>
      <c r="B535">
        <v>2</v>
      </c>
      <c r="C535" s="1" t="s">
        <v>556</v>
      </c>
      <c r="D535">
        <v>4</v>
      </c>
      <c r="E535">
        <v>2</v>
      </c>
      <c r="F535">
        <v>14</v>
      </c>
      <c r="G535">
        <v>1</v>
      </c>
      <c r="H535">
        <v>47</v>
      </c>
      <c r="I535">
        <v>2</v>
      </c>
      <c r="J535">
        <v>1</v>
      </c>
      <c r="K535">
        <v>2</v>
      </c>
      <c r="L535">
        <v>18</v>
      </c>
      <c r="M535">
        <v>1</v>
      </c>
      <c r="N535">
        <v>3</v>
      </c>
      <c r="O535">
        <v>5</v>
      </c>
      <c r="P535">
        <v>1</v>
      </c>
      <c r="Q535">
        <v>22.558</v>
      </c>
      <c r="R535">
        <v>-1</v>
      </c>
      <c r="S535">
        <v>2</v>
      </c>
      <c r="T535">
        <v>173.2</v>
      </c>
      <c r="U535">
        <v>78.2</v>
      </c>
      <c r="V535">
        <v>26.068000000000001</v>
      </c>
      <c r="W535">
        <v>0.86399999999999999</v>
      </c>
      <c r="X535">
        <v>-8</v>
      </c>
      <c r="Y535">
        <v>1</v>
      </c>
      <c r="Z535">
        <f>IF(AND(MIN(data!D535:'data'!K535, data!M535:'data'!Y535)&gt;=0, IF(data!L535&lt;0, FALSE, data!L535&lt;=95),COUNTA(data!D535:'data'!Y535)=22), 1, 0)</f>
        <v>0</v>
      </c>
      <c r="AA535">
        <f>IF(data!D535=3, IF(COUNTIFS(data!A:A, data!A535, data!G:G, "&lt;&gt;2")=0, 1, 0), 0)</f>
        <v>0</v>
      </c>
      <c r="AB535">
        <f>IF(AND(data!G535=2, COUNTIFS(data!A:A, data!A535, data!G:G, 2) = data!D535), 1, 0)</f>
        <v>0</v>
      </c>
      <c r="AC535" t="str">
        <f>IF(AB535=1, data!D535, "0")</f>
        <v>0</v>
      </c>
    </row>
    <row r="536" spans="1:29" x14ac:dyDescent="0.25">
      <c r="A536" s="1">
        <v>149151</v>
      </c>
      <c r="B536">
        <v>3</v>
      </c>
      <c r="C536" s="1" t="s">
        <v>557</v>
      </c>
      <c r="D536">
        <v>4</v>
      </c>
      <c r="E536">
        <v>2</v>
      </c>
      <c r="F536">
        <v>14</v>
      </c>
      <c r="G536">
        <v>2</v>
      </c>
      <c r="H536">
        <v>17</v>
      </c>
      <c r="I536">
        <v>1</v>
      </c>
      <c r="J536">
        <v>1</v>
      </c>
      <c r="K536">
        <v>4</v>
      </c>
      <c r="L536">
        <v>18</v>
      </c>
      <c r="M536">
        <v>1</v>
      </c>
      <c r="N536">
        <v>4</v>
      </c>
      <c r="O536">
        <v>1</v>
      </c>
      <c r="P536">
        <v>1</v>
      </c>
      <c r="Q536">
        <v>21.375</v>
      </c>
      <c r="R536">
        <v>3</v>
      </c>
      <c r="S536">
        <v>2</v>
      </c>
      <c r="T536">
        <v>163.19999999999999</v>
      </c>
      <c r="U536">
        <v>68.900000000000006</v>
      </c>
      <c r="V536">
        <v>25.869</v>
      </c>
      <c r="W536">
        <v>0.73299999999999998</v>
      </c>
      <c r="X536">
        <v>2</v>
      </c>
      <c r="Y536">
        <v>1</v>
      </c>
      <c r="Z536">
        <f>IF(AND(MIN(data!D536:'data'!K536, data!M536:'data'!Y536)&gt;=0, IF(data!L536&lt;0, FALSE, data!L536&lt;=95),COUNTA(data!D536:'data'!Y536)=22), 1, 0)</f>
        <v>1</v>
      </c>
      <c r="AA536">
        <f>IF(data!D536=3, IF(COUNTIFS(data!A:A, data!A536, data!G:G, "&lt;&gt;2")=0, 1, 0), 0)</f>
        <v>0</v>
      </c>
      <c r="AB536">
        <f>IF(AND(data!G536=2, COUNTIFS(data!A:A, data!A536, data!G:G, 2) = data!D536), 1, 0)</f>
        <v>0</v>
      </c>
      <c r="AC536" t="str">
        <f>IF(AB536=1, data!D536, "0")</f>
        <v>0</v>
      </c>
    </row>
    <row r="537" spans="1:29" x14ac:dyDescent="0.25">
      <c r="A537" s="1">
        <v>149151</v>
      </c>
      <c r="B537">
        <v>4</v>
      </c>
      <c r="C537" s="1" t="s">
        <v>558</v>
      </c>
      <c r="D537">
        <v>4</v>
      </c>
      <c r="E537">
        <v>2</v>
      </c>
      <c r="F537">
        <v>14</v>
      </c>
      <c r="G537">
        <v>2</v>
      </c>
      <c r="H537">
        <v>16</v>
      </c>
      <c r="I537">
        <v>1</v>
      </c>
      <c r="J537">
        <v>1</v>
      </c>
      <c r="K537">
        <v>7</v>
      </c>
      <c r="L537">
        <v>18</v>
      </c>
      <c r="M537">
        <v>1</v>
      </c>
      <c r="N537">
        <v>1</v>
      </c>
      <c r="O537">
        <v>5</v>
      </c>
      <c r="P537">
        <v>2</v>
      </c>
      <c r="Q537">
        <v>0.14499999999999999</v>
      </c>
      <c r="R537">
        <v>4</v>
      </c>
      <c r="S537">
        <v>0</v>
      </c>
      <c r="T537">
        <v>163.1</v>
      </c>
      <c r="U537">
        <v>60.2</v>
      </c>
      <c r="V537">
        <v>22.63</v>
      </c>
      <c r="W537">
        <v>0.76900000000000002</v>
      </c>
      <c r="X537">
        <v>1</v>
      </c>
      <c r="Y537">
        <v>1</v>
      </c>
      <c r="Z537">
        <f>IF(AND(MIN(data!D537:'data'!K537, data!M537:'data'!Y537)&gt;=0, IF(data!L537&lt;0, FALSE, data!L537&lt;=95),COUNTA(data!D537:'data'!Y537)=22), 1, 0)</f>
        <v>1</v>
      </c>
      <c r="AA537">
        <f>IF(data!D537=3, IF(COUNTIFS(data!A:A, data!A537, data!G:G, "&lt;&gt;2")=0, 1, 0), 0)</f>
        <v>0</v>
      </c>
      <c r="AB537">
        <f>IF(AND(data!G537=2, COUNTIFS(data!A:A, data!A537, data!G:G, 2) = data!D537), 1, 0)</f>
        <v>0</v>
      </c>
      <c r="AC537" t="str">
        <f>IF(AB537=1, data!D537, "0")</f>
        <v>0</v>
      </c>
    </row>
    <row r="538" spans="1:29" x14ac:dyDescent="0.25">
      <c r="A538" s="1">
        <v>149181</v>
      </c>
      <c r="B538">
        <v>1</v>
      </c>
      <c r="C538" s="1" t="s">
        <v>559</v>
      </c>
      <c r="D538">
        <v>1</v>
      </c>
      <c r="E538">
        <v>2</v>
      </c>
      <c r="F538">
        <v>14</v>
      </c>
      <c r="G538">
        <v>1</v>
      </c>
      <c r="H538">
        <v>30</v>
      </c>
      <c r="I538">
        <v>1</v>
      </c>
      <c r="J538">
        <v>1</v>
      </c>
      <c r="K538">
        <v>2</v>
      </c>
      <c r="L538">
        <v>10</v>
      </c>
      <c r="M538">
        <v>1</v>
      </c>
      <c r="N538">
        <v>1</v>
      </c>
      <c r="O538">
        <v>5</v>
      </c>
      <c r="P538">
        <v>1</v>
      </c>
      <c r="Q538">
        <v>35.229999999999997</v>
      </c>
      <c r="R538">
        <v>-1</v>
      </c>
      <c r="S538">
        <v>1</v>
      </c>
      <c r="T538">
        <v>169.8</v>
      </c>
      <c r="U538">
        <v>68.3</v>
      </c>
      <c r="V538">
        <v>23.689</v>
      </c>
      <c r="W538">
        <v>0.83599999999999997</v>
      </c>
      <c r="X538">
        <v>1</v>
      </c>
      <c r="Y538">
        <v>3</v>
      </c>
      <c r="Z538">
        <f>IF(AND(MIN(data!D538:'data'!K538, data!M538:'data'!Y538)&gt;=0, IF(data!L538&lt;0, FALSE, data!L538&lt;=95),COUNTA(data!D538:'data'!Y538)=22), 1, 0)</f>
        <v>0</v>
      </c>
      <c r="AA538">
        <f>IF(data!D538=3, IF(COUNTIFS(data!A:A, data!A538, data!G:G, "&lt;&gt;2")=0, 1, 0), 0)</f>
        <v>0</v>
      </c>
      <c r="AB538">
        <f>IF(AND(data!G538=2, COUNTIFS(data!A:A, data!A538, data!G:G, 2) = data!D538), 1, 0)</f>
        <v>0</v>
      </c>
      <c r="AC538" t="str">
        <f>IF(AB538=1, data!D538, "0")</f>
        <v>0</v>
      </c>
    </row>
    <row r="539" spans="1:29" x14ac:dyDescent="0.25">
      <c r="A539" s="1">
        <v>149251</v>
      </c>
      <c r="B539">
        <v>1</v>
      </c>
      <c r="C539" s="1" t="s">
        <v>560</v>
      </c>
      <c r="D539">
        <v>2</v>
      </c>
      <c r="E539">
        <v>2</v>
      </c>
      <c r="F539">
        <v>14</v>
      </c>
      <c r="G539">
        <v>1</v>
      </c>
      <c r="H539">
        <v>58</v>
      </c>
      <c r="I539">
        <v>5</v>
      </c>
      <c r="J539">
        <v>1</v>
      </c>
      <c r="K539">
        <v>7</v>
      </c>
      <c r="L539">
        <v>97</v>
      </c>
      <c r="M539">
        <v>3</v>
      </c>
      <c r="N539">
        <v>1</v>
      </c>
      <c r="O539">
        <v>5</v>
      </c>
      <c r="P539">
        <v>1</v>
      </c>
      <c r="Q539">
        <v>15.029</v>
      </c>
      <c r="R539">
        <v>-1</v>
      </c>
      <c r="S539">
        <v>0</v>
      </c>
      <c r="T539">
        <v>173.2</v>
      </c>
      <c r="U539">
        <v>79.5</v>
      </c>
      <c r="V539">
        <v>26.501999999999999</v>
      </c>
      <c r="W539">
        <v>-1</v>
      </c>
      <c r="X539">
        <v>2</v>
      </c>
      <c r="Y539">
        <v>1</v>
      </c>
      <c r="Z539">
        <f>IF(AND(MIN(data!D539:'data'!K539, data!M539:'data'!Y539)&gt;=0, IF(data!L539&lt;0, FALSE, data!L539&lt;=95),COUNTA(data!D539:'data'!Y539)=22), 1, 0)</f>
        <v>0</v>
      </c>
      <c r="AA539">
        <f>IF(data!D539=3, IF(COUNTIFS(data!A:A, data!A539, data!G:G, "&lt;&gt;2")=0, 1, 0), 0)</f>
        <v>0</v>
      </c>
      <c r="AB539">
        <f>IF(AND(data!G539=2, COUNTIFS(data!A:A, data!A539, data!G:G, 2) = data!D539), 1, 0)</f>
        <v>0</v>
      </c>
      <c r="AC539" t="str">
        <f>IF(AB539=1, data!D539, "0")</f>
        <v>0</v>
      </c>
    </row>
    <row r="540" spans="1:29" x14ac:dyDescent="0.25">
      <c r="A540" s="1">
        <v>149251</v>
      </c>
      <c r="B540">
        <v>2</v>
      </c>
      <c r="C540" s="1" t="s">
        <v>561</v>
      </c>
      <c r="D540">
        <v>2</v>
      </c>
      <c r="E540">
        <v>2</v>
      </c>
      <c r="F540">
        <v>14</v>
      </c>
      <c r="G540">
        <v>1</v>
      </c>
      <c r="H540">
        <v>30</v>
      </c>
      <c r="I540">
        <v>1</v>
      </c>
      <c r="J540">
        <v>1</v>
      </c>
      <c r="K540">
        <v>2</v>
      </c>
      <c r="L540">
        <v>97</v>
      </c>
      <c r="M540">
        <v>2</v>
      </c>
      <c r="N540">
        <v>1</v>
      </c>
      <c r="O540">
        <v>5</v>
      </c>
      <c r="P540">
        <v>1</v>
      </c>
      <c r="Q540">
        <v>24.23</v>
      </c>
      <c r="R540">
        <v>-1</v>
      </c>
      <c r="S540">
        <v>0</v>
      </c>
      <c r="T540">
        <v>175.8</v>
      </c>
      <c r="U540">
        <v>81.2</v>
      </c>
      <c r="V540">
        <v>26.274000000000001</v>
      </c>
      <c r="W540">
        <v>-1</v>
      </c>
      <c r="X540">
        <v>2</v>
      </c>
      <c r="Y540">
        <v>1</v>
      </c>
      <c r="Z540">
        <f>IF(AND(MIN(data!D540:'data'!K540, data!M540:'data'!Y540)&gt;=0, IF(data!L540&lt;0, FALSE, data!L540&lt;=95),COUNTA(data!D540:'data'!Y540)=22), 1, 0)</f>
        <v>0</v>
      </c>
      <c r="AA540">
        <f>IF(data!D540=3, IF(COUNTIFS(data!A:A, data!A540, data!G:G, "&lt;&gt;2")=0, 1, 0), 0)</f>
        <v>0</v>
      </c>
      <c r="AB540">
        <f>IF(AND(data!G540=2, COUNTIFS(data!A:A, data!A540, data!G:G, 2) = data!D540), 1, 0)</f>
        <v>0</v>
      </c>
      <c r="AC540" t="str">
        <f>IF(AB540=1, data!D540, "0")</f>
        <v>0</v>
      </c>
    </row>
    <row r="541" spans="1:29" x14ac:dyDescent="0.25">
      <c r="A541" s="1">
        <v>149271</v>
      </c>
      <c r="B541">
        <v>1</v>
      </c>
      <c r="C541" s="1" t="s">
        <v>562</v>
      </c>
      <c r="D541">
        <v>1</v>
      </c>
      <c r="E541">
        <v>2</v>
      </c>
      <c r="F541">
        <v>14</v>
      </c>
      <c r="G541">
        <v>1</v>
      </c>
      <c r="H541">
        <v>67</v>
      </c>
      <c r="I541">
        <v>5</v>
      </c>
      <c r="J541">
        <v>1</v>
      </c>
      <c r="K541">
        <v>5</v>
      </c>
      <c r="L541">
        <v>6</v>
      </c>
      <c r="M541">
        <v>2</v>
      </c>
      <c r="N541">
        <v>1</v>
      </c>
      <c r="O541">
        <v>5</v>
      </c>
      <c r="P541">
        <v>2</v>
      </c>
      <c r="Q541">
        <v>0</v>
      </c>
      <c r="R541">
        <v>-1</v>
      </c>
      <c r="S541">
        <v>-9</v>
      </c>
      <c r="T541">
        <v>158.69999999999999</v>
      </c>
      <c r="U541">
        <v>75.900000000000006</v>
      </c>
      <c r="V541">
        <v>30.135999999999999</v>
      </c>
      <c r="W541">
        <v>0.81200000000000006</v>
      </c>
      <c r="X541">
        <v>2</v>
      </c>
      <c r="Y541">
        <v>1</v>
      </c>
      <c r="Z541">
        <f>IF(AND(MIN(data!D541:'data'!K541, data!M541:'data'!Y541)&gt;=0, IF(data!L541&lt;0, FALSE, data!L541&lt;=95),COUNTA(data!D541:'data'!Y541)=22), 1, 0)</f>
        <v>0</v>
      </c>
      <c r="AA541">
        <f>IF(data!D541=3, IF(COUNTIFS(data!A:A, data!A541, data!G:G, "&lt;&gt;2")=0, 1, 0), 0)</f>
        <v>0</v>
      </c>
      <c r="AB541">
        <f>IF(AND(data!G541=2, COUNTIFS(data!A:A, data!A541, data!G:G, 2) = data!D541), 1, 0)</f>
        <v>0</v>
      </c>
      <c r="AC541" t="str">
        <f>IF(AB541=1, data!D541, "0")</f>
        <v>0</v>
      </c>
    </row>
    <row r="542" spans="1:29" x14ac:dyDescent="0.25">
      <c r="A542" s="1">
        <v>149351</v>
      </c>
      <c r="B542">
        <v>1</v>
      </c>
      <c r="C542" s="1" t="s">
        <v>563</v>
      </c>
      <c r="D542">
        <v>4</v>
      </c>
      <c r="E542">
        <v>2</v>
      </c>
      <c r="F542">
        <v>13</v>
      </c>
      <c r="G542">
        <v>2</v>
      </c>
      <c r="H542">
        <v>33</v>
      </c>
      <c r="I542">
        <v>2</v>
      </c>
      <c r="J542">
        <v>1</v>
      </c>
      <c r="K542">
        <v>2</v>
      </c>
      <c r="L542">
        <v>18</v>
      </c>
      <c r="M542">
        <v>1</v>
      </c>
      <c r="N542">
        <v>1</v>
      </c>
      <c r="O542">
        <v>5</v>
      </c>
      <c r="P542">
        <v>1</v>
      </c>
      <c r="Q542">
        <v>6.5179999999999998</v>
      </c>
      <c r="R542">
        <v>-1</v>
      </c>
      <c r="S542">
        <v>0</v>
      </c>
      <c r="T542">
        <v>155.9</v>
      </c>
      <c r="U542">
        <v>65</v>
      </c>
      <c r="V542">
        <v>26.744</v>
      </c>
      <c r="W542">
        <v>0.82899999999999996</v>
      </c>
      <c r="X542">
        <v>2</v>
      </c>
      <c r="Y542">
        <v>1</v>
      </c>
      <c r="Z542">
        <f>IF(AND(MIN(data!D542:'data'!K542, data!M542:'data'!Y542)&gt;=0, IF(data!L542&lt;0, FALSE, data!L542&lt;=95),COUNTA(data!D542:'data'!Y542)=22), 1, 0)</f>
        <v>0</v>
      </c>
      <c r="AA542">
        <f>IF(data!D542=3, IF(COUNTIFS(data!A:A, data!A542, data!G:G, "&lt;&gt;2")=0, 1, 0), 0)</f>
        <v>0</v>
      </c>
      <c r="AB542">
        <f>IF(AND(data!G542=2, COUNTIFS(data!A:A, data!A542, data!G:G, 2) = data!D542), 1, 0)</f>
        <v>0</v>
      </c>
      <c r="AC542" t="str">
        <f>IF(AB542=1, data!D542, "0")</f>
        <v>0</v>
      </c>
    </row>
    <row r="543" spans="1:29" x14ac:dyDescent="0.25">
      <c r="A543" s="1">
        <v>149351</v>
      </c>
      <c r="B543">
        <v>2</v>
      </c>
      <c r="C543" s="1" t="s">
        <v>564</v>
      </c>
      <c r="D543">
        <v>4</v>
      </c>
      <c r="E543">
        <v>2</v>
      </c>
      <c r="F543">
        <v>13</v>
      </c>
      <c r="G543">
        <v>1</v>
      </c>
      <c r="H543">
        <v>32</v>
      </c>
      <c r="I543">
        <v>2</v>
      </c>
      <c r="J543">
        <v>1</v>
      </c>
      <c r="K543">
        <v>3</v>
      </c>
      <c r="L543">
        <v>18</v>
      </c>
      <c r="M543">
        <v>1</v>
      </c>
      <c r="N543">
        <v>1</v>
      </c>
      <c r="O543">
        <v>5</v>
      </c>
      <c r="P543">
        <v>1</v>
      </c>
      <c r="Q543">
        <v>24</v>
      </c>
      <c r="R543">
        <v>-1</v>
      </c>
      <c r="S543">
        <v>0</v>
      </c>
      <c r="T543">
        <v>188.3</v>
      </c>
      <c r="U543">
        <v>89.1</v>
      </c>
      <c r="V543">
        <v>25.129000000000001</v>
      </c>
      <c r="W543">
        <v>0.93600000000000005</v>
      </c>
      <c r="X543">
        <v>1</v>
      </c>
      <c r="Y543">
        <v>3</v>
      </c>
      <c r="Z543">
        <f>IF(AND(MIN(data!D543:'data'!K543, data!M543:'data'!Y543)&gt;=0, IF(data!L543&lt;0, FALSE, data!L543&lt;=95),COUNTA(data!D543:'data'!Y543)=22), 1, 0)</f>
        <v>0</v>
      </c>
      <c r="AA543">
        <f>IF(data!D543=3, IF(COUNTIFS(data!A:A, data!A543, data!G:G, "&lt;&gt;2")=0, 1, 0), 0)</f>
        <v>0</v>
      </c>
      <c r="AB543">
        <f>IF(AND(data!G543=2, COUNTIFS(data!A:A, data!A543, data!G:G, 2) = data!D543), 1, 0)</f>
        <v>0</v>
      </c>
      <c r="AC543" t="str">
        <f>IF(AB543=1, data!D543, "0")</f>
        <v>0</v>
      </c>
    </row>
    <row r="544" spans="1:29" x14ac:dyDescent="0.25">
      <c r="A544" s="1">
        <v>149351</v>
      </c>
      <c r="B544">
        <v>3</v>
      </c>
      <c r="C544" s="1" t="s">
        <v>565</v>
      </c>
      <c r="D544">
        <v>4</v>
      </c>
      <c r="E544">
        <v>2</v>
      </c>
      <c r="F544">
        <v>13</v>
      </c>
      <c r="G544">
        <v>1</v>
      </c>
      <c r="H544">
        <v>9</v>
      </c>
      <c r="I544">
        <v>-1</v>
      </c>
      <c r="J544">
        <v>1</v>
      </c>
      <c r="K544">
        <v>-1</v>
      </c>
      <c r="L544">
        <v>18</v>
      </c>
      <c r="M544">
        <v>2</v>
      </c>
      <c r="N544">
        <v>-1</v>
      </c>
      <c r="O544">
        <v>-1</v>
      </c>
      <c r="P544">
        <v>-1</v>
      </c>
      <c r="Q544">
        <v>-1</v>
      </c>
      <c r="R544">
        <v>-1</v>
      </c>
      <c r="S544">
        <v>-2</v>
      </c>
      <c r="T544">
        <v>132.4</v>
      </c>
      <c r="U544">
        <v>28.9</v>
      </c>
      <c r="V544">
        <v>16.486000000000001</v>
      </c>
      <c r="W544">
        <v>-1</v>
      </c>
      <c r="X544">
        <v>-8</v>
      </c>
      <c r="Y544">
        <v>3</v>
      </c>
      <c r="Z544">
        <f>IF(AND(MIN(data!D544:'data'!K544, data!M544:'data'!Y544)&gt;=0, IF(data!L544&lt;0, FALSE, data!L544&lt;=95),COUNTA(data!D544:'data'!Y544)=22), 1, 0)</f>
        <v>0</v>
      </c>
      <c r="AA544">
        <f>IF(data!D544=3, IF(COUNTIFS(data!A:A, data!A544, data!G:G, "&lt;&gt;2")=0, 1, 0), 0)</f>
        <v>0</v>
      </c>
      <c r="AB544">
        <f>IF(AND(data!G544=2, COUNTIFS(data!A:A, data!A544, data!G:G, 2) = data!D544), 1, 0)</f>
        <v>0</v>
      </c>
      <c r="AC544" t="str">
        <f>IF(AB544=1, data!D544, "0")</f>
        <v>0</v>
      </c>
    </row>
    <row r="545" spans="1:29" x14ac:dyDescent="0.25">
      <c r="A545" s="1">
        <v>149351</v>
      </c>
      <c r="B545">
        <v>4</v>
      </c>
      <c r="C545" s="1" t="s">
        <v>566</v>
      </c>
      <c r="D545">
        <v>4</v>
      </c>
      <c r="E545">
        <v>2</v>
      </c>
      <c r="F545">
        <v>13</v>
      </c>
      <c r="G545">
        <v>2</v>
      </c>
      <c r="H545">
        <v>6</v>
      </c>
      <c r="I545">
        <v>-1</v>
      </c>
      <c r="J545">
        <v>1</v>
      </c>
      <c r="K545">
        <v>-1</v>
      </c>
      <c r="L545">
        <v>18</v>
      </c>
      <c r="M545">
        <v>2</v>
      </c>
      <c r="N545">
        <v>-1</v>
      </c>
      <c r="O545">
        <v>-1</v>
      </c>
      <c r="P545">
        <v>-1</v>
      </c>
      <c r="Q545">
        <v>-1</v>
      </c>
      <c r="R545">
        <v>-1</v>
      </c>
      <c r="S545">
        <v>-2</v>
      </c>
      <c r="T545">
        <v>116.2</v>
      </c>
      <c r="U545">
        <v>22.5</v>
      </c>
      <c r="V545">
        <v>16.664000000000001</v>
      </c>
      <c r="W545">
        <v>-1</v>
      </c>
      <c r="X545">
        <v>-2</v>
      </c>
      <c r="Y545">
        <v>-2</v>
      </c>
      <c r="Z545">
        <f>IF(AND(MIN(data!D545:'data'!K545, data!M545:'data'!Y545)&gt;=0, IF(data!L545&lt;0, FALSE, data!L545&lt;=95),COUNTA(data!D545:'data'!Y545)=22), 1, 0)</f>
        <v>0</v>
      </c>
      <c r="AA545">
        <f>IF(data!D545=3, IF(COUNTIFS(data!A:A, data!A545, data!G:G, "&lt;&gt;2")=0, 1, 0), 0)</f>
        <v>0</v>
      </c>
      <c r="AB545">
        <f>IF(AND(data!G545=2, COUNTIFS(data!A:A, data!A545, data!G:G, 2) = data!D545), 1, 0)</f>
        <v>0</v>
      </c>
      <c r="AC545" t="str">
        <f>IF(AB545=1, data!D545, "0")</f>
        <v>0</v>
      </c>
    </row>
    <row r="546" spans="1:29" x14ac:dyDescent="0.25">
      <c r="A546" s="1">
        <v>150051</v>
      </c>
      <c r="B546">
        <v>1</v>
      </c>
      <c r="C546" s="1" t="s">
        <v>567</v>
      </c>
      <c r="D546">
        <v>2</v>
      </c>
      <c r="E546">
        <v>4</v>
      </c>
      <c r="F546">
        <v>25</v>
      </c>
      <c r="G546">
        <v>1</v>
      </c>
      <c r="H546">
        <v>62</v>
      </c>
      <c r="I546">
        <v>2</v>
      </c>
      <c r="J546">
        <v>1</v>
      </c>
      <c r="K546">
        <v>6</v>
      </c>
      <c r="L546">
        <v>12</v>
      </c>
      <c r="M546">
        <v>3</v>
      </c>
      <c r="N546">
        <v>4</v>
      </c>
      <c r="O546">
        <v>1</v>
      </c>
      <c r="P546">
        <v>1</v>
      </c>
      <c r="Q546">
        <v>0.433</v>
      </c>
      <c r="R546">
        <v>-1</v>
      </c>
      <c r="S546">
        <v>10</v>
      </c>
      <c r="T546">
        <v>175.9</v>
      </c>
      <c r="U546">
        <v>65.5</v>
      </c>
      <c r="V546">
        <v>21.169</v>
      </c>
      <c r="W546">
        <v>0.93300000000000005</v>
      </c>
      <c r="X546">
        <v>1</v>
      </c>
      <c r="Y546">
        <v>3</v>
      </c>
      <c r="Z546">
        <f>IF(AND(MIN(data!D546:'data'!K546, data!M546:'data'!Y546)&gt;=0, IF(data!L546&lt;0, FALSE, data!L546&lt;=95),COUNTA(data!D546:'data'!Y546)=22), 1, 0)</f>
        <v>0</v>
      </c>
      <c r="AA546">
        <f>IF(data!D546=3, IF(COUNTIFS(data!A:A, data!A546, data!G:G, "&lt;&gt;2")=0, 1, 0), 0)</f>
        <v>0</v>
      </c>
      <c r="AB546">
        <f>IF(AND(data!G546=2, COUNTIFS(data!A:A, data!A546, data!G:G, 2) = data!D546), 1, 0)</f>
        <v>0</v>
      </c>
      <c r="AC546" t="str">
        <f>IF(AB546=1, data!D546, "0")</f>
        <v>0</v>
      </c>
    </row>
    <row r="547" spans="1:29" x14ac:dyDescent="0.25">
      <c r="A547" s="1">
        <v>150051</v>
      </c>
      <c r="B547">
        <v>2</v>
      </c>
      <c r="C547" s="1" t="s">
        <v>568</v>
      </c>
      <c r="D547">
        <v>2</v>
      </c>
      <c r="E547">
        <v>4</v>
      </c>
      <c r="F547">
        <v>25</v>
      </c>
      <c r="G547">
        <v>2</v>
      </c>
      <c r="H547">
        <v>58</v>
      </c>
      <c r="I547">
        <v>2</v>
      </c>
      <c r="J547">
        <v>1</v>
      </c>
      <c r="K547">
        <v>6</v>
      </c>
      <c r="L547">
        <v>12</v>
      </c>
      <c r="M547">
        <v>2</v>
      </c>
      <c r="N547">
        <v>1</v>
      </c>
      <c r="O547">
        <v>5</v>
      </c>
      <c r="P547">
        <v>1</v>
      </c>
      <c r="Q547">
        <v>8.6999999999999994E-2</v>
      </c>
      <c r="R547">
        <v>-1</v>
      </c>
      <c r="S547">
        <v>0</v>
      </c>
      <c r="T547">
        <v>159.4</v>
      </c>
      <c r="U547">
        <v>62.1</v>
      </c>
      <c r="V547">
        <v>24.440999999999999</v>
      </c>
      <c r="W547">
        <v>0.81100000000000005</v>
      </c>
      <c r="X547">
        <v>1</v>
      </c>
      <c r="Y547">
        <v>3</v>
      </c>
      <c r="Z547">
        <f>IF(AND(MIN(data!D547:'data'!K547, data!M547:'data'!Y547)&gt;=0, IF(data!L547&lt;0, FALSE, data!L547&lt;=95),COUNTA(data!D547:'data'!Y547)=22), 1, 0)</f>
        <v>0</v>
      </c>
      <c r="AA547">
        <f>IF(data!D547=3, IF(COUNTIFS(data!A:A, data!A547, data!G:G, "&lt;&gt;2")=0, 1, 0), 0)</f>
        <v>0</v>
      </c>
      <c r="AB547">
        <f>IF(AND(data!G547=2, COUNTIFS(data!A:A, data!A547, data!G:G, 2) = data!D547), 1, 0)</f>
        <v>0</v>
      </c>
      <c r="AC547" t="str">
        <f>IF(AB547=1, data!D547, "0")</f>
        <v>0</v>
      </c>
    </row>
    <row r="548" spans="1:29" x14ac:dyDescent="0.25">
      <c r="A548" s="1">
        <v>150181</v>
      </c>
      <c r="B548">
        <v>1</v>
      </c>
      <c r="C548" s="1" t="s">
        <v>569</v>
      </c>
      <c r="D548">
        <v>2</v>
      </c>
      <c r="E548">
        <v>4</v>
      </c>
      <c r="F548">
        <v>25</v>
      </c>
      <c r="G548">
        <v>1</v>
      </c>
      <c r="H548">
        <v>86</v>
      </c>
      <c r="I548">
        <v>2</v>
      </c>
      <c r="J548">
        <v>1</v>
      </c>
      <c r="K548">
        <v>7</v>
      </c>
      <c r="L548">
        <v>8</v>
      </c>
      <c r="M548">
        <v>2</v>
      </c>
      <c r="N548">
        <v>3</v>
      </c>
      <c r="O548">
        <v>5</v>
      </c>
      <c r="P548">
        <v>1</v>
      </c>
      <c r="Q548">
        <v>7.7500000000000098</v>
      </c>
      <c r="R548">
        <v>-1</v>
      </c>
      <c r="S548">
        <v>-2</v>
      </c>
      <c r="T548">
        <v>-1</v>
      </c>
      <c r="U548">
        <v>79.5</v>
      </c>
      <c r="V548">
        <v>-1</v>
      </c>
      <c r="W548">
        <v>-1</v>
      </c>
      <c r="X548">
        <v>-2</v>
      </c>
      <c r="Y548">
        <v>-2</v>
      </c>
      <c r="Z548">
        <f>IF(AND(MIN(data!D548:'data'!K548, data!M548:'data'!Y548)&gt;=0, IF(data!L548&lt;0, FALSE, data!L548&lt;=95),COUNTA(data!D548:'data'!Y548)=22), 1, 0)</f>
        <v>0</v>
      </c>
      <c r="AA548">
        <f>IF(data!D548=3, IF(COUNTIFS(data!A:A, data!A548, data!G:G, "&lt;&gt;2")=0, 1, 0), 0)</f>
        <v>0</v>
      </c>
      <c r="AB548">
        <f>IF(AND(data!G548=2, COUNTIFS(data!A:A, data!A548, data!G:G, 2) = data!D548), 1, 0)</f>
        <v>0</v>
      </c>
      <c r="AC548" t="str">
        <f>IF(AB548=1, data!D548, "0")</f>
        <v>0</v>
      </c>
    </row>
    <row r="549" spans="1:29" x14ac:dyDescent="0.25">
      <c r="A549" s="1">
        <v>150181</v>
      </c>
      <c r="B549">
        <v>2</v>
      </c>
      <c r="C549" s="1" t="s">
        <v>570</v>
      </c>
      <c r="D549">
        <v>2</v>
      </c>
      <c r="E549">
        <v>4</v>
      </c>
      <c r="F549">
        <v>25</v>
      </c>
      <c r="G549">
        <v>2</v>
      </c>
      <c r="H549">
        <v>86</v>
      </c>
      <c r="I549">
        <v>2</v>
      </c>
      <c r="J549">
        <v>1</v>
      </c>
      <c r="K549">
        <v>6</v>
      </c>
      <c r="L549">
        <v>8</v>
      </c>
      <c r="M549">
        <v>3</v>
      </c>
      <c r="N549">
        <v>2</v>
      </c>
      <c r="O549">
        <v>5</v>
      </c>
      <c r="P549">
        <v>1</v>
      </c>
      <c r="Q549">
        <v>14.375</v>
      </c>
      <c r="R549">
        <v>-1</v>
      </c>
      <c r="S549">
        <v>4</v>
      </c>
      <c r="T549">
        <v>158.6</v>
      </c>
      <c r="U549">
        <v>64.3</v>
      </c>
      <c r="V549">
        <v>25.562999999999999</v>
      </c>
      <c r="W549">
        <v>-1</v>
      </c>
      <c r="X549">
        <v>1</v>
      </c>
      <c r="Y549">
        <v>3</v>
      </c>
      <c r="Z549">
        <f>IF(AND(MIN(data!D549:'data'!K549, data!M549:'data'!Y549)&gt;=0, IF(data!L549&lt;0, FALSE, data!L549&lt;=95),COUNTA(data!D549:'data'!Y549)=22), 1, 0)</f>
        <v>0</v>
      </c>
      <c r="AA549">
        <f>IF(data!D549=3, IF(COUNTIFS(data!A:A, data!A549, data!G:G, "&lt;&gt;2")=0, 1, 0), 0)</f>
        <v>0</v>
      </c>
      <c r="AB549">
        <f>IF(AND(data!G549=2, COUNTIFS(data!A:A, data!A549, data!G:G, 2) = data!D549), 1, 0)</f>
        <v>0</v>
      </c>
      <c r="AC549" t="str">
        <f>IF(AB549=1, data!D549, "0")</f>
        <v>0</v>
      </c>
    </row>
    <row r="550" spans="1:29" x14ac:dyDescent="0.25">
      <c r="A550" s="1">
        <v>150201</v>
      </c>
      <c r="B550">
        <v>1</v>
      </c>
      <c r="C550" s="1" t="s">
        <v>571</v>
      </c>
      <c r="D550">
        <v>6</v>
      </c>
      <c r="E550">
        <v>4</v>
      </c>
      <c r="F550">
        <v>25</v>
      </c>
      <c r="G550">
        <v>2</v>
      </c>
      <c r="H550">
        <v>38</v>
      </c>
      <c r="I550">
        <v>6</v>
      </c>
      <c r="J550">
        <v>1</v>
      </c>
      <c r="K550">
        <v>4</v>
      </c>
      <c r="L550">
        <v>15</v>
      </c>
      <c r="M550">
        <v>1</v>
      </c>
      <c r="N550">
        <v>3</v>
      </c>
      <c r="O550">
        <v>5</v>
      </c>
      <c r="P550">
        <v>1</v>
      </c>
      <c r="Q550">
        <v>3.0870000000000002</v>
      </c>
      <c r="R550">
        <v>-1</v>
      </c>
      <c r="S550">
        <v>1</v>
      </c>
      <c r="T550">
        <v>167.9</v>
      </c>
      <c r="U550">
        <v>101.5</v>
      </c>
      <c r="V550">
        <v>36.005000000000003</v>
      </c>
      <c r="W550">
        <v>0.84899999999999998</v>
      </c>
      <c r="X550">
        <v>2</v>
      </c>
      <c r="Y550">
        <v>3</v>
      </c>
      <c r="Z550">
        <f>IF(AND(MIN(data!D550:'data'!K550, data!M550:'data'!Y550)&gt;=0, IF(data!L550&lt;0, FALSE, data!L550&lt;=95),COUNTA(data!D550:'data'!Y550)=22), 1, 0)</f>
        <v>0</v>
      </c>
      <c r="AA550">
        <f>IF(data!D550=3, IF(COUNTIFS(data!A:A, data!A550, data!G:G, "&lt;&gt;2")=0, 1, 0), 0)</f>
        <v>0</v>
      </c>
      <c r="AB550">
        <f>IF(AND(data!G550=2, COUNTIFS(data!A:A, data!A550, data!G:G, 2) = data!D550), 1, 0)</f>
        <v>0</v>
      </c>
      <c r="AC550" t="str">
        <f>IF(AB550=1, data!D550, "0")</f>
        <v>0</v>
      </c>
    </row>
    <row r="551" spans="1:29" x14ac:dyDescent="0.25">
      <c r="A551" s="1">
        <v>150201</v>
      </c>
      <c r="B551">
        <v>2</v>
      </c>
      <c r="C551" s="1" t="s">
        <v>572</v>
      </c>
      <c r="D551">
        <v>6</v>
      </c>
      <c r="E551">
        <v>4</v>
      </c>
      <c r="F551">
        <v>25</v>
      </c>
      <c r="G551">
        <v>1</v>
      </c>
      <c r="H551">
        <v>39</v>
      </c>
      <c r="I551">
        <v>6</v>
      </c>
      <c r="J551">
        <v>1</v>
      </c>
      <c r="K551">
        <v>4</v>
      </c>
      <c r="L551">
        <v>15</v>
      </c>
      <c r="M551">
        <v>2</v>
      </c>
      <c r="N551">
        <v>3</v>
      </c>
      <c r="O551">
        <v>5</v>
      </c>
      <c r="P551">
        <v>1</v>
      </c>
      <c r="Q551">
        <v>17.574000000000002</v>
      </c>
      <c r="R551">
        <v>-1</v>
      </c>
      <c r="S551">
        <v>1</v>
      </c>
      <c r="T551">
        <v>165.5</v>
      </c>
      <c r="U551">
        <v>83.5</v>
      </c>
      <c r="V551">
        <v>30.484999999999999</v>
      </c>
      <c r="W551">
        <v>0.95699999999999996</v>
      </c>
      <c r="X551">
        <v>1</v>
      </c>
      <c r="Y551">
        <v>3</v>
      </c>
      <c r="Z551">
        <f>IF(AND(MIN(data!D551:'data'!K551, data!M551:'data'!Y551)&gt;=0, IF(data!L551&lt;0, FALSE, data!L551&lt;=95),COUNTA(data!D551:'data'!Y551)=22), 1, 0)</f>
        <v>0</v>
      </c>
      <c r="AA551">
        <f>IF(data!D551=3, IF(COUNTIFS(data!A:A, data!A551, data!G:G, "&lt;&gt;2")=0, 1, 0), 0)</f>
        <v>0</v>
      </c>
      <c r="AB551">
        <f>IF(AND(data!G551=2, COUNTIFS(data!A:A, data!A551, data!G:G, 2) = data!D551), 1, 0)</f>
        <v>0</v>
      </c>
      <c r="AC551" t="str">
        <f>IF(AB551=1, data!D551, "0")</f>
        <v>0</v>
      </c>
    </row>
    <row r="552" spans="1:29" x14ac:dyDescent="0.25">
      <c r="A552" s="1">
        <v>150201</v>
      </c>
      <c r="B552">
        <v>3</v>
      </c>
      <c r="C552" s="1" t="s">
        <v>573</v>
      </c>
      <c r="D552">
        <v>6</v>
      </c>
      <c r="E552">
        <v>4</v>
      </c>
      <c r="F552">
        <v>25</v>
      </c>
      <c r="G552">
        <v>1</v>
      </c>
      <c r="H552">
        <v>18</v>
      </c>
      <c r="I552">
        <v>1</v>
      </c>
      <c r="J552">
        <v>1</v>
      </c>
      <c r="K552">
        <v>4</v>
      </c>
      <c r="L552">
        <v>15</v>
      </c>
      <c r="M552">
        <v>4</v>
      </c>
      <c r="N552">
        <v>1</v>
      </c>
      <c r="O552">
        <v>5</v>
      </c>
      <c r="P552">
        <v>1</v>
      </c>
      <c r="Q552">
        <v>24</v>
      </c>
      <c r="R552">
        <v>4</v>
      </c>
      <c r="S552">
        <v>0</v>
      </c>
      <c r="T552">
        <v>167.5</v>
      </c>
      <c r="U552">
        <v>107.4</v>
      </c>
      <c r="V552">
        <v>38.28</v>
      </c>
      <c r="W552">
        <v>0.999</v>
      </c>
      <c r="X552">
        <v>2</v>
      </c>
      <c r="Y552">
        <v>1</v>
      </c>
      <c r="Z552">
        <f>IF(AND(MIN(data!D552:'data'!K552, data!M552:'data'!Y552)&gt;=0, IF(data!L552&lt;0, FALSE, data!L552&lt;=95),COUNTA(data!D552:'data'!Y552)=22), 1, 0)</f>
        <v>1</v>
      </c>
      <c r="AA552">
        <f>IF(data!D552=3, IF(COUNTIFS(data!A:A, data!A552, data!G:G, "&lt;&gt;2")=0, 1, 0), 0)</f>
        <v>0</v>
      </c>
      <c r="AB552">
        <f>IF(AND(data!G552=2, COUNTIFS(data!A:A, data!A552, data!G:G, 2) = data!D552), 1, 0)</f>
        <v>0</v>
      </c>
      <c r="AC552" t="str">
        <f>IF(AB552=1, data!D552, "0")</f>
        <v>0</v>
      </c>
    </row>
    <row r="553" spans="1:29" x14ac:dyDescent="0.25">
      <c r="A553" s="1">
        <v>150201</v>
      </c>
      <c r="B553">
        <v>4</v>
      </c>
      <c r="C553" s="1" t="s">
        <v>574</v>
      </c>
      <c r="D553">
        <v>6</v>
      </c>
      <c r="E553">
        <v>4</v>
      </c>
      <c r="F553">
        <v>25</v>
      </c>
      <c r="G553">
        <v>1</v>
      </c>
      <c r="H553">
        <v>17</v>
      </c>
      <c r="I553">
        <v>1</v>
      </c>
      <c r="J553">
        <v>1</v>
      </c>
      <c r="K553">
        <v>4</v>
      </c>
      <c r="L553">
        <v>15</v>
      </c>
      <c r="M553">
        <v>3</v>
      </c>
      <c r="N553">
        <v>4</v>
      </c>
      <c r="O553">
        <v>1</v>
      </c>
      <c r="P553">
        <v>1</v>
      </c>
      <c r="Q553">
        <v>12.52</v>
      </c>
      <c r="R553">
        <v>2</v>
      </c>
      <c r="S553">
        <v>0</v>
      </c>
      <c r="T553">
        <v>168.1</v>
      </c>
      <c r="U553">
        <v>90.8</v>
      </c>
      <c r="V553">
        <v>32.133000000000003</v>
      </c>
      <c r="W553">
        <v>-1</v>
      </c>
      <c r="X553">
        <v>2</v>
      </c>
      <c r="Y553">
        <v>3</v>
      </c>
      <c r="Z553">
        <f>IF(AND(MIN(data!D553:'data'!K553, data!M553:'data'!Y553)&gt;=0, IF(data!L553&lt;0, FALSE, data!L553&lt;=95),COUNTA(data!D553:'data'!Y553)=22), 1, 0)</f>
        <v>0</v>
      </c>
      <c r="AA553">
        <f>IF(data!D553=3, IF(COUNTIFS(data!A:A, data!A553, data!G:G, "&lt;&gt;2")=0, 1, 0), 0)</f>
        <v>0</v>
      </c>
      <c r="AB553">
        <f>IF(AND(data!G553=2, COUNTIFS(data!A:A, data!A553, data!G:G, 2) = data!D553), 1, 0)</f>
        <v>0</v>
      </c>
      <c r="AC553" t="str">
        <f>IF(AB553=1, data!D553, "0")</f>
        <v>0</v>
      </c>
    </row>
    <row r="554" spans="1:29" x14ac:dyDescent="0.25">
      <c r="A554" s="1">
        <v>150201</v>
      </c>
      <c r="B554">
        <v>5</v>
      </c>
      <c r="C554" s="1" t="s">
        <v>575</v>
      </c>
      <c r="D554">
        <v>6</v>
      </c>
      <c r="E554">
        <v>4</v>
      </c>
      <c r="F554">
        <v>25</v>
      </c>
      <c r="G554">
        <v>2</v>
      </c>
      <c r="H554">
        <v>16</v>
      </c>
      <c r="I554">
        <v>1</v>
      </c>
      <c r="J554">
        <v>1</v>
      </c>
      <c r="K554">
        <v>5</v>
      </c>
      <c r="L554">
        <v>15</v>
      </c>
      <c r="M554">
        <v>1</v>
      </c>
      <c r="N554">
        <v>1</v>
      </c>
      <c r="O554">
        <v>5</v>
      </c>
      <c r="P554">
        <v>1</v>
      </c>
      <c r="Q554">
        <v>10.5</v>
      </c>
      <c r="R554">
        <v>3</v>
      </c>
      <c r="S554">
        <v>1</v>
      </c>
      <c r="T554">
        <v>161.4</v>
      </c>
      <c r="U554">
        <v>49.4</v>
      </c>
      <c r="V554">
        <v>18.963999999999999</v>
      </c>
      <c r="W554">
        <v>0.78800000000000003</v>
      </c>
      <c r="X554">
        <v>1</v>
      </c>
      <c r="Y554">
        <v>3</v>
      </c>
      <c r="Z554">
        <f>IF(AND(MIN(data!D554:'data'!K554, data!M554:'data'!Y554)&gt;=0, IF(data!L554&lt;0, FALSE, data!L554&lt;=95),COUNTA(data!D554:'data'!Y554)=22), 1, 0)</f>
        <v>1</v>
      </c>
      <c r="AA554">
        <f>IF(data!D554=3, IF(COUNTIFS(data!A:A, data!A554, data!G:G, "&lt;&gt;2")=0, 1, 0), 0)</f>
        <v>0</v>
      </c>
      <c r="AB554">
        <f>IF(AND(data!G554=2, COUNTIFS(data!A:A, data!A554, data!G:G, 2) = data!D554), 1, 0)</f>
        <v>0</v>
      </c>
      <c r="AC554" t="str">
        <f>IF(AB554=1, data!D554, "0")</f>
        <v>0</v>
      </c>
    </row>
    <row r="555" spans="1:29" x14ac:dyDescent="0.25">
      <c r="A555" s="1">
        <v>150201</v>
      </c>
      <c r="B555">
        <v>6</v>
      </c>
      <c r="C555" s="1" t="s">
        <v>576</v>
      </c>
      <c r="D555">
        <v>6</v>
      </c>
      <c r="E555">
        <v>4</v>
      </c>
      <c r="F555">
        <v>25</v>
      </c>
      <c r="G555">
        <v>1</v>
      </c>
      <c r="H555">
        <v>13</v>
      </c>
      <c r="I555">
        <v>-1</v>
      </c>
      <c r="J555">
        <v>1</v>
      </c>
      <c r="K555">
        <v>-1</v>
      </c>
      <c r="L555">
        <v>15</v>
      </c>
      <c r="M555">
        <v>2</v>
      </c>
      <c r="N555">
        <v>-1</v>
      </c>
      <c r="O555">
        <v>-1</v>
      </c>
      <c r="P555">
        <v>-1</v>
      </c>
      <c r="Q555">
        <v>-1</v>
      </c>
      <c r="R555">
        <v>-1</v>
      </c>
      <c r="S555">
        <v>0</v>
      </c>
      <c r="T555">
        <v>162.5</v>
      </c>
      <c r="U555">
        <v>46.6</v>
      </c>
      <c r="V555">
        <v>17.646999999999998</v>
      </c>
      <c r="W555">
        <v>-1</v>
      </c>
      <c r="X555">
        <v>1</v>
      </c>
      <c r="Y555">
        <v>3</v>
      </c>
      <c r="Z555">
        <f>IF(AND(MIN(data!D555:'data'!K555, data!M555:'data'!Y555)&gt;=0, IF(data!L555&lt;0, FALSE, data!L555&lt;=95),COUNTA(data!D555:'data'!Y555)=22), 1, 0)</f>
        <v>0</v>
      </c>
      <c r="AA555">
        <f>IF(data!D555=3, IF(COUNTIFS(data!A:A, data!A555, data!G:G, "&lt;&gt;2")=0, 1, 0), 0)</f>
        <v>0</v>
      </c>
      <c r="AB555">
        <f>IF(AND(data!G555=2, COUNTIFS(data!A:A, data!A555, data!G:G, 2) = data!D555), 1, 0)</f>
        <v>0</v>
      </c>
      <c r="AC555" t="str">
        <f>IF(AB555=1, data!D555, "0")</f>
        <v>0</v>
      </c>
    </row>
    <row r="556" spans="1:29" x14ac:dyDescent="0.25">
      <c r="A556" s="1">
        <v>150251</v>
      </c>
      <c r="B556">
        <v>1</v>
      </c>
      <c r="C556" s="1" t="s">
        <v>577</v>
      </c>
      <c r="D556">
        <v>3</v>
      </c>
      <c r="E556">
        <v>4</v>
      </c>
      <c r="F556">
        <v>25</v>
      </c>
      <c r="G556">
        <v>2</v>
      </c>
      <c r="H556">
        <v>37</v>
      </c>
      <c r="I556">
        <v>2</v>
      </c>
      <c r="J556">
        <v>1</v>
      </c>
      <c r="K556">
        <v>1</v>
      </c>
      <c r="L556">
        <v>20</v>
      </c>
      <c r="M556">
        <v>2</v>
      </c>
      <c r="N556">
        <v>3</v>
      </c>
      <c r="O556">
        <v>5</v>
      </c>
      <c r="P556">
        <v>1</v>
      </c>
      <c r="Q556">
        <v>7.9211999999999998</v>
      </c>
      <c r="R556">
        <v>-1</v>
      </c>
      <c r="S556">
        <v>0</v>
      </c>
      <c r="T556">
        <v>159.4</v>
      </c>
      <c r="U556">
        <v>62.1</v>
      </c>
      <c r="V556">
        <v>24.440999999999999</v>
      </c>
      <c r="W556">
        <v>0.8</v>
      </c>
      <c r="X556">
        <v>1</v>
      </c>
      <c r="Y556">
        <v>3</v>
      </c>
      <c r="Z556">
        <f>IF(AND(MIN(data!D556:'data'!K556, data!M556:'data'!Y556)&gt;=0, IF(data!L556&lt;0, FALSE, data!L556&lt;=95),COUNTA(data!D556:'data'!Y556)=22), 1, 0)</f>
        <v>0</v>
      </c>
      <c r="AA556">
        <f>IF(data!D556=3, IF(COUNTIFS(data!A:A, data!A556, data!G:G, "&lt;&gt;2")=0, 1, 0), 0)</f>
        <v>0</v>
      </c>
      <c r="AB556">
        <f>IF(AND(data!G556=2, COUNTIFS(data!A:A, data!A556, data!G:G, 2) = data!D556), 1, 0)</f>
        <v>0</v>
      </c>
      <c r="AC556" t="str">
        <f>IF(AB556=1, data!D556, "0")</f>
        <v>0</v>
      </c>
    </row>
    <row r="557" spans="1:29" x14ac:dyDescent="0.25">
      <c r="A557" s="1">
        <v>150251</v>
      </c>
      <c r="B557">
        <v>2</v>
      </c>
      <c r="C557" s="1" t="s">
        <v>578</v>
      </c>
      <c r="D557">
        <v>3</v>
      </c>
      <c r="E557">
        <v>4</v>
      </c>
      <c r="F557">
        <v>25</v>
      </c>
      <c r="G557">
        <v>1</v>
      </c>
      <c r="H557">
        <v>42</v>
      </c>
      <c r="I557">
        <v>2</v>
      </c>
      <c r="J557">
        <v>1</v>
      </c>
      <c r="K557">
        <v>4</v>
      </c>
      <c r="L557">
        <v>20</v>
      </c>
      <c r="M557">
        <v>1</v>
      </c>
      <c r="N557">
        <v>2</v>
      </c>
      <c r="O557">
        <v>5</v>
      </c>
      <c r="P557">
        <v>1</v>
      </c>
      <c r="Q557">
        <v>25.114999999999998</v>
      </c>
      <c r="R557">
        <v>-1</v>
      </c>
      <c r="S557">
        <v>6</v>
      </c>
      <c r="T557">
        <v>167.6</v>
      </c>
      <c r="U557">
        <v>72.8</v>
      </c>
      <c r="V557">
        <v>25.917000000000002</v>
      </c>
      <c r="W557">
        <v>0.89600000000000002</v>
      </c>
      <c r="X557">
        <v>1</v>
      </c>
      <c r="Y557">
        <v>3</v>
      </c>
      <c r="Z557">
        <f>IF(AND(MIN(data!D557:'data'!K557, data!M557:'data'!Y557)&gt;=0, IF(data!L557&lt;0, FALSE, data!L557&lt;=95),COUNTA(data!D557:'data'!Y557)=22), 1, 0)</f>
        <v>0</v>
      </c>
      <c r="AA557">
        <f>IF(data!D557=3, IF(COUNTIFS(data!A:A, data!A557, data!G:G, "&lt;&gt;2")=0, 1, 0), 0)</f>
        <v>0</v>
      </c>
      <c r="AB557">
        <f>IF(AND(data!G557=2, COUNTIFS(data!A:A, data!A557, data!G:G, 2) = data!D557), 1, 0)</f>
        <v>0</v>
      </c>
      <c r="AC557" t="str">
        <f>IF(AB557=1, data!D557, "0")</f>
        <v>0</v>
      </c>
    </row>
    <row r="558" spans="1:29" x14ac:dyDescent="0.25">
      <c r="A558" s="1">
        <v>150251</v>
      </c>
      <c r="B558">
        <v>3</v>
      </c>
      <c r="C558" s="1" t="s">
        <v>579</v>
      </c>
      <c r="D558">
        <v>3</v>
      </c>
      <c r="E558">
        <v>4</v>
      </c>
      <c r="F558">
        <v>25</v>
      </c>
      <c r="G558">
        <v>2</v>
      </c>
      <c r="H558">
        <v>3</v>
      </c>
      <c r="I558">
        <v>-1</v>
      </c>
      <c r="J558">
        <v>1</v>
      </c>
      <c r="K558">
        <v>-1</v>
      </c>
      <c r="L558">
        <v>20</v>
      </c>
      <c r="M558">
        <v>1</v>
      </c>
      <c r="N558">
        <v>-1</v>
      </c>
      <c r="O558">
        <v>-1</v>
      </c>
      <c r="P558">
        <v>-1</v>
      </c>
      <c r="Q558">
        <v>-1</v>
      </c>
      <c r="R558">
        <v>-1</v>
      </c>
      <c r="S558">
        <v>-2</v>
      </c>
      <c r="T558">
        <v>-1</v>
      </c>
      <c r="U558">
        <v>-1</v>
      </c>
      <c r="V558">
        <v>-1</v>
      </c>
      <c r="W558">
        <v>-1</v>
      </c>
      <c r="X558">
        <v>-2</v>
      </c>
      <c r="Y558">
        <v>-2</v>
      </c>
      <c r="Z558">
        <f>IF(AND(MIN(data!D558:'data'!K558, data!M558:'data'!Y558)&gt;=0, IF(data!L558&lt;0, FALSE, data!L558&lt;=95),COUNTA(data!D558:'data'!Y558)=22), 1, 0)</f>
        <v>0</v>
      </c>
      <c r="AA558">
        <f>IF(data!D558=3, IF(COUNTIFS(data!A:A, data!A558, data!G:G, "&lt;&gt;2")=0, 1, 0), 0)</f>
        <v>0</v>
      </c>
      <c r="AB558">
        <f>IF(AND(data!G558=2, COUNTIFS(data!A:A, data!A558, data!G:G, 2) = data!D558), 1, 0)</f>
        <v>0</v>
      </c>
      <c r="AC558" t="str">
        <f>IF(AB558=1, data!D558, "0")</f>
        <v>0</v>
      </c>
    </row>
    <row r="559" spans="1:29" x14ac:dyDescent="0.25">
      <c r="A559" s="1">
        <v>150271</v>
      </c>
      <c r="B559">
        <v>1</v>
      </c>
      <c r="C559" s="1" t="s">
        <v>580</v>
      </c>
      <c r="D559">
        <v>2</v>
      </c>
      <c r="E559">
        <v>4</v>
      </c>
      <c r="F559">
        <v>25</v>
      </c>
      <c r="G559">
        <v>1</v>
      </c>
      <c r="H559">
        <v>73</v>
      </c>
      <c r="I559">
        <v>2</v>
      </c>
      <c r="J559">
        <v>1</v>
      </c>
      <c r="K559">
        <v>6</v>
      </c>
      <c r="L559">
        <v>8</v>
      </c>
      <c r="M559">
        <v>4</v>
      </c>
      <c r="N559">
        <v>3</v>
      </c>
      <c r="O559">
        <v>5</v>
      </c>
      <c r="P559">
        <v>1</v>
      </c>
      <c r="Q559">
        <v>16.25</v>
      </c>
      <c r="R559">
        <v>-1</v>
      </c>
      <c r="S559">
        <v>1</v>
      </c>
      <c r="T559">
        <v>167</v>
      </c>
      <c r="U559">
        <v>85.2</v>
      </c>
      <c r="V559">
        <v>30.55</v>
      </c>
      <c r="W559">
        <v>1.03</v>
      </c>
      <c r="X559">
        <v>2</v>
      </c>
      <c r="Y559">
        <v>1</v>
      </c>
      <c r="Z559">
        <f>IF(AND(MIN(data!D559:'data'!K559, data!M559:'data'!Y559)&gt;=0, IF(data!L559&lt;0, FALSE, data!L559&lt;=95),COUNTA(data!D559:'data'!Y559)=22), 1, 0)</f>
        <v>0</v>
      </c>
      <c r="AA559">
        <f>IF(data!D559=3, IF(COUNTIFS(data!A:A, data!A559, data!G:G, "&lt;&gt;2")=0, 1, 0), 0)</f>
        <v>0</v>
      </c>
      <c r="AB559">
        <f>IF(AND(data!G559=2, COUNTIFS(data!A:A, data!A559, data!G:G, 2) = data!D559), 1, 0)</f>
        <v>0</v>
      </c>
      <c r="AC559" t="str">
        <f>IF(AB559=1, data!D559, "0")</f>
        <v>0</v>
      </c>
    </row>
    <row r="560" spans="1:29" x14ac:dyDescent="0.25">
      <c r="A560" s="1">
        <v>150271</v>
      </c>
      <c r="B560">
        <v>2</v>
      </c>
      <c r="C560" s="1" t="s">
        <v>581</v>
      </c>
      <c r="D560">
        <v>2</v>
      </c>
      <c r="E560">
        <v>4</v>
      </c>
      <c r="F560">
        <v>25</v>
      </c>
      <c r="G560">
        <v>2</v>
      </c>
      <c r="H560">
        <v>72</v>
      </c>
      <c r="I560">
        <v>2</v>
      </c>
      <c r="J560">
        <v>1</v>
      </c>
      <c r="K560">
        <v>3</v>
      </c>
      <c r="L560">
        <v>8</v>
      </c>
      <c r="M560">
        <v>2</v>
      </c>
      <c r="N560">
        <v>1</v>
      </c>
      <c r="O560">
        <v>5</v>
      </c>
      <c r="P560">
        <v>1</v>
      </c>
      <c r="Q560">
        <v>0.375</v>
      </c>
      <c r="R560">
        <v>-1</v>
      </c>
      <c r="S560">
        <v>0</v>
      </c>
      <c r="T560">
        <v>151.4</v>
      </c>
      <c r="U560">
        <v>62.6</v>
      </c>
      <c r="V560">
        <v>27.31</v>
      </c>
      <c r="W560">
        <v>0.86399999999999999</v>
      </c>
      <c r="X560">
        <v>2</v>
      </c>
      <c r="Y560">
        <v>1</v>
      </c>
      <c r="Z560">
        <f>IF(AND(MIN(data!D560:'data'!K560, data!M560:'data'!Y560)&gt;=0, IF(data!L560&lt;0, FALSE, data!L560&lt;=95),COUNTA(data!D560:'data'!Y560)=22), 1, 0)</f>
        <v>0</v>
      </c>
      <c r="AA560">
        <f>IF(data!D560=3, IF(COUNTIFS(data!A:A, data!A560, data!G:G, "&lt;&gt;2")=0, 1, 0), 0)</f>
        <v>0</v>
      </c>
      <c r="AB560">
        <f>IF(AND(data!G560=2, COUNTIFS(data!A:A, data!A560, data!G:G, 2) = data!D560), 1, 0)</f>
        <v>0</v>
      </c>
      <c r="AC560" t="str">
        <f>IF(AB560=1, data!D560, "0")</f>
        <v>0</v>
      </c>
    </row>
    <row r="561" spans="1:29" x14ac:dyDescent="0.25">
      <c r="A561" s="1">
        <v>150341</v>
      </c>
      <c r="B561">
        <v>1</v>
      </c>
      <c r="C561" s="1" t="s">
        <v>582</v>
      </c>
      <c r="D561">
        <v>2</v>
      </c>
      <c r="E561">
        <v>4</v>
      </c>
      <c r="F561">
        <v>25</v>
      </c>
      <c r="G561">
        <v>1</v>
      </c>
      <c r="H561">
        <v>54</v>
      </c>
      <c r="I561">
        <v>2</v>
      </c>
      <c r="J561">
        <v>1</v>
      </c>
      <c r="K561">
        <v>7</v>
      </c>
      <c r="L561">
        <v>12</v>
      </c>
      <c r="M561">
        <v>1</v>
      </c>
      <c r="N561">
        <v>3</v>
      </c>
      <c r="O561">
        <v>5</v>
      </c>
      <c r="P561">
        <v>1</v>
      </c>
      <c r="Q561">
        <v>10.37</v>
      </c>
      <c r="R561">
        <v>-1</v>
      </c>
      <c r="S561">
        <v>0</v>
      </c>
      <c r="T561">
        <v>167.7</v>
      </c>
      <c r="U561">
        <v>84.5</v>
      </c>
      <c r="V561">
        <v>30.045999999999999</v>
      </c>
      <c r="W561">
        <v>0.99099999999999999</v>
      </c>
      <c r="X561">
        <v>2</v>
      </c>
      <c r="Y561">
        <v>1</v>
      </c>
      <c r="Z561">
        <f>IF(AND(MIN(data!D561:'data'!K561, data!M561:'data'!Y561)&gt;=0, IF(data!L561&lt;0, FALSE, data!L561&lt;=95),COUNTA(data!D561:'data'!Y561)=22), 1, 0)</f>
        <v>0</v>
      </c>
      <c r="AA561">
        <f>IF(data!D561=3, IF(COUNTIFS(data!A:A, data!A561, data!G:G, "&lt;&gt;2")=0, 1, 0), 0)</f>
        <v>0</v>
      </c>
      <c r="AB561">
        <f>IF(AND(data!G561=2, COUNTIFS(data!A:A, data!A561, data!G:G, 2) = data!D561), 1, 0)</f>
        <v>0</v>
      </c>
      <c r="AC561" t="str">
        <f>IF(AB561=1, data!D561, "0")</f>
        <v>0</v>
      </c>
    </row>
    <row r="562" spans="1:29" x14ac:dyDescent="0.25">
      <c r="A562" s="1">
        <v>150341</v>
      </c>
      <c r="B562">
        <v>2</v>
      </c>
      <c r="C562" s="1" t="s">
        <v>583</v>
      </c>
      <c r="D562">
        <v>2</v>
      </c>
      <c r="E562">
        <v>4</v>
      </c>
      <c r="F562">
        <v>25</v>
      </c>
      <c r="G562">
        <v>2</v>
      </c>
      <c r="H562">
        <v>51</v>
      </c>
      <c r="I562">
        <v>2</v>
      </c>
      <c r="J562">
        <v>1</v>
      </c>
      <c r="K562">
        <v>7</v>
      </c>
      <c r="L562">
        <v>12</v>
      </c>
      <c r="M562">
        <v>2</v>
      </c>
      <c r="N562">
        <v>1</v>
      </c>
      <c r="O562">
        <v>5</v>
      </c>
      <c r="P562">
        <v>1</v>
      </c>
      <c r="Q562">
        <v>1.5</v>
      </c>
      <c r="R562">
        <v>-1</v>
      </c>
      <c r="S562">
        <v>0</v>
      </c>
      <c r="T562">
        <v>158</v>
      </c>
      <c r="U562">
        <v>-1</v>
      </c>
      <c r="V562">
        <v>-1</v>
      </c>
      <c r="W562">
        <v>0.83</v>
      </c>
      <c r="X562">
        <v>2</v>
      </c>
      <c r="Y562">
        <v>1</v>
      </c>
      <c r="Z562">
        <f>IF(AND(MIN(data!D562:'data'!K562, data!M562:'data'!Y562)&gt;=0, IF(data!L562&lt;0, FALSE, data!L562&lt;=95),COUNTA(data!D562:'data'!Y562)=22), 1, 0)</f>
        <v>0</v>
      </c>
      <c r="AA562">
        <f>IF(data!D562=3, IF(COUNTIFS(data!A:A, data!A562, data!G:G, "&lt;&gt;2")=0, 1, 0), 0)</f>
        <v>0</v>
      </c>
      <c r="AB562">
        <f>IF(AND(data!G562=2, COUNTIFS(data!A:A, data!A562, data!G:G, 2) = data!D562), 1, 0)</f>
        <v>0</v>
      </c>
      <c r="AC562" t="str">
        <f>IF(AB562=1, data!D562, "0")</f>
        <v>0</v>
      </c>
    </row>
    <row r="563" spans="1:29" x14ac:dyDescent="0.25">
      <c r="A563" s="1">
        <v>150351</v>
      </c>
      <c r="B563">
        <v>1</v>
      </c>
      <c r="C563" s="1" t="s">
        <v>584</v>
      </c>
      <c r="D563">
        <v>3</v>
      </c>
      <c r="E563">
        <v>4</v>
      </c>
      <c r="F563">
        <v>25</v>
      </c>
      <c r="G563">
        <v>2</v>
      </c>
      <c r="H563">
        <v>30</v>
      </c>
      <c r="I563">
        <v>2</v>
      </c>
      <c r="J563">
        <v>1</v>
      </c>
      <c r="K563">
        <v>3</v>
      </c>
      <c r="L563">
        <v>10</v>
      </c>
      <c r="M563">
        <v>3</v>
      </c>
      <c r="N563">
        <v>2</v>
      </c>
      <c r="O563">
        <v>5</v>
      </c>
      <c r="P563">
        <v>1</v>
      </c>
      <c r="Q563">
        <v>2.3148</v>
      </c>
      <c r="R563">
        <v>-1</v>
      </c>
      <c r="S563">
        <v>0</v>
      </c>
      <c r="T563">
        <v>152.6</v>
      </c>
      <c r="U563">
        <v>55.9</v>
      </c>
      <c r="V563">
        <v>24.004999999999999</v>
      </c>
      <c r="W563">
        <v>0.82299999999999995</v>
      </c>
      <c r="X563">
        <v>2</v>
      </c>
      <c r="Y563">
        <v>1</v>
      </c>
      <c r="Z563">
        <f>IF(AND(MIN(data!D563:'data'!K563, data!M563:'data'!Y563)&gt;=0, IF(data!L563&lt;0, FALSE, data!L563&lt;=95),COUNTA(data!D563:'data'!Y563)=22), 1, 0)</f>
        <v>0</v>
      </c>
      <c r="AA563">
        <f>IF(data!D563=3, IF(COUNTIFS(data!A:A, data!A563, data!G:G, "&lt;&gt;2")=0, 1, 0), 0)</f>
        <v>0</v>
      </c>
      <c r="AB563">
        <f>IF(AND(data!G563=2, COUNTIFS(data!A:A, data!A563, data!G:G, 2) = data!D563), 1, 0)</f>
        <v>0</v>
      </c>
      <c r="AC563" t="str">
        <f>IF(AB563=1, data!D563, "0")</f>
        <v>0</v>
      </c>
    </row>
    <row r="564" spans="1:29" x14ac:dyDescent="0.25">
      <c r="A564" s="1">
        <v>150351</v>
      </c>
      <c r="B564">
        <v>2</v>
      </c>
      <c r="C564" s="1" t="s">
        <v>585</v>
      </c>
      <c r="D564">
        <v>3</v>
      </c>
      <c r="E564">
        <v>4</v>
      </c>
      <c r="F564">
        <v>25</v>
      </c>
      <c r="G564">
        <v>1</v>
      </c>
      <c r="H564">
        <v>30</v>
      </c>
      <c r="I564">
        <v>2</v>
      </c>
      <c r="J564">
        <v>1</v>
      </c>
      <c r="K564">
        <v>4</v>
      </c>
      <c r="L564">
        <v>10</v>
      </c>
      <c r="M564">
        <v>2</v>
      </c>
      <c r="N564">
        <v>3</v>
      </c>
      <c r="O564">
        <v>5</v>
      </c>
      <c r="P564">
        <v>1</v>
      </c>
      <c r="Q564">
        <v>13.644</v>
      </c>
      <c r="R564">
        <v>-1</v>
      </c>
      <c r="S564">
        <v>3</v>
      </c>
      <c r="T564">
        <v>183.1</v>
      </c>
      <c r="U564">
        <v>92.8</v>
      </c>
      <c r="V564">
        <v>27.68</v>
      </c>
      <c r="W564">
        <v>0.94399999999999995</v>
      </c>
      <c r="X564">
        <v>2</v>
      </c>
      <c r="Y564">
        <v>3</v>
      </c>
      <c r="Z564">
        <f>IF(AND(MIN(data!D564:'data'!K564, data!M564:'data'!Y564)&gt;=0, IF(data!L564&lt;0, FALSE, data!L564&lt;=95),COUNTA(data!D564:'data'!Y564)=22), 1, 0)</f>
        <v>0</v>
      </c>
      <c r="AA564">
        <f>IF(data!D564=3, IF(COUNTIFS(data!A:A, data!A564, data!G:G, "&lt;&gt;2")=0, 1, 0), 0)</f>
        <v>0</v>
      </c>
      <c r="AB564">
        <f>IF(AND(data!G564=2, COUNTIFS(data!A:A, data!A564, data!G:G, 2) = data!D564), 1, 0)</f>
        <v>0</v>
      </c>
      <c r="AC564" t="str">
        <f>IF(AB564=1, data!D564, "0")</f>
        <v>0</v>
      </c>
    </row>
    <row r="565" spans="1:29" x14ac:dyDescent="0.25">
      <c r="A565" s="1">
        <v>150351</v>
      </c>
      <c r="B565">
        <v>3</v>
      </c>
      <c r="C565" s="1" t="s">
        <v>586</v>
      </c>
      <c r="D565">
        <v>3</v>
      </c>
      <c r="E565">
        <v>4</v>
      </c>
      <c r="F565">
        <v>25</v>
      </c>
      <c r="G565">
        <v>1</v>
      </c>
      <c r="H565">
        <v>1</v>
      </c>
      <c r="I565">
        <v>-1</v>
      </c>
      <c r="J565">
        <v>1</v>
      </c>
      <c r="K565">
        <v>-1</v>
      </c>
      <c r="L565">
        <v>10</v>
      </c>
      <c r="M565">
        <v>1</v>
      </c>
      <c r="N565">
        <v>-1</v>
      </c>
      <c r="O565">
        <v>-1</v>
      </c>
      <c r="P565">
        <v>-1</v>
      </c>
      <c r="Q565">
        <v>-1</v>
      </c>
      <c r="R565">
        <v>-1</v>
      </c>
      <c r="S565">
        <v>-2</v>
      </c>
      <c r="T565">
        <v>-1</v>
      </c>
      <c r="U565">
        <v>13.5</v>
      </c>
      <c r="V565">
        <v>-1</v>
      </c>
      <c r="W565">
        <v>-1</v>
      </c>
      <c r="X565">
        <v>-2</v>
      </c>
      <c r="Y565">
        <v>-2</v>
      </c>
      <c r="Z565">
        <f>IF(AND(MIN(data!D565:'data'!K565, data!M565:'data'!Y565)&gt;=0, IF(data!L565&lt;0, FALSE, data!L565&lt;=95),COUNTA(data!D565:'data'!Y565)=22), 1, 0)</f>
        <v>0</v>
      </c>
      <c r="AA565">
        <f>IF(data!D565=3, IF(COUNTIFS(data!A:A, data!A565, data!G:G, "&lt;&gt;2")=0, 1, 0), 0)</f>
        <v>0</v>
      </c>
      <c r="AB565">
        <f>IF(AND(data!G565=2, COUNTIFS(data!A:A, data!A565, data!G:G, 2) = data!D565), 1, 0)</f>
        <v>0</v>
      </c>
      <c r="AC565" t="str">
        <f>IF(AB565=1, data!D565, "0")</f>
        <v>0</v>
      </c>
    </row>
    <row r="566" spans="1:29" x14ac:dyDescent="0.25">
      <c r="A566" s="1">
        <v>150371</v>
      </c>
      <c r="B566">
        <v>1</v>
      </c>
      <c r="C566" s="1" t="s">
        <v>587</v>
      </c>
      <c r="D566">
        <v>1</v>
      </c>
      <c r="E566">
        <v>4</v>
      </c>
      <c r="F566">
        <v>25</v>
      </c>
      <c r="G566">
        <v>1</v>
      </c>
      <c r="H566">
        <v>63</v>
      </c>
      <c r="I566">
        <v>5</v>
      </c>
      <c r="J566">
        <v>1</v>
      </c>
      <c r="K566">
        <v>4</v>
      </c>
      <c r="L566">
        <v>7</v>
      </c>
      <c r="M566">
        <v>1</v>
      </c>
      <c r="N566">
        <v>3</v>
      </c>
      <c r="O566">
        <v>5</v>
      </c>
      <c r="P566">
        <v>1</v>
      </c>
      <c r="Q566">
        <v>14.056839999999999</v>
      </c>
      <c r="R566">
        <v>-1</v>
      </c>
      <c r="S566">
        <v>0</v>
      </c>
      <c r="T566">
        <v>160.4</v>
      </c>
      <c r="U566">
        <v>59.8</v>
      </c>
      <c r="V566">
        <v>23.242999999999999</v>
      </c>
      <c r="W566">
        <v>0.81499999999999995</v>
      </c>
      <c r="X566">
        <v>1</v>
      </c>
      <c r="Y566">
        <v>1</v>
      </c>
      <c r="Z566">
        <f>IF(AND(MIN(data!D566:'data'!K566, data!M566:'data'!Y566)&gt;=0, IF(data!L566&lt;0, FALSE, data!L566&lt;=95),COUNTA(data!D566:'data'!Y566)=22), 1, 0)</f>
        <v>0</v>
      </c>
      <c r="AA566">
        <f>IF(data!D566=3, IF(COUNTIFS(data!A:A, data!A566, data!G:G, "&lt;&gt;2")=0, 1, 0), 0)</f>
        <v>0</v>
      </c>
      <c r="AB566">
        <f>IF(AND(data!G566=2, COUNTIFS(data!A:A, data!A566, data!G:G, 2) = data!D566), 1, 0)</f>
        <v>0</v>
      </c>
      <c r="AC566" t="str">
        <f>IF(AB566=1, data!D566, "0")</f>
        <v>0</v>
      </c>
    </row>
    <row r="567" spans="1:29" x14ac:dyDescent="0.25">
      <c r="A567" s="1">
        <v>151051</v>
      </c>
      <c r="B567">
        <v>1</v>
      </c>
      <c r="C567" s="1" t="s">
        <v>588</v>
      </c>
      <c r="D567">
        <v>1</v>
      </c>
      <c r="E567">
        <v>3</v>
      </c>
      <c r="F567">
        <v>12</v>
      </c>
      <c r="G567">
        <v>2</v>
      </c>
      <c r="H567">
        <v>87</v>
      </c>
      <c r="I567">
        <v>3</v>
      </c>
      <c r="J567">
        <v>1</v>
      </c>
      <c r="K567">
        <v>7</v>
      </c>
      <c r="L567">
        <v>1</v>
      </c>
      <c r="M567">
        <v>4</v>
      </c>
      <c r="N567">
        <v>2</v>
      </c>
      <c r="O567">
        <v>5</v>
      </c>
      <c r="P567">
        <v>2</v>
      </c>
      <c r="Q567">
        <v>0</v>
      </c>
      <c r="R567">
        <v>-1</v>
      </c>
      <c r="S567">
        <v>11</v>
      </c>
      <c r="T567">
        <v>-1</v>
      </c>
      <c r="U567">
        <v>-1</v>
      </c>
      <c r="V567">
        <v>-1</v>
      </c>
      <c r="W567">
        <v>-1</v>
      </c>
      <c r="X567">
        <v>1</v>
      </c>
      <c r="Y567">
        <v>3</v>
      </c>
      <c r="Z567">
        <f>IF(AND(MIN(data!D567:'data'!K567, data!M567:'data'!Y567)&gt;=0, IF(data!L567&lt;0, FALSE, data!L567&lt;=95),COUNTA(data!D567:'data'!Y567)=22), 1, 0)</f>
        <v>0</v>
      </c>
      <c r="AA567">
        <f>IF(data!D567=3, IF(COUNTIFS(data!A:A, data!A567, data!G:G, "&lt;&gt;2")=0, 1, 0), 0)</f>
        <v>0</v>
      </c>
      <c r="AB567">
        <f>IF(AND(data!G567=2, COUNTIFS(data!A:A, data!A567, data!G:G, 2) = data!D567), 1, 0)</f>
        <v>1</v>
      </c>
      <c r="AC567">
        <f>IF(AB567=1, data!D567, "0")</f>
        <v>1</v>
      </c>
    </row>
    <row r="568" spans="1:29" x14ac:dyDescent="0.25">
      <c r="A568" s="1">
        <v>151151</v>
      </c>
      <c r="B568">
        <v>1</v>
      </c>
      <c r="C568" s="1" t="s">
        <v>589</v>
      </c>
      <c r="D568">
        <v>1</v>
      </c>
      <c r="E568">
        <v>3</v>
      </c>
      <c r="F568">
        <v>12</v>
      </c>
      <c r="G568">
        <v>2</v>
      </c>
      <c r="H568">
        <v>56</v>
      </c>
      <c r="I568">
        <v>2</v>
      </c>
      <c r="J568">
        <v>1</v>
      </c>
      <c r="K568">
        <v>3</v>
      </c>
      <c r="L568">
        <v>18</v>
      </c>
      <c r="M568">
        <v>1</v>
      </c>
      <c r="N568">
        <v>1</v>
      </c>
      <c r="O568">
        <v>5</v>
      </c>
      <c r="P568">
        <v>1</v>
      </c>
      <c r="Q568">
        <v>3.8079999999999998</v>
      </c>
      <c r="R568">
        <v>-1</v>
      </c>
      <c r="S568">
        <v>2</v>
      </c>
      <c r="T568">
        <v>-1</v>
      </c>
      <c r="U568">
        <v>-1</v>
      </c>
      <c r="V568">
        <v>-1</v>
      </c>
      <c r="W568">
        <v>-1</v>
      </c>
      <c r="X568">
        <v>-8</v>
      </c>
      <c r="Y568">
        <v>3</v>
      </c>
      <c r="Z568">
        <f>IF(AND(MIN(data!D568:'data'!K568, data!M568:'data'!Y568)&gt;=0, IF(data!L568&lt;0, FALSE, data!L568&lt;=95),COUNTA(data!D568:'data'!Y568)=22), 1, 0)</f>
        <v>0</v>
      </c>
      <c r="AA568">
        <f>IF(data!D568=3, IF(COUNTIFS(data!A:A, data!A568, data!G:G, "&lt;&gt;2")=0, 1, 0), 0)</f>
        <v>0</v>
      </c>
      <c r="AB568">
        <f>IF(AND(data!G568=2, COUNTIFS(data!A:A, data!A568, data!G:G, 2) = data!D568), 1, 0)</f>
        <v>1</v>
      </c>
      <c r="AC568">
        <f>IF(AB568=1, data!D568, "0")</f>
        <v>1</v>
      </c>
    </row>
    <row r="569" spans="1:29" x14ac:dyDescent="0.25">
      <c r="A569" s="1">
        <v>151251</v>
      </c>
      <c r="B569">
        <v>1</v>
      </c>
      <c r="C569" s="1" t="s">
        <v>590</v>
      </c>
      <c r="D569">
        <v>2</v>
      </c>
      <c r="E569">
        <v>3</v>
      </c>
      <c r="F569">
        <v>12</v>
      </c>
      <c r="G569">
        <v>1</v>
      </c>
      <c r="H569">
        <v>71</v>
      </c>
      <c r="I569">
        <v>2</v>
      </c>
      <c r="J569">
        <v>1</v>
      </c>
      <c r="K569">
        <v>2</v>
      </c>
      <c r="L569">
        <v>13</v>
      </c>
      <c r="M569">
        <v>1</v>
      </c>
      <c r="N569">
        <v>3</v>
      </c>
      <c r="O569">
        <v>5</v>
      </c>
      <c r="P569">
        <v>1</v>
      </c>
      <c r="Q569">
        <v>5.1150000000000002</v>
      </c>
      <c r="R569">
        <v>-1</v>
      </c>
      <c r="S569">
        <v>0</v>
      </c>
      <c r="T569">
        <v>173.7</v>
      </c>
      <c r="U569">
        <v>77.400000000000006</v>
      </c>
      <c r="V569">
        <v>25.652999999999999</v>
      </c>
      <c r="W569">
        <v>0.91</v>
      </c>
      <c r="X569">
        <v>1</v>
      </c>
      <c r="Y569">
        <v>3</v>
      </c>
      <c r="Z569">
        <f>IF(AND(MIN(data!D569:'data'!K569, data!M569:'data'!Y569)&gt;=0, IF(data!L569&lt;0, FALSE, data!L569&lt;=95),COUNTA(data!D569:'data'!Y569)=22), 1, 0)</f>
        <v>0</v>
      </c>
      <c r="AA569">
        <f>IF(data!D569=3, IF(COUNTIFS(data!A:A, data!A569, data!G:G, "&lt;&gt;2")=0, 1, 0), 0)</f>
        <v>0</v>
      </c>
      <c r="AB569">
        <f>IF(AND(data!G569=2, COUNTIFS(data!A:A, data!A569, data!G:G, 2) = data!D569), 1, 0)</f>
        <v>0</v>
      </c>
      <c r="AC569" t="str">
        <f>IF(AB569=1, data!D569, "0")</f>
        <v>0</v>
      </c>
    </row>
    <row r="570" spans="1:29" x14ac:dyDescent="0.25">
      <c r="A570" s="1">
        <v>151251</v>
      </c>
      <c r="B570">
        <v>2</v>
      </c>
      <c r="C570" s="1" t="s">
        <v>591</v>
      </c>
      <c r="D570">
        <v>2</v>
      </c>
      <c r="E570">
        <v>3</v>
      </c>
      <c r="F570">
        <v>12</v>
      </c>
      <c r="G570">
        <v>2</v>
      </c>
      <c r="H570">
        <v>65</v>
      </c>
      <c r="I570">
        <v>2</v>
      </c>
      <c r="J570">
        <v>1</v>
      </c>
      <c r="K570">
        <v>4</v>
      </c>
      <c r="L570">
        <v>13</v>
      </c>
      <c r="M570">
        <v>2</v>
      </c>
      <c r="N570">
        <v>1</v>
      </c>
      <c r="O570">
        <v>5</v>
      </c>
      <c r="P570">
        <v>1</v>
      </c>
      <c r="Q570">
        <v>1.99</v>
      </c>
      <c r="R570">
        <v>-1</v>
      </c>
      <c r="S570">
        <v>0</v>
      </c>
      <c r="T570">
        <v>156.5</v>
      </c>
      <c r="U570">
        <v>50</v>
      </c>
      <c r="V570">
        <v>20.414999999999999</v>
      </c>
      <c r="W570">
        <v>0.78800000000000003</v>
      </c>
      <c r="X570">
        <v>1</v>
      </c>
      <c r="Y570">
        <v>3</v>
      </c>
      <c r="Z570">
        <f>IF(AND(MIN(data!D570:'data'!K570, data!M570:'data'!Y570)&gt;=0, IF(data!L570&lt;0, FALSE, data!L570&lt;=95),COUNTA(data!D570:'data'!Y570)=22), 1, 0)</f>
        <v>0</v>
      </c>
      <c r="AA570">
        <f>IF(data!D570=3, IF(COUNTIFS(data!A:A, data!A570, data!G:G, "&lt;&gt;2")=0, 1, 0), 0)</f>
        <v>0</v>
      </c>
      <c r="AB570">
        <f>IF(AND(data!G570=2, COUNTIFS(data!A:A, data!A570, data!G:G, 2) = data!D570), 1, 0)</f>
        <v>0</v>
      </c>
      <c r="AC570" t="str">
        <f>IF(AB570=1, data!D570, "0")</f>
        <v>0</v>
      </c>
    </row>
    <row r="571" spans="1:29" x14ac:dyDescent="0.25">
      <c r="A571" s="1">
        <v>151271</v>
      </c>
      <c r="B571">
        <v>1</v>
      </c>
      <c r="C571" s="1" t="s">
        <v>592</v>
      </c>
      <c r="D571">
        <v>4</v>
      </c>
      <c r="E571">
        <v>3</v>
      </c>
      <c r="F571">
        <v>12</v>
      </c>
      <c r="G571">
        <v>1</v>
      </c>
      <c r="H571">
        <v>49</v>
      </c>
      <c r="I571">
        <v>2</v>
      </c>
      <c r="J571">
        <v>1</v>
      </c>
      <c r="K571">
        <v>2</v>
      </c>
      <c r="L571">
        <v>26</v>
      </c>
      <c r="M571">
        <v>2</v>
      </c>
      <c r="N571">
        <v>3</v>
      </c>
      <c r="O571">
        <v>5</v>
      </c>
      <c r="P571">
        <v>1</v>
      </c>
      <c r="Q571">
        <v>24.375</v>
      </c>
      <c r="R571">
        <v>-1</v>
      </c>
      <c r="S571">
        <v>0</v>
      </c>
      <c r="T571">
        <v>-1</v>
      </c>
      <c r="U571">
        <v>-1</v>
      </c>
      <c r="V571">
        <v>-1</v>
      </c>
      <c r="W571">
        <v>0.91400000000000003</v>
      </c>
      <c r="X571">
        <v>1</v>
      </c>
      <c r="Y571">
        <v>3</v>
      </c>
      <c r="Z571">
        <f>IF(AND(MIN(data!D571:'data'!K571, data!M571:'data'!Y571)&gt;=0, IF(data!L571&lt;0, FALSE, data!L571&lt;=95),COUNTA(data!D571:'data'!Y571)=22), 1, 0)</f>
        <v>0</v>
      </c>
      <c r="AA571">
        <f>IF(data!D571=3, IF(COUNTIFS(data!A:A, data!A571, data!G:G, "&lt;&gt;2")=0, 1, 0), 0)</f>
        <v>0</v>
      </c>
      <c r="AB571">
        <f>IF(AND(data!G571=2, COUNTIFS(data!A:A, data!A571, data!G:G, 2) = data!D571), 1, 0)</f>
        <v>0</v>
      </c>
      <c r="AC571" t="str">
        <f>IF(AB571=1, data!D571, "0")</f>
        <v>0</v>
      </c>
    </row>
    <row r="572" spans="1:29" x14ac:dyDescent="0.25">
      <c r="A572" s="1">
        <v>151271</v>
      </c>
      <c r="B572">
        <v>2</v>
      </c>
      <c r="C572" s="1" t="s">
        <v>593</v>
      </c>
      <c r="D572">
        <v>4</v>
      </c>
      <c r="E572">
        <v>3</v>
      </c>
      <c r="F572">
        <v>12</v>
      </c>
      <c r="G572">
        <v>2</v>
      </c>
      <c r="H572" s="71">
        <v>39.5</v>
      </c>
      <c r="I572">
        <v>2</v>
      </c>
      <c r="J572">
        <v>1</v>
      </c>
      <c r="K572">
        <v>4</v>
      </c>
      <c r="L572">
        <v>26</v>
      </c>
      <c r="M572">
        <v>2</v>
      </c>
      <c r="N572">
        <v>1</v>
      </c>
      <c r="O572">
        <v>5</v>
      </c>
      <c r="P572">
        <v>1</v>
      </c>
      <c r="Q572">
        <v>22.125</v>
      </c>
      <c r="R572">
        <v>-1</v>
      </c>
      <c r="S572">
        <v>1</v>
      </c>
      <c r="T572">
        <v>-1</v>
      </c>
      <c r="U572">
        <v>-1</v>
      </c>
      <c r="V572">
        <v>-1</v>
      </c>
      <c r="W572">
        <v>0.79800000000000004</v>
      </c>
      <c r="X572">
        <v>2</v>
      </c>
      <c r="Y572">
        <v>1</v>
      </c>
      <c r="Z572">
        <f>IF(AND(MIN(data!D572:'data'!K572, data!M572:'data'!Y572)&gt;=0, IF(data!L572&lt;0, FALSE, data!L572&lt;=95),COUNTA(data!D572:'data'!Y572)=22), 1, 0)</f>
        <v>0</v>
      </c>
      <c r="AA572">
        <f>IF(data!D572=3, IF(COUNTIFS(data!A:A, data!A572, data!G:G, "&lt;&gt;2")=0, 1, 0), 0)</f>
        <v>0</v>
      </c>
      <c r="AB572">
        <f>IF(AND(data!G572=2, COUNTIFS(data!A:A, data!A572, data!G:G, 2) = data!D572), 1, 0)</f>
        <v>0</v>
      </c>
      <c r="AC572" t="str">
        <f>IF(AB572=1, data!D572, "0")</f>
        <v>0</v>
      </c>
    </row>
    <row r="573" spans="1:29" x14ac:dyDescent="0.25">
      <c r="A573" s="1">
        <v>151271</v>
      </c>
      <c r="B573">
        <v>3</v>
      </c>
      <c r="C573" s="1" t="s">
        <v>594</v>
      </c>
      <c r="D573">
        <v>4</v>
      </c>
      <c r="E573">
        <v>3</v>
      </c>
      <c r="F573">
        <v>12</v>
      </c>
      <c r="G573">
        <v>2</v>
      </c>
      <c r="H573">
        <v>16</v>
      </c>
      <c r="I573">
        <v>1</v>
      </c>
      <c r="J573">
        <v>1</v>
      </c>
      <c r="K573">
        <v>4</v>
      </c>
      <c r="L573">
        <v>26</v>
      </c>
      <c r="M573">
        <v>2</v>
      </c>
      <c r="N573">
        <v>-9</v>
      </c>
      <c r="O573">
        <v>-9</v>
      </c>
      <c r="P573">
        <v>-9</v>
      </c>
      <c r="Q573">
        <v>-9</v>
      </c>
      <c r="R573">
        <v>0</v>
      </c>
      <c r="S573">
        <v>1</v>
      </c>
      <c r="T573">
        <v>-1</v>
      </c>
      <c r="U573">
        <v>-1</v>
      </c>
      <c r="V573">
        <v>-1</v>
      </c>
      <c r="W573">
        <v>0.73499999999999999</v>
      </c>
      <c r="X573">
        <v>1</v>
      </c>
      <c r="Y573">
        <v>1</v>
      </c>
      <c r="Z573">
        <f>IF(AND(MIN(data!D573:'data'!K573, data!M573:'data'!Y573)&gt;=0, IF(data!L573&lt;0, FALSE, data!L573&lt;=95),COUNTA(data!D573:'data'!Y573)=22), 1, 0)</f>
        <v>0</v>
      </c>
      <c r="AA573">
        <f>IF(data!D573=3, IF(COUNTIFS(data!A:A, data!A573, data!G:G, "&lt;&gt;2")=0, 1, 0), 0)</f>
        <v>0</v>
      </c>
      <c r="AB573">
        <f>IF(AND(data!G573=2, COUNTIFS(data!A:A, data!A573, data!G:G, 2) = data!D573), 1, 0)</f>
        <v>0</v>
      </c>
      <c r="AC573" t="str">
        <f>IF(AB573=1, data!D573, "0")</f>
        <v>0</v>
      </c>
    </row>
    <row r="574" spans="1:29" x14ac:dyDescent="0.25">
      <c r="A574" s="1">
        <v>151271</v>
      </c>
      <c r="B574">
        <v>4</v>
      </c>
      <c r="C574" s="1" t="s">
        <v>595</v>
      </c>
      <c r="D574">
        <v>4</v>
      </c>
      <c r="E574">
        <v>3</v>
      </c>
      <c r="F574">
        <v>12</v>
      </c>
      <c r="G574">
        <v>2</v>
      </c>
      <c r="H574">
        <v>13</v>
      </c>
      <c r="I574">
        <v>-1</v>
      </c>
      <c r="J574">
        <v>1</v>
      </c>
      <c r="K574">
        <v>-1</v>
      </c>
      <c r="L574">
        <v>26</v>
      </c>
      <c r="M574">
        <v>2</v>
      </c>
      <c r="N574">
        <v>-1</v>
      </c>
      <c r="O574">
        <v>-1</v>
      </c>
      <c r="P574">
        <v>-1</v>
      </c>
      <c r="Q574">
        <v>-1</v>
      </c>
      <c r="R574">
        <v>-1</v>
      </c>
      <c r="S574">
        <v>2</v>
      </c>
      <c r="T574">
        <v>-1</v>
      </c>
      <c r="U574">
        <v>-1</v>
      </c>
      <c r="V574">
        <v>-1</v>
      </c>
      <c r="W574">
        <v>-1</v>
      </c>
      <c r="X574">
        <v>3</v>
      </c>
      <c r="Y574">
        <v>3</v>
      </c>
      <c r="Z574">
        <f>IF(AND(MIN(data!D574:'data'!K574, data!M574:'data'!Y574)&gt;=0, IF(data!L574&lt;0, FALSE, data!L574&lt;=95),COUNTA(data!D574:'data'!Y574)=22), 1, 0)</f>
        <v>0</v>
      </c>
      <c r="AA574">
        <f>IF(data!D574=3, IF(COUNTIFS(data!A:A, data!A574, data!G:G, "&lt;&gt;2")=0, 1, 0), 0)</f>
        <v>0</v>
      </c>
      <c r="AB574">
        <f>IF(AND(data!G574=2, COUNTIFS(data!A:A, data!A574, data!G:G, 2) = data!D574), 1, 0)</f>
        <v>0</v>
      </c>
      <c r="AC574" t="str">
        <f>IF(AB574=1, data!D574, "0")</f>
        <v>0</v>
      </c>
    </row>
    <row r="575" spans="1:29" x14ac:dyDescent="0.25">
      <c r="A575" s="1">
        <v>151341</v>
      </c>
      <c r="B575">
        <v>1</v>
      </c>
      <c r="C575" s="1" t="s">
        <v>596</v>
      </c>
      <c r="D575">
        <v>2</v>
      </c>
      <c r="E575">
        <v>3</v>
      </c>
      <c r="F575">
        <v>12</v>
      </c>
      <c r="G575">
        <v>2</v>
      </c>
      <c r="H575">
        <v>58</v>
      </c>
      <c r="I575">
        <v>2</v>
      </c>
      <c r="J575">
        <v>1</v>
      </c>
      <c r="K575">
        <v>2</v>
      </c>
      <c r="L575">
        <v>28</v>
      </c>
      <c r="M575">
        <v>4</v>
      </c>
      <c r="N575">
        <v>3</v>
      </c>
      <c r="O575">
        <v>5</v>
      </c>
      <c r="P575">
        <v>1</v>
      </c>
      <c r="Q575">
        <v>21</v>
      </c>
      <c r="R575">
        <v>-1</v>
      </c>
      <c r="S575">
        <v>6</v>
      </c>
      <c r="T575">
        <v>153.1</v>
      </c>
      <c r="U575">
        <v>55.9</v>
      </c>
      <c r="V575">
        <v>23.849</v>
      </c>
      <c r="W575">
        <v>0.76900000000000002</v>
      </c>
      <c r="X575">
        <v>1</v>
      </c>
      <c r="Y575">
        <v>3</v>
      </c>
      <c r="Z575">
        <f>IF(AND(MIN(data!D575:'data'!K575, data!M575:'data'!Y575)&gt;=0, IF(data!L575&lt;0, FALSE, data!L575&lt;=95),COUNTA(data!D575:'data'!Y575)=22), 1, 0)</f>
        <v>0</v>
      </c>
      <c r="AA575">
        <f>IF(data!D575=3, IF(COUNTIFS(data!A:A, data!A575, data!G:G, "&lt;&gt;2")=0, 1, 0), 0)</f>
        <v>0</v>
      </c>
      <c r="AB575">
        <f>IF(AND(data!G575=2, COUNTIFS(data!A:A, data!A575, data!G:G, 2) = data!D575), 1, 0)</f>
        <v>1</v>
      </c>
      <c r="AC575">
        <f>IF(AB575=1, data!D575, "0")</f>
        <v>2</v>
      </c>
    </row>
    <row r="576" spans="1:29" x14ac:dyDescent="0.25">
      <c r="A576" s="1">
        <v>151341</v>
      </c>
      <c r="B576">
        <v>2</v>
      </c>
      <c r="C576" s="1" t="s">
        <v>597</v>
      </c>
      <c r="D576">
        <v>2</v>
      </c>
      <c r="E576">
        <v>3</v>
      </c>
      <c r="F576">
        <v>12</v>
      </c>
      <c r="G576">
        <v>2</v>
      </c>
      <c r="H576">
        <v>82</v>
      </c>
      <c r="I576">
        <v>5</v>
      </c>
      <c r="J576">
        <v>1</v>
      </c>
      <c r="K576">
        <v>5</v>
      </c>
      <c r="L576">
        <v>28</v>
      </c>
      <c r="M576">
        <v>3</v>
      </c>
      <c r="N576">
        <v>3</v>
      </c>
      <c r="O576">
        <v>5</v>
      </c>
      <c r="P576">
        <v>1</v>
      </c>
      <c r="Q576">
        <v>35</v>
      </c>
      <c r="R576">
        <v>-1</v>
      </c>
      <c r="S576">
        <v>0</v>
      </c>
      <c r="T576">
        <v>158.6</v>
      </c>
      <c r="U576">
        <v>51.8</v>
      </c>
      <c r="V576">
        <v>20.593</v>
      </c>
      <c r="W576">
        <v>0.78</v>
      </c>
      <c r="X576">
        <v>1</v>
      </c>
      <c r="Y576">
        <v>3</v>
      </c>
      <c r="Z576">
        <f>IF(AND(MIN(data!D576:'data'!K576, data!M576:'data'!Y576)&gt;=0, IF(data!L576&lt;0, FALSE, data!L576&lt;=95),COUNTA(data!D576:'data'!Y576)=22), 1, 0)</f>
        <v>0</v>
      </c>
      <c r="AA576">
        <f>IF(data!D576=3, IF(COUNTIFS(data!A:A, data!A576, data!G:G, "&lt;&gt;2")=0, 1, 0), 0)</f>
        <v>0</v>
      </c>
      <c r="AB576">
        <f>IF(AND(data!G576=2, COUNTIFS(data!A:A, data!A576, data!G:G, 2) = data!D576), 1, 0)</f>
        <v>1</v>
      </c>
      <c r="AC576">
        <f>IF(AB576=1, data!D576, "0")</f>
        <v>2</v>
      </c>
    </row>
    <row r="577" spans="1:29" x14ac:dyDescent="0.25">
      <c r="A577" s="1">
        <v>151351</v>
      </c>
      <c r="B577">
        <v>1</v>
      </c>
      <c r="C577" s="1" t="s">
        <v>598</v>
      </c>
      <c r="D577">
        <v>3</v>
      </c>
      <c r="E577">
        <v>3</v>
      </c>
      <c r="F577">
        <v>12</v>
      </c>
      <c r="G577">
        <v>1</v>
      </c>
      <c r="H577">
        <v>48</v>
      </c>
      <c r="I577">
        <v>2</v>
      </c>
      <c r="J577">
        <v>1</v>
      </c>
      <c r="K577">
        <v>7</v>
      </c>
      <c r="L577">
        <v>31</v>
      </c>
      <c r="M577">
        <v>2</v>
      </c>
      <c r="N577">
        <v>1</v>
      </c>
      <c r="O577">
        <v>5</v>
      </c>
      <c r="P577">
        <v>1</v>
      </c>
      <c r="Q577">
        <v>44</v>
      </c>
      <c r="R577">
        <v>-1</v>
      </c>
      <c r="S577">
        <v>0</v>
      </c>
      <c r="T577">
        <v>-1</v>
      </c>
      <c r="U577">
        <v>-1</v>
      </c>
      <c r="V577">
        <v>-1</v>
      </c>
      <c r="W577">
        <v>0.95799999999999996</v>
      </c>
      <c r="X577">
        <v>2</v>
      </c>
      <c r="Y577">
        <v>1</v>
      </c>
      <c r="Z577">
        <f>IF(AND(MIN(data!D577:'data'!K577, data!M577:'data'!Y577)&gt;=0, IF(data!L577&lt;0, FALSE, data!L577&lt;=95),COUNTA(data!D577:'data'!Y577)=22), 1, 0)</f>
        <v>0</v>
      </c>
      <c r="AA577">
        <f>IF(data!D577=3, IF(COUNTIFS(data!A:A, data!A577, data!G:G, "&lt;&gt;2")=0, 1, 0), 0)</f>
        <v>0</v>
      </c>
      <c r="AB577">
        <f>IF(AND(data!G577=2, COUNTIFS(data!A:A, data!A577, data!G:G, 2) = data!D577), 1, 0)</f>
        <v>0</v>
      </c>
      <c r="AC577" t="str">
        <f>IF(AB577=1, data!D577, "0")</f>
        <v>0</v>
      </c>
    </row>
    <row r="578" spans="1:29" x14ac:dyDescent="0.25">
      <c r="A578" s="1">
        <v>151351</v>
      </c>
      <c r="B578">
        <v>2</v>
      </c>
      <c r="C578" s="1" t="s">
        <v>599</v>
      </c>
      <c r="D578">
        <v>3</v>
      </c>
      <c r="E578">
        <v>3</v>
      </c>
      <c r="F578">
        <v>12</v>
      </c>
      <c r="G578">
        <v>2</v>
      </c>
      <c r="H578">
        <v>47</v>
      </c>
      <c r="I578">
        <v>2</v>
      </c>
      <c r="J578">
        <v>1</v>
      </c>
      <c r="K578">
        <v>3</v>
      </c>
      <c r="L578">
        <v>31</v>
      </c>
      <c r="M578">
        <v>1</v>
      </c>
      <c r="N578">
        <v>1</v>
      </c>
      <c r="O578">
        <v>5</v>
      </c>
      <c r="P578">
        <v>1</v>
      </c>
      <c r="Q578">
        <v>26.5</v>
      </c>
      <c r="R578">
        <v>-1</v>
      </c>
      <c r="S578">
        <v>3</v>
      </c>
      <c r="T578">
        <v>-1</v>
      </c>
      <c r="U578">
        <v>-1</v>
      </c>
      <c r="V578">
        <v>-1</v>
      </c>
      <c r="W578">
        <v>0.80500000000000005</v>
      </c>
      <c r="X578">
        <v>2</v>
      </c>
      <c r="Y578">
        <v>1</v>
      </c>
      <c r="Z578">
        <f>IF(AND(MIN(data!D578:'data'!K578, data!M578:'data'!Y578)&gt;=0, IF(data!L578&lt;0, FALSE, data!L578&lt;=95),COUNTA(data!D578:'data'!Y578)=22), 1, 0)</f>
        <v>0</v>
      </c>
      <c r="AA578">
        <f>IF(data!D578=3, IF(COUNTIFS(data!A:A, data!A578, data!G:G, "&lt;&gt;2")=0, 1, 0), 0)</f>
        <v>0</v>
      </c>
      <c r="AB578">
        <f>IF(AND(data!G578=2, COUNTIFS(data!A:A, data!A578, data!G:G, 2) = data!D578), 1, 0)</f>
        <v>0</v>
      </c>
      <c r="AC578" t="str">
        <f>IF(AB578=1, data!D578, "0")</f>
        <v>0</v>
      </c>
    </row>
    <row r="579" spans="1:29" x14ac:dyDescent="0.25">
      <c r="A579" s="1">
        <v>151351</v>
      </c>
      <c r="B579">
        <v>3</v>
      </c>
      <c r="C579" s="1" t="s">
        <v>600</v>
      </c>
      <c r="D579">
        <v>3</v>
      </c>
      <c r="E579">
        <v>3</v>
      </c>
      <c r="F579">
        <v>12</v>
      </c>
      <c r="G579">
        <v>1</v>
      </c>
      <c r="H579">
        <v>16</v>
      </c>
      <c r="I579">
        <v>1</v>
      </c>
      <c r="J579">
        <v>1</v>
      </c>
      <c r="K579">
        <v>4</v>
      </c>
      <c r="L579">
        <v>31</v>
      </c>
      <c r="M579">
        <v>1</v>
      </c>
      <c r="N579">
        <v>1</v>
      </c>
      <c r="O579">
        <v>5</v>
      </c>
      <c r="P579">
        <v>1</v>
      </c>
      <c r="Q579">
        <v>13.212</v>
      </c>
      <c r="R579">
        <v>1</v>
      </c>
      <c r="S579">
        <v>0</v>
      </c>
      <c r="T579">
        <v>-1</v>
      </c>
      <c r="U579">
        <v>-1</v>
      </c>
      <c r="V579">
        <v>-1</v>
      </c>
      <c r="W579">
        <v>0.78500000000000003</v>
      </c>
      <c r="X579">
        <v>1</v>
      </c>
      <c r="Y579">
        <v>2</v>
      </c>
      <c r="Z579">
        <f>IF(AND(MIN(data!D579:'data'!K579, data!M579:'data'!Y579)&gt;=0, IF(data!L579&lt;0, FALSE, data!L579&lt;=95),COUNTA(data!D579:'data'!Y579)=22), 1, 0)</f>
        <v>0</v>
      </c>
      <c r="AA579">
        <f>IF(data!D579=3, IF(COUNTIFS(data!A:A, data!A579, data!G:G, "&lt;&gt;2")=0, 1, 0), 0)</f>
        <v>0</v>
      </c>
      <c r="AB579">
        <f>IF(AND(data!G579=2, COUNTIFS(data!A:A, data!A579, data!G:G, 2) = data!D579), 1, 0)</f>
        <v>0</v>
      </c>
      <c r="AC579" t="str">
        <f>IF(AB579=1, data!D579, "0")</f>
        <v>0</v>
      </c>
    </row>
    <row r="580" spans="1:29" x14ac:dyDescent="0.25">
      <c r="A580" s="1">
        <v>151371</v>
      </c>
      <c r="B580">
        <v>1</v>
      </c>
      <c r="C580" s="1" t="s">
        <v>601</v>
      </c>
      <c r="D580">
        <v>1</v>
      </c>
      <c r="E580">
        <v>3</v>
      </c>
      <c r="F580">
        <v>12</v>
      </c>
      <c r="G580">
        <v>1</v>
      </c>
      <c r="H580">
        <v>64</v>
      </c>
      <c r="I580">
        <v>4</v>
      </c>
      <c r="J580">
        <v>1</v>
      </c>
      <c r="K580">
        <v>4</v>
      </c>
      <c r="L580">
        <v>6</v>
      </c>
      <c r="M580">
        <v>4</v>
      </c>
      <c r="N580">
        <v>4</v>
      </c>
      <c r="O580">
        <v>3</v>
      </c>
      <c r="P580">
        <v>1</v>
      </c>
      <c r="Q580">
        <v>14.058</v>
      </c>
      <c r="R580">
        <v>-1</v>
      </c>
      <c r="S580">
        <v>1</v>
      </c>
      <c r="T580">
        <v>165.9</v>
      </c>
      <c r="U580">
        <v>74.099999999999994</v>
      </c>
      <c r="V580">
        <v>26.922999999999998</v>
      </c>
      <c r="W580">
        <v>0.94399999999999995</v>
      </c>
      <c r="X580">
        <v>2</v>
      </c>
      <c r="Y580">
        <v>3</v>
      </c>
      <c r="Z580">
        <f>IF(AND(MIN(data!D580:'data'!K580, data!M580:'data'!Y580)&gt;=0, IF(data!L580&lt;0, FALSE, data!L580&lt;=95),COUNTA(data!D580:'data'!Y580)=22), 1, 0)</f>
        <v>0</v>
      </c>
      <c r="AA580">
        <f>IF(data!D580=3, IF(COUNTIFS(data!A:A, data!A580, data!G:G, "&lt;&gt;2")=0, 1, 0), 0)</f>
        <v>0</v>
      </c>
      <c r="AB580">
        <f>IF(AND(data!G580=2, COUNTIFS(data!A:A, data!A580, data!G:G, 2) = data!D580), 1, 0)</f>
        <v>0</v>
      </c>
      <c r="AC580" t="str">
        <f>IF(AB580=1, data!D580, "0")</f>
        <v>0</v>
      </c>
    </row>
    <row r="581" spans="1:29" x14ac:dyDescent="0.25">
      <c r="A581" s="1">
        <v>152051</v>
      </c>
      <c r="B581">
        <v>1</v>
      </c>
      <c r="C581" s="1" t="s">
        <v>602</v>
      </c>
      <c r="D581">
        <v>2</v>
      </c>
      <c r="E581">
        <v>5</v>
      </c>
      <c r="F581">
        <v>28</v>
      </c>
      <c r="G581">
        <v>1</v>
      </c>
      <c r="H581">
        <v>64</v>
      </c>
      <c r="I581">
        <v>2</v>
      </c>
      <c r="J581">
        <v>1</v>
      </c>
      <c r="K581">
        <v>7</v>
      </c>
      <c r="L581">
        <v>7</v>
      </c>
      <c r="M581">
        <v>2</v>
      </c>
      <c r="N581">
        <v>4</v>
      </c>
      <c r="O581">
        <v>2</v>
      </c>
      <c r="P581">
        <v>1</v>
      </c>
      <c r="Q581">
        <v>32.479999999999997</v>
      </c>
      <c r="R581">
        <v>-1</v>
      </c>
      <c r="S581">
        <v>0</v>
      </c>
      <c r="T581">
        <v>171.6</v>
      </c>
      <c r="U581">
        <v>83.4</v>
      </c>
      <c r="V581">
        <v>28.321999999999999</v>
      </c>
      <c r="W581">
        <v>0.97199999999999998</v>
      </c>
      <c r="X581">
        <v>1</v>
      </c>
      <c r="Y581">
        <v>1</v>
      </c>
      <c r="Z581">
        <f>IF(AND(MIN(data!D581:'data'!K581, data!M581:'data'!Y581)&gt;=0, IF(data!L581&lt;0, FALSE, data!L581&lt;=95),COUNTA(data!D581:'data'!Y581)=22), 1, 0)</f>
        <v>0</v>
      </c>
      <c r="AA581">
        <f>IF(data!D581=3, IF(COUNTIFS(data!A:A, data!A581, data!G:G, "&lt;&gt;2")=0, 1, 0), 0)</f>
        <v>0</v>
      </c>
      <c r="AB581">
        <f>IF(AND(data!G581=2, COUNTIFS(data!A:A, data!A581, data!G:G, 2) = data!D581), 1, 0)</f>
        <v>0</v>
      </c>
      <c r="AC581" t="str">
        <f>IF(AB581=1, data!D581, "0")</f>
        <v>0</v>
      </c>
    </row>
    <row r="582" spans="1:29" x14ac:dyDescent="0.25">
      <c r="A582" s="1">
        <v>152051</v>
      </c>
      <c r="B582">
        <v>2</v>
      </c>
      <c r="C582" s="1" t="s">
        <v>603</v>
      </c>
      <c r="D582">
        <v>2</v>
      </c>
      <c r="E582">
        <v>5</v>
      </c>
      <c r="F582">
        <v>28</v>
      </c>
      <c r="G582">
        <v>2</v>
      </c>
      <c r="H582">
        <v>67</v>
      </c>
      <c r="I582">
        <v>2</v>
      </c>
      <c r="J582">
        <v>1</v>
      </c>
      <c r="K582">
        <v>7</v>
      </c>
      <c r="L582">
        <v>7</v>
      </c>
      <c r="M582">
        <v>4</v>
      </c>
      <c r="N582">
        <v>3</v>
      </c>
      <c r="O582">
        <v>5</v>
      </c>
      <c r="P582">
        <v>1</v>
      </c>
      <c r="Q582">
        <v>7.0289999999999999</v>
      </c>
      <c r="R582">
        <v>-1</v>
      </c>
      <c r="S582">
        <v>2</v>
      </c>
      <c r="T582">
        <v>149.1</v>
      </c>
      <c r="U582">
        <v>57.4</v>
      </c>
      <c r="V582">
        <v>25.82</v>
      </c>
      <c r="W582">
        <v>0.88400000000000001</v>
      </c>
      <c r="X582">
        <v>2</v>
      </c>
      <c r="Y582">
        <v>3</v>
      </c>
      <c r="Z582">
        <f>IF(AND(MIN(data!D582:'data'!K582, data!M582:'data'!Y582)&gt;=0, IF(data!L582&lt;0, FALSE, data!L582&lt;=95),COUNTA(data!D582:'data'!Y582)=22), 1, 0)</f>
        <v>0</v>
      </c>
      <c r="AA582">
        <f>IF(data!D582=3, IF(COUNTIFS(data!A:A, data!A582, data!G:G, "&lt;&gt;2")=0, 1, 0), 0)</f>
        <v>0</v>
      </c>
      <c r="AB582">
        <f>IF(AND(data!G582=2, COUNTIFS(data!A:A, data!A582, data!G:G, 2) = data!D582), 1, 0)</f>
        <v>0</v>
      </c>
      <c r="AC582" t="str">
        <f>IF(AB582=1, data!D582, "0")</f>
        <v>0</v>
      </c>
    </row>
    <row r="583" spans="1:29" x14ac:dyDescent="0.25">
      <c r="A583" s="1">
        <v>152151</v>
      </c>
      <c r="B583">
        <v>1</v>
      </c>
      <c r="C583" s="1" t="s">
        <v>604</v>
      </c>
      <c r="D583">
        <v>1</v>
      </c>
      <c r="E583">
        <v>5</v>
      </c>
      <c r="F583">
        <v>28</v>
      </c>
      <c r="G583">
        <v>2</v>
      </c>
      <c r="H583">
        <v>61</v>
      </c>
      <c r="I583">
        <v>6</v>
      </c>
      <c r="J583">
        <v>1</v>
      </c>
      <c r="K583">
        <v>4</v>
      </c>
      <c r="L583">
        <v>9</v>
      </c>
      <c r="M583">
        <v>1</v>
      </c>
      <c r="N583">
        <v>3</v>
      </c>
      <c r="O583">
        <v>5</v>
      </c>
      <c r="P583">
        <v>1</v>
      </c>
      <c r="Q583">
        <v>29.152999999999999</v>
      </c>
      <c r="R583">
        <v>-1</v>
      </c>
      <c r="S583">
        <v>0</v>
      </c>
      <c r="T583">
        <v>153.9</v>
      </c>
      <c r="U583">
        <v>77.099999999999994</v>
      </c>
      <c r="V583">
        <v>32.552</v>
      </c>
      <c r="W583">
        <v>0.82199999999999995</v>
      </c>
      <c r="X583">
        <v>2</v>
      </c>
      <c r="Y583">
        <v>3</v>
      </c>
      <c r="Z583">
        <f>IF(AND(MIN(data!D583:'data'!K583, data!M583:'data'!Y583)&gt;=0, IF(data!L583&lt;0, FALSE, data!L583&lt;=95),COUNTA(data!D583:'data'!Y583)=22), 1, 0)</f>
        <v>0</v>
      </c>
      <c r="AA583">
        <f>IF(data!D583=3, IF(COUNTIFS(data!A:A, data!A583, data!G:G, "&lt;&gt;2")=0, 1, 0), 0)</f>
        <v>0</v>
      </c>
      <c r="AB583">
        <f>IF(AND(data!G583=2, COUNTIFS(data!A:A, data!A583, data!G:G, 2) = data!D583), 1, 0)</f>
        <v>1</v>
      </c>
      <c r="AC583">
        <f>IF(AB583=1, data!D583, "0")</f>
        <v>1</v>
      </c>
    </row>
    <row r="584" spans="1:29" x14ac:dyDescent="0.25">
      <c r="A584" s="1">
        <v>152251</v>
      </c>
      <c r="B584">
        <v>1</v>
      </c>
      <c r="C584" s="1" t="s">
        <v>605</v>
      </c>
      <c r="D584">
        <v>1</v>
      </c>
      <c r="E584">
        <v>5</v>
      </c>
      <c r="F584">
        <v>28</v>
      </c>
      <c r="G584">
        <v>2</v>
      </c>
      <c r="H584">
        <v>76</v>
      </c>
      <c r="I584">
        <v>1</v>
      </c>
      <c r="J584">
        <v>1</v>
      </c>
      <c r="K584">
        <v>6</v>
      </c>
      <c r="L584">
        <v>97</v>
      </c>
      <c r="M584">
        <v>2</v>
      </c>
      <c r="N584">
        <v>1</v>
      </c>
      <c r="O584">
        <v>5</v>
      </c>
      <c r="P584">
        <v>1</v>
      </c>
      <c r="Q584">
        <v>8.875</v>
      </c>
      <c r="R584">
        <v>-1</v>
      </c>
      <c r="S584">
        <v>0</v>
      </c>
      <c r="T584">
        <v>169.3</v>
      </c>
      <c r="U584">
        <v>82</v>
      </c>
      <c r="V584">
        <v>28.609000000000002</v>
      </c>
      <c r="W584">
        <v>0.98599999999999999</v>
      </c>
      <c r="X584">
        <v>1</v>
      </c>
      <c r="Y584">
        <v>3</v>
      </c>
      <c r="Z584">
        <f>IF(AND(MIN(data!D584:'data'!K584, data!M584:'data'!Y584)&gt;=0, IF(data!L584&lt;0, FALSE, data!L584&lt;=95),COUNTA(data!D584:'data'!Y584)=22), 1, 0)</f>
        <v>0</v>
      </c>
      <c r="AA584">
        <f>IF(data!D584=3, IF(COUNTIFS(data!A:A, data!A584, data!G:G, "&lt;&gt;2")=0, 1, 0), 0)</f>
        <v>0</v>
      </c>
      <c r="AB584">
        <f>IF(AND(data!G584=2, COUNTIFS(data!A:A, data!A584, data!G:G, 2) = data!D584), 1, 0)</f>
        <v>1</v>
      </c>
      <c r="AC584">
        <f>IF(AB584=1, data!D584, "0")</f>
        <v>1</v>
      </c>
    </row>
    <row r="585" spans="1:29" x14ac:dyDescent="0.25">
      <c r="A585" s="1">
        <v>152271</v>
      </c>
      <c r="B585">
        <v>1</v>
      </c>
      <c r="C585" s="1" t="s">
        <v>606</v>
      </c>
      <c r="D585">
        <v>1</v>
      </c>
      <c r="E585">
        <v>5</v>
      </c>
      <c r="F585">
        <v>28</v>
      </c>
      <c r="G585">
        <v>2</v>
      </c>
      <c r="H585">
        <v>33</v>
      </c>
      <c r="I585">
        <v>4</v>
      </c>
      <c r="J585">
        <v>1</v>
      </c>
      <c r="K585">
        <v>4</v>
      </c>
      <c r="L585">
        <v>10</v>
      </c>
      <c r="M585">
        <v>2</v>
      </c>
      <c r="N585">
        <v>1</v>
      </c>
      <c r="O585">
        <v>5</v>
      </c>
      <c r="P585">
        <v>1</v>
      </c>
      <c r="Q585">
        <v>3.72</v>
      </c>
      <c r="R585">
        <v>-1</v>
      </c>
      <c r="S585">
        <v>1</v>
      </c>
      <c r="T585">
        <v>162.5</v>
      </c>
      <c r="U585">
        <v>116.1</v>
      </c>
      <c r="V585">
        <v>43.966999999999999</v>
      </c>
      <c r="W585">
        <v>-1</v>
      </c>
      <c r="X585">
        <v>2</v>
      </c>
      <c r="Y585">
        <v>1</v>
      </c>
      <c r="Z585">
        <f>IF(AND(MIN(data!D585:'data'!K585, data!M585:'data'!Y585)&gt;=0, IF(data!L585&lt;0, FALSE, data!L585&lt;=95),COUNTA(data!D585:'data'!Y585)=22), 1, 0)</f>
        <v>0</v>
      </c>
      <c r="AA585">
        <f>IF(data!D585=3, IF(COUNTIFS(data!A:A, data!A585, data!G:G, "&lt;&gt;2")=0, 1, 0), 0)</f>
        <v>0</v>
      </c>
      <c r="AB585">
        <f>IF(AND(data!G585=2, COUNTIFS(data!A:A, data!A585, data!G:G, 2) = data!D585), 1, 0)</f>
        <v>1</v>
      </c>
      <c r="AC585">
        <f>IF(AB585=1, data!D585, "0")</f>
        <v>1</v>
      </c>
    </row>
    <row r="586" spans="1:29" x14ac:dyDescent="0.25">
      <c r="A586" s="1">
        <v>152351</v>
      </c>
      <c r="B586">
        <v>1</v>
      </c>
      <c r="C586" s="1" t="s">
        <v>607</v>
      </c>
      <c r="D586">
        <v>3</v>
      </c>
      <c r="E586">
        <v>5</v>
      </c>
      <c r="F586">
        <v>28</v>
      </c>
      <c r="G586">
        <v>1</v>
      </c>
      <c r="H586">
        <v>69</v>
      </c>
      <c r="I586">
        <v>2</v>
      </c>
      <c r="J586">
        <v>1</v>
      </c>
      <c r="K586">
        <v>7</v>
      </c>
      <c r="L586">
        <v>7</v>
      </c>
      <c r="M586">
        <v>3</v>
      </c>
      <c r="N586">
        <v>3</v>
      </c>
      <c r="O586">
        <v>5</v>
      </c>
      <c r="P586">
        <v>1</v>
      </c>
      <c r="Q586">
        <v>1.9039999999999999</v>
      </c>
      <c r="R586">
        <v>-1</v>
      </c>
      <c r="S586">
        <v>0</v>
      </c>
      <c r="T586">
        <v>171.7</v>
      </c>
      <c r="U586">
        <v>78.599999999999994</v>
      </c>
      <c r="V586">
        <v>26.661000000000001</v>
      </c>
      <c r="W586">
        <v>0.92900000000000005</v>
      </c>
      <c r="X586">
        <v>1</v>
      </c>
      <c r="Y586">
        <v>3</v>
      </c>
      <c r="Z586">
        <f>IF(AND(MIN(data!D586:'data'!K586, data!M586:'data'!Y586)&gt;=0, IF(data!L586&lt;0, FALSE, data!L586&lt;=95),COUNTA(data!D586:'data'!Y586)=22), 1, 0)</f>
        <v>0</v>
      </c>
      <c r="AA586">
        <f>IF(data!D586=3, IF(COUNTIFS(data!A:A, data!A586, data!G:G, "&lt;&gt;2")=0, 1, 0), 0)</f>
        <v>0</v>
      </c>
      <c r="AB586">
        <f>IF(AND(data!G586=2, COUNTIFS(data!A:A, data!A586, data!G:G, 2) = data!D586), 1, 0)</f>
        <v>0</v>
      </c>
      <c r="AC586" t="str">
        <f>IF(AB586=1, data!D586, "0")</f>
        <v>0</v>
      </c>
    </row>
    <row r="587" spans="1:29" x14ac:dyDescent="0.25">
      <c r="A587" s="1">
        <v>152351</v>
      </c>
      <c r="B587">
        <v>2</v>
      </c>
      <c r="C587" s="1" t="s">
        <v>608</v>
      </c>
      <c r="D587">
        <v>3</v>
      </c>
      <c r="E587">
        <v>5</v>
      </c>
      <c r="F587">
        <v>28</v>
      </c>
      <c r="G587">
        <v>2</v>
      </c>
      <c r="H587">
        <v>48</v>
      </c>
      <c r="I587">
        <v>2</v>
      </c>
      <c r="J587">
        <v>1</v>
      </c>
      <c r="K587">
        <v>7</v>
      </c>
      <c r="L587">
        <v>7</v>
      </c>
      <c r="M587">
        <v>2</v>
      </c>
      <c r="N587">
        <v>4</v>
      </c>
      <c r="O587">
        <v>3</v>
      </c>
      <c r="P587">
        <v>1</v>
      </c>
      <c r="Q587">
        <v>0.14399999999999999</v>
      </c>
      <c r="R587">
        <v>-1</v>
      </c>
      <c r="S587">
        <v>5</v>
      </c>
      <c r="T587">
        <v>164.4</v>
      </c>
      <c r="U587">
        <v>-1</v>
      </c>
      <c r="V587">
        <v>-1</v>
      </c>
      <c r="W587">
        <v>0.90300000000000002</v>
      </c>
      <c r="X587">
        <v>2</v>
      </c>
      <c r="Y587">
        <v>1</v>
      </c>
      <c r="Z587">
        <f>IF(AND(MIN(data!D587:'data'!K587, data!M587:'data'!Y587)&gt;=0, IF(data!L587&lt;0, FALSE, data!L587&lt;=95),COUNTA(data!D587:'data'!Y587)=22), 1, 0)</f>
        <v>0</v>
      </c>
      <c r="AA587">
        <f>IF(data!D587=3, IF(COUNTIFS(data!A:A, data!A587, data!G:G, "&lt;&gt;2")=0, 1, 0), 0)</f>
        <v>0</v>
      </c>
      <c r="AB587">
        <f>IF(AND(data!G587=2, COUNTIFS(data!A:A, data!A587, data!G:G, 2) = data!D587), 1, 0)</f>
        <v>0</v>
      </c>
      <c r="AC587" t="str">
        <f>IF(AB587=1, data!D587, "0")</f>
        <v>0</v>
      </c>
    </row>
    <row r="588" spans="1:29" x14ac:dyDescent="0.25">
      <c r="A588" s="1">
        <v>152351</v>
      </c>
      <c r="B588">
        <v>3</v>
      </c>
      <c r="C588" s="1" t="s">
        <v>609</v>
      </c>
      <c r="D588">
        <v>3</v>
      </c>
      <c r="E588">
        <v>5</v>
      </c>
      <c r="F588">
        <v>28</v>
      </c>
      <c r="G588">
        <v>2</v>
      </c>
      <c r="H588">
        <v>74</v>
      </c>
      <c r="I588">
        <v>5</v>
      </c>
      <c r="J588">
        <v>1</v>
      </c>
      <c r="K588">
        <v>7</v>
      </c>
      <c r="L588">
        <v>7</v>
      </c>
      <c r="M588">
        <v>3</v>
      </c>
      <c r="N588">
        <v>3</v>
      </c>
      <c r="O588">
        <v>5</v>
      </c>
      <c r="P588">
        <v>2</v>
      </c>
      <c r="Q588">
        <v>0.115</v>
      </c>
      <c r="R588">
        <v>-1</v>
      </c>
      <c r="S588">
        <v>0</v>
      </c>
      <c r="T588">
        <v>155.9</v>
      </c>
      <c r="U588">
        <v>86.6</v>
      </c>
      <c r="V588">
        <v>35.631</v>
      </c>
      <c r="W588">
        <v>0.91300000000000003</v>
      </c>
      <c r="X588">
        <v>2</v>
      </c>
      <c r="Y588">
        <v>1</v>
      </c>
      <c r="Z588">
        <f>IF(AND(MIN(data!D588:'data'!K588, data!M588:'data'!Y588)&gt;=0, IF(data!L588&lt;0, FALSE, data!L588&lt;=95),COUNTA(data!D588:'data'!Y588)=22), 1, 0)</f>
        <v>0</v>
      </c>
      <c r="AA588">
        <f>IF(data!D588=3, IF(COUNTIFS(data!A:A, data!A588, data!G:G, "&lt;&gt;2")=0, 1, 0), 0)</f>
        <v>0</v>
      </c>
      <c r="AB588">
        <f>IF(AND(data!G588=2, COUNTIFS(data!A:A, data!A588, data!G:G, 2) = data!D588), 1, 0)</f>
        <v>0</v>
      </c>
      <c r="AC588" t="str">
        <f>IF(AB588=1, data!D588, "0")</f>
        <v>0</v>
      </c>
    </row>
    <row r="589" spans="1:29" x14ac:dyDescent="0.25">
      <c r="A589" s="1">
        <v>152371</v>
      </c>
      <c r="B589">
        <v>1</v>
      </c>
      <c r="C589" s="1" t="s">
        <v>610</v>
      </c>
      <c r="D589">
        <v>1</v>
      </c>
      <c r="E589">
        <v>5</v>
      </c>
      <c r="F589">
        <v>28</v>
      </c>
      <c r="G589">
        <v>2</v>
      </c>
      <c r="H589">
        <v>42</v>
      </c>
      <c r="I589">
        <v>1</v>
      </c>
      <c r="J589">
        <v>1</v>
      </c>
      <c r="K589">
        <v>1</v>
      </c>
      <c r="L589">
        <v>7</v>
      </c>
      <c r="M589">
        <v>5</v>
      </c>
      <c r="N589">
        <v>1</v>
      </c>
      <c r="O589">
        <v>5</v>
      </c>
      <c r="P589">
        <v>1</v>
      </c>
      <c r="Q589">
        <v>7.5289999999999999</v>
      </c>
      <c r="R589">
        <v>-1</v>
      </c>
      <c r="S589">
        <v>12</v>
      </c>
      <c r="T589">
        <v>151.19999999999999</v>
      </c>
      <c r="U589">
        <v>88.1</v>
      </c>
      <c r="V589">
        <v>38.536999999999999</v>
      </c>
      <c r="W589">
        <v>0.9</v>
      </c>
      <c r="X589">
        <v>2</v>
      </c>
      <c r="Y589">
        <v>1</v>
      </c>
      <c r="Z589">
        <f>IF(AND(MIN(data!D589:'data'!K589, data!M589:'data'!Y589)&gt;=0, IF(data!L589&lt;0, FALSE, data!L589&lt;=95),COUNTA(data!D589:'data'!Y589)=22), 1, 0)</f>
        <v>0</v>
      </c>
      <c r="AA589">
        <f>IF(data!D589=3, IF(COUNTIFS(data!A:A, data!A589, data!G:G, "&lt;&gt;2")=0, 1, 0), 0)</f>
        <v>0</v>
      </c>
      <c r="AB589">
        <f>IF(AND(data!G589=2, COUNTIFS(data!A:A, data!A589, data!G:G, 2) = data!D589), 1, 0)</f>
        <v>1</v>
      </c>
      <c r="AC589">
        <f>IF(AB589=1, data!D589, "0")</f>
        <v>1</v>
      </c>
    </row>
    <row r="590" spans="1:29" x14ac:dyDescent="0.25">
      <c r="A590" s="1">
        <v>153051</v>
      </c>
      <c r="B590">
        <v>1</v>
      </c>
      <c r="C590" s="1" t="s">
        <v>611</v>
      </c>
      <c r="D590">
        <v>1</v>
      </c>
      <c r="E590">
        <v>4</v>
      </c>
      <c r="F590">
        <v>24</v>
      </c>
      <c r="G590">
        <v>2</v>
      </c>
      <c r="H590">
        <v>23</v>
      </c>
      <c r="I590">
        <v>1</v>
      </c>
      <c r="J590">
        <v>1</v>
      </c>
      <c r="K590">
        <v>1</v>
      </c>
      <c r="L590">
        <v>13</v>
      </c>
      <c r="M590">
        <v>1</v>
      </c>
      <c r="N590">
        <v>1</v>
      </c>
      <c r="O590">
        <v>5</v>
      </c>
      <c r="P590">
        <v>1</v>
      </c>
      <c r="Q590">
        <v>21</v>
      </c>
      <c r="R590">
        <v>4</v>
      </c>
      <c r="S590">
        <v>0</v>
      </c>
      <c r="T590">
        <v>168.1</v>
      </c>
      <c r="U590">
        <v>89.6</v>
      </c>
      <c r="V590">
        <v>31.707999999999998</v>
      </c>
      <c r="W590">
        <v>0.78700000000000003</v>
      </c>
      <c r="X590">
        <v>2</v>
      </c>
      <c r="Y590">
        <v>1</v>
      </c>
      <c r="Z590">
        <f>IF(AND(MIN(data!D590:'data'!K590, data!M590:'data'!Y590)&gt;=0, IF(data!L590&lt;0, FALSE, data!L590&lt;=95),COUNTA(data!D590:'data'!Y590)=22), 1, 0)</f>
        <v>1</v>
      </c>
      <c r="AA590">
        <f>IF(data!D590=3, IF(COUNTIFS(data!A:A, data!A590, data!G:G, "&lt;&gt;2")=0, 1, 0), 0)</f>
        <v>0</v>
      </c>
      <c r="AB590">
        <f>IF(AND(data!G590=2, COUNTIFS(data!A:A, data!A590, data!G:G, 2) = data!D590), 1, 0)</f>
        <v>1</v>
      </c>
      <c r="AC590">
        <f>IF(AB590=1, data!D590, "0")</f>
        <v>1</v>
      </c>
    </row>
    <row r="591" spans="1:29" x14ac:dyDescent="0.25">
      <c r="A591" s="1">
        <v>153151</v>
      </c>
      <c r="B591">
        <v>1</v>
      </c>
      <c r="C591" s="1" t="s">
        <v>612</v>
      </c>
      <c r="D591">
        <v>3</v>
      </c>
      <c r="E591">
        <v>4</v>
      </c>
      <c r="F591">
        <v>24</v>
      </c>
      <c r="G591">
        <v>2</v>
      </c>
      <c r="H591">
        <v>26</v>
      </c>
      <c r="I591">
        <v>2</v>
      </c>
      <c r="J591">
        <v>1</v>
      </c>
      <c r="K591">
        <v>3</v>
      </c>
      <c r="L591">
        <v>22</v>
      </c>
      <c r="M591">
        <v>2</v>
      </c>
      <c r="N591">
        <v>1</v>
      </c>
      <c r="O591">
        <v>5</v>
      </c>
      <c r="P591">
        <v>1</v>
      </c>
      <c r="Q591">
        <v>3.8650000000000002</v>
      </c>
      <c r="R591">
        <v>-1</v>
      </c>
      <c r="S591">
        <v>0</v>
      </c>
      <c r="T591">
        <v>163.1</v>
      </c>
      <c r="U591">
        <v>67.8</v>
      </c>
      <c r="V591">
        <v>25.486999999999998</v>
      </c>
      <c r="W591">
        <v>0.753</v>
      </c>
      <c r="X591">
        <v>1</v>
      </c>
      <c r="Y591">
        <v>3</v>
      </c>
      <c r="Z591">
        <f>IF(AND(MIN(data!D591:'data'!K591, data!M591:'data'!Y591)&gt;=0, IF(data!L591&lt;0, FALSE, data!L591&lt;=95),COUNTA(data!D591:'data'!Y591)=22), 1, 0)</f>
        <v>0</v>
      </c>
      <c r="AA591">
        <f>IF(data!D591=3, IF(COUNTIFS(data!A:A, data!A591, data!G:G, "&lt;&gt;2")=0, 1, 0), 0)</f>
        <v>0</v>
      </c>
      <c r="AB591">
        <f>IF(AND(data!G591=2, COUNTIFS(data!A:A, data!A591, data!G:G, 2) = data!D591), 1, 0)</f>
        <v>0</v>
      </c>
      <c r="AC591" t="str">
        <f>IF(AB591=1, data!D591, "0")</f>
        <v>0</v>
      </c>
    </row>
    <row r="592" spans="1:29" x14ac:dyDescent="0.25">
      <c r="A592" s="1">
        <v>153151</v>
      </c>
      <c r="B592">
        <v>2</v>
      </c>
      <c r="C592" s="1" t="s">
        <v>613</v>
      </c>
      <c r="D592">
        <v>3</v>
      </c>
      <c r="E592">
        <v>4</v>
      </c>
      <c r="F592">
        <v>24</v>
      </c>
      <c r="G592">
        <v>1</v>
      </c>
      <c r="H592">
        <v>2</v>
      </c>
      <c r="I592">
        <v>-1</v>
      </c>
      <c r="J592">
        <v>1</v>
      </c>
      <c r="K592">
        <v>-1</v>
      </c>
      <c r="L592">
        <v>22</v>
      </c>
      <c r="M592">
        <v>1</v>
      </c>
      <c r="N592">
        <v>-1</v>
      </c>
      <c r="O592">
        <v>-1</v>
      </c>
      <c r="P592">
        <v>-1</v>
      </c>
      <c r="Q592">
        <v>-1</v>
      </c>
      <c r="R592">
        <v>-1</v>
      </c>
      <c r="S592">
        <v>-2</v>
      </c>
      <c r="T592">
        <v>-1</v>
      </c>
      <c r="U592">
        <v>15.6</v>
      </c>
      <c r="V592">
        <v>-1</v>
      </c>
      <c r="W592">
        <v>-1</v>
      </c>
      <c r="X592">
        <v>-2</v>
      </c>
      <c r="Y592">
        <v>-2</v>
      </c>
      <c r="Z592">
        <f>IF(AND(MIN(data!D592:'data'!K592, data!M592:'data'!Y592)&gt;=0, IF(data!L592&lt;0, FALSE, data!L592&lt;=95),COUNTA(data!D592:'data'!Y592)=22), 1, 0)</f>
        <v>0</v>
      </c>
      <c r="AA592">
        <f>IF(data!D592=3, IF(COUNTIFS(data!A:A, data!A592, data!G:G, "&lt;&gt;2")=0, 1, 0), 0)</f>
        <v>0</v>
      </c>
      <c r="AB592">
        <f>IF(AND(data!G592=2, COUNTIFS(data!A:A, data!A592, data!G:G, 2) = data!D592), 1, 0)</f>
        <v>0</v>
      </c>
      <c r="AC592" t="str">
        <f>IF(AB592=1, data!D592, "0")</f>
        <v>0</v>
      </c>
    </row>
    <row r="593" spans="1:29" x14ac:dyDescent="0.25">
      <c r="A593" s="1">
        <v>153151</v>
      </c>
      <c r="B593">
        <v>3</v>
      </c>
      <c r="C593" s="1" t="s">
        <v>614</v>
      </c>
      <c r="D593">
        <v>3</v>
      </c>
      <c r="E593">
        <v>4</v>
      </c>
      <c r="F593">
        <v>24</v>
      </c>
      <c r="G593">
        <v>2</v>
      </c>
      <c r="H593">
        <v>0</v>
      </c>
      <c r="I593">
        <v>-1</v>
      </c>
      <c r="J593">
        <v>1</v>
      </c>
      <c r="K593">
        <v>-1</v>
      </c>
      <c r="L593">
        <v>22</v>
      </c>
      <c r="M593">
        <v>1</v>
      </c>
      <c r="N593">
        <v>-1</v>
      </c>
      <c r="O593">
        <v>-1</v>
      </c>
      <c r="P593">
        <v>-1</v>
      </c>
      <c r="Q593">
        <v>-1</v>
      </c>
      <c r="R593">
        <v>-1</v>
      </c>
      <c r="S593">
        <v>-2</v>
      </c>
      <c r="T593">
        <v>-1</v>
      </c>
      <c r="U593">
        <v>-1</v>
      </c>
      <c r="V593">
        <v>-1</v>
      </c>
      <c r="W593">
        <v>-1</v>
      </c>
      <c r="X593">
        <v>-2</v>
      </c>
      <c r="Y593">
        <v>-2</v>
      </c>
      <c r="Z593">
        <f>IF(AND(MIN(data!D593:'data'!K593, data!M593:'data'!Y593)&gt;=0, IF(data!L593&lt;0, FALSE, data!L593&lt;=95),COUNTA(data!D593:'data'!Y593)=22), 1, 0)</f>
        <v>0</v>
      </c>
      <c r="AA593">
        <f>IF(data!D593=3, IF(COUNTIFS(data!A:A, data!A593, data!G:G, "&lt;&gt;2")=0, 1, 0), 0)</f>
        <v>0</v>
      </c>
      <c r="AB593">
        <f>IF(AND(data!G593=2, COUNTIFS(data!A:A, data!A593, data!G:G, 2) = data!D593), 1, 0)</f>
        <v>0</v>
      </c>
      <c r="AC593" t="str">
        <f>IF(AB593=1, data!D593, "0")</f>
        <v>0</v>
      </c>
    </row>
    <row r="594" spans="1:29" x14ac:dyDescent="0.25">
      <c r="A594" s="1">
        <v>153181</v>
      </c>
      <c r="B594">
        <v>1</v>
      </c>
      <c r="C594" s="1" t="s">
        <v>615</v>
      </c>
      <c r="D594">
        <v>4</v>
      </c>
      <c r="E594">
        <v>4</v>
      </c>
      <c r="F594">
        <v>24</v>
      </c>
      <c r="G594">
        <v>1</v>
      </c>
      <c r="H594">
        <v>55</v>
      </c>
      <c r="I594">
        <v>2</v>
      </c>
      <c r="J594">
        <v>1</v>
      </c>
      <c r="K594">
        <v>5</v>
      </c>
      <c r="L594">
        <v>96</v>
      </c>
      <c r="M594">
        <v>5</v>
      </c>
      <c r="N594">
        <v>1</v>
      </c>
      <c r="O594">
        <v>5</v>
      </c>
      <c r="P594">
        <v>2</v>
      </c>
      <c r="Q594">
        <v>8.6999999999999994E-2</v>
      </c>
      <c r="R594">
        <v>-1</v>
      </c>
      <c r="S594">
        <v>-2</v>
      </c>
      <c r="T594">
        <v>-1</v>
      </c>
      <c r="U594">
        <v>56.4</v>
      </c>
      <c r="V594">
        <v>-1</v>
      </c>
      <c r="W594">
        <v>0.84399999999999997</v>
      </c>
      <c r="X594">
        <v>-2</v>
      </c>
      <c r="Y594">
        <v>-2</v>
      </c>
      <c r="Z594">
        <f>IF(AND(MIN(data!D594:'data'!K594, data!M594:'data'!Y594)&gt;=0, IF(data!L594&lt;0, FALSE, data!L594&lt;=95),COUNTA(data!D594:'data'!Y594)=22), 1, 0)</f>
        <v>0</v>
      </c>
      <c r="AA594">
        <f>IF(data!D594=3, IF(COUNTIFS(data!A:A, data!A594, data!G:G, "&lt;&gt;2")=0, 1, 0), 0)</f>
        <v>0</v>
      </c>
      <c r="AB594">
        <f>IF(AND(data!G594=2, COUNTIFS(data!A:A, data!A594, data!G:G, 2) = data!D594), 1, 0)</f>
        <v>0</v>
      </c>
      <c r="AC594" t="str">
        <f>IF(AB594=1, data!D594, "0")</f>
        <v>0</v>
      </c>
    </row>
    <row r="595" spans="1:29" x14ac:dyDescent="0.25">
      <c r="A595" s="1">
        <v>153181</v>
      </c>
      <c r="B595">
        <v>2</v>
      </c>
      <c r="C595" s="1" t="s">
        <v>616</v>
      </c>
      <c r="D595">
        <v>4</v>
      </c>
      <c r="E595">
        <v>4</v>
      </c>
      <c r="F595">
        <v>24</v>
      </c>
      <c r="G595">
        <v>2</v>
      </c>
      <c r="H595">
        <v>43</v>
      </c>
      <c r="I595">
        <v>2</v>
      </c>
      <c r="J595">
        <v>1</v>
      </c>
      <c r="K595">
        <v>4</v>
      </c>
      <c r="L595">
        <v>96</v>
      </c>
      <c r="M595">
        <v>3</v>
      </c>
      <c r="N595">
        <v>1</v>
      </c>
      <c r="O595">
        <v>5</v>
      </c>
      <c r="P595">
        <v>1</v>
      </c>
      <c r="Q595">
        <v>1.153</v>
      </c>
      <c r="R595">
        <v>-1</v>
      </c>
      <c r="S595">
        <v>4</v>
      </c>
      <c r="T595">
        <v>149.9</v>
      </c>
      <c r="U595">
        <v>47</v>
      </c>
      <c r="V595">
        <v>20.917000000000002</v>
      </c>
      <c r="W595">
        <v>0.90300000000000002</v>
      </c>
      <c r="X595">
        <v>-8</v>
      </c>
      <c r="Y595">
        <v>3</v>
      </c>
      <c r="Z595">
        <f>IF(AND(MIN(data!D595:'data'!K595, data!M595:'data'!Y595)&gt;=0, IF(data!L595&lt;0, FALSE, data!L595&lt;=95),COUNTA(data!D595:'data'!Y595)=22), 1, 0)</f>
        <v>0</v>
      </c>
      <c r="AA595">
        <f>IF(data!D595=3, IF(COUNTIFS(data!A:A, data!A595, data!G:G, "&lt;&gt;2")=0, 1, 0), 0)</f>
        <v>0</v>
      </c>
      <c r="AB595">
        <f>IF(AND(data!G595=2, COUNTIFS(data!A:A, data!A595, data!G:G, 2) = data!D595), 1, 0)</f>
        <v>0</v>
      </c>
      <c r="AC595" t="str">
        <f>IF(AB595=1, data!D595, "0")</f>
        <v>0</v>
      </c>
    </row>
    <row r="596" spans="1:29" x14ac:dyDescent="0.25">
      <c r="A596" s="1">
        <v>153181</v>
      </c>
      <c r="B596">
        <v>3</v>
      </c>
      <c r="C596" s="1" t="s">
        <v>617</v>
      </c>
      <c r="D596">
        <v>4</v>
      </c>
      <c r="E596">
        <v>4</v>
      </c>
      <c r="F596">
        <v>24</v>
      </c>
      <c r="G596">
        <v>2</v>
      </c>
      <c r="H596">
        <v>17</v>
      </c>
      <c r="I596">
        <v>1</v>
      </c>
      <c r="J596">
        <v>1</v>
      </c>
      <c r="K596">
        <v>4</v>
      </c>
      <c r="L596">
        <v>96</v>
      </c>
      <c r="M596">
        <v>2</v>
      </c>
      <c r="N596">
        <v>4</v>
      </c>
      <c r="O596">
        <v>4</v>
      </c>
      <c r="P596">
        <v>1</v>
      </c>
      <c r="Q596">
        <v>1.4419999999999999</v>
      </c>
      <c r="R596">
        <v>0</v>
      </c>
      <c r="S596">
        <v>0</v>
      </c>
      <c r="T596">
        <v>152.69999999999999</v>
      </c>
      <c r="U596">
        <v>42.3</v>
      </c>
      <c r="V596">
        <v>18.140999999999998</v>
      </c>
      <c r="W596">
        <v>0.75800000000000001</v>
      </c>
      <c r="X596">
        <v>3</v>
      </c>
      <c r="Y596">
        <v>3</v>
      </c>
      <c r="Z596">
        <f>IF(AND(MIN(data!D596:'data'!K596, data!M596:'data'!Y596)&gt;=0, IF(data!L596&lt;0, FALSE, data!L596&lt;=95),COUNTA(data!D596:'data'!Y596)=22), 1, 0)</f>
        <v>0</v>
      </c>
      <c r="AA596">
        <f>IF(data!D596=3, IF(COUNTIFS(data!A:A, data!A596, data!G:G, "&lt;&gt;2")=0, 1, 0), 0)</f>
        <v>0</v>
      </c>
      <c r="AB596">
        <f>IF(AND(data!G596=2, COUNTIFS(data!A:A, data!A596, data!G:G, 2) = data!D596), 1, 0)</f>
        <v>0</v>
      </c>
      <c r="AC596" t="str">
        <f>IF(AB596=1, data!D596, "0")</f>
        <v>0</v>
      </c>
    </row>
    <row r="597" spans="1:29" x14ac:dyDescent="0.25">
      <c r="A597" s="1">
        <v>153181</v>
      </c>
      <c r="B597">
        <v>4</v>
      </c>
      <c r="C597" s="1" t="s">
        <v>618</v>
      </c>
      <c r="D597">
        <v>4</v>
      </c>
      <c r="E597">
        <v>4</v>
      </c>
      <c r="F597">
        <v>24</v>
      </c>
      <c r="G597">
        <v>2</v>
      </c>
      <c r="H597">
        <v>12</v>
      </c>
      <c r="I597">
        <v>-1</v>
      </c>
      <c r="J597">
        <v>1</v>
      </c>
      <c r="K597">
        <v>-1</v>
      </c>
      <c r="L597">
        <v>96</v>
      </c>
      <c r="M597">
        <v>2</v>
      </c>
      <c r="N597">
        <v>-1</v>
      </c>
      <c r="O597">
        <v>-1</v>
      </c>
      <c r="P597">
        <v>-1</v>
      </c>
      <c r="Q597">
        <v>-1</v>
      </c>
      <c r="R597">
        <v>-1</v>
      </c>
      <c r="S597">
        <v>-2</v>
      </c>
      <c r="T597">
        <v>137.1</v>
      </c>
      <c r="U597">
        <v>29.8</v>
      </c>
      <c r="V597">
        <v>15.853999999999999</v>
      </c>
      <c r="W597">
        <v>-1</v>
      </c>
      <c r="X597">
        <v>-8</v>
      </c>
      <c r="Y597">
        <v>3</v>
      </c>
      <c r="Z597">
        <f>IF(AND(MIN(data!D597:'data'!K597, data!M597:'data'!Y597)&gt;=0, IF(data!L597&lt;0, FALSE, data!L597&lt;=95),COUNTA(data!D597:'data'!Y597)=22), 1, 0)</f>
        <v>0</v>
      </c>
      <c r="AA597">
        <f>IF(data!D597=3, IF(COUNTIFS(data!A:A, data!A597, data!G:G, "&lt;&gt;2")=0, 1, 0), 0)</f>
        <v>0</v>
      </c>
      <c r="AB597">
        <f>IF(AND(data!G597=2, COUNTIFS(data!A:A, data!A597, data!G:G, 2) = data!D597), 1, 0)</f>
        <v>0</v>
      </c>
      <c r="AC597" t="str">
        <f>IF(AB597=1, data!D597, "0")</f>
        <v>0</v>
      </c>
    </row>
    <row r="598" spans="1:29" x14ac:dyDescent="0.25">
      <c r="A598" s="1">
        <v>153201</v>
      </c>
      <c r="B598">
        <v>1</v>
      </c>
      <c r="C598" s="1" t="s">
        <v>619</v>
      </c>
      <c r="D598">
        <v>3</v>
      </c>
      <c r="E598">
        <v>4</v>
      </c>
      <c r="F598">
        <v>24</v>
      </c>
      <c r="G598">
        <v>1</v>
      </c>
      <c r="H598">
        <v>42</v>
      </c>
      <c r="I598">
        <v>2</v>
      </c>
      <c r="J598">
        <v>1</v>
      </c>
      <c r="K598">
        <v>7</v>
      </c>
      <c r="L598">
        <v>26</v>
      </c>
      <c r="M598">
        <v>3</v>
      </c>
      <c r="N598">
        <v>4</v>
      </c>
      <c r="O598">
        <v>3</v>
      </c>
      <c r="P598">
        <v>1</v>
      </c>
      <c r="Q598">
        <v>0.17399999999999999</v>
      </c>
      <c r="R598">
        <v>-1</v>
      </c>
      <c r="S598">
        <v>1</v>
      </c>
      <c r="T598">
        <v>177</v>
      </c>
      <c r="U598">
        <v>111.6</v>
      </c>
      <c r="V598">
        <v>35.622</v>
      </c>
      <c r="W598">
        <v>1.02</v>
      </c>
      <c r="X598">
        <v>2</v>
      </c>
      <c r="Y598">
        <v>1</v>
      </c>
      <c r="Z598">
        <f>IF(AND(MIN(data!D598:'data'!K598, data!M598:'data'!Y598)&gt;=0, IF(data!L598&lt;0, FALSE, data!L598&lt;=95),COUNTA(data!D598:'data'!Y598)=22), 1, 0)</f>
        <v>0</v>
      </c>
      <c r="AA598">
        <f>IF(data!D598=3, IF(COUNTIFS(data!A:A, data!A598, data!G:G, "&lt;&gt;2")=0, 1, 0), 0)</f>
        <v>0</v>
      </c>
      <c r="AB598">
        <f>IF(AND(data!G598=2, COUNTIFS(data!A:A, data!A598, data!G:G, 2) = data!D598), 1, 0)</f>
        <v>0</v>
      </c>
      <c r="AC598" t="str">
        <f>IF(AB598=1, data!D598, "0")</f>
        <v>0</v>
      </c>
    </row>
    <row r="599" spans="1:29" x14ac:dyDescent="0.25">
      <c r="A599" s="1">
        <v>153201</v>
      </c>
      <c r="B599">
        <v>2</v>
      </c>
      <c r="C599" s="1" t="s">
        <v>620</v>
      </c>
      <c r="D599">
        <v>3</v>
      </c>
      <c r="E599">
        <v>4</v>
      </c>
      <c r="F599">
        <v>24</v>
      </c>
      <c r="G599">
        <v>2</v>
      </c>
      <c r="H599">
        <v>46</v>
      </c>
      <c r="I599">
        <v>2</v>
      </c>
      <c r="J599">
        <v>1</v>
      </c>
      <c r="K599">
        <v>6</v>
      </c>
      <c r="L599">
        <v>26</v>
      </c>
      <c r="M599">
        <v>1</v>
      </c>
      <c r="N599">
        <v>4</v>
      </c>
      <c r="O599">
        <v>3</v>
      </c>
      <c r="P599">
        <v>1</v>
      </c>
      <c r="Q599">
        <v>9.23</v>
      </c>
      <c r="R599">
        <v>-1</v>
      </c>
      <c r="S599">
        <v>0</v>
      </c>
      <c r="T599">
        <v>166.2</v>
      </c>
      <c r="U599">
        <v>78.5</v>
      </c>
      <c r="V599">
        <v>28.419</v>
      </c>
      <c r="W599">
        <v>0.84699999999999998</v>
      </c>
      <c r="X599">
        <v>2</v>
      </c>
      <c r="Y599">
        <v>1</v>
      </c>
      <c r="Z599">
        <f>IF(AND(MIN(data!D599:'data'!K599, data!M599:'data'!Y599)&gt;=0, IF(data!L599&lt;0, FALSE, data!L599&lt;=95),COUNTA(data!D599:'data'!Y599)=22), 1, 0)</f>
        <v>0</v>
      </c>
      <c r="AA599">
        <f>IF(data!D599=3, IF(COUNTIFS(data!A:A, data!A599, data!G:G, "&lt;&gt;2")=0, 1, 0), 0)</f>
        <v>0</v>
      </c>
      <c r="AB599">
        <f>IF(AND(data!G599=2, COUNTIFS(data!A:A, data!A599, data!G:G, 2) = data!D599), 1, 0)</f>
        <v>0</v>
      </c>
      <c r="AC599" t="str">
        <f>IF(AB599=1, data!D599, "0")</f>
        <v>0</v>
      </c>
    </row>
    <row r="600" spans="1:29" x14ac:dyDescent="0.25">
      <c r="A600" s="1">
        <v>153201</v>
      </c>
      <c r="B600">
        <v>3</v>
      </c>
      <c r="C600" s="1" t="s">
        <v>621</v>
      </c>
      <c r="D600">
        <v>3</v>
      </c>
      <c r="E600">
        <v>4</v>
      </c>
      <c r="F600">
        <v>24</v>
      </c>
      <c r="G600">
        <v>1</v>
      </c>
      <c r="H600">
        <v>14</v>
      </c>
      <c r="I600">
        <v>-1</v>
      </c>
      <c r="J600">
        <v>1</v>
      </c>
      <c r="K600">
        <v>-1</v>
      </c>
      <c r="L600">
        <v>26</v>
      </c>
      <c r="M600">
        <v>1</v>
      </c>
      <c r="N600">
        <v>-1</v>
      </c>
      <c r="O600">
        <v>-1</v>
      </c>
      <c r="P600">
        <v>-1</v>
      </c>
      <c r="Q600">
        <v>-1</v>
      </c>
      <c r="R600">
        <v>-1</v>
      </c>
      <c r="S600">
        <v>0</v>
      </c>
      <c r="T600">
        <v>160</v>
      </c>
      <c r="U600">
        <v>79</v>
      </c>
      <c r="V600">
        <v>30.859000000000002</v>
      </c>
      <c r="W600">
        <v>-1</v>
      </c>
      <c r="X600">
        <v>2</v>
      </c>
      <c r="Y600">
        <v>1</v>
      </c>
      <c r="Z600">
        <f>IF(AND(MIN(data!D600:'data'!K600, data!M600:'data'!Y600)&gt;=0, IF(data!L600&lt;0, FALSE, data!L600&lt;=95),COUNTA(data!D600:'data'!Y600)=22), 1, 0)</f>
        <v>0</v>
      </c>
      <c r="AA600">
        <f>IF(data!D600=3, IF(COUNTIFS(data!A:A, data!A600, data!G:G, "&lt;&gt;2")=0, 1, 0), 0)</f>
        <v>0</v>
      </c>
      <c r="AB600">
        <f>IF(AND(data!G600=2, COUNTIFS(data!A:A, data!A600, data!G:G, 2) = data!D600), 1, 0)</f>
        <v>0</v>
      </c>
      <c r="AC600" t="str">
        <f>IF(AB600=1, data!D600, "0")</f>
        <v>0</v>
      </c>
    </row>
    <row r="601" spans="1:29" x14ac:dyDescent="0.25">
      <c r="A601" s="1">
        <v>153251</v>
      </c>
      <c r="B601">
        <v>1</v>
      </c>
      <c r="C601" s="1" t="s">
        <v>622</v>
      </c>
      <c r="D601">
        <v>2</v>
      </c>
      <c r="E601">
        <v>4</v>
      </c>
      <c r="F601">
        <v>24</v>
      </c>
      <c r="G601">
        <v>2</v>
      </c>
      <c r="H601">
        <v>43</v>
      </c>
      <c r="I601">
        <v>2</v>
      </c>
      <c r="J601">
        <v>1</v>
      </c>
      <c r="K601">
        <v>4</v>
      </c>
      <c r="L601">
        <v>12</v>
      </c>
      <c r="M601">
        <v>1</v>
      </c>
      <c r="N601">
        <v>4</v>
      </c>
      <c r="O601">
        <v>3</v>
      </c>
      <c r="P601">
        <v>1</v>
      </c>
      <c r="Q601">
        <v>3.0870000000000002</v>
      </c>
      <c r="R601">
        <v>-1</v>
      </c>
      <c r="S601">
        <v>0</v>
      </c>
      <c r="T601">
        <v>160</v>
      </c>
      <c r="U601">
        <v>70.400000000000006</v>
      </c>
      <c r="V601">
        <v>27.5</v>
      </c>
      <c r="W601">
        <v>0.82199999999999995</v>
      </c>
      <c r="X601">
        <v>2</v>
      </c>
      <c r="Y601">
        <v>1</v>
      </c>
      <c r="Z601">
        <f>IF(AND(MIN(data!D601:'data'!K601, data!M601:'data'!Y601)&gt;=0, IF(data!L601&lt;0, FALSE, data!L601&lt;=95),COUNTA(data!D601:'data'!Y601)=22), 1, 0)</f>
        <v>0</v>
      </c>
      <c r="AA601">
        <f>IF(data!D601=3, IF(COUNTIFS(data!A:A, data!A601, data!G:G, "&lt;&gt;2")=0, 1, 0), 0)</f>
        <v>0</v>
      </c>
      <c r="AB601">
        <f>IF(AND(data!G601=2, COUNTIFS(data!A:A, data!A601, data!G:G, 2) = data!D601), 1, 0)</f>
        <v>1</v>
      </c>
      <c r="AC601">
        <f>IF(AB601=1, data!D601, "0")</f>
        <v>2</v>
      </c>
    </row>
    <row r="602" spans="1:29" x14ac:dyDescent="0.25">
      <c r="A602" s="1">
        <v>153251</v>
      </c>
      <c r="B602">
        <v>2</v>
      </c>
      <c r="C602" s="1" t="s">
        <v>623</v>
      </c>
      <c r="D602">
        <v>2</v>
      </c>
      <c r="E602">
        <v>4</v>
      </c>
      <c r="F602">
        <v>24</v>
      </c>
      <c r="G602">
        <v>2</v>
      </c>
      <c r="H602">
        <v>17</v>
      </c>
      <c r="I602">
        <v>1</v>
      </c>
      <c r="J602">
        <v>1</v>
      </c>
      <c r="K602">
        <v>4</v>
      </c>
      <c r="L602">
        <v>12</v>
      </c>
      <c r="M602">
        <v>2</v>
      </c>
      <c r="N602">
        <v>1</v>
      </c>
      <c r="O602">
        <v>5</v>
      </c>
      <c r="P602">
        <v>1</v>
      </c>
      <c r="Q602">
        <v>9.8949999999999996</v>
      </c>
      <c r="R602">
        <v>3</v>
      </c>
      <c r="S602">
        <v>0</v>
      </c>
      <c r="T602">
        <v>161.5</v>
      </c>
      <c r="U602">
        <v>96.1</v>
      </c>
      <c r="V602">
        <v>36.844999999999999</v>
      </c>
      <c r="W602">
        <v>0.879</v>
      </c>
      <c r="X602">
        <v>2</v>
      </c>
      <c r="Y602">
        <v>1</v>
      </c>
      <c r="Z602">
        <f>IF(AND(MIN(data!D602:'data'!K602, data!M602:'data'!Y602)&gt;=0, IF(data!L602&lt;0, FALSE, data!L602&lt;=95),COUNTA(data!D602:'data'!Y602)=22), 1, 0)</f>
        <v>1</v>
      </c>
      <c r="AA602">
        <f>IF(data!D602=3, IF(COUNTIFS(data!A:A, data!A602, data!G:G, "&lt;&gt;2")=0, 1, 0), 0)</f>
        <v>0</v>
      </c>
      <c r="AB602">
        <f>IF(AND(data!G602=2, COUNTIFS(data!A:A, data!A602, data!G:G, 2) = data!D602), 1, 0)</f>
        <v>1</v>
      </c>
      <c r="AC602">
        <f>IF(AB602=1, data!D602, "0")</f>
        <v>2</v>
      </c>
    </row>
    <row r="603" spans="1:29" x14ac:dyDescent="0.25">
      <c r="A603" s="1">
        <v>153271</v>
      </c>
      <c r="B603">
        <v>1</v>
      </c>
      <c r="C603" s="1" t="s">
        <v>624</v>
      </c>
      <c r="D603">
        <v>1</v>
      </c>
      <c r="E603">
        <v>4</v>
      </c>
      <c r="F603">
        <v>24</v>
      </c>
      <c r="G603">
        <v>2</v>
      </c>
      <c r="H603">
        <v>53</v>
      </c>
      <c r="I603">
        <v>2</v>
      </c>
      <c r="J603">
        <v>1</v>
      </c>
      <c r="K603">
        <v>4</v>
      </c>
      <c r="L603">
        <v>97</v>
      </c>
      <c r="M603">
        <v>2</v>
      </c>
      <c r="N603">
        <v>3</v>
      </c>
      <c r="O603">
        <v>5</v>
      </c>
      <c r="P603">
        <v>1</v>
      </c>
      <c r="Q603">
        <v>16.375</v>
      </c>
      <c r="R603">
        <v>-1</v>
      </c>
      <c r="S603">
        <v>0</v>
      </c>
      <c r="T603">
        <v>191.4</v>
      </c>
      <c r="U603">
        <v>114.7</v>
      </c>
      <c r="V603">
        <v>31.31</v>
      </c>
      <c r="W603">
        <v>0.95699999999999996</v>
      </c>
      <c r="X603">
        <v>2</v>
      </c>
      <c r="Y603">
        <v>1</v>
      </c>
      <c r="Z603">
        <f>IF(AND(MIN(data!D603:'data'!K603, data!M603:'data'!Y603)&gt;=0, IF(data!L603&lt;0, FALSE, data!L603&lt;=95),COUNTA(data!D603:'data'!Y603)=22), 1, 0)</f>
        <v>0</v>
      </c>
      <c r="AA603">
        <f>IF(data!D603=3, IF(COUNTIFS(data!A:A, data!A603, data!G:G, "&lt;&gt;2")=0, 1, 0), 0)</f>
        <v>0</v>
      </c>
      <c r="AB603">
        <f>IF(AND(data!G603=2, COUNTIFS(data!A:A, data!A603, data!G:G, 2) = data!D603), 1, 0)</f>
        <v>1</v>
      </c>
      <c r="AC603">
        <f>IF(AB603=1, data!D603, "0")</f>
        <v>1</v>
      </c>
    </row>
    <row r="604" spans="1:29" x14ac:dyDescent="0.25">
      <c r="A604" s="1">
        <v>153341</v>
      </c>
      <c r="B604">
        <v>1</v>
      </c>
      <c r="C604" s="1" t="s">
        <v>625</v>
      </c>
      <c r="D604">
        <v>3</v>
      </c>
      <c r="E604">
        <v>4</v>
      </c>
      <c r="F604">
        <v>24</v>
      </c>
      <c r="G604">
        <v>2</v>
      </c>
      <c r="H604">
        <v>38</v>
      </c>
      <c r="I604">
        <v>2</v>
      </c>
      <c r="J604">
        <v>1</v>
      </c>
      <c r="K604">
        <v>1</v>
      </c>
      <c r="L604">
        <v>21</v>
      </c>
      <c r="M604">
        <v>2</v>
      </c>
      <c r="N604">
        <v>1</v>
      </c>
      <c r="O604">
        <v>5</v>
      </c>
      <c r="P604">
        <v>1</v>
      </c>
      <c r="Q604">
        <v>3.298</v>
      </c>
      <c r="R604">
        <v>-1</v>
      </c>
      <c r="S604">
        <v>1</v>
      </c>
      <c r="T604">
        <v>176.2</v>
      </c>
      <c r="U604">
        <v>84.9</v>
      </c>
      <c r="V604">
        <v>27.346</v>
      </c>
      <c r="W604">
        <v>0.77200000000000002</v>
      </c>
      <c r="X604">
        <v>2</v>
      </c>
      <c r="Y604">
        <v>3</v>
      </c>
      <c r="Z604">
        <f>IF(AND(MIN(data!D604:'data'!K604, data!M604:'data'!Y604)&gt;=0, IF(data!L604&lt;0, FALSE, data!L604&lt;=95),COUNTA(data!D604:'data'!Y604)=22), 1, 0)</f>
        <v>0</v>
      </c>
      <c r="AA604">
        <f>IF(data!D604=3, IF(COUNTIFS(data!A:A, data!A604, data!G:G, "&lt;&gt;2")=0, 1, 0), 0)</f>
        <v>0</v>
      </c>
      <c r="AB604">
        <f>IF(AND(data!G604=2, COUNTIFS(data!A:A, data!A604, data!G:G, 2) = data!D604), 1, 0)</f>
        <v>0</v>
      </c>
      <c r="AC604" t="str">
        <f>IF(AB604=1, data!D604, "0")</f>
        <v>0</v>
      </c>
    </row>
    <row r="605" spans="1:29" x14ac:dyDescent="0.25">
      <c r="A605" s="1">
        <v>153341</v>
      </c>
      <c r="B605">
        <v>2</v>
      </c>
      <c r="C605" s="1" t="s">
        <v>626</v>
      </c>
      <c r="D605">
        <v>3</v>
      </c>
      <c r="E605">
        <v>4</v>
      </c>
      <c r="F605">
        <v>24</v>
      </c>
      <c r="G605">
        <v>1</v>
      </c>
      <c r="H605">
        <v>9</v>
      </c>
      <c r="I605">
        <v>-1</v>
      </c>
      <c r="J605">
        <v>1</v>
      </c>
      <c r="K605">
        <v>-1</v>
      </c>
      <c r="L605">
        <v>21</v>
      </c>
      <c r="M605">
        <v>2</v>
      </c>
      <c r="N605">
        <v>-1</v>
      </c>
      <c r="O605">
        <v>-1</v>
      </c>
      <c r="P605">
        <v>-1</v>
      </c>
      <c r="Q605">
        <v>-1</v>
      </c>
      <c r="R605">
        <v>-1</v>
      </c>
      <c r="S605">
        <v>-2</v>
      </c>
      <c r="T605">
        <v>137.1</v>
      </c>
      <c r="U605">
        <v>28.7</v>
      </c>
      <c r="V605">
        <v>15.269</v>
      </c>
      <c r="W605">
        <v>-1</v>
      </c>
      <c r="X605">
        <v>1</v>
      </c>
      <c r="Y605">
        <v>3</v>
      </c>
      <c r="Z605">
        <f>IF(AND(MIN(data!D605:'data'!K605, data!M605:'data'!Y605)&gt;=0, IF(data!L605&lt;0, FALSE, data!L605&lt;=95),COUNTA(data!D605:'data'!Y605)=22), 1, 0)</f>
        <v>0</v>
      </c>
      <c r="AA605">
        <f>IF(data!D605=3, IF(COUNTIFS(data!A:A, data!A605, data!G:G, "&lt;&gt;2")=0, 1, 0), 0)</f>
        <v>0</v>
      </c>
      <c r="AB605">
        <f>IF(AND(data!G605=2, COUNTIFS(data!A:A, data!A605, data!G:G, 2) = data!D605), 1, 0)</f>
        <v>0</v>
      </c>
      <c r="AC605" t="str">
        <f>IF(AB605=1, data!D605, "0")</f>
        <v>0</v>
      </c>
    </row>
    <row r="606" spans="1:29" x14ac:dyDescent="0.25">
      <c r="A606" s="1">
        <v>153341</v>
      </c>
      <c r="B606">
        <v>3</v>
      </c>
      <c r="C606" s="1" t="s">
        <v>627</v>
      </c>
      <c r="D606">
        <v>3</v>
      </c>
      <c r="E606">
        <v>4</v>
      </c>
      <c r="F606">
        <v>24</v>
      </c>
      <c r="G606">
        <v>1</v>
      </c>
      <c r="H606">
        <v>5</v>
      </c>
      <c r="I606">
        <v>-1</v>
      </c>
      <c r="J606">
        <v>1</v>
      </c>
      <c r="K606">
        <v>-1</v>
      </c>
      <c r="L606">
        <v>21</v>
      </c>
      <c r="M606">
        <v>2</v>
      </c>
      <c r="N606">
        <v>-1</v>
      </c>
      <c r="O606">
        <v>-1</v>
      </c>
      <c r="P606">
        <v>-1</v>
      </c>
      <c r="Q606">
        <v>-1</v>
      </c>
      <c r="R606">
        <v>-1</v>
      </c>
      <c r="S606">
        <v>-2</v>
      </c>
      <c r="T606">
        <v>101.2</v>
      </c>
      <c r="U606">
        <v>13.8</v>
      </c>
      <c r="V606">
        <v>13.475</v>
      </c>
      <c r="W606">
        <v>-1</v>
      </c>
      <c r="X606">
        <v>-2</v>
      </c>
      <c r="Y606">
        <v>-2</v>
      </c>
      <c r="Z606">
        <f>IF(AND(MIN(data!D606:'data'!K606, data!M606:'data'!Y606)&gt;=0, IF(data!L606&lt;0, FALSE, data!L606&lt;=95),COUNTA(data!D606:'data'!Y606)=22), 1, 0)</f>
        <v>0</v>
      </c>
      <c r="AA606">
        <f>IF(data!D606=3, IF(COUNTIFS(data!A:A, data!A606, data!G:G, "&lt;&gt;2")=0, 1, 0), 0)</f>
        <v>0</v>
      </c>
      <c r="AB606">
        <f>IF(AND(data!G606=2, COUNTIFS(data!A:A, data!A606, data!G:G, 2) = data!D606), 1, 0)</f>
        <v>0</v>
      </c>
      <c r="AC606" t="str">
        <f>IF(AB606=1, data!D606, "0")</f>
        <v>0</v>
      </c>
    </row>
    <row r="607" spans="1:29" x14ac:dyDescent="0.25">
      <c r="A607" s="1">
        <v>153351</v>
      </c>
      <c r="B607">
        <v>1</v>
      </c>
      <c r="C607" s="1" t="s">
        <v>628</v>
      </c>
      <c r="D607">
        <v>1</v>
      </c>
      <c r="E607">
        <v>4</v>
      </c>
      <c r="F607">
        <v>24</v>
      </c>
      <c r="G607">
        <v>1</v>
      </c>
      <c r="H607">
        <v>36</v>
      </c>
      <c r="I607">
        <v>3</v>
      </c>
      <c r="J607">
        <v>1</v>
      </c>
      <c r="K607">
        <v>1</v>
      </c>
      <c r="L607">
        <v>97</v>
      </c>
      <c r="M607">
        <v>2</v>
      </c>
      <c r="N607">
        <v>4</v>
      </c>
      <c r="O607">
        <v>1</v>
      </c>
      <c r="P607">
        <v>1</v>
      </c>
      <c r="Q607">
        <v>30.75</v>
      </c>
      <c r="R607">
        <v>-1</v>
      </c>
      <c r="S607">
        <v>1</v>
      </c>
      <c r="T607">
        <v>180.4</v>
      </c>
      <c r="U607">
        <v>94.3</v>
      </c>
      <c r="V607">
        <v>28.975999999999999</v>
      </c>
      <c r="W607">
        <v>0.96599999999999997</v>
      </c>
      <c r="X607">
        <v>2</v>
      </c>
      <c r="Y607">
        <v>1</v>
      </c>
      <c r="Z607">
        <f>IF(AND(MIN(data!D607:'data'!K607, data!M607:'data'!Y607)&gt;=0, IF(data!L607&lt;0, FALSE, data!L607&lt;=95),COUNTA(data!D607:'data'!Y607)=22), 1, 0)</f>
        <v>0</v>
      </c>
      <c r="AA607">
        <f>IF(data!D607=3, IF(COUNTIFS(data!A:A, data!A607, data!G:G, "&lt;&gt;2")=0, 1, 0), 0)</f>
        <v>0</v>
      </c>
      <c r="AB607">
        <f>IF(AND(data!G607=2, COUNTIFS(data!A:A, data!A607, data!G:G, 2) = data!D607), 1, 0)</f>
        <v>0</v>
      </c>
      <c r="AC607" t="str">
        <f>IF(AB607=1, data!D607, "0")</f>
        <v>0</v>
      </c>
    </row>
    <row r="608" spans="1:29" x14ac:dyDescent="0.25">
      <c r="A608" s="1">
        <v>153371</v>
      </c>
      <c r="B608">
        <v>1</v>
      </c>
      <c r="C608" s="1" t="s">
        <v>629</v>
      </c>
      <c r="D608">
        <v>1</v>
      </c>
      <c r="E608">
        <v>4</v>
      </c>
      <c r="F608">
        <v>24</v>
      </c>
      <c r="G608">
        <v>1</v>
      </c>
      <c r="H608">
        <v>49</v>
      </c>
      <c r="I608">
        <v>2</v>
      </c>
      <c r="J608">
        <v>1</v>
      </c>
      <c r="K608">
        <v>3</v>
      </c>
      <c r="L608">
        <v>12</v>
      </c>
      <c r="M608">
        <v>3</v>
      </c>
      <c r="N608">
        <v>1</v>
      </c>
      <c r="O608">
        <v>5</v>
      </c>
      <c r="P608">
        <v>1</v>
      </c>
      <c r="Q608">
        <v>0.69199999999999995</v>
      </c>
      <c r="R608">
        <v>-1</v>
      </c>
      <c r="S608">
        <v>10</v>
      </c>
      <c r="T608">
        <v>166.9</v>
      </c>
      <c r="U608">
        <v>120</v>
      </c>
      <c r="V608">
        <v>43.079000000000001</v>
      </c>
      <c r="W608">
        <v>-1</v>
      </c>
      <c r="X608">
        <v>2</v>
      </c>
      <c r="Y608">
        <v>1</v>
      </c>
      <c r="Z608">
        <f>IF(AND(MIN(data!D608:'data'!K608, data!M608:'data'!Y608)&gt;=0, IF(data!L608&lt;0, FALSE, data!L608&lt;=95),COUNTA(data!D608:'data'!Y608)=22), 1, 0)</f>
        <v>0</v>
      </c>
      <c r="AA608">
        <f>IF(data!D608=3, IF(COUNTIFS(data!A:A, data!A608, data!G:G, "&lt;&gt;2")=0, 1, 0), 0)</f>
        <v>0</v>
      </c>
      <c r="AB608">
        <f>IF(AND(data!G608=2, COUNTIFS(data!A:A, data!A608, data!G:G, 2) = data!D608), 1, 0)</f>
        <v>0</v>
      </c>
      <c r="AC608" t="str">
        <f>IF(AB608=1, data!D608, "0")</f>
        <v>0</v>
      </c>
    </row>
    <row r="609" spans="1:29" x14ac:dyDescent="0.25">
      <c r="A609" s="1">
        <v>154051</v>
      </c>
      <c r="B609">
        <v>1</v>
      </c>
      <c r="C609" s="1" t="s">
        <v>630</v>
      </c>
      <c r="D609">
        <v>2</v>
      </c>
      <c r="E609">
        <v>6</v>
      </c>
      <c r="F609">
        <v>3</v>
      </c>
      <c r="G609">
        <v>1</v>
      </c>
      <c r="H609">
        <v>73</v>
      </c>
      <c r="I609">
        <v>2</v>
      </c>
      <c r="J609">
        <v>1</v>
      </c>
      <c r="K609">
        <v>5</v>
      </c>
      <c r="L609">
        <v>10</v>
      </c>
      <c r="M609">
        <v>2</v>
      </c>
      <c r="N609">
        <v>3</v>
      </c>
      <c r="O609">
        <v>5</v>
      </c>
      <c r="P609">
        <v>1</v>
      </c>
      <c r="Q609">
        <v>42.115000000000002</v>
      </c>
      <c r="R609">
        <v>-1</v>
      </c>
      <c r="S609">
        <v>1</v>
      </c>
      <c r="T609">
        <v>182.4</v>
      </c>
      <c r="U609">
        <v>101.2</v>
      </c>
      <c r="V609">
        <v>30.417999999999999</v>
      </c>
      <c r="W609">
        <v>0.91800000000000004</v>
      </c>
      <c r="X609">
        <v>1</v>
      </c>
      <c r="Y609">
        <v>1</v>
      </c>
      <c r="Z609">
        <f>IF(AND(MIN(data!D609:'data'!K609, data!M609:'data'!Y609)&gt;=0, IF(data!L609&lt;0, FALSE, data!L609&lt;=95),COUNTA(data!D609:'data'!Y609)=22), 1, 0)</f>
        <v>0</v>
      </c>
      <c r="AA609">
        <f>IF(data!D609=3, IF(COUNTIFS(data!A:A, data!A609, data!G:G, "&lt;&gt;2")=0, 1, 0), 0)</f>
        <v>0</v>
      </c>
      <c r="AB609">
        <f>IF(AND(data!G609=2, COUNTIFS(data!A:A, data!A609, data!G:G, 2) = data!D609), 1, 0)</f>
        <v>0</v>
      </c>
      <c r="AC609" t="str">
        <f>IF(AB609=1, data!D609, "0")</f>
        <v>0</v>
      </c>
    </row>
    <row r="610" spans="1:29" x14ac:dyDescent="0.25">
      <c r="A610" s="1">
        <v>154051</v>
      </c>
      <c r="B610">
        <v>2</v>
      </c>
      <c r="C610" s="1" t="s">
        <v>631</v>
      </c>
      <c r="D610">
        <v>2</v>
      </c>
      <c r="E610">
        <v>6</v>
      </c>
      <c r="F610">
        <v>3</v>
      </c>
      <c r="G610">
        <v>2</v>
      </c>
      <c r="H610">
        <v>71</v>
      </c>
      <c r="I610">
        <v>2</v>
      </c>
      <c r="J610">
        <v>1</v>
      </c>
      <c r="K610">
        <v>7</v>
      </c>
      <c r="L610">
        <v>10</v>
      </c>
      <c r="M610">
        <v>1</v>
      </c>
      <c r="N610">
        <v>3</v>
      </c>
      <c r="O610">
        <v>5</v>
      </c>
      <c r="P610">
        <v>1</v>
      </c>
      <c r="Q610">
        <v>0.317</v>
      </c>
      <c r="R610">
        <v>-1</v>
      </c>
      <c r="S610">
        <v>0</v>
      </c>
      <c r="T610">
        <v>165.4</v>
      </c>
      <c r="U610">
        <v>68.400000000000006</v>
      </c>
      <c r="V610">
        <v>25.003</v>
      </c>
      <c r="W610">
        <v>0.78300000000000003</v>
      </c>
      <c r="X610">
        <v>1</v>
      </c>
      <c r="Y610">
        <v>1</v>
      </c>
      <c r="Z610">
        <f>IF(AND(MIN(data!D610:'data'!K610, data!M610:'data'!Y610)&gt;=0, IF(data!L610&lt;0, FALSE, data!L610&lt;=95),COUNTA(data!D610:'data'!Y610)=22), 1, 0)</f>
        <v>0</v>
      </c>
      <c r="AA610">
        <f>IF(data!D610=3, IF(COUNTIFS(data!A:A, data!A610, data!G:G, "&lt;&gt;2")=0, 1, 0), 0)</f>
        <v>0</v>
      </c>
      <c r="AB610">
        <f>IF(AND(data!G610=2, COUNTIFS(data!A:A, data!A610, data!G:G, 2) = data!D610), 1, 0)</f>
        <v>0</v>
      </c>
      <c r="AC610" t="str">
        <f>IF(AB610=1, data!D610, "0")</f>
        <v>0</v>
      </c>
    </row>
    <row r="611" spans="1:29" x14ac:dyDescent="0.25">
      <c r="A611" s="1">
        <v>154151</v>
      </c>
      <c r="B611">
        <v>1</v>
      </c>
      <c r="C611" s="1" t="s">
        <v>632</v>
      </c>
      <c r="D611">
        <v>3</v>
      </c>
      <c r="E611">
        <v>6</v>
      </c>
      <c r="F611">
        <v>3</v>
      </c>
      <c r="G611">
        <v>1</v>
      </c>
      <c r="H611">
        <v>49</v>
      </c>
      <c r="I611">
        <v>2</v>
      </c>
      <c r="J611">
        <v>1</v>
      </c>
      <c r="K611">
        <v>5</v>
      </c>
      <c r="L611">
        <v>14</v>
      </c>
      <c r="M611">
        <v>1</v>
      </c>
      <c r="N611">
        <v>1</v>
      </c>
      <c r="O611">
        <v>5</v>
      </c>
      <c r="P611">
        <v>1</v>
      </c>
      <c r="Q611">
        <v>27.5</v>
      </c>
      <c r="R611">
        <v>-1</v>
      </c>
      <c r="S611">
        <v>0</v>
      </c>
      <c r="T611">
        <v>169.5</v>
      </c>
      <c r="U611">
        <v>93.7</v>
      </c>
      <c r="V611">
        <v>32.613999999999997</v>
      </c>
      <c r="W611">
        <v>0.93500000000000005</v>
      </c>
      <c r="X611">
        <v>2</v>
      </c>
      <c r="Y611">
        <v>1</v>
      </c>
      <c r="Z611">
        <f>IF(AND(MIN(data!D611:'data'!K611, data!M611:'data'!Y611)&gt;=0, IF(data!L611&lt;0, FALSE, data!L611&lt;=95),COUNTA(data!D611:'data'!Y611)=22), 1, 0)</f>
        <v>0</v>
      </c>
      <c r="AA611">
        <f>IF(data!D611=3, IF(COUNTIFS(data!A:A, data!A611, data!G:G, "&lt;&gt;2")=0, 1, 0), 0)</f>
        <v>0</v>
      </c>
      <c r="AB611">
        <f>IF(AND(data!G611=2, COUNTIFS(data!A:A, data!A611, data!G:G, 2) = data!D611), 1, 0)</f>
        <v>0</v>
      </c>
      <c r="AC611" t="str">
        <f>IF(AB611=1, data!D611, "0")</f>
        <v>0</v>
      </c>
    </row>
    <row r="612" spans="1:29" x14ac:dyDescent="0.25">
      <c r="A612" s="1">
        <v>154151</v>
      </c>
      <c r="B612">
        <v>2</v>
      </c>
      <c r="C612" s="1" t="s">
        <v>633</v>
      </c>
      <c r="D612">
        <v>3</v>
      </c>
      <c r="E612">
        <v>6</v>
      </c>
      <c r="F612">
        <v>3</v>
      </c>
      <c r="G612">
        <v>2</v>
      </c>
      <c r="H612">
        <v>44</v>
      </c>
      <c r="I612">
        <v>2</v>
      </c>
      <c r="J612">
        <v>1</v>
      </c>
      <c r="K612">
        <v>4</v>
      </c>
      <c r="L612">
        <v>14</v>
      </c>
      <c r="M612">
        <v>3</v>
      </c>
      <c r="N612">
        <v>2</v>
      </c>
      <c r="O612">
        <v>5</v>
      </c>
      <c r="P612">
        <v>1</v>
      </c>
      <c r="Q612">
        <v>3.0579999999999998</v>
      </c>
      <c r="R612">
        <v>-1</v>
      </c>
      <c r="S612">
        <v>0</v>
      </c>
      <c r="T612">
        <v>160.30000000000001</v>
      </c>
      <c r="U612">
        <v>76.900000000000006</v>
      </c>
      <c r="V612">
        <v>29.927</v>
      </c>
      <c r="W612">
        <v>0.78</v>
      </c>
      <c r="X612">
        <v>2</v>
      </c>
      <c r="Y612">
        <v>3</v>
      </c>
      <c r="Z612">
        <f>IF(AND(MIN(data!D612:'data'!K612, data!M612:'data'!Y612)&gt;=0, IF(data!L612&lt;0, FALSE, data!L612&lt;=95),COUNTA(data!D612:'data'!Y612)=22), 1, 0)</f>
        <v>0</v>
      </c>
      <c r="AA612">
        <f>IF(data!D612=3, IF(COUNTIFS(data!A:A, data!A612, data!G:G, "&lt;&gt;2")=0, 1, 0), 0)</f>
        <v>0</v>
      </c>
      <c r="AB612">
        <f>IF(AND(data!G612=2, COUNTIFS(data!A:A, data!A612, data!G:G, 2) = data!D612), 1, 0)</f>
        <v>0</v>
      </c>
      <c r="AC612" t="str">
        <f>IF(AB612=1, data!D612, "0")</f>
        <v>0</v>
      </c>
    </row>
    <row r="613" spans="1:29" x14ac:dyDescent="0.25">
      <c r="A613" s="1">
        <v>154151</v>
      </c>
      <c r="B613">
        <v>3</v>
      </c>
      <c r="C613" s="1" t="s">
        <v>634</v>
      </c>
      <c r="D613">
        <v>3</v>
      </c>
      <c r="E613">
        <v>6</v>
      </c>
      <c r="F613">
        <v>3</v>
      </c>
      <c r="G613">
        <v>1</v>
      </c>
      <c r="H613">
        <v>13</v>
      </c>
      <c r="I613">
        <v>-1</v>
      </c>
      <c r="J613">
        <v>1</v>
      </c>
      <c r="K613">
        <v>-1</v>
      </c>
      <c r="L613">
        <v>14</v>
      </c>
      <c r="M613">
        <v>1</v>
      </c>
      <c r="N613">
        <v>-1</v>
      </c>
      <c r="O613">
        <v>-1</v>
      </c>
      <c r="P613">
        <v>-1</v>
      </c>
      <c r="Q613">
        <v>-1</v>
      </c>
      <c r="R613">
        <v>-1</v>
      </c>
      <c r="S613">
        <v>0</v>
      </c>
      <c r="T613">
        <v>157.19999999999999</v>
      </c>
      <c r="U613">
        <v>83.4</v>
      </c>
      <c r="V613">
        <v>33.749000000000002</v>
      </c>
      <c r="W613">
        <v>-1</v>
      </c>
      <c r="X613">
        <v>1</v>
      </c>
      <c r="Y613">
        <v>1</v>
      </c>
      <c r="Z613">
        <f>IF(AND(MIN(data!D613:'data'!K613, data!M613:'data'!Y613)&gt;=0, IF(data!L613&lt;0, FALSE, data!L613&lt;=95),COUNTA(data!D613:'data'!Y613)=22), 1, 0)</f>
        <v>0</v>
      </c>
      <c r="AA613">
        <f>IF(data!D613=3, IF(COUNTIFS(data!A:A, data!A613, data!G:G, "&lt;&gt;2")=0, 1, 0), 0)</f>
        <v>0</v>
      </c>
      <c r="AB613">
        <f>IF(AND(data!G613=2, COUNTIFS(data!A:A, data!A613, data!G:G, 2) = data!D613), 1, 0)</f>
        <v>0</v>
      </c>
      <c r="AC613" t="str">
        <f>IF(AB613=1, data!D613, "0")</f>
        <v>0</v>
      </c>
    </row>
    <row r="614" spans="1:29" x14ac:dyDescent="0.25">
      <c r="A614" s="1">
        <v>154251</v>
      </c>
      <c r="B614">
        <v>1</v>
      </c>
      <c r="C614" s="1" t="s">
        <v>635</v>
      </c>
      <c r="D614">
        <v>2</v>
      </c>
      <c r="E614">
        <v>6</v>
      </c>
      <c r="F614">
        <v>3</v>
      </c>
      <c r="G614">
        <v>1</v>
      </c>
      <c r="H614">
        <v>56</v>
      </c>
      <c r="I614">
        <v>2</v>
      </c>
      <c r="J614">
        <v>1</v>
      </c>
      <c r="K614">
        <v>7</v>
      </c>
      <c r="L614">
        <v>11</v>
      </c>
      <c r="M614">
        <v>1</v>
      </c>
      <c r="N614">
        <v>4</v>
      </c>
      <c r="O614">
        <v>2</v>
      </c>
      <c r="P614">
        <v>1</v>
      </c>
      <c r="Q614">
        <v>0.46</v>
      </c>
      <c r="R614">
        <v>-1</v>
      </c>
      <c r="S614">
        <v>0</v>
      </c>
      <c r="T614">
        <v>175.1</v>
      </c>
      <c r="U614">
        <v>81.099999999999994</v>
      </c>
      <c r="V614">
        <v>26.451000000000001</v>
      </c>
      <c r="W614">
        <v>0.96899999999999997</v>
      </c>
      <c r="X614">
        <v>1</v>
      </c>
      <c r="Y614">
        <v>3</v>
      </c>
      <c r="Z614">
        <f>IF(AND(MIN(data!D614:'data'!K614, data!M614:'data'!Y614)&gt;=0, IF(data!L614&lt;0, FALSE, data!L614&lt;=95),COUNTA(data!D614:'data'!Y614)=22), 1, 0)</f>
        <v>0</v>
      </c>
      <c r="AA614">
        <f>IF(data!D614=3, IF(COUNTIFS(data!A:A, data!A614, data!G:G, "&lt;&gt;2")=0, 1, 0), 0)</f>
        <v>0</v>
      </c>
      <c r="AB614">
        <f>IF(AND(data!G614=2, COUNTIFS(data!A:A, data!A614, data!G:G, 2) = data!D614), 1, 0)</f>
        <v>0</v>
      </c>
      <c r="AC614" t="str">
        <f>IF(AB614=1, data!D614, "0")</f>
        <v>0</v>
      </c>
    </row>
    <row r="615" spans="1:29" x14ac:dyDescent="0.25">
      <c r="A615" s="1">
        <v>154251</v>
      </c>
      <c r="B615">
        <v>2</v>
      </c>
      <c r="C615" s="1" t="s">
        <v>636</v>
      </c>
      <c r="D615">
        <v>2</v>
      </c>
      <c r="E615">
        <v>6</v>
      </c>
      <c r="F615">
        <v>3</v>
      </c>
      <c r="G615">
        <v>2</v>
      </c>
      <c r="H615">
        <v>51</v>
      </c>
      <c r="I615">
        <v>2</v>
      </c>
      <c r="J615">
        <v>1</v>
      </c>
      <c r="K615">
        <v>5</v>
      </c>
      <c r="L615">
        <v>11</v>
      </c>
      <c r="M615">
        <v>1</v>
      </c>
      <c r="N615">
        <v>1</v>
      </c>
      <c r="O615">
        <v>5</v>
      </c>
      <c r="P615">
        <v>1</v>
      </c>
      <c r="Q615">
        <v>0.11600000000000001</v>
      </c>
      <c r="R615">
        <v>-1</v>
      </c>
      <c r="S615">
        <v>0</v>
      </c>
      <c r="T615">
        <v>156.4</v>
      </c>
      <c r="U615">
        <v>74.099999999999994</v>
      </c>
      <c r="V615">
        <v>30.292999999999999</v>
      </c>
      <c r="W615">
        <v>0.79500000000000004</v>
      </c>
      <c r="X615">
        <v>2</v>
      </c>
      <c r="Y615">
        <v>1</v>
      </c>
      <c r="Z615">
        <f>IF(AND(MIN(data!D615:'data'!K615, data!M615:'data'!Y615)&gt;=0, IF(data!L615&lt;0, FALSE, data!L615&lt;=95),COUNTA(data!D615:'data'!Y615)=22), 1, 0)</f>
        <v>0</v>
      </c>
      <c r="AA615">
        <f>IF(data!D615=3, IF(COUNTIFS(data!A:A, data!A615, data!G:G, "&lt;&gt;2")=0, 1, 0), 0)</f>
        <v>0</v>
      </c>
      <c r="AB615">
        <f>IF(AND(data!G615=2, COUNTIFS(data!A:A, data!A615, data!G:G, 2) = data!D615), 1, 0)</f>
        <v>0</v>
      </c>
      <c r="AC615" t="str">
        <f>IF(AB615=1, data!D615, "0")</f>
        <v>0</v>
      </c>
    </row>
    <row r="616" spans="1:29" x14ac:dyDescent="0.25">
      <c r="A616" s="1">
        <v>154341</v>
      </c>
      <c r="B616">
        <v>1</v>
      </c>
      <c r="C616" s="1" t="s">
        <v>637</v>
      </c>
      <c r="D616">
        <v>4</v>
      </c>
      <c r="E616">
        <v>6</v>
      </c>
      <c r="F616">
        <v>3</v>
      </c>
      <c r="G616">
        <v>1</v>
      </c>
      <c r="H616">
        <v>41</v>
      </c>
      <c r="I616">
        <v>6</v>
      </c>
      <c r="J616">
        <v>1</v>
      </c>
      <c r="K616">
        <v>1</v>
      </c>
      <c r="L616">
        <v>18</v>
      </c>
      <c r="M616">
        <v>2</v>
      </c>
      <c r="N616">
        <v>2</v>
      </c>
      <c r="O616">
        <v>5</v>
      </c>
      <c r="P616">
        <v>1</v>
      </c>
      <c r="Q616">
        <v>0.66979999999999995</v>
      </c>
      <c r="R616">
        <v>-1</v>
      </c>
      <c r="S616">
        <v>1</v>
      </c>
      <c r="T616">
        <v>177.5</v>
      </c>
      <c r="U616">
        <v>85.3</v>
      </c>
      <c r="V616">
        <v>27.074000000000002</v>
      </c>
      <c r="W616">
        <v>0.96499999999999997</v>
      </c>
      <c r="X616">
        <v>2</v>
      </c>
      <c r="Y616">
        <v>3</v>
      </c>
      <c r="Z616">
        <f>IF(AND(MIN(data!D616:'data'!K616, data!M616:'data'!Y616)&gt;=0, IF(data!L616&lt;0, FALSE, data!L616&lt;=95),COUNTA(data!D616:'data'!Y616)=22), 1, 0)</f>
        <v>0</v>
      </c>
      <c r="AA616">
        <f>IF(data!D616=3, IF(COUNTIFS(data!A:A, data!A616, data!G:G, "&lt;&gt;2")=0, 1, 0), 0)</f>
        <v>0</v>
      </c>
      <c r="AB616">
        <f>IF(AND(data!G616=2, COUNTIFS(data!A:A, data!A616, data!G:G, 2) = data!D616), 1, 0)</f>
        <v>0</v>
      </c>
      <c r="AC616" t="str">
        <f>IF(AB616=1, data!D616, "0")</f>
        <v>0</v>
      </c>
    </row>
    <row r="617" spans="1:29" x14ac:dyDescent="0.25">
      <c r="A617" s="1">
        <v>154341</v>
      </c>
      <c r="B617">
        <v>2</v>
      </c>
      <c r="C617" s="1" t="s">
        <v>638</v>
      </c>
      <c r="D617">
        <v>4</v>
      </c>
      <c r="E617">
        <v>6</v>
      </c>
      <c r="F617">
        <v>3</v>
      </c>
      <c r="G617">
        <v>2</v>
      </c>
      <c r="H617">
        <v>37</v>
      </c>
      <c r="I617">
        <v>6</v>
      </c>
      <c r="J617">
        <v>1</v>
      </c>
      <c r="K617">
        <v>2</v>
      </c>
      <c r="L617">
        <v>18</v>
      </c>
      <c r="M617">
        <v>2</v>
      </c>
      <c r="N617">
        <v>1</v>
      </c>
      <c r="O617">
        <v>5</v>
      </c>
      <c r="P617">
        <v>1</v>
      </c>
      <c r="Q617">
        <v>0.91166000000000003</v>
      </c>
      <c r="R617">
        <v>-1</v>
      </c>
      <c r="S617">
        <v>1</v>
      </c>
      <c r="T617">
        <v>166.1</v>
      </c>
      <c r="U617">
        <v>71.900000000000006</v>
      </c>
      <c r="V617">
        <v>26.061</v>
      </c>
      <c r="W617">
        <v>0.88200000000000001</v>
      </c>
      <c r="X617">
        <v>2</v>
      </c>
      <c r="Y617">
        <v>1</v>
      </c>
      <c r="Z617">
        <f>IF(AND(MIN(data!D617:'data'!K617, data!M617:'data'!Y617)&gt;=0, IF(data!L617&lt;0, FALSE, data!L617&lt;=95),COUNTA(data!D617:'data'!Y617)=22), 1, 0)</f>
        <v>0</v>
      </c>
      <c r="AA617">
        <f>IF(data!D617=3, IF(COUNTIFS(data!A:A, data!A617, data!G:G, "&lt;&gt;2")=0, 1, 0), 0)</f>
        <v>0</v>
      </c>
      <c r="AB617">
        <f>IF(AND(data!G617=2, COUNTIFS(data!A:A, data!A617, data!G:G, 2) = data!D617), 1, 0)</f>
        <v>0</v>
      </c>
      <c r="AC617" t="str">
        <f>IF(AB617=1, data!D617, "0")</f>
        <v>0</v>
      </c>
    </row>
    <row r="618" spans="1:29" x14ac:dyDescent="0.25">
      <c r="A618" s="1">
        <v>154341</v>
      </c>
      <c r="B618">
        <v>3</v>
      </c>
      <c r="C618" s="1" t="s">
        <v>639</v>
      </c>
      <c r="D618">
        <v>4</v>
      </c>
      <c r="E618">
        <v>6</v>
      </c>
      <c r="F618">
        <v>3</v>
      </c>
      <c r="G618">
        <v>2</v>
      </c>
      <c r="H618">
        <v>2</v>
      </c>
      <c r="I618">
        <v>-1</v>
      </c>
      <c r="J618">
        <v>1</v>
      </c>
      <c r="K618">
        <v>-1</v>
      </c>
      <c r="L618">
        <v>18</v>
      </c>
      <c r="M618">
        <v>2</v>
      </c>
      <c r="N618">
        <v>-1</v>
      </c>
      <c r="O618">
        <v>-1</v>
      </c>
      <c r="P618">
        <v>-1</v>
      </c>
      <c r="Q618">
        <v>-1</v>
      </c>
      <c r="R618">
        <v>-1</v>
      </c>
      <c r="S618">
        <v>-2</v>
      </c>
      <c r="T618">
        <v>89.1</v>
      </c>
      <c r="U618">
        <v>15.2</v>
      </c>
      <c r="V618">
        <v>19.146000000000001</v>
      </c>
      <c r="W618">
        <v>-1</v>
      </c>
      <c r="X618">
        <v>-2</v>
      </c>
      <c r="Y618">
        <v>-2</v>
      </c>
      <c r="Z618">
        <f>IF(AND(MIN(data!D618:'data'!K618, data!M618:'data'!Y618)&gt;=0, IF(data!L618&lt;0, FALSE, data!L618&lt;=95),COUNTA(data!D618:'data'!Y618)=22), 1, 0)</f>
        <v>0</v>
      </c>
      <c r="AA618">
        <f>IF(data!D618=3, IF(COUNTIFS(data!A:A, data!A618, data!G:G, "&lt;&gt;2")=0, 1, 0), 0)</f>
        <v>0</v>
      </c>
      <c r="AB618">
        <f>IF(AND(data!G618=2, COUNTIFS(data!A:A, data!A618, data!G:G, 2) = data!D618), 1, 0)</f>
        <v>0</v>
      </c>
      <c r="AC618" t="str">
        <f>IF(AB618=1, data!D618, "0")</f>
        <v>0</v>
      </c>
    </row>
    <row r="619" spans="1:29" x14ac:dyDescent="0.25">
      <c r="A619" s="1">
        <v>154341</v>
      </c>
      <c r="B619">
        <v>4</v>
      </c>
      <c r="C619" s="1" t="s">
        <v>640</v>
      </c>
      <c r="D619">
        <v>4</v>
      </c>
      <c r="E619">
        <v>6</v>
      </c>
      <c r="F619">
        <v>3</v>
      </c>
      <c r="G619">
        <v>2</v>
      </c>
      <c r="H619">
        <v>0</v>
      </c>
      <c r="I619">
        <v>-1</v>
      </c>
      <c r="J619">
        <v>1</v>
      </c>
      <c r="K619">
        <v>-1</v>
      </c>
      <c r="L619">
        <v>18</v>
      </c>
      <c r="M619">
        <v>2</v>
      </c>
      <c r="N619">
        <v>-1</v>
      </c>
      <c r="O619">
        <v>-1</v>
      </c>
      <c r="P619">
        <v>-1</v>
      </c>
      <c r="Q619">
        <v>-1</v>
      </c>
      <c r="R619">
        <v>-1</v>
      </c>
      <c r="S619">
        <v>-2</v>
      </c>
      <c r="T619">
        <v>-1</v>
      </c>
      <c r="U619">
        <v>-1</v>
      </c>
      <c r="V619">
        <v>-1</v>
      </c>
      <c r="W619">
        <v>-1</v>
      </c>
      <c r="X619">
        <v>-2</v>
      </c>
      <c r="Y619">
        <v>-2</v>
      </c>
      <c r="Z619">
        <f>IF(AND(MIN(data!D619:'data'!K619, data!M619:'data'!Y619)&gt;=0, IF(data!L619&lt;0, FALSE, data!L619&lt;=95),COUNTA(data!D619:'data'!Y619)=22), 1, 0)</f>
        <v>0</v>
      </c>
      <c r="AA619">
        <f>IF(data!D619=3, IF(COUNTIFS(data!A:A, data!A619, data!G:G, "&lt;&gt;2")=0, 1, 0), 0)</f>
        <v>0</v>
      </c>
      <c r="AB619">
        <f>IF(AND(data!G619=2, COUNTIFS(data!A:A, data!A619, data!G:G, 2) = data!D619), 1, 0)</f>
        <v>0</v>
      </c>
      <c r="AC619" t="str">
        <f>IF(AB619=1, data!D619, "0")</f>
        <v>0</v>
      </c>
    </row>
    <row r="620" spans="1:29" x14ac:dyDescent="0.25">
      <c r="A620" s="1">
        <v>155051</v>
      </c>
      <c r="B620">
        <v>1</v>
      </c>
      <c r="C620" s="1" t="s">
        <v>641</v>
      </c>
      <c r="D620">
        <v>3</v>
      </c>
      <c r="E620">
        <v>8</v>
      </c>
      <c r="F620">
        <v>17</v>
      </c>
      <c r="G620">
        <v>1</v>
      </c>
      <c r="H620">
        <v>31</v>
      </c>
      <c r="I620">
        <v>2</v>
      </c>
      <c r="J620">
        <v>1</v>
      </c>
      <c r="K620">
        <v>3</v>
      </c>
      <c r="L620">
        <v>10</v>
      </c>
      <c r="M620">
        <v>2</v>
      </c>
      <c r="N620">
        <v>1</v>
      </c>
      <c r="O620">
        <v>5</v>
      </c>
      <c r="P620">
        <v>2</v>
      </c>
      <c r="Q620">
        <v>0.83699999999999997</v>
      </c>
      <c r="R620">
        <v>-1</v>
      </c>
      <c r="S620">
        <v>1</v>
      </c>
      <c r="T620">
        <v>173</v>
      </c>
      <c r="U620">
        <v>68.2</v>
      </c>
      <c r="V620">
        <v>22.786999999999999</v>
      </c>
      <c r="W620">
        <v>0.82799999999999996</v>
      </c>
      <c r="X620">
        <v>1</v>
      </c>
      <c r="Y620">
        <v>3</v>
      </c>
      <c r="Z620">
        <f>IF(AND(MIN(data!D620:'data'!K620, data!M620:'data'!Y620)&gt;=0, IF(data!L620&lt;0, FALSE, data!L620&lt;=95),COUNTA(data!D620:'data'!Y620)=22), 1, 0)</f>
        <v>0</v>
      </c>
      <c r="AA620">
        <f>IF(data!D620=3, IF(COUNTIFS(data!A:A, data!A620, data!G:G, "&lt;&gt;2")=0, 1, 0), 0)</f>
        <v>0</v>
      </c>
      <c r="AB620">
        <f>IF(AND(data!G620=2, COUNTIFS(data!A:A, data!A620, data!G:G, 2) = data!D620), 1, 0)</f>
        <v>0</v>
      </c>
      <c r="AC620" t="str">
        <f>IF(AB620=1, data!D620, "0")</f>
        <v>0</v>
      </c>
    </row>
    <row r="621" spans="1:29" x14ac:dyDescent="0.25">
      <c r="A621" s="1">
        <v>155051</v>
      </c>
      <c r="B621">
        <v>2</v>
      </c>
      <c r="C621" s="1" t="s">
        <v>642</v>
      </c>
      <c r="D621">
        <v>3</v>
      </c>
      <c r="E621">
        <v>8</v>
      </c>
      <c r="F621">
        <v>17</v>
      </c>
      <c r="G621">
        <v>2</v>
      </c>
      <c r="H621">
        <v>20</v>
      </c>
      <c r="I621">
        <v>2</v>
      </c>
      <c r="J621">
        <v>1</v>
      </c>
      <c r="K621">
        <v>4</v>
      </c>
      <c r="L621">
        <v>10</v>
      </c>
      <c r="M621">
        <v>2</v>
      </c>
      <c r="N621">
        <v>4</v>
      </c>
      <c r="O621">
        <v>2</v>
      </c>
      <c r="P621">
        <v>1</v>
      </c>
      <c r="Q621">
        <v>1.9039999999999999</v>
      </c>
      <c r="R621">
        <v>2</v>
      </c>
      <c r="S621">
        <v>2</v>
      </c>
      <c r="T621">
        <v>170.8</v>
      </c>
      <c r="U621">
        <v>62.7</v>
      </c>
      <c r="V621">
        <v>21.492999999999999</v>
      </c>
      <c r="W621">
        <v>0.75900000000000001</v>
      </c>
      <c r="X621">
        <v>2</v>
      </c>
      <c r="Y621">
        <v>1</v>
      </c>
      <c r="Z621">
        <f>IF(AND(MIN(data!D621:'data'!K621, data!M621:'data'!Y621)&gt;=0, IF(data!L621&lt;0, FALSE, data!L621&lt;=95),COUNTA(data!D621:'data'!Y621)=22), 1, 0)</f>
        <v>1</v>
      </c>
      <c r="AA621">
        <f>IF(data!D621=3, IF(COUNTIFS(data!A:A, data!A621, data!G:G, "&lt;&gt;2")=0, 1, 0), 0)</f>
        <v>0</v>
      </c>
      <c r="AB621">
        <f>IF(AND(data!G621=2, COUNTIFS(data!A:A, data!A621, data!G:G, 2) = data!D621), 1, 0)</f>
        <v>0</v>
      </c>
      <c r="AC621" t="str">
        <f>IF(AB621=1, data!D621, "0")</f>
        <v>0</v>
      </c>
    </row>
    <row r="622" spans="1:29" x14ac:dyDescent="0.25">
      <c r="A622" s="1">
        <v>155051</v>
      </c>
      <c r="B622">
        <v>3</v>
      </c>
      <c r="C622" s="1" t="s">
        <v>643</v>
      </c>
      <c r="D622">
        <v>3</v>
      </c>
      <c r="E622">
        <v>8</v>
      </c>
      <c r="F622">
        <v>17</v>
      </c>
      <c r="G622">
        <v>1</v>
      </c>
      <c r="H622">
        <v>2</v>
      </c>
      <c r="I622">
        <v>-1</v>
      </c>
      <c r="J622">
        <v>1</v>
      </c>
      <c r="K622">
        <v>-1</v>
      </c>
      <c r="L622">
        <v>10</v>
      </c>
      <c r="M622">
        <v>2</v>
      </c>
      <c r="N622">
        <v>-1</v>
      </c>
      <c r="O622">
        <v>-1</v>
      </c>
      <c r="P622">
        <v>-1</v>
      </c>
      <c r="Q622">
        <v>-1</v>
      </c>
      <c r="R622">
        <v>-1</v>
      </c>
      <c r="S622">
        <v>-2</v>
      </c>
      <c r="T622">
        <v>-1</v>
      </c>
      <c r="U622">
        <v>14.1</v>
      </c>
      <c r="V622">
        <v>-1</v>
      </c>
      <c r="W622">
        <v>-1</v>
      </c>
      <c r="X622">
        <v>-2</v>
      </c>
      <c r="Y622">
        <v>-2</v>
      </c>
      <c r="Z622">
        <f>IF(AND(MIN(data!D622:'data'!K622, data!M622:'data'!Y622)&gt;=0, IF(data!L622&lt;0, FALSE, data!L622&lt;=95),COUNTA(data!D622:'data'!Y622)=22), 1, 0)</f>
        <v>0</v>
      </c>
      <c r="AA622">
        <f>IF(data!D622=3, IF(COUNTIFS(data!A:A, data!A622, data!G:G, "&lt;&gt;2")=0, 1, 0), 0)</f>
        <v>0</v>
      </c>
      <c r="AB622">
        <f>IF(AND(data!G622=2, COUNTIFS(data!A:A, data!A622, data!G:G, 2) = data!D622), 1, 0)</f>
        <v>0</v>
      </c>
      <c r="AC622" t="str">
        <f>IF(AB622=1, data!D622, "0")</f>
        <v>0</v>
      </c>
    </row>
    <row r="623" spans="1:29" x14ac:dyDescent="0.25">
      <c r="A623" s="1">
        <v>155151</v>
      </c>
      <c r="B623">
        <v>1</v>
      </c>
      <c r="C623" s="1" t="s">
        <v>644</v>
      </c>
      <c r="D623">
        <v>2</v>
      </c>
      <c r="E623">
        <v>8</v>
      </c>
      <c r="F623">
        <v>17</v>
      </c>
      <c r="G623">
        <v>2</v>
      </c>
      <c r="H623">
        <v>48</v>
      </c>
      <c r="I623">
        <v>5</v>
      </c>
      <c r="J623">
        <v>1</v>
      </c>
      <c r="K623">
        <v>1</v>
      </c>
      <c r="L623">
        <v>16</v>
      </c>
      <c r="M623">
        <v>1</v>
      </c>
      <c r="N623">
        <v>4</v>
      </c>
      <c r="O623">
        <v>2</v>
      </c>
      <c r="P623">
        <v>1</v>
      </c>
      <c r="Q623">
        <v>0.20300000000000001</v>
      </c>
      <c r="R623">
        <v>-1</v>
      </c>
      <c r="S623">
        <v>2</v>
      </c>
      <c r="T623">
        <v>165.8</v>
      </c>
      <c r="U623">
        <v>125</v>
      </c>
      <c r="V623">
        <v>45.472000000000001</v>
      </c>
      <c r="W623">
        <v>-1</v>
      </c>
      <c r="X623">
        <v>2</v>
      </c>
      <c r="Y623">
        <v>1</v>
      </c>
      <c r="Z623">
        <f>IF(AND(MIN(data!D623:'data'!K623, data!M623:'data'!Y623)&gt;=0, IF(data!L623&lt;0, FALSE, data!L623&lt;=95),COUNTA(data!D623:'data'!Y623)=22), 1, 0)</f>
        <v>0</v>
      </c>
      <c r="AA623">
        <f>IF(data!D623=3, IF(COUNTIFS(data!A:A, data!A623, data!G:G, "&lt;&gt;2")=0, 1, 0), 0)</f>
        <v>0</v>
      </c>
      <c r="AB623">
        <f>IF(AND(data!G623=2, COUNTIFS(data!A:A, data!A623, data!G:G, 2) = data!D623), 1, 0)</f>
        <v>0</v>
      </c>
      <c r="AC623" t="str">
        <f>IF(AB623=1, data!D623, "0")</f>
        <v>0</v>
      </c>
    </row>
    <row r="624" spans="1:29" x14ac:dyDescent="0.25">
      <c r="A624" s="1">
        <v>155151</v>
      </c>
      <c r="B624">
        <v>2</v>
      </c>
      <c r="C624" s="1" t="s">
        <v>645</v>
      </c>
      <c r="D624">
        <v>2</v>
      </c>
      <c r="E624">
        <v>8</v>
      </c>
      <c r="F624">
        <v>17</v>
      </c>
      <c r="G624">
        <v>1</v>
      </c>
      <c r="H624">
        <v>15</v>
      </c>
      <c r="I624">
        <v>-1</v>
      </c>
      <c r="J624">
        <v>1</v>
      </c>
      <c r="K624">
        <v>-1</v>
      </c>
      <c r="L624">
        <v>16</v>
      </c>
      <c r="M624">
        <v>2</v>
      </c>
      <c r="N624">
        <v>-1</v>
      </c>
      <c r="O624">
        <v>-1</v>
      </c>
      <c r="P624">
        <v>-1</v>
      </c>
      <c r="Q624">
        <v>-1</v>
      </c>
      <c r="R624">
        <v>-1</v>
      </c>
      <c r="S624">
        <v>3</v>
      </c>
      <c r="T624">
        <v>168</v>
      </c>
      <c r="U624">
        <v>59.5</v>
      </c>
      <c r="V624">
        <v>21.081</v>
      </c>
      <c r="W624">
        <v>-1</v>
      </c>
      <c r="X624">
        <v>-8</v>
      </c>
      <c r="Y624">
        <v>1</v>
      </c>
      <c r="Z624">
        <f>IF(AND(MIN(data!D624:'data'!K624, data!M624:'data'!Y624)&gt;=0, IF(data!L624&lt;0, FALSE, data!L624&lt;=95),COUNTA(data!D624:'data'!Y624)=22), 1, 0)</f>
        <v>0</v>
      </c>
      <c r="AA624">
        <f>IF(data!D624=3, IF(COUNTIFS(data!A:A, data!A624, data!G:G, "&lt;&gt;2")=0, 1, 0), 0)</f>
        <v>0</v>
      </c>
      <c r="AB624">
        <f>IF(AND(data!G624=2, COUNTIFS(data!A:A, data!A624, data!G:G, 2) = data!D624), 1, 0)</f>
        <v>0</v>
      </c>
      <c r="AC624" t="str">
        <f>IF(AB624=1, data!D624, "0")</f>
        <v>0</v>
      </c>
    </row>
    <row r="625" spans="1:29" x14ac:dyDescent="0.25">
      <c r="A625" s="1">
        <v>155201</v>
      </c>
      <c r="B625">
        <v>1</v>
      </c>
      <c r="C625" s="1" t="s">
        <v>646</v>
      </c>
      <c r="D625">
        <v>2</v>
      </c>
      <c r="E625">
        <v>8</v>
      </c>
      <c r="F625">
        <v>17</v>
      </c>
      <c r="G625">
        <v>2</v>
      </c>
      <c r="H625">
        <v>63</v>
      </c>
      <c r="I625">
        <v>2</v>
      </c>
      <c r="J625">
        <v>1</v>
      </c>
      <c r="K625">
        <v>7</v>
      </c>
      <c r="L625">
        <v>11</v>
      </c>
      <c r="M625">
        <v>3</v>
      </c>
      <c r="N625">
        <v>3</v>
      </c>
      <c r="O625">
        <v>5</v>
      </c>
      <c r="P625">
        <v>1</v>
      </c>
      <c r="Q625">
        <v>29.009</v>
      </c>
      <c r="R625">
        <v>-1</v>
      </c>
      <c r="S625">
        <v>0</v>
      </c>
      <c r="T625">
        <v>167.2</v>
      </c>
      <c r="U625">
        <v>95.9</v>
      </c>
      <c r="V625">
        <v>34.304000000000002</v>
      </c>
      <c r="W625">
        <v>0.97399999999999998</v>
      </c>
      <c r="X625">
        <v>2</v>
      </c>
      <c r="Y625">
        <v>3</v>
      </c>
      <c r="Z625">
        <f>IF(AND(MIN(data!D625:'data'!K625, data!M625:'data'!Y625)&gt;=0, IF(data!L625&lt;0, FALSE, data!L625&lt;=95),COUNTA(data!D625:'data'!Y625)=22), 1, 0)</f>
        <v>0</v>
      </c>
      <c r="AA625">
        <f>IF(data!D625=3, IF(COUNTIFS(data!A:A, data!A625, data!G:G, "&lt;&gt;2")=0, 1, 0), 0)</f>
        <v>0</v>
      </c>
      <c r="AB625">
        <f>IF(AND(data!G625=2, COUNTIFS(data!A:A, data!A625, data!G:G, 2) = data!D625), 1, 0)</f>
        <v>0</v>
      </c>
      <c r="AC625" t="str">
        <f>IF(AB625=1, data!D625, "0")</f>
        <v>0</v>
      </c>
    </row>
    <row r="626" spans="1:29" x14ac:dyDescent="0.25">
      <c r="A626" s="1">
        <v>155201</v>
      </c>
      <c r="B626">
        <v>2</v>
      </c>
      <c r="C626" s="1" t="s">
        <v>647</v>
      </c>
      <c r="D626">
        <v>2</v>
      </c>
      <c r="E626">
        <v>8</v>
      </c>
      <c r="F626">
        <v>17</v>
      </c>
      <c r="G626">
        <v>1</v>
      </c>
      <c r="H626">
        <v>69</v>
      </c>
      <c r="I626">
        <v>2</v>
      </c>
      <c r="J626">
        <v>1</v>
      </c>
      <c r="K626">
        <v>7</v>
      </c>
      <c r="L626">
        <v>11</v>
      </c>
      <c r="M626">
        <v>1</v>
      </c>
      <c r="N626">
        <v>3</v>
      </c>
      <c r="O626">
        <v>5</v>
      </c>
      <c r="P626">
        <v>1</v>
      </c>
      <c r="Q626">
        <v>1.0669999999999999</v>
      </c>
      <c r="R626">
        <v>-1</v>
      </c>
      <c r="S626">
        <v>1</v>
      </c>
      <c r="T626">
        <v>172.2</v>
      </c>
      <c r="U626">
        <v>80.900000000000006</v>
      </c>
      <c r="V626">
        <v>27.282</v>
      </c>
      <c r="W626">
        <v>0.93400000000000005</v>
      </c>
      <c r="X626">
        <v>1</v>
      </c>
      <c r="Y626">
        <v>3</v>
      </c>
      <c r="Z626">
        <f>IF(AND(MIN(data!D626:'data'!K626, data!M626:'data'!Y626)&gt;=0, IF(data!L626&lt;0, FALSE, data!L626&lt;=95),COUNTA(data!D626:'data'!Y626)=22), 1, 0)</f>
        <v>0</v>
      </c>
      <c r="AA626">
        <f>IF(data!D626=3, IF(COUNTIFS(data!A:A, data!A626, data!G:G, "&lt;&gt;2")=0, 1, 0), 0)</f>
        <v>0</v>
      </c>
      <c r="AB626">
        <f>IF(AND(data!G626=2, COUNTIFS(data!A:A, data!A626, data!G:G, 2) = data!D626), 1, 0)</f>
        <v>0</v>
      </c>
      <c r="AC626" t="str">
        <f>IF(AB626=1, data!D626, "0")</f>
        <v>0</v>
      </c>
    </row>
    <row r="627" spans="1:29" x14ac:dyDescent="0.25">
      <c r="A627" s="1">
        <v>155251</v>
      </c>
      <c r="B627">
        <v>1</v>
      </c>
      <c r="C627" s="1" t="s">
        <v>648</v>
      </c>
      <c r="D627">
        <v>1</v>
      </c>
      <c r="E627">
        <v>8</v>
      </c>
      <c r="F627">
        <v>17</v>
      </c>
      <c r="G627">
        <v>2</v>
      </c>
      <c r="H627">
        <v>60</v>
      </c>
      <c r="I627">
        <v>4</v>
      </c>
      <c r="J627">
        <v>1</v>
      </c>
      <c r="K627">
        <v>6</v>
      </c>
      <c r="L627">
        <v>23</v>
      </c>
      <c r="M627">
        <v>2</v>
      </c>
      <c r="N627">
        <v>1</v>
      </c>
      <c r="O627">
        <v>5</v>
      </c>
      <c r="P627">
        <v>1</v>
      </c>
      <c r="Q627">
        <v>0.23100000000000001</v>
      </c>
      <c r="R627">
        <v>-1</v>
      </c>
      <c r="S627">
        <v>1</v>
      </c>
      <c r="T627">
        <v>161.6</v>
      </c>
      <c r="U627">
        <v>93.6</v>
      </c>
      <c r="V627">
        <v>35.841999999999999</v>
      </c>
      <c r="W627">
        <v>-1</v>
      </c>
      <c r="X627">
        <v>2</v>
      </c>
      <c r="Y627">
        <v>1</v>
      </c>
      <c r="Z627">
        <f>IF(AND(MIN(data!D627:'data'!K627, data!M627:'data'!Y627)&gt;=0, IF(data!L627&lt;0, FALSE, data!L627&lt;=95),COUNTA(data!D627:'data'!Y627)=22), 1, 0)</f>
        <v>0</v>
      </c>
      <c r="AA627">
        <f>IF(data!D627=3, IF(COUNTIFS(data!A:A, data!A627, data!G:G, "&lt;&gt;2")=0, 1, 0), 0)</f>
        <v>0</v>
      </c>
      <c r="AB627">
        <f>IF(AND(data!G627=2, COUNTIFS(data!A:A, data!A627, data!G:G, 2) = data!D627), 1, 0)</f>
        <v>1</v>
      </c>
      <c r="AC627">
        <f>IF(AB627=1, data!D627, "0")</f>
        <v>1</v>
      </c>
    </row>
    <row r="628" spans="1:29" x14ac:dyDescent="0.25">
      <c r="A628" s="1">
        <v>155271</v>
      </c>
      <c r="B628">
        <v>1</v>
      </c>
      <c r="C628" s="1" t="s">
        <v>649</v>
      </c>
      <c r="D628">
        <v>4</v>
      </c>
      <c r="E628">
        <v>8</v>
      </c>
      <c r="F628">
        <v>17</v>
      </c>
      <c r="G628">
        <v>2</v>
      </c>
      <c r="H628">
        <v>29</v>
      </c>
      <c r="I628">
        <v>2</v>
      </c>
      <c r="J628">
        <v>1</v>
      </c>
      <c r="K628">
        <v>1</v>
      </c>
      <c r="L628">
        <v>14</v>
      </c>
      <c r="M628">
        <v>2</v>
      </c>
      <c r="N628">
        <v>1</v>
      </c>
      <c r="O628">
        <v>5</v>
      </c>
      <c r="P628">
        <v>1</v>
      </c>
      <c r="Q628">
        <v>1.875</v>
      </c>
      <c r="R628">
        <v>-1</v>
      </c>
      <c r="S628">
        <v>1</v>
      </c>
      <c r="T628">
        <v>167.2</v>
      </c>
      <c r="U628">
        <v>85.5</v>
      </c>
      <c r="V628">
        <v>30.584</v>
      </c>
      <c r="W628">
        <v>0.71199999999999997</v>
      </c>
      <c r="X628">
        <v>2</v>
      </c>
      <c r="Y628">
        <v>1</v>
      </c>
      <c r="Z628">
        <f>IF(AND(MIN(data!D628:'data'!K628, data!M628:'data'!Y628)&gt;=0, IF(data!L628&lt;0, FALSE, data!L628&lt;=95),COUNTA(data!D628:'data'!Y628)=22), 1, 0)</f>
        <v>0</v>
      </c>
      <c r="AA628">
        <f>IF(data!D628=3, IF(COUNTIFS(data!A:A, data!A628, data!G:G, "&lt;&gt;2")=0, 1, 0), 0)</f>
        <v>0</v>
      </c>
      <c r="AB628">
        <f>IF(AND(data!G628=2, COUNTIFS(data!A:A, data!A628, data!G:G, 2) = data!D628), 1, 0)</f>
        <v>0</v>
      </c>
      <c r="AC628" t="str">
        <f>IF(AB628=1, data!D628, "0")</f>
        <v>0</v>
      </c>
    </row>
    <row r="629" spans="1:29" x14ac:dyDescent="0.25">
      <c r="A629" s="1">
        <v>155271</v>
      </c>
      <c r="B629">
        <v>2</v>
      </c>
      <c r="C629" s="1" t="s">
        <v>650</v>
      </c>
      <c r="D629">
        <v>4</v>
      </c>
      <c r="E629">
        <v>8</v>
      </c>
      <c r="F629">
        <v>17</v>
      </c>
      <c r="G629">
        <v>1</v>
      </c>
      <c r="H629">
        <v>30</v>
      </c>
      <c r="I629">
        <v>2</v>
      </c>
      <c r="J629">
        <v>1</v>
      </c>
      <c r="K629">
        <v>2</v>
      </c>
      <c r="L629">
        <v>14</v>
      </c>
      <c r="M629">
        <v>1</v>
      </c>
      <c r="N629">
        <v>1</v>
      </c>
      <c r="O629">
        <v>5</v>
      </c>
      <c r="P629">
        <v>1</v>
      </c>
      <c r="Q629">
        <v>8.5289999999999999</v>
      </c>
      <c r="R629">
        <v>-1</v>
      </c>
      <c r="S629">
        <v>1</v>
      </c>
      <c r="T629">
        <v>181.4</v>
      </c>
      <c r="U629">
        <v>88.6</v>
      </c>
      <c r="V629">
        <v>26.925000000000001</v>
      </c>
      <c r="W629">
        <v>0.83199999999999996</v>
      </c>
      <c r="X629">
        <v>2</v>
      </c>
      <c r="Y629">
        <v>3</v>
      </c>
      <c r="Z629">
        <f>IF(AND(MIN(data!D629:'data'!K629, data!M629:'data'!Y629)&gt;=0, IF(data!L629&lt;0, FALSE, data!L629&lt;=95),COUNTA(data!D629:'data'!Y629)=22), 1, 0)</f>
        <v>0</v>
      </c>
      <c r="AA629">
        <f>IF(data!D629=3, IF(COUNTIFS(data!A:A, data!A629, data!G:G, "&lt;&gt;2")=0, 1, 0), 0)</f>
        <v>0</v>
      </c>
      <c r="AB629">
        <f>IF(AND(data!G629=2, COUNTIFS(data!A:A, data!A629, data!G:G, 2) = data!D629), 1, 0)</f>
        <v>0</v>
      </c>
      <c r="AC629" t="str">
        <f>IF(AB629=1, data!D629, "0")</f>
        <v>0</v>
      </c>
    </row>
    <row r="630" spans="1:29" x14ac:dyDescent="0.25">
      <c r="A630" s="1">
        <v>155271</v>
      </c>
      <c r="B630">
        <v>3</v>
      </c>
      <c r="C630" s="1" t="s">
        <v>651</v>
      </c>
      <c r="D630">
        <v>4</v>
      </c>
      <c r="E630">
        <v>8</v>
      </c>
      <c r="F630">
        <v>17</v>
      </c>
      <c r="G630">
        <v>1</v>
      </c>
      <c r="H630">
        <v>4</v>
      </c>
      <c r="I630">
        <v>-1</v>
      </c>
      <c r="J630">
        <v>1</v>
      </c>
      <c r="K630">
        <v>-1</v>
      </c>
      <c r="L630">
        <v>14</v>
      </c>
      <c r="M630">
        <v>2</v>
      </c>
      <c r="N630">
        <v>-1</v>
      </c>
      <c r="O630">
        <v>-1</v>
      </c>
      <c r="P630">
        <v>-1</v>
      </c>
      <c r="Q630">
        <v>-1</v>
      </c>
      <c r="R630">
        <v>-1</v>
      </c>
      <c r="S630">
        <v>-2</v>
      </c>
      <c r="T630">
        <v>117.2</v>
      </c>
      <c r="U630">
        <v>24.5</v>
      </c>
      <c r="V630">
        <v>17.837</v>
      </c>
      <c r="W630">
        <v>-1</v>
      </c>
      <c r="X630">
        <v>-2</v>
      </c>
      <c r="Y630">
        <v>-2</v>
      </c>
      <c r="Z630">
        <f>IF(AND(MIN(data!D630:'data'!K630, data!M630:'data'!Y630)&gt;=0, IF(data!L630&lt;0, FALSE, data!L630&lt;=95),COUNTA(data!D630:'data'!Y630)=22), 1, 0)</f>
        <v>0</v>
      </c>
      <c r="AA630">
        <f>IF(data!D630=3, IF(COUNTIFS(data!A:A, data!A630, data!G:G, "&lt;&gt;2")=0, 1, 0), 0)</f>
        <v>0</v>
      </c>
      <c r="AB630">
        <f>IF(AND(data!G630=2, COUNTIFS(data!A:A, data!A630, data!G:G, 2) = data!D630), 1, 0)</f>
        <v>0</v>
      </c>
      <c r="AC630" t="str">
        <f>IF(AB630=1, data!D630, "0")</f>
        <v>0</v>
      </c>
    </row>
    <row r="631" spans="1:29" x14ac:dyDescent="0.25">
      <c r="A631" s="1">
        <v>155271</v>
      </c>
      <c r="B631">
        <v>4</v>
      </c>
      <c r="C631" s="1" t="s">
        <v>652</v>
      </c>
      <c r="D631">
        <v>4</v>
      </c>
      <c r="E631">
        <v>8</v>
      </c>
      <c r="F631">
        <v>17</v>
      </c>
      <c r="G631">
        <v>2</v>
      </c>
      <c r="H631">
        <v>1</v>
      </c>
      <c r="I631">
        <v>-1</v>
      </c>
      <c r="J631">
        <v>1</v>
      </c>
      <c r="K631">
        <v>-1</v>
      </c>
      <c r="L631">
        <v>14</v>
      </c>
      <c r="M631">
        <v>2</v>
      </c>
      <c r="N631">
        <v>-1</v>
      </c>
      <c r="O631">
        <v>-1</v>
      </c>
      <c r="P631">
        <v>-1</v>
      </c>
      <c r="Q631">
        <v>-1</v>
      </c>
      <c r="R631">
        <v>-1</v>
      </c>
      <c r="S631">
        <v>-2</v>
      </c>
      <c r="T631">
        <v>-1</v>
      </c>
      <c r="U631">
        <v>15.4</v>
      </c>
      <c r="V631">
        <v>-1</v>
      </c>
      <c r="W631">
        <v>-1</v>
      </c>
      <c r="X631">
        <v>-2</v>
      </c>
      <c r="Y631">
        <v>-2</v>
      </c>
      <c r="Z631">
        <f>IF(AND(MIN(data!D631:'data'!K631, data!M631:'data'!Y631)&gt;=0, IF(data!L631&lt;0, FALSE, data!L631&lt;=95),COUNTA(data!D631:'data'!Y631)=22), 1, 0)</f>
        <v>0</v>
      </c>
      <c r="AA631">
        <f>IF(data!D631=3, IF(COUNTIFS(data!A:A, data!A631, data!G:G, "&lt;&gt;2")=0, 1, 0), 0)</f>
        <v>0</v>
      </c>
      <c r="AB631">
        <f>IF(AND(data!G631=2, COUNTIFS(data!A:A, data!A631, data!G:G, 2) = data!D631), 1, 0)</f>
        <v>0</v>
      </c>
      <c r="AC631" t="str">
        <f>IF(AB631=1, data!D631, "0")</f>
        <v>0</v>
      </c>
    </row>
    <row r="632" spans="1:29" x14ac:dyDescent="0.25">
      <c r="A632" s="1">
        <v>155351</v>
      </c>
      <c r="B632">
        <v>1</v>
      </c>
      <c r="C632" s="1" t="s">
        <v>653</v>
      </c>
      <c r="D632">
        <v>4</v>
      </c>
      <c r="E632">
        <v>8</v>
      </c>
      <c r="F632">
        <v>17</v>
      </c>
      <c r="G632">
        <v>1</v>
      </c>
      <c r="H632">
        <v>29</v>
      </c>
      <c r="I632">
        <v>2</v>
      </c>
      <c r="J632">
        <v>1</v>
      </c>
      <c r="K632">
        <v>1</v>
      </c>
      <c r="L632">
        <v>15</v>
      </c>
      <c r="M632">
        <v>2</v>
      </c>
      <c r="N632">
        <v>1</v>
      </c>
      <c r="O632">
        <v>5</v>
      </c>
      <c r="P632">
        <v>1</v>
      </c>
      <c r="Q632">
        <v>6.0869999999999997</v>
      </c>
      <c r="R632">
        <v>-1</v>
      </c>
      <c r="S632">
        <v>6</v>
      </c>
      <c r="T632">
        <v>172.2</v>
      </c>
      <c r="U632">
        <v>78.599999999999994</v>
      </c>
      <c r="V632">
        <v>26.507000000000001</v>
      </c>
      <c r="W632">
        <v>0.90100000000000002</v>
      </c>
      <c r="X632">
        <v>1</v>
      </c>
      <c r="Y632">
        <v>3</v>
      </c>
      <c r="Z632">
        <f>IF(AND(MIN(data!D632:'data'!K632, data!M632:'data'!Y632)&gt;=0, IF(data!L632&lt;0, FALSE, data!L632&lt;=95),COUNTA(data!D632:'data'!Y632)=22), 1, 0)</f>
        <v>0</v>
      </c>
      <c r="AA632">
        <f>IF(data!D632=3, IF(COUNTIFS(data!A:A, data!A632, data!G:G, "&lt;&gt;2")=0, 1, 0), 0)</f>
        <v>0</v>
      </c>
      <c r="AB632">
        <f>IF(AND(data!G632=2, COUNTIFS(data!A:A, data!A632, data!G:G, 2) = data!D632), 1, 0)</f>
        <v>0</v>
      </c>
      <c r="AC632" t="str">
        <f>IF(AB632=1, data!D632, "0")</f>
        <v>0</v>
      </c>
    </row>
    <row r="633" spans="1:29" x14ac:dyDescent="0.25">
      <c r="A633" s="1">
        <v>155351</v>
      </c>
      <c r="B633">
        <v>2</v>
      </c>
      <c r="C633" s="1" t="s">
        <v>654</v>
      </c>
      <c r="D633">
        <v>4</v>
      </c>
      <c r="E633">
        <v>8</v>
      </c>
      <c r="F633">
        <v>17</v>
      </c>
      <c r="G633">
        <v>2</v>
      </c>
      <c r="H633">
        <v>29</v>
      </c>
      <c r="I633">
        <v>2</v>
      </c>
      <c r="J633">
        <v>1</v>
      </c>
      <c r="K633">
        <v>1</v>
      </c>
      <c r="L633">
        <v>15</v>
      </c>
      <c r="M633">
        <v>2</v>
      </c>
      <c r="N633">
        <v>1</v>
      </c>
      <c r="O633">
        <v>5</v>
      </c>
      <c r="P633">
        <v>2</v>
      </c>
      <c r="Q633">
        <v>5.8000000000000003E-2</v>
      </c>
      <c r="R633">
        <v>-1</v>
      </c>
      <c r="S633">
        <v>6</v>
      </c>
      <c r="T633">
        <v>165.8</v>
      </c>
      <c r="U633">
        <v>85</v>
      </c>
      <c r="V633">
        <v>30.920999999999999</v>
      </c>
      <c r="W633">
        <v>0.84399999999999997</v>
      </c>
      <c r="X633">
        <v>2</v>
      </c>
      <c r="Y633">
        <v>1</v>
      </c>
      <c r="Z633">
        <f>IF(AND(MIN(data!D633:'data'!K633, data!M633:'data'!Y633)&gt;=0, IF(data!L633&lt;0, FALSE, data!L633&lt;=95),COUNTA(data!D633:'data'!Y633)=22), 1, 0)</f>
        <v>0</v>
      </c>
      <c r="AA633">
        <f>IF(data!D633=3, IF(COUNTIFS(data!A:A, data!A633, data!G:G, "&lt;&gt;2")=0, 1, 0), 0)</f>
        <v>0</v>
      </c>
      <c r="AB633">
        <f>IF(AND(data!G633=2, COUNTIFS(data!A:A, data!A633, data!G:G, 2) = data!D633), 1, 0)</f>
        <v>0</v>
      </c>
      <c r="AC633" t="str">
        <f>IF(AB633=1, data!D633, "0")</f>
        <v>0</v>
      </c>
    </row>
    <row r="634" spans="1:29" x14ac:dyDescent="0.25">
      <c r="A634" s="1">
        <v>155351</v>
      </c>
      <c r="B634">
        <v>3</v>
      </c>
      <c r="C634" s="1" t="s">
        <v>655</v>
      </c>
      <c r="D634">
        <v>4</v>
      </c>
      <c r="E634">
        <v>8</v>
      </c>
      <c r="F634">
        <v>17</v>
      </c>
      <c r="G634">
        <v>2</v>
      </c>
      <c r="H634">
        <v>2</v>
      </c>
      <c r="I634">
        <v>-1</v>
      </c>
      <c r="J634">
        <v>1</v>
      </c>
      <c r="K634">
        <v>-1</v>
      </c>
      <c r="L634">
        <v>15</v>
      </c>
      <c r="M634">
        <v>2</v>
      </c>
      <c r="N634">
        <v>-1</v>
      </c>
      <c r="O634">
        <v>-1</v>
      </c>
      <c r="P634">
        <v>-1</v>
      </c>
      <c r="Q634">
        <v>-1</v>
      </c>
      <c r="R634">
        <v>-1</v>
      </c>
      <c r="S634">
        <v>-2</v>
      </c>
      <c r="T634">
        <v>91.6</v>
      </c>
      <c r="U634">
        <v>12.3</v>
      </c>
      <c r="V634">
        <v>14.659000000000001</v>
      </c>
      <c r="W634">
        <v>-1</v>
      </c>
      <c r="X634">
        <v>-2</v>
      </c>
      <c r="Y634">
        <v>-2</v>
      </c>
      <c r="Z634">
        <f>IF(AND(MIN(data!D634:'data'!K634, data!M634:'data'!Y634)&gt;=0, IF(data!L634&lt;0, FALSE, data!L634&lt;=95),COUNTA(data!D634:'data'!Y634)=22), 1, 0)</f>
        <v>0</v>
      </c>
      <c r="AA634">
        <f>IF(data!D634=3, IF(COUNTIFS(data!A:A, data!A634, data!G:G, "&lt;&gt;2")=0, 1, 0), 0)</f>
        <v>0</v>
      </c>
      <c r="AB634">
        <f>IF(AND(data!G634=2, COUNTIFS(data!A:A, data!A634, data!G:G, 2) = data!D634), 1, 0)</f>
        <v>0</v>
      </c>
      <c r="AC634" t="str">
        <f>IF(AB634=1, data!D634, "0")</f>
        <v>0</v>
      </c>
    </row>
    <row r="635" spans="1:29" x14ac:dyDescent="0.25">
      <c r="A635" s="1">
        <v>155351</v>
      </c>
      <c r="B635">
        <v>4</v>
      </c>
      <c r="C635" s="1" t="s">
        <v>656</v>
      </c>
      <c r="D635">
        <v>4</v>
      </c>
      <c r="E635">
        <v>8</v>
      </c>
      <c r="F635">
        <v>17</v>
      </c>
      <c r="G635">
        <v>2</v>
      </c>
      <c r="H635">
        <v>1</v>
      </c>
      <c r="I635">
        <v>-1</v>
      </c>
      <c r="J635">
        <v>1</v>
      </c>
      <c r="K635">
        <v>-1</v>
      </c>
      <c r="L635">
        <v>15</v>
      </c>
      <c r="M635">
        <v>2</v>
      </c>
      <c r="N635">
        <v>-1</v>
      </c>
      <c r="O635">
        <v>-1</v>
      </c>
      <c r="P635">
        <v>-1</v>
      </c>
      <c r="Q635">
        <v>-1</v>
      </c>
      <c r="R635">
        <v>-1</v>
      </c>
      <c r="S635">
        <v>-2</v>
      </c>
      <c r="T635">
        <v>-1</v>
      </c>
      <c r="U635">
        <v>10</v>
      </c>
      <c r="V635">
        <v>-1</v>
      </c>
      <c r="W635">
        <v>-1</v>
      </c>
      <c r="X635">
        <v>-2</v>
      </c>
      <c r="Y635">
        <v>-2</v>
      </c>
      <c r="Z635">
        <f>IF(AND(MIN(data!D635:'data'!K635, data!M635:'data'!Y635)&gt;=0, IF(data!L635&lt;0, FALSE, data!L635&lt;=95),COUNTA(data!D635:'data'!Y635)=22), 1, 0)</f>
        <v>0</v>
      </c>
      <c r="AA635">
        <f>IF(data!D635=3, IF(COUNTIFS(data!A:A, data!A635, data!G:G, "&lt;&gt;2")=0, 1, 0), 0)</f>
        <v>0</v>
      </c>
      <c r="AB635">
        <f>IF(AND(data!G635=2, COUNTIFS(data!A:A, data!A635, data!G:G, 2) = data!D635), 1, 0)</f>
        <v>0</v>
      </c>
      <c r="AC635" t="str">
        <f>IF(AB635=1, data!D635, "0")</f>
        <v>0</v>
      </c>
    </row>
    <row r="636" spans="1:29" x14ac:dyDescent="0.25">
      <c r="A636" s="1">
        <v>156051</v>
      </c>
      <c r="B636">
        <v>1</v>
      </c>
      <c r="C636" s="1" t="s">
        <v>657</v>
      </c>
      <c r="D636">
        <v>3</v>
      </c>
      <c r="E636">
        <v>5</v>
      </c>
      <c r="F636">
        <v>27</v>
      </c>
      <c r="G636">
        <v>2</v>
      </c>
      <c r="H636">
        <v>30</v>
      </c>
      <c r="I636">
        <v>2</v>
      </c>
      <c r="J636">
        <v>1</v>
      </c>
      <c r="K636">
        <v>-1</v>
      </c>
      <c r="L636">
        <v>13</v>
      </c>
      <c r="M636">
        <v>1</v>
      </c>
      <c r="N636">
        <v>1</v>
      </c>
      <c r="O636">
        <v>5</v>
      </c>
      <c r="P636">
        <v>1</v>
      </c>
      <c r="Q636">
        <v>2.335</v>
      </c>
      <c r="R636">
        <v>-1</v>
      </c>
      <c r="S636">
        <v>0</v>
      </c>
      <c r="T636">
        <v>151</v>
      </c>
      <c r="U636">
        <v>-1</v>
      </c>
      <c r="V636">
        <v>-1</v>
      </c>
      <c r="W636">
        <v>-1</v>
      </c>
      <c r="X636">
        <v>2</v>
      </c>
      <c r="Y636">
        <v>3</v>
      </c>
      <c r="Z636">
        <f>IF(AND(MIN(data!D636:'data'!K636, data!M636:'data'!Y636)&gt;=0, IF(data!L636&lt;0, FALSE, data!L636&lt;=95),COUNTA(data!D636:'data'!Y636)=22), 1, 0)</f>
        <v>0</v>
      </c>
      <c r="AA636">
        <f>IF(data!D636=3, IF(COUNTIFS(data!A:A, data!A636, data!G:G, "&lt;&gt;2")=0, 1, 0), 0)</f>
        <v>0</v>
      </c>
      <c r="AB636">
        <f>IF(AND(data!G636=2, COUNTIFS(data!A:A, data!A636, data!G:G, 2) = data!D636), 1, 0)</f>
        <v>0</v>
      </c>
      <c r="AC636" t="str">
        <f>IF(AB636=1, data!D636, "0")</f>
        <v>0</v>
      </c>
    </row>
    <row r="637" spans="1:29" x14ac:dyDescent="0.25">
      <c r="A637" s="1">
        <v>156051</v>
      </c>
      <c r="B637">
        <v>2</v>
      </c>
      <c r="C637" s="1" t="s">
        <v>658</v>
      </c>
      <c r="D637">
        <v>3</v>
      </c>
      <c r="E637">
        <v>5</v>
      </c>
      <c r="F637">
        <v>27</v>
      </c>
      <c r="G637">
        <v>1</v>
      </c>
      <c r="H637">
        <v>42</v>
      </c>
      <c r="I637">
        <v>2</v>
      </c>
      <c r="J637">
        <v>1</v>
      </c>
      <c r="K637">
        <v>5</v>
      </c>
      <c r="L637">
        <v>13</v>
      </c>
      <c r="M637">
        <v>1</v>
      </c>
      <c r="N637">
        <v>1</v>
      </c>
      <c r="O637">
        <v>5</v>
      </c>
      <c r="P637">
        <v>1</v>
      </c>
      <c r="Q637">
        <v>2.3929999999999998</v>
      </c>
      <c r="R637">
        <v>-1</v>
      </c>
      <c r="S637">
        <v>6</v>
      </c>
      <c r="T637">
        <v>158.69999999999999</v>
      </c>
      <c r="U637">
        <v>78.7</v>
      </c>
      <c r="V637">
        <v>31.248000000000001</v>
      </c>
      <c r="W637">
        <v>0.94499999999999995</v>
      </c>
      <c r="X637">
        <v>2</v>
      </c>
      <c r="Y637">
        <v>3</v>
      </c>
      <c r="Z637">
        <f>IF(AND(MIN(data!D637:'data'!K637, data!M637:'data'!Y637)&gt;=0, IF(data!L637&lt;0, FALSE, data!L637&lt;=95),COUNTA(data!D637:'data'!Y637)=22), 1, 0)</f>
        <v>0</v>
      </c>
      <c r="AA637">
        <f>IF(data!D637=3, IF(COUNTIFS(data!A:A, data!A637, data!G:G, "&lt;&gt;2")=0, 1, 0), 0)</f>
        <v>0</v>
      </c>
      <c r="AB637">
        <f>IF(AND(data!G637=2, COUNTIFS(data!A:A, data!A637, data!G:G, 2) = data!D637), 1, 0)</f>
        <v>0</v>
      </c>
      <c r="AC637" t="str">
        <f>IF(AB637=1, data!D637, "0")</f>
        <v>0</v>
      </c>
    </row>
    <row r="638" spans="1:29" x14ac:dyDescent="0.25">
      <c r="A638" s="1">
        <v>156051</v>
      </c>
      <c r="B638">
        <v>3</v>
      </c>
      <c r="C638" s="1" t="s">
        <v>659</v>
      </c>
      <c r="D638">
        <v>3</v>
      </c>
      <c r="E638">
        <v>5</v>
      </c>
      <c r="F638">
        <v>27</v>
      </c>
      <c r="G638">
        <v>2</v>
      </c>
      <c r="H638">
        <v>2</v>
      </c>
      <c r="I638">
        <v>-1</v>
      </c>
      <c r="J638">
        <v>1</v>
      </c>
      <c r="K638">
        <v>-1</v>
      </c>
      <c r="L638">
        <v>13</v>
      </c>
      <c r="M638">
        <v>2</v>
      </c>
      <c r="N638">
        <v>-1</v>
      </c>
      <c r="O638">
        <v>-1</v>
      </c>
      <c r="P638">
        <v>-1</v>
      </c>
      <c r="Q638">
        <v>-1</v>
      </c>
      <c r="R638">
        <v>-1</v>
      </c>
      <c r="S638">
        <v>-2</v>
      </c>
      <c r="T638">
        <v>86.8</v>
      </c>
      <c r="U638">
        <v>14.7</v>
      </c>
      <c r="V638">
        <v>19.510999999999999</v>
      </c>
      <c r="W638">
        <v>-1</v>
      </c>
      <c r="X638">
        <v>-2</v>
      </c>
      <c r="Y638">
        <v>-2</v>
      </c>
      <c r="Z638">
        <f>IF(AND(MIN(data!D638:'data'!K638, data!M638:'data'!Y638)&gt;=0, IF(data!L638&lt;0, FALSE, data!L638&lt;=95),COUNTA(data!D638:'data'!Y638)=22), 1, 0)</f>
        <v>0</v>
      </c>
      <c r="AA638">
        <f>IF(data!D638=3, IF(COUNTIFS(data!A:A, data!A638, data!G:G, "&lt;&gt;2")=0, 1, 0), 0)</f>
        <v>0</v>
      </c>
      <c r="AB638">
        <f>IF(AND(data!G638=2, COUNTIFS(data!A:A, data!A638, data!G:G, 2) = data!D638), 1, 0)</f>
        <v>0</v>
      </c>
      <c r="AC638" t="str">
        <f>IF(AB638=1, data!D638, "0")</f>
        <v>0</v>
      </c>
    </row>
    <row r="639" spans="1:29" x14ac:dyDescent="0.25">
      <c r="A639" s="1">
        <v>156181</v>
      </c>
      <c r="B639">
        <v>1</v>
      </c>
      <c r="C639" s="1" t="s">
        <v>660</v>
      </c>
      <c r="D639">
        <v>1</v>
      </c>
      <c r="E639">
        <v>5</v>
      </c>
      <c r="F639">
        <v>27</v>
      </c>
      <c r="G639">
        <v>1</v>
      </c>
      <c r="H639">
        <v>93</v>
      </c>
      <c r="I639">
        <v>5</v>
      </c>
      <c r="J639">
        <v>1</v>
      </c>
      <c r="K639">
        <v>2</v>
      </c>
      <c r="L639">
        <v>7</v>
      </c>
      <c r="M639">
        <v>2</v>
      </c>
      <c r="N639">
        <v>2</v>
      </c>
      <c r="O639">
        <v>5</v>
      </c>
      <c r="P639">
        <v>2</v>
      </c>
      <c r="Q639">
        <v>2.9000000000000001E-2</v>
      </c>
      <c r="R639">
        <v>-1</v>
      </c>
      <c r="S639">
        <v>1</v>
      </c>
      <c r="T639">
        <v>158.19999999999999</v>
      </c>
      <c r="U639">
        <v>51.4</v>
      </c>
      <c r="V639">
        <v>20.538</v>
      </c>
      <c r="W639">
        <v>0.78400000000000003</v>
      </c>
      <c r="X639">
        <v>-8</v>
      </c>
      <c r="Y639">
        <v>3</v>
      </c>
      <c r="Z639">
        <f>IF(AND(MIN(data!D639:'data'!K639, data!M639:'data'!Y639)&gt;=0, IF(data!L639&lt;0, FALSE, data!L639&lt;=95),COUNTA(data!D639:'data'!Y639)=22), 1, 0)</f>
        <v>0</v>
      </c>
      <c r="AA639">
        <f>IF(data!D639=3, IF(COUNTIFS(data!A:A, data!A639, data!G:G, "&lt;&gt;2")=0, 1, 0), 0)</f>
        <v>0</v>
      </c>
      <c r="AB639">
        <f>IF(AND(data!G639=2, COUNTIFS(data!A:A, data!A639, data!G:G, 2) = data!D639), 1, 0)</f>
        <v>0</v>
      </c>
      <c r="AC639" t="str">
        <f>IF(AB639=1, data!D639, "0")</f>
        <v>0</v>
      </c>
    </row>
    <row r="640" spans="1:29" x14ac:dyDescent="0.25">
      <c r="A640" s="1">
        <v>156271</v>
      </c>
      <c r="B640">
        <v>1</v>
      </c>
      <c r="C640" s="1" t="s">
        <v>661</v>
      </c>
      <c r="D640">
        <v>1</v>
      </c>
      <c r="E640">
        <v>5</v>
      </c>
      <c r="F640">
        <v>27</v>
      </c>
      <c r="G640">
        <v>2</v>
      </c>
      <c r="H640">
        <v>69</v>
      </c>
      <c r="I640">
        <v>4</v>
      </c>
      <c r="J640">
        <v>1</v>
      </c>
      <c r="K640">
        <v>7</v>
      </c>
      <c r="L640">
        <v>6</v>
      </c>
      <c r="M640">
        <v>4</v>
      </c>
      <c r="N640">
        <v>3</v>
      </c>
      <c r="O640">
        <v>5</v>
      </c>
      <c r="P640">
        <v>2</v>
      </c>
      <c r="Q640">
        <v>0</v>
      </c>
      <c r="R640">
        <v>-1</v>
      </c>
      <c r="S640">
        <v>3</v>
      </c>
      <c r="T640">
        <v>-1</v>
      </c>
      <c r="U640">
        <v>93.9</v>
      </c>
      <c r="V640">
        <v>-1</v>
      </c>
      <c r="W640">
        <v>0.98499999999999999</v>
      </c>
      <c r="X640">
        <v>2</v>
      </c>
      <c r="Y640">
        <v>1</v>
      </c>
      <c r="Z640">
        <f>IF(AND(MIN(data!D640:'data'!K640, data!M640:'data'!Y640)&gt;=0, IF(data!L640&lt;0, FALSE, data!L640&lt;=95),COUNTA(data!D640:'data'!Y640)=22), 1, 0)</f>
        <v>0</v>
      </c>
      <c r="AA640">
        <f>IF(data!D640=3, IF(COUNTIFS(data!A:A, data!A640, data!G:G, "&lt;&gt;2")=0, 1, 0), 0)</f>
        <v>0</v>
      </c>
      <c r="AB640">
        <f>IF(AND(data!G640=2, COUNTIFS(data!A:A, data!A640, data!G:G, 2) = data!D640), 1, 0)</f>
        <v>1</v>
      </c>
      <c r="AC640">
        <f>IF(AB640=1, data!D640, "0")</f>
        <v>1</v>
      </c>
    </row>
    <row r="641" spans="1:29" x14ac:dyDescent="0.25">
      <c r="A641" s="1">
        <v>156351</v>
      </c>
      <c r="B641">
        <v>1</v>
      </c>
      <c r="C641" s="1" t="s">
        <v>662</v>
      </c>
      <c r="D641">
        <v>1</v>
      </c>
      <c r="E641">
        <v>5</v>
      </c>
      <c r="F641">
        <v>27</v>
      </c>
      <c r="G641">
        <v>2</v>
      </c>
      <c r="H641">
        <v>85</v>
      </c>
      <c r="I641">
        <v>5</v>
      </c>
      <c r="J641">
        <v>1</v>
      </c>
      <c r="K641">
        <v>7</v>
      </c>
      <c r="L641">
        <v>6</v>
      </c>
      <c r="M641">
        <v>3</v>
      </c>
      <c r="N641">
        <v>3</v>
      </c>
      <c r="O641">
        <v>5</v>
      </c>
      <c r="P641">
        <v>1</v>
      </c>
      <c r="Q641">
        <v>17.5</v>
      </c>
      <c r="R641">
        <v>-1</v>
      </c>
      <c r="S641">
        <v>3</v>
      </c>
      <c r="T641">
        <v>156.30000000000001</v>
      </c>
      <c r="U641">
        <v>60.1</v>
      </c>
      <c r="V641">
        <v>24.600999999999999</v>
      </c>
      <c r="W641">
        <v>0.88200000000000001</v>
      </c>
      <c r="X641">
        <v>1</v>
      </c>
      <c r="Y641">
        <v>3</v>
      </c>
      <c r="Z641">
        <f>IF(AND(MIN(data!D641:'data'!K641, data!M641:'data'!Y641)&gt;=0, IF(data!L641&lt;0, FALSE, data!L641&lt;=95),COUNTA(data!D641:'data'!Y641)=22), 1, 0)</f>
        <v>0</v>
      </c>
      <c r="AA641">
        <f>IF(data!D641=3, IF(COUNTIFS(data!A:A, data!A641, data!G:G, "&lt;&gt;2")=0, 1, 0), 0)</f>
        <v>0</v>
      </c>
      <c r="AB641">
        <f>IF(AND(data!G641=2, COUNTIFS(data!A:A, data!A641, data!G:G, 2) = data!D641), 1, 0)</f>
        <v>1</v>
      </c>
      <c r="AC641">
        <f>IF(AB641=1, data!D641, "0")</f>
        <v>1</v>
      </c>
    </row>
    <row r="642" spans="1:29" x14ac:dyDescent="0.25">
      <c r="A642" s="1">
        <v>156371</v>
      </c>
      <c r="B642">
        <v>1</v>
      </c>
      <c r="C642" s="1" t="s">
        <v>663</v>
      </c>
      <c r="D642">
        <v>1</v>
      </c>
      <c r="E642">
        <v>5</v>
      </c>
      <c r="F642">
        <v>27</v>
      </c>
      <c r="G642">
        <v>2</v>
      </c>
      <c r="H642">
        <v>65</v>
      </c>
      <c r="I642">
        <v>5</v>
      </c>
      <c r="J642">
        <v>1</v>
      </c>
      <c r="K642">
        <v>7</v>
      </c>
      <c r="L642">
        <v>7</v>
      </c>
      <c r="M642">
        <v>2</v>
      </c>
      <c r="N642">
        <v>4</v>
      </c>
      <c r="O642">
        <v>2</v>
      </c>
      <c r="P642">
        <v>2</v>
      </c>
      <c r="Q642">
        <v>8.6999999999999994E-2</v>
      </c>
      <c r="R642">
        <v>-1</v>
      </c>
      <c r="S642">
        <v>4</v>
      </c>
      <c r="T642">
        <v>163.4</v>
      </c>
      <c r="U642">
        <v>66.5</v>
      </c>
      <c r="V642">
        <v>24.907</v>
      </c>
      <c r="W642">
        <v>0.77400000000000002</v>
      </c>
      <c r="X642">
        <v>1</v>
      </c>
      <c r="Y642">
        <v>3</v>
      </c>
      <c r="Z642">
        <f>IF(AND(MIN(data!D642:'data'!K642, data!M642:'data'!Y642)&gt;=0, IF(data!L642&lt;0, FALSE, data!L642&lt;=95),COUNTA(data!D642:'data'!Y642)=22), 1, 0)</f>
        <v>0</v>
      </c>
      <c r="AA642">
        <f>IF(data!D642=3, IF(COUNTIFS(data!A:A, data!A642, data!G:G, "&lt;&gt;2")=0, 1, 0), 0)</f>
        <v>0</v>
      </c>
      <c r="AB642">
        <f>IF(AND(data!G642=2, COUNTIFS(data!A:A, data!A642, data!G:G, 2) = data!D642), 1, 0)</f>
        <v>1</v>
      </c>
      <c r="AC642">
        <f>IF(AB642=1, data!D642, "0")</f>
        <v>1</v>
      </c>
    </row>
    <row r="643" spans="1:29" x14ac:dyDescent="0.25">
      <c r="A643" s="1">
        <v>157051</v>
      </c>
      <c r="B643">
        <v>1</v>
      </c>
      <c r="C643" s="1" t="s">
        <v>664</v>
      </c>
      <c r="D643">
        <v>3</v>
      </c>
      <c r="E643">
        <v>6</v>
      </c>
      <c r="F643">
        <v>2</v>
      </c>
      <c r="G643">
        <v>2</v>
      </c>
      <c r="H643">
        <v>32</v>
      </c>
      <c r="I643">
        <v>1</v>
      </c>
      <c r="J643">
        <v>2</v>
      </c>
      <c r="K643">
        <v>7</v>
      </c>
      <c r="L643">
        <v>8</v>
      </c>
      <c r="M643">
        <v>2</v>
      </c>
      <c r="N643">
        <v>4</v>
      </c>
      <c r="O643">
        <v>1</v>
      </c>
      <c r="P643">
        <v>1</v>
      </c>
      <c r="Q643">
        <v>0</v>
      </c>
      <c r="R643">
        <v>-1</v>
      </c>
      <c r="S643">
        <v>1</v>
      </c>
      <c r="T643">
        <v>161.30000000000001</v>
      </c>
      <c r="U643">
        <v>59.3</v>
      </c>
      <c r="V643">
        <v>22.792000000000002</v>
      </c>
      <c r="W643">
        <v>0.71799999999999997</v>
      </c>
      <c r="X643">
        <v>1</v>
      </c>
      <c r="Y643">
        <v>3</v>
      </c>
      <c r="Z643">
        <f>IF(AND(MIN(data!D643:'data'!K643, data!M643:'data'!Y643)&gt;=0, IF(data!L643&lt;0, FALSE, data!L643&lt;=95),COUNTA(data!D643:'data'!Y643)=22), 1, 0)</f>
        <v>0</v>
      </c>
      <c r="AA643">
        <f>IF(data!D643=3, IF(COUNTIFS(data!A:A, data!A643, data!G:G, "&lt;&gt;2")=0, 1, 0), 0)</f>
        <v>0</v>
      </c>
      <c r="AB643">
        <f>IF(AND(data!G643=2, COUNTIFS(data!A:A, data!A643, data!G:G, 2) = data!D643), 1, 0)</f>
        <v>0</v>
      </c>
      <c r="AC643" t="str">
        <f>IF(AB643=1, data!D643, "0")</f>
        <v>0</v>
      </c>
    </row>
    <row r="644" spans="1:29" x14ac:dyDescent="0.25">
      <c r="A644" s="1">
        <v>157051</v>
      </c>
      <c r="B644">
        <v>2</v>
      </c>
      <c r="C644" s="1" t="s">
        <v>665</v>
      </c>
      <c r="D644">
        <v>3</v>
      </c>
      <c r="E644">
        <v>6</v>
      </c>
      <c r="F644">
        <v>2</v>
      </c>
      <c r="G644">
        <v>2</v>
      </c>
      <c r="H644">
        <v>14</v>
      </c>
      <c r="I644">
        <v>-1</v>
      </c>
      <c r="J644">
        <v>2</v>
      </c>
      <c r="K644">
        <v>-1</v>
      </c>
      <c r="L644">
        <v>8</v>
      </c>
      <c r="M644">
        <v>2</v>
      </c>
      <c r="N644">
        <v>-1</v>
      </c>
      <c r="O644">
        <v>-1</v>
      </c>
      <c r="P644">
        <v>-1</v>
      </c>
      <c r="Q644">
        <v>-1</v>
      </c>
      <c r="R644">
        <v>-1</v>
      </c>
      <c r="S644">
        <v>0</v>
      </c>
      <c r="T644">
        <v>165.7</v>
      </c>
      <c r="U644">
        <v>45.3</v>
      </c>
      <c r="V644">
        <v>16.498999999999999</v>
      </c>
      <c r="W644">
        <v>-1</v>
      </c>
      <c r="X644">
        <v>-8</v>
      </c>
      <c r="Y644">
        <v>3</v>
      </c>
      <c r="Z644">
        <f>IF(AND(MIN(data!D644:'data'!K644, data!M644:'data'!Y644)&gt;=0, IF(data!L644&lt;0, FALSE, data!L644&lt;=95),COUNTA(data!D644:'data'!Y644)=22), 1, 0)</f>
        <v>0</v>
      </c>
      <c r="AA644">
        <f>IF(data!D644=3, IF(COUNTIFS(data!A:A, data!A644, data!G:G, "&lt;&gt;2")=0, 1, 0), 0)</f>
        <v>0</v>
      </c>
      <c r="AB644">
        <f>IF(AND(data!G644=2, COUNTIFS(data!A:A, data!A644, data!G:G, 2) = data!D644), 1, 0)</f>
        <v>0</v>
      </c>
      <c r="AC644" t="str">
        <f>IF(AB644=1, data!D644, "0")</f>
        <v>0</v>
      </c>
    </row>
    <row r="645" spans="1:29" x14ac:dyDescent="0.25">
      <c r="A645" s="1">
        <v>157051</v>
      </c>
      <c r="B645">
        <v>3</v>
      </c>
      <c r="C645" s="1" t="s">
        <v>666</v>
      </c>
      <c r="D645">
        <v>3</v>
      </c>
      <c r="E645">
        <v>6</v>
      </c>
      <c r="F645">
        <v>2</v>
      </c>
      <c r="G645">
        <v>1</v>
      </c>
      <c r="H645">
        <v>0</v>
      </c>
      <c r="I645">
        <v>-1</v>
      </c>
      <c r="J645">
        <v>2</v>
      </c>
      <c r="K645">
        <v>-1</v>
      </c>
      <c r="L645">
        <v>8</v>
      </c>
      <c r="M645">
        <v>1</v>
      </c>
      <c r="N645">
        <v>-1</v>
      </c>
      <c r="O645">
        <v>-1</v>
      </c>
      <c r="P645">
        <v>-1</v>
      </c>
      <c r="Q645">
        <v>-1</v>
      </c>
      <c r="R645">
        <v>-1</v>
      </c>
      <c r="S645">
        <v>-2</v>
      </c>
      <c r="T645">
        <v>-1</v>
      </c>
      <c r="U645">
        <v>8.5</v>
      </c>
      <c r="V645">
        <v>-1</v>
      </c>
      <c r="W645">
        <v>-1</v>
      </c>
      <c r="X645">
        <v>-2</v>
      </c>
      <c r="Y645">
        <v>-2</v>
      </c>
      <c r="Z645">
        <f>IF(AND(MIN(data!D645:'data'!K645, data!M645:'data'!Y645)&gt;=0, IF(data!L645&lt;0, FALSE, data!L645&lt;=95),COUNTA(data!D645:'data'!Y645)=22), 1, 0)</f>
        <v>0</v>
      </c>
      <c r="AA645">
        <f>IF(data!D645=3, IF(COUNTIFS(data!A:A, data!A645, data!G:G, "&lt;&gt;2")=0, 1, 0), 0)</f>
        <v>0</v>
      </c>
      <c r="AB645">
        <f>IF(AND(data!G645=2, COUNTIFS(data!A:A, data!A645, data!G:G, 2) = data!D645), 1, 0)</f>
        <v>0</v>
      </c>
      <c r="AC645" t="str">
        <f>IF(AB645=1, data!D645, "0")</f>
        <v>0</v>
      </c>
    </row>
    <row r="646" spans="1:29" x14ac:dyDescent="0.25">
      <c r="A646" s="1">
        <v>157181</v>
      </c>
      <c r="B646">
        <v>1</v>
      </c>
      <c r="C646" s="1" t="s">
        <v>667</v>
      </c>
      <c r="D646">
        <v>3</v>
      </c>
      <c r="E646">
        <v>6</v>
      </c>
      <c r="F646">
        <v>2</v>
      </c>
      <c r="G646">
        <v>2</v>
      </c>
      <c r="H646">
        <v>52</v>
      </c>
      <c r="I646">
        <v>4</v>
      </c>
      <c r="J646">
        <v>1</v>
      </c>
      <c r="K646">
        <v>7</v>
      </c>
      <c r="L646">
        <v>3</v>
      </c>
      <c r="M646">
        <v>3</v>
      </c>
      <c r="N646">
        <v>1</v>
      </c>
      <c r="O646">
        <v>5</v>
      </c>
      <c r="P646">
        <v>2</v>
      </c>
      <c r="Q646">
        <v>2.9000000000000001E-2</v>
      </c>
      <c r="R646">
        <v>-1</v>
      </c>
      <c r="S646">
        <v>1</v>
      </c>
      <c r="T646">
        <v>155.4</v>
      </c>
      <c r="U646">
        <v>87.5</v>
      </c>
      <c r="V646">
        <v>36.232999999999997</v>
      </c>
      <c r="W646">
        <v>0.80300000000000005</v>
      </c>
      <c r="X646">
        <v>2</v>
      </c>
      <c r="Y646">
        <v>1</v>
      </c>
      <c r="Z646">
        <f>IF(AND(MIN(data!D646:'data'!K646, data!M646:'data'!Y646)&gt;=0, IF(data!L646&lt;0, FALSE, data!L646&lt;=95),COUNTA(data!D646:'data'!Y646)=22), 1, 0)</f>
        <v>0</v>
      </c>
      <c r="AA646">
        <f>IF(data!D646=3, IF(COUNTIFS(data!A:A, data!A646, data!G:G, "&lt;&gt;2")=0, 1, 0), 0)</f>
        <v>0</v>
      </c>
      <c r="AB646">
        <f>IF(AND(data!G646=2, COUNTIFS(data!A:A, data!A646, data!G:G, 2) = data!D646), 1, 0)</f>
        <v>0</v>
      </c>
      <c r="AC646" t="str">
        <f>IF(AB646=1, data!D646, "0")</f>
        <v>0</v>
      </c>
    </row>
    <row r="647" spans="1:29" x14ac:dyDescent="0.25">
      <c r="A647" s="1">
        <v>157181</v>
      </c>
      <c r="B647">
        <v>2</v>
      </c>
      <c r="C647" s="1" t="s">
        <v>668</v>
      </c>
      <c r="D647">
        <v>3</v>
      </c>
      <c r="E647">
        <v>6</v>
      </c>
      <c r="F647">
        <v>2</v>
      </c>
      <c r="G647">
        <v>2</v>
      </c>
      <c r="H647">
        <v>18</v>
      </c>
      <c r="I647">
        <v>1</v>
      </c>
      <c r="J647">
        <v>1</v>
      </c>
      <c r="K647">
        <v>7</v>
      </c>
      <c r="L647">
        <v>3</v>
      </c>
      <c r="M647">
        <v>2</v>
      </c>
      <c r="N647">
        <v>4</v>
      </c>
      <c r="O647">
        <v>2</v>
      </c>
      <c r="P647">
        <v>1</v>
      </c>
      <c r="Q647">
        <v>24</v>
      </c>
      <c r="R647">
        <v>3</v>
      </c>
      <c r="S647">
        <v>1</v>
      </c>
      <c r="T647">
        <v>159.80000000000001</v>
      </c>
      <c r="U647">
        <v>69</v>
      </c>
      <c r="V647">
        <v>27.021000000000001</v>
      </c>
      <c r="W647">
        <v>0.78800000000000003</v>
      </c>
      <c r="X647">
        <v>2</v>
      </c>
      <c r="Y647">
        <v>3</v>
      </c>
      <c r="Z647">
        <f>IF(AND(MIN(data!D647:'data'!K647, data!M647:'data'!Y647)&gt;=0, IF(data!L647&lt;0, FALSE, data!L647&lt;=95),COUNTA(data!D647:'data'!Y647)=22), 1, 0)</f>
        <v>1</v>
      </c>
      <c r="AA647">
        <f>IF(data!D647=3, IF(COUNTIFS(data!A:A, data!A647, data!G:G, "&lt;&gt;2")=0, 1, 0), 0)</f>
        <v>0</v>
      </c>
      <c r="AB647">
        <f>IF(AND(data!G647=2, COUNTIFS(data!A:A, data!A647, data!G:G, 2) = data!D647), 1, 0)</f>
        <v>0</v>
      </c>
      <c r="AC647" t="str">
        <f>IF(AB647=1, data!D647, "0")</f>
        <v>0</v>
      </c>
    </row>
    <row r="648" spans="1:29" x14ac:dyDescent="0.25">
      <c r="A648" s="1">
        <v>157181</v>
      </c>
      <c r="B648">
        <v>3</v>
      </c>
      <c r="C648" s="1" t="s">
        <v>669</v>
      </c>
      <c r="D648">
        <v>3</v>
      </c>
      <c r="E648">
        <v>6</v>
      </c>
      <c r="F648">
        <v>2</v>
      </c>
      <c r="G648">
        <v>1</v>
      </c>
      <c r="H648">
        <v>17</v>
      </c>
      <c r="I648">
        <v>1</v>
      </c>
      <c r="J648">
        <v>1</v>
      </c>
      <c r="K648">
        <v>7</v>
      </c>
      <c r="L648">
        <v>3</v>
      </c>
      <c r="M648">
        <v>2</v>
      </c>
      <c r="N648">
        <v>4</v>
      </c>
      <c r="O648">
        <v>2</v>
      </c>
      <c r="P648">
        <v>1</v>
      </c>
      <c r="Q648">
        <v>3.1675</v>
      </c>
      <c r="R648">
        <v>4</v>
      </c>
      <c r="S648">
        <v>0</v>
      </c>
      <c r="T648">
        <v>183.5</v>
      </c>
      <c r="U648">
        <v>68.8</v>
      </c>
      <c r="V648">
        <v>20.431999999999999</v>
      </c>
      <c r="W648">
        <v>0.86599999999999999</v>
      </c>
      <c r="X648">
        <v>1</v>
      </c>
      <c r="Y648">
        <v>3</v>
      </c>
      <c r="Z648">
        <f>IF(AND(MIN(data!D648:'data'!K648, data!M648:'data'!Y648)&gt;=0, IF(data!L648&lt;0, FALSE, data!L648&lt;=95),COUNTA(data!D648:'data'!Y648)=22), 1, 0)</f>
        <v>1</v>
      </c>
      <c r="AA648">
        <f>IF(data!D648=3, IF(COUNTIFS(data!A:A, data!A648, data!G:G, "&lt;&gt;2")=0, 1, 0), 0)</f>
        <v>0</v>
      </c>
      <c r="AB648">
        <f>IF(AND(data!G648=2, COUNTIFS(data!A:A, data!A648, data!G:G, 2) = data!D648), 1, 0)</f>
        <v>0</v>
      </c>
      <c r="AC648" t="str">
        <f>IF(AB648=1, data!D648, "0")</f>
        <v>0</v>
      </c>
    </row>
    <row r="649" spans="1:29" x14ac:dyDescent="0.25">
      <c r="A649" s="1">
        <v>157201</v>
      </c>
      <c r="B649">
        <v>1</v>
      </c>
      <c r="C649" s="1" t="s">
        <v>670</v>
      </c>
      <c r="D649">
        <v>1</v>
      </c>
      <c r="E649">
        <v>6</v>
      </c>
      <c r="F649">
        <v>2</v>
      </c>
      <c r="G649">
        <v>1</v>
      </c>
      <c r="H649">
        <v>67</v>
      </c>
      <c r="I649">
        <v>3</v>
      </c>
      <c r="J649">
        <v>3</v>
      </c>
      <c r="K649">
        <v>7</v>
      </c>
      <c r="L649">
        <v>6</v>
      </c>
      <c r="M649">
        <v>4</v>
      </c>
      <c r="N649">
        <v>1</v>
      </c>
      <c r="O649">
        <v>5</v>
      </c>
      <c r="P649">
        <v>2</v>
      </c>
      <c r="Q649">
        <v>2.9000000000000001E-2</v>
      </c>
      <c r="R649">
        <v>-1</v>
      </c>
      <c r="S649">
        <v>0</v>
      </c>
      <c r="T649">
        <v>159.9</v>
      </c>
      <c r="U649">
        <v>83.6</v>
      </c>
      <c r="V649">
        <v>32.697000000000003</v>
      </c>
      <c r="W649">
        <v>0.98899999999999999</v>
      </c>
      <c r="X649">
        <v>1</v>
      </c>
      <c r="Y649">
        <v>3</v>
      </c>
      <c r="Z649">
        <f>IF(AND(MIN(data!D649:'data'!K649, data!M649:'data'!Y649)&gt;=0, IF(data!L649&lt;0, FALSE, data!L649&lt;=95),COUNTA(data!D649:'data'!Y649)=22), 1, 0)</f>
        <v>0</v>
      </c>
      <c r="AA649">
        <f>IF(data!D649=3, IF(COUNTIFS(data!A:A, data!A649, data!G:G, "&lt;&gt;2")=0, 1, 0), 0)</f>
        <v>0</v>
      </c>
      <c r="AB649">
        <f>IF(AND(data!G649=2, COUNTIFS(data!A:A, data!A649, data!G:G, 2) = data!D649), 1, 0)</f>
        <v>0</v>
      </c>
      <c r="AC649" t="str">
        <f>IF(AB649=1, data!D649, "0")</f>
        <v>0</v>
      </c>
    </row>
    <row r="650" spans="1:29" x14ac:dyDescent="0.25">
      <c r="A650" s="1">
        <v>157251</v>
      </c>
      <c r="B650">
        <v>1</v>
      </c>
      <c r="C650" s="1" t="s">
        <v>671</v>
      </c>
      <c r="D650">
        <v>1</v>
      </c>
      <c r="E650">
        <v>6</v>
      </c>
      <c r="F650">
        <v>2</v>
      </c>
      <c r="G650">
        <v>1</v>
      </c>
      <c r="H650">
        <v>63</v>
      </c>
      <c r="I650">
        <v>3</v>
      </c>
      <c r="J650">
        <v>1</v>
      </c>
      <c r="K650">
        <v>7</v>
      </c>
      <c r="L650">
        <v>6</v>
      </c>
      <c r="M650">
        <v>2</v>
      </c>
      <c r="N650">
        <v>3</v>
      </c>
      <c r="O650">
        <v>5</v>
      </c>
      <c r="P650">
        <v>1</v>
      </c>
      <c r="Q650">
        <v>7.0579999999999998</v>
      </c>
      <c r="R650">
        <v>-1</v>
      </c>
      <c r="S650">
        <v>0</v>
      </c>
      <c r="T650">
        <v>162.80000000000001</v>
      </c>
      <c r="U650">
        <v>74.099999999999994</v>
      </c>
      <c r="V650">
        <v>27.957999999999998</v>
      </c>
      <c r="W650">
        <v>0.89600000000000002</v>
      </c>
      <c r="X650">
        <v>2</v>
      </c>
      <c r="Y650">
        <v>1</v>
      </c>
      <c r="Z650">
        <f>IF(AND(MIN(data!D650:'data'!K650, data!M650:'data'!Y650)&gt;=0, IF(data!L650&lt;0, FALSE, data!L650&lt;=95),COUNTA(data!D650:'data'!Y650)=22), 1, 0)</f>
        <v>0</v>
      </c>
      <c r="AA650">
        <f>IF(data!D650=3, IF(COUNTIFS(data!A:A, data!A650, data!G:G, "&lt;&gt;2")=0, 1, 0), 0)</f>
        <v>0</v>
      </c>
      <c r="AB650">
        <f>IF(AND(data!G650=2, COUNTIFS(data!A:A, data!A650, data!G:G, 2) = data!D650), 1, 0)</f>
        <v>0</v>
      </c>
      <c r="AC650" t="str">
        <f>IF(AB650=1, data!D650, "0")</f>
        <v>0</v>
      </c>
    </row>
    <row r="651" spans="1:29" x14ac:dyDescent="0.25">
      <c r="A651" s="1">
        <v>157341</v>
      </c>
      <c r="B651">
        <v>1</v>
      </c>
      <c r="C651" s="1" t="s">
        <v>672</v>
      </c>
      <c r="D651">
        <v>1</v>
      </c>
      <c r="E651">
        <v>6</v>
      </c>
      <c r="F651">
        <v>2</v>
      </c>
      <c r="G651">
        <v>2</v>
      </c>
      <c r="H651">
        <v>53</v>
      </c>
      <c r="I651">
        <v>1</v>
      </c>
      <c r="J651">
        <v>1</v>
      </c>
      <c r="K651">
        <v>3</v>
      </c>
      <c r="L651">
        <v>6</v>
      </c>
      <c r="M651">
        <v>3</v>
      </c>
      <c r="N651">
        <v>4</v>
      </c>
      <c r="O651">
        <v>2</v>
      </c>
      <c r="P651">
        <v>2</v>
      </c>
      <c r="Q651">
        <v>0</v>
      </c>
      <c r="R651">
        <v>-1</v>
      </c>
      <c r="S651">
        <v>0</v>
      </c>
      <c r="T651">
        <v>170.1</v>
      </c>
      <c r="U651">
        <v>78.5</v>
      </c>
      <c r="V651">
        <v>27.131</v>
      </c>
      <c r="W651">
        <v>0.95899999999999996</v>
      </c>
      <c r="X651">
        <v>1</v>
      </c>
      <c r="Y651">
        <v>3</v>
      </c>
      <c r="Z651">
        <f>IF(AND(MIN(data!D651:'data'!K651, data!M651:'data'!Y651)&gt;=0, IF(data!L651&lt;0, FALSE, data!L651&lt;=95),COUNTA(data!D651:'data'!Y651)=22), 1, 0)</f>
        <v>0</v>
      </c>
      <c r="AA651">
        <f>IF(data!D651=3, IF(COUNTIFS(data!A:A, data!A651, data!G:G, "&lt;&gt;2")=0, 1, 0), 0)</f>
        <v>0</v>
      </c>
      <c r="AB651">
        <f>IF(AND(data!G651=2, COUNTIFS(data!A:A, data!A651, data!G:G, 2) = data!D651), 1, 0)</f>
        <v>1</v>
      </c>
      <c r="AC651">
        <f>IF(AB651=1, data!D651, "0")</f>
        <v>1</v>
      </c>
    </row>
    <row r="652" spans="1:29" x14ac:dyDescent="0.25">
      <c r="A652" s="1">
        <v>157351</v>
      </c>
      <c r="B652">
        <v>1</v>
      </c>
      <c r="C652" s="1" t="s">
        <v>673</v>
      </c>
      <c r="D652">
        <v>1</v>
      </c>
      <c r="E652">
        <v>6</v>
      </c>
      <c r="F652">
        <v>2</v>
      </c>
      <c r="G652">
        <v>2</v>
      </c>
      <c r="H652">
        <v>43</v>
      </c>
      <c r="I652">
        <v>4</v>
      </c>
      <c r="J652">
        <v>1</v>
      </c>
      <c r="K652">
        <v>1</v>
      </c>
      <c r="L652">
        <v>18</v>
      </c>
      <c r="M652">
        <v>2</v>
      </c>
      <c r="N652">
        <v>1</v>
      </c>
      <c r="O652">
        <v>5</v>
      </c>
      <c r="P652">
        <v>1</v>
      </c>
      <c r="Q652">
        <v>12</v>
      </c>
      <c r="R652">
        <v>-1</v>
      </c>
      <c r="S652">
        <v>0</v>
      </c>
      <c r="T652">
        <v>190.3</v>
      </c>
      <c r="U652">
        <v>91.9</v>
      </c>
      <c r="V652">
        <v>25.376999999999999</v>
      </c>
      <c r="W652">
        <v>0.85199999999999998</v>
      </c>
      <c r="X652">
        <v>1</v>
      </c>
      <c r="Y652">
        <v>3</v>
      </c>
      <c r="Z652">
        <f>IF(AND(MIN(data!D652:'data'!K652, data!M652:'data'!Y652)&gt;=0, IF(data!L652&lt;0, FALSE, data!L652&lt;=95),COUNTA(data!D652:'data'!Y652)=22), 1, 0)</f>
        <v>0</v>
      </c>
      <c r="AA652">
        <f>IF(data!D652=3, IF(COUNTIFS(data!A:A, data!A652, data!G:G, "&lt;&gt;2")=0, 1, 0), 0)</f>
        <v>0</v>
      </c>
      <c r="AB652">
        <f>IF(AND(data!G652=2, COUNTIFS(data!A:A, data!A652, data!G:G, 2) = data!D652), 1, 0)</f>
        <v>1</v>
      </c>
      <c r="AC652">
        <f>IF(AB652=1, data!D652, "0")</f>
        <v>1</v>
      </c>
    </row>
    <row r="653" spans="1:29" x14ac:dyDescent="0.25">
      <c r="A653" s="1">
        <v>157371</v>
      </c>
      <c r="B653">
        <v>1</v>
      </c>
      <c r="C653" s="1" t="s">
        <v>674</v>
      </c>
      <c r="D653">
        <v>3</v>
      </c>
      <c r="E653">
        <v>6</v>
      </c>
      <c r="F653">
        <v>2</v>
      </c>
      <c r="G653">
        <v>1</v>
      </c>
      <c r="H653">
        <v>56</v>
      </c>
      <c r="I653">
        <v>2</v>
      </c>
      <c r="J653">
        <v>1</v>
      </c>
      <c r="K653">
        <v>1</v>
      </c>
      <c r="L653">
        <v>20</v>
      </c>
      <c r="M653">
        <v>1</v>
      </c>
      <c r="N653">
        <v>2</v>
      </c>
      <c r="O653">
        <v>5</v>
      </c>
      <c r="P653">
        <v>1</v>
      </c>
      <c r="Q653">
        <v>22.344999999999999</v>
      </c>
      <c r="R653">
        <v>-1</v>
      </c>
      <c r="S653">
        <v>0</v>
      </c>
      <c r="T653">
        <v>182</v>
      </c>
      <c r="U653">
        <v>82.1</v>
      </c>
      <c r="V653">
        <v>24.786000000000001</v>
      </c>
      <c r="W653">
        <v>0.88700000000000001</v>
      </c>
      <c r="X653">
        <v>1</v>
      </c>
      <c r="Y653">
        <v>3</v>
      </c>
      <c r="Z653">
        <f>IF(AND(MIN(data!D653:'data'!K653, data!M653:'data'!Y653)&gt;=0, IF(data!L653&lt;0, FALSE, data!L653&lt;=95),COUNTA(data!D653:'data'!Y653)=22), 1, 0)</f>
        <v>0</v>
      </c>
      <c r="AA653">
        <f>IF(data!D653=3, IF(COUNTIFS(data!A:A, data!A653, data!G:G, "&lt;&gt;2")=0, 1, 0), 0)</f>
        <v>0</v>
      </c>
      <c r="AB653">
        <f>IF(AND(data!G653=2, COUNTIFS(data!A:A, data!A653, data!G:G, 2) = data!D653), 1, 0)</f>
        <v>0</v>
      </c>
      <c r="AC653" t="str">
        <f>IF(AB653=1, data!D653, "0")</f>
        <v>0</v>
      </c>
    </row>
    <row r="654" spans="1:29" x14ac:dyDescent="0.25">
      <c r="A654" s="1">
        <v>157371</v>
      </c>
      <c r="B654">
        <v>2</v>
      </c>
      <c r="C654" s="1" t="s">
        <v>675</v>
      </c>
      <c r="D654">
        <v>3</v>
      </c>
      <c r="E654">
        <v>6</v>
      </c>
      <c r="F654">
        <v>2</v>
      </c>
      <c r="G654">
        <v>2</v>
      </c>
      <c r="H654">
        <v>58</v>
      </c>
      <c r="I654">
        <v>2</v>
      </c>
      <c r="J654">
        <v>1</v>
      </c>
      <c r="K654">
        <v>6</v>
      </c>
      <c r="L654">
        <v>20</v>
      </c>
      <c r="M654">
        <v>5</v>
      </c>
      <c r="N654">
        <v>3</v>
      </c>
      <c r="O654">
        <v>5</v>
      </c>
      <c r="P654">
        <v>1</v>
      </c>
      <c r="Q654">
        <v>99.528999999999996</v>
      </c>
      <c r="R654">
        <v>-1</v>
      </c>
      <c r="S654">
        <v>12</v>
      </c>
      <c r="T654">
        <v>158.9</v>
      </c>
      <c r="U654">
        <v>91.5</v>
      </c>
      <c r="V654">
        <v>36.238999999999997</v>
      </c>
      <c r="W654">
        <v>0.88700000000000001</v>
      </c>
      <c r="X654">
        <v>2</v>
      </c>
      <c r="Y654">
        <v>1</v>
      </c>
      <c r="Z654">
        <f>IF(AND(MIN(data!D654:'data'!K654, data!M654:'data'!Y654)&gt;=0, IF(data!L654&lt;0, FALSE, data!L654&lt;=95),COUNTA(data!D654:'data'!Y654)=22), 1, 0)</f>
        <v>0</v>
      </c>
      <c r="AA654">
        <f>IF(data!D654=3, IF(COUNTIFS(data!A:A, data!A654, data!G:G, "&lt;&gt;2")=0, 1, 0), 0)</f>
        <v>0</v>
      </c>
      <c r="AB654">
        <f>IF(AND(data!G654=2, COUNTIFS(data!A:A, data!A654, data!G:G, 2) = data!D654), 1, 0)</f>
        <v>0</v>
      </c>
      <c r="AC654" t="str">
        <f>IF(AB654=1, data!D654, "0")</f>
        <v>0</v>
      </c>
    </row>
    <row r="655" spans="1:29" x14ac:dyDescent="0.25">
      <c r="A655" s="1">
        <v>157371</v>
      </c>
      <c r="B655">
        <v>3</v>
      </c>
      <c r="C655" s="1" t="s">
        <v>676</v>
      </c>
      <c r="D655">
        <v>3</v>
      </c>
      <c r="E655">
        <v>6</v>
      </c>
      <c r="F655">
        <v>2</v>
      </c>
      <c r="G655">
        <v>1</v>
      </c>
      <c r="H655">
        <v>36</v>
      </c>
      <c r="I655">
        <v>1</v>
      </c>
      <c r="J655">
        <v>1</v>
      </c>
      <c r="K655">
        <v>2</v>
      </c>
      <c r="L655">
        <v>20</v>
      </c>
      <c r="M655">
        <v>2</v>
      </c>
      <c r="N655">
        <v>1</v>
      </c>
      <c r="O655">
        <v>5</v>
      </c>
      <c r="P655">
        <v>1</v>
      </c>
      <c r="Q655">
        <v>20.029</v>
      </c>
      <c r="R655">
        <v>-1</v>
      </c>
      <c r="S655">
        <v>3</v>
      </c>
      <c r="T655">
        <v>167.3</v>
      </c>
      <c r="U655">
        <v>85.1</v>
      </c>
      <c r="V655">
        <v>30.404</v>
      </c>
      <c r="W655">
        <v>0.95</v>
      </c>
      <c r="X655">
        <v>1</v>
      </c>
      <c r="Y655">
        <v>1</v>
      </c>
      <c r="Z655">
        <f>IF(AND(MIN(data!D655:'data'!K655, data!M655:'data'!Y655)&gt;=0, IF(data!L655&lt;0, FALSE, data!L655&lt;=95),COUNTA(data!D655:'data'!Y655)=22), 1, 0)</f>
        <v>0</v>
      </c>
      <c r="AA655">
        <f>IF(data!D655=3, IF(COUNTIFS(data!A:A, data!A655, data!G:G, "&lt;&gt;2")=0, 1, 0), 0)</f>
        <v>0</v>
      </c>
      <c r="AB655">
        <f>IF(AND(data!G655=2, COUNTIFS(data!A:A, data!A655, data!G:G, 2) = data!D655), 1, 0)</f>
        <v>0</v>
      </c>
      <c r="AC655" t="str">
        <f>IF(AB655=1, data!D655, "0")</f>
        <v>0</v>
      </c>
    </row>
    <row r="656" spans="1:29" x14ac:dyDescent="0.25">
      <c r="A656" s="1">
        <v>158151</v>
      </c>
      <c r="B656">
        <v>1</v>
      </c>
      <c r="C656" s="1" t="s">
        <v>677</v>
      </c>
      <c r="D656">
        <v>2</v>
      </c>
      <c r="E656">
        <v>2</v>
      </c>
      <c r="F656">
        <v>14</v>
      </c>
      <c r="G656">
        <v>1</v>
      </c>
      <c r="H656">
        <v>26</v>
      </c>
      <c r="I656">
        <v>6</v>
      </c>
      <c r="J656">
        <v>1</v>
      </c>
      <c r="K656">
        <v>3</v>
      </c>
      <c r="L656">
        <v>10</v>
      </c>
      <c r="M656">
        <v>2</v>
      </c>
      <c r="N656">
        <v>3</v>
      </c>
      <c r="O656">
        <v>5</v>
      </c>
      <c r="P656">
        <v>1</v>
      </c>
      <c r="Q656">
        <v>2.0179999999999998</v>
      </c>
      <c r="R656">
        <v>-1</v>
      </c>
      <c r="S656">
        <v>0</v>
      </c>
      <c r="T656">
        <v>187.2</v>
      </c>
      <c r="U656">
        <v>80.099999999999994</v>
      </c>
      <c r="V656">
        <v>22.856999999999999</v>
      </c>
      <c r="W656">
        <v>0.86599999999999999</v>
      </c>
      <c r="X656">
        <v>1</v>
      </c>
      <c r="Y656">
        <v>3</v>
      </c>
      <c r="Z656">
        <f>IF(AND(MIN(data!D656:'data'!K656, data!M656:'data'!Y656)&gt;=0, IF(data!L656&lt;0, FALSE, data!L656&lt;=95),COUNTA(data!D656:'data'!Y656)=22), 1, 0)</f>
        <v>0</v>
      </c>
      <c r="AA656">
        <f>IF(data!D656=3, IF(COUNTIFS(data!A:A, data!A656, data!G:G, "&lt;&gt;2")=0, 1, 0), 0)</f>
        <v>0</v>
      </c>
      <c r="AB656">
        <f>IF(AND(data!G656=2, COUNTIFS(data!A:A, data!A656, data!G:G, 2) = data!D656), 1, 0)</f>
        <v>0</v>
      </c>
      <c r="AC656" t="str">
        <f>IF(AB656=1, data!D656, "0")</f>
        <v>0</v>
      </c>
    </row>
    <row r="657" spans="1:29" x14ac:dyDescent="0.25">
      <c r="A657" s="1">
        <v>158151</v>
      </c>
      <c r="B657">
        <v>2</v>
      </c>
      <c r="C657" s="1" t="s">
        <v>678</v>
      </c>
      <c r="D657">
        <v>2</v>
      </c>
      <c r="E657">
        <v>2</v>
      </c>
      <c r="F657">
        <v>14</v>
      </c>
      <c r="G657">
        <v>2</v>
      </c>
      <c r="H657">
        <v>25</v>
      </c>
      <c r="I657">
        <v>6</v>
      </c>
      <c r="J657">
        <v>1</v>
      </c>
      <c r="K657">
        <v>2</v>
      </c>
      <c r="L657">
        <v>10</v>
      </c>
      <c r="M657">
        <v>2</v>
      </c>
      <c r="N657">
        <v>4</v>
      </c>
      <c r="O657">
        <v>2</v>
      </c>
      <c r="P657">
        <v>1</v>
      </c>
      <c r="Q657">
        <v>8.7119999999999997</v>
      </c>
      <c r="R657">
        <v>-1</v>
      </c>
      <c r="S657">
        <v>0</v>
      </c>
      <c r="T657">
        <v>152.30000000000001</v>
      </c>
      <c r="U657">
        <v>65.900000000000006</v>
      </c>
      <c r="V657">
        <v>28.411000000000001</v>
      </c>
      <c r="W657">
        <v>0.75600000000000001</v>
      </c>
      <c r="X657">
        <v>2</v>
      </c>
      <c r="Y657">
        <v>3</v>
      </c>
      <c r="Z657">
        <f>IF(AND(MIN(data!D657:'data'!K657, data!M657:'data'!Y657)&gt;=0, IF(data!L657&lt;0, FALSE, data!L657&lt;=95),COUNTA(data!D657:'data'!Y657)=22), 1, 0)</f>
        <v>0</v>
      </c>
      <c r="AA657">
        <f>IF(data!D657=3, IF(COUNTIFS(data!A:A, data!A657, data!G:G, "&lt;&gt;2")=0, 1, 0), 0)</f>
        <v>0</v>
      </c>
      <c r="AB657">
        <f>IF(AND(data!G657=2, COUNTIFS(data!A:A, data!A657, data!G:G, 2) = data!D657), 1, 0)</f>
        <v>0</v>
      </c>
      <c r="AC657" t="str">
        <f>IF(AB657=1, data!D657, "0")</f>
        <v>0</v>
      </c>
    </row>
    <row r="658" spans="1:29" x14ac:dyDescent="0.25">
      <c r="A658" s="1">
        <v>158181</v>
      </c>
      <c r="B658">
        <v>1</v>
      </c>
      <c r="C658" s="1" t="s">
        <v>679</v>
      </c>
      <c r="D658">
        <v>2</v>
      </c>
      <c r="E658">
        <v>2</v>
      </c>
      <c r="F658">
        <v>14</v>
      </c>
      <c r="G658">
        <v>1</v>
      </c>
      <c r="H658">
        <v>22</v>
      </c>
      <c r="I658">
        <v>1</v>
      </c>
      <c r="J658">
        <v>1</v>
      </c>
      <c r="K658">
        <v>1</v>
      </c>
      <c r="L658">
        <v>96</v>
      </c>
      <c r="M658">
        <v>2</v>
      </c>
      <c r="N658">
        <v>1</v>
      </c>
      <c r="O658">
        <v>5</v>
      </c>
      <c r="P658">
        <v>1</v>
      </c>
      <c r="Q658">
        <v>23.594999999999999</v>
      </c>
      <c r="R658">
        <v>4</v>
      </c>
      <c r="S658">
        <v>-2</v>
      </c>
      <c r="T658">
        <v>192.1</v>
      </c>
      <c r="U658">
        <v>103.7</v>
      </c>
      <c r="V658">
        <v>28.100999999999999</v>
      </c>
      <c r="W658">
        <v>0.82599999999999996</v>
      </c>
      <c r="X658">
        <v>-2</v>
      </c>
      <c r="Y658">
        <v>-2</v>
      </c>
      <c r="Z658">
        <f>IF(AND(MIN(data!D658:'data'!K658, data!M658:'data'!Y658)&gt;=0, IF(data!L658&lt;0, FALSE, data!L658&lt;=95),COUNTA(data!D658:'data'!Y658)=22), 1, 0)</f>
        <v>0</v>
      </c>
      <c r="AA658">
        <f>IF(data!D658=3, IF(COUNTIFS(data!A:A, data!A658, data!G:G, "&lt;&gt;2")=0, 1, 0), 0)</f>
        <v>0</v>
      </c>
      <c r="AB658">
        <f>IF(AND(data!G658=2, COUNTIFS(data!A:A, data!A658, data!G:G, 2) = data!D658), 1, 0)</f>
        <v>0</v>
      </c>
      <c r="AC658" t="str">
        <f>IF(AB658=1, data!D658, "0")</f>
        <v>0</v>
      </c>
    </row>
    <row r="659" spans="1:29" x14ac:dyDescent="0.25">
      <c r="A659" s="1">
        <v>158181</v>
      </c>
      <c r="B659">
        <v>2</v>
      </c>
      <c r="C659" s="1" t="s">
        <v>680</v>
      </c>
      <c r="D659">
        <v>2</v>
      </c>
      <c r="E659">
        <v>2</v>
      </c>
      <c r="F659">
        <v>14</v>
      </c>
      <c r="G659">
        <v>1</v>
      </c>
      <c r="H659">
        <v>21</v>
      </c>
      <c r="I659">
        <v>1</v>
      </c>
      <c r="J659">
        <v>1</v>
      </c>
      <c r="K659">
        <v>1</v>
      </c>
      <c r="L659">
        <v>96</v>
      </c>
      <c r="M659">
        <v>2</v>
      </c>
      <c r="N659">
        <v>4</v>
      </c>
      <c r="O659">
        <v>1</v>
      </c>
      <c r="P659">
        <v>1</v>
      </c>
      <c r="Q659">
        <v>37.787999999999997</v>
      </c>
      <c r="R659">
        <v>4</v>
      </c>
      <c r="S659">
        <v>0</v>
      </c>
      <c r="T659">
        <v>186.4</v>
      </c>
      <c r="U659">
        <v>97.6</v>
      </c>
      <c r="V659">
        <v>28.09</v>
      </c>
      <c r="W659">
        <v>0.878</v>
      </c>
      <c r="X659">
        <v>3</v>
      </c>
      <c r="Y659">
        <v>2</v>
      </c>
      <c r="Z659">
        <f>IF(AND(MIN(data!D659:'data'!K659, data!M659:'data'!Y659)&gt;=0, IF(data!L659&lt;0, FALSE, data!L659&lt;=95),COUNTA(data!D659:'data'!Y659)=22), 1, 0)</f>
        <v>0</v>
      </c>
      <c r="AA659">
        <f>IF(data!D659=3, IF(COUNTIFS(data!A:A, data!A659, data!G:G, "&lt;&gt;2")=0, 1, 0), 0)</f>
        <v>0</v>
      </c>
      <c r="AB659">
        <f>IF(AND(data!G659=2, COUNTIFS(data!A:A, data!A659, data!G:G, 2) = data!D659), 1, 0)</f>
        <v>0</v>
      </c>
      <c r="AC659" t="str">
        <f>IF(AB659=1, data!D659, "0")</f>
        <v>0</v>
      </c>
    </row>
    <row r="660" spans="1:29" x14ac:dyDescent="0.25">
      <c r="A660" s="1">
        <v>158201</v>
      </c>
      <c r="B660">
        <v>1</v>
      </c>
      <c r="C660" s="1" t="s">
        <v>681</v>
      </c>
      <c r="D660">
        <v>2</v>
      </c>
      <c r="E660">
        <v>2</v>
      </c>
      <c r="F660">
        <v>14</v>
      </c>
      <c r="G660">
        <v>1</v>
      </c>
      <c r="H660">
        <v>28</v>
      </c>
      <c r="I660">
        <v>2</v>
      </c>
      <c r="J660">
        <v>1</v>
      </c>
      <c r="K660">
        <v>1</v>
      </c>
      <c r="L660">
        <v>18</v>
      </c>
      <c r="M660">
        <v>2</v>
      </c>
      <c r="N660">
        <v>1</v>
      </c>
      <c r="O660">
        <v>5</v>
      </c>
      <c r="P660">
        <v>1</v>
      </c>
      <c r="Q660">
        <v>13.558</v>
      </c>
      <c r="R660">
        <v>-1</v>
      </c>
      <c r="S660">
        <v>2</v>
      </c>
      <c r="T660">
        <v>175.3</v>
      </c>
      <c r="U660">
        <v>79.5</v>
      </c>
      <c r="V660">
        <v>25.87</v>
      </c>
      <c r="W660">
        <v>0.86099999999999999</v>
      </c>
      <c r="X660">
        <v>2</v>
      </c>
      <c r="Y660">
        <v>3</v>
      </c>
      <c r="Z660">
        <f>IF(AND(MIN(data!D660:'data'!K660, data!M660:'data'!Y660)&gt;=0, IF(data!L660&lt;0, FALSE, data!L660&lt;=95),COUNTA(data!D660:'data'!Y660)=22), 1, 0)</f>
        <v>0</v>
      </c>
      <c r="AA660">
        <f>IF(data!D660=3, IF(COUNTIFS(data!A:A, data!A660, data!G:G, "&lt;&gt;2")=0, 1, 0), 0)</f>
        <v>0</v>
      </c>
      <c r="AB660">
        <f>IF(AND(data!G660=2, COUNTIFS(data!A:A, data!A660, data!G:G, 2) = data!D660), 1, 0)</f>
        <v>0</v>
      </c>
      <c r="AC660" t="str">
        <f>IF(AB660=1, data!D660, "0")</f>
        <v>0</v>
      </c>
    </row>
    <row r="661" spans="1:29" x14ac:dyDescent="0.25">
      <c r="A661" s="1">
        <v>158201</v>
      </c>
      <c r="B661">
        <v>2</v>
      </c>
      <c r="C661" s="1" t="s">
        <v>682</v>
      </c>
      <c r="D661">
        <v>2</v>
      </c>
      <c r="E661">
        <v>2</v>
      </c>
      <c r="F661">
        <v>14</v>
      </c>
      <c r="G661">
        <v>2</v>
      </c>
      <c r="H661">
        <v>28</v>
      </c>
      <c r="I661">
        <v>2</v>
      </c>
      <c r="J661">
        <v>1</v>
      </c>
      <c r="K661">
        <v>1</v>
      </c>
      <c r="L661">
        <v>18</v>
      </c>
      <c r="M661">
        <v>2</v>
      </c>
      <c r="N661">
        <v>4</v>
      </c>
      <c r="O661">
        <v>1</v>
      </c>
      <c r="P661">
        <v>1</v>
      </c>
      <c r="Q661">
        <v>5.1630000000000003</v>
      </c>
      <c r="R661">
        <v>-1</v>
      </c>
      <c r="S661">
        <v>1</v>
      </c>
      <c r="T661">
        <v>161.4</v>
      </c>
      <c r="U661">
        <v>65.7</v>
      </c>
      <c r="V661">
        <v>25.221</v>
      </c>
      <c r="W661">
        <v>0.71899999999999997</v>
      </c>
      <c r="X661">
        <v>2</v>
      </c>
      <c r="Y661">
        <v>1</v>
      </c>
      <c r="Z661">
        <f>IF(AND(MIN(data!D661:'data'!K661, data!M661:'data'!Y661)&gt;=0, IF(data!L661&lt;0, FALSE, data!L661&lt;=95),COUNTA(data!D661:'data'!Y661)=22), 1, 0)</f>
        <v>0</v>
      </c>
      <c r="AA661">
        <f>IF(data!D661=3, IF(COUNTIFS(data!A:A, data!A661, data!G:G, "&lt;&gt;2")=0, 1, 0), 0)</f>
        <v>0</v>
      </c>
      <c r="AB661">
        <f>IF(AND(data!G661=2, COUNTIFS(data!A:A, data!A661, data!G:G, 2) = data!D661), 1, 0)</f>
        <v>0</v>
      </c>
      <c r="AC661" t="str">
        <f>IF(AB661=1, data!D661, "0")</f>
        <v>0</v>
      </c>
    </row>
    <row r="662" spans="1:29" x14ac:dyDescent="0.25">
      <c r="A662" s="1">
        <v>158251</v>
      </c>
      <c r="B662">
        <v>1</v>
      </c>
      <c r="C662" s="1" t="s">
        <v>683</v>
      </c>
      <c r="D662">
        <v>2</v>
      </c>
      <c r="E662">
        <v>2</v>
      </c>
      <c r="F662">
        <v>14</v>
      </c>
      <c r="G662">
        <v>1</v>
      </c>
      <c r="H662">
        <v>23</v>
      </c>
      <c r="I662">
        <v>6</v>
      </c>
      <c r="J662">
        <v>1</v>
      </c>
      <c r="K662">
        <v>1</v>
      </c>
      <c r="L662">
        <v>13</v>
      </c>
      <c r="M662">
        <v>2</v>
      </c>
      <c r="N662">
        <v>1</v>
      </c>
      <c r="O662">
        <v>5</v>
      </c>
      <c r="P662">
        <v>1</v>
      </c>
      <c r="Q662">
        <v>33.75</v>
      </c>
      <c r="R662">
        <v>3</v>
      </c>
      <c r="S662">
        <v>5</v>
      </c>
      <c r="T662">
        <v>183.3</v>
      </c>
      <c r="U662">
        <v>89.9</v>
      </c>
      <c r="V662">
        <v>26.757000000000001</v>
      </c>
      <c r="W662">
        <v>0.89800000000000002</v>
      </c>
      <c r="X662">
        <v>1</v>
      </c>
      <c r="Y662">
        <v>1</v>
      </c>
      <c r="Z662">
        <f>IF(AND(MIN(data!D662:'data'!K662, data!M662:'data'!Y662)&gt;=0, IF(data!L662&lt;0, FALSE, data!L662&lt;=95),COUNTA(data!D662:'data'!Y662)=22), 1, 0)</f>
        <v>1</v>
      </c>
      <c r="AA662">
        <f>IF(data!D662=3, IF(COUNTIFS(data!A:A, data!A662, data!G:G, "&lt;&gt;2")=0, 1, 0), 0)</f>
        <v>0</v>
      </c>
      <c r="AB662">
        <f>IF(AND(data!G662=2, COUNTIFS(data!A:A, data!A662, data!G:G, 2) = data!D662), 1, 0)</f>
        <v>0</v>
      </c>
      <c r="AC662" t="str">
        <f>IF(AB662=1, data!D662, "0")</f>
        <v>0</v>
      </c>
    </row>
    <row r="663" spans="1:29" x14ac:dyDescent="0.25">
      <c r="A663" s="1">
        <v>158251</v>
      </c>
      <c r="B663">
        <v>2</v>
      </c>
      <c r="C663" s="1" t="s">
        <v>684</v>
      </c>
      <c r="D663">
        <v>2</v>
      </c>
      <c r="E663">
        <v>2</v>
      </c>
      <c r="F663">
        <v>14</v>
      </c>
      <c r="G663">
        <v>2</v>
      </c>
      <c r="H663">
        <v>22</v>
      </c>
      <c r="I663">
        <v>6</v>
      </c>
      <c r="J663">
        <v>1</v>
      </c>
      <c r="K663">
        <v>3</v>
      </c>
      <c r="L663">
        <v>13</v>
      </c>
      <c r="M663">
        <v>2</v>
      </c>
      <c r="N663">
        <v>4</v>
      </c>
      <c r="O663">
        <v>1</v>
      </c>
      <c r="P663">
        <v>1</v>
      </c>
      <c r="Q663">
        <v>6.875</v>
      </c>
      <c r="R663">
        <v>2</v>
      </c>
      <c r="S663">
        <v>4</v>
      </c>
      <c r="T663">
        <v>156.30000000000001</v>
      </c>
      <c r="U663">
        <v>53.5</v>
      </c>
      <c r="V663">
        <v>21.9</v>
      </c>
      <c r="W663">
        <v>0.68200000000000005</v>
      </c>
      <c r="X663">
        <v>-8</v>
      </c>
      <c r="Y663">
        <v>3</v>
      </c>
      <c r="Z663">
        <f>IF(AND(MIN(data!D663:'data'!K663, data!M663:'data'!Y663)&gt;=0, IF(data!L663&lt;0, FALSE, data!L663&lt;=95),COUNTA(data!D663:'data'!Y663)=22), 1, 0)</f>
        <v>0</v>
      </c>
      <c r="AA663">
        <f>IF(data!D663=3, IF(COUNTIFS(data!A:A, data!A663, data!G:G, "&lt;&gt;2")=0, 1, 0), 0)</f>
        <v>0</v>
      </c>
      <c r="AB663">
        <f>IF(AND(data!G663=2, COUNTIFS(data!A:A, data!A663, data!G:G, 2) = data!D663), 1, 0)</f>
        <v>0</v>
      </c>
      <c r="AC663" t="str">
        <f>IF(AB663=1, data!D663, "0")</f>
        <v>0</v>
      </c>
    </row>
    <row r="664" spans="1:29" x14ac:dyDescent="0.25">
      <c r="A664" s="1">
        <v>158271</v>
      </c>
      <c r="B664">
        <v>1</v>
      </c>
      <c r="C664" s="1" t="s">
        <v>685</v>
      </c>
      <c r="D664">
        <v>2</v>
      </c>
      <c r="E664">
        <v>2</v>
      </c>
      <c r="F664">
        <v>14</v>
      </c>
      <c r="G664">
        <v>1</v>
      </c>
      <c r="H664">
        <v>29</v>
      </c>
      <c r="I664">
        <v>6</v>
      </c>
      <c r="J664">
        <v>1</v>
      </c>
      <c r="K664">
        <v>1</v>
      </c>
      <c r="L664">
        <v>-1</v>
      </c>
      <c r="M664">
        <v>1</v>
      </c>
      <c r="N664">
        <v>4</v>
      </c>
      <c r="O664">
        <v>1</v>
      </c>
      <c r="P664">
        <v>1</v>
      </c>
      <c r="Q664">
        <v>19.116</v>
      </c>
      <c r="R664">
        <v>-1</v>
      </c>
      <c r="S664">
        <v>2</v>
      </c>
      <c r="T664">
        <v>182.2</v>
      </c>
      <c r="U664">
        <v>85.8</v>
      </c>
      <c r="V664">
        <v>25.846</v>
      </c>
      <c r="W664">
        <v>0.86899999999999999</v>
      </c>
      <c r="X664">
        <v>1</v>
      </c>
      <c r="Y664">
        <v>2</v>
      </c>
      <c r="Z664">
        <f>IF(AND(MIN(data!D664:'data'!K664, data!M664:'data'!Y664)&gt;=0, IF(data!L664&lt;0, FALSE, data!L664&lt;=95),COUNTA(data!D664:'data'!Y664)=22), 1, 0)</f>
        <v>0</v>
      </c>
      <c r="AA664">
        <f>IF(data!D664=3, IF(COUNTIFS(data!A:A, data!A664, data!G:G, "&lt;&gt;2")=0, 1, 0), 0)</f>
        <v>0</v>
      </c>
      <c r="AB664">
        <f>IF(AND(data!G664=2, COUNTIFS(data!A:A, data!A664, data!G:G, 2) = data!D664), 1, 0)</f>
        <v>0</v>
      </c>
      <c r="AC664" t="str">
        <f>IF(AB664=1, data!D664, "0")</f>
        <v>0</v>
      </c>
    </row>
    <row r="665" spans="1:29" x14ac:dyDescent="0.25">
      <c r="A665" s="1">
        <v>158271</v>
      </c>
      <c r="B665">
        <v>2</v>
      </c>
      <c r="C665" s="1" t="s">
        <v>686</v>
      </c>
      <c r="D665">
        <v>2</v>
      </c>
      <c r="E665">
        <v>2</v>
      </c>
      <c r="F665">
        <v>14</v>
      </c>
      <c r="G665">
        <v>2</v>
      </c>
      <c r="H665">
        <v>30</v>
      </c>
      <c r="I665">
        <v>6</v>
      </c>
      <c r="J665">
        <v>1</v>
      </c>
      <c r="K665">
        <v>1</v>
      </c>
      <c r="L665">
        <v>-1</v>
      </c>
      <c r="M665">
        <v>2</v>
      </c>
      <c r="N665">
        <v>4</v>
      </c>
      <c r="O665">
        <v>1</v>
      </c>
      <c r="P665">
        <v>1</v>
      </c>
      <c r="Q665">
        <v>16.317</v>
      </c>
      <c r="R665">
        <v>-1</v>
      </c>
      <c r="S665">
        <v>0</v>
      </c>
      <c r="T665">
        <v>172.8</v>
      </c>
      <c r="U665">
        <v>70.5</v>
      </c>
      <c r="V665">
        <v>23.61</v>
      </c>
      <c r="W665">
        <v>0.72199999999999998</v>
      </c>
      <c r="X665">
        <v>2</v>
      </c>
      <c r="Y665">
        <v>1</v>
      </c>
      <c r="Z665">
        <f>IF(AND(MIN(data!D665:'data'!K665, data!M665:'data'!Y665)&gt;=0, IF(data!L665&lt;0, FALSE, data!L665&lt;=95),COUNTA(data!D665:'data'!Y665)=22), 1, 0)</f>
        <v>0</v>
      </c>
      <c r="AA665">
        <f>IF(data!D665=3, IF(COUNTIFS(data!A:A, data!A665, data!G:G, "&lt;&gt;2")=0, 1, 0), 0)</f>
        <v>0</v>
      </c>
      <c r="AB665">
        <f>IF(AND(data!G665=2, COUNTIFS(data!A:A, data!A665, data!G:G, 2) = data!D665), 1, 0)</f>
        <v>0</v>
      </c>
      <c r="AC665" t="str">
        <f>IF(AB665=1, data!D665, "0")</f>
        <v>0</v>
      </c>
    </row>
    <row r="666" spans="1:29" x14ac:dyDescent="0.25">
      <c r="A666" s="1">
        <v>158351</v>
      </c>
      <c r="B666">
        <v>1</v>
      </c>
      <c r="C666" s="1" t="s">
        <v>687</v>
      </c>
      <c r="D666">
        <v>2</v>
      </c>
      <c r="E666">
        <v>2</v>
      </c>
      <c r="F666">
        <v>14</v>
      </c>
      <c r="G666">
        <v>1</v>
      </c>
      <c r="H666">
        <v>53</v>
      </c>
      <c r="I666">
        <v>2</v>
      </c>
      <c r="J666">
        <v>1</v>
      </c>
      <c r="K666">
        <v>6</v>
      </c>
      <c r="L666">
        <v>10</v>
      </c>
      <c r="M666">
        <v>2</v>
      </c>
      <c r="N666">
        <v>1</v>
      </c>
      <c r="O666">
        <v>5</v>
      </c>
      <c r="P666">
        <v>1</v>
      </c>
      <c r="Q666">
        <v>17.625</v>
      </c>
      <c r="R666">
        <v>-1</v>
      </c>
      <c r="S666">
        <v>8</v>
      </c>
      <c r="T666">
        <v>177.7</v>
      </c>
      <c r="U666">
        <v>112.7</v>
      </c>
      <c r="V666">
        <v>35.69</v>
      </c>
      <c r="W666">
        <v>0.97399999999999998</v>
      </c>
      <c r="X666">
        <v>2</v>
      </c>
      <c r="Y666">
        <v>1</v>
      </c>
      <c r="Z666">
        <f>IF(AND(MIN(data!D666:'data'!K666, data!M666:'data'!Y666)&gt;=0, IF(data!L666&lt;0, FALSE, data!L666&lt;=95),COUNTA(data!D666:'data'!Y666)=22), 1, 0)</f>
        <v>0</v>
      </c>
      <c r="AA666">
        <f>IF(data!D666=3, IF(COUNTIFS(data!A:A, data!A666, data!G:G, "&lt;&gt;2")=0, 1, 0), 0)</f>
        <v>0</v>
      </c>
      <c r="AB666">
        <f>IF(AND(data!G666=2, COUNTIFS(data!A:A, data!A666, data!G:G, 2) = data!D666), 1, 0)</f>
        <v>0</v>
      </c>
      <c r="AC666" t="str">
        <f>IF(AB666=1, data!D666, "0")</f>
        <v>0</v>
      </c>
    </row>
    <row r="667" spans="1:29" x14ac:dyDescent="0.25">
      <c r="A667" s="1">
        <v>158351</v>
      </c>
      <c r="B667">
        <v>2</v>
      </c>
      <c r="C667" s="1" t="s">
        <v>688</v>
      </c>
      <c r="D667">
        <v>2</v>
      </c>
      <c r="E667">
        <v>2</v>
      </c>
      <c r="F667">
        <v>14</v>
      </c>
      <c r="G667">
        <v>2</v>
      </c>
      <c r="H667">
        <v>53</v>
      </c>
      <c r="I667">
        <v>2</v>
      </c>
      <c r="J667">
        <v>1</v>
      </c>
      <c r="K667">
        <v>4</v>
      </c>
      <c r="L667">
        <v>10</v>
      </c>
      <c r="M667">
        <v>2</v>
      </c>
      <c r="N667">
        <v>3</v>
      </c>
      <c r="O667">
        <v>5</v>
      </c>
      <c r="P667">
        <v>1</v>
      </c>
      <c r="Q667">
        <v>12.058</v>
      </c>
      <c r="R667">
        <v>-1</v>
      </c>
      <c r="S667">
        <v>0</v>
      </c>
      <c r="T667">
        <v>164.4</v>
      </c>
      <c r="U667">
        <v>85.6</v>
      </c>
      <c r="V667">
        <v>31.672000000000001</v>
      </c>
      <c r="W667">
        <v>0.85299999999999998</v>
      </c>
      <c r="X667">
        <v>2</v>
      </c>
      <c r="Y667">
        <v>1</v>
      </c>
      <c r="Z667">
        <f>IF(AND(MIN(data!D667:'data'!K667, data!M667:'data'!Y667)&gt;=0, IF(data!L667&lt;0, FALSE, data!L667&lt;=95),COUNTA(data!D667:'data'!Y667)=22), 1, 0)</f>
        <v>0</v>
      </c>
      <c r="AA667">
        <f>IF(data!D667=3, IF(COUNTIFS(data!A:A, data!A667, data!G:G, "&lt;&gt;2")=0, 1, 0), 0)</f>
        <v>0</v>
      </c>
      <c r="AB667">
        <f>IF(AND(data!G667=2, COUNTIFS(data!A:A, data!A667, data!G:G, 2) = data!D667), 1, 0)</f>
        <v>0</v>
      </c>
      <c r="AC667" t="str">
        <f>IF(AB667=1, data!D667, "0")</f>
        <v>0</v>
      </c>
    </row>
    <row r="668" spans="1:29" x14ac:dyDescent="0.25">
      <c r="A668" s="1">
        <v>158371</v>
      </c>
      <c r="B668">
        <v>1</v>
      </c>
      <c r="C668" s="1" t="s">
        <v>689</v>
      </c>
      <c r="D668">
        <v>1</v>
      </c>
      <c r="E668">
        <v>2</v>
      </c>
      <c r="F668">
        <v>14</v>
      </c>
      <c r="G668">
        <v>2</v>
      </c>
      <c r="H668">
        <v>27</v>
      </c>
      <c r="I668">
        <v>1</v>
      </c>
      <c r="J668">
        <v>1</v>
      </c>
      <c r="K668">
        <v>4</v>
      </c>
      <c r="L668">
        <v>11</v>
      </c>
      <c r="M668">
        <v>2</v>
      </c>
      <c r="N668">
        <v>3</v>
      </c>
      <c r="O668">
        <v>5</v>
      </c>
      <c r="P668">
        <v>1</v>
      </c>
      <c r="Q668">
        <v>2.105</v>
      </c>
      <c r="R668">
        <v>-1</v>
      </c>
      <c r="S668">
        <v>0</v>
      </c>
      <c r="T668">
        <v>159.69999999999999</v>
      </c>
      <c r="U668">
        <v>66.7</v>
      </c>
      <c r="V668">
        <v>26.152999999999999</v>
      </c>
      <c r="W668">
        <v>0.84</v>
      </c>
      <c r="X668">
        <v>2</v>
      </c>
      <c r="Y668">
        <v>1</v>
      </c>
      <c r="Z668">
        <f>IF(AND(MIN(data!D668:'data'!K668, data!M668:'data'!Y668)&gt;=0, IF(data!L668&lt;0, FALSE, data!L668&lt;=95),COUNTA(data!D668:'data'!Y668)=22), 1, 0)</f>
        <v>0</v>
      </c>
      <c r="AA668">
        <f>IF(data!D668=3, IF(COUNTIFS(data!A:A, data!A668, data!G:G, "&lt;&gt;2")=0, 1, 0), 0)</f>
        <v>0</v>
      </c>
      <c r="AB668">
        <f>IF(AND(data!G668=2, COUNTIFS(data!A:A, data!A668, data!G:G, 2) = data!D668), 1, 0)</f>
        <v>1</v>
      </c>
      <c r="AC668">
        <f>IF(AB668=1, data!D668, "0")</f>
        <v>1</v>
      </c>
    </row>
    <row r="669" spans="1:29" x14ac:dyDescent="0.25">
      <c r="A669" s="1">
        <v>159151</v>
      </c>
      <c r="B669">
        <v>1</v>
      </c>
      <c r="C669" s="1" t="s">
        <v>690</v>
      </c>
      <c r="D669">
        <v>1</v>
      </c>
      <c r="E669">
        <v>4</v>
      </c>
      <c r="F669">
        <v>24</v>
      </c>
      <c r="G669">
        <v>1</v>
      </c>
      <c r="H669">
        <v>72</v>
      </c>
      <c r="I669">
        <v>5</v>
      </c>
      <c r="J669">
        <v>1</v>
      </c>
      <c r="K669">
        <v>7</v>
      </c>
      <c r="L669">
        <v>96</v>
      </c>
      <c r="M669">
        <v>3</v>
      </c>
      <c r="N669">
        <v>4</v>
      </c>
      <c r="O669">
        <v>1</v>
      </c>
      <c r="P669">
        <v>1</v>
      </c>
      <c r="Q669">
        <v>5.21</v>
      </c>
      <c r="R669">
        <v>-1</v>
      </c>
      <c r="S669">
        <v>0</v>
      </c>
      <c r="T669">
        <v>155.69999999999999</v>
      </c>
      <c r="U669">
        <v>62.5</v>
      </c>
      <c r="V669">
        <v>25.780999999999999</v>
      </c>
      <c r="W669">
        <v>-1</v>
      </c>
      <c r="X669">
        <v>1</v>
      </c>
      <c r="Y669">
        <v>1</v>
      </c>
      <c r="Z669">
        <f>IF(AND(MIN(data!D669:'data'!K669, data!M669:'data'!Y669)&gt;=0, IF(data!L669&lt;0, FALSE, data!L669&lt;=95),COUNTA(data!D669:'data'!Y669)=22), 1, 0)</f>
        <v>0</v>
      </c>
      <c r="AA669">
        <f>IF(data!D669=3, IF(COUNTIFS(data!A:A, data!A669, data!G:G, "&lt;&gt;2")=0, 1, 0), 0)</f>
        <v>0</v>
      </c>
      <c r="AB669">
        <f>IF(AND(data!G669=2, COUNTIFS(data!A:A, data!A669, data!G:G, 2) = data!D669), 1, 0)</f>
        <v>0</v>
      </c>
      <c r="AC669" t="str">
        <f>IF(AB669=1, data!D669, "0")</f>
        <v>0</v>
      </c>
    </row>
    <row r="670" spans="1:29" x14ac:dyDescent="0.25">
      <c r="A670" s="1">
        <v>159201</v>
      </c>
      <c r="B670">
        <v>1</v>
      </c>
      <c r="C670" s="1" t="s">
        <v>691</v>
      </c>
      <c r="D670">
        <v>1</v>
      </c>
      <c r="E670">
        <v>4</v>
      </c>
      <c r="F670">
        <v>24</v>
      </c>
      <c r="G670">
        <v>1</v>
      </c>
      <c r="H670">
        <v>51</v>
      </c>
      <c r="I670">
        <v>2</v>
      </c>
      <c r="J670">
        <v>1</v>
      </c>
      <c r="K670">
        <v>7</v>
      </c>
      <c r="L670">
        <v>96</v>
      </c>
      <c r="M670">
        <v>4</v>
      </c>
      <c r="N670">
        <v>4</v>
      </c>
      <c r="O670">
        <v>2</v>
      </c>
      <c r="P670">
        <v>2</v>
      </c>
      <c r="Q670">
        <v>0</v>
      </c>
      <c r="R670">
        <v>-1</v>
      </c>
      <c r="S670">
        <v>-2</v>
      </c>
      <c r="T670">
        <v>165.9</v>
      </c>
      <c r="U670">
        <v>65.099999999999994</v>
      </c>
      <c r="V670">
        <v>23.652999999999999</v>
      </c>
      <c r="W670">
        <v>-1</v>
      </c>
      <c r="X670">
        <v>-2</v>
      </c>
      <c r="Y670">
        <v>-2</v>
      </c>
      <c r="Z670">
        <f>IF(AND(MIN(data!D670:'data'!K670, data!M670:'data'!Y670)&gt;=0, IF(data!L670&lt;0, FALSE, data!L670&lt;=95),COUNTA(data!D670:'data'!Y670)=22), 1, 0)</f>
        <v>0</v>
      </c>
      <c r="AA670">
        <f>IF(data!D670=3, IF(COUNTIFS(data!A:A, data!A670, data!G:G, "&lt;&gt;2")=0, 1, 0), 0)</f>
        <v>0</v>
      </c>
      <c r="AB670">
        <f>IF(AND(data!G670=2, COUNTIFS(data!A:A, data!A670, data!G:G, 2) = data!D670), 1, 0)</f>
        <v>0</v>
      </c>
      <c r="AC670" t="str">
        <f>IF(AB670=1, data!D670, "0")</f>
        <v>0</v>
      </c>
    </row>
    <row r="671" spans="1:29" x14ac:dyDescent="0.25">
      <c r="A671" s="1">
        <v>159271</v>
      </c>
      <c r="B671">
        <v>1</v>
      </c>
      <c r="C671" s="1" t="s">
        <v>692</v>
      </c>
      <c r="D671">
        <v>2</v>
      </c>
      <c r="E671">
        <v>4</v>
      </c>
      <c r="F671">
        <v>24</v>
      </c>
      <c r="G671">
        <v>1</v>
      </c>
      <c r="H671">
        <v>48</v>
      </c>
      <c r="I671">
        <v>2</v>
      </c>
      <c r="J671">
        <v>1</v>
      </c>
      <c r="K671">
        <v>7</v>
      </c>
      <c r="L671">
        <v>96</v>
      </c>
      <c r="M671">
        <v>3</v>
      </c>
      <c r="N671">
        <v>1</v>
      </c>
      <c r="O671">
        <v>5</v>
      </c>
      <c r="P671">
        <v>1</v>
      </c>
      <c r="Q671">
        <v>2.3079999999999998</v>
      </c>
      <c r="R671">
        <v>-1</v>
      </c>
      <c r="S671">
        <v>0</v>
      </c>
      <c r="T671">
        <v>-1</v>
      </c>
      <c r="U671">
        <v>-1</v>
      </c>
      <c r="V671">
        <v>-1</v>
      </c>
      <c r="W671">
        <v>0.91</v>
      </c>
      <c r="X671">
        <v>3</v>
      </c>
      <c r="Y671">
        <v>3</v>
      </c>
      <c r="Z671">
        <f>IF(AND(MIN(data!D671:'data'!K671, data!M671:'data'!Y671)&gt;=0, IF(data!L671&lt;0, FALSE, data!L671&lt;=95),COUNTA(data!D671:'data'!Y671)=22), 1, 0)</f>
        <v>0</v>
      </c>
      <c r="AA671">
        <f>IF(data!D671=3, IF(COUNTIFS(data!A:A, data!A671, data!G:G, "&lt;&gt;2")=0, 1, 0), 0)</f>
        <v>0</v>
      </c>
      <c r="AB671">
        <f>IF(AND(data!G671=2, COUNTIFS(data!A:A, data!A671, data!G:G, 2) = data!D671), 1, 0)</f>
        <v>0</v>
      </c>
      <c r="AC671" t="str">
        <f>IF(AB671=1, data!D671, "0")</f>
        <v>0</v>
      </c>
    </row>
    <row r="672" spans="1:29" x14ac:dyDescent="0.25">
      <c r="A672" s="1">
        <v>159271</v>
      </c>
      <c r="B672">
        <v>2</v>
      </c>
      <c r="C672" s="1" t="s">
        <v>693</v>
      </c>
      <c r="D672">
        <v>2</v>
      </c>
      <c r="E672">
        <v>4</v>
      </c>
      <c r="F672">
        <v>24</v>
      </c>
      <c r="G672">
        <v>2</v>
      </c>
      <c r="H672">
        <v>0</v>
      </c>
      <c r="I672">
        <v>-1</v>
      </c>
      <c r="J672">
        <v>1</v>
      </c>
      <c r="K672">
        <v>-1</v>
      </c>
      <c r="L672">
        <v>96</v>
      </c>
      <c r="M672">
        <v>1</v>
      </c>
      <c r="N672">
        <v>-1</v>
      </c>
      <c r="O672">
        <v>-1</v>
      </c>
      <c r="P672">
        <v>-1</v>
      </c>
      <c r="Q672">
        <v>-1</v>
      </c>
      <c r="R672">
        <v>-1</v>
      </c>
      <c r="S672">
        <v>-2</v>
      </c>
      <c r="T672">
        <v>-1</v>
      </c>
      <c r="U672">
        <v>-1</v>
      </c>
      <c r="V672">
        <v>-1</v>
      </c>
      <c r="W672">
        <v>-1</v>
      </c>
      <c r="X672">
        <v>-2</v>
      </c>
      <c r="Y672">
        <v>-2</v>
      </c>
      <c r="Z672">
        <f>IF(AND(MIN(data!D672:'data'!K672, data!M672:'data'!Y672)&gt;=0, IF(data!L672&lt;0, FALSE, data!L672&lt;=95),COUNTA(data!D672:'data'!Y672)=22), 1, 0)</f>
        <v>0</v>
      </c>
      <c r="AA672">
        <f>IF(data!D672=3, IF(COUNTIFS(data!A:A, data!A672, data!G:G, "&lt;&gt;2")=0, 1, 0), 0)</f>
        <v>0</v>
      </c>
      <c r="AB672">
        <f>IF(AND(data!G672=2, COUNTIFS(data!A:A, data!A672, data!G:G, 2) = data!D672), 1, 0)</f>
        <v>0</v>
      </c>
      <c r="AC672" t="str">
        <f>IF(AB672=1, data!D672, "0")</f>
        <v>0</v>
      </c>
    </row>
    <row r="673" spans="1:29" x14ac:dyDescent="0.25">
      <c r="A673" s="1">
        <v>159351</v>
      </c>
      <c r="B673">
        <v>1</v>
      </c>
      <c r="C673" s="1" t="s">
        <v>694</v>
      </c>
      <c r="D673">
        <v>2</v>
      </c>
      <c r="E673">
        <v>4</v>
      </c>
      <c r="F673">
        <v>24</v>
      </c>
      <c r="G673">
        <v>1</v>
      </c>
      <c r="H673">
        <v>61</v>
      </c>
      <c r="I673">
        <v>2</v>
      </c>
      <c r="J673">
        <v>1</v>
      </c>
      <c r="K673">
        <v>7</v>
      </c>
      <c r="L673">
        <v>10</v>
      </c>
      <c r="M673">
        <v>4</v>
      </c>
      <c r="N673">
        <v>4</v>
      </c>
      <c r="O673">
        <v>2</v>
      </c>
      <c r="P673">
        <v>1</v>
      </c>
      <c r="Q673">
        <v>5.8000000000000003E-2</v>
      </c>
      <c r="R673">
        <v>-1</v>
      </c>
      <c r="S673">
        <v>7</v>
      </c>
      <c r="T673">
        <v>-1</v>
      </c>
      <c r="U673">
        <v>-1</v>
      </c>
      <c r="V673">
        <v>-1</v>
      </c>
      <c r="W673">
        <v>0.92300000000000004</v>
      </c>
      <c r="X673">
        <v>3</v>
      </c>
      <c r="Y673">
        <v>2</v>
      </c>
      <c r="Z673">
        <f>IF(AND(MIN(data!D673:'data'!K673, data!M673:'data'!Y673)&gt;=0, IF(data!L673&lt;0, FALSE, data!L673&lt;=95),COUNTA(data!D673:'data'!Y673)=22), 1, 0)</f>
        <v>0</v>
      </c>
      <c r="AA673">
        <f>IF(data!D673=3, IF(COUNTIFS(data!A:A, data!A673, data!G:G, "&lt;&gt;2")=0, 1, 0), 0)</f>
        <v>0</v>
      </c>
      <c r="AB673">
        <f>IF(AND(data!G673=2, COUNTIFS(data!A:A, data!A673, data!G:G, 2) = data!D673), 1, 0)</f>
        <v>0</v>
      </c>
      <c r="AC673" t="str">
        <f>IF(AB673=1, data!D673, "0")</f>
        <v>0</v>
      </c>
    </row>
    <row r="674" spans="1:29" x14ac:dyDescent="0.25">
      <c r="A674" s="1">
        <v>159351</v>
      </c>
      <c r="B674">
        <v>2</v>
      </c>
      <c r="C674" s="1" t="s">
        <v>695</v>
      </c>
      <c r="D674">
        <v>2</v>
      </c>
      <c r="E674">
        <v>4</v>
      </c>
      <c r="F674">
        <v>24</v>
      </c>
      <c r="G674">
        <v>2</v>
      </c>
      <c r="H674">
        <v>44</v>
      </c>
      <c r="I674">
        <v>2</v>
      </c>
      <c r="J674">
        <v>1</v>
      </c>
      <c r="K674">
        <v>7</v>
      </c>
      <c r="L674">
        <v>10</v>
      </c>
      <c r="M674">
        <v>4</v>
      </c>
      <c r="N674">
        <v>4</v>
      </c>
      <c r="O674">
        <v>2</v>
      </c>
      <c r="P674">
        <v>1</v>
      </c>
      <c r="Q674">
        <v>5.8000000000000003E-2</v>
      </c>
      <c r="R674">
        <v>-1</v>
      </c>
      <c r="S674">
        <v>-2</v>
      </c>
      <c r="T674">
        <v>-1</v>
      </c>
      <c r="U674">
        <v>-1</v>
      </c>
      <c r="V674">
        <v>-1</v>
      </c>
      <c r="W674">
        <v>-1</v>
      </c>
      <c r="X674">
        <v>-2</v>
      </c>
      <c r="Y674">
        <v>-2</v>
      </c>
      <c r="Z674">
        <f>IF(AND(MIN(data!D674:'data'!K674, data!M674:'data'!Y674)&gt;=0, IF(data!L674&lt;0, FALSE, data!L674&lt;=95),COUNTA(data!D674:'data'!Y674)=22), 1, 0)</f>
        <v>0</v>
      </c>
      <c r="AA674">
        <f>IF(data!D674=3, IF(COUNTIFS(data!A:A, data!A674, data!G:G, "&lt;&gt;2")=0, 1, 0), 0)</f>
        <v>0</v>
      </c>
      <c r="AB674">
        <f>IF(AND(data!G674=2, COUNTIFS(data!A:A, data!A674, data!G:G, 2) = data!D674), 1, 0)</f>
        <v>0</v>
      </c>
      <c r="AC674" t="str">
        <f>IF(AB674=1, data!D674, "0")</f>
        <v>0</v>
      </c>
    </row>
    <row r="675" spans="1:29" x14ac:dyDescent="0.25">
      <c r="A675" s="1">
        <v>160051</v>
      </c>
      <c r="B675">
        <v>1</v>
      </c>
      <c r="C675" s="1" t="s">
        <v>696</v>
      </c>
      <c r="D675">
        <v>1</v>
      </c>
      <c r="E675">
        <v>2</v>
      </c>
      <c r="F675">
        <v>14</v>
      </c>
      <c r="G675">
        <v>2</v>
      </c>
      <c r="H675">
        <v>64</v>
      </c>
      <c r="I675">
        <v>4</v>
      </c>
      <c r="J675">
        <v>1</v>
      </c>
      <c r="K675">
        <v>7</v>
      </c>
      <c r="L675">
        <v>9</v>
      </c>
      <c r="M675">
        <v>4</v>
      </c>
      <c r="N675">
        <v>3</v>
      </c>
      <c r="O675">
        <v>5</v>
      </c>
      <c r="P675">
        <v>2</v>
      </c>
      <c r="Q675">
        <v>0</v>
      </c>
      <c r="R675">
        <v>-1</v>
      </c>
      <c r="S675">
        <v>-2</v>
      </c>
      <c r="T675">
        <v>169.5</v>
      </c>
      <c r="U675">
        <v>81.7</v>
      </c>
      <c r="V675">
        <v>28.437000000000001</v>
      </c>
      <c r="W675">
        <v>1.0489999999999999</v>
      </c>
      <c r="X675">
        <v>-2</v>
      </c>
      <c r="Y675">
        <v>-2</v>
      </c>
      <c r="Z675">
        <f>IF(AND(MIN(data!D675:'data'!K675, data!M675:'data'!Y675)&gt;=0, IF(data!L675&lt;0, FALSE, data!L675&lt;=95),COUNTA(data!D675:'data'!Y675)=22), 1, 0)</f>
        <v>0</v>
      </c>
      <c r="AA675">
        <f>IF(data!D675=3, IF(COUNTIFS(data!A:A, data!A675, data!G:G, "&lt;&gt;2")=0, 1, 0), 0)</f>
        <v>0</v>
      </c>
      <c r="AB675">
        <f>IF(AND(data!G675=2, COUNTIFS(data!A:A, data!A675, data!G:G, 2) = data!D675), 1, 0)</f>
        <v>1</v>
      </c>
      <c r="AC675">
        <f>IF(AB675=1, data!D675, "0")</f>
        <v>1</v>
      </c>
    </row>
    <row r="676" spans="1:29" x14ac:dyDescent="0.25">
      <c r="A676" s="1">
        <v>160181</v>
      </c>
      <c r="B676">
        <v>1</v>
      </c>
      <c r="C676" s="1" t="s">
        <v>697</v>
      </c>
      <c r="D676">
        <v>6</v>
      </c>
      <c r="E676">
        <v>2</v>
      </c>
      <c r="F676">
        <v>14</v>
      </c>
      <c r="G676">
        <v>1</v>
      </c>
      <c r="H676">
        <v>48</v>
      </c>
      <c r="I676">
        <v>2</v>
      </c>
      <c r="J676">
        <v>7</v>
      </c>
      <c r="K676">
        <v>7</v>
      </c>
      <c r="L676">
        <v>6</v>
      </c>
      <c r="M676">
        <v>3</v>
      </c>
      <c r="N676">
        <v>4</v>
      </c>
      <c r="O676">
        <v>3</v>
      </c>
      <c r="P676">
        <v>2</v>
      </c>
      <c r="Q676">
        <v>5.8000000000000003E-2</v>
      </c>
      <c r="R676">
        <v>-1</v>
      </c>
      <c r="S676">
        <v>-2</v>
      </c>
      <c r="T676">
        <v>162.69999999999999</v>
      </c>
      <c r="U676">
        <v>48.8</v>
      </c>
      <c r="V676">
        <v>18.434999999999999</v>
      </c>
      <c r="W676">
        <v>-1</v>
      </c>
      <c r="X676">
        <v>-2</v>
      </c>
      <c r="Y676">
        <v>-2</v>
      </c>
      <c r="Z676">
        <f>IF(AND(MIN(data!D676:'data'!K676, data!M676:'data'!Y676)&gt;=0, IF(data!L676&lt;0, FALSE, data!L676&lt;=95),COUNTA(data!D676:'data'!Y676)=22), 1, 0)</f>
        <v>0</v>
      </c>
      <c r="AA676">
        <f>IF(data!D676=3, IF(COUNTIFS(data!A:A, data!A676, data!G:G, "&lt;&gt;2")=0, 1, 0), 0)</f>
        <v>0</v>
      </c>
      <c r="AB676">
        <f>IF(AND(data!G676=2, COUNTIFS(data!A:A, data!A676, data!G:G, 2) = data!D676), 1, 0)</f>
        <v>0</v>
      </c>
      <c r="AC676" t="str">
        <f>IF(AB676=1, data!D676, "0")</f>
        <v>0</v>
      </c>
    </row>
    <row r="677" spans="1:29" x14ac:dyDescent="0.25">
      <c r="A677" s="1">
        <v>160181</v>
      </c>
      <c r="B677">
        <v>2</v>
      </c>
      <c r="C677" s="1" t="s">
        <v>698</v>
      </c>
      <c r="D677">
        <v>6</v>
      </c>
      <c r="E677">
        <v>2</v>
      </c>
      <c r="F677">
        <v>14</v>
      </c>
      <c r="G677">
        <v>2</v>
      </c>
      <c r="H677">
        <v>43</v>
      </c>
      <c r="I677">
        <v>2</v>
      </c>
      <c r="J677">
        <v>7</v>
      </c>
      <c r="K677">
        <v>7</v>
      </c>
      <c r="L677">
        <v>6</v>
      </c>
      <c r="M677">
        <v>2</v>
      </c>
      <c r="N677">
        <v>1</v>
      </c>
      <c r="O677">
        <v>5</v>
      </c>
      <c r="P677">
        <v>2</v>
      </c>
      <c r="Q677">
        <v>0</v>
      </c>
      <c r="R677">
        <v>-1</v>
      </c>
      <c r="S677">
        <v>-2</v>
      </c>
      <c r="T677">
        <v>153.5</v>
      </c>
      <c r="U677">
        <v>81.3</v>
      </c>
      <c r="V677">
        <v>34.503999999999998</v>
      </c>
      <c r="W677">
        <v>-1</v>
      </c>
      <c r="X677">
        <v>-2</v>
      </c>
      <c r="Y677">
        <v>-2</v>
      </c>
      <c r="Z677">
        <f>IF(AND(MIN(data!D677:'data'!K677, data!M677:'data'!Y677)&gt;=0, IF(data!L677&lt;0, FALSE, data!L677&lt;=95),COUNTA(data!D677:'data'!Y677)=22), 1, 0)</f>
        <v>0</v>
      </c>
      <c r="AA677">
        <f>IF(data!D677=3, IF(COUNTIFS(data!A:A, data!A677, data!G:G, "&lt;&gt;2")=0, 1, 0), 0)</f>
        <v>0</v>
      </c>
      <c r="AB677">
        <f>IF(AND(data!G677=2, COUNTIFS(data!A:A, data!A677, data!G:G, 2) = data!D677), 1, 0)</f>
        <v>0</v>
      </c>
      <c r="AC677" t="str">
        <f>IF(AB677=1, data!D677, "0")</f>
        <v>0</v>
      </c>
    </row>
    <row r="678" spans="1:29" x14ac:dyDescent="0.25">
      <c r="A678" s="1">
        <v>160181</v>
      </c>
      <c r="B678">
        <v>3</v>
      </c>
      <c r="C678" s="1" t="s">
        <v>699</v>
      </c>
      <c r="D678">
        <v>6</v>
      </c>
      <c r="E678">
        <v>2</v>
      </c>
      <c r="F678">
        <v>14</v>
      </c>
      <c r="G678">
        <v>1</v>
      </c>
      <c r="H678">
        <v>20</v>
      </c>
      <c r="I678">
        <v>1</v>
      </c>
      <c r="J678">
        <v>7</v>
      </c>
      <c r="K678">
        <v>3</v>
      </c>
      <c r="L678">
        <v>6</v>
      </c>
      <c r="M678">
        <v>2</v>
      </c>
      <c r="N678">
        <v>-9</v>
      </c>
      <c r="O678">
        <v>-9</v>
      </c>
      <c r="P678">
        <v>-9</v>
      </c>
      <c r="Q678">
        <v>-9</v>
      </c>
      <c r="R678">
        <v>2</v>
      </c>
      <c r="S678">
        <v>2</v>
      </c>
      <c r="T678">
        <v>154</v>
      </c>
      <c r="U678">
        <v>74.2</v>
      </c>
      <c r="V678">
        <v>31.286999999999999</v>
      </c>
      <c r="W678">
        <v>-1</v>
      </c>
      <c r="X678">
        <v>-8</v>
      </c>
      <c r="Y678">
        <v>1</v>
      </c>
      <c r="Z678">
        <f>IF(AND(MIN(data!D678:'data'!K678, data!M678:'data'!Y678)&gt;=0, IF(data!L678&lt;0, FALSE, data!L678&lt;=95),COUNTA(data!D678:'data'!Y678)=22), 1, 0)</f>
        <v>0</v>
      </c>
      <c r="AA678">
        <f>IF(data!D678=3, IF(COUNTIFS(data!A:A, data!A678, data!G:G, "&lt;&gt;2")=0, 1, 0), 0)</f>
        <v>0</v>
      </c>
      <c r="AB678">
        <f>IF(AND(data!G678=2, COUNTIFS(data!A:A, data!A678, data!G:G, 2) = data!D678), 1, 0)</f>
        <v>0</v>
      </c>
      <c r="AC678" t="str">
        <f>IF(AB678=1, data!D678, "0")</f>
        <v>0</v>
      </c>
    </row>
    <row r="679" spans="1:29" x14ac:dyDescent="0.25">
      <c r="A679" s="1">
        <v>160181</v>
      </c>
      <c r="B679">
        <v>4</v>
      </c>
      <c r="C679" s="1" t="s">
        <v>700</v>
      </c>
      <c r="D679">
        <v>6</v>
      </c>
      <c r="E679">
        <v>2</v>
      </c>
      <c r="F679">
        <v>14</v>
      </c>
      <c r="G679">
        <v>1</v>
      </c>
      <c r="H679">
        <v>18</v>
      </c>
      <c r="I679">
        <v>1</v>
      </c>
      <c r="J679">
        <v>7</v>
      </c>
      <c r="K679">
        <v>3</v>
      </c>
      <c r="L679">
        <v>6</v>
      </c>
      <c r="M679">
        <v>2</v>
      </c>
      <c r="N679">
        <v>1</v>
      </c>
      <c r="O679">
        <v>5</v>
      </c>
      <c r="P679">
        <v>1</v>
      </c>
      <c r="Q679">
        <v>2.6829999999999998</v>
      </c>
      <c r="R679">
        <v>2</v>
      </c>
      <c r="S679">
        <v>3</v>
      </c>
      <c r="T679">
        <v>170.9</v>
      </c>
      <c r="U679">
        <v>76.3</v>
      </c>
      <c r="V679">
        <v>26.123999999999999</v>
      </c>
      <c r="W679">
        <v>-1</v>
      </c>
      <c r="X679">
        <v>2</v>
      </c>
      <c r="Y679">
        <v>3</v>
      </c>
      <c r="Z679">
        <f>IF(AND(MIN(data!D679:'data'!K679, data!M679:'data'!Y679)&gt;=0, IF(data!L679&lt;0, FALSE, data!L679&lt;=95),COUNTA(data!D679:'data'!Y679)=22), 1, 0)</f>
        <v>0</v>
      </c>
      <c r="AA679">
        <f>IF(data!D679=3, IF(COUNTIFS(data!A:A, data!A679, data!G:G, "&lt;&gt;2")=0, 1, 0), 0)</f>
        <v>0</v>
      </c>
      <c r="AB679">
        <f>IF(AND(data!G679=2, COUNTIFS(data!A:A, data!A679, data!G:G, 2) = data!D679), 1, 0)</f>
        <v>0</v>
      </c>
      <c r="AC679" t="str">
        <f>IF(AB679=1, data!D679, "0")</f>
        <v>0</v>
      </c>
    </row>
    <row r="680" spans="1:29" x14ac:dyDescent="0.25">
      <c r="A680" s="1">
        <v>160181</v>
      </c>
      <c r="B680">
        <v>5</v>
      </c>
      <c r="C680" s="1" t="s">
        <v>701</v>
      </c>
      <c r="D680">
        <v>6</v>
      </c>
      <c r="E680">
        <v>2</v>
      </c>
      <c r="F680">
        <v>14</v>
      </c>
      <c r="G680">
        <v>1</v>
      </c>
      <c r="H680">
        <v>12</v>
      </c>
      <c r="I680">
        <v>-1</v>
      </c>
      <c r="J680">
        <v>7</v>
      </c>
      <c r="K680">
        <v>-1</v>
      </c>
      <c r="L680">
        <v>6</v>
      </c>
      <c r="M680">
        <v>2</v>
      </c>
      <c r="N680">
        <v>-1</v>
      </c>
      <c r="O680">
        <v>-1</v>
      </c>
      <c r="P680">
        <v>-1</v>
      </c>
      <c r="Q680">
        <v>-1</v>
      </c>
      <c r="R680">
        <v>-1</v>
      </c>
      <c r="S680">
        <v>-2</v>
      </c>
      <c r="T680">
        <v>152.4</v>
      </c>
      <c r="U680">
        <v>57.6</v>
      </c>
      <c r="V680">
        <v>24.8</v>
      </c>
      <c r="W680">
        <v>-1</v>
      </c>
      <c r="X680">
        <v>-8</v>
      </c>
      <c r="Y680">
        <v>1</v>
      </c>
      <c r="Z680">
        <f>IF(AND(MIN(data!D680:'data'!K680, data!M680:'data'!Y680)&gt;=0, IF(data!L680&lt;0, FALSE, data!L680&lt;=95),COUNTA(data!D680:'data'!Y680)=22), 1, 0)</f>
        <v>0</v>
      </c>
      <c r="AA680">
        <f>IF(data!D680=3, IF(COUNTIFS(data!A:A, data!A680, data!G:G, "&lt;&gt;2")=0, 1, 0), 0)</f>
        <v>0</v>
      </c>
      <c r="AB680">
        <f>IF(AND(data!G680=2, COUNTIFS(data!A:A, data!A680, data!G:G, 2) = data!D680), 1, 0)</f>
        <v>0</v>
      </c>
      <c r="AC680" t="str">
        <f>IF(AB680=1, data!D680, "0")</f>
        <v>0</v>
      </c>
    </row>
    <row r="681" spans="1:29" x14ac:dyDescent="0.25">
      <c r="A681" s="1">
        <v>160181</v>
      </c>
      <c r="B681">
        <v>6</v>
      </c>
      <c r="C681" s="1" t="s">
        <v>702</v>
      </c>
      <c r="D681">
        <v>6</v>
      </c>
      <c r="E681">
        <v>2</v>
      </c>
      <c r="F681">
        <v>14</v>
      </c>
      <c r="G681">
        <v>2</v>
      </c>
      <c r="H681">
        <v>8</v>
      </c>
      <c r="I681">
        <v>-1</v>
      </c>
      <c r="J681">
        <v>7</v>
      </c>
      <c r="K681">
        <v>-1</v>
      </c>
      <c r="L681">
        <v>6</v>
      </c>
      <c r="M681">
        <v>2</v>
      </c>
      <c r="N681">
        <v>-1</v>
      </c>
      <c r="O681">
        <v>-1</v>
      </c>
      <c r="P681">
        <v>-1</v>
      </c>
      <c r="Q681">
        <v>-1</v>
      </c>
      <c r="R681">
        <v>-1</v>
      </c>
      <c r="S681">
        <v>-2</v>
      </c>
      <c r="T681">
        <v>121.1</v>
      </c>
      <c r="U681">
        <v>27.2</v>
      </c>
      <c r="V681">
        <v>18.547000000000001</v>
      </c>
      <c r="W681">
        <v>-1</v>
      </c>
      <c r="X681">
        <v>-2</v>
      </c>
      <c r="Y681">
        <v>-2</v>
      </c>
      <c r="Z681">
        <f>IF(AND(MIN(data!D681:'data'!K681, data!M681:'data'!Y681)&gt;=0, IF(data!L681&lt;0, FALSE, data!L681&lt;=95),COUNTA(data!D681:'data'!Y681)=22), 1, 0)</f>
        <v>0</v>
      </c>
      <c r="AA681">
        <f>IF(data!D681=3, IF(COUNTIFS(data!A:A, data!A681, data!G:G, "&lt;&gt;2")=0, 1, 0), 0)</f>
        <v>0</v>
      </c>
      <c r="AB681">
        <f>IF(AND(data!G681=2, COUNTIFS(data!A:A, data!A681, data!G:G, 2) = data!D681), 1, 0)</f>
        <v>0</v>
      </c>
      <c r="AC681" t="str">
        <f>IF(AB681=1, data!D681, "0")</f>
        <v>0</v>
      </c>
    </row>
    <row r="682" spans="1:29" x14ac:dyDescent="0.25">
      <c r="A682" s="1">
        <v>160201</v>
      </c>
      <c r="B682">
        <v>1</v>
      </c>
      <c r="C682" s="1" t="s">
        <v>703</v>
      </c>
      <c r="D682">
        <v>1</v>
      </c>
      <c r="E682">
        <v>2</v>
      </c>
      <c r="F682">
        <v>14</v>
      </c>
      <c r="G682">
        <v>2</v>
      </c>
      <c r="H682">
        <v>72</v>
      </c>
      <c r="I682">
        <v>4</v>
      </c>
      <c r="J682">
        <v>1</v>
      </c>
      <c r="K682">
        <v>7</v>
      </c>
      <c r="L682">
        <v>7</v>
      </c>
      <c r="M682">
        <v>4</v>
      </c>
      <c r="N682">
        <v>1</v>
      </c>
      <c r="O682">
        <v>5</v>
      </c>
      <c r="P682">
        <v>1</v>
      </c>
      <c r="Q682">
        <v>3.1150000000000002</v>
      </c>
      <c r="R682">
        <v>-1</v>
      </c>
      <c r="S682">
        <v>-9</v>
      </c>
      <c r="T682">
        <v>154.6</v>
      </c>
      <c r="U682">
        <v>84.1</v>
      </c>
      <c r="V682">
        <v>35.186999999999998</v>
      </c>
      <c r="W682">
        <v>0.84699999999999998</v>
      </c>
      <c r="X682">
        <v>-9</v>
      </c>
      <c r="Y682">
        <v>3</v>
      </c>
      <c r="Z682">
        <f>IF(AND(MIN(data!D682:'data'!K682, data!M682:'data'!Y682)&gt;=0, IF(data!L682&lt;0, FALSE, data!L682&lt;=95),COUNTA(data!D682:'data'!Y682)=22), 1, 0)</f>
        <v>0</v>
      </c>
      <c r="AA682">
        <f>IF(data!D682=3, IF(COUNTIFS(data!A:A, data!A682, data!G:G, "&lt;&gt;2")=0, 1, 0), 0)</f>
        <v>0</v>
      </c>
      <c r="AB682">
        <f>IF(AND(data!G682=2, COUNTIFS(data!A:A, data!A682, data!G:G, 2) = data!D682), 1, 0)</f>
        <v>1</v>
      </c>
      <c r="AC682">
        <f>IF(AB682=1, data!D682, "0")</f>
        <v>1</v>
      </c>
    </row>
    <row r="683" spans="1:29" x14ac:dyDescent="0.25">
      <c r="A683" s="1">
        <v>160251</v>
      </c>
      <c r="B683">
        <v>1</v>
      </c>
      <c r="C683" s="1" t="s">
        <v>704</v>
      </c>
      <c r="D683">
        <v>2</v>
      </c>
      <c r="E683">
        <v>2</v>
      </c>
      <c r="F683">
        <v>14</v>
      </c>
      <c r="G683">
        <v>1</v>
      </c>
      <c r="H683">
        <v>21</v>
      </c>
      <c r="I683">
        <v>1</v>
      </c>
      <c r="J683">
        <v>3</v>
      </c>
      <c r="K683">
        <v>1</v>
      </c>
      <c r="L683">
        <v>7</v>
      </c>
      <c r="M683">
        <v>2</v>
      </c>
      <c r="N683">
        <v>1</v>
      </c>
      <c r="O683">
        <v>5</v>
      </c>
      <c r="P683">
        <v>1</v>
      </c>
      <c r="Q683">
        <v>7.125</v>
      </c>
      <c r="R683">
        <v>2</v>
      </c>
      <c r="S683">
        <v>2</v>
      </c>
      <c r="T683">
        <v>166.9</v>
      </c>
      <c r="U683">
        <v>58.6</v>
      </c>
      <c r="V683">
        <v>21.036999999999999</v>
      </c>
      <c r="W683">
        <v>0.83299999999999996</v>
      </c>
      <c r="X683">
        <v>1</v>
      </c>
      <c r="Y683">
        <v>3</v>
      </c>
      <c r="Z683">
        <f>IF(AND(MIN(data!D683:'data'!K683, data!M683:'data'!Y683)&gt;=0, IF(data!L683&lt;0, FALSE, data!L683&lt;=95),COUNTA(data!D683:'data'!Y683)=22), 1, 0)</f>
        <v>1</v>
      </c>
      <c r="AA683">
        <f>IF(data!D683=3, IF(COUNTIFS(data!A:A, data!A683, data!G:G, "&lt;&gt;2")=0, 1, 0), 0)</f>
        <v>0</v>
      </c>
      <c r="AB683">
        <f>IF(AND(data!G683=2, COUNTIFS(data!A:A, data!A683, data!G:G, 2) = data!D683), 1, 0)</f>
        <v>0</v>
      </c>
      <c r="AC683" t="str">
        <f>IF(AB683=1, data!D683, "0")</f>
        <v>0</v>
      </c>
    </row>
    <row r="684" spans="1:29" x14ac:dyDescent="0.25">
      <c r="A684" s="1">
        <v>160251</v>
      </c>
      <c r="B684">
        <v>2</v>
      </c>
      <c r="C684" s="1" t="s">
        <v>705</v>
      </c>
      <c r="D684">
        <v>2</v>
      </c>
      <c r="E684">
        <v>2</v>
      </c>
      <c r="F684">
        <v>14</v>
      </c>
      <c r="G684">
        <v>1</v>
      </c>
      <c r="H684">
        <v>30</v>
      </c>
      <c r="I684">
        <v>3</v>
      </c>
      <c r="J684">
        <v>3</v>
      </c>
      <c r="K684">
        <v>1</v>
      </c>
      <c r="L684">
        <v>7</v>
      </c>
      <c r="M684">
        <v>3</v>
      </c>
      <c r="N684">
        <v>3</v>
      </c>
      <c r="O684">
        <v>5</v>
      </c>
      <c r="P684">
        <v>1</v>
      </c>
      <c r="Q684">
        <v>0</v>
      </c>
      <c r="R684">
        <v>-1</v>
      </c>
      <c r="S684">
        <v>1</v>
      </c>
      <c r="T684">
        <v>170.1</v>
      </c>
      <c r="U684">
        <v>93.4</v>
      </c>
      <c r="V684">
        <v>32.28</v>
      </c>
      <c r="W684">
        <v>0.90400000000000003</v>
      </c>
      <c r="X684">
        <v>2</v>
      </c>
      <c r="Y684">
        <v>3</v>
      </c>
      <c r="Z684">
        <f>IF(AND(MIN(data!D684:'data'!K684, data!M684:'data'!Y684)&gt;=0, IF(data!L684&lt;0, FALSE, data!L684&lt;=95),COUNTA(data!D684:'data'!Y684)=22), 1, 0)</f>
        <v>0</v>
      </c>
      <c r="AA684">
        <f>IF(data!D684=3, IF(COUNTIFS(data!A:A, data!A684, data!G:G, "&lt;&gt;2")=0, 1, 0), 0)</f>
        <v>0</v>
      </c>
      <c r="AB684">
        <f>IF(AND(data!G684=2, COUNTIFS(data!A:A, data!A684, data!G:G, 2) = data!D684), 1, 0)</f>
        <v>0</v>
      </c>
      <c r="AC684" t="str">
        <f>IF(AB684=1, data!D684, "0")</f>
        <v>0</v>
      </c>
    </row>
    <row r="685" spans="1:29" x14ac:dyDescent="0.25">
      <c r="A685" s="1">
        <v>160351</v>
      </c>
      <c r="B685">
        <v>1</v>
      </c>
      <c r="C685" s="1" t="s">
        <v>706</v>
      </c>
      <c r="D685">
        <v>2</v>
      </c>
      <c r="E685">
        <v>2</v>
      </c>
      <c r="F685">
        <v>14</v>
      </c>
      <c r="G685">
        <v>1</v>
      </c>
      <c r="H685">
        <v>66</v>
      </c>
      <c r="I685">
        <v>1</v>
      </c>
      <c r="J685">
        <v>1</v>
      </c>
      <c r="K685">
        <v>7</v>
      </c>
      <c r="L685">
        <v>9</v>
      </c>
      <c r="M685">
        <v>4</v>
      </c>
      <c r="N685">
        <v>3</v>
      </c>
      <c r="O685">
        <v>5</v>
      </c>
      <c r="P685">
        <v>2</v>
      </c>
      <c r="Q685">
        <v>0</v>
      </c>
      <c r="R685">
        <v>-1</v>
      </c>
      <c r="S685">
        <v>-2</v>
      </c>
      <c r="T685">
        <v>169.6</v>
      </c>
      <c r="U685">
        <v>114.3</v>
      </c>
      <c r="V685">
        <v>39.737000000000002</v>
      </c>
      <c r="W685">
        <v>1.0529999999999999</v>
      </c>
      <c r="X685">
        <v>-2</v>
      </c>
      <c r="Y685">
        <v>-2</v>
      </c>
      <c r="Z685">
        <f>IF(AND(MIN(data!D685:'data'!K685, data!M685:'data'!Y685)&gt;=0, IF(data!L685&lt;0, FALSE, data!L685&lt;=95),COUNTA(data!D685:'data'!Y685)=22), 1, 0)</f>
        <v>0</v>
      </c>
      <c r="AA685">
        <f>IF(data!D685=3, IF(COUNTIFS(data!A:A, data!A685, data!G:G, "&lt;&gt;2")=0, 1, 0), 0)</f>
        <v>0</v>
      </c>
      <c r="AB685">
        <f>IF(AND(data!G685=2, COUNTIFS(data!A:A, data!A685, data!G:G, 2) = data!D685), 1, 0)</f>
        <v>0</v>
      </c>
      <c r="AC685" t="str">
        <f>IF(AB685=1, data!D685, "0")</f>
        <v>0</v>
      </c>
    </row>
    <row r="686" spans="1:29" x14ac:dyDescent="0.25">
      <c r="A686" s="1">
        <v>160351</v>
      </c>
      <c r="B686">
        <v>2</v>
      </c>
      <c r="C686" s="1" t="s">
        <v>707</v>
      </c>
      <c r="D686">
        <v>2</v>
      </c>
      <c r="E686">
        <v>2</v>
      </c>
      <c r="F686">
        <v>14</v>
      </c>
      <c r="G686">
        <v>2</v>
      </c>
      <c r="H686">
        <v>56</v>
      </c>
      <c r="I686">
        <v>1</v>
      </c>
      <c r="J686">
        <v>1</v>
      </c>
      <c r="K686">
        <v>7</v>
      </c>
      <c r="L686">
        <v>9</v>
      </c>
      <c r="M686">
        <v>3</v>
      </c>
      <c r="N686">
        <v>1</v>
      </c>
      <c r="O686">
        <v>5</v>
      </c>
      <c r="P686">
        <v>2</v>
      </c>
      <c r="Q686">
        <v>0</v>
      </c>
      <c r="R686">
        <v>-1</v>
      </c>
      <c r="S686">
        <v>-2</v>
      </c>
      <c r="T686">
        <v>151.9</v>
      </c>
      <c r="U686">
        <v>56.7</v>
      </c>
      <c r="V686">
        <v>24.574000000000002</v>
      </c>
      <c r="W686">
        <v>0.79</v>
      </c>
      <c r="X686">
        <v>-2</v>
      </c>
      <c r="Y686">
        <v>-2</v>
      </c>
      <c r="Z686">
        <f>IF(AND(MIN(data!D686:'data'!K686, data!M686:'data'!Y686)&gt;=0, IF(data!L686&lt;0, FALSE, data!L686&lt;=95),COUNTA(data!D686:'data'!Y686)=22), 1, 0)</f>
        <v>0</v>
      </c>
      <c r="AA686">
        <f>IF(data!D686=3, IF(COUNTIFS(data!A:A, data!A686, data!G:G, "&lt;&gt;2")=0, 1, 0), 0)</f>
        <v>0</v>
      </c>
      <c r="AB686">
        <f>IF(AND(data!G686=2, COUNTIFS(data!A:A, data!A686, data!G:G, 2) = data!D686), 1, 0)</f>
        <v>0</v>
      </c>
      <c r="AC686" t="str">
        <f>IF(AB686=1, data!D686, "0")</f>
        <v>0</v>
      </c>
    </row>
    <row r="687" spans="1:29" x14ac:dyDescent="0.25">
      <c r="A687" s="1">
        <v>161051</v>
      </c>
      <c r="B687">
        <v>1</v>
      </c>
      <c r="C687" s="1" t="s">
        <v>708</v>
      </c>
      <c r="D687">
        <v>1</v>
      </c>
      <c r="E687">
        <v>8</v>
      </c>
      <c r="F687">
        <v>19</v>
      </c>
      <c r="G687">
        <v>2</v>
      </c>
      <c r="H687">
        <v>70</v>
      </c>
      <c r="I687">
        <v>3</v>
      </c>
      <c r="J687">
        <v>1</v>
      </c>
      <c r="K687">
        <v>7</v>
      </c>
      <c r="L687">
        <v>7</v>
      </c>
      <c r="M687">
        <v>3</v>
      </c>
      <c r="N687">
        <v>3</v>
      </c>
      <c r="O687">
        <v>5</v>
      </c>
      <c r="P687">
        <v>2</v>
      </c>
      <c r="Q687">
        <v>0.375</v>
      </c>
      <c r="R687">
        <v>-1</v>
      </c>
      <c r="S687">
        <v>3</v>
      </c>
      <c r="T687">
        <v>158</v>
      </c>
      <c r="U687">
        <v>85.9</v>
      </c>
      <c r="V687">
        <v>34.409999999999997</v>
      </c>
      <c r="W687">
        <v>-1</v>
      </c>
      <c r="X687">
        <v>-8</v>
      </c>
      <c r="Y687">
        <v>3</v>
      </c>
      <c r="Z687">
        <f>IF(AND(MIN(data!D687:'data'!K687, data!M687:'data'!Y687)&gt;=0, IF(data!L687&lt;0, FALSE, data!L687&lt;=95),COUNTA(data!D687:'data'!Y687)=22), 1, 0)</f>
        <v>0</v>
      </c>
      <c r="AA687">
        <f>IF(data!D687=3, IF(COUNTIFS(data!A:A, data!A687, data!G:G, "&lt;&gt;2")=0, 1, 0), 0)</f>
        <v>0</v>
      </c>
      <c r="AB687">
        <f>IF(AND(data!G687=2, COUNTIFS(data!A:A, data!A687, data!G:G, 2) = data!D687), 1, 0)</f>
        <v>1</v>
      </c>
      <c r="AC687">
        <f>IF(AB687=1, data!D687, "0")</f>
        <v>1</v>
      </c>
    </row>
    <row r="688" spans="1:29" x14ac:dyDescent="0.25">
      <c r="A688" s="1">
        <v>161181</v>
      </c>
      <c r="B688">
        <v>1</v>
      </c>
      <c r="C688" s="1" t="s">
        <v>709</v>
      </c>
      <c r="D688">
        <v>2</v>
      </c>
      <c r="E688">
        <v>8</v>
      </c>
      <c r="F688">
        <v>19</v>
      </c>
      <c r="G688">
        <v>2</v>
      </c>
      <c r="H688">
        <v>41</v>
      </c>
      <c r="I688">
        <v>3</v>
      </c>
      <c r="J688">
        <v>1</v>
      </c>
      <c r="K688">
        <v>4</v>
      </c>
      <c r="L688">
        <v>96</v>
      </c>
      <c r="M688">
        <v>2</v>
      </c>
      <c r="N688">
        <v>1</v>
      </c>
      <c r="O688">
        <v>5</v>
      </c>
      <c r="P688">
        <v>2</v>
      </c>
      <c r="Q688">
        <v>0.14399999999999999</v>
      </c>
      <c r="R688">
        <v>-1</v>
      </c>
      <c r="S688">
        <v>1</v>
      </c>
      <c r="T688">
        <v>157.69999999999999</v>
      </c>
      <c r="U688">
        <v>54.5</v>
      </c>
      <c r="V688">
        <v>21.914999999999999</v>
      </c>
      <c r="W688">
        <v>0.77300000000000002</v>
      </c>
      <c r="X688">
        <v>1</v>
      </c>
      <c r="Y688">
        <v>3</v>
      </c>
      <c r="Z688">
        <f>IF(AND(MIN(data!D688:'data'!K688, data!M688:'data'!Y688)&gt;=0, IF(data!L688&lt;0, FALSE, data!L688&lt;=95),COUNTA(data!D688:'data'!Y688)=22), 1, 0)</f>
        <v>0</v>
      </c>
      <c r="AA688">
        <f>IF(data!D688=3, IF(COUNTIFS(data!A:A, data!A688, data!G:G, "&lt;&gt;2")=0, 1, 0), 0)</f>
        <v>0</v>
      </c>
      <c r="AB688">
        <f>IF(AND(data!G688=2, COUNTIFS(data!A:A, data!A688, data!G:G, 2) = data!D688), 1, 0)</f>
        <v>0</v>
      </c>
      <c r="AC688" t="str">
        <f>IF(AB688=1, data!D688, "0")</f>
        <v>0</v>
      </c>
    </row>
    <row r="689" spans="1:29" x14ac:dyDescent="0.25">
      <c r="A689" s="1">
        <v>161181</v>
      </c>
      <c r="B689">
        <v>2</v>
      </c>
      <c r="C689" s="1" t="s">
        <v>710</v>
      </c>
      <c r="D689">
        <v>2</v>
      </c>
      <c r="E689">
        <v>8</v>
      </c>
      <c r="F689">
        <v>19</v>
      </c>
      <c r="G689">
        <v>1</v>
      </c>
      <c r="H689">
        <v>18</v>
      </c>
      <c r="I689">
        <v>1</v>
      </c>
      <c r="J689">
        <v>1</v>
      </c>
      <c r="K689">
        <v>3</v>
      </c>
      <c r="L689">
        <v>96</v>
      </c>
      <c r="M689">
        <v>2</v>
      </c>
      <c r="N689">
        <v>1</v>
      </c>
      <c r="O689">
        <v>5</v>
      </c>
      <c r="P689">
        <v>1</v>
      </c>
      <c r="Q689">
        <v>15.615</v>
      </c>
      <c r="R689">
        <v>2</v>
      </c>
      <c r="S689">
        <v>3</v>
      </c>
      <c r="T689">
        <v>174.5</v>
      </c>
      <c r="U689">
        <v>64.8</v>
      </c>
      <c r="V689">
        <v>21.280999999999999</v>
      </c>
      <c r="W689">
        <v>0.83699999999999997</v>
      </c>
      <c r="X689">
        <v>3</v>
      </c>
      <c r="Y689">
        <v>3</v>
      </c>
      <c r="Z689">
        <f>IF(AND(MIN(data!D689:'data'!K689, data!M689:'data'!Y689)&gt;=0, IF(data!L689&lt;0, FALSE, data!L689&lt;=95),COUNTA(data!D689:'data'!Y689)=22), 1, 0)</f>
        <v>0</v>
      </c>
      <c r="AA689">
        <f>IF(data!D689=3, IF(COUNTIFS(data!A:A, data!A689, data!G:G, "&lt;&gt;2")=0, 1, 0), 0)</f>
        <v>0</v>
      </c>
      <c r="AB689">
        <f>IF(AND(data!G689=2, COUNTIFS(data!A:A, data!A689, data!G:G, 2) = data!D689), 1, 0)</f>
        <v>0</v>
      </c>
      <c r="AC689" t="str">
        <f>IF(AB689=1, data!D689, "0")</f>
        <v>0</v>
      </c>
    </row>
    <row r="690" spans="1:29" x14ac:dyDescent="0.25">
      <c r="A690" s="1">
        <v>161201</v>
      </c>
      <c r="B690">
        <v>1</v>
      </c>
      <c r="C690" s="1" t="s">
        <v>711</v>
      </c>
      <c r="D690">
        <v>1</v>
      </c>
      <c r="E690">
        <v>8</v>
      </c>
      <c r="F690">
        <v>19</v>
      </c>
      <c r="G690">
        <v>2</v>
      </c>
      <c r="H690">
        <v>58</v>
      </c>
      <c r="I690">
        <v>5</v>
      </c>
      <c r="J690">
        <v>1</v>
      </c>
      <c r="K690">
        <v>4</v>
      </c>
      <c r="L690">
        <v>11</v>
      </c>
      <c r="M690">
        <v>1</v>
      </c>
      <c r="N690">
        <v>3</v>
      </c>
      <c r="O690">
        <v>5</v>
      </c>
      <c r="P690">
        <v>1</v>
      </c>
      <c r="Q690">
        <v>1.587</v>
      </c>
      <c r="R690">
        <v>-1</v>
      </c>
      <c r="S690">
        <v>1</v>
      </c>
      <c r="T690">
        <v>174.1</v>
      </c>
      <c r="U690">
        <v>62.4</v>
      </c>
      <c r="V690">
        <v>20.587</v>
      </c>
      <c r="W690">
        <v>0.75</v>
      </c>
      <c r="X690">
        <v>1</v>
      </c>
      <c r="Y690">
        <v>3</v>
      </c>
      <c r="Z690">
        <f>IF(AND(MIN(data!D690:'data'!K690, data!M690:'data'!Y690)&gt;=0, IF(data!L690&lt;0, FALSE, data!L690&lt;=95),COUNTA(data!D690:'data'!Y690)=22), 1, 0)</f>
        <v>0</v>
      </c>
      <c r="AA690">
        <f>IF(data!D690=3, IF(COUNTIFS(data!A:A, data!A690, data!G:G, "&lt;&gt;2")=0, 1, 0), 0)</f>
        <v>0</v>
      </c>
      <c r="AB690">
        <f>IF(AND(data!G690=2, COUNTIFS(data!A:A, data!A690, data!G:G, 2) = data!D690), 1, 0)</f>
        <v>1</v>
      </c>
      <c r="AC690">
        <f>IF(AB690=1, data!D690, "0")</f>
        <v>1</v>
      </c>
    </row>
    <row r="691" spans="1:29" x14ac:dyDescent="0.25">
      <c r="A691" s="1">
        <v>161251</v>
      </c>
      <c r="B691">
        <v>1</v>
      </c>
      <c r="C691" s="1" t="s">
        <v>712</v>
      </c>
      <c r="D691">
        <v>1</v>
      </c>
      <c r="E691">
        <v>8</v>
      </c>
      <c r="F691">
        <v>19</v>
      </c>
      <c r="G691">
        <v>2</v>
      </c>
      <c r="H691">
        <v>72</v>
      </c>
      <c r="I691">
        <v>5</v>
      </c>
      <c r="J691">
        <v>1</v>
      </c>
      <c r="K691">
        <v>6</v>
      </c>
      <c r="L691">
        <v>5</v>
      </c>
      <c r="M691">
        <v>2</v>
      </c>
      <c r="N691">
        <v>3</v>
      </c>
      <c r="O691">
        <v>5</v>
      </c>
      <c r="P691">
        <v>1</v>
      </c>
      <c r="Q691">
        <v>0.11600000000000001</v>
      </c>
      <c r="R691">
        <v>-1</v>
      </c>
      <c r="S691">
        <v>0</v>
      </c>
      <c r="T691">
        <v>150.5</v>
      </c>
      <c r="U691">
        <v>60</v>
      </c>
      <c r="V691">
        <v>26.49</v>
      </c>
      <c r="W691">
        <v>0.90500000000000003</v>
      </c>
      <c r="X691">
        <v>-8</v>
      </c>
      <c r="Y691">
        <v>3</v>
      </c>
      <c r="Z691">
        <f>IF(AND(MIN(data!D691:'data'!K691, data!M691:'data'!Y691)&gt;=0, IF(data!L691&lt;0, FALSE, data!L691&lt;=95),COUNTA(data!D691:'data'!Y691)=22), 1, 0)</f>
        <v>0</v>
      </c>
      <c r="AA691">
        <f>IF(data!D691=3, IF(COUNTIFS(data!A:A, data!A691, data!G:G, "&lt;&gt;2")=0, 1, 0), 0)</f>
        <v>0</v>
      </c>
      <c r="AB691">
        <f>IF(AND(data!G691=2, COUNTIFS(data!A:A, data!A691, data!G:G, 2) = data!D691), 1, 0)</f>
        <v>1</v>
      </c>
      <c r="AC691">
        <f>IF(AB691=1, data!D691, "0")</f>
        <v>1</v>
      </c>
    </row>
    <row r="692" spans="1:29" x14ac:dyDescent="0.25">
      <c r="A692" s="1">
        <v>161351</v>
      </c>
      <c r="B692">
        <v>1</v>
      </c>
      <c r="C692" s="1" t="s">
        <v>713</v>
      </c>
      <c r="D692">
        <v>2</v>
      </c>
      <c r="E692">
        <v>8</v>
      </c>
      <c r="F692">
        <v>19</v>
      </c>
      <c r="G692">
        <v>1</v>
      </c>
      <c r="H692">
        <v>58</v>
      </c>
      <c r="I692">
        <v>2</v>
      </c>
      <c r="J692">
        <v>1</v>
      </c>
      <c r="K692">
        <v>7</v>
      </c>
      <c r="L692">
        <v>11</v>
      </c>
      <c r="M692">
        <v>2</v>
      </c>
      <c r="N692">
        <v>3</v>
      </c>
      <c r="O692">
        <v>5</v>
      </c>
      <c r="P692">
        <v>1</v>
      </c>
      <c r="Q692">
        <v>14.029</v>
      </c>
      <c r="R692">
        <v>-1</v>
      </c>
      <c r="S692">
        <v>0</v>
      </c>
      <c r="T692">
        <v>178.4</v>
      </c>
      <c r="U692">
        <v>103.5</v>
      </c>
      <c r="V692">
        <v>32.520000000000003</v>
      </c>
      <c r="W692">
        <v>1.01</v>
      </c>
      <c r="X692">
        <v>1</v>
      </c>
      <c r="Y692">
        <v>3</v>
      </c>
      <c r="Z692">
        <f>IF(AND(MIN(data!D692:'data'!K692, data!M692:'data'!Y692)&gt;=0, IF(data!L692&lt;0, FALSE, data!L692&lt;=95),COUNTA(data!D692:'data'!Y692)=22), 1, 0)</f>
        <v>0</v>
      </c>
      <c r="AA692">
        <f>IF(data!D692=3, IF(COUNTIFS(data!A:A, data!A692, data!G:G, "&lt;&gt;2")=0, 1, 0), 0)</f>
        <v>0</v>
      </c>
      <c r="AB692">
        <f>IF(AND(data!G692=2, COUNTIFS(data!A:A, data!A692, data!G:G, 2) = data!D692), 1, 0)</f>
        <v>0</v>
      </c>
      <c r="AC692" t="str">
        <f>IF(AB692=1, data!D692, "0")</f>
        <v>0</v>
      </c>
    </row>
    <row r="693" spans="1:29" x14ac:dyDescent="0.25">
      <c r="A693" s="1">
        <v>161351</v>
      </c>
      <c r="B693">
        <v>2</v>
      </c>
      <c r="C693" s="1" t="s">
        <v>714</v>
      </c>
      <c r="D693">
        <v>2</v>
      </c>
      <c r="E693">
        <v>8</v>
      </c>
      <c r="F693">
        <v>19</v>
      </c>
      <c r="G693">
        <v>2</v>
      </c>
      <c r="H693">
        <v>57</v>
      </c>
      <c r="I693">
        <v>2</v>
      </c>
      <c r="J693">
        <v>1</v>
      </c>
      <c r="K693">
        <v>7</v>
      </c>
      <c r="L693">
        <v>11</v>
      </c>
      <c r="M693">
        <v>3</v>
      </c>
      <c r="N693">
        <v>3</v>
      </c>
      <c r="O693">
        <v>5</v>
      </c>
      <c r="P693">
        <v>2</v>
      </c>
      <c r="Q693">
        <v>2.9000000000000001E-2</v>
      </c>
      <c r="R693">
        <v>-1</v>
      </c>
      <c r="S693">
        <v>2</v>
      </c>
      <c r="T693">
        <v>155.5</v>
      </c>
      <c r="U693">
        <v>57.1</v>
      </c>
      <c r="V693">
        <v>23.614000000000001</v>
      </c>
      <c r="W693">
        <v>0.84199999999999997</v>
      </c>
      <c r="X693">
        <v>1</v>
      </c>
      <c r="Y693">
        <v>3</v>
      </c>
      <c r="Z693">
        <f>IF(AND(MIN(data!D693:'data'!K693, data!M693:'data'!Y693)&gt;=0, IF(data!L693&lt;0, FALSE, data!L693&lt;=95),COUNTA(data!D693:'data'!Y693)=22), 1, 0)</f>
        <v>0</v>
      </c>
      <c r="AA693">
        <f>IF(data!D693=3, IF(COUNTIFS(data!A:A, data!A693, data!G:G, "&lt;&gt;2")=0, 1, 0), 0)</f>
        <v>0</v>
      </c>
      <c r="AB693">
        <f>IF(AND(data!G693=2, COUNTIFS(data!A:A, data!A693, data!G:G, 2) = data!D693), 1, 0)</f>
        <v>0</v>
      </c>
      <c r="AC693" t="str">
        <f>IF(AB693=1, data!D693, "0")</f>
        <v>0</v>
      </c>
    </row>
    <row r="694" spans="1:29" x14ac:dyDescent="0.25">
      <c r="A694" s="1">
        <v>161371</v>
      </c>
      <c r="B694">
        <v>1</v>
      </c>
      <c r="C694" s="1" t="s">
        <v>715</v>
      </c>
      <c r="D694">
        <v>3</v>
      </c>
      <c r="E694">
        <v>8</v>
      </c>
      <c r="F694">
        <v>19</v>
      </c>
      <c r="G694">
        <v>2</v>
      </c>
      <c r="H694">
        <v>32</v>
      </c>
      <c r="I694">
        <v>6</v>
      </c>
      <c r="J694">
        <v>1</v>
      </c>
      <c r="K694">
        <v>1</v>
      </c>
      <c r="L694">
        <v>20</v>
      </c>
      <c r="M694">
        <v>2</v>
      </c>
      <c r="N694">
        <v>1</v>
      </c>
      <c r="O694">
        <v>5</v>
      </c>
      <c r="P694">
        <v>1</v>
      </c>
      <c r="Q694">
        <v>0.40300000000000002</v>
      </c>
      <c r="R694">
        <v>-1</v>
      </c>
      <c r="S694">
        <v>1</v>
      </c>
      <c r="T694">
        <v>167.5</v>
      </c>
      <c r="U694">
        <v>88.7</v>
      </c>
      <c r="V694">
        <v>31.614999999999998</v>
      </c>
      <c r="W694">
        <v>0.84</v>
      </c>
      <c r="X694">
        <v>2</v>
      </c>
      <c r="Y694">
        <v>1</v>
      </c>
      <c r="Z694">
        <f>IF(AND(MIN(data!D694:'data'!K694, data!M694:'data'!Y694)&gt;=0, IF(data!L694&lt;0, FALSE, data!L694&lt;=95),COUNTA(data!D694:'data'!Y694)=22), 1, 0)</f>
        <v>0</v>
      </c>
      <c r="AA694">
        <f>IF(data!D694=3, IF(COUNTIFS(data!A:A, data!A694, data!G:G, "&lt;&gt;2")=0, 1, 0), 0)</f>
        <v>0</v>
      </c>
      <c r="AB694">
        <f>IF(AND(data!G694=2, COUNTIFS(data!A:A, data!A694, data!G:G, 2) = data!D694), 1, 0)</f>
        <v>0</v>
      </c>
      <c r="AC694" t="str">
        <f>IF(AB694=1, data!D694, "0")</f>
        <v>0</v>
      </c>
    </row>
    <row r="695" spans="1:29" x14ac:dyDescent="0.25">
      <c r="A695" s="1">
        <v>161371</v>
      </c>
      <c r="B695">
        <v>2</v>
      </c>
      <c r="C695" s="1" t="s">
        <v>716</v>
      </c>
      <c r="D695">
        <v>3</v>
      </c>
      <c r="E695">
        <v>8</v>
      </c>
      <c r="F695">
        <v>19</v>
      </c>
      <c r="G695">
        <v>1</v>
      </c>
      <c r="H695">
        <v>54</v>
      </c>
      <c r="I695">
        <v>6</v>
      </c>
      <c r="J695">
        <v>1</v>
      </c>
      <c r="K695">
        <v>4</v>
      </c>
      <c r="L695">
        <v>20</v>
      </c>
      <c r="M695">
        <v>2</v>
      </c>
      <c r="N695">
        <v>3</v>
      </c>
      <c r="O695">
        <v>5</v>
      </c>
      <c r="P695">
        <v>1</v>
      </c>
      <c r="Q695">
        <v>5.8000000000000003E-2</v>
      </c>
      <c r="R695">
        <v>-1</v>
      </c>
      <c r="S695">
        <v>0</v>
      </c>
      <c r="T695">
        <v>176</v>
      </c>
      <c r="U695">
        <v>90.4</v>
      </c>
      <c r="V695">
        <v>29.184000000000001</v>
      </c>
      <c r="W695">
        <v>0.92400000000000004</v>
      </c>
      <c r="X695">
        <v>2</v>
      </c>
      <c r="Y695">
        <v>1</v>
      </c>
      <c r="Z695">
        <f>IF(AND(MIN(data!D695:'data'!K695, data!M695:'data'!Y695)&gt;=0, IF(data!L695&lt;0, FALSE, data!L695&lt;=95),COUNTA(data!D695:'data'!Y695)=22), 1, 0)</f>
        <v>0</v>
      </c>
      <c r="AA695">
        <f>IF(data!D695=3, IF(COUNTIFS(data!A:A, data!A695, data!G:G, "&lt;&gt;2")=0, 1, 0), 0)</f>
        <v>0</v>
      </c>
      <c r="AB695">
        <f>IF(AND(data!G695=2, COUNTIFS(data!A:A, data!A695, data!G:G, 2) = data!D695), 1, 0)</f>
        <v>0</v>
      </c>
      <c r="AC695" t="str">
        <f>IF(AB695=1, data!D695, "0")</f>
        <v>0</v>
      </c>
    </row>
    <row r="696" spans="1:29" x14ac:dyDescent="0.25">
      <c r="A696" s="1">
        <v>161371</v>
      </c>
      <c r="B696">
        <v>3</v>
      </c>
      <c r="C696" s="1" t="s">
        <v>717</v>
      </c>
      <c r="D696">
        <v>3</v>
      </c>
      <c r="E696">
        <v>8</v>
      </c>
      <c r="F696">
        <v>19</v>
      </c>
      <c r="G696">
        <v>2</v>
      </c>
      <c r="H696">
        <v>26</v>
      </c>
      <c r="I696">
        <v>1</v>
      </c>
      <c r="J696">
        <v>1</v>
      </c>
      <c r="K696">
        <v>1</v>
      </c>
      <c r="L696">
        <v>20</v>
      </c>
      <c r="M696">
        <v>1</v>
      </c>
      <c r="N696">
        <v>1</v>
      </c>
      <c r="O696">
        <v>5</v>
      </c>
      <c r="P696">
        <v>1</v>
      </c>
      <c r="Q696">
        <v>1.7849999999999999</v>
      </c>
      <c r="R696">
        <v>-1</v>
      </c>
      <c r="S696">
        <v>1</v>
      </c>
      <c r="T696">
        <v>165.4</v>
      </c>
      <c r="U696">
        <v>50.8</v>
      </c>
      <c r="V696">
        <v>18.568999999999999</v>
      </c>
      <c r="W696">
        <v>0.67900000000000005</v>
      </c>
      <c r="X696">
        <v>3</v>
      </c>
      <c r="Y696">
        <v>3</v>
      </c>
      <c r="Z696">
        <f>IF(AND(MIN(data!D696:'data'!K696, data!M696:'data'!Y696)&gt;=0, IF(data!L696&lt;0, FALSE, data!L696&lt;=95),COUNTA(data!D696:'data'!Y696)=22), 1, 0)</f>
        <v>0</v>
      </c>
      <c r="AA696">
        <f>IF(data!D696=3, IF(COUNTIFS(data!A:A, data!A696, data!G:G, "&lt;&gt;2")=0, 1, 0), 0)</f>
        <v>0</v>
      </c>
      <c r="AB696">
        <f>IF(AND(data!G696=2, COUNTIFS(data!A:A, data!A696, data!G:G, 2) = data!D696), 1, 0)</f>
        <v>0</v>
      </c>
      <c r="AC696" t="str">
        <f>IF(AB696=1, data!D696, "0")</f>
        <v>0</v>
      </c>
    </row>
    <row r="697" spans="1:29" x14ac:dyDescent="0.25">
      <c r="A697" s="1">
        <v>162181</v>
      </c>
      <c r="B697">
        <v>1</v>
      </c>
      <c r="C697" s="1" t="s">
        <v>718</v>
      </c>
      <c r="D697">
        <v>4</v>
      </c>
      <c r="E697">
        <v>5</v>
      </c>
      <c r="F697">
        <v>27</v>
      </c>
      <c r="G697">
        <v>1</v>
      </c>
      <c r="H697">
        <v>28</v>
      </c>
      <c r="I697">
        <v>2</v>
      </c>
      <c r="J697">
        <v>1</v>
      </c>
      <c r="K697">
        <v>1</v>
      </c>
      <c r="L697">
        <v>12</v>
      </c>
      <c r="M697">
        <v>2</v>
      </c>
      <c r="N697">
        <v>4</v>
      </c>
      <c r="O697">
        <v>2</v>
      </c>
      <c r="P697">
        <v>1</v>
      </c>
      <c r="Q697">
        <v>0.60499999999999998</v>
      </c>
      <c r="R697">
        <v>-1</v>
      </c>
      <c r="S697">
        <v>0</v>
      </c>
      <c r="T697">
        <v>170.6</v>
      </c>
      <c r="U697">
        <v>77.2</v>
      </c>
      <c r="V697">
        <v>26.524999999999999</v>
      </c>
      <c r="W697">
        <v>0.80900000000000005</v>
      </c>
      <c r="X697">
        <v>1</v>
      </c>
      <c r="Y697">
        <v>1</v>
      </c>
      <c r="Z697">
        <f>IF(AND(MIN(data!D697:'data'!K697, data!M697:'data'!Y697)&gt;=0, IF(data!L697&lt;0, FALSE, data!L697&lt;=95),COUNTA(data!D697:'data'!Y697)=22), 1, 0)</f>
        <v>0</v>
      </c>
      <c r="AA697">
        <f>IF(data!D697=3, IF(COUNTIFS(data!A:A, data!A697, data!G:G, "&lt;&gt;2")=0, 1, 0), 0)</f>
        <v>0</v>
      </c>
      <c r="AB697">
        <f>IF(AND(data!G697=2, COUNTIFS(data!A:A, data!A697, data!G:G, 2) = data!D697), 1, 0)</f>
        <v>0</v>
      </c>
      <c r="AC697" t="str">
        <f>IF(AB697=1, data!D697, "0")</f>
        <v>0</v>
      </c>
    </row>
    <row r="698" spans="1:29" x14ac:dyDescent="0.25">
      <c r="A698" s="1">
        <v>162181</v>
      </c>
      <c r="B698">
        <v>2</v>
      </c>
      <c r="C698" s="1" t="s">
        <v>719</v>
      </c>
      <c r="D698">
        <v>4</v>
      </c>
      <c r="E698">
        <v>5</v>
      </c>
      <c r="F698">
        <v>27</v>
      </c>
      <c r="G698">
        <v>2</v>
      </c>
      <c r="H698">
        <v>26</v>
      </c>
      <c r="I698">
        <v>2</v>
      </c>
      <c r="J698">
        <v>1</v>
      </c>
      <c r="K698">
        <v>1</v>
      </c>
      <c r="L698">
        <v>12</v>
      </c>
      <c r="M698">
        <v>2</v>
      </c>
      <c r="N698">
        <v>4</v>
      </c>
      <c r="O698">
        <v>2</v>
      </c>
      <c r="P698">
        <v>2</v>
      </c>
      <c r="Q698">
        <v>0</v>
      </c>
      <c r="R698">
        <v>-1</v>
      </c>
      <c r="S698">
        <v>0</v>
      </c>
      <c r="T698">
        <v>159.4</v>
      </c>
      <c r="U698">
        <v>92.8</v>
      </c>
      <c r="V698">
        <v>36.523000000000003</v>
      </c>
      <c r="W698">
        <v>0.88</v>
      </c>
      <c r="X698">
        <v>2</v>
      </c>
      <c r="Y698">
        <v>1</v>
      </c>
      <c r="Z698">
        <f>IF(AND(MIN(data!D698:'data'!K698, data!M698:'data'!Y698)&gt;=0, IF(data!L698&lt;0, FALSE, data!L698&lt;=95),COUNTA(data!D698:'data'!Y698)=22), 1, 0)</f>
        <v>0</v>
      </c>
      <c r="AA698">
        <f>IF(data!D698=3, IF(COUNTIFS(data!A:A, data!A698, data!G:G, "&lt;&gt;2")=0, 1, 0), 0)</f>
        <v>0</v>
      </c>
      <c r="AB698">
        <f>IF(AND(data!G698=2, COUNTIFS(data!A:A, data!A698, data!G:G, 2) = data!D698), 1, 0)</f>
        <v>0</v>
      </c>
      <c r="AC698" t="str">
        <f>IF(AB698=1, data!D698, "0")</f>
        <v>0</v>
      </c>
    </row>
    <row r="699" spans="1:29" x14ac:dyDescent="0.25">
      <c r="A699" s="1">
        <v>162181</v>
      </c>
      <c r="B699">
        <v>3</v>
      </c>
      <c r="C699" s="1" t="s">
        <v>720</v>
      </c>
      <c r="D699">
        <v>4</v>
      </c>
      <c r="E699">
        <v>5</v>
      </c>
      <c r="F699">
        <v>27</v>
      </c>
      <c r="G699">
        <v>2</v>
      </c>
      <c r="H699">
        <v>8</v>
      </c>
      <c r="I699">
        <v>-1</v>
      </c>
      <c r="J699">
        <v>1</v>
      </c>
      <c r="K699">
        <v>-1</v>
      </c>
      <c r="L699">
        <v>12</v>
      </c>
      <c r="M699">
        <v>2</v>
      </c>
      <c r="N699">
        <v>-1</v>
      </c>
      <c r="O699">
        <v>-1</v>
      </c>
      <c r="P699">
        <v>-1</v>
      </c>
      <c r="Q699">
        <v>-1</v>
      </c>
      <c r="R699">
        <v>-1</v>
      </c>
      <c r="S699">
        <v>-2</v>
      </c>
      <c r="T699">
        <v>129.4</v>
      </c>
      <c r="U699">
        <v>27.6</v>
      </c>
      <c r="V699">
        <v>16.483000000000001</v>
      </c>
      <c r="W699">
        <v>-1</v>
      </c>
      <c r="X699">
        <v>1</v>
      </c>
      <c r="Y699">
        <v>3</v>
      </c>
      <c r="Z699">
        <f>IF(AND(MIN(data!D699:'data'!K699, data!M699:'data'!Y699)&gt;=0, IF(data!L699&lt;0, FALSE, data!L699&lt;=95),COUNTA(data!D699:'data'!Y699)=22), 1, 0)</f>
        <v>0</v>
      </c>
      <c r="AA699">
        <f>IF(data!D699=3, IF(COUNTIFS(data!A:A, data!A699, data!G:G, "&lt;&gt;2")=0, 1, 0), 0)</f>
        <v>0</v>
      </c>
      <c r="AB699">
        <f>IF(AND(data!G699=2, COUNTIFS(data!A:A, data!A699, data!G:G, 2) = data!D699), 1, 0)</f>
        <v>0</v>
      </c>
      <c r="AC699" t="str">
        <f>IF(AB699=1, data!D699, "0")</f>
        <v>0</v>
      </c>
    </row>
    <row r="700" spans="1:29" x14ac:dyDescent="0.25">
      <c r="A700" s="1">
        <v>162181</v>
      </c>
      <c r="B700">
        <v>4</v>
      </c>
      <c r="C700" s="1" t="s">
        <v>721</v>
      </c>
      <c r="D700">
        <v>4</v>
      </c>
      <c r="E700">
        <v>5</v>
      </c>
      <c r="F700">
        <v>27</v>
      </c>
      <c r="G700">
        <v>2</v>
      </c>
      <c r="H700">
        <v>0</v>
      </c>
      <c r="I700">
        <v>-1</v>
      </c>
      <c r="J700">
        <v>1</v>
      </c>
      <c r="K700">
        <v>-1</v>
      </c>
      <c r="L700">
        <v>12</v>
      </c>
      <c r="M700">
        <v>2</v>
      </c>
      <c r="N700">
        <v>-1</v>
      </c>
      <c r="O700">
        <v>-1</v>
      </c>
      <c r="P700">
        <v>-1</v>
      </c>
      <c r="Q700">
        <v>-1</v>
      </c>
      <c r="R700">
        <v>-1</v>
      </c>
      <c r="S700">
        <v>-2</v>
      </c>
      <c r="T700">
        <v>-1</v>
      </c>
      <c r="U700">
        <v>7.3</v>
      </c>
      <c r="V700">
        <v>-1</v>
      </c>
      <c r="W700">
        <v>-1</v>
      </c>
      <c r="X700">
        <v>-2</v>
      </c>
      <c r="Y700">
        <v>-2</v>
      </c>
      <c r="Z700">
        <f>IF(AND(MIN(data!D700:'data'!K700, data!M700:'data'!Y700)&gt;=0, IF(data!L700&lt;0, FALSE, data!L700&lt;=95),COUNTA(data!D700:'data'!Y700)=22), 1, 0)</f>
        <v>0</v>
      </c>
      <c r="AA700">
        <f>IF(data!D700=3, IF(COUNTIFS(data!A:A, data!A700, data!G:G, "&lt;&gt;2")=0, 1, 0), 0)</f>
        <v>0</v>
      </c>
      <c r="AB700">
        <f>IF(AND(data!G700=2, COUNTIFS(data!A:A, data!A700, data!G:G, 2) = data!D700), 1, 0)</f>
        <v>0</v>
      </c>
      <c r="AC700" t="str">
        <f>IF(AB700=1, data!D700, "0")</f>
        <v>0</v>
      </c>
    </row>
    <row r="701" spans="1:29" x14ac:dyDescent="0.25">
      <c r="A701" s="1">
        <v>162201</v>
      </c>
      <c r="B701">
        <v>1</v>
      </c>
      <c r="C701" s="1" t="s">
        <v>722</v>
      </c>
      <c r="D701">
        <v>1</v>
      </c>
      <c r="E701">
        <v>5</v>
      </c>
      <c r="F701">
        <v>27</v>
      </c>
      <c r="G701">
        <v>2</v>
      </c>
      <c r="H701">
        <v>73</v>
      </c>
      <c r="I701">
        <v>5</v>
      </c>
      <c r="J701">
        <v>1</v>
      </c>
      <c r="K701">
        <v>6</v>
      </c>
      <c r="L701">
        <v>5</v>
      </c>
      <c r="M701">
        <v>2</v>
      </c>
      <c r="N701">
        <v>3</v>
      </c>
      <c r="O701">
        <v>5</v>
      </c>
      <c r="P701">
        <v>1</v>
      </c>
      <c r="Q701">
        <v>7</v>
      </c>
      <c r="R701">
        <v>-1</v>
      </c>
      <c r="S701">
        <v>0</v>
      </c>
      <c r="T701">
        <v>170.4</v>
      </c>
      <c r="U701">
        <v>58.6</v>
      </c>
      <c r="V701">
        <v>20.181999999999999</v>
      </c>
      <c r="W701">
        <v>-1</v>
      </c>
      <c r="X701">
        <v>1</v>
      </c>
      <c r="Y701">
        <v>3</v>
      </c>
      <c r="Z701">
        <f>IF(AND(MIN(data!D701:'data'!K701, data!M701:'data'!Y701)&gt;=0, IF(data!L701&lt;0, FALSE, data!L701&lt;=95),COUNTA(data!D701:'data'!Y701)=22), 1, 0)</f>
        <v>0</v>
      </c>
      <c r="AA701">
        <f>IF(data!D701=3, IF(COUNTIFS(data!A:A, data!A701, data!G:G, "&lt;&gt;2")=0, 1, 0), 0)</f>
        <v>0</v>
      </c>
      <c r="AB701">
        <f>IF(AND(data!G701=2, COUNTIFS(data!A:A, data!A701, data!G:G, 2) = data!D701), 1, 0)</f>
        <v>1</v>
      </c>
      <c r="AC701">
        <f>IF(AB701=1, data!D701, "0")</f>
        <v>1</v>
      </c>
    </row>
    <row r="702" spans="1:29" x14ac:dyDescent="0.25">
      <c r="A702" s="1">
        <v>162251</v>
      </c>
      <c r="B702">
        <v>1</v>
      </c>
      <c r="C702" s="1" t="s">
        <v>723</v>
      </c>
      <c r="D702">
        <v>1</v>
      </c>
      <c r="E702">
        <v>5</v>
      </c>
      <c r="F702">
        <v>27</v>
      </c>
      <c r="G702">
        <v>2</v>
      </c>
      <c r="H702">
        <v>64</v>
      </c>
      <c r="I702">
        <v>5</v>
      </c>
      <c r="J702">
        <v>1</v>
      </c>
      <c r="K702">
        <v>7</v>
      </c>
      <c r="L702">
        <v>5</v>
      </c>
      <c r="M702">
        <v>3</v>
      </c>
      <c r="N702">
        <v>1</v>
      </c>
      <c r="O702">
        <v>5</v>
      </c>
      <c r="P702">
        <v>1</v>
      </c>
      <c r="Q702">
        <v>0.49</v>
      </c>
      <c r="R702">
        <v>-1</v>
      </c>
      <c r="S702">
        <v>0</v>
      </c>
      <c r="T702">
        <v>159.9</v>
      </c>
      <c r="U702">
        <v>54.8</v>
      </c>
      <c r="V702">
        <v>21.433</v>
      </c>
      <c r="W702">
        <v>0.63400000000000001</v>
      </c>
      <c r="X702">
        <v>-9</v>
      </c>
      <c r="Y702">
        <v>3</v>
      </c>
      <c r="Z702">
        <f>IF(AND(MIN(data!D702:'data'!K702, data!M702:'data'!Y702)&gt;=0, IF(data!L702&lt;0, FALSE, data!L702&lt;=95),COUNTA(data!D702:'data'!Y702)=22), 1, 0)</f>
        <v>0</v>
      </c>
      <c r="AA702">
        <f>IF(data!D702=3, IF(COUNTIFS(data!A:A, data!A702, data!G:G, "&lt;&gt;2")=0, 1, 0), 0)</f>
        <v>0</v>
      </c>
      <c r="AB702">
        <f>IF(AND(data!G702=2, COUNTIFS(data!A:A, data!A702, data!G:G, 2) = data!D702), 1, 0)</f>
        <v>1</v>
      </c>
      <c r="AC702">
        <f>IF(AB702=1, data!D702, "0")</f>
        <v>1</v>
      </c>
    </row>
    <row r="703" spans="1:29" x14ac:dyDescent="0.25">
      <c r="A703" s="1">
        <v>162271</v>
      </c>
      <c r="B703">
        <v>1</v>
      </c>
      <c r="C703" s="1" t="s">
        <v>724</v>
      </c>
      <c r="D703">
        <v>1</v>
      </c>
      <c r="E703">
        <v>5</v>
      </c>
      <c r="F703">
        <v>27</v>
      </c>
      <c r="G703">
        <v>1</v>
      </c>
      <c r="H703">
        <v>17</v>
      </c>
      <c r="I703">
        <v>1</v>
      </c>
      <c r="J703">
        <v>1</v>
      </c>
      <c r="K703">
        <v>5</v>
      </c>
      <c r="L703">
        <v>3</v>
      </c>
      <c r="M703">
        <v>2</v>
      </c>
      <c r="N703">
        <v>4</v>
      </c>
      <c r="O703">
        <v>2</v>
      </c>
      <c r="P703">
        <v>1</v>
      </c>
      <c r="Q703">
        <v>19.035</v>
      </c>
      <c r="R703">
        <v>1</v>
      </c>
      <c r="S703">
        <v>6</v>
      </c>
      <c r="T703">
        <v>168.5</v>
      </c>
      <c r="U703">
        <v>69.8</v>
      </c>
      <c r="V703">
        <v>24.584</v>
      </c>
      <c r="W703">
        <v>-1</v>
      </c>
      <c r="X703">
        <v>1</v>
      </c>
      <c r="Y703">
        <v>1</v>
      </c>
      <c r="Z703">
        <f>IF(AND(MIN(data!D703:'data'!K703, data!M703:'data'!Y703)&gt;=0, IF(data!L703&lt;0, FALSE, data!L703&lt;=95),COUNTA(data!D703:'data'!Y703)=22), 1, 0)</f>
        <v>0</v>
      </c>
      <c r="AA703">
        <f>IF(data!D703=3, IF(COUNTIFS(data!A:A, data!A703, data!G:G, "&lt;&gt;2")=0, 1, 0), 0)</f>
        <v>0</v>
      </c>
      <c r="AB703">
        <f>IF(AND(data!G703=2, COUNTIFS(data!A:A, data!A703, data!G:G, 2) = data!D703), 1, 0)</f>
        <v>0</v>
      </c>
      <c r="AC703" t="str">
        <f>IF(AB703=1, data!D703, "0")</f>
        <v>0</v>
      </c>
    </row>
    <row r="704" spans="1:29" x14ac:dyDescent="0.25">
      <c r="A704" s="1">
        <v>162371</v>
      </c>
      <c r="B704">
        <v>1</v>
      </c>
      <c r="C704" s="1" t="s">
        <v>725</v>
      </c>
      <c r="D704">
        <v>2</v>
      </c>
      <c r="E704">
        <v>5</v>
      </c>
      <c r="F704">
        <v>27</v>
      </c>
      <c r="G704">
        <v>1</v>
      </c>
      <c r="H704">
        <v>63</v>
      </c>
      <c r="I704">
        <v>2</v>
      </c>
      <c r="J704">
        <v>1</v>
      </c>
      <c r="K704">
        <v>7</v>
      </c>
      <c r="L704">
        <v>8</v>
      </c>
      <c r="M704">
        <v>2</v>
      </c>
      <c r="N704">
        <v>3</v>
      </c>
      <c r="O704">
        <v>5</v>
      </c>
      <c r="P704">
        <v>1</v>
      </c>
      <c r="Q704">
        <v>10.587</v>
      </c>
      <c r="R704">
        <v>-1</v>
      </c>
      <c r="S704">
        <v>0</v>
      </c>
      <c r="T704">
        <v>177.8</v>
      </c>
      <c r="U704">
        <v>95.7</v>
      </c>
      <c r="V704">
        <v>30.273</v>
      </c>
      <c r="W704">
        <v>1.046</v>
      </c>
      <c r="X704">
        <v>2</v>
      </c>
      <c r="Y704">
        <v>1</v>
      </c>
      <c r="Z704">
        <f>IF(AND(MIN(data!D704:'data'!K704, data!M704:'data'!Y704)&gt;=0, IF(data!L704&lt;0, FALSE, data!L704&lt;=95),COUNTA(data!D704:'data'!Y704)=22), 1, 0)</f>
        <v>0</v>
      </c>
      <c r="AA704">
        <f>IF(data!D704=3, IF(COUNTIFS(data!A:A, data!A704, data!G:G, "&lt;&gt;2")=0, 1, 0), 0)</f>
        <v>0</v>
      </c>
      <c r="AB704">
        <f>IF(AND(data!G704=2, COUNTIFS(data!A:A, data!A704, data!G:G, 2) = data!D704), 1, 0)</f>
        <v>0</v>
      </c>
      <c r="AC704" t="str">
        <f>IF(AB704=1, data!D704, "0")</f>
        <v>0</v>
      </c>
    </row>
    <row r="705" spans="1:29" x14ac:dyDescent="0.25">
      <c r="A705" s="1">
        <v>162371</v>
      </c>
      <c r="B705">
        <v>2</v>
      </c>
      <c r="C705" s="1" t="s">
        <v>726</v>
      </c>
      <c r="D705">
        <v>2</v>
      </c>
      <c r="E705">
        <v>5</v>
      </c>
      <c r="F705">
        <v>27</v>
      </c>
      <c r="G705">
        <v>2</v>
      </c>
      <c r="H705">
        <v>63</v>
      </c>
      <c r="I705">
        <v>2</v>
      </c>
      <c r="J705">
        <v>1</v>
      </c>
      <c r="K705">
        <v>7</v>
      </c>
      <c r="L705">
        <v>8</v>
      </c>
      <c r="M705">
        <v>2</v>
      </c>
      <c r="N705">
        <v>1</v>
      </c>
      <c r="O705">
        <v>5</v>
      </c>
      <c r="P705">
        <v>1</v>
      </c>
      <c r="Q705">
        <v>3.4039999999999999</v>
      </c>
      <c r="R705">
        <v>-1</v>
      </c>
      <c r="S705">
        <v>0</v>
      </c>
      <c r="T705">
        <v>150.5</v>
      </c>
      <c r="U705">
        <v>78.5</v>
      </c>
      <c r="V705">
        <v>34.656999999999996</v>
      </c>
      <c r="W705">
        <v>0.83499999999999996</v>
      </c>
      <c r="X705">
        <v>2</v>
      </c>
      <c r="Y705">
        <v>1</v>
      </c>
      <c r="Z705">
        <f>IF(AND(MIN(data!D705:'data'!K705, data!M705:'data'!Y705)&gt;=0, IF(data!L705&lt;0, FALSE, data!L705&lt;=95),COUNTA(data!D705:'data'!Y705)=22), 1, 0)</f>
        <v>0</v>
      </c>
      <c r="AA705">
        <f>IF(data!D705=3, IF(COUNTIFS(data!A:A, data!A705, data!G:G, "&lt;&gt;2")=0, 1, 0), 0)</f>
        <v>0</v>
      </c>
      <c r="AB705">
        <f>IF(AND(data!G705=2, COUNTIFS(data!A:A, data!A705, data!G:G, 2) = data!D705), 1, 0)</f>
        <v>0</v>
      </c>
      <c r="AC705" t="str">
        <f>IF(AB705=1, data!D705, "0")</f>
        <v>0</v>
      </c>
    </row>
    <row r="706" spans="1:29" x14ac:dyDescent="0.25">
      <c r="A706" s="1">
        <v>163051</v>
      </c>
      <c r="B706">
        <v>1</v>
      </c>
      <c r="C706" s="1" t="s">
        <v>727</v>
      </c>
      <c r="D706">
        <v>2</v>
      </c>
      <c r="E706">
        <v>9</v>
      </c>
      <c r="F706">
        <v>20</v>
      </c>
      <c r="G706">
        <v>2</v>
      </c>
      <c r="H706">
        <v>41</v>
      </c>
      <c r="I706">
        <v>2</v>
      </c>
      <c r="J706">
        <v>1</v>
      </c>
      <c r="K706">
        <v>3</v>
      </c>
      <c r="L706">
        <v>22</v>
      </c>
      <c r="M706">
        <v>1</v>
      </c>
      <c r="N706">
        <v>1</v>
      </c>
      <c r="O706">
        <v>5</v>
      </c>
      <c r="P706">
        <v>1</v>
      </c>
      <c r="Q706">
        <v>3.1150000000000002</v>
      </c>
      <c r="R706">
        <v>-1</v>
      </c>
      <c r="S706">
        <v>0</v>
      </c>
      <c r="T706">
        <v>164.6</v>
      </c>
      <c r="U706">
        <v>83.4</v>
      </c>
      <c r="V706">
        <v>30.783000000000001</v>
      </c>
      <c r="W706">
        <v>-1</v>
      </c>
      <c r="X706">
        <v>2</v>
      </c>
      <c r="Y706">
        <v>1</v>
      </c>
      <c r="Z706">
        <f>IF(AND(MIN(data!D706:'data'!K706, data!M706:'data'!Y706)&gt;=0, IF(data!L706&lt;0, FALSE, data!L706&lt;=95),COUNTA(data!D706:'data'!Y706)=22), 1, 0)</f>
        <v>0</v>
      </c>
      <c r="AA706">
        <f>IF(data!D706=3, IF(COUNTIFS(data!A:A, data!A706, data!G:G, "&lt;&gt;2")=0, 1, 0), 0)</f>
        <v>0</v>
      </c>
      <c r="AB706">
        <f>IF(AND(data!G706=2, COUNTIFS(data!A:A, data!A706, data!G:G, 2) = data!D706), 1, 0)</f>
        <v>0</v>
      </c>
      <c r="AC706" t="str">
        <f>IF(AB706=1, data!D706, "0")</f>
        <v>0</v>
      </c>
    </row>
    <row r="707" spans="1:29" x14ac:dyDescent="0.25">
      <c r="A707" s="1">
        <v>163051</v>
      </c>
      <c r="B707">
        <v>2</v>
      </c>
      <c r="C707" s="1" t="s">
        <v>728</v>
      </c>
      <c r="D707">
        <v>2</v>
      </c>
      <c r="E707">
        <v>9</v>
      </c>
      <c r="F707">
        <v>20</v>
      </c>
      <c r="G707">
        <v>1</v>
      </c>
      <c r="H707">
        <v>41</v>
      </c>
      <c r="I707">
        <v>2</v>
      </c>
      <c r="J707">
        <v>1</v>
      </c>
      <c r="K707">
        <v>3</v>
      </c>
      <c r="L707">
        <v>22</v>
      </c>
      <c r="M707">
        <v>1</v>
      </c>
      <c r="N707">
        <v>1</v>
      </c>
      <c r="O707">
        <v>5</v>
      </c>
      <c r="P707">
        <v>1</v>
      </c>
      <c r="Q707">
        <v>18.75</v>
      </c>
      <c r="R707">
        <v>-1</v>
      </c>
      <c r="S707">
        <v>0</v>
      </c>
      <c r="T707">
        <v>184.7</v>
      </c>
      <c r="U707">
        <v>101.3</v>
      </c>
      <c r="V707">
        <v>29.693999999999999</v>
      </c>
      <c r="W707">
        <v>-1</v>
      </c>
      <c r="X707">
        <v>2</v>
      </c>
      <c r="Y707">
        <v>3</v>
      </c>
      <c r="Z707">
        <f>IF(AND(MIN(data!D707:'data'!K707, data!M707:'data'!Y707)&gt;=0, IF(data!L707&lt;0, FALSE, data!L707&lt;=95),COUNTA(data!D707:'data'!Y707)=22), 1, 0)</f>
        <v>0</v>
      </c>
      <c r="AA707">
        <f>IF(data!D707=3, IF(COUNTIFS(data!A:A, data!A707, data!G:G, "&lt;&gt;2")=0, 1, 0), 0)</f>
        <v>0</v>
      </c>
      <c r="AB707">
        <f>IF(AND(data!G707=2, COUNTIFS(data!A:A, data!A707, data!G:G, 2) = data!D707), 1, 0)</f>
        <v>0</v>
      </c>
      <c r="AC707" t="str">
        <f>IF(AB707=1, data!D707, "0")</f>
        <v>0</v>
      </c>
    </row>
    <row r="708" spans="1:29" x14ac:dyDescent="0.25">
      <c r="A708" s="1">
        <v>163151</v>
      </c>
      <c r="B708">
        <v>1</v>
      </c>
      <c r="C708" s="1" t="s">
        <v>729</v>
      </c>
      <c r="D708">
        <v>2</v>
      </c>
      <c r="E708">
        <v>9</v>
      </c>
      <c r="F708">
        <v>20</v>
      </c>
      <c r="G708">
        <v>2</v>
      </c>
      <c r="H708">
        <v>35</v>
      </c>
      <c r="I708">
        <v>2</v>
      </c>
      <c r="J708">
        <v>1</v>
      </c>
      <c r="K708">
        <v>4</v>
      </c>
      <c r="L708">
        <v>17</v>
      </c>
      <c r="M708">
        <v>1</v>
      </c>
      <c r="N708">
        <v>1</v>
      </c>
      <c r="O708">
        <v>5</v>
      </c>
      <c r="P708">
        <v>1</v>
      </c>
      <c r="Q708">
        <v>4.875</v>
      </c>
      <c r="R708">
        <v>-1</v>
      </c>
      <c r="S708">
        <v>0</v>
      </c>
      <c r="T708">
        <v>165.3</v>
      </c>
      <c r="U708">
        <v>91.5</v>
      </c>
      <c r="V708">
        <v>33.487000000000002</v>
      </c>
      <c r="W708">
        <v>-1</v>
      </c>
      <c r="X708">
        <v>2</v>
      </c>
      <c r="Y708">
        <v>3</v>
      </c>
      <c r="Z708">
        <f>IF(AND(MIN(data!D708:'data'!K708, data!M708:'data'!Y708)&gt;=0, IF(data!L708&lt;0, FALSE, data!L708&lt;=95),COUNTA(data!D708:'data'!Y708)=22), 1, 0)</f>
        <v>0</v>
      </c>
      <c r="AA708">
        <f>IF(data!D708=3, IF(COUNTIFS(data!A:A, data!A708, data!G:G, "&lt;&gt;2")=0, 1, 0), 0)</f>
        <v>0</v>
      </c>
      <c r="AB708">
        <f>IF(AND(data!G708=2, COUNTIFS(data!A:A, data!A708, data!G:G, 2) = data!D708), 1, 0)</f>
        <v>1</v>
      </c>
      <c r="AC708">
        <f>IF(AB708=1, data!D708, "0")</f>
        <v>2</v>
      </c>
    </row>
    <row r="709" spans="1:29" x14ac:dyDescent="0.25">
      <c r="A709" s="1">
        <v>163151</v>
      </c>
      <c r="B709">
        <v>2</v>
      </c>
      <c r="C709" s="1" t="s">
        <v>730</v>
      </c>
      <c r="D709">
        <v>2</v>
      </c>
      <c r="E709">
        <v>9</v>
      </c>
      <c r="F709">
        <v>20</v>
      </c>
      <c r="G709">
        <v>2</v>
      </c>
      <c r="H709">
        <v>0</v>
      </c>
      <c r="I709">
        <v>-1</v>
      </c>
      <c r="J709">
        <v>1</v>
      </c>
      <c r="K709">
        <v>-1</v>
      </c>
      <c r="L709">
        <v>17</v>
      </c>
      <c r="M709">
        <v>1</v>
      </c>
      <c r="N709">
        <v>-1</v>
      </c>
      <c r="O709">
        <v>-1</v>
      </c>
      <c r="P709">
        <v>-1</v>
      </c>
      <c r="Q709">
        <v>-1</v>
      </c>
      <c r="R709">
        <v>-1</v>
      </c>
      <c r="S709">
        <v>-2</v>
      </c>
      <c r="T709">
        <v>-1</v>
      </c>
      <c r="U709">
        <v>7.6</v>
      </c>
      <c r="V709">
        <v>-1</v>
      </c>
      <c r="W709">
        <v>-1</v>
      </c>
      <c r="X709">
        <v>-2</v>
      </c>
      <c r="Y709">
        <v>-2</v>
      </c>
      <c r="Z709">
        <f>IF(AND(MIN(data!D709:'data'!K709, data!M709:'data'!Y709)&gt;=0, IF(data!L709&lt;0, FALSE, data!L709&lt;=95),COUNTA(data!D709:'data'!Y709)=22), 1, 0)</f>
        <v>0</v>
      </c>
      <c r="AA709">
        <f>IF(data!D709=3, IF(COUNTIFS(data!A:A, data!A709, data!G:G, "&lt;&gt;2")=0, 1, 0), 0)</f>
        <v>0</v>
      </c>
      <c r="AB709">
        <f>IF(AND(data!G709=2, COUNTIFS(data!A:A, data!A709, data!G:G, 2) = data!D709), 1, 0)</f>
        <v>1</v>
      </c>
      <c r="AC709">
        <f>IF(AB709=1, data!D709, "0")</f>
        <v>2</v>
      </c>
    </row>
    <row r="710" spans="1:29" x14ac:dyDescent="0.25">
      <c r="A710" s="1">
        <v>163201</v>
      </c>
      <c r="B710">
        <v>1</v>
      </c>
      <c r="C710" s="1" t="s">
        <v>731</v>
      </c>
      <c r="D710">
        <v>1</v>
      </c>
      <c r="E710">
        <v>9</v>
      </c>
      <c r="F710">
        <v>20</v>
      </c>
      <c r="G710">
        <v>1</v>
      </c>
      <c r="H710">
        <v>28</v>
      </c>
      <c r="I710">
        <v>1</v>
      </c>
      <c r="J710">
        <v>1</v>
      </c>
      <c r="K710">
        <v>2</v>
      </c>
      <c r="L710">
        <v>9</v>
      </c>
      <c r="M710">
        <v>1</v>
      </c>
      <c r="N710">
        <v>4</v>
      </c>
      <c r="O710">
        <v>1</v>
      </c>
      <c r="P710">
        <v>1</v>
      </c>
      <c r="Q710">
        <v>13.5</v>
      </c>
      <c r="R710">
        <v>-1</v>
      </c>
      <c r="S710">
        <v>0</v>
      </c>
      <c r="T710">
        <v>185.2</v>
      </c>
      <c r="U710">
        <v>89.1</v>
      </c>
      <c r="V710">
        <v>25.977</v>
      </c>
      <c r="W710">
        <v>-1</v>
      </c>
      <c r="X710">
        <v>1</v>
      </c>
      <c r="Y710">
        <v>1</v>
      </c>
      <c r="Z710">
        <f>IF(AND(MIN(data!D710:'data'!K710, data!M710:'data'!Y710)&gt;=0, IF(data!L710&lt;0, FALSE, data!L710&lt;=95),COUNTA(data!D710:'data'!Y710)=22), 1, 0)</f>
        <v>0</v>
      </c>
      <c r="AA710">
        <f>IF(data!D710=3, IF(COUNTIFS(data!A:A, data!A710, data!G:G, "&lt;&gt;2")=0, 1, 0), 0)</f>
        <v>0</v>
      </c>
      <c r="AB710">
        <f>IF(AND(data!G710=2, COUNTIFS(data!A:A, data!A710, data!G:G, 2) = data!D710), 1, 0)</f>
        <v>0</v>
      </c>
      <c r="AC710" t="str">
        <f>IF(AB710=1, data!D710, "0")</f>
        <v>0</v>
      </c>
    </row>
    <row r="711" spans="1:29" x14ac:dyDescent="0.25">
      <c r="A711" s="1">
        <v>163271</v>
      </c>
      <c r="B711">
        <v>1</v>
      </c>
      <c r="C711" s="1" t="s">
        <v>732</v>
      </c>
      <c r="D711">
        <v>4</v>
      </c>
      <c r="E711">
        <v>9</v>
      </c>
      <c r="F711">
        <v>20</v>
      </c>
      <c r="G711">
        <v>2</v>
      </c>
      <c r="H711">
        <v>37</v>
      </c>
      <c r="I711">
        <v>2</v>
      </c>
      <c r="J711">
        <v>1</v>
      </c>
      <c r="K711">
        <v>3</v>
      </c>
      <c r="L711">
        <v>19</v>
      </c>
      <c r="M711">
        <v>2</v>
      </c>
      <c r="N711">
        <v>3</v>
      </c>
      <c r="O711">
        <v>5</v>
      </c>
      <c r="P711">
        <v>1</v>
      </c>
      <c r="Q711">
        <v>4.125</v>
      </c>
      <c r="R711">
        <v>-1</v>
      </c>
      <c r="S711">
        <v>1</v>
      </c>
      <c r="T711">
        <v>161.4</v>
      </c>
      <c r="U711">
        <v>58.2</v>
      </c>
      <c r="V711">
        <v>22.341999999999999</v>
      </c>
      <c r="W711">
        <v>0.80800000000000005</v>
      </c>
      <c r="X711">
        <v>2</v>
      </c>
      <c r="Y711">
        <v>1</v>
      </c>
      <c r="Z711">
        <f>IF(AND(MIN(data!D711:'data'!K711, data!M711:'data'!Y711)&gt;=0, IF(data!L711&lt;0, FALSE, data!L711&lt;=95),COUNTA(data!D711:'data'!Y711)=22), 1, 0)</f>
        <v>0</v>
      </c>
      <c r="AA711">
        <f>IF(data!D711=3, IF(COUNTIFS(data!A:A, data!A711, data!G:G, "&lt;&gt;2")=0, 1, 0), 0)</f>
        <v>0</v>
      </c>
      <c r="AB711">
        <f>IF(AND(data!G711=2, COUNTIFS(data!A:A, data!A711, data!G:G, 2) = data!D711), 1, 0)</f>
        <v>0</v>
      </c>
      <c r="AC711" t="str">
        <f>IF(AB711=1, data!D711, "0")</f>
        <v>0</v>
      </c>
    </row>
    <row r="712" spans="1:29" x14ac:dyDescent="0.25">
      <c r="A712" s="1">
        <v>163271</v>
      </c>
      <c r="B712">
        <v>2</v>
      </c>
      <c r="C712" s="1" t="s">
        <v>733</v>
      </c>
      <c r="D712">
        <v>4</v>
      </c>
      <c r="E712">
        <v>9</v>
      </c>
      <c r="F712">
        <v>20</v>
      </c>
      <c r="G712">
        <v>1</v>
      </c>
      <c r="H712">
        <v>44</v>
      </c>
      <c r="I712">
        <v>2</v>
      </c>
      <c r="J712">
        <v>1</v>
      </c>
      <c r="K712">
        <v>4</v>
      </c>
      <c r="L712">
        <v>19</v>
      </c>
      <c r="M712">
        <v>2</v>
      </c>
      <c r="N712">
        <v>3</v>
      </c>
      <c r="O712">
        <v>5</v>
      </c>
      <c r="P712">
        <v>1</v>
      </c>
      <c r="Q712">
        <v>18</v>
      </c>
      <c r="R712">
        <v>-1</v>
      </c>
      <c r="S712">
        <v>1</v>
      </c>
      <c r="T712">
        <v>172.2</v>
      </c>
      <c r="U712">
        <v>82.8</v>
      </c>
      <c r="V712">
        <v>27.922999999999998</v>
      </c>
      <c r="W712">
        <v>0.89500000000000002</v>
      </c>
      <c r="X712">
        <v>2</v>
      </c>
      <c r="Y712">
        <v>1</v>
      </c>
      <c r="Z712">
        <f>IF(AND(MIN(data!D712:'data'!K712, data!M712:'data'!Y712)&gt;=0, IF(data!L712&lt;0, FALSE, data!L712&lt;=95),COUNTA(data!D712:'data'!Y712)=22), 1, 0)</f>
        <v>0</v>
      </c>
      <c r="AA712">
        <f>IF(data!D712=3, IF(COUNTIFS(data!A:A, data!A712, data!G:G, "&lt;&gt;2")=0, 1, 0), 0)</f>
        <v>0</v>
      </c>
      <c r="AB712">
        <f>IF(AND(data!G712=2, COUNTIFS(data!A:A, data!A712, data!G:G, 2) = data!D712), 1, 0)</f>
        <v>0</v>
      </c>
      <c r="AC712" t="str">
        <f>IF(AB712=1, data!D712, "0")</f>
        <v>0</v>
      </c>
    </row>
    <row r="713" spans="1:29" x14ac:dyDescent="0.25">
      <c r="A713" s="1">
        <v>163271</v>
      </c>
      <c r="B713">
        <v>3</v>
      </c>
      <c r="C713" s="1" t="s">
        <v>734</v>
      </c>
      <c r="D713">
        <v>4</v>
      </c>
      <c r="E713">
        <v>9</v>
      </c>
      <c r="F713">
        <v>20</v>
      </c>
      <c r="G713">
        <v>1</v>
      </c>
      <c r="H713">
        <v>10</v>
      </c>
      <c r="I713">
        <v>-1</v>
      </c>
      <c r="J713">
        <v>1</v>
      </c>
      <c r="K713">
        <v>-1</v>
      </c>
      <c r="L713">
        <v>19</v>
      </c>
      <c r="M713">
        <v>1</v>
      </c>
      <c r="N713">
        <v>-1</v>
      </c>
      <c r="O713">
        <v>-1</v>
      </c>
      <c r="P713">
        <v>-1</v>
      </c>
      <c r="Q713">
        <v>-1</v>
      </c>
      <c r="R713">
        <v>-1</v>
      </c>
      <c r="S713">
        <v>-2</v>
      </c>
      <c r="T713">
        <v>152.30000000000001</v>
      </c>
      <c r="U713">
        <v>39.700000000000003</v>
      </c>
      <c r="V713">
        <v>17.116</v>
      </c>
      <c r="W713">
        <v>-1</v>
      </c>
      <c r="X713">
        <v>1</v>
      </c>
      <c r="Y713">
        <v>3</v>
      </c>
      <c r="Z713">
        <f>IF(AND(MIN(data!D713:'data'!K713, data!M713:'data'!Y713)&gt;=0, IF(data!L713&lt;0, FALSE, data!L713&lt;=95),COUNTA(data!D713:'data'!Y713)=22), 1, 0)</f>
        <v>0</v>
      </c>
      <c r="AA713">
        <f>IF(data!D713=3, IF(COUNTIFS(data!A:A, data!A713, data!G:G, "&lt;&gt;2")=0, 1, 0), 0)</f>
        <v>0</v>
      </c>
      <c r="AB713">
        <f>IF(AND(data!G713=2, COUNTIFS(data!A:A, data!A713, data!G:G, 2) = data!D713), 1, 0)</f>
        <v>0</v>
      </c>
      <c r="AC713" t="str">
        <f>IF(AB713=1, data!D713, "0")</f>
        <v>0</v>
      </c>
    </row>
    <row r="714" spans="1:29" x14ac:dyDescent="0.25">
      <c r="A714" s="1">
        <v>163271</v>
      </c>
      <c r="B714">
        <v>4</v>
      </c>
      <c r="C714" s="1" t="s">
        <v>735</v>
      </c>
      <c r="D714">
        <v>4</v>
      </c>
      <c r="E714">
        <v>9</v>
      </c>
      <c r="F714">
        <v>20</v>
      </c>
      <c r="G714">
        <v>1</v>
      </c>
      <c r="H714">
        <v>6</v>
      </c>
      <c r="I714">
        <v>-1</v>
      </c>
      <c r="J714">
        <v>1</v>
      </c>
      <c r="K714">
        <v>-1</v>
      </c>
      <c r="L714">
        <v>19</v>
      </c>
      <c r="M714">
        <v>1</v>
      </c>
      <c r="N714">
        <v>-1</v>
      </c>
      <c r="O714">
        <v>-1</v>
      </c>
      <c r="P714">
        <v>-1</v>
      </c>
      <c r="Q714">
        <v>-1</v>
      </c>
      <c r="R714">
        <v>-1</v>
      </c>
      <c r="S714">
        <v>-2</v>
      </c>
      <c r="T714">
        <v>112.5</v>
      </c>
      <c r="U714">
        <v>17.600000000000001</v>
      </c>
      <c r="V714">
        <v>13.906000000000001</v>
      </c>
      <c r="W714">
        <v>-1</v>
      </c>
      <c r="X714">
        <v>-2</v>
      </c>
      <c r="Y714">
        <v>-2</v>
      </c>
      <c r="Z714">
        <f>IF(AND(MIN(data!D714:'data'!K714, data!M714:'data'!Y714)&gt;=0, IF(data!L714&lt;0, FALSE, data!L714&lt;=95),COUNTA(data!D714:'data'!Y714)=22), 1, 0)</f>
        <v>0</v>
      </c>
      <c r="AA714">
        <f>IF(data!D714=3, IF(COUNTIFS(data!A:A, data!A714, data!G:G, "&lt;&gt;2")=0, 1, 0), 0)</f>
        <v>0</v>
      </c>
      <c r="AB714">
        <f>IF(AND(data!G714=2, COUNTIFS(data!A:A, data!A714, data!G:G, 2) = data!D714), 1, 0)</f>
        <v>0</v>
      </c>
      <c r="AC714" t="str">
        <f>IF(AB714=1, data!D714, "0")</f>
        <v>0</v>
      </c>
    </row>
    <row r="715" spans="1:29" x14ac:dyDescent="0.25">
      <c r="A715" s="1">
        <v>163351</v>
      </c>
      <c r="B715">
        <v>1</v>
      </c>
      <c r="C715" s="1" t="s">
        <v>736</v>
      </c>
      <c r="D715">
        <v>2</v>
      </c>
      <c r="E715">
        <v>9</v>
      </c>
      <c r="F715">
        <v>20</v>
      </c>
      <c r="G715">
        <v>1</v>
      </c>
      <c r="H715">
        <v>48</v>
      </c>
      <c r="I715">
        <v>2</v>
      </c>
      <c r="J715">
        <v>1</v>
      </c>
      <c r="K715">
        <v>1</v>
      </c>
      <c r="L715">
        <v>14</v>
      </c>
      <c r="M715">
        <v>1</v>
      </c>
      <c r="N715">
        <v>1</v>
      </c>
      <c r="O715">
        <v>5</v>
      </c>
      <c r="P715">
        <v>1</v>
      </c>
      <c r="Q715">
        <v>11.595000000000001</v>
      </c>
      <c r="R715">
        <v>-1</v>
      </c>
      <c r="S715">
        <v>0</v>
      </c>
      <c r="T715">
        <v>178.1</v>
      </c>
      <c r="U715">
        <v>90</v>
      </c>
      <c r="V715">
        <v>28.373999999999999</v>
      </c>
      <c r="W715">
        <v>0.97399999999999998</v>
      </c>
      <c r="X715">
        <v>2</v>
      </c>
      <c r="Y715">
        <v>3</v>
      </c>
      <c r="Z715">
        <f>IF(AND(MIN(data!D715:'data'!K715, data!M715:'data'!Y715)&gt;=0, IF(data!L715&lt;0, FALSE, data!L715&lt;=95),COUNTA(data!D715:'data'!Y715)=22), 1, 0)</f>
        <v>0</v>
      </c>
      <c r="AA715">
        <f>IF(data!D715=3, IF(COUNTIFS(data!A:A, data!A715, data!G:G, "&lt;&gt;2")=0, 1, 0), 0)</f>
        <v>0</v>
      </c>
      <c r="AB715">
        <f>IF(AND(data!G715=2, COUNTIFS(data!A:A, data!A715, data!G:G, 2) = data!D715), 1, 0)</f>
        <v>0</v>
      </c>
      <c r="AC715" t="str">
        <f>IF(AB715=1, data!D715, "0")</f>
        <v>0</v>
      </c>
    </row>
    <row r="716" spans="1:29" x14ac:dyDescent="0.25">
      <c r="A716" s="1">
        <v>163351</v>
      </c>
      <c r="B716">
        <v>2</v>
      </c>
      <c r="C716" s="1" t="s">
        <v>737</v>
      </c>
      <c r="D716">
        <v>2</v>
      </c>
      <c r="E716">
        <v>9</v>
      </c>
      <c r="F716">
        <v>20</v>
      </c>
      <c r="G716">
        <v>2</v>
      </c>
      <c r="H716">
        <v>40</v>
      </c>
      <c r="I716">
        <v>2</v>
      </c>
      <c r="J716">
        <v>1</v>
      </c>
      <c r="K716">
        <v>3</v>
      </c>
      <c r="L716">
        <v>14</v>
      </c>
      <c r="M716">
        <v>1</v>
      </c>
      <c r="N716">
        <v>1</v>
      </c>
      <c r="O716">
        <v>5</v>
      </c>
      <c r="P716">
        <v>1</v>
      </c>
      <c r="Q716">
        <v>12.98</v>
      </c>
      <c r="R716">
        <v>-1</v>
      </c>
      <c r="S716">
        <v>10</v>
      </c>
      <c r="T716">
        <v>168.5</v>
      </c>
      <c r="U716">
        <v>79.3</v>
      </c>
      <c r="V716">
        <v>27.93</v>
      </c>
      <c r="W716">
        <v>0.83099999999999996</v>
      </c>
      <c r="X716">
        <v>2</v>
      </c>
      <c r="Y716">
        <v>1</v>
      </c>
      <c r="Z716">
        <f>IF(AND(MIN(data!D716:'data'!K716, data!M716:'data'!Y716)&gt;=0, IF(data!L716&lt;0, FALSE, data!L716&lt;=95),COUNTA(data!D716:'data'!Y716)=22), 1, 0)</f>
        <v>0</v>
      </c>
      <c r="AA716">
        <f>IF(data!D716=3, IF(COUNTIFS(data!A:A, data!A716, data!G:G, "&lt;&gt;2")=0, 1, 0), 0)</f>
        <v>0</v>
      </c>
      <c r="AB716">
        <f>IF(AND(data!G716=2, COUNTIFS(data!A:A, data!A716, data!G:G, 2) = data!D716), 1, 0)</f>
        <v>0</v>
      </c>
      <c r="AC716" t="str">
        <f>IF(AB716=1, data!D716, "0")</f>
        <v>0</v>
      </c>
    </row>
    <row r="717" spans="1:29" x14ac:dyDescent="0.25">
      <c r="A717" s="1">
        <v>164051</v>
      </c>
      <c r="B717">
        <v>1</v>
      </c>
      <c r="C717" s="1" t="s">
        <v>738</v>
      </c>
      <c r="D717">
        <v>3</v>
      </c>
      <c r="E717">
        <v>8</v>
      </c>
      <c r="F717">
        <v>16</v>
      </c>
      <c r="G717">
        <v>2</v>
      </c>
      <c r="H717">
        <v>32</v>
      </c>
      <c r="I717">
        <v>4</v>
      </c>
      <c r="J717">
        <v>1</v>
      </c>
      <c r="K717">
        <v>6</v>
      </c>
      <c r="L717">
        <v>21</v>
      </c>
      <c r="M717">
        <v>2</v>
      </c>
      <c r="N717">
        <v>4</v>
      </c>
      <c r="O717">
        <v>2</v>
      </c>
      <c r="P717">
        <v>1</v>
      </c>
      <c r="Q717">
        <v>14.46</v>
      </c>
      <c r="R717">
        <v>-1</v>
      </c>
      <c r="S717">
        <v>1</v>
      </c>
      <c r="T717">
        <v>166.5</v>
      </c>
      <c r="U717">
        <v>57.7</v>
      </c>
      <c r="V717">
        <v>20.814</v>
      </c>
      <c r="W717">
        <v>0.77900000000000003</v>
      </c>
      <c r="X717">
        <v>1</v>
      </c>
      <c r="Y717">
        <v>3</v>
      </c>
      <c r="Z717">
        <f>IF(AND(MIN(data!D717:'data'!K717, data!M717:'data'!Y717)&gt;=0, IF(data!L717&lt;0, FALSE, data!L717&lt;=95),COUNTA(data!D717:'data'!Y717)=22), 1, 0)</f>
        <v>0</v>
      </c>
      <c r="AA717">
        <f>IF(data!D717=3, IF(COUNTIFS(data!A:A, data!A717, data!G:G, "&lt;&gt;2")=0, 1, 0), 0)</f>
        <v>0</v>
      </c>
      <c r="AB717">
        <f>IF(AND(data!G717=2, COUNTIFS(data!A:A, data!A717, data!G:G, 2) = data!D717), 1, 0)</f>
        <v>0</v>
      </c>
      <c r="AC717" t="str">
        <f>IF(AB717=1, data!D717, "0")</f>
        <v>0</v>
      </c>
    </row>
    <row r="718" spans="1:29" x14ac:dyDescent="0.25">
      <c r="A718" s="1">
        <v>164051</v>
      </c>
      <c r="B718">
        <v>2</v>
      </c>
      <c r="C718" s="1" t="s">
        <v>739</v>
      </c>
      <c r="D718">
        <v>3</v>
      </c>
      <c r="E718">
        <v>8</v>
      </c>
      <c r="F718">
        <v>16</v>
      </c>
      <c r="G718">
        <v>2</v>
      </c>
      <c r="H718">
        <v>28</v>
      </c>
      <c r="I718">
        <v>1</v>
      </c>
      <c r="J718">
        <v>1</v>
      </c>
      <c r="K718">
        <v>3</v>
      </c>
      <c r="L718">
        <v>21</v>
      </c>
      <c r="M718">
        <v>2</v>
      </c>
      <c r="N718">
        <v>4</v>
      </c>
      <c r="O718">
        <v>3</v>
      </c>
      <c r="P718">
        <v>1</v>
      </c>
      <c r="Q718">
        <v>17</v>
      </c>
      <c r="R718">
        <v>-1</v>
      </c>
      <c r="S718">
        <v>7</v>
      </c>
      <c r="T718">
        <v>168.5</v>
      </c>
      <c r="U718">
        <v>58.8</v>
      </c>
      <c r="V718">
        <v>20.71</v>
      </c>
      <c r="W718">
        <v>0.78</v>
      </c>
      <c r="X718">
        <v>-8</v>
      </c>
      <c r="Y718">
        <v>1</v>
      </c>
      <c r="Z718">
        <f>IF(AND(MIN(data!D718:'data'!K718, data!M718:'data'!Y718)&gt;=0, IF(data!L718&lt;0, FALSE, data!L718&lt;=95),COUNTA(data!D718:'data'!Y718)=22), 1, 0)</f>
        <v>0</v>
      </c>
      <c r="AA718">
        <f>IF(data!D718=3, IF(COUNTIFS(data!A:A, data!A718, data!G:G, "&lt;&gt;2")=0, 1, 0), 0)</f>
        <v>0</v>
      </c>
      <c r="AB718">
        <f>IF(AND(data!G718=2, COUNTIFS(data!A:A, data!A718, data!G:G, 2) = data!D718), 1, 0)</f>
        <v>0</v>
      </c>
      <c r="AC718" t="str">
        <f>IF(AB718=1, data!D718, "0")</f>
        <v>0</v>
      </c>
    </row>
    <row r="719" spans="1:29" x14ac:dyDescent="0.25">
      <c r="A719" s="1">
        <v>164051</v>
      </c>
      <c r="B719">
        <v>3</v>
      </c>
      <c r="C719" s="1" t="s">
        <v>740</v>
      </c>
      <c r="D719">
        <v>3</v>
      </c>
      <c r="E719">
        <v>8</v>
      </c>
      <c r="F719">
        <v>16</v>
      </c>
      <c r="G719">
        <v>1</v>
      </c>
      <c r="H719">
        <v>42</v>
      </c>
      <c r="I719">
        <v>1</v>
      </c>
      <c r="J719">
        <v>1</v>
      </c>
      <c r="K719">
        <v>2</v>
      </c>
      <c r="L719">
        <v>21</v>
      </c>
      <c r="M719">
        <v>2</v>
      </c>
      <c r="N719">
        <v>4</v>
      </c>
      <c r="O719">
        <v>3</v>
      </c>
      <c r="P719">
        <v>1</v>
      </c>
      <c r="Q719">
        <v>84.92</v>
      </c>
      <c r="R719">
        <v>-1</v>
      </c>
      <c r="S719">
        <v>1</v>
      </c>
      <c r="T719">
        <v>169.1</v>
      </c>
      <c r="U719">
        <v>62.6</v>
      </c>
      <c r="V719">
        <v>21.891999999999999</v>
      </c>
      <c r="W719">
        <v>0.877</v>
      </c>
      <c r="X719">
        <v>1</v>
      </c>
      <c r="Y719">
        <v>3</v>
      </c>
      <c r="Z719">
        <f>IF(AND(MIN(data!D719:'data'!K719, data!M719:'data'!Y719)&gt;=0, IF(data!L719&lt;0, FALSE, data!L719&lt;=95),COUNTA(data!D719:'data'!Y719)=22), 1, 0)</f>
        <v>0</v>
      </c>
      <c r="AA719">
        <f>IF(data!D719=3, IF(COUNTIFS(data!A:A, data!A719, data!G:G, "&lt;&gt;2")=0, 1, 0), 0)</f>
        <v>0</v>
      </c>
      <c r="AB719">
        <f>IF(AND(data!G719=2, COUNTIFS(data!A:A, data!A719, data!G:G, 2) = data!D719), 1, 0)</f>
        <v>0</v>
      </c>
      <c r="AC719" t="str">
        <f>IF(AB719=1, data!D719, "0")</f>
        <v>0</v>
      </c>
    </row>
    <row r="720" spans="1:29" x14ac:dyDescent="0.25">
      <c r="A720" s="1">
        <v>164151</v>
      </c>
      <c r="B720">
        <v>1</v>
      </c>
      <c r="C720" s="1" t="s">
        <v>741</v>
      </c>
      <c r="D720">
        <v>2</v>
      </c>
      <c r="E720">
        <v>8</v>
      </c>
      <c r="F720">
        <v>16</v>
      </c>
      <c r="G720">
        <v>1</v>
      </c>
      <c r="H720">
        <v>53</v>
      </c>
      <c r="I720">
        <v>2</v>
      </c>
      <c r="J720">
        <v>1</v>
      </c>
      <c r="K720">
        <v>2</v>
      </c>
      <c r="L720">
        <v>23</v>
      </c>
      <c r="M720">
        <v>1</v>
      </c>
      <c r="N720">
        <v>3</v>
      </c>
      <c r="O720">
        <v>5</v>
      </c>
      <c r="P720">
        <v>1</v>
      </c>
      <c r="Q720">
        <v>36.529000000000003</v>
      </c>
      <c r="R720">
        <v>-1</v>
      </c>
      <c r="S720">
        <v>0</v>
      </c>
      <c r="T720">
        <v>172</v>
      </c>
      <c r="U720">
        <v>73.7</v>
      </c>
      <c r="V720">
        <v>24.911999999999999</v>
      </c>
      <c r="W720">
        <v>0.94</v>
      </c>
      <c r="X720">
        <v>1</v>
      </c>
      <c r="Y720">
        <v>3</v>
      </c>
      <c r="Z720">
        <f>IF(AND(MIN(data!D720:'data'!K720, data!M720:'data'!Y720)&gt;=0, IF(data!L720&lt;0, FALSE, data!L720&lt;=95),COUNTA(data!D720:'data'!Y720)=22), 1, 0)</f>
        <v>0</v>
      </c>
      <c r="AA720">
        <f>IF(data!D720=3, IF(COUNTIFS(data!A:A, data!A720, data!G:G, "&lt;&gt;2")=0, 1, 0), 0)</f>
        <v>0</v>
      </c>
      <c r="AB720">
        <f>IF(AND(data!G720=2, COUNTIFS(data!A:A, data!A720, data!G:G, 2) = data!D720), 1, 0)</f>
        <v>0</v>
      </c>
      <c r="AC720" t="str">
        <f>IF(AB720=1, data!D720, "0")</f>
        <v>0</v>
      </c>
    </row>
    <row r="721" spans="1:29" x14ac:dyDescent="0.25">
      <c r="A721" s="1">
        <v>164151</v>
      </c>
      <c r="B721">
        <v>2</v>
      </c>
      <c r="C721" s="1" t="s">
        <v>742</v>
      </c>
      <c r="D721">
        <v>2</v>
      </c>
      <c r="E721">
        <v>8</v>
      </c>
      <c r="F721">
        <v>16</v>
      </c>
      <c r="G721">
        <v>2</v>
      </c>
      <c r="H721">
        <v>50</v>
      </c>
      <c r="I721">
        <v>2</v>
      </c>
      <c r="J721">
        <v>1</v>
      </c>
      <c r="K721">
        <v>7</v>
      </c>
      <c r="L721">
        <v>23</v>
      </c>
      <c r="M721">
        <v>1</v>
      </c>
      <c r="N721">
        <v>3</v>
      </c>
      <c r="O721">
        <v>5</v>
      </c>
      <c r="P721">
        <v>1</v>
      </c>
      <c r="Q721">
        <v>28.029</v>
      </c>
      <c r="R721">
        <v>-1</v>
      </c>
      <c r="S721">
        <v>0</v>
      </c>
      <c r="T721">
        <v>167</v>
      </c>
      <c r="U721">
        <v>68.2</v>
      </c>
      <c r="V721">
        <v>24.454000000000001</v>
      </c>
      <c r="W721">
        <v>0.85099999999999998</v>
      </c>
      <c r="X721">
        <v>1</v>
      </c>
      <c r="Y721">
        <v>1</v>
      </c>
      <c r="Z721">
        <f>IF(AND(MIN(data!D721:'data'!K721, data!M721:'data'!Y721)&gt;=0, IF(data!L721&lt;0, FALSE, data!L721&lt;=95),COUNTA(data!D721:'data'!Y721)=22), 1, 0)</f>
        <v>0</v>
      </c>
      <c r="AA721">
        <f>IF(data!D721=3, IF(COUNTIFS(data!A:A, data!A721, data!G:G, "&lt;&gt;2")=0, 1, 0), 0)</f>
        <v>0</v>
      </c>
      <c r="AB721">
        <f>IF(AND(data!G721=2, COUNTIFS(data!A:A, data!A721, data!G:G, 2) = data!D721), 1, 0)</f>
        <v>0</v>
      </c>
      <c r="AC721" t="str">
        <f>IF(AB721=1, data!D721, "0")</f>
        <v>0</v>
      </c>
    </row>
    <row r="722" spans="1:29" x14ac:dyDescent="0.25">
      <c r="A722" s="1">
        <v>164201</v>
      </c>
      <c r="B722">
        <v>1</v>
      </c>
      <c r="C722" s="1" t="s">
        <v>743</v>
      </c>
      <c r="D722">
        <v>4</v>
      </c>
      <c r="E722">
        <v>8</v>
      </c>
      <c r="F722">
        <v>16</v>
      </c>
      <c r="G722">
        <v>1</v>
      </c>
      <c r="H722">
        <v>39</v>
      </c>
      <c r="I722">
        <v>2</v>
      </c>
      <c r="J722">
        <v>1</v>
      </c>
      <c r="K722">
        <v>3</v>
      </c>
      <c r="L722">
        <v>22</v>
      </c>
      <c r="M722">
        <v>2</v>
      </c>
      <c r="N722">
        <v>4</v>
      </c>
      <c r="O722">
        <v>2</v>
      </c>
      <c r="P722">
        <v>1</v>
      </c>
      <c r="Q722">
        <v>5.94</v>
      </c>
      <c r="R722">
        <v>-1</v>
      </c>
      <c r="S722">
        <v>0</v>
      </c>
      <c r="T722">
        <v>179.1</v>
      </c>
      <c r="U722">
        <v>96.4</v>
      </c>
      <c r="V722">
        <v>30.053000000000001</v>
      </c>
      <c r="W722">
        <v>0.97399999999999998</v>
      </c>
      <c r="X722">
        <v>2</v>
      </c>
      <c r="Y722">
        <v>1</v>
      </c>
      <c r="Z722">
        <f>IF(AND(MIN(data!D722:'data'!K722, data!M722:'data'!Y722)&gt;=0, IF(data!L722&lt;0, FALSE, data!L722&lt;=95),COUNTA(data!D722:'data'!Y722)=22), 1, 0)</f>
        <v>0</v>
      </c>
      <c r="AA722">
        <f>IF(data!D722=3, IF(COUNTIFS(data!A:A, data!A722, data!G:G, "&lt;&gt;2")=0, 1, 0), 0)</f>
        <v>0</v>
      </c>
      <c r="AB722">
        <f>IF(AND(data!G722=2, COUNTIFS(data!A:A, data!A722, data!G:G, 2) = data!D722), 1, 0)</f>
        <v>0</v>
      </c>
      <c r="AC722" t="str">
        <f>IF(AB722=1, data!D722, "0")</f>
        <v>0</v>
      </c>
    </row>
    <row r="723" spans="1:29" x14ac:dyDescent="0.25">
      <c r="A723" s="1">
        <v>164201</v>
      </c>
      <c r="B723">
        <v>2</v>
      </c>
      <c r="C723" s="1" t="s">
        <v>744</v>
      </c>
      <c r="D723">
        <v>4</v>
      </c>
      <c r="E723">
        <v>8</v>
      </c>
      <c r="F723">
        <v>16</v>
      </c>
      <c r="G723">
        <v>2</v>
      </c>
      <c r="H723">
        <v>34</v>
      </c>
      <c r="I723">
        <v>2</v>
      </c>
      <c r="J723">
        <v>1</v>
      </c>
      <c r="K723">
        <v>3</v>
      </c>
      <c r="L723">
        <v>22</v>
      </c>
      <c r="M723">
        <v>2</v>
      </c>
      <c r="N723">
        <v>3</v>
      </c>
      <c r="O723">
        <v>5</v>
      </c>
      <c r="P723">
        <v>1</v>
      </c>
      <c r="Q723">
        <v>14.519</v>
      </c>
      <c r="R723">
        <v>-1</v>
      </c>
      <c r="S723">
        <v>0</v>
      </c>
      <c r="T723">
        <v>164</v>
      </c>
      <c r="U723">
        <v>59.2</v>
      </c>
      <c r="V723">
        <v>22.010999999999999</v>
      </c>
      <c r="W723">
        <v>0.78</v>
      </c>
      <c r="X723">
        <v>1</v>
      </c>
      <c r="Y723">
        <v>3</v>
      </c>
      <c r="Z723">
        <f>IF(AND(MIN(data!D723:'data'!K723, data!M723:'data'!Y723)&gt;=0, IF(data!L723&lt;0, FALSE, data!L723&lt;=95),COUNTA(data!D723:'data'!Y723)=22), 1, 0)</f>
        <v>0</v>
      </c>
      <c r="AA723">
        <f>IF(data!D723=3, IF(COUNTIFS(data!A:A, data!A723, data!G:G, "&lt;&gt;2")=0, 1, 0), 0)</f>
        <v>0</v>
      </c>
      <c r="AB723">
        <f>IF(AND(data!G723=2, COUNTIFS(data!A:A, data!A723, data!G:G, 2) = data!D723), 1, 0)</f>
        <v>0</v>
      </c>
      <c r="AC723" t="str">
        <f>IF(AB723=1, data!D723, "0")</f>
        <v>0</v>
      </c>
    </row>
    <row r="724" spans="1:29" x14ac:dyDescent="0.25">
      <c r="A724" s="1">
        <v>164201</v>
      </c>
      <c r="B724">
        <v>3</v>
      </c>
      <c r="C724" s="1" t="s">
        <v>745</v>
      </c>
      <c r="D724">
        <v>4</v>
      </c>
      <c r="E724">
        <v>8</v>
      </c>
      <c r="F724">
        <v>16</v>
      </c>
      <c r="G724">
        <v>1</v>
      </c>
      <c r="H724">
        <v>4</v>
      </c>
      <c r="I724">
        <v>-1</v>
      </c>
      <c r="J724">
        <v>1</v>
      </c>
      <c r="K724">
        <v>-1</v>
      </c>
      <c r="L724">
        <v>22</v>
      </c>
      <c r="M724">
        <v>3</v>
      </c>
      <c r="N724">
        <v>-1</v>
      </c>
      <c r="O724">
        <v>-1</v>
      </c>
      <c r="P724">
        <v>-1</v>
      </c>
      <c r="Q724">
        <v>-1</v>
      </c>
      <c r="R724">
        <v>-1</v>
      </c>
      <c r="S724">
        <v>-2</v>
      </c>
      <c r="T724">
        <v>104.2</v>
      </c>
      <c r="U724">
        <v>18.100000000000001</v>
      </c>
      <c r="V724">
        <v>16.670000000000002</v>
      </c>
      <c r="W724">
        <v>-1</v>
      </c>
      <c r="X724">
        <v>-2</v>
      </c>
      <c r="Y724">
        <v>-2</v>
      </c>
      <c r="Z724">
        <f>IF(AND(MIN(data!D724:'data'!K724, data!M724:'data'!Y724)&gt;=0, IF(data!L724&lt;0, FALSE, data!L724&lt;=95),COUNTA(data!D724:'data'!Y724)=22), 1, 0)</f>
        <v>0</v>
      </c>
      <c r="AA724">
        <f>IF(data!D724=3, IF(COUNTIFS(data!A:A, data!A724, data!G:G, "&lt;&gt;2")=0, 1, 0), 0)</f>
        <v>0</v>
      </c>
      <c r="AB724">
        <f>IF(AND(data!G724=2, COUNTIFS(data!A:A, data!A724, data!G:G, 2) = data!D724), 1, 0)</f>
        <v>0</v>
      </c>
      <c r="AC724" t="str">
        <f>IF(AB724=1, data!D724, "0")</f>
        <v>0</v>
      </c>
    </row>
    <row r="725" spans="1:29" x14ac:dyDescent="0.25">
      <c r="A725" s="1">
        <v>164201</v>
      </c>
      <c r="B725">
        <v>4</v>
      </c>
      <c r="C725" s="1" t="s">
        <v>746</v>
      </c>
      <c r="D725">
        <v>4</v>
      </c>
      <c r="E725">
        <v>8</v>
      </c>
      <c r="F725">
        <v>16</v>
      </c>
      <c r="G725">
        <v>2</v>
      </c>
      <c r="H725">
        <v>2</v>
      </c>
      <c r="I725">
        <v>-1</v>
      </c>
      <c r="J725">
        <v>1</v>
      </c>
      <c r="K725">
        <v>-1</v>
      </c>
      <c r="L725">
        <v>22</v>
      </c>
      <c r="M725">
        <v>1</v>
      </c>
      <c r="N725">
        <v>-1</v>
      </c>
      <c r="O725">
        <v>-1</v>
      </c>
      <c r="P725">
        <v>-1</v>
      </c>
      <c r="Q725">
        <v>-1</v>
      </c>
      <c r="R725">
        <v>-1</v>
      </c>
      <c r="S725">
        <v>-2</v>
      </c>
      <c r="T725">
        <v>93.5</v>
      </c>
      <c r="U725">
        <v>13.8</v>
      </c>
      <c r="V725">
        <v>15.785</v>
      </c>
      <c r="W725">
        <v>-1</v>
      </c>
      <c r="X725">
        <v>-2</v>
      </c>
      <c r="Y725">
        <v>-2</v>
      </c>
      <c r="Z725">
        <f>IF(AND(MIN(data!D725:'data'!K725, data!M725:'data'!Y725)&gt;=0, IF(data!L725&lt;0, FALSE, data!L725&lt;=95),COUNTA(data!D725:'data'!Y725)=22), 1, 0)</f>
        <v>0</v>
      </c>
      <c r="AA725">
        <f>IF(data!D725=3, IF(COUNTIFS(data!A:A, data!A725, data!G:G, "&lt;&gt;2")=0, 1, 0), 0)</f>
        <v>0</v>
      </c>
      <c r="AB725">
        <f>IF(AND(data!G725=2, COUNTIFS(data!A:A, data!A725, data!G:G, 2) = data!D725), 1, 0)</f>
        <v>0</v>
      </c>
      <c r="AC725" t="str">
        <f>IF(AB725=1, data!D725, "0")</f>
        <v>0</v>
      </c>
    </row>
    <row r="726" spans="1:29" x14ac:dyDescent="0.25">
      <c r="A726" s="1">
        <v>164251</v>
      </c>
      <c r="B726">
        <v>1</v>
      </c>
      <c r="C726" s="1" t="s">
        <v>747</v>
      </c>
      <c r="D726">
        <v>5</v>
      </c>
      <c r="E726">
        <v>8</v>
      </c>
      <c r="F726">
        <v>16</v>
      </c>
      <c r="G726">
        <v>1</v>
      </c>
      <c r="H726">
        <v>34</v>
      </c>
      <c r="I726">
        <v>2</v>
      </c>
      <c r="J726">
        <v>1</v>
      </c>
      <c r="K726">
        <v>5</v>
      </c>
      <c r="L726">
        <v>21</v>
      </c>
      <c r="M726">
        <v>1</v>
      </c>
      <c r="N726">
        <v>4</v>
      </c>
      <c r="O726">
        <v>3</v>
      </c>
      <c r="P726">
        <v>1</v>
      </c>
      <c r="Q726">
        <v>24.46</v>
      </c>
      <c r="R726">
        <v>-1</v>
      </c>
      <c r="S726">
        <v>1</v>
      </c>
      <c r="T726">
        <v>177.2</v>
      </c>
      <c r="U726">
        <v>93.6</v>
      </c>
      <c r="V726">
        <v>29.809000000000001</v>
      </c>
      <c r="W726">
        <v>-1</v>
      </c>
      <c r="X726">
        <v>2</v>
      </c>
      <c r="Y726">
        <v>1</v>
      </c>
      <c r="Z726">
        <f>IF(AND(MIN(data!D726:'data'!K726, data!M726:'data'!Y726)&gt;=0, IF(data!L726&lt;0, FALSE, data!L726&lt;=95),COUNTA(data!D726:'data'!Y726)=22), 1, 0)</f>
        <v>0</v>
      </c>
      <c r="AA726">
        <f>IF(data!D726=3, IF(COUNTIFS(data!A:A, data!A726, data!G:G, "&lt;&gt;2")=0, 1, 0), 0)</f>
        <v>0</v>
      </c>
      <c r="AB726">
        <f>IF(AND(data!G726=2, COUNTIFS(data!A:A, data!A726, data!G:G, 2) = data!D726), 1, 0)</f>
        <v>0</v>
      </c>
      <c r="AC726" t="str">
        <f>IF(AB726=1, data!D726, "0")</f>
        <v>0</v>
      </c>
    </row>
    <row r="727" spans="1:29" x14ac:dyDescent="0.25">
      <c r="A727" s="1">
        <v>164251</v>
      </c>
      <c r="B727">
        <v>2</v>
      </c>
      <c r="C727" s="1" t="s">
        <v>748</v>
      </c>
      <c r="D727">
        <v>5</v>
      </c>
      <c r="E727">
        <v>8</v>
      </c>
      <c r="F727">
        <v>16</v>
      </c>
      <c r="G727">
        <v>2</v>
      </c>
      <c r="H727">
        <v>36</v>
      </c>
      <c r="I727">
        <v>2</v>
      </c>
      <c r="J727">
        <v>1</v>
      </c>
      <c r="K727">
        <v>3</v>
      </c>
      <c r="L727">
        <v>21</v>
      </c>
      <c r="M727">
        <v>1</v>
      </c>
      <c r="N727">
        <v>4</v>
      </c>
      <c r="O727">
        <v>3</v>
      </c>
      <c r="P727">
        <v>1</v>
      </c>
      <c r="Q727">
        <v>6.0579999999999998</v>
      </c>
      <c r="R727">
        <v>-1</v>
      </c>
      <c r="S727">
        <v>0</v>
      </c>
      <c r="T727">
        <v>170.1</v>
      </c>
      <c r="U727">
        <v>79.7</v>
      </c>
      <c r="V727">
        <v>27.545000000000002</v>
      </c>
      <c r="W727">
        <v>-1</v>
      </c>
      <c r="X727">
        <v>2</v>
      </c>
      <c r="Y727">
        <v>1</v>
      </c>
      <c r="Z727">
        <f>IF(AND(MIN(data!D727:'data'!K727, data!M727:'data'!Y727)&gt;=0, IF(data!L727&lt;0, FALSE, data!L727&lt;=95),COUNTA(data!D727:'data'!Y727)=22), 1, 0)</f>
        <v>0</v>
      </c>
      <c r="AA727">
        <f>IF(data!D727=3, IF(COUNTIFS(data!A:A, data!A727, data!G:G, "&lt;&gt;2")=0, 1, 0), 0)</f>
        <v>0</v>
      </c>
      <c r="AB727">
        <f>IF(AND(data!G727=2, COUNTIFS(data!A:A, data!A727, data!G:G, 2) = data!D727), 1, 0)</f>
        <v>0</v>
      </c>
      <c r="AC727" t="str">
        <f>IF(AB727=1, data!D727, "0")</f>
        <v>0</v>
      </c>
    </row>
    <row r="728" spans="1:29" x14ac:dyDescent="0.25">
      <c r="A728" s="1">
        <v>164251</v>
      </c>
      <c r="B728">
        <v>3</v>
      </c>
      <c r="C728" s="1" t="s">
        <v>749</v>
      </c>
      <c r="D728">
        <v>5</v>
      </c>
      <c r="E728">
        <v>8</v>
      </c>
      <c r="F728">
        <v>16</v>
      </c>
      <c r="G728">
        <v>1</v>
      </c>
      <c r="H728">
        <v>16</v>
      </c>
      <c r="I728">
        <v>1</v>
      </c>
      <c r="J728">
        <v>1</v>
      </c>
      <c r="K728">
        <v>7</v>
      </c>
      <c r="L728">
        <v>21</v>
      </c>
      <c r="M728">
        <v>1</v>
      </c>
      <c r="N728">
        <v>1</v>
      </c>
      <c r="O728">
        <v>5</v>
      </c>
      <c r="P728">
        <v>2</v>
      </c>
      <c r="Q728">
        <v>0.23200000000000001</v>
      </c>
      <c r="R728">
        <v>4</v>
      </c>
      <c r="S728">
        <v>7</v>
      </c>
      <c r="T728">
        <v>154.5</v>
      </c>
      <c r="U728">
        <v>45.5</v>
      </c>
      <c r="V728">
        <v>19.061</v>
      </c>
      <c r="W728">
        <v>-1</v>
      </c>
      <c r="X728">
        <v>3</v>
      </c>
      <c r="Y728">
        <v>3</v>
      </c>
      <c r="Z728">
        <f>IF(AND(MIN(data!D728:'data'!K728, data!M728:'data'!Y728)&gt;=0, IF(data!L728&lt;0, FALSE, data!L728&lt;=95),COUNTA(data!D728:'data'!Y728)=22), 1, 0)</f>
        <v>0</v>
      </c>
      <c r="AA728">
        <f>IF(data!D728=3, IF(COUNTIFS(data!A:A, data!A728, data!G:G, "&lt;&gt;2")=0, 1, 0), 0)</f>
        <v>0</v>
      </c>
      <c r="AB728">
        <f>IF(AND(data!G728=2, COUNTIFS(data!A:A, data!A728, data!G:G, 2) = data!D728), 1, 0)</f>
        <v>0</v>
      </c>
      <c r="AC728" t="str">
        <f>IF(AB728=1, data!D728, "0")</f>
        <v>0</v>
      </c>
    </row>
    <row r="729" spans="1:29" x14ac:dyDescent="0.25">
      <c r="A729" s="1">
        <v>164251</v>
      </c>
      <c r="B729">
        <v>4</v>
      </c>
      <c r="C729" s="1" t="s">
        <v>750</v>
      </c>
      <c r="D729">
        <v>5</v>
      </c>
      <c r="E729">
        <v>8</v>
      </c>
      <c r="F729">
        <v>16</v>
      </c>
      <c r="G729">
        <v>2</v>
      </c>
      <c r="H729">
        <v>12</v>
      </c>
      <c r="I729">
        <v>-1</v>
      </c>
      <c r="J729">
        <v>1</v>
      </c>
      <c r="K729">
        <v>-1</v>
      </c>
      <c r="L729">
        <v>21</v>
      </c>
      <c r="M729">
        <v>2</v>
      </c>
      <c r="N729">
        <v>-1</v>
      </c>
      <c r="O729">
        <v>-1</v>
      </c>
      <c r="P729">
        <v>-1</v>
      </c>
      <c r="Q729">
        <v>-1</v>
      </c>
      <c r="R729">
        <v>-1</v>
      </c>
      <c r="S729">
        <v>-2</v>
      </c>
      <c r="T729">
        <v>161.5</v>
      </c>
      <c r="U729">
        <v>78.2</v>
      </c>
      <c r="V729">
        <v>29.981999999999999</v>
      </c>
      <c r="W729">
        <v>-1</v>
      </c>
      <c r="X729">
        <v>2</v>
      </c>
      <c r="Y729">
        <v>1</v>
      </c>
      <c r="Z729">
        <f>IF(AND(MIN(data!D729:'data'!K729, data!M729:'data'!Y729)&gt;=0, IF(data!L729&lt;0, FALSE, data!L729&lt;=95),COUNTA(data!D729:'data'!Y729)=22), 1, 0)</f>
        <v>0</v>
      </c>
      <c r="AA729">
        <f>IF(data!D729=3, IF(COUNTIFS(data!A:A, data!A729, data!G:G, "&lt;&gt;2")=0, 1, 0), 0)</f>
        <v>0</v>
      </c>
      <c r="AB729">
        <f>IF(AND(data!G729=2, COUNTIFS(data!A:A, data!A729, data!G:G, 2) = data!D729), 1, 0)</f>
        <v>0</v>
      </c>
      <c r="AC729" t="str">
        <f>IF(AB729=1, data!D729, "0")</f>
        <v>0</v>
      </c>
    </row>
    <row r="730" spans="1:29" x14ac:dyDescent="0.25">
      <c r="A730" s="1">
        <v>164251</v>
      </c>
      <c r="B730">
        <v>5</v>
      </c>
      <c r="C730" s="1" t="s">
        <v>751</v>
      </c>
      <c r="D730">
        <v>5</v>
      </c>
      <c r="E730">
        <v>8</v>
      </c>
      <c r="F730">
        <v>16</v>
      </c>
      <c r="G730">
        <v>1</v>
      </c>
      <c r="H730">
        <v>5</v>
      </c>
      <c r="I730">
        <v>-1</v>
      </c>
      <c r="J730">
        <v>1</v>
      </c>
      <c r="K730">
        <v>-1</v>
      </c>
      <c r="L730">
        <v>21</v>
      </c>
      <c r="M730">
        <v>3</v>
      </c>
      <c r="N730">
        <v>-1</v>
      </c>
      <c r="O730">
        <v>-1</v>
      </c>
      <c r="P730">
        <v>-1</v>
      </c>
      <c r="Q730">
        <v>-1</v>
      </c>
      <c r="R730">
        <v>-1</v>
      </c>
      <c r="S730">
        <v>-2</v>
      </c>
      <c r="T730">
        <v>109.1</v>
      </c>
      <c r="U730">
        <v>17.7</v>
      </c>
      <c r="V730">
        <v>14.87</v>
      </c>
      <c r="W730">
        <v>-1</v>
      </c>
      <c r="X730">
        <v>-2</v>
      </c>
      <c r="Y730">
        <v>-2</v>
      </c>
      <c r="Z730">
        <f>IF(AND(MIN(data!D730:'data'!K730, data!M730:'data'!Y730)&gt;=0, IF(data!L730&lt;0, FALSE, data!L730&lt;=95),COUNTA(data!D730:'data'!Y730)=22), 1, 0)</f>
        <v>0</v>
      </c>
      <c r="AA730">
        <f>IF(data!D730=3, IF(COUNTIFS(data!A:A, data!A730, data!G:G, "&lt;&gt;2")=0, 1, 0), 0)</f>
        <v>0</v>
      </c>
      <c r="AB730">
        <f>IF(AND(data!G730=2, COUNTIFS(data!A:A, data!A730, data!G:G, 2) = data!D730), 1, 0)</f>
        <v>0</v>
      </c>
      <c r="AC730" t="str">
        <f>IF(AB730=1, data!D730, "0")</f>
        <v>0</v>
      </c>
    </row>
    <row r="731" spans="1:29" x14ac:dyDescent="0.25">
      <c r="A731" s="1">
        <v>164271</v>
      </c>
      <c r="B731">
        <v>1</v>
      </c>
      <c r="C731" s="1" t="s">
        <v>752</v>
      </c>
      <c r="D731">
        <v>1</v>
      </c>
      <c r="E731">
        <v>8</v>
      </c>
      <c r="F731">
        <v>16</v>
      </c>
      <c r="G731">
        <v>2</v>
      </c>
      <c r="H731">
        <v>97</v>
      </c>
      <c r="I731">
        <v>1</v>
      </c>
      <c r="J731">
        <v>1</v>
      </c>
      <c r="K731">
        <v>2</v>
      </c>
      <c r="L731">
        <v>96</v>
      </c>
      <c r="M731">
        <v>3</v>
      </c>
      <c r="N731">
        <v>1</v>
      </c>
      <c r="O731">
        <v>5</v>
      </c>
      <c r="P731">
        <v>2</v>
      </c>
      <c r="Q731">
        <v>0.375</v>
      </c>
      <c r="R731">
        <v>-1</v>
      </c>
      <c r="S731">
        <v>0</v>
      </c>
      <c r="T731">
        <v>152.1</v>
      </c>
      <c r="U731">
        <v>68.599999999999994</v>
      </c>
      <c r="V731">
        <v>29.652999999999999</v>
      </c>
      <c r="W731">
        <v>-1</v>
      </c>
      <c r="X731">
        <v>-8</v>
      </c>
      <c r="Y731">
        <v>3</v>
      </c>
      <c r="Z731">
        <f>IF(AND(MIN(data!D731:'data'!K731, data!M731:'data'!Y731)&gt;=0, IF(data!L731&lt;0, FALSE, data!L731&lt;=95),COUNTA(data!D731:'data'!Y731)=22), 1, 0)</f>
        <v>0</v>
      </c>
      <c r="AA731">
        <f>IF(data!D731=3, IF(COUNTIFS(data!A:A, data!A731, data!G:G, "&lt;&gt;2")=0, 1, 0), 0)</f>
        <v>0</v>
      </c>
      <c r="AB731">
        <f>IF(AND(data!G731=2, COUNTIFS(data!A:A, data!A731, data!G:G, 2) = data!D731), 1, 0)</f>
        <v>1</v>
      </c>
      <c r="AC731">
        <f>IF(AB731=1, data!D731, "0")</f>
        <v>1</v>
      </c>
    </row>
    <row r="732" spans="1:29" x14ac:dyDescent="0.25">
      <c r="A732" s="1">
        <v>164341</v>
      </c>
      <c r="B732">
        <v>1</v>
      </c>
      <c r="C732" s="1" t="s">
        <v>753</v>
      </c>
      <c r="D732">
        <v>2</v>
      </c>
      <c r="E732">
        <v>8</v>
      </c>
      <c r="F732">
        <v>16</v>
      </c>
      <c r="G732">
        <v>1</v>
      </c>
      <c r="H732">
        <v>63</v>
      </c>
      <c r="I732">
        <v>2</v>
      </c>
      <c r="J732">
        <v>1</v>
      </c>
      <c r="K732">
        <v>7</v>
      </c>
      <c r="L732">
        <v>17</v>
      </c>
      <c r="M732">
        <v>1</v>
      </c>
      <c r="N732">
        <v>1</v>
      </c>
      <c r="O732">
        <v>5</v>
      </c>
      <c r="P732">
        <v>1</v>
      </c>
      <c r="Q732">
        <v>0</v>
      </c>
      <c r="R732">
        <v>-1</v>
      </c>
      <c r="S732">
        <v>0</v>
      </c>
      <c r="T732">
        <v>172.1</v>
      </c>
      <c r="U732">
        <v>92.1</v>
      </c>
      <c r="V732">
        <v>31.096</v>
      </c>
      <c r="W732">
        <v>1.036</v>
      </c>
      <c r="X732">
        <v>2</v>
      </c>
      <c r="Y732">
        <v>3</v>
      </c>
      <c r="Z732">
        <f>IF(AND(MIN(data!D732:'data'!K732, data!M732:'data'!Y732)&gt;=0, IF(data!L732&lt;0, FALSE, data!L732&lt;=95),COUNTA(data!D732:'data'!Y732)=22), 1, 0)</f>
        <v>0</v>
      </c>
      <c r="AA732">
        <f>IF(data!D732=3, IF(COUNTIFS(data!A:A, data!A732, data!G:G, "&lt;&gt;2")=0, 1, 0), 0)</f>
        <v>0</v>
      </c>
      <c r="AB732">
        <f>IF(AND(data!G732=2, COUNTIFS(data!A:A, data!A732, data!G:G, 2) = data!D732), 1, 0)</f>
        <v>0</v>
      </c>
      <c r="AC732" t="str">
        <f>IF(AB732=1, data!D732, "0")</f>
        <v>0</v>
      </c>
    </row>
    <row r="733" spans="1:29" x14ac:dyDescent="0.25">
      <c r="A733" s="1">
        <v>164341</v>
      </c>
      <c r="B733">
        <v>2</v>
      </c>
      <c r="C733" s="1" t="s">
        <v>754</v>
      </c>
      <c r="D733">
        <v>2</v>
      </c>
      <c r="E733">
        <v>8</v>
      </c>
      <c r="F733">
        <v>16</v>
      </c>
      <c r="G733">
        <v>2</v>
      </c>
      <c r="H733">
        <v>58</v>
      </c>
      <c r="I733">
        <v>2</v>
      </c>
      <c r="J733">
        <v>1</v>
      </c>
      <c r="K733">
        <v>4</v>
      </c>
      <c r="L733">
        <v>17</v>
      </c>
      <c r="M733">
        <v>1</v>
      </c>
      <c r="N733">
        <v>3</v>
      </c>
      <c r="O733">
        <v>5</v>
      </c>
      <c r="P733">
        <v>1</v>
      </c>
      <c r="Q733">
        <v>0.60499999999999998</v>
      </c>
      <c r="R733">
        <v>-1</v>
      </c>
      <c r="S733">
        <v>1</v>
      </c>
      <c r="T733">
        <v>173.3</v>
      </c>
      <c r="U733">
        <v>63.9</v>
      </c>
      <c r="V733">
        <v>21.277000000000001</v>
      </c>
      <c r="W733">
        <v>0.77600000000000002</v>
      </c>
      <c r="X733">
        <v>1</v>
      </c>
      <c r="Y733">
        <v>3</v>
      </c>
      <c r="Z733">
        <f>IF(AND(MIN(data!D733:'data'!K733, data!M733:'data'!Y733)&gt;=0, IF(data!L733&lt;0, FALSE, data!L733&lt;=95),COUNTA(data!D733:'data'!Y733)=22), 1, 0)</f>
        <v>0</v>
      </c>
      <c r="AA733">
        <f>IF(data!D733=3, IF(COUNTIFS(data!A:A, data!A733, data!G:G, "&lt;&gt;2")=0, 1, 0), 0)</f>
        <v>0</v>
      </c>
      <c r="AB733">
        <f>IF(AND(data!G733=2, COUNTIFS(data!A:A, data!A733, data!G:G, 2) = data!D733), 1, 0)</f>
        <v>0</v>
      </c>
      <c r="AC733" t="str">
        <f>IF(AB733=1, data!D733, "0")</f>
        <v>0</v>
      </c>
    </row>
    <row r="734" spans="1:29" x14ac:dyDescent="0.25">
      <c r="A734" s="1">
        <v>165051</v>
      </c>
      <c r="B734">
        <v>1</v>
      </c>
      <c r="C734" s="1" t="s">
        <v>755</v>
      </c>
      <c r="D734">
        <v>2</v>
      </c>
      <c r="E734">
        <v>5</v>
      </c>
      <c r="F734">
        <v>27</v>
      </c>
      <c r="G734">
        <v>1</v>
      </c>
      <c r="H734">
        <v>70</v>
      </c>
      <c r="I734">
        <v>2</v>
      </c>
      <c r="J734">
        <v>1</v>
      </c>
      <c r="K734">
        <v>2</v>
      </c>
      <c r="L734">
        <v>12</v>
      </c>
      <c r="M734">
        <v>1</v>
      </c>
      <c r="N734">
        <v>1</v>
      </c>
      <c r="O734">
        <v>5</v>
      </c>
      <c r="P734">
        <v>1</v>
      </c>
      <c r="Q734">
        <v>2.9000000000000001E-2</v>
      </c>
      <c r="R734">
        <v>-1</v>
      </c>
      <c r="S734">
        <v>0</v>
      </c>
      <c r="T734">
        <v>171</v>
      </c>
      <c r="U734">
        <v>86.1</v>
      </c>
      <c r="V734">
        <v>29.445</v>
      </c>
      <c r="W734">
        <v>0.92300000000000004</v>
      </c>
      <c r="X734">
        <v>1</v>
      </c>
      <c r="Y734">
        <v>1</v>
      </c>
      <c r="Z734">
        <f>IF(AND(MIN(data!D734:'data'!K734, data!M734:'data'!Y734)&gt;=0, IF(data!L734&lt;0, FALSE, data!L734&lt;=95),COUNTA(data!D734:'data'!Y734)=22), 1, 0)</f>
        <v>0</v>
      </c>
      <c r="AA734">
        <f>IF(data!D734=3, IF(COUNTIFS(data!A:A, data!A734, data!G:G, "&lt;&gt;2")=0, 1, 0), 0)</f>
        <v>0</v>
      </c>
      <c r="AB734">
        <f>IF(AND(data!G734=2, COUNTIFS(data!A:A, data!A734, data!G:G, 2) = data!D734), 1, 0)</f>
        <v>0</v>
      </c>
      <c r="AC734" t="str">
        <f>IF(AB734=1, data!D734, "0")</f>
        <v>0</v>
      </c>
    </row>
    <row r="735" spans="1:29" x14ac:dyDescent="0.25">
      <c r="A735" s="1">
        <v>165051</v>
      </c>
      <c r="B735">
        <v>2</v>
      </c>
      <c r="C735" s="1" t="s">
        <v>756</v>
      </c>
      <c r="D735">
        <v>2</v>
      </c>
      <c r="E735">
        <v>5</v>
      </c>
      <c r="F735">
        <v>27</v>
      </c>
      <c r="G735">
        <v>2</v>
      </c>
      <c r="H735">
        <v>63</v>
      </c>
      <c r="I735">
        <v>2</v>
      </c>
      <c r="J735">
        <v>1</v>
      </c>
      <c r="K735">
        <v>4</v>
      </c>
      <c r="L735">
        <v>12</v>
      </c>
      <c r="M735">
        <v>2</v>
      </c>
      <c r="N735">
        <v>1</v>
      </c>
      <c r="O735">
        <v>5</v>
      </c>
      <c r="P735">
        <v>1</v>
      </c>
      <c r="Q735">
        <v>2.9000000000000001E-2</v>
      </c>
      <c r="R735">
        <v>-1</v>
      </c>
      <c r="S735">
        <v>5</v>
      </c>
      <c r="T735">
        <v>160.1</v>
      </c>
      <c r="U735">
        <v>69.2</v>
      </c>
      <c r="V735">
        <v>26.997</v>
      </c>
      <c r="W735">
        <v>0.747</v>
      </c>
      <c r="X735">
        <v>2</v>
      </c>
      <c r="Y735">
        <v>1</v>
      </c>
      <c r="Z735">
        <f>IF(AND(MIN(data!D735:'data'!K735, data!M735:'data'!Y735)&gt;=0, IF(data!L735&lt;0, FALSE, data!L735&lt;=95),COUNTA(data!D735:'data'!Y735)=22), 1, 0)</f>
        <v>0</v>
      </c>
      <c r="AA735">
        <f>IF(data!D735=3, IF(COUNTIFS(data!A:A, data!A735, data!G:G, "&lt;&gt;2")=0, 1, 0), 0)</f>
        <v>0</v>
      </c>
      <c r="AB735">
        <f>IF(AND(data!G735=2, COUNTIFS(data!A:A, data!A735, data!G:G, 2) = data!D735), 1, 0)</f>
        <v>0</v>
      </c>
      <c r="AC735" t="str">
        <f>IF(AB735=1, data!D735, "0")</f>
        <v>0</v>
      </c>
    </row>
    <row r="736" spans="1:29" x14ac:dyDescent="0.25">
      <c r="A736" s="1">
        <v>165151</v>
      </c>
      <c r="B736">
        <v>1</v>
      </c>
      <c r="C736" s="1" t="s">
        <v>757</v>
      </c>
      <c r="D736">
        <v>1</v>
      </c>
      <c r="E736">
        <v>5</v>
      </c>
      <c r="F736">
        <v>27</v>
      </c>
      <c r="G736">
        <v>1</v>
      </c>
      <c r="H736">
        <v>82</v>
      </c>
      <c r="I736">
        <v>3</v>
      </c>
      <c r="J736">
        <v>1</v>
      </c>
      <c r="K736">
        <v>7</v>
      </c>
      <c r="L736">
        <v>5</v>
      </c>
      <c r="M736">
        <v>1</v>
      </c>
      <c r="N736">
        <v>3</v>
      </c>
      <c r="O736">
        <v>5</v>
      </c>
      <c r="P736">
        <v>1</v>
      </c>
      <c r="Q736">
        <v>10.875</v>
      </c>
      <c r="R736">
        <v>-1</v>
      </c>
      <c r="S736">
        <v>0</v>
      </c>
      <c r="T736">
        <v>-1</v>
      </c>
      <c r="U736">
        <v>54.7</v>
      </c>
      <c r="V736">
        <v>-1</v>
      </c>
      <c r="W736">
        <v>0.85199999999999998</v>
      </c>
      <c r="X736">
        <v>1</v>
      </c>
      <c r="Y736">
        <v>3</v>
      </c>
      <c r="Z736">
        <f>IF(AND(MIN(data!D736:'data'!K736, data!M736:'data'!Y736)&gt;=0, IF(data!L736&lt;0, FALSE, data!L736&lt;=95),COUNTA(data!D736:'data'!Y736)=22), 1, 0)</f>
        <v>0</v>
      </c>
      <c r="AA736">
        <f>IF(data!D736=3, IF(COUNTIFS(data!A:A, data!A736, data!G:G, "&lt;&gt;2")=0, 1, 0), 0)</f>
        <v>0</v>
      </c>
      <c r="AB736">
        <f>IF(AND(data!G736=2, COUNTIFS(data!A:A, data!A736, data!G:G, 2) = data!D736), 1, 0)</f>
        <v>0</v>
      </c>
      <c r="AC736" t="str">
        <f>IF(AB736=1, data!D736, "0")</f>
        <v>0</v>
      </c>
    </row>
    <row r="737" spans="1:29" x14ac:dyDescent="0.25">
      <c r="A737" s="1">
        <v>165201</v>
      </c>
      <c r="B737">
        <v>1</v>
      </c>
      <c r="C737" s="1" t="s">
        <v>758</v>
      </c>
      <c r="D737">
        <v>2</v>
      </c>
      <c r="E737">
        <v>5</v>
      </c>
      <c r="F737">
        <v>27</v>
      </c>
      <c r="G737">
        <v>2</v>
      </c>
      <c r="H737">
        <v>53</v>
      </c>
      <c r="I737">
        <v>5</v>
      </c>
      <c r="J737">
        <v>1</v>
      </c>
      <c r="K737">
        <v>1</v>
      </c>
      <c r="L737">
        <v>20</v>
      </c>
      <c r="M737">
        <v>2</v>
      </c>
      <c r="N737">
        <v>3</v>
      </c>
      <c r="O737">
        <v>5</v>
      </c>
      <c r="P737">
        <v>1</v>
      </c>
      <c r="Q737">
        <v>24.614999999999998</v>
      </c>
      <c r="R737">
        <v>-1</v>
      </c>
      <c r="S737">
        <v>11</v>
      </c>
      <c r="T737">
        <v>158.1</v>
      </c>
      <c r="U737">
        <v>72.900000000000006</v>
      </c>
      <c r="V737">
        <v>29.164999999999999</v>
      </c>
      <c r="W737">
        <v>0.748</v>
      </c>
      <c r="X737">
        <v>2</v>
      </c>
      <c r="Y737">
        <v>1</v>
      </c>
      <c r="Z737">
        <f>IF(AND(MIN(data!D737:'data'!K737, data!M737:'data'!Y737)&gt;=0, IF(data!L737&lt;0, FALSE, data!L737&lt;=95),COUNTA(data!D737:'data'!Y737)=22), 1, 0)</f>
        <v>0</v>
      </c>
      <c r="AA737">
        <f>IF(data!D737=3, IF(COUNTIFS(data!A:A, data!A737, data!G:G, "&lt;&gt;2")=0, 1, 0), 0)</f>
        <v>0</v>
      </c>
      <c r="AB737">
        <f>IF(AND(data!G737=2, COUNTIFS(data!A:A, data!A737, data!G:G, 2) = data!D737), 1, 0)</f>
        <v>0</v>
      </c>
      <c r="AC737" t="str">
        <f>IF(AB737=1, data!D737, "0")</f>
        <v>0</v>
      </c>
    </row>
    <row r="738" spans="1:29" x14ac:dyDescent="0.25">
      <c r="A738" s="1">
        <v>165201</v>
      </c>
      <c r="B738">
        <v>2</v>
      </c>
      <c r="C738" s="1" t="s">
        <v>759</v>
      </c>
      <c r="D738">
        <v>2</v>
      </c>
      <c r="E738">
        <v>5</v>
      </c>
      <c r="F738">
        <v>27</v>
      </c>
      <c r="G738">
        <v>1</v>
      </c>
      <c r="H738">
        <v>25</v>
      </c>
      <c r="I738">
        <v>1</v>
      </c>
      <c r="J738">
        <v>1</v>
      </c>
      <c r="K738">
        <v>2</v>
      </c>
      <c r="L738">
        <v>20</v>
      </c>
      <c r="M738">
        <v>2</v>
      </c>
      <c r="N738">
        <v>1</v>
      </c>
      <c r="O738">
        <v>5</v>
      </c>
      <c r="P738">
        <v>1</v>
      </c>
      <c r="Q738">
        <v>29.5</v>
      </c>
      <c r="R738">
        <v>-1</v>
      </c>
      <c r="S738">
        <v>0</v>
      </c>
      <c r="T738">
        <v>180.8</v>
      </c>
      <c r="U738">
        <v>79.7</v>
      </c>
      <c r="V738">
        <v>24.382000000000001</v>
      </c>
      <c r="W738">
        <v>0.875</v>
      </c>
      <c r="X738">
        <v>1</v>
      </c>
      <c r="Y738">
        <v>3</v>
      </c>
      <c r="Z738">
        <f>IF(AND(MIN(data!D738:'data'!K738, data!M738:'data'!Y738)&gt;=0, IF(data!L738&lt;0, FALSE, data!L738&lt;=95),COUNTA(data!D738:'data'!Y738)=22), 1, 0)</f>
        <v>0</v>
      </c>
      <c r="AA738">
        <f>IF(data!D738=3, IF(COUNTIFS(data!A:A, data!A738, data!G:G, "&lt;&gt;2")=0, 1, 0), 0)</f>
        <v>0</v>
      </c>
      <c r="AB738">
        <f>IF(AND(data!G738=2, COUNTIFS(data!A:A, data!A738, data!G:G, 2) = data!D738), 1, 0)</f>
        <v>0</v>
      </c>
      <c r="AC738" t="str">
        <f>IF(AB738=1, data!D738, "0")</f>
        <v>0</v>
      </c>
    </row>
    <row r="739" spans="1:29" x14ac:dyDescent="0.25">
      <c r="A739" s="1">
        <v>165251</v>
      </c>
      <c r="B739">
        <v>1</v>
      </c>
      <c r="C739" s="1" t="s">
        <v>760</v>
      </c>
      <c r="D739">
        <v>1</v>
      </c>
      <c r="E739">
        <v>5</v>
      </c>
      <c r="F739">
        <v>27</v>
      </c>
      <c r="G739">
        <v>2</v>
      </c>
      <c r="H739">
        <v>77</v>
      </c>
      <c r="I739">
        <v>5</v>
      </c>
      <c r="J739">
        <v>1</v>
      </c>
      <c r="K739">
        <v>7</v>
      </c>
      <c r="L739">
        <v>97</v>
      </c>
      <c r="M739">
        <v>3</v>
      </c>
      <c r="N739">
        <v>1</v>
      </c>
      <c r="O739">
        <v>5</v>
      </c>
      <c r="P739">
        <v>2</v>
      </c>
      <c r="Q739">
        <v>5.8000000000000003E-2</v>
      </c>
      <c r="R739">
        <v>-1</v>
      </c>
      <c r="S739">
        <v>0</v>
      </c>
      <c r="T739">
        <v>153</v>
      </c>
      <c r="U739">
        <v>58.2</v>
      </c>
      <c r="V739">
        <v>24.861999999999998</v>
      </c>
      <c r="W739">
        <v>0.76</v>
      </c>
      <c r="X739">
        <v>-8</v>
      </c>
      <c r="Y739">
        <v>3</v>
      </c>
      <c r="Z739">
        <f>IF(AND(MIN(data!D739:'data'!K739, data!M739:'data'!Y739)&gt;=0, IF(data!L739&lt;0, FALSE, data!L739&lt;=95),COUNTA(data!D739:'data'!Y739)=22), 1, 0)</f>
        <v>0</v>
      </c>
      <c r="AA739">
        <f>IF(data!D739=3, IF(COUNTIFS(data!A:A, data!A739, data!G:G, "&lt;&gt;2")=0, 1, 0), 0)</f>
        <v>0</v>
      </c>
      <c r="AB739">
        <f>IF(AND(data!G739=2, COUNTIFS(data!A:A, data!A739, data!G:G, 2) = data!D739), 1, 0)</f>
        <v>1</v>
      </c>
      <c r="AC739">
        <f>IF(AB739=1, data!D739, "0")</f>
        <v>1</v>
      </c>
    </row>
    <row r="740" spans="1:29" x14ac:dyDescent="0.25">
      <c r="A740" s="1">
        <v>165271</v>
      </c>
      <c r="B740">
        <v>1</v>
      </c>
      <c r="C740" s="1" t="s">
        <v>761</v>
      </c>
      <c r="D740">
        <v>1</v>
      </c>
      <c r="E740">
        <v>5</v>
      </c>
      <c r="F740">
        <v>27</v>
      </c>
      <c r="G740">
        <v>1</v>
      </c>
      <c r="H740">
        <v>89</v>
      </c>
      <c r="I740">
        <v>5</v>
      </c>
      <c r="J740">
        <v>1</v>
      </c>
      <c r="K740">
        <v>7</v>
      </c>
      <c r="L740">
        <v>7</v>
      </c>
      <c r="M740">
        <v>5</v>
      </c>
      <c r="N740">
        <v>2</v>
      </c>
      <c r="O740">
        <v>5</v>
      </c>
      <c r="P740">
        <v>1</v>
      </c>
      <c r="Q740">
        <v>2.9000000000000001E-2</v>
      </c>
      <c r="R740">
        <v>-1</v>
      </c>
      <c r="S740">
        <v>5</v>
      </c>
      <c r="T740">
        <v>-1</v>
      </c>
      <c r="U740">
        <v>-1</v>
      </c>
      <c r="V740">
        <v>-1</v>
      </c>
      <c r="W740">
        <v>-1</v>
      </c>
      <c r="X740">
        <v>1</v>
      </c>
      <c r="Y740">
        <v>3</v>
      </c>
      <c r="Z740">
        <f>IF(AND(MIN(data!D740:'data'!K740, data!M740:'data'!Y740)&gt;=0, IF(data!L740&lt;0, FALSE, data!L740&lt;=95),COUNTA(data!D740:'data'!Y740)=22), 1, 0)</f>
        <v>0</v>
      </c>
      <c r="AA740">
        <f>IF(data!D740=3, IF(COUNTIFS(data!A:A, data!A740, data!G:G, "&lt;&gt;2")=0, 1, 0), 0)</f>
        <v>0</v>
      </c>
      <c r="AB740">
        <f>IF(AND(data!G740=2, COUNTIFS(data!A:A, data!A740, data!G:G, 2) = data!D740), 1, 0)</f>
        <v>0</v>
      </c>
      <c r="AC740" t="str">
        <f>IF(AB740=1, data!D740, "0")</f>
        <v>0</v>
      </c>
    </row>
    <row r="741" spans="1:29" x14ac:dyDescent="0.25">
      <c r="A741" s="1">
        <v>165351</v>
      </c>
      <c r="B741">
        <v>1</v>
      </c>
      <c r="C741" s="1" t="s">
        <v>762</v>
      </c>
      <c r="D741">
        <v>3</v>
      </c>
      <c r="E741">
        <v>5</v>
      </c>
      <c r="F741">
        <v>27</v>
      </c>
      <c r="G741">
        <v>1</v>
      </c>
      <c r="H741">
        <v>48</v>
      </c>
      <c r="I741">
        <v>2</v>
      </c>
      <c r="J741">
        <v>1</v>
      </c>
      <c r="K741">
        <v>1</v>
      </c>
      <c r="L741">
        <v>21</v>
      </c>
      <c r="M741">
        <v>1</v>
      </c>
      <c r="N741">
        <v>1</v>
      </c>
      <c r="O741">
        <v>5</v>
      </c>
      <c r="P741">
        <v>1</v>
      </c>
      <c r="Q741">
        <v>6</v>
      </c>
      <c r="R741">
        <v>-1</v>
      </c>
      <c r="S741">
        <v>0</v>
      </c>
      <c r="T741">
        <v>168.9</v>
      </c>
      <c r="U741">
        <v>85.5</v>
      </c>
      <c r="V741">
        <v>29.971</v>
      </c>
      <c r="W741">
        <v>-1</v>
      </c>
      <c r="X741">
        <v>2</v>
      </c>
      <c r="Y741">
        <v>3</v>
      </c>
      <c r="Z741">
        <f>IF(AND(MIN(data!D741:'data'!K741, data!M741:'data'!Y741)&gt;=0, IF(data!L741&lt;0, FALSE, data!L741&lt;=95),COUNTA(data!D741:'data'!Y741)=22), 1, 0)</f>
        <v>0</v>
      </c>
      <c r="AA741">
        <f>IF(data!D741=3, IF(COUNTIFS(data!A:A, data!A741, data!G:G, "&lt;&gt;2")=0, 1, 0), 0)</f>
        <v>0</v>
      </c>
      <c r="AB741">
        <f>IF(AND(data!G741=2, COUNTIFS(data!A:A, data!A741, data!G:G, 2) = data!D741), 1, 0)</f>
        <v>0</v>
      </c>
      <c r="AC741" t="str">
        <f>IF(AB741=1, data!D741, "0")</f>
        <v>0</v>
      </c>
    </row>
    <row r="742" spans="1:29" x14ac:dyDescent="0.25">
      <c r="A742" s="1">
        <v>165351</v>
      </c>
      <c r="B742">
        <v>2</v>
      </c>
      <c r="C742" s="1" t="s">
        <v>763</v>
      </c>
      <c r="D742">
        <v>3</v>
      </c>
      <c r="E742">
        <v>5</v>
      </c>
      <c r="F742">
        <v>27</v>
      </c>
      <c r="G742">
        <v>2</v>
      </c>
      <c r="H742">
        <v>47</v>
      </c>
      <c r="I742">
        <v>2</v>
      </c>
      <c r="J742">
        <v>1</v>
      </c>
      <c r="K742">
        <v>1</v>
      </c>
      <c r="L742">
        <v>21</v>
      </c>
      <c r="M742">
        <v>1</v>
      </c>
      <c r="N742">
        <v>2</v>
      </c>
      <c r="O742">
        <v>5</v>
      </c>
      <c r="P742">
        <v>1</v>
      </c>
      <c r="Q742">
        <v>5.3650000000000002</v>
      </c>
      <c r="R742">
        <v>-1</v>
      </c>
      <c r="S742">
        <v>0</v>
      </c>
      <c r="T742">
        <v>151.80000000000001</v>
      </c>
      <c r="U742">
        <v>56.2</v>
      </c>
      <c r="V742">
        <v>24.388999999999999</v>
      </c>
      <c r="W742">
        <v>-1</v>
      </c>
      <c r="X742">
        <v>1</v>
      </c>
      <c r="Y742">
        <v>3</v>
      </c>
      <c r="Z742">
        <f>IF(AND(MIN(data!D742:'data'!K742, data!M742:'data'!Y742)&gt;=0, IF(data!L742&lt;0, FALSE, data!L742&lt;=95),COUNTA(data!D742:'data'!Y742)=22), 1, 0)</f>
        <v>0</v>
      </c>
      <c r="AA742">
        <f>IF(data!D742=3, IF(COUNTIFS(data!A:A, data!A742, data!G:G, "&lt;&gt;2")=0, 1, 0), 0)</f>
        <v>0</v>
      </c>
      <c r="AB742">
        <f>IF(AND(data!G742=2, COUNTIFS(data!A:A, data!A742, data!G:G, 2) = data!D742), 1, 0)</f>
        <v>0</v>
      </c>
      <c r="AC742" t="str">
        <f>IF(AB742=1, data!D742, "0")</f>
        <v>0</v>
      </c>
    </row>
    <row r="743" spans="1:29" x14ac:dyDescent="0.25">
      <c r="A743" s="1">
        <v>165351</v>
      </c>
      <c r="B743">
        <v>3</v>
      </c>
      <c r="C743" s="1" t="s">
        <v>764</v>
      </c>
      <c r="D743">
        <v>3</v>
      </c>
      <c r="E743">
        <v>5</v>
      </c>
      <c r="F743">
        <v>27</v>
      </c>
      <c r="G743">
        <v>1</v>
      </c>
      <c r="H743">
        <v>22</v>
      </c>
      <c r="I743">
        <v>1</v>
      </c>
      <c r="J743">
        <v>1</v>
      </c>
      <c r="K743">
        <v>3</v>
      </c>
      <c r="L743">
        <v>21</v>
      </c>
      <c r="M743">
        <v>2</v>
      </c>
      <c r="N743">
        <v>4</v>
      </c>
      <c r="O743">
        <v>1</v>
      </c>
      <c r="P743">
        <v>1</v>
      </c>
      <c r="Q743">
        <v>30.018999999999998</v>
      </c>
      <c r="R743">
        <v>1</v>
      </c>
      <c r="S743">
        <v>1</v>
      </c>
      <c r="T743">
        <v>175.1</v>
      </c>
      <c r="U743">
        <v>78.3</v>
      </c>
      <c r="V743">
        <v>25.538</v>
      </c>
      <c r="W743">
        <v>-1</v>
      </c>
      <c r="X743">
        <v>1</v>
      </c>
      <c r="Y743">
        <v>3</v>
      </c>
      <c r="Z743">
        <f>IF(AND(MIN(data!D743:'data'!K743, data!M743:'data'!Y743)&gt;=0, IF(data!L743&lt;0, FALSE, data!L743&lt;=95),COUNTA(data!D743:'data'!Y743)=22), 1, 0)</f>
        <v>0</v>
      </c>
      <c r="AA743">
        <f>IF(data!D743=3, IF(COUNTIFS(data!A:A, data!A743, data!G:G, "&lt;&gt;2")=0, 1, 0), 0)</f>
        <v>0</v>
      </c>
      <c r="AB743">
        <f>IF(AND(data!G743=2, COUNTIFS(data!A:A, data!A743, data!G:G, 2) = data!D743), 1, 0)</f>
        <v>0</v>
      </c>
      <c r="AC743" t="str">
        <f>IF(AB743=1, data!D743, "0")</f>
        <v>0</v>
      </c>
    </row>
    <row r="744" spans="1:29" x14ac:dyDescent="0.25">
      <c r="A744" s="1">
        <v>165371</v>
      </c>
      <c r="B744">
        <v>1</v>
      </c>
      <c r="C744" s="1" t="s">
        <v>765</v>
      </c>
      <c r="D744">
        <v>1</v>
      </c>
      <c r="E744">
        <v>5</v>
      </c>
      <c r="F744">
        <v>27</v>
      </c>
      <c r="G744">
        <v>2</v>
      </c>
      <c r="H744">
        <v>80</v>
      </c>
      <c r="I744">
        <v>5</v>
      </c>
      <c r="J744">
        <v>1</v>
      </c>
      <c r="K744">
        <v>7</v>
      </c>
      <c r="L744">
        <v>6</v>
      </c>
      <c r="M744">
        <v>1</v>
      </c>
      <c r="N744">
        <v>1</v>
      </c>
      <c r="O744">
        <v>5</v>
      </c>
      <c r="P744">
        <v>1</v>
      </c>
      <c r="Q744">
        <v>7.8079999999999998</v>
      </c>
      <c r="R744">
        <v>-1</v>
      </c>
      <c r="S744">
        <v>2</v>
      </c>
      <c r="T744">
        <v>151.6</v>
      </c>
      <c r="U744">
        <v>41.3</v>
      </c>
      <c r="V744">
        <v>17.97</v>
      </c>
      <c r="W744">
        <v>0.71299999999999997</v>
      </c>
      <c r="X744">
        <v>1</v>
      </c>
      <c r="Y744">
        <v>3</v>
      </c>
      <c r="Z744">
        <f>IF(AND(MIN(data!D744:'data'!K744, data!M744:'data'!Y744)&gt;=0, IF(data!L744&lt;0, FALSE, data!L744&lt;=95),COUNTA(data!D744:'data'!Y744)=22), 1, 0)</f>
        <v>0</v>
      </c>
      <c r="AA744">
        <f>IF(data!D744=3, IF(COUNTIFS(data!A:A, data!A744, data!G:G, "&lt;&gt;2")=0, 1, 0), 0)</f>
        <v>0</v>
      </c>
      <c r="AB744">
        <f>IF(AND(data!G744=2, COUNTIFS(data!A:A, data!A744, data!G:G, 2) = data!D744), 1, 0)</f>
        <v>1</v>
      </c>
      <c r="AC744">
        <f>IF(AB744=1, data!D744, "0")</f>
        <v>1</v>
      </c>
    </row>
    <row r="745" spans="1:29" x14ac:dyDescent="0.25">
      <c r="A745" s="1">
        <v>166151</v>
      </c>
      <c r="B745">
        <v>1</v>
      </c>
      <c r="C745" s="1" t="s">
        <v>766</v>
      </c>
      <c r="D745">
        <v>1</v>
      </c>
      <c r="E745">
        <v>8</v>
      </c>
      <c r="F745">
        <v>18</v>
      </c>
      <c r="G745">
        <v>1</v>
      </c>
      <c r="H745">
        <v>62</v>
      </c>
      <c r="I745">
        <v>5</v>
      </c>
      <c r="J745">
        <v>1</v>
      </c>
      <c r="K745">
        <v>7</v>
      </c>
      <c r="L745">
        <v>97</v>
      </c>
      <c r="M745">
        <v>1</v>
      </c>
      <c r="N745">
        <v>4</v>
      </c>
      <c r="O745">
        <v>3</v>
      </c>
      <c r="P745">
        <v>1</v>
      </c>
      <c r="Q745">
        <v>3</v>
      </c>
      <c r="R745">
        <v>-1</v>
      </c>
      <c r="S745">
        <v>0</v>
      </c>
      <c r="T745">
        <v>159</v>
      </c>
      <c r="U745">
        <v>63.6</v>
      </c>
      <c r="V745">
        <v>25.157</v>
      </c>
      <c r="W745">
        <v>0.85299999999999998</v>
      </c>
      <c r="X745">
        <v>1</v>
      </c>
      <c r="Y745">
        <v>3</v>
      </c>
      <c r="Z745">
        <f>IF(AND(MIN(data!D745:'data'!K745, data!M745:'data'!Y745)&gt;=0, IF(data!L745&lt;0, FALSE, data!L745&lt;=95),COUNTA(data!D745:'data'!Y745)=22), 1, 0)</f>
        <v>0</v>
      </c>
      <c r="AA745">
        <f>IF(data!D745=3, IF(COUNTIFS(data!A:A, data!A745, data!G:G, "&lt;&gt;2")=0, 1, 0), 0)</f>
        <v>0</v>
      </c>
      <c r="AB745">
        <f>IF(AND(data!G745=2, COUNTIFS(data!A:A, data!A745, data!G:G, 2) = data!D745), 1, 0)</f>
        <v>0</v>
      </c>
      <c r="AC745" t="str">
        <f>IF(AB745=1, data!D745, "0")</f>
        <v>0</v>
      </c>
    </row>
    <row r="746" spans="1:29" x14ac:dyDescent="0.25">
      <c r="A746" s="1">
        <v>166181</v>
      </c>
      <c r="B746">
        <v>1</v>
      </c>
      <c r="C746" s="1" t="s">
        <v>767</v>
      </c>
      <c r="D746">
        <v>2</v>
      </c>
      <c r="E746">
        <v>8</v>
      </c>
      <c r="F746">
        <v>18</v>
      </c>
      <c r="G746">
        <v>2</v>
      </c>
      <c r="H746">
        <v>55</v>
      </c>
      <c r="I746">
        <v>5</v>
      </c>
      <c r="J746">
        <v>1</v>
      </c>
      <c r="K746">
        <v>7</v>
      </c>
      <c r="L746">
        <v>96</v>
      </c>
      <c r="M746">
        <v>2</v>
      </c>
      <c r="N746">
        <v>1</v>
      </c>
      <c r="O746">
        <v>5</v>
      </c>
      <c r="P746">
        <v>2</v>
      </c>
      <c r="Q746">
        <v>2.9000000000000001E-2</v>
      </c>
      <c r="R746">
        <v>-1</v>
      </c>
      <c r="S746">
        <v>0</v>
      </c>
      <c r="T746">
        <v>158.19999999999999</v>
      </c>
      <c r="U746">
        <v>83.4</v>
      </c>
      <c r="V746">
        <v>33.323999999999998</v>
      </c>
      <c r="W746">
        <v>0.81399999999999995</v>
      </c>
      <c r="X746">
        <v>2</v>
      </c>
      <c r="Y746">
        <v>3</v>
      </c>
      <c r="Z746">
        <f>IF(AND(MIN(data!D746:'data'!K746, data!M746:'data'!Y746)&gt;=0, IF(data!L746&lt;0, FALSE, data!L746&lt;=95),COUNTA(data!D746:'data'!Y746)=22), 1, 0)</f>
        <v>0</v>
      </c>
      <c r="AA746">
        <f>IF(data!D746=3, IF(COUNTIFS(data!A:A, data!A746, data!G:G, "&lt;&gt;2")=0, 1, 0), 0)</f>
        <v>0</v>
      </c>
      <c r="AB746">
        <f>IF(AND(data!G746=2, COUNTIFS(data!A:A, data!A746, data!G:G, 2) = data!D746), 1, 0)</f>
        <v>0</v>
      </c>
      <c r="AC746" t="str">
        <f>IF(AB746=1, data!D746, "0")</f>
        <v>0</v>
      </c>
    </row>
    <row r="747" spans="1:29" x14ac:dyDescent="0.25">
      <c r="A747" s="1">
        <v>166181</v>
      </c>
      <c r="B747">
        <v>2</v>
      </c>
      <c r="C747" s="1" t="s">
        <v>768</v>
      </c>
      <c r="D747">
        <v>2</v>
      </c>
      <c r="E747">
        <v>8</v>
      </c>
      <c r="F747">
        <v>18</v>
      </c>
      <c r="G747">
        <v>1</v>
      </c>
      <c r="H747">
        <v>68</v>
      </c>
      <c r="I747">
        <v>4</v>
      </c>
      <c r="J747">
        <v>1</v>
      </c>
      <c r="K747">
        <v>7</v>
      </c>
      <c r="L747">
        <v>96</v>
      </c>
      <c r="M747">
        <v>3</v>
      </c>
      <c r="N747">
        <v>4</v>
      </c>
      <c r="O747">
        <v>1</v>
      </c>
      <c r="P747">
        <v>1</v>
      </c>
      <c r="Q747">
        <v>10.558</v>
      </c>
      <c r="R747">
        <v>-1</v>
      </c>
      <c r="S747">
        <v>0</v>
      </c>
      <c r="T747">
        <v>173.4</v>
      </c>
      <c r="U747">
        <v>103.6</v>
      </c>
      <c r="V747">
        <v>34.456000000000003</v>
      </c>
      <c r="W747">
        <v>1.026</v>
      </c>
      <c r="X747">
        <v>2</v>
      </c>
      <c r="Y747">
        <v>1</v>
      </c>
      <c r="Z747">
        <f>IF(AND(MIN(data!D747:'data'!K747, data!M747:'data'!Y747)&gt;=0, IF(data!L747&lt;0, FALSE, data!L747&lt;=95),COUNTA(data!D747:'data'!Y747)=22), 1, 0)</f>
        <v>0</v>
      </c>
      <c r="AA747">
        <f>IF(data!D747=3, IF(COUNTIFS(data!A:A, data!A747, data!G:G, "&lt;&gt;2")=0, 1, 0), 0)</f>
        <v>0</v>
      </c>
      <c r="AB747">
        <f>IF(AND(data!G747=2, COUNTIFS(data!A:A, data!A747, data!G:G, 2) = data!D747), 1, 0)</f>
        <v>0</v>
      </c>
      <c r="AC747" t="str">
        <f>IF(AB747=1, data!D747, "0")</f>
        <v>0</v>
      </c>
    </row>
    <row r="748" spans="1:29" x14ac:dyDescent="0.25">
      <c r="A748" s="1">
        <v>166251</v>
      </c>
      <c r="B748">
        <v>1</v>
      </c>
      <c r="C748" s="1" t="s">
        <v>769</v>
      </c>
      <c r="D748">
        <v>2</v>
      </c>
      <c r="E748">
        <v>8</v>
      </c>
      <c r="F748">
        <v>18</v>
      </c>
      <c r="G748">
        <v>1</v>
      </c>
      <c r="H748">
        <v>87</v>
      </c>
      <c r="I748">
        <v>5</v>
      </c>
      <c r="J748">
        <v>1</v>
      </c>
      <c r="K748">
        <v>5</v>
      </c>
      <c r="L748">
        <v>-1</v>
      </c>
      <c r="M748">
        <v>3</v>
      </c>
      <c r="N748">
        <v>1</v>
      </c>
      <c r="O748">
        <v>5</v>
      </c>
      <c r="P748">
        <v>1</v>
      </c>
      <c r="Q748">
        <v>1.5289999999999999</v>
      </c>
      <c r="R748">
        <v>-1</v>
      </c>
      <c r="S748">
        <v>0</v>
      </c>
      <c r="T748">
        <v>155.6</v>
      </c>
      <c r="U748">
        <v>58.8</v>
      </c>
      <c r="V748">
        <v>24.286000000000001</v>
      </c>
      <c r="W748">
        <v>0.94099999999999995</v>
      </c>
      <c r="X748">
        <v>3</v>
      </c>
      <c r="Y748">
        <v>3</v>
      </c>
      <c r="Z748">
        <f>IF(AND(MIN(data!D748:'data'!K748, data!M748:'data'!Y748)&gt;=0, IF(data!L748&lt;0, FALSE, data!L748&lt;=95),COUNTA(data!D748:'data'!Y748)=22), 1, 0)</f>
        <v>0</v>
      </c>
      <c r="AA748">
        <f>IF(data!D748=3, IF(COUNTIFS(data!A:A, data!A748, data!G:G, "&lt;&gt;2")=0, 1, 0), 0)</f>
        <v>0</v>
      </c>
      <c r="AB748">
        <f>IF(AND(data!G748=2, COUNTIFS(data!A:A, data!A748, data!G:G, 2) = data!D748), 1, 0)</f>
        <v>0</v>
      </c>
      <c r="AC748" t="str">
        <f>IF(AB748=1, data!D748, "0")</f>
        <v>0</v>
      </c>
    </row>
    <row r="749" spans="1:29" x14ac:dyDescent="0.25">
      <c r="A749" s="1">
        <v>166251</v>
      </c>
      <c r="B749">
        <v>2</v>
      </c>
      <c r="C749" s="1" t="s">
        <v>770</v>
      </c>
      <c r="D749">
        <v>2</v>
      </c>
      <c r="E749">
        <v>8</v>
      </c>
      <c r="F749">
        <v>18</v>
      </c>
      <c r="G749">
        <v>1</v>
      </c>
      <c r="H749">
        <v>55</v>
      </c>
      <c r="I749">
        <v>1</v>
      </c>
      <c r="J749">
        <v>1</v>
      </c>
      <c r="K749">
        <v>5</v>
      </c>
      <c r="L749">
        <v>-1</v>
      </c>
      <c r="M749">
        <v>1</v>
      </c>
      <c r="N749">
        <v>1</v>
      </c>
      <c r="O749">
        <v>5</v>
      </c>
      <c r="P749">
        <v>1</v>
      </c>
      <c r="Q749">
        <v>38.5</v>
      </c>
      <c r="R749">
        <v>-1</v>
      </c>
      <c r="S749">
        <v>0</v>
      </c>
      <c r="T749">
        <v>170.1</v>
      </c>
      <c r="U749">
        <v>77</v>
      </c>
      <c r="V749">
        <v>26.611999999999998</v>
      </c>
      <c r="W749">
        <v>1.016</v>
      </c>
      <c r="X749">
        <v>1</v>
      </c>
      <c r="Y749">
        <v>3</v>
      </c>
      <c r="Z749">
        <f>IF(AND(MIN(data!D749:'data'!K749, data!M749:'data'!Y749)&gt;=0, IF(data!L749&lt;0, FALSE, data!L749&lt;=95),COUNTA(data!D749:'data'!Y749)=22), 1, 0)</f>
        <v>0</v>
      </c>
      <c r="AA749">
        <f>IF(data!D749=3, IF(COUNTIFS(data!A:A, data!A749, data!G:G, "&lt;&gt;2")=0, 1, 0), 0)</f>
        <v>0</v>
      </c>
      <c r="AB749">
        <f>IF(AND(data!G749=2, COUNTIFS(data!A:A, data!A749, data!G:G, 2) = data!D749), 1, 0)</f>
        <v>0</v>
      </c>
      <c r="AC749" t="str">
        <f>IF(AB749=1, data!D749, "0")</f>
        <v>0</v>
      </c>
    </row>
    <row r="750" spans="1:29" x14ac:dyDescent="0.25">
      <c r="A750" s="1">
        <v>166271</v>
      </c>
      <c r="B750">
        <v>1</v>
      </c>
      <c r="C750" s="1" t="s">
        <v>771</v>
      </c>
      <c r="D750">
        <v>2</v>
      </c>
      <c r="E750">
        <v>8</v>
      </c>
      <c r="F750">
        <v>18</v>
      </c>
      <c r="G750">
        <v>1</v>
      </c>
      <c r="H750">
        <v>72</v>
      </c>
      <c r="I750">
        <v>2</v>
      </c>
      <c r="J750">
        <v>1</v>
      </c>
      <c r="K750">
        <v>7</v>
      </c>
      <c r="L750">
        <v>7</v>
      </c>
      <c r="M750">
        <v>4</v>
      </c>
      <c r="N750">
        <v>4</v>
      </c>
      <c r="O750">
        <v>3</v>
      </c>
      <c r="P750">
        <v>2</v>
      </c>
      <c r="Q750">
        <v>0</v>
      </c>
      <c r="R750">
        <v>-1</v>
      </c>
      <c r="S750">
        <v>2</v>
      </c>
      <c r="T750">
        <v>-1</v>
      </c>
      <c r="U750">
        <v>68.599999999999994</v>
      </c>
      <c r="V750">
        <v>-1</v>
      </c>
      <c r="W750">
        <v>0.97699999999999998</v>
      </c>
      <c r="X750">
        <v>3</v>
      </c>
      <c r="Y750">
        <v>2</v>
      </c>
      <c r="Z750">
        <f>IF(AND(MIN(data!D750:'data'!K750, data!M750:'data'!Y750)&gt;=0, IF(data!L750&lt;0, FALSE, data!L750&lt;=95),COUNTA(data!D750:'data'!Y750)=22), 1, 0)</f>
        <v>0</v>
      </c>
      <c r="AA750">
        <f>IF(data!D750=3, IF(COUNTIFS(data!A:A, data!A750, data!G:G, "&lt;&gt;2")=0, 1, 0), 0)</f>
        <v>0</v>
      </c>
      <c r="AB750">
        <f>IF(AND(data!G750=2, COUNTIFS(data!A:A, data!A750, data!G:G, 2) = data!D750), 1, 0)</f>
        <v>0</v>
      </c>
      <c r="AC750" t="str">
        <f>IF(AB750=1, data!D750, "0")</f>
        <v>0</v>
      </c>
    </row>
    <row r="751" spans="1:29" x14ac:dyDescent="0.25">
      <c r="A751" s="1">
        <v>166271</v>
      </c>
      <c r="B751">
        <v>2</v>
      </c>
      <c r="C751" s="1" t="s">
        <v>772</v>
      </c>
      <c r="D751">
        <v>2</v>
      </c>
      <c r="E751">
        <v>8</v>
      </c>
      <c r="F751">
        <v>18</v>
      </c>
      <c r="G751">
        <v>2</v>
      </c>
      <c r="H751">
        <v>72</v>
      </c>
      <c r="I751">
        <v>2</v>
      </c>
      <c r="J751">
        <v>1</v>
      </c>
      <c r="K751">
        <v>6</v>
      </c>
      <c r="L751">
        <v>7</v>
      </c>
      <c r="M751">
        <v>3</v>
      </c>
      <c r="N751">
        <v>1</v>
      </c>
      <c r="O751">
        <v>5</v>
      </c>
      <c r="P751">
        <v>1</v>
      </c>
      <c r="Q751">
        <v>2.2789999999999999</v>
      </c>
      <c r="R751">
        <v>-1</v>
      </c>
      <c r="S751">
        <v>0</v>
      </c>
      <c r="T751">
        <v>168.8</v>
      </c>
      <c r="U751">
        <v>98.5</v>
      </c>
      <c r="V751">
        <v>34.569000000000003</v>
      </c>
      <c r="W751">
        <v>0.89500000000000002</v>
      </c>
      <c r="X751">
        <v>2</v>
      </c>
      <c r="Y751">
        <v>1</v>
      </c>
      <c r="Z751">
        <f>IF(AND(MIN(data!D751:'data'!K751, data!M751:'data'!Y751)&gt;=0, IF(data!L751&lt;0, FALSE, data!L751&lt;=95),COUNTA(data!D751:'data'!Y751)=22), 1, 0)</f>
        <v>0</v>
      </c>
      <c r="AA751">
        <f>IF(data!D751=3, IF(COUNTIFS(data!A:A, data!A751, data!G:G, "&lt;&gt;2")=0, 1, 0), 0)</f>
        <v>0</v>
      </c>
      <c r="AB751">
        <f>IF(AND(data!G751=2, COUNTIFS(data!A:A, data!A751, data!G:G, 2) = data!D751), 1, 0)</f>
        <v>0</v>
      </c>
      <c r="AC751" t="str">
        <f>IF(AB751=1, data!D751, "0")</f>
        <v>0</v>
      </c>
    </row>
    <row r="752" spans="1:29" x14ac:dyDescent="0.25">
      <c r="A752" s="1">
        <v>166371</v>
      </c>
      <c r="B752">
        <v>1</v>
      </c>
      <c r="C752" s="1" t="s">
        <v>773</v>
      </c>
      <c r="D752">
        <v>1</v>
      </c>
      <c r="E752">
        <v>8</v>
      </c>
      <c r="F752">
        <v>18</v>
      </c>
      <c r="G752">
        <v>1</v>
      </c>
      <c r="H752">
        <v>45</v>
      </c>
      <c r="I752">
        <v>2</v>
      </c>
      <c r="J752">
        <v>2</v>
      </c>
      <c r="K752">
        <v>4</v>
      </c>
      <c r="L752">
        <v>96</v>
      </c>
      <c r="M752">
        <v>3</v>
      </c>
      <c r="N752">
        <v>4</v>
      </c>
      <c r="O752">
        <v>1</v>
      </c>
      <c r="P752">
        <v>1</v>
      </c>
      <c r="Q752">
        <v>0.75</v>
      </c>
      <c r="R752">
        <v>-1</v>
      </c>
      <c r="S752">
        <v>1</v>
      </c>
      <c r="T752">
        <v>-1</v>
      </c>
      <c r="U752">
        <v>-1</v>
      </c>
      <c r="V752">
        <v>-1</v>
      </c>
      <c r="W752">
        <v>-1</v>
      </c>
      <c r="X752">
        <v>1</v>
      </c>
      <c r="Y752">
        <v>3</v>
      </c>
      <c r="Z752">
        <f>IF(AND(MIN(data!D752:'data'!K752, data!M752:'data'!Y752)&gt;=0, IF(data!L752&lt;0, FALSE, data!L752&lt;=95),COUNTA(data!D752:'data'!Y752)=22), 1, 0)</f>
        <v>0</v>
      </c>
      <c r="AA752">
        <f>IF(data!D752=3, IF(COUNTIFS(data!A:A, data!A752, data!G:G, "&lt;&gt;2")=0, 1, 0), 0)</f>
        <v>0</v>
      </c>
      <c r="AB752">
        <f>IF(AND(data!G752=2, COUNTIFS(data!A:A, data!A752, data!G:G, 2) = data!D752), 1, 0)</f>
        <v>0</v>
      </c>
      <c r="AC752" t="str">
        <f>IF(AB752=1, data!D752, "0")</f>
        <v>0</v>
      </c>
    </row>
    <row r="753" spans="1:29" x14ac:dyDescent="0.25">
      <c r="A753" s="1">
        <v>167151</v>
      </c>
      <c r="B753">
        <v>1</v>
      </c>
      <c r="C753" s="1" t="s">
        <v>774</v>
      </c>
      <c r="D753">
        <v>2</v>
      </c>
      <c r="E753">
        <v>2</v>
      </c>
      <c r="F753">
        <v>13</v>
      </c>
      <c r="G753">
        <v>1</v>
      </c>
      <c r="H753">
        <v>68</v>
      </c>
      <c r="I753">
        <v>2</v>
      </c>
      <c r="J753">
        <v>1</v>
      </c>
      <c r="K753">
        <v>6</v>
      </c>
      <c r="L753">
        <v>9</v>
      </c>
      <c r="M753">
        <v>1</v>
      </c>
      <c r="N753">
        <v>3</v>
      </c>
      <c r="O753">
        <v>5</v>
      </c>
      <c r="P753">
        <v>1</v>
      </c>
      <c r="Q753">
        <v>3</v>
      </c>
      <c r="R753">
        <v>-1</v>
      </c>
      <c r="S753">
        <v>0</v>
      </c>
      <c r="T753">
        <v>174.1</v>
      </c>
      <c r="U753">
        <v>70.2</v>
      </c>
      <c r="V753">
        <v>23.16</v>
      </c>
      <c r="W753">
        <v>-1</v>
      </c>
      <c r="X753">
        <v>1</v>
      </c>
      <c r="Y753">
        <v>3</v>
      </c>
      <c r="Z753">
        <f>IF(AND(MIN(data!D753:'data'!K753, data!M753:'data'!Y753)&gt;=0, IF(data!L753&lt;0, FALSE, data!L753&lt;=95),COUNTA(data!D753:'data'!Y753)=22), 1, 0)</f>
        <v>0</v>
      </c>
      <c r="AA753">
        <f>IF(data!D753=3, IF(COUNTIFS(data!A:A, data!A753, data!G:G, "&lt;&gt;2")=0, 1, 0), 0)</f>
        <v>0</v>
      </c>
      <c r="AB753">
        <f>IF(AND(data!G753=2, COUNTIFS(data!A:A, data!A753, data!G:G, 2) = data!D753), 1, 0)</f>
        <v>0</v>
      </c>
      <c r="AC753" t="str">
        <f>IF(AB753=1, data!D753, "0")</f>
        <v>0</v>
      </c>
    </row>
    <row r="754" spans="1:29" x14ac:dyDescent="0.25">
      <c r="A754" s="1">
        <v>167151</v>
      </c>
      <c r="B754">
        <v>2</v>
      </c>
      <c r="C754" s="1" t="s">
        <v>775</v>
      </c>
      <c r="D754">
        <v>2</v>
      </c>
      <c r="E754">
        <v>2</v>
      </c>
      <c r="F754">
        <v>13</v>
      </c>
      <c r="G754">
        <v>2</v>
      </c>
      <c r="H754">
        <v>67</v>
      </c>
      <c r="I754">
        <v>2</v>
      </c>
      <c r="J754">
        <v>1</v>
      </c>
      <c r="K754">
        <v>4</v>
      </c>
      <c r="L754">
        <v>9</v>
      </c>
      <c r="M754">
        <v>3</v>
      </c>
      <c r="N754">
        <v>3</v>
      </c>
      <c r="O754">
        <v>5</v>
      </c>
      <c r="P754">
        <v>1</v>
      </c>
      <c r="Q754">
        <v>7.06</v>
      </c>
      <c r="R754">
        <v>-1</v>
      </c>
      <c r="S754">
        <v>0</v>
      </c>
      <c r="T754">
        <v>161.80000000000001</v>
      </c>
      <c r="U754">
        <v>98.4</v>
      </c>
      <c r="V754">
        <v>37.587000000000003</v>
      </c>
      <c r="W754">
        <v>-1</v>
      </c>
      <c r="X754">
        <v>2</v>
      </c>
      <c r="Y754">
        <v>3</v>
      </c>
      <c r="Z754">
        <f>IF(AND(MIN(data!D754:'data'!K754, data!M754:'data'!Y754)&gt;=0, IF(data!L754&lt;0, FALSE, data!L754&lt;=95),COUNTA(data!D754:'data'!Y754)=22), 1, 0)</f>
        <v>0</v>
      </c>
      <c r="AA754">
        <f>IF(data!D754=3, IF(COUNTIFS(data!A:A, data!A754, data!G:G, "&lt;&gt;2")=0, 1, 0), 0)</f>
        <v>0</v>
      </c>
      <c r="AB754">
        <f>IF(AND(data!G754=2, COUNTIFS(data!A:A, data!A754, data!G:G, 2) = data!D754), 1, 0)</f>
        <v>0</v>
      </c>
      <c r="AC754" t="str">
        <f>IF(AB754=1, data!D754, "0")</f>
        <v>0</v>
      </c>
    </row>
    <row r="755" spans="1:29" x14ac:dyDescent="0.25">
      <c r="A755" s="1">
        <v>167181</v>
      </c>
      <c r="B755">
        <v>1</v>
      </c>
      <c r="C755" s="1" t="s">
        <v>776</v>
      </c>
      <c r="D755">
        <v>4</v>
      </c>
      <c r="E755">
        <v>2</v>
      </c>
      <c r="F755">
        <v>13</v>
      </c>
      <c r="G755">
        <v>1</v>
      </c>
      <c r="H755">
        <v>35</v>
      </c>
      <c r="I755">
        <v>2</v>
      </c>
      <c r="J755">
        <v>1</v>
      </c>
      <c r="K755">
        <v>1</v>
      </c>
      <c r="L755">
        <v>12</v>
      </c>
      <c r="M755">
        <v>2</v>
      </c>
      <c r="N755">
        <v>1</v>
      </c>
      <c r="O755">
        <v>5</v>
      </c>
      <c r="P755">
        <v>1</v>
      </c>
      <c r="Q755">
        <v>3</v>
      </c>
      <c r="R755">
        <v>-1</v>
      </c>
      <c r="S755">
        <v>0</v>
      </c>
      <c r="T755">
        <v>172.2</v>
      </c>
      <c r="U755">
        <v>74.8</v>
      </c>
      <c r="V755">
        <v>25.225000000000001</v>
      </c>
      <c r="W755">
        <v>0.96399999999999997</v>
      </c>
      <c r="X755">
        <v>1</v>
      </c>
      <c r="Y755">
        <v>3</v>
      </c>
      <c r="Z755">
        <f>IF(AND(MIN(data!D755:'data'!K755, data!M755:'data'!Y755)&gt;=0, IF(data!L755&lt;0, FALSE, data!L755&lt;=95),COUNTA(data!D755:'data'!Y755)=22), 1, 0)</f>
        <v>0</v>
      </c>
      <c r="AA755">
        <f>IF(data!D755=3, IF(COUNTIFS(data!A:A, data!A755, data!G:G, "&lt;&gt;2")=0, 1, 0), 0)</f>
        <v>0</v>
      </c>
      <c r="AB755">
        <f>IF(AND(data!G755=2, COUNTIFS(data!A:A, data!A755, data!G:G, 2) = data!D755), 1, 0)</f>
        <v>0</v>
      </c>
      <c r="AC755" t="str">
        <f>IF(AB755=1, data!D755, "0")</f>
        <v>0</v>
      </c>
    </row>
    <row r="756" spans="1:29" x14ac:dyDescent="0.25">
      <c r="A756" s="1">
        <v>167181</v>
      </c>
      <c r="B756">
        <v>2</v>
      </c>
      <c r="C756" s="1" t="s">
        <v>777</v>
      </c>
      <c r="D756">
        <v>4</v>
      </c>
      <c r="E756">
        <v>2</v>
      </c>
      <c r="F756">
        <v>13</v>
      </c>
      <c r="G756">
        <v>2</v>
      </c>
      <c r="H756">
        <v>31</v>
      </c>
      <c r="I756">
        <v>2</v>
      </c>
      <c r="J756">
        <v>1</v>
      </c>
      <c r="K756">
        <v>4</v>
      </c>
      <c r="L756">
        <v>12</v>
      </c>
      <c r="M756">
        <v>2</v>
      </c>
      <c r="N756">
        <v>2</v>
      </c>
      <c r="O756">
        <v>5</v>
      </c>
      <c r="P756">
        <v>1</v>
      </c>
      <c r="Q756">
        <v>4.1829999999999998</v>
      </c>
      <c r="R756">
        <v>-1</v>
      </c>
      <c r="S756">
        <v>0</v>
      </c>
      <c r="T756">
        <v>160.9</v>
      </c>
      <c r="U756">
        <v>72.2</v>
      </c>
      <c r="V756">
        <v>27.888000000000002</v>
      </c>
      <c r="W756">
        <v>0.69199999999999995</v>
      </c>
      <c r="X756">
        <v>2</v>
      </c>
      <c r="Y756">
        <v>1</v>
      </c>
      <c r="Z756">
        <f>IF(AND(MIN(data!D756:'data'!K756, data!M756:'data'!Y756)&gt;=0, IF(data!L756&lt;0, FALSE, data!L756&lt;=95),COUNTA(data!D756:'data'!Y756)=22), 1, 0)</f>
        <v>0</v>
      </c>
      <c r="AA756">
        <f>IF(data!D756=3, IF(COUNTIFS(data!A:A, data!A756, data!G:G, "&lt;&gt;2")=0, 1, 0), 0)</f>
        <v>0</v>
      </c>
      <c r="AB756">
        <f>IF(AND(data!G756=2, COUNTIFS(data!A:A, data!A756, data!G:G, 2) = data!D756), 1, 0)</f>
        <v>0</v>
      </c>
      <c r="AC756" t="str">
        <f>IF(AB756=1, data!D756, "0")</f>
        <v>0</v>
      </c>
    </row>
    <row r="757" spans="1:29" x14ac:dyDescent="0.25">
      <c r="A757" s="1">
        <v>167181</v>
      </c>
      <c r="B757">
        <v>3</v>
      </c>
      <c r="C757" s="1" t="s">
        <v>778</v>
      </c>
      <c r="D757">
        <v>4</v>
      </c>
      <c r="E757">
        <v>2</v>
      </c>
      <c r="F757">
        <v>13</v>
      </c>
      <c r="G757">
        <v>1</v>
      </c>
      <c r="H757">
        <v>7</v>
      </c>
      <c r="I757">
        <v>-1</v>
      </c>
      <c r="J757">
        <v>1</v>
      </c>
      <c r="K757">
        <v>-1</v>
      </c>
      <c r="L757">
        <v>12</v>
      </c>
      <c r="M757">
        <v>2</v>
      </c>
      <c r="N757">
        <v>-1</v>
      </c>
      <c r="O757">
        <v>-1</v>
      </c>
      <c r="P757">
        <v>-1</v>
      </c>
      <c r="Q757">
        <v>-1</v>
      </c>
      <c r="R757">
        <v>-1</v>
      </c>
      <c r="S757">
        <v>-2</v>
      </c>
      <c r="T757">
        <v>127.5</v>
      </c>
      <c r="U757">
        <v>23.3</v>
      </c>
      <c r="V757">
        <v>14.333</v>
      </c>
      <c r="W757">
        <v>-1</v>
      </c>
      <c r="X757">
        <v>-2</v>
      </c>
      <c r="Y757">
        <v>-2</v>
      </c>
      <c r="Z757">
        <f>IF(AND(MIN(data!D757:'data'!K757, data!M757:'data'!Y757)&gt;=0, IF(data!L757&lt;0, FALSE, data!L757&lt;=95),COUNTA(data!D757:'data'!Y757)=22), 1, 0)</f>
        <v>0</v>
      </c>
      <c r="AA757">
        <f>IF(data!D757=3, IF(COUNTIFS(data!A:A, data!A757, data!G:G, "&lt;&gt;2")=0, 1, 0), 0)</f>
        <v>0</v>
      </c>
      <c r="AB757">
        <f>IF(AND(data!G757=2, COUNTIFS(data!A:A, data!A757, data!G:G, 2) = data!D757), 1, 0)</f>
        <v>0</v>
      </c>
      <c r="AC757" t="str">
        <f>IF(AB757=1, data!D757, "0")</f>
        <v>0</v>
      </c>
    </row>
    <row r="758" spans="1:29" x14ac:dyDescent="0.25">
      <c r="A758" s="1">
        <v>167181</v>
      </c>
      <c r="B758">
        <v>4</v>
      </c>
      <c r="C758" s="1" t="s">
        <v>779</v>
      </c>
      <c r="D758">
        <v>4</v>
      </c>
      <c r="E758">
        <v>2</v>
      </c>
      <c r="F758">
        <v>13</v>
      </c>
      <c r="G758">
        <v>1</v>
      </c>
      <c r="H758">
        <v>6</v>
      </c>
      <c r="I758">
        <v>-1</v>
      </c>
      <c r="J758">
        <v>1</v>
      </c>
      <c r="K758">
        <v>-1</v>
      </c>
      <c r="L758">
        <v>12</v>
      </c>
      <c r="M758">
        <v>2</v>
      </c>
      <c r="N758">
        <v>-1</v>
      </c>
      <c r="O758">
        <v>-1</v>
      </c>
      <c r="P758">
        <v>-1</v>
      </c>
      <c r="Q758">
        <v>-1</v>
      </c>
      <c r="R758">
        <v>-1</v>
      </c>
      <c r="S758">
        <v>-2</v>
      </c>
      <c r="T758">
        <v>112.3</v>
      </c>
      <c r="U758">
        <v>20</v>
      </c>
      <c r="V758">
        <v>15.859</v>
      </c>
      <c r="W758">
        <v>-1</v>
      </c>
      <c r="X758">
        <v>-2</v>
      </c>
      <c r="Y758">
        <v>-2</v>
      </c>
      <c r="Z758">
        <f>IF(AND(MIN(data!D758:'data'!K758, data!M758:'data'!Y758)&gt;=0, IF(data!L758&lt;0, FALSE, data!L758&lt;=95),COUNTA(data!D758:'data'!Y758)=22), 1, 0)</f>
        <v>0</v>
      </c>
      <c r="AA758">
        <f>IF(data!D758=3, IF(COUNTIFS(data!A:A, data!A758, data!G:G, "&lt;&gt;2")=0, 1, 0), 0)</f>
        <v>0</v>
      </c>
      <c r="AB758">
        <f>IF(AND(data!G758=2, COUNTIFS(data!A:A, data!A758, data!G:G, 2) = data!D758), 1, 0)</f>
        <v>0</v>
      </c>
      <c r="AC758" t="str">
        <f>IF(AB758=1, data!D758, "0")</f>
        <v>0</v>
      </c>
    </row>
    <row r="759" spans="1:29" x14ac:dyDescent="0.25">
      <c r="A759" s="1">
        <v>167201</v>
      </c>
      <c r="B759">
        <v>1</v>
      </c>
      <c r="C759" s="1" t="s">
        <v>780</v>
      </c>
      <c r="D759">
        <v>1</v>
      </c>
      <c r="E759">
        <v>2</v>
      </c>
      <c r="F759">
        <v>13</v>
      </c>
      <c r="G759">
        <v>2</v>
      </c>
      <c r="H759">
        <v>52</v>
      </c>
      <c r="I759">
        <v>4</v>
      </c>
      <c r="J759">
        <v>1</v>
      </c>
      <c r="K759">
        <v>4</v>
      </c>
      <c r="L759">
        <v>7</v>
      </c>
      <c r="M759">
        <v>4</v>
      </c>
      <c r="N759">
        <v>4</v>
      </c>
      <c r="O759">
        <v>3</v>
      </c>
      <c r="P759">
        <v>1</v>
      </c>
      <c r="Q759">
        <v>30.058</v>
      </c>
      <c r="R759">
        <v>-1</v>
      </c>
      <c r="S759">
        <v>10</v>
      </c>
      <c r="T759">
        <v>168.2</v>
      </c>
      <c r="U759">
        <v>80</v>
      </c>
      <c r="V759">
        <v>28.277000000000001</v>
      </c>
      <c r="W759">
        <v>0.98099999999999998</v>
      </c>
      <c r="X759">
        <v>2</v>
      </c>
      <c r="Y759">
        <v>3</v>
      </c>
      <c r="Z759">
        <f>IF(AND(MIN(data!D759:'data'!K759, data!M759:'data'!Y759)&gt;=0, IF(data!L759&lt;0, FALSE, data!L759&lt;=95),COUNTA(data!D759:'data'!Y759)=22), 1, 0)</f>
        <v>0</v>
      </c>
      <c r="AA759">
        <f>IF(data!D759=3, IF(COUNTIFS(data!A:A, data!A759, data!G:G, "&lt;&gt;2")=0, 1, 0), 0)</f>
        <v>0</v>
      </c>
      <c r="AB759">
        <f>IF(AND(data!G759=2, COUNTIFS(data!A:A, data!A759, data!G:G, 2) = data!D759), 1, 0)</f>
        <v>1</v>
      </c>
      <c r="AC759">
        <f>IF(AB759=1, data!D759, "0")</f>
        <v>1</v>
      </c>
    </row>
    <row r="760" spans="1:29" x14ac:dyDescent="0.25">
      <c r="A760" s="1">
        <v>167251</v>
      </c>
      <c r="B760">
        <v>1</v>
      </c>
      <c r="C760" s="1" t="s">
        <v>781</v>
      </c>
      <c r="D760">
        <v>1</v>
      </c>
      <c r="E760">
        <v>2</v>
      </c>
      <c r="F760">
        <v>13</v>
      </c>
      <c r="G760">
        <v>1</v>
      </c>
      <c r="H760">
        <v>49</v>
      </c>
      <c r="I760">
        <v>3</v>
      </c>
      <c r="J760">
        <v>1</v>
      </c>
      <c r="K760">
        <v>1</v>
      </c>
      <c r="L760">
        <v>97</v>
      </c>
      <c r="M760">
        <v>1</v>
      </c>
      <c r="N760">
        <v>3</v>
      </c>
      <c r="O760">
        <v>5</v>
      </c>
      <c r="P760">
        <v>1</v>
      </c>
      <c r="Q760">
        <v>18</v>
      </c>
      <c r="R760">
        <v>-1</v>
      </c>
      <c r="S760">
        <v>0</v>
      </c>
      <c r="T760">
        <v>179.8</v>
      </c>
      <c r="U760">
        <v>80.5</v>
      </c>
      <c r="V760">
        <v>24.901</v>
      </c>
      <c r="W760">
        <v>0.90400000000000003</v>
      </c>
      <c r="X760">
        <v>1</v>
      </c>
      <c r="Y760">
        <v>3</v>
      </c>
      <c r="Z760">
        <f>IF(AND(MIN(data!D760:'data'!K760, data!M760:'data'!Y760)&gt;=0, IF(data!L760&lt;0, FALSE, data!L760&lt;=95),COUNTA(data!D760:'data'!Y760)=22), 1, 0)</f>
        <v>0</v>
      </c>
      <c r="AA760">
        <f>IF(data!D760=3, IF(COUNTIFS(data!A:A, data!A760, data!G:G, "&lt;&gt;2")=0, 1, 0), 0)</f>
        <v>0</v>
      </c>
      <c r="AB760">
        <f>IF(AND(data!G760=2, COUNTIFS(data!A:A, data!A760, data!G:G, 2) = data!D760), 1, 0)</f>
        <v>0</v>
      </c>
      <c r="AC760" t="str">
        <f>IF(AB760=1, data!D760, "0")</f>
        <v>0</v>
      </c>
    </row>
    <row r="761" spans="1:29" x14ac:dyDescent="0.25">
      <c r="A761" s="1">
        <v>167341</v>
      </c>
      <c r="B761">
        <v>1</v>
      </c>
      <c r="C761" s="1" t="s">
        <v>782</v>
      </c>
      <c r="D761">
        <v>2</v>
      </c>
      <c r="E761">
        <v>2</v>
      </c>
      <c r="F761">
        <v>13</v>
      </c>
      <c r="G761">
        <v>2</v>
      </c>
      <c r="H761">
        <v>42</v>
      </c>
      <c r="I761">
        <v>2</v>
      </c>
      <c r="J761">
        <v>1</v>
      </c>
      <c r="K761">
        <v>4</v>
      </c>
      <c r="L761">
        <v>23</v>
      </c>
      <c r="M761">
        <v>2</v>
      </c>
      <c r="N761">
        <v>4</v>
      </c>
      <c r="O761">
        <v>3</v>
      </c>
      <c r="P761">
        <v>1</v>
      </c>
      <c r="Q761">
        <v>3.1739999999999999</v>
      </c>
      <c r="R761">
        <v>-1</v>
      </c>
      <c r="S761">
        <v>2</v>
      </c>
      <c r="T761">
        <v>156.5</v>
      </c>
      <c r="U761">
        <v>61.9</v>
      </c>
      <c r="V761">
        <v>25.273</v>
      </c>
      <c r="W761">
        <v>0.80600000000000005</v>
      </c>
      <c r="X761">
        <v>-8</v>
      </c>
      <c r="Y761">
        <v>1</v>
      </c>
      <c r="Z761">
        <f>IF(AND(MIN(data!D761:'data'!K761, data!M761:'data'!Y761)&gt;=0, IF(data!L761&lt;0, FALSE, data!L761&lt;=95),COUNTA(data!D761:'data'!Y761)=22), 1, 0)</f>
        <v>0</v>
      </c>
      <c r="AA761">
        <f>IF(data!D761=3, IF(COUNTIFS(data!A:A, data!A761, data!G:G, "&lt;&gt;2")=0, 1, 0), 0)</f>
        <v>0</v>
      </c>
      <c r="AB761">
        <f>IF(AND(data!G761=2, COUNTIFS(data!A:A, data!A761, data!G:G, 2) = data!D761), 1, 0)</f>
        <v>1</v>
      </c>
      <c r="AC761">
        <f>IF(AB761=1, data!D761, "0")</f>
        <v>2</v>
      </c>
    </row>
    <row r="762" spans="1:29" x14ac:dyDescent="0.25">
      <c r="A762" s="1">
        <v>167341</v>
      </c>
      <c r="B762">
        <v>2</v>
      </c>
      <c r="C762" s="1" t="s">
        <v>783</v>
      </c>
      <c r="D762">
        <v>2</v>
      </c>
      <c r="E762">
        <v>2</v>
      </c>
      <c r="F762">
        <v>13</v>
      </c>
      <c r="G762">
        <v>2</v>
      </c>
      <c r="H762">
        <v>12</v>
      </c>
      <c r="I762">
        <v>-1</v>
      </c>
      <c r="J762">
        <v>1</v>
      </c>
      <c r="K762">
        <v>-1</v>
      </c>
      <c r="L762">
        <v>23</v>
      </c>
      <c r="M762">
        <v>2</v>
      </c>
      <c r="N762">
        <v>-1</v>
      </c>
      <c r="O762">
        <v>-1</v>
      </c>
      <c r="P762">
        <v>-1</v>
      </c>
      <c r="Q762">
        <v>-1</v>
      </c>
      <c r="R762">
        <v>-1</v>
      </c>
      <c r="S762">
        <v>-2</v>
      </c>
      <c r="T762">
        <v>142.80000000000001</v>
      </c>
      <c r="U762">
        <v>34</v>
      </c>
      <c r="V762">
        <v>16.672999999999998</v>
      </c>
      <c r="W762">
        <v>-1</v>
      </c>
      <c r="X762">
        <v>1</v>
      </c>
      <c r="Y762">
        <v>3</v>
      </c>
      <c r="Z762">
        <f>IF(AND(MIN(data!D762:'data'!K762, data!M762:'data'!Y762)&gt;=0, IF(data!L762&lt;0, FALSE, data!L762&lt;=95),COUNTA(data!D762:'data'!Y762)=22), 1, 0)</f>
        <v>0</v>
      </c>
      <c r="AA762">
        <f>IF(data!D762=3, IF(COUNTIFS(data!A:A, data!A762, data!G:G, "&lt;&gt;2")=0, 1, 0), 0)</f>
        <v>0</v>
      </c>
      <c r="AB762">
        <f>IF(AND(data!G762=2, COUNTIFS(data!A:A, data!A762, data!G:G, 2) = data!D762), 1, 0)</f>
        <v>1</v>
      </c>
      <c r="AC762">
        <f>IF(AB762=1, data!D762, "0")</f>
        <v>2</v>
      </c>
    </row>
    <row r="763" spans="1:29" x14ac:dyDescent="0.25">
      <c r="A763" s="1">
        <v>167371</v>
      </c>
      <c r="B763">
        <v>1</v>
      </c>
      <c r="C763" s="1" t="s">
        <v>784</v>
      </c>
      <c r="D763">
        <v>1</v>
      </c>
      <c r="E763">
        <v>2</v>
      </c>
      <c r="F763">
        <v>13</v>
      </c>
      <c r="G763">
        <v>1</v>
      </c>
      <c r="H763">
        <v>50</v>
      </c>
      <c r="I763">
        <v>4</v>
      </c>
      <c r="J763">
        <v>1</v>
      </c>
      <c r="K763">
        <v>3</v>
      </c>
      <c r="L763">
        <v>4</v>
      </c>
      <c r="M763">
        <v>3</v>
      </c>
      <c r="N763">
        <v>4</v>
      </c>
      <c r="O763">
        <v>3</v>
      </c>
      <c r="P763">
        <v>1</v>
      </c>
      <c r="Q763">
        <v>0.66300000000000003</v>
      </c>
      <c r="R763">
        <v>-1</v>
      </c>
      <c r="S763">
        <v>10</v>
      </c>
      <c r="T763">
        <v>188</v>
      </c>
      <c r="U763">
        <v>90.4</v>
      </c>
      <c r="V763">
        <v>25.577000000000002</v>
      </c>
      <c r="W763">
        <v>-1</v>
      </c>
      <c r="X763">
        <v>2</v>
      </c>
      <c r="Y763">
        <v>3</v>
      </c>
      <c r="Z763">
        <f>IF(AND(MIN(data!D763:'data'!K763, data!M763:'data'!Y763)&gt;=0, IF(data!L763&lt;0, FALSE, data!L763&lt;=95),COUNTA(data!D763:'data'!Y763)=22), 1, 0)</f>
        <v>0</v>
      </c>
      <c r="AA763">
        <f>IF(data!D763=3, IF(COUNTIFS(data!A:A, data!A763, data!G:G, "&lt;&gt;2")=0, 1, 0), 0)</f>
        <v>0</v>
      </c>
      <c r="AB763">
        <f>IF(AND(data!G763=2, COUNTIFS(data!A:A, data!A763, data!G:G, 2) = data!D763), 1, 0)</f>
        <v>0</v>
      </c>
      <c r="AC763" t="str">
        <f>IF(AB763=1, data!D763, "0")</f>
        <v>0</v>
      </c>
    </row>
    <row r="764" spans="1:29" x14ac:dyDescent="0.25">
      <c r="A764" s="1">
        <v>168051</v>
      </c>
      <c r="B764">
        <v>1</v>
      </c>
      <c r="C764" s="1" t="s">
        <v>785</v>
      </c>
      <c r="D764">
        <v>2</v>
      </c>
      <c r="E764">
        <v>4</v>
      </c>
      <c r="F764">
        <v>25</v>
      </c>
      <c r="G764">
        <v>2</v>
      </c>
      <c r="H764">
        <v>45</v>
      </c>
      <c r="I764">
        <v>4</v>
      </c>
      <c r="J764">
        <v>1</v>
      </c>
      <c r="K764">
        <v>3</v>
      </c>
      <c r="L764">
        <v>11</v>
      </c>
      <c r="M764">
        <v>4</v>
      </c>
      <c r="N764">
        <v>2</v>
      </c>
      <c r="O764">
        <v>5</v>
      </c>
      <c r="P764">
        <v>1</v>
      </c>
      <c r="Q764">
        <v>1.7</v>
      </c>
      <c r="R764">
        <v>-1</v>
      </c>
      <c r="S764">
        <v>0</v>
      </c>
      <c r="T764">
        <v>166.8</v>
      </c>
      <c r="U764">
        <v>125.4</v>
      </c>
      <c r="V764">
        <v>45.072000000000003</v>
      </c>
      <c r="W764">
        <v>0.80900000000000005</v>
      </c>
      <c r="X764">
        <v>2</v>
      </c>
      <c r="Y764">
        <v>1</v>
      </c>
      <c r="Z764">
        <f>IF(AND(MIN(data!D764:'data'!K764, data!M764:'data'!Y764)&gt;=0, IF(data!L764&lt;0, FALSE, data!L764&lt;=95),COUNTA(data!D764:'data'!Y764)=22), 1, 0)</f>
        <v>0</v>
      </c>
      <c r="AA764">
        <f>IF(data!D764=3, IF(COUNTIFS(data!A:A, data!A764, data!G:G, "&lt;&gt;2")=0, 1, 0), 0)</f>
        <v>0</v>
      </c>
      <c r="AB764">
        <f>IF(AND(data!G764=2, COUNTIFS(data!A:A, data!A764, data!G:G, 2) = data!D764), 1, 0)</f>
        <v>1</v>
      </c>
      <c r="AC764">
        <f>IF(AB764=1, data!D764, "0")</f>
        <v>2</v>
      </c>
    </row>
    <row r="765" spans="1:29" x14ac:dyDescent="0.25">
      <c r="A765" s="1">
        <v>168051</v>
      </c>
      <c r="B765">
        <v>2</v>
      </c>
      <c r="C765" s="1" t="s">
        <v>786</v>
      </c>
      <c r="D765">
        <v>2</v>
      </c>
      <c r="E765">
        <v>4</v>
      </c>
      <c r="F765">
        <v>25</v>
      </c>
      <c r="G765">
        <v>2</v>
      </c>
      <c r="H765">
        <v>19</v>
      </c>
      <c r="I765">
        <v>1</v>
      </c>
      <c r="J765">
        <v>1</v>
      </c>
      <c r="K765">
        <v>5</v>
      </c>
      <c r="L765">
        <v>11</v>
      </c>
      <c r="M765">
        <v>2</v>
      </c>
      <c r="N765">
        <v>1</v>
      </c>
      <c r="O765">
        <v>5</v>
      </c>
      <c r="P765">
        <v>1</v>
      </c>
      <c r="Q765">
        <v>4.1539999999999999</v>
      </c>
      <c r="R765">
        <v>0</v>
      </c>
      <c r="S765">
        <v>5</v>
      </c>
      <c r="T765">
        <v>169</v>
      </c>
      <c r="U765">
        <v>63.5</v>
      </c>
      <c r="V765">
        <v>22.233000000000001</v>
      </c>
      <c r="W765">
        <v>0.71699999999999997</v>
      </c>
      <c r="X765">
        <v>-8</v>
      </c>
      <c r="Y765">
        <v>3</v>
      </c>
      <c r="Z765">
        <f>IF(AND(MIN(data!D765:'data'!K765, data!M765:'data'!Y765)&gt;=0, IF(data!L765&lt;0, FALSE, data!L765&lt;=95),COUNTA(data!D765:'data'!Y765)=22), 1, 0)</f>
        <v>0</v>
      </c>
      <c r="AA765">
        <f>IF(data!D765=3, IF(COUNTIFS(data!A:A, data!A765, data!G:G, "&lt;&gt;2")=0, 1, 0), 0)</f>
        <v>0</v>
      </c>
      <c r="AB765">
        <f>IF(AND(data!G765=2, COUNTIFS(data!A:A, data!A765, data!G:G, 2) = data!D765), 1, 0)</f>
        <v>1</v>
      </c>
      <c r="AC765">
        <f>IF(AB765=1, data!D765, "0")</f>
        <v>2</v>
      </c>
    </row>
    <row r="766" spans="1:29" x14ac:dyDescent="0.25">
      <c r="A766" s="1">
        <v>168151</v>
      </c>
      <c r="B766">
        <v>1</v>
      </c>
      <c r="C766" s="1" t="s">
        <v>787</v>
      </c>
      <c r="D766">
        <v>1</v>
      </c>
      <c r="E766">
        <v>4</v>
      </c>
      <c r="F766">
        <v>25</v>
      </c>
      <c r="G766">
        <v>1</v>
      </c>
      <c r="H766">
        <v>43</v>
      </c>
      <c r="I766">
        <v>1</v>
      </c>
      <c r="J766">
        <v>1</v>
      </c>
      <c r="K766">
        <v>1</v>
      </c>
      <c r="L766">
        <v>8</v>
      </c>
      <c r="M766">
        <v>1</v>
      </c>
      <c r="N766">
        <v>3</v>
      </c>
      <c r="O766">
        <v>5</v>
      </c>
      <c r="P766">
        <v>1</v>
      </c>
      <c r="Q766">
        <v>3</v>
      </c>
      <c r="R766">
        <v>-1</v>
      </c>
      <c r="S766">
        <v>0</v>
      </c>
      <c r="T766">
        <v>186.2</v>
      </c>
      <c r="U766">
        <v>118.1</v>
      </c>
      <c r="V766">
        <v>34.064</v>
      </c>
      <c r="W766">
        <v>0.81299999999999994</v>
      </c>
      <c r="X766">
        <v>1</v>
      </c>
      <c r="Y766">
        <v>1</v>
      </c>
      <c r="Z766">
        <f>IF(AND(MIN(data!D766:'data'!K766, data!M766:'data'!Y766)&gt;=0, IF(data!L766&lt;0, FALSE, data!L766&lt;=95),COUNTA(data!D766:'data'!Y766)=22), 1, 0)</f>
        <v>0</v>
      </c>
      <c r="AA766">
        <f>IF(data!D766=3, IF(COUNTIFS(data!A:A, data!A766, data!G:G, "&lt;&gt;2")=0, 1, 0), 0)</f>
        <v>0</v>
      </c>
      <c r="AB766">
        <f>IF(AND(data!G766=2, COUNTIFS(data!A:A, data!A766, data!G:G, 2) = data!D766), 1, 0)</f>
        <v>0</v>
      </c>
      <c r="AC766" t="str">
        <f>IF(AB766=1, data!D766, "0")</f>
        <v>0</v>
      </c>
    </row>
    <row r="767" spans="1:29" x14ac:dyDescent="0.25">
      <c r="A767" s="1">
        <v>168201</v>
      </c>
      <c r="B767">
        <v>1</v>
      </c>
      <c r="C767" s="1" t="s">
        <v>788</v>
      </c>
      <c r="D767">
        <v>2</v>
      </c>
      <c r="E767">
        <v>4</v>
      </c>
      <c r="F767">
        <v>25</v>
      </c>
      <c r="G767">
        <v>2</v>
      </c>
      <c r="H767">
        <v>23</v>
      </c>
      <c r="I767">
        <v>1</v>
      </c>
      <c r="J767">
        <v>1</v>
      </c>
      <c r="K767">
        <v>4</v>
      </c>
      <c r="L767">
        <v>5</v>
      </c>
      <c r="M767">
        <v>2</v>
      </c>
      <c r="N767">
        <v>1</v>
      </c>
      <c r="O767">
        <v>5</v>
      </c>
      <c r="P767">
        <v>1</v>
      </c>
      <c r="Q767">
        <v>6</v>
      </c>
      <c r="R767">
        <v>4</v>
      </c>
      <c r="S767">
        <v>0</v>
      </c>
      <c r="T767">
        <v>160.30000000000001</v>
      </c>
      <c r="U767">
        <v>62.5</v>
      </c>
      <c r="V767">
        <v>24.323</v>
      </c>
      <c r="W767">
        <v>0.72799999999999998</v>
      </c>
      <c r="X767">
        <v>2</v>
      </c>
      <c r="Y767">
        <v>1</v>
      </c>
      <c r="Z767">
        <f>IF(AND(MIN(data!D767:'data'!K767, data!M767:'data'!Y767)&gt;=0, IF(data!L767&lt;0, FALSE, data!L767&lt;=95),COUNTA(data!D767:'data'!Y767)=22), 1, 0)</f>
        <v>1</v>
      </c>
      <c r="AA767">
        <f>IF(data!D767=3, IF(COUNTIFS(data!A:A, data!A767, data!G:G, "&lt;&gt;2")=0, 1, 0), 0)</f>
        <v>0</v>
      </c>
      <c r="AB767">
        <f>IF(AND(data!G767=2, COUNTIFS(data!A:A, data!A767, data!G:G, 2) = data!D767), 1, 0)</f>
        <v>0</v>
      </c>
      <c r="AC767" t="str">
        <f>IF(AB767=1, data!D767, "0")</f>
        <v>0</v>
      </c>
    </row>
    <row r="768" spans="1:29" x14ac:dyDescent="0.25">
      <c r="A768" s="1">
        <v>168201</v>
      </c>
      <c r="B768">
        <v>2</v>
      </c>
      <c r="C768" s="1" t="s">
        <v>789</v>
      </c>
      <c r="D768">
        <v>2</v>
      </c>
      <c r="E768">
        <v>4</v>
      </c>
      <c r="F768">
        <v>25</v>
      </c>
      <c r="G768">
        <v>1</v>
      </c>
      <c r="H768">
        <v>6</v>
      </c>
      <c r="I768">
        <v>-1</v>
      </c>
      <c r="J768">
        <v>2</v>
      </c>
      <c r="K768">
        <v>-1</v>
      </c>
      <c r="L768">
        <v>5</v>
      </c>
      <c r="M768">
        <v>2</v>
      </c>
      <c r="N768">
        <v>-1</v>
      </c>
      <c r="O768">
        <v>-1</v>
      </c>
      <c r="P768">
        <v>-1</v>
      </c>
      <c r="Q768">
        <v>-1</v>
      </c>
      <c r="R768">
        <v>-1</v>
      </c>
      <c r="S768">
        <v>-2</v>
      </c>
      <c r="T768">
        <v>116.1</v>
      </c>
      <c r="U768">
        <v>21.8</v>
      </c>
      <c r="V768">
        <v>16.172999999999998</v>
      </c>
      <c r="W768">
        <v>-1</v>
      </c>
      <c r="X768">
        <v>-2</v>
      </c>
      <c r="Y768">
        <v>-2</v>
      </c>
      <c r="Z768">
        <f>IF(AND(MIN(data!D768:'data'!K768, data!M768:'data'!Y768)&gt;=0, IF(data!L768&lt;0, FALSE, data!L768&lt;=95),COUNTA(data!D768:'data'!Y768)=22), 1, 0)</f>
        <v>0</v>
      </c>
      <c r="AA768">
        <f>IF(data!D768=3, IF(COUNTIFS(data!A:A, data!A768, data!G:G, "&lt;&gt;2")=0, 1, 0), 0)</f>
        <v>0</v>
      </c>
      <c r="AB768">
        <f>IF(AND(data!G768=2, COUNTIFS(data!A:A, data!A768, data!G:G, 2) = data!D768), 1, 0)</f>
        <v>0</v>
      </c>
      <c r="AC768" t="str">
        <f>IF(AB768=1, data!D768, "0")</f>
        <v>0</v>
      </c>
    </row>
    <row r="769" spans="1:29" x14ac:dyDescent="0.25">
      <c r="A769" s="1">
        <v>168251</v>
      </c>
      <c r="B769">
        <v>1</v>
      </c>
      <c r="C769" s="1" t="s">
        <v>790</v>
      </c>
      <c r="D769">
        <v>2</v>
      </c>
      <c r="E769">
        <v>4</v>
      </c>
      <c r="F769">
        <v>25</v>
      </c>
      <c r="G769">
        <v>2</v>
      </c>
      <c r="H769">
        <v>47</v>
      </c>
      <c r="I769">
        <v>2</v>
      </c>
      <c r="J769">
        <v>1</v>
      </c>
      <c r="K769">
        <v>4</v>
      </c>
      <c r="L769">
        <v>17</v>
      </c>
      <c r="M769">
        <v>2</v>
      </c>
      <c r="N769">
        <v>3</v>
      </c>
      <c r="O769">
        <v>5</v>
      </c>
      <c r="P769">
        <v>1</v>
      </c>
      <c r="Q769">
        <v>1.9039999999999999</v>
      </c>
      <c r="R769">
        <v>-1</v>
      </c>
      <c r="S769">
        <v>1</v>
      </c>
      <c r="T769">
        <v>157.80000000000001</v>
      </c>
      <c r="U769">
        <v>-1</v>
      </c>
      <c r="V769">
        <v>-1</v>
      </c>
      <c r="W769">
        <v>-1</v>
      </c>
      <c r="X769">
        <v>2</v>
      </c>
      <c r="Y769">
        <v>1</v>
      </c>
      <c r="Z769">
        <f>IF(AND(MIN(data!D769:'data'!K769, data!M769:'data'!Y769)&gt;=0, IF(data!L769&lt;0, FALSE, data!L769&lt;=95),COUNTA(data!D769:'data'!Y769)=22), 1, 0)</f>
        <v>0</v>
      </c>
      <c r="AA769">
        <f>IF(data!D769=3, IF(COUNTIFS(data!A:A, data!A769, data!G:G, "&lt;&gt;2")=0, 1, 0), 0)</f>
        <v>0</v>
      </c>
      <c r="AB769">
        <f>IF(AND(data!G769=2, COUNTIFS(data!A:A, data!A769, data!G:G, 2) = data!D769), 1, 0)</f>
        <v>0</v>
      </c>
      <c r="AC769" t="str">
        <f>IF(AB769=1, data!D769, "0")</f>
        <v>0</v>
      </c>
    </row>
    <row r="770" spans="1:29" x14ac:dyDescent="0.25">
      <c r="A770" s="1">
        <v>168251</v>
      </c>
      <c r="B770">
        <v>2</v>
      </c>
      <c r="C770" s="1" t="s">
        <v>791</v>
      </c>
      <c r="D770">
        <v>2</v>
      </c>
      <c r="E770">
        <v>4</v>
      </c>
      <c r="F770">
        <v>25</v>
      </c>
      <c r="G770">
        <v>1</v>
      </c>
      <c r="H770">
        <v>51</v>
      </c>
      <c r="I770">
        <v>2</v>
      </c>
      <c r="J770">
        <v>1</v>
      </c>
      <c r="K770">
        <v>7</v>
      </c>
      <c r="L770">
        <v>17</v>
      </c>
      <c r="M770">
        <v>2</v>
      </c>
      <c r="N770">
        <v>3</v>
      </c>
      <c r="O770">
        <v>5</v>
      </c>
      <c r="P770">
        <v>1</v>
      </c>
      <c r="Q770">
        <v>10.616</v>
      </c>
      <c r="R770">
        <v>-1</v>
      </c>
      <c r="S770">
        <v>0</v>
      </c>
      <c r="T770">
        <v>173.5</v>
      </c>
      <c r="U770">
        <v>-1</v>
      </c>
      <c r="V770">
        <v>-1</v>
      </c>
      <c r="W770">
        <v>-1</v>
      </c>
      <c r="X770">
        <v>2</v>
      </c>
      <c r="Y770">
        <v>1</v>
      </c>
      <c r="Z770">
        <f>IF(AND(MIN(data!D770:'data'!K770, data!M770:'data'!Y770)&gt;=0, IF(data!L770&lt;0, FALSE, data!L770&lt;=95),COUNTA(data!D770:'data'!Y770)=22), 1, 0)</f>
        <v>0</v>
      </c>
      <c r="AA770">
        <f>IF(data!D770=3, IF(COUNTIFS(data!A:A, data!A770, data!G:G, "&lt;&gt;2")=0, 1, 0), 0)</f>
        <v>0</v>
      </c>
      <c r="AB770">
        <f>IF(AND(data!G770=2, COUNTIFS(data!A:A, data!A770, data!G:G, 2) = data!D770), 1, 0)</f>
        <v>0</v>
      </c>
      <c r="AC770" t="str">
        <f>IF(AB770=1, data!D770, "0")</f>
        <v>0</v>
      </c>
    </row>
    <row r="771" spans="1:29" x14ac:dyDescent="0.25">
      <c r="A771" s="1">
        <v>168271</v>
      </c>
      <c r="B771">
        <v>1</v>
      </c>
      <c r="C771" s="1" t="s">
        <v>792</v>
      </c>
      <c r="D771">
        <v>4</v>
      </c>
      <c r="E771">
        <v>4</v>
      </c>
      <c r="F771">
        <v>25</v>
      </c>
      <c r="G771">
        <v>1</v>
      </c>
      <c r="H771">
        <v>41</v>
      </c>
      <c r="I771">
        <v>2</v>
      </c>
      <c r="J771">
        <v>1</v>
      </c>
      <c r="K771">
        <v>4</v>
      </c>
      <c r="L771">
        <v>21</v>
      </c>
      <c r="M771">
        <v>2</v>
      </c>
      <c r="N771">
        <v>3</v>
      </c>
      <c r="O771">
        <v>5</v>
      </c>
      <c r="P771">
        <v>1</v>
      </c>
      <c r="Q771">
        <v>18.675000000000001</v>
      </c>
      <c r="R771">
        <v>-1</v>
      </c>
      <c r="S771">
        <v>0</v>
      </c>
      <c r="T771">
        <v>184</v>
      </c>
      <c r="U771">
        <v>79.7</v>
      </c>
      <c r="V771">
        <v>23.541</v>
      </c>
      <c r="W771">
        <v>0.84599999999999997</v>
      </c>
      <c r="X771">
        <v>1</v>
      </c>
      <c r="Y771">
        <v>1</v>
      </c>
      <c r="Z771">
        <f>IF(AND(MIN(data!D771:'data'!K771, data!M771:'data'!Y771)&gt;=0, IF(data!L771&lt;0, FALSE, data!L771&lt;=95),COUNTA(data!D771:'data'!Y771)=22), 1, 0)</f>
        <v>0</v>
      </c>
      <c r="AA771">
        <f>IF(data!D771=3, IF(COUNTIFS(data!A:A, data!A771, data!G:G, "&lt;&gt;2")=0, 1, 0), 0)</f>
        <v>0</v>
      </c>
      <c r="AB771">
        <f>IF(AND(data!G771=2, COUNTIFS(data!A:A, data!A771, data!G:G, 2) = data!D771), 1, 0)</f>
        <v>0</v>
      </c>
      <c r="AC771" t="str">
        <f>IF(AB771=1, data!D771, "0")</f>
        <v>0</v>
      </c>
    </row>
    <row r="772" spans="1:29" x14ac:dyDescent="0.25">
      <c r="A772" s="1">
        <v>168271</v>
      </c>
      <c r="B772">
        <v>2</v>
      </c>
      <c r="C772" s="1" t="s">
        <v>793</v>
      </c>
      <c r="D772">
        <v>4</v>
      </c>
      <c r="E772">
        <v>4</v>
      </c>
      <c r="F772">
        <v>25</v>
      </c>
      <c r="G772">
        <v>2</v>
      </c>
      <c r="H772">
        <v>35</v>
      </c>
      <c r="I772">
        <v>2</v>
      </c>
      <c r="J772">
        <v>1</v>
      </c>
      <c r="K772">
        <v>4</v>
      </c>
      <c r="L772">
        <v>21</v>
      </c>
      <c r="M772">
        <v>2</v>
      </c>
      <c r="N772">
        <v>3</v>
      </c>
      <c r="O772">
        <v>5</v>
      </c>
      <c r="P772">
        <v>1</v>
      </c>
      <c r="Q772">
        <v>10.529</v>
      </c>
      <c r="R772">
        <v>-1</v>
      </c>
      <c r="S772">
        <v>0</v>
      </c>
      <c r="T772">
        <v>174.7</v>
      </c>
      <c r="U772">
        <v>69</v>
      </c>
      <c r="V772">
        <v>22.608000000000001</v>
      </c>
      <c r="W772">
        <v>0.70899999999999996</v>
      </c>
      <c r="X772">
        <v>1</v>
      </c>
      <c r="Y772">
        <v>3</v>
      </c>
      <c r="Z772">
        <f>IF(AND(MIN(data!D772:'data'!K772, data!M772:'data'!Y772)&gt;=0, IF(data!L772&lt;0, FALSE, data!L772&lt;=95),COUNTA(data!D772:'data'!Y772)=22), 1, 0)</f>
        <v>0</v>
      </c>
      <c r="AA772">
        <f>IF(data!D772=3, IF(COUNTIFS(data!A:A, data!A772, data!G:G, "&lt;&gt;2")=0, 1, 0), 0)</f>
        <v>0</v>
      </c>
      <c r="AB772">
        <f>IF(AND(data!G772=2, COUNTIFS(data!A:A, data!A772, data!G:G, 2) = data!D772), 1, 0)</f>
        <v>0</v>
      </c>
      <c r="AC772" t="str">
        <f>IF(AB772=1, data!D772, "0")</f>
        <v>0</v>
      </c>
    </row>
    <row r="773" spans="1:29" x14ac:dyDescent="0.25">
      <c r="A773" s="1">
        <v>168271</v>
      </c>
      <c r="B773">
        <v>3</v>
      </c>
      <c r="C773" s="1" t="s">
        <v>794</v>
      </c>
      <c r="D773">
        <v>4</v>
      </c>
      <c r="E773">
        <v>4</v>
      </c>
      <c r="F773">
        <v>25</v>
      </c>
      <c r="G773">
        <v>1</v>
      </c>
      <c r="H773">
        <v>7</v>
      </c>
      <c r="I773">
        <v>-1</v>
      </c>
      <c r="J773">
        <v>1</v>
      </c>
      <c r="K773">
        <v>-1</v>
      </c>
      <c r="L773">
        <v>21</v>
      </c>
      <c r="M773">
        <v>2</v>
      </c>
      <c r="N773">
        <v>-1</v>
      </c>
      <c r="O773">
        <v>-1</v>
      </c>
      <c r="P773">
        <v>-1</v>
      </c>
      <c r="Q773">
        <v>-1</v>
      </c>
      <c r="R773">
        <v>-1</v>
      </c>
      <c r="S773">
        <v>-2</v>
      </c>
      <c r="T773">
        <v>115.1</v>
      </c>
      <c r="U773">
        <v>25.1</v>
      </c>
      <c r="V773">
        <v>18.946000000000002</v>
      </c>
      <c r="W773">
        <v>-1</v>
      </c>
      <c r="X773">
        <v>-2</v>
      </c>
      <c r="Y773">
        <v>-2</v>
      </c>
      <c r="Z773">
        <f>IF(AND(MIN(data!D773:'data'!K773, data!M773:'data'!Y773)&gt;=0, IF(data!L773&lt;0, FALSE, data!L773&lt;=95),COUNTA(data!D773:'data'!Y773)=22), 1, 0)</f>
        <v>0</v>
      </c>
      <c r="AA773">
        <f>IF(data!D773=3, IF(COUNTIFS(data!A:A, data!A773, data!G:G, "&lt;&gt;2")=0, 1, 0), 0)</f>
        <v>0</v>
      </c>
      <c r="AB773">
        <f>IF(AND(data!G773=2, COUNTIFS(data!A:A, data!A773, data!G:G, 2) = data!D773), 1, 0)</f>
        <v>0</v>
      </c>
      <c r="AC773" t="str">
        <f>IF(AB773=1, data!D773, "0")</f>
        <v>0</v>
      </c>
    </row>
    <row r="774" spans="1:29" x14ac:dyDescent="0.25">
      <c r="A774" s="1">
        <v>168271</v>
      </c>
      <c r="B774">
        <v>4</v>
      </c>
      <c r="C774" s="1" t="s">
        <v>795</v>
      </c>
      <c r="D774">
        <v>4</v>
      </c>
      <c r="E774">
        <v>4</v>
      </c>
      <c r="F774">
        <v>25</v>
      </c>
      <c r="G774">
        <v>1</v>
      </c>
      <c r="H774">
        <v>7</v>
      </c>
      <c r="I774">
        <v>-1</v>
      </c>
      <c r="J774">
        <v>1</v>
      </c>
      <c r="K774">
        <v>-1</v>
      </c>
      <c r="L774">
        <v>21</v>
      </c>
      <c r="M774">
        <v>2</v>
      </c>
      <c r="N774">
        <v>-1</v>
      </c>
      <c r="O774">
        <v>-1</v>
      </c>
      <c r="P774">
        <v>-1</v>
      </c>
      <c r="Q774">
        <v>-1</v>
      </c>
      <c r="R774">
        <v>-1</v>
      </c>
      <c r="S774">
        <v>-2</v>
      </c>
      <c r="T774">
        <v>115.4</v>
      </c>
      <c r="U774">
        <v>23.9</v>
      </c>
      <c r="V774">
        <v>17.946999999999999</v>
      </c>
      <c r="W774">
        <v>-1</v>
      </c>
      <c r="X774">
        <v>-2</v>
      </c>
      <c r="Y774">
        <v>-2</v>
      </c>
      <c r="Z774">
        <f>IF(AND(MIN(data!D774:'data'!K774, data!M774:'data'!Y774)&gt;=0, IF(data!L774&lt;0, FALSE, data!L774&lt;=95),COUNTA(data!D774:'data'!Y774)=22), 1, 0)</f>
        <v>0</v>
      </c>
      <c r="AA774">
        <f>IF(data!D774=3, IF(COUNTIFS(data!A:A, data!A774, data!G:G, "&lt;&gt;2")=0, 1, 0), 0)</f>
        <v>0</v>
      </c>
      <c r="AB774">
        <f>IF(AND(data!G774=2, COUNTIFS(data!A:A, data!A774, data!G:G, 2) = data!D774), 1, 0)</f>
        <v>0</v>
      </c>
      <c r="AC774" t="str">
        <f>IF(AB774=1, data!D774, "0")</f>
        <v>0</v>
      </c>
    </row>
    <row r="775" spans="1:29" x14ac:dyDescent="0.25">
      <c r="A775" s="1">
        <v>168351</v>
      </c>
      <c r="B775">
        <v>1</v>
      </c>
      <c r="C775" s="1" t="s">
        <v>796</v>
      </c>
      <c r="D775">
        <v>3</v>
      </c>
      <c r="E775">
        <v>4</v>
      </c>
      <c r="F775">
        <v>25</v>
      </c>
      <c r="G775">
        <v>2</v>
      </c>
      <c r="H775">
        <v>57</v>
      </c>
      <c r="I775">
        <v>2</v>
      </c>
      <c r="J775">
        <v>1</v>
      </c>
      <c r="K775">
        <v>4</v>
      </c>
      <c r="L775">
        <v>96</v>
      </c>
      <c r="M775">
        <v>2</v>
      </c>
      <c r="N775">
        <v>1</v>
      </c>
      <c r="O775">
        <v>5</v>
      </c>
      <c r="P775">
        <v>1</v>
      </c>
      <c r="Q775">
        <v>8.6999999999999994E-2</v>
      </c>
      <c r="R775">
        <v>-1</v>
      </c>
      <c r="S775">
        <v>0</v>
      </c>
      <c r="T775">
        <v>169.1</v>
      </c>
      <c r="U775">
        <v>87.6</v>
      </c>
      <c r="V775">
        <v>30.635000000000002</v>
      </c>
      <c r="W775">
        <v>0.82099999999999995</v>
      </c>
      <c r="X775">
        <v>2</v>
      </c>
      <c r="Y775">
        <v>1</v>
      </c>
      <c r="Z775">
        <f>IF(AND(MIN(data!D775:'data'!K775, data!M775:'data'!Y775)&gt;=0, IF(data!L775&lt;0, FALSE, data!L775&lt;=95),COUNTA(data!D775:'data'!Y775)=22), 1, 0)</f>
        <v>0</v>
      </c>
      <c r="AA775">
        <f>IF(data!D775=3, IF(COUNTIFS(data!A:A, data!A775, data!G:G, "&lt;&gt;2")=0, 1, 0), 0)</f>
        <v>0</v>
      </c>
      <c r="AB775">
        <f>IF(AND(data!G775=2, COUNTIFS(data!A:A, data!A775, data!G:G, 2) = data!D775), 1, 0)</f>
        <v>0</v>
      </c>
      <c r="AC775" t="str">
        <f>IF(AB775=1, data!D775, "0")</f>
        <v>0</v>
      </c>
    </row>
    <row r="776" spans="1:29" x14ac:dyDescent="0.25">
      <c r="A776" s="1">
        <v>168351</v>
      </c>
      <c r="B776">
        <v>2</v>
      </c>
      <c r="C776" s="1" t="s">
        <v>797</v>
      </c>
      <c r="D776">
        <v>3</v>
      </c>
      <c r="E776">
        <v>4</v>
      </c>
      <c r="F776">
        <v>25</v>
      </c>
      <c r="G776">
        <v>1</v>
      </c>
      <c r="H776">
        <v>56</v>
      </c>
      <c r="I776">
        <v>2</v>
      </c>
      <c r="J776">
        <v>1</v>
      </c>
      <c r="K776">
        <v>7</v>
      </c>
      <c r="L776">
        <v>96</v>
      </c>
      <c r="M776">
        <v>2</v>
      </c>
      <c r="N776">
        <v>4</v>
      </c>
      <c r="O776">
        <v>1</v>
      </c>
      <c r="P776">
        <v>1</v>
      </c>
      <c r="Q776">
        <v>8.6999999999999994E-2</v>
      </c>
      <c r="R776">
        <v>-1</v>
      </c>
      <c r="S776">
        <v>-9</v>
      </c>
      <c r="T776">
        <v>188.3</v>
      </c>
      <c r="U776">
        <v>68.3</v>
      </c>
      <c r="V776">
        <v>19.263000000000002</v>
      </c>
      <c r="W776">
        <v>0.76800000000000002</v>
      </c>
      <c r="X776">
        <v>-8</v>
      </c>
      <c r="Y776">
        <v>3</v>
      </c>
      <c r="Z776">
        <f>IF(AND(MIN(data!D776:'data'!K776, data!M776:'data'!Y776)&gt;=0, IF(data!L776&lt;0, FALSE, data!L776&lt;=95),COUNTA(data!D776:'data'!Y776)=22), 1, 0)</f>
        <v>0</v>
      </c>
      <c r="AA776">
        <f>IF(data!D776=3, IF(COUNTIFS(data!A:A, data!A776, data!G:G, "&lt;&gt;2")=0, 1, 0), 0)</f>
        <v>0</v>
      </c>
      <c r="AB776">
        <f>IF(AND(data!G776=2, COUNTIFS(data!A:A, data!A776, data!G:G, 2) = data!D776), 1, 0)</f>
        <v>0</v>
      </c>
      <c r="AC776" t="str">
        <f>IF(AB776=1, data!D776, "0")</f>
        <v>0</v>
      </c>
    </row>
    <row r="777" spans="1:29" x14ac:dyDescent="0.25">
      <c r="A777" s="1">
        <v>168351</v>
      </c>
      <c r="B777">
        <v>3</v>
      </c>
      <c r="C777" s="1" t="s">
        <v>798</v>
      </c>
      <c r="D777">
        <v>3</v>
      </c>
      <c r="E777">
        <v>4</v>
      </c>
      <c r="F777">
        <v>25</v>
      </c>
      <c r="G777">
        <v>1</v>
      </c>
      <c r="H777">
        <v>21</v>
      </c>
      <c r="I777">
        <v>1</v>
      </c>
      <c r="J777">
        <v>1</v>
      </c>
      <c r="K777">
        <v>3</v>
      </c>
      <c r="L777">
        <v>96</v>
      </c>
      <c r="M777">
        <v>2</v>
      </c>
      <c r="N777">
        <v>2</v>
      </c>
      <c r="O777">
        <v>5</v>
      </c>
      <c r="P777">
        <v>1</v>
      </c>
      <c r="Q777">
        <v>52.5</v>
      </c>
      <c r="R777">
        <v>4</v>
      </c>
      <c r="S777">
        <v>0</v>
      </c>
      <c r="T777">
        <v>190</v>
      </c>
      <c r="U777">
        <v>65.5</v>
      </c>
      <c r="V777">
        <v>18.143999999999998</v>
      </c>
      <c r="W777">
        <v>0.81599999999999995</v>
      </c>
      <c r="X777">
        <v>3</v>
      </c>
      <c r="Y777">
        <v>2</v>
      </c>
      <c r="Z777">
        <f>IF(AND(MIN(data!D777:'data'!K777, data!M777:'data'!Y777)&gt;=0, IF(data!L777&lt;0, FALSE, data!L777&lt;=95),COUNTA(data!D777:'data'!Y777)=22), 1, 0)</f>
        <v>0</v>
      </c>
      <c r="AA777">
        <f>IF(data!D777=3, IF(COUNTIFS(data!A:A, data!A777, data!G:G, "&lt;&gt;2")=0, 1, 0), 0)</f>
        <v>0</v>
      </c>
      <c r="AB777">
        <f>IF(AND(data!G777=2, COUNTIFS(data!A:A, data!A777, data!G:G, 2) = data!D777), 1, 0)</f>
        <v>0</v>
      </c>
      <c r="AC777" t="str">
        <f>IF(AB777=1, data!D777, "0")</f>
        <v>0</v>
      </c>
    </row>
    <row r="778" spans="1:29" x14ac:dyDescent="0.25">
      <c r="A778" s="1">
        <v>169151</v>
      </c>
      <c r="B778">
        <v>1</v>
      </c>
      <c r="C778" s="1" t="s">
        <v>799</v>
      </c>
      <c r="D778">
        <v>1</v>
      </c>
      <c r="E778">
        <v>3</v>
      </c>
      <c r="F778">
        <v>23</v>
      </c>
      <c r="G778">
        <v>1</v>
      </c>
      <c r="H778">
        <v>81</v>
      </c>
      <c r="I778">
        <v>5</v>
      </c>
      <c r="J778">
        <v>1</v>
      </c>
      <c r="K778">
        <v>7</v>
      </c>
      <c r="L778">
        <v>97</v>
      </c>
      <c r="M778">
        <v>1</v>
      </c>
      <c r="N778">
        <v>3</v>
      </c>
      <c r="O778">
        <v>5</v>
      </c>
      <c r="P778">
        <v>2</v>
      </c>
      <c r="Q778">
        <v>0.375</v>
      </c>
      <c r="R778">
        <v>-1</v>
      </c>
      <c r="S778">
        <v>1</v>
      </c>
      <c r="T778">
        <v>-1</v>
      </c>
      <c r="U778">
        <v>-1</v>
      </c>
      <c r="V778">
        <v>-1</v>
      </c>
      <c r="W778">
        <v>1.014</v>
      </c>
      <c r="X778">
        <v>2</v>
      </c>
      <c r="Y778">
        <v>3</v>
      </c>
      <c r="Z778">
        <f>IF(AND(MIN(data!D778:'data'!K778, data!M778:'data'!Y778)&gt;=0, IF(data!L778&lt;0, FALSE, data!L778&lt;=95),COUNTA(data!D778:'data'!Y778)=22), 1, 0)</f>
        <v>0</v>
      </c>
      <c r="AA778">
        <f>IF(data!D778=3, IF(COUNTIFS(data!A:A, data!A778, data!G:G, "&lt;&gt;2")=0, 1, 0), 0)</f>
        <v>0</v>
      </c>
      <c r="AB778">
        <f>IF(AND(data!G778=2, COUNTIFS(data!A:A, data!A778, data!G:G, 2) = data!D778), 1, 0)</f>
        <v>0</v>
      </c>
      <c r="AC778" t="str">
        <f>IF(AB778=1, data!D778, "0")</f>
        <v>0</v>
      </c>
    </row>
    <row r="779" spans="1:29" x14ac:dyDescent="0.25">
      <c r="A779" s="1">
        <v>169181</v>
      </c>
      <c r="B779">
        <v>1</v>
      </c>
      <c r="C779" s="1" t="s">
        <v>800</v>
      </c>
      <c r="D779">
        <v>3</v>
      </c>
      <c r="E779">
        <v>3</v>
      </c>
      <c r="F779">
        <v>23</v>
      </c>
      <c r="G779">
        <v>2</v>
      </c>
      <c r="H779">
        <v>39</v>
      </c>
      <c r="I779">
        <v>3</v>
      </c>
      <c r="J779">
        <v>1</v>
      </c>
      <c r="K779">
        <v>7</v>
      </c>
      <c r="L779">
        <v>8</v>
      </c>
      <c r="M779">
        <v>3</v>
      </c>
      <c r="N779">
        <v>4</v>
      </c>
      <c r="O779">
        <v>2</v>
      </c>
      <c r="P779">
        <v>1</v>
      </c>
      <c r="Q779">
        <v>9</v>
      </c>
      <c r="R779">
        <v>-1</v>
      </c>
      <c r="S779">
        <v>2</v>
      </c>
      <c r="T779">
        <v>161.1</v>
      </c>
      <c r="U779">
        <v>59.6</v>
      </c>
      <c r="V779">
        <v>22.963999999999999</v>
      </c>
      <c r="W779">
        <v>0.83799999999999997</v>
      </c>
      <c r="X779">
        <v>-8</v>
      </c>
      <c r="Y779">
        <v>3</v>
      </c>
      <c r="Z779">
        <f>IF(AND(MIN(data!D779:'data'!K779, data!M779:'data'!Y779)&gt;=0, IF(data!L779&lt;0, FALSE, data!L779&lt;=95),COUNTA(data!D779:'data'!Y779)=22), 1, 0)</f>
        <v>0</v>
      </c>
      <c r="AA779">
        <f>IF(data!D779=3, IF(COUNTIFS(data!A:A, data!A779, data!G:G, "&lt;&gt;2")=0, 1, 0), 0)</f>
        <v>1</v>
      </c>
      <c r="AB779">
        <f>IF(AND(data!G779=2, COUNTIFS(data!A:A, data!A779, data!G:G, 2) = data!D779), 1, 0)</f>
        <v>1</v>
      </c>
      <c r="AC779">
        <f>IF(AB779=1, data!D779, "0")</f>
        <v>3</v>
      </c>
    </row>
    <row r="780" spans="1:29" x14ac:dyDescent="0.25">
      <c r="A780" s="1">
        <v>169181</v>
      </c>
      <c r="B780">
        <v>2</v>
      </c>
      <c r="C780" s="1" t="s">
        <v>801</v>
      </c>
      <c r="D780">
        <v>3</v>
      </c>
      <c r="E780">
        <v>3</v>
      </c>
      <c r="F780">
        <v>23</v>
      </c>
      <c r="G780">
        <v>2</v>
      </c>
      <c r="H780">
        <v>10</v>
      </c>
      <c r="I780">
        <v>-1</v>
      </c>
      <c r="J780">
        <v>1</v>
      </c>
      <c r="K780">
        <v>-1</v>
      </c>
      <c r="L780">
        <v>8</v>
      </c>
      <c r="M780">
        <v>2</v>
      </c>
      <c r="N780">
        <v>-1</v>
      </c>
      <c r="O780">
        <v>-1</v>
      </c>
      <c r="P780">
        <v>-1</v>
      </c>
      <c r="Q780">
        <v>-1</v>
      </c>
      <c r="R780">
        <v>-1</v>
      </c>
      <c r="S780">
        <v>-2</v>
      </c>
      <c r="T780">
        <v>140.4</v>
      </c>
      <c r="U780">
        <v>32.200000000000003</v>
      </c>
      <c r="V780">
        <v>16.335000000000001</v>
      </c>
      <c r="W780">
        <v>-1</v>
      </c>
      <c r="X780">
        <v>1</v>
      </c>
      <c r="Y780">
        <v>3</v>
      </c>
      <c r="Z780">
        <f>IF(AND(MIN(data!D780:'data'!K780, data!M780:'data'!Y780)&gt;=0, IF(data!L780&lt;0, FALSE, data!L780&lt;=95),COUNTA(data!D780:'data'!Y780)=22), 1, 0)</f>
        <v>0</v>
      </c>
      <c r="AA780">
        <f>IF(data!D780=3, IF(COUNTIFS(data!A:A, data!A780, data!G:G, "&lt;&gt;2")=0, 1, 0), 0)</f>
        <v>1</v>
      </c>
      <c r="AB780">
        <f>IF(AND(data!G780=2, COUNTIFS(data!A:A, data!A780, data!G:G, 2) = data!D780), 1, 0)</f>
        <v>1</v>
      </c>
      <c r="AC780">
        <f>IF(AB780=1, data!D780, "0")</f>
        <v>3</v>
      </c>
    </row>
    <row r="781" spans="1:29" x14ac:dyDescent="0.25">
      <c r="A781" s="1">
        <v>169181</v>
      </c>
      <c r="B781">
        <v>3</v>
      </c>
      <c r="C781" s="1" t="s">
        <v>802</v>
      </c>
      <c r="D781">
        <v>3</v>
      </c>
      <c r="E781">
        <v>3</v>
      </c>
      <c r="F781">
        <v>23</v>
      </c>
      <c r="G781">
        <v>2</v>
      </c>
      <c r="H781">
        <v>3</v>
      </c>
      <c r="I781">
        <v>-1</v>
      </c>
      <c r="J781">
        <v>1</v>
      </c>
      <c r="K781">
        <v>-1</v>
      </c>
      <c r="L781">
        <v>8</v>
      </c>
      <c r="M781">
        <v>1</v>
      </c>
      <c r="N781">
        <v>-1</v>
      </c>
      <c r="O781">
        <v>-1</v>
      </c>
      <c r="P781">
        <v>-1</v>
      </c>
      <c r="Q781">
        <v>-1</v>
      </c>
      <c r="R781">
        <v>-1</v>
      </c>
      <c r="S781">
        <v>-2</v>
      </c>
      <c r="T781">
        <v>96.1</v>
      </c>
      <c r="U781">
        <v>16.3</v>
      </c>
      <c r="V781">
        <v>17.649999999999999</v>
      </c>
      <c r="W781">
        <v>-1</v>
      </c>
      <c r="X781">
        <v>-2</v>
      </c>
      <c r="Y781">
        <v>-2</v>
      </c>
      <c r="Z781">
        <f>IF(AND(MIN(data!D781:'data'!K781, data!M781:'data'!Y781)&gt;=0, IF(data!L781&lt;0, FALSE, data!L781&lt;=95),COUNTA(data!D781:'data'!Y781)=22), 1, 0)</f>
        <v>0</v>
      </c>
      <c r="AA781">
        <f>IF(data!D781=3, IF(COUNTIFS(data!A:A, data!A781, data!G:G, "&lt;&gt;2")=0, 1, 0), 0)</f>
        <v>1</v>
      </c>
      <c r="AB781">
        <f>IF(AND(data!G781=2, COUNTIFS(data!A:A, data!A781, data!G:G, 2) = data!D781), 1, 0)</f>
        <v>1</v>
      </c>
      <c r="AC781">
        <f>IF(AB781=1, data!D781, "0")</f>
        <v>3</v>
      </c>
    </row>
    <row r="782" spans="1:29" x14ac:dyDescent="0.25">
      <c r="A782" s="1">
        <v>169201</v>
      </c>
      <c r="B782">
        <v>1</v>
      </c>
      <c r="C782" s="1" t="s">
        <v>803</v>
      </c>
      <c r="D782">
        <v>2</v>
      </c>
      <c r="E782">
        <v>3</v>
      </c>
      <c r="F782">
        <v>23</v>
      </c>
      <c r="G782">
        <v>2</v>
      </c>
      <c r="H782">
        <v>39</v>
      </c>
      <c r="I782">
        <v>4</v>
      </c>
      <c r="J782">
        <v>1</v>
      </c>
      <c r="K782">
        <v>7</v>
      </c>
      <c r="L782">
        <v>5</v>
      </c>
      <c r="M782">
        <v>3</v>
      </c>
      <c r="N782">
        <v>4</v>
      </c>
      <c r="O782">
        <v>3</v>
      </c>
      <c r="P782">
        <v>1</v>
      </c>
      <c r="Q782">
        <v>14.856999999999999</v>
      </c>
      <c r="R782">
        <v>-1</v>
      </c>
      <c r="S782">
        <v>12</v>
      </c>
      <c r="T782">
        <v>154.6</v>
      </c>
      <c r="U782">
        <v>47.4</v>
      </c>
      <c r="V782">
        <v>19.832000000000001</v>
      </c>
      <c r="W782">
        <v>0.85199999999999998</v>
      </c>
      <c r="X782">
        <v>-8</v>
      </c>
      <c r="Y782">
        <v>3</v>
      </c>
      <c r="Z782">
        <f>IF(AND(MIN(data!D782:'data'!K782, data!M782:'data'!Y782)&gt;=0, IF(data!L782&lt;0, FALSE, data!L782&lt;=95),COUNTA(data!D782:'data'!Y782)=22), 1, 0)</f>
        <v>0</v>
      </c>
      <c r="AA782">
        <f>IF(data!D782=3, IF(COUNTIFS(data!A:A, data!A782, data!G:G, "&lt;&gt;2")=0, 1, 0), 0)</f>
        <v>0</v>
      </c>
      <c r="AB782">
        <f>IF(AND(data!G782=2, COUNTIFS(data!A:A, data!A782, data!G:G, 2) = data!D782), 1, 0)</f>
        <v>1</v>
      </c>
      <c r="AC782">
        <f>IF(AB782=1, data!D782, "0")</f>
        <v>2</v>
      </c>
    </row>
    <row r="783" spans="1:29" x14ac:dyDescent="0.25">
      <c r="A783" s="1">
        <v>169201</v>
      </c>
      <c r="B783">
        <v>2</v>
      </c>
      <c r="C783" s="1" t="s">
        <v>804</v>
      </c>
      <c r="D783">
        <v>2</v>
      </c>
      <c r="E783">
        <v>3</v>
      </c>
      <c r="F783">
        <v>23</v>
      </c>
      <c r="G783">
        <v>2</v>
      </c>
      <c r="H783">
        <v>10</v>
      </c>
      <c r="I783">
        <v>-1</v>
      </c>
      <c r="J783">
        <v>1</v>
      </c>
      <c r="K783">
        <v>-1</v>
      </c>
      <c r="L783">
        <v>5</v>
      </c>
      <c r="M783">
        <v>1</v>
      </c>
      <c r="N783">
        <v>-1</v>
      </c>
      <c r="O783">
        <v>-1</v>
      </c>
      <c r="P783">
        <v>-1</v>
      </c>
      <c r="Q783">
        <v>-1</v>
      </c>
      <c r="R783">
        <v>-1</v>
      </c>
      <c r="S783">
        <v>-2</v>
      </c>
      <c r="T783">
        <v>133.5</v>
      </c>
      <c r="U783">
        <v>27.7</v>
      </c>
      <c r="V783">
        <v>15.542</v>
      </c>
      <c r="W783">
        <v>-1</v>
      </c>
      <c r="X783">
        <v>-8</v>
      </c>
      <c r="Y783">
        <v>3</v>
      </c>
      <c r="Z783">
        <f>IF(AND(MIN(data!D783:'data'!K783, data!M783:'data'!Y783)&gt;=0, IF(data!L783&lt;0, FALSE, data!L783&lt;=95),COUNTA(data!D783:'data'!Y783)=22), 1, 0)</f>
        <v>0</v>
      </c>
      <c r="AA783">
        <f>IF(data!D783=3, IF(COUNTIFS(data!A:A, data!A783, data!G:G, "&lt;&gt;2")=0, 1, 0), 0)</f>
        <v>0</v>
      </c>
      <c r="AB783">
        <f>IF(AND(data!G783=2, COUNTIFS(data!A:A, data!A783, data!G:G, 2) = data!D783), 1, 0)</f>
        <v>1</v>
      </c>
      <c r="AC783">
        <f>IF(AB783=1, data!D783, "0")</f>
        <v>2</v>
      </c>
    </row>
    <row r="784" spans="1:29" x14ac:dyDescent="0.25">
      <c r="A784" s="1">
        <v>169251</v>
      </c>
      <c r="B784">
        <v>1</v>
      </c>
      <c r="C784" s="1" t="s">
        <v>805</v>
      </c>
      <c r="D784">
        <v>2</v>
      </c>
      <c r="E784">
        <v>3</v>
      </c>
      <c r="F784">
        <v>23</v>
      </c>
      <c r="G784">
        <v>1</v>
      </c>
      <c r="H784">
        <v>71</v>
      </c>
      <c r="I784">
        <v>2</v>
      </c>
      <c r="J784">
        <v>1</v>
      </c>
      <c r="K784">
        <v>7</v>
      </c>
      <c r="L784">
        <v>6</v>
      </c>
      <c r="M784">
        <v>3</v>
      </c>
      <c r="N784">
        <v>4</v>
      </c>
      <c r="O784">
        <v>1</v>
      </c>
      <c r="P784">
        <v>1</v>
      </c>
      <c r="Q784">
        <v>3</v>
      </c>
      <c r="R784">
        <v>-1</v>
      </c>
      <c r="S784">
        <v>2</v>
      </c>
      <c r="T784">
        <v>-1</v>
      </c>
      <c r="U784">
        <v>-1</v>
      </c>
      <c r="V784">
        <v>-1</v>
      </c>
      <c r="W784">
        <v>0.96599999999999997</v>
      </c>
      <c r="X784">
        <v>1</v>
      </c>
      <c r="Y784">
        <v>3</v>
      </c>
      <c r="Z784">
        <f>IF(AND(MIN(data!D784:'data'!K784, data!M784:'data'!Y784)&gt;=0, IF(data!L784&lt;0, FALSE, data!L784&lt;=95),COUNTA(data!D784:'data'!Y784)=22), 1, 0)</f>
        <v>0</v>
      </c>
      <c r="AA784">
        <f>IF(data!D784=3, IF(COUNTIFS(data!A:A, data!A784, data!G:G, "&lt;&gt;2")=0, 1, 0), 0)</f>
        <v>0</v>
      </c>
      <c r="AB784">
        <f>IF(AND(data!G784=2, COUNTIFS(data!A:A, data!A784, data!G:G, 2) = data!D784), 1, 0)</f>
        <v>0</v>
      </c>
      <c r="AC784" t="str">
        <f>IF(AB784=1, data!D784, "0")</f>
        <v>0</v>
      </c>
    </row>
    <row r="785" spans="1:29" x14ac:dyDescent="0.25">
      <c r="A785" s="1">
        <v>169251</v>
      </c>
      <c r="B785">
        <v>2</v>
      </c>
      <c r="C785" s="1" t="s">
        <v>806</v>
      </c>
      <c r="D785">
        <v>2</v>
      </c>
      <c r="E785">
        <v>3</v>
      </c>
      <c r="F785">
        <v>23</v>
      </c>
      <c r="G785">
        <v>2</v>
      </c>
      <c r="H785">
        <v>57</v>
      </c>
      <c r="I785">
        <v>2</v>
      </c>
      <c r="J785">
        <v>1</v>
      </c>
      <c r="K785">
        <v>7</v>
      </c>
      <c r="L785">
        <v>6</v>
      </c>
      <c r="M785">
        <v>3</v>
      </c>
      <c r="N785">
        <v>4</v>
      </c>
      <c r="O785">
        <v>1</v>
      </c>
      <c r="P785">
        <v>1</v>
      </c>
      <c r="Q785">
        <v>3</v>
      </c>
      <c r="R785">
        <v>-1</v>
      </c>
      <c r="S785">
        <v>7</v>
      </c>
      <c r="T785">
        <v>162.9</v>
      </c>
      <c r="U785">
        <v>72.099999999999994</v>
      </c>
      <c r="V785">
        <v>27.17</v>
      </c>
      <c r="W785">
        <v>0.77400000000000002</v>
      </c>
      <c r="X785">
        <v>1</v>
      </c>
      <c r="Y785">
        <v>1</v>
      </c>
      <c r="Z785">
        <f>IF(AND(MIN(data!D785:'data'!K785, data!M785:'data'!Y785)&gt;=0, IF(data!L785&lt;0, FALSE, data!L785&lt;=95),COUNTA(data!D785:'data'!Y785)=22), 1, 0)</f>
        <v>0</v>
      </c>
      <c r="AA785">
        <f>IF(data!D785=3, IF(COUNTIFS(data!A:A, data!A785, data!G:G, "&lt;&gt;2")=0, 1, 0), 0)</f>
        <v>0</v>
      </c>
      <c r="AB785">
        <f>IF(AND(data!G785=2, COUNTIFS(data!A:A, data!A785, data!G:G, 2) = data!D785), 1, 0)</f>
        <v>0</v>
      </c>
      <c r="AC785" t="str">
        <f>IF(AB785=1, data!D785, "0")</f>
        <v>0</v>
      </c>
    </row>
    <row r="786" spans="1:29" x14ac:dyDescent="0.25">
      <c r="A786" s="1">
        <v>169271</v>
      </c>
      <c r="B786">
        <v>1</v>
      </c>
      <c r="C786" s="1" t="s">
        <v>807</v>
      </c>
      <c r="D786">
        <v>3</v>
      </c>
      <c r="E786">
        <v>3</v>
      </c>
      <c r="F786">
        <v>23</v>
      </c>
      <c r="G786">
        <v>2</v>
      </c>
      <c r="H786">
        <v>38</v>
      </c>
      <c r="I786">
        <v>1</v>
      </c>
      <c r="J786">
        <v>1</v>
      </c>
      <c r="K786">
        <v>4</v>
      </c>
      <c r="L786">
        <v>5</v>
      </c>
      <c r="M786">
        <v>2</v>
      </c>
      <c r="N786">
        <v>1</v>
      </c>
      <c r="O786">
        <v>5</v>
      </c>
      <c r="P786">
        <v>2</v>
      </c>
      <c r="Q786">
        <v>0</v>
      </c>
      <c r="R786">
        <v>-1</v>
      </c>
      <c r="S786">
        <v>1</v>
      </c>
      <c r="T786">
        <v>163.69999999999999</v>
      </c>
      <c r="U786">
        <v>77.400000000000006</v>
      </c>
      <c r="V786">
        <v>28.882999999999999</v>
      </c>
      <c r="W786">
        <v>-1</v>
      </c>
      <c r="X786">
        <v>2</v>
      </c>
      <c r="Y786">
        <v>1</v>
      </c>
      <c r="Z786">
        <f>IF(AND(MIN(data!D786:'data'!K786, data!M786:'data'!Y786)&gt;=0, IF(data!L786&lt;0, FALSE, data!L786&lt;=95),COUNTA(data!D786:'data'!Y786)=22), 1, 0)</f>
        <v>0</v>
      </c>
      <c r="AA786">
        <f>IF(data!D786=3, IF(COUNTIFS(data!A:A, data!A786, data!G:G, "&lt;&gt;2")=0, 1, 0), 0)</f>
        <v>0</v>
      </c>
      <c r="AB786">
        <f>IF(AND(data!G786=2, COUNTIFS(data!A:A, data!A786, data!G:G, 2) = data!D786), 1, 0)</f>
        <v>0</v>
      </c>
      <c r="AC786" t="str">
        <f>IF(AB786=1, data!D786, "0")</f>
        <v>0</v>
      </c>
    </row>
    <row r="787" spans="1:29" x14ac:dyDescent="0.25">
      <c r="A787" s="1">
        <v>169271</v>
      </c>
      <c r="B787">
        <v>2</v>
      </c>
      <c r="C787" s="1" t="s">
        <v>808</v>
      </c>
      <c r="D787">
        <v>3</v>
      </c>
      <c r="E787">
        <v>3</v>
      </c>
      <c r="F787">
        <v>23</v>
      </c>
      <c r="G787">
        <v>1</v>
      </c>
      <c r="H787">
        <v>17</v>
      </c>
      <c r="I787">
        <v>1</v>
      </c>
      <c r="J787">
        <v>1</v>
      </c>
      <c r="K787">
        <v>4</v>
      </c>
      <c r="L787">
        <v>5</v>
      </c>
      <c r="M787">
        <v>2</v>
      </c>
      <c r="N787">
        <v>4</v>
      </c>
      <c r="O787">
        <v>3</v>
      </c>
      <c r="P787">
        <v>1</v>
      </c>
      <c r="Q787">
        <v>8.6999999999999994E-2</v>
      </c>
      <c r="R787">
        <v>4</v>
      </c>
      <c r="S787">
        <v>0</v>
      </c>
      <c r="T787">
        <v>182.2</v>
      </c>
      <c r="U787">
        <v>69.7</v>
      </c>
      <c r="V787">
        <v>20.995999999999999</v>
      </c>
      <c r="W787">
        <v>-1</v>
      </c>
      <c r="X787">
        <v>3</v>
      </c>
      <c r="Y787">
        <v>2</v>
      </c>
      <c r="Z787">
        <f>IF(AND(MIN(data!D787:'data'!K787, data!M787:'data'!Y787)&gt;=0, IF(data!L787&lt;0, FALSE, data!L787&lt;=95),COUNTA(data!D787:'data'!Y787)=22), 1, 0)</f>
        <v>0</v>
      </c>
      <c r="AA787">
        <f>IF(data!D787=3, IF(COUNTIFS(data!A:A, data!A787, data!G:G, "&lt;&gt;2")=0, 1, 0), 0)</f>
        <v>0</v>
      </c>
      <c r="AB787">
        <f>IF(AND(data!G787=2, COUNTIFS(data!A:A, data!A787, data!G:G, 2) = data!D787), 1, 0)</f>
        <v>0</v>
      </c>
      <c r="AC787" t="str">
        <f>IF(AB787=1, data!D787, "0")</f>
        <v>0</v>
      </c>
    </row>
    <row r="788" spans="1:29" x14ac:dyDescent="0.25">
      <c r="A788" s="1">
        <v>169271</v>
      </c>
      <c r="B788">
        <v>3</v>
      </c>
      <c r="C788" s="1" t="s">
        <v>809</v>
      </c>
      <c r="D788">
        <v>3</v>
      </c>
      <c r="E788">
        <v>3</v>
      </c>
      <c r="F788">
        <v>23</v>
      </c>
      <c r="G788">
        <v>2</v>
      </c>
      <c r="H788">
        <v>3</v>
      </c>
      <c r="I788">
        <v>-1</v>
      </c>
      <c r="J788">
        <v>1</v>
      </c>
      <c r="K788">
        <v>-1</v>
      </c>
      <c r="L788">
        <v>5</v>
      </c>
      <c r="M788">
        <v>2</v>
      </c>
      <c r="N788">
        <v>-1</v>
      </c>
      <c r="O788">
        <v>-1</v>
      </c>
      <c r="P788">
        <v>-1</v>
      </c>
      <c r="Q788">
        <v>-1</v>
      </c>
      <c r="R788">
        <v>-1</v>
      </c>
      <c r="S788">
        <v>-2</v>
      </c>
      <c r="T788">
        <v>103.2</v>
      </c>
      <c r="U788">
        <v>18.100000000000001</v>
      </c>
      <c r="V788">
        <v>16.995000000000001</v>
      </c>
      <c r="W788">
        <v>-1</v>
      </c>
      <c r="X788">
        <v>-2</v>
      </c>
      <c r="Y788">
        <v>-2</v>
      </c>
      <c r="Z788">
        <f>IF(AND(MIN(data!D788:'data'!K788, data!M788:'data'!Y788)&gt;=0, IF(data!L788&lt;0, FALSE, data!L788&lt;=95),COUNTA(data!D788:'data'!Y788)=22), 1, 0)</f>
        <v>0</v>
      </c>
      <c r="AA788">
        <f>IF(data!D788=3, IF(COUNTIFS(data!A:A, data!A788, data!G:G, "&lt;&gt;2")=0, 1, 0), 0)</f>
        <v>0</v>
      </c>
      <c r="AB788">
        <f>IF(AND(data!G788=2, COUNTIFS(data!A:A, data!A788, data!G:G, 2) = data!D788), 1, 0)</f>
        <v>0</v>
      </c>
      <c r="AC788" t="str">
        <f>IF(AB788=1, data!D788, "0")</f>
        <v>0</v>
      </c>
    </row>
    <row r="789" spans="1:29" x14ac:dyDescent="0.25">
      <c r="A789" s="1">
        <v>169341</v>
      </c>
      <c r="B789">
        <v>1</v>
      </c>
      <c r="C789" s="1" t="s">
        <v>810</v>
      </c>
      <c r="D789">
        <v>1</v>
      </c>
      <c r="E789">
        <v>3</v>
      </c>
      <c r="F789">
        <v>23</v>
      </c>
      <c r="G789">
        <v>1</v>
      </c>
      <c r="H789">
        <v>38</v>
      </c>
      <c r="I789">
        <v>1</v>
      </c>
      <c r="J789">
        <v>1</v>
      </c>
      <c r="K789">
        <v>1</v>
      </c>
      <c r="L789">
        <v>97</v>
      </c>
      <c r="M789">
        <v>2</v>
      </c>
      <c r="N789">
        <v>3</v>
      </c>
      <c r="O789">
        <v>5</v>
      </c>
      <c r="P789">
        <v>1</v>
      </c>
      <c r="Q789">
        <v>6</v>
      </c>
      <c r="R789">
        <v>-1</v>
      </c>
      <c r="S789">
        <v>1</v>
      </c>
      <c r="T789">
        <v>190.9</v>
      </c>
      <c r="U789">
        <v>92.4</v>
      </c>
      <c r="V789">
        <v>25.355</v>
      </c>
      <c r="W789">
        <v>0.90200000000000002</v>
      </c>
      <c r="X789">
        <v>1</v>
      </c>
      <c r="Y789">
        <v>3</v>
      </c>
      <c r="Z789">
        <f>IF(AND(MIN(data!D789:'data'!K789, data!M789:'data'!Y789)&gt;=0, IF(data!L789&lt;0, FALSE, data!L789&lt;=95),COUNTA(data!D789:'data'!Y789)=22), 1, 0)</f>
        <v>0</v>
      </c>
      <c r="AA789">
        <f>IF(data!D789=3, IF(COUNTIFS(data!A:A, data!A789, data!G:G, "&lt;&gt;2")=0, 1, 0), 0)</f>
        <v>0</v>
      </c>
      <c r="AB789">
        <f>IF(AND(data!G789=2, COUNTIFS(data!A:A, data!A789, data!G:G, 2) = data!D789), 1, 0)</f>
        <v>0</v>
      </c>
      <c r="AC789" t="str">
        <f>IF(AB789=1, data!D789, "0")</f>
        <v>0</v>
      </c>
    </row>
    <row r="790" spans="1:29" x14ac:dyDescent="0.25">
      <c r="A790" s="1">
        <v>169371</v>
      </c>
      <c r="B790">
        <v>1</v>
      </c>
      <c r="C790" s="1" t="s">
        <v>811</v>
      </c>
      <c r="D790">
        <v>2</v>
      </c>
      <c r="E790">
        <v>3</v>
      </c>
      <c r="F790">
        <v>23</v>
      </c>
      <c r="G790">
        <v>2</v>
      </c>
      <c r="H790">
        <v>51</v>
      </c>
      <c r="I790">
        <v>5</v>
      </c>
      <c r="J790">
        <v>1</v>
      </c>
      <c r="K790">
        <v>7</v>
      </c>
      <c r="L790">
        <v>96</v>
      </c>
      <c r="M790">
        <v>4</v>
      </c>
      <c r="N790">
        <v>1</v>
      </c>
      <c r="O790">
        <v>5</v>
      </c>
      <c r="P790">
        <v>1</v>
      </c>
      <c r="Q790">
        <v>1.875</v>
      </c>
      <c r="R790">
        <v>-1</v>
      </c>
      <c r="S790">
        <v>11</v>
      </c>
      <c r="T790">
        <v>156.19999999999999</v>
      </c>
      <c r="U790">
        <v>73.900000000000006</v>
      </c>
      <c r="V790">
        <v>30.289000000000001</v>
      </c>
      <c r="W790">
        <v>-1</v>
      </c>
      <c r="X790">
        <v>2</v>
      </c>
      <c r="Y790">
        <v>1</v>
      </c>
      <c r="Z790">
        <f>IF(AND(MIN(data!D790:'data'!K790, data!M790:'data'!Y790)&gt;=0, IF(data!L790&lt;0, FALSE, data!L790&lt;=95),COUNTA(data!D790:'data'!Y790)=22), 1, 0)</f>
        <v>0</v>
      </c>
      <c r="AA790">
        <f>IF(data!D790=3, IF(COUNTIFS(data!A:A, data!A790, data!G:G, "&lt;&gt;2")=0, 1, 0), 0)</f>
        <v>0</v>
      </c>
      <c r="AB790">
        <f>IF(AND(data!G790=2, COUNTIFS(data!A:A, data!A790, data!G:G, 2) = data!D790), 1, 0)</f>
        <v>1</v>
      </c>
      <c r="AC790">
        <f>IF(AB790=1, data!D790, "0")</f>
        <v>2</v>
      </c>
    </row>
    <row r="791" spans="1:29" x14ac:dyDescent="0.25">
      <c r="A791" s="1">
        <v>169371</v>
      </c>
      <c r="B791">
        <v>2</v>
      </c>
      <c r="C791" s="1" t="s">
        <v>812</v>
      </c>
      <c r="D791">
        <v>2</v>
      </c>
      <c r="E791">
        <v>3</v>
      </c>
      <c r="F791">
        <v>23</v>
      </c>
      <c r="G791">
        <v>2</v>
      </c>
      <c r="H791">
        <v>22</v>
      </c>
      <c r="I791">
        <v>1</v>
      </c>
      <c r="J791">
        <v>1</v>
      </c>
      <c r="K791">
        <v>5</v>
      </c>
      <c r="L791">
        <v>96</v>
      </c>
      <c r="M791">
        <v>3</v>
      </c>
      <c r="N791">
        <v>2</v>
      </c>
      <c r="O791">
        <v>5</v>
      </c>
      <c r="P791">
        <v>1</v>
      </c>
      <c r="Q791">
        <v>11.25</v>
      </c>
      <c r="R791">
        <v>3</v>
      </c>
      <c r="S791">
        <v>9</v>
      </c>
      <c r="T791">
        <v>156.9</v>
      </c>
      <c r="U791">
        <v>94.7</v>
      </c>
      <c r="V791">
        <v>38.468000000000004</v>
      </c>
      <c r="W791">
        <v>-1</v>
      </c>
      <c r="X791">
        <v>2</v>
      </c>
      <c r="Y791">
        <v>1</v>
      </c>
      <c r="Z791">
        <f>IF(AND(MIN(data!D791:'data'!K791, data!M791:'data'!Y791)&gt;=0, IF(data!L791&lt;0, FALSE, data!L791&lt;=95),COUNTA(data!D791:'data'!Y791)=22), 1, 0)</f>
        <v>0</v>
      </c>
      <c r="AA791">
        <f>IF(data!D791=3, IF(COUNTIFS(data!A:A, data!A791, data!G:G, "&lt;&gt;2")=0, 1, 0), 0)</f>
        <v>0</v>
      </c>
      <c r="AB791">
        <f>IF(AND(data!G791=2, COUNTIFS(data!A:A, data!A791, data!G:G, 2) = data!D791), 1, 0)</f>
        <v>1</v>
      </c>
      <c r="AC791">
        <f>IF(AB791=1, data!D791, "0")</f>
        <v>2</v>
      </c>
    </row>
    <row r="792" spans="1:29" x14ac:dyDescent="0.25">
      <c r="A792" s="1">
        <v>170051</v>
      </c>
      <c r="B792">
        <v>1</v>
      </c>
      <c r="C792" s="1" t="s">
        <v>813</v>
      </c>
      <c r="D792">
        <v>1</v>
      </c>
      <c r="E792">
        <v>8</v>
      </c>
      <c r="F792">
        <v>19</v>
      </c>
      <c r="G792">
        <v>1</v>
      </c>
      <c r="H792">
        <v>58</v>
      </c>
      <c r="I792">
        <v>2</v>
      </c>
      <c r="J792">
        <v>1</v>
      </c>
      <c r="K792">
        <v>7</v>
      </c>
      <c r="L792">
        <v>8</v>
      </c>
      <c r="M792">
        <v>3</v>
      </c>
      <c r="N792">
        <v>1</v>
      </c>
      <c r="O792">
        <v>5</v>
      </c>
      <c r="P792">
        <v>1</v>
      </c>
      <c r="Q792">
        <v>0.23100000000000001</v>
      </c>
      <c r="R792">
        <v>-1</v>
      </c>
      <c r="S792">
        <v>0</v>
      </c>
      <c r="T792">
        <v>152.1</v>
      </c>
      <c r="U792">
        <v>69.3</v>
      </c>
      <c r="V792">
        <v>29.954999999999998</v>
      </c>
      <c r="W792">
        <v>0.91800000000000004</v>
      </c>
      <c r="X792">
        <v>2</v>
      </c>
      <c r="Y792">
        <v>1</v>
      </c>
      <c r="Z792">
        <f>IF(AND(MIN(data!D792:'data'!K792, data!M792:'data'!Y792)&gt;=0, IF(data!L792&lt;0, FALSE, data!L792&lt;=95),COUNTA(data!D792:'data'!Y792)=22), 1, 0)</f>
        <v>0</v>
      </c>
      <c r="AA792">
        <f>IF(data!D792=3, IF(COUNTIFS(data!A:A, data!A792, data!G:G, "&lt;&gt;2")=0, 1, 0), 0)</f>
        <v>0</v>
      </c>
      <c r="AB792">
        <f>IF(AND(data!G792=2, COUNTIFS(data!A:A, data!A792, data!G:G, 2) = data!D792), 1, 0)</f>
        <v>0</v>
      </c>
      <c r="AC792" t="str">
        <f>IF(AB792=1, data!D792, "0")</f>
        <v>0</v>
      </c>
    </row>
    <row r="793" spans="1:29" x14ac:dyDescent="0.25">
      <c r="A793" s="1">
        <v>170151</v>
      </c>
      <c r="B793">
        <v>1</v>
      </c>
      <c r="C793" s="1" t="s">
        <v>814</v>
      </c>
      <c r="D793">
        <v>2</v>
      </c>
      <c r="E793">
        <v>8</v>
      </c>
      <c r="F793">
        <v>19</v>
      </c>
      <c r="G793">
        <v>1</v>
      </c>
      <c r="H793">
        <v>41</v>
      </c>
      <c r="I793">
        <v>2</v>
      </c>
      <c r="J793">
        <v>1</v>
      </c>
      <c r="K793">
        <v>1</v>
      </c>
      <c r="L793">
        <v>26</v>
      </c>
      <c r="M793">
        <v>3</v>
      </c>
      <c r="N793">
        <v>3</v>
      </c>
      <c r="O793">
        <v>5</v>
      </c>
      <c r="P793">
        <v>1</v>
      </c>
      <c r="Q793">
        <v>10.509</v>
      </c>
      <c r="R793">
        <v>-1</v>
      </c>
      <c r="S793">
        <v>-9</v>
      </c>
      <c r="T793">
        <v>-1</v>
      </c>
      <c r="U793">
        <v>-1</v>
      </c>
      <c r="V793">
        <v>-1</v>
      </c>
      <c r="W793">
        <v>-1</v>
      </c>
      <c r="X793">
        <v>2</v>
      </c>
      <c r="Y793">
        <v>1</v>
      </c>
      <c r="Z793">
        <f>IF(AND(MIN(data!D793:'data'!K793, data!M793:'data'!Y793)&gt;=0, IF(data!L793&lt;0, FALSE, data!L793&lt;=95),COUNTA(data!D793:'data'!Y793)=22), 1, 0)</f>
        <v>0</v>
      </c>
      <c r="AA793">
        <f>IF(data!D793=3, IF(COUNTIFS(data!A:A, data!A793, data!G:G, "&lt;&gt;2")=0, 1, 0), 0)</f>
        <v>0</v>
      </c>
      <c r="AB793">
        <f>IF(AND(data!G793=2, COUNTIFS(data!A:A, data!A793, data!G:G, 2) = data!D793), 1, 0)</f>
        <v>0</v>
      </c>
      <c r="AC793" t="str">
        <f>IF(AB793=1, data!D793, "0")</f>
        <v>0</v>
      </c>
    </row>
    <row r="794" spans="1:29" x14ac:dyDescent="0.25">
      <c r="A794" s="1">
        <v>170151</v>
      </c>
      <c r="B794">
        <v>2</v>
      </c>
      <c r="C794" s="1" t="s">
        <v>815</v>
      </c>
      <c r="D794">
        <v>2</v>
      </c>
      <c r="E794">
        <v>8</v>
      </c>
      <c r="F794">
        <v>19</v>
      </c>
      <c r="G794">
        <v>2</v>
      </c>
      <c r="H794">
        <v>37</v>
      </c>
      <c r="I794">
        <v>2</v>
      </c>
      <c r="J794">
        <v>1</v>
      </c>
      <c r="K794">
        <v>1</v>
      </c>
      <c r="L794">
        <v>26</v>
      </c>
      <c r="M794">
        <v>2</v>
      </c>
      <c r="N794">
        <v>1</v>
      </c>
      <c r="O794">
        <v>5</v>
      </c>
      <c r="P794">
        <v>1</v>
      </c>
      <c r="Q794">
        <v>25.649000000000001</v>
      </c>
      <c r="R794">
        <v>-1</v>
      </c>
      <c r="S794">
        <v>2</v>
      </c>
      <c r="T794">
        <v>-1</v>
      </c>
      <c r="U794">
        <v>-1</v>
      </c>
      <c r="V794">
        <v>-1</v>
      </c>
      <c r="W794">
        <v>-1</v>
      </c>
      <c r="X794">
        <v>1</v>
      </c>
      <c r="Y794">
        <v>1</v>
      </c>
      <c r="Z794">
        <f>IF(AND(MIN(data!D794:'data'!K794, data!M794:'data'!Y794)&gt;=0, IF(data!L794&lt;0, FALSE, data!L794&lt;=95),COUNTA(data!D794:'data'!Y794)=22), 1, 0)</f>
        <v>0</v>
      </c>
      <c r="AA794">
        <f>IF(data!D794=3, IF(COUNTIFS(data!A:A, data!A794, data!G:G, "&lt;&gt;2")=0, 1, 0), 0)</f>
        <v>0</v>
      </c>
      <c r="AB794">
        <f>IF(AND(data!G794=2, COUNTIFS(data!A:A, data!A794, data!G:G, 2) = data!D794), 1, 0)</f>
        <v>0</v>
      </c>
      <c r="AC794" t="str">
        <f>IF(AB794=1, data!D794, "0")</f>
        <v>0</v>
      </c>
    </row>
    <row r="795" spans="1:29" x14ac:dyDescent="0.25">
      <c r="A795" s="1">
        <v>170181</v>
      </c>
      <c r="B795">
        <v>1</v>
      </c>
      <c r="C795" s="1" t="s">
        <v>816</v>
      </c>
      <c r="D795">
        <v>4</v>
      </c>
      <c r="E795">
        <v>8</v>
      </c>
      <c r="F795">
        <v>19</v>
      </c>
      <c r="G795">
        <v>2</v>
      </c>
      <c r="H795">
        <v>31</v>
      </c>
      <c r="I795">
        <v>2</v>
      </c>
      <c r="J795">
        <v>5</v>
      </c>
      <c r="K795">
        <v>4</v>
      </c>
      <c r="L795">
        <v>14</v>
      </c>
      <c r="M795">
        <v>2</v>
      </c>
      <c r="N795">
        <v>1</v>
      </c>
      <c r="O795">
        <v>5</v>
      </c>
      <c r="P795">
        <v>2</v>
      </c>
      <c r="Q795">
        <v>0</v>
      </c>
      <c r="R795">
        <v>-1</v>
      </c>
      <c r="S795">
        <v>0</v>
      </c>
      <c r="T795">
        <v>151.5</v>
      </c>
      <c r="U795">
        <v>-1</v>
      </c>
      <c r="V795">
        <v>-1</v>
      </c>
      <c r="W795">
        <v>-1</v>
      </c>
      <c r="X795">
        <v>-8</v>
      </c>
      <c r="Y795">
        <v>3</v>
      </c>
      <c r="Z795">
        <f>IF(AND(MIN(data!D795:'data'!K795, data!M795:'data'!Y795)&gt;=0, IF(data!L795&lt;0, FALSE, data!L795&lt;=95),COUNTA(data!D795:'data'!Y795)=22), 1, 0)</f>
        <v>0</v>
      </c>
      <c r="AA795">
        <f>IF(data!D795=3, IF(COUNTIFS(data!A:A, data!A795, data!G:G, "&lt;&gt;2")=0, 1, 0), 0)</f>
        <v>0</v>
      </c>
      <c r="AB795">
        <f>IF(AND(data!G795=2, COUNTIFS(data!A:A, data!A795, data!G:G, 2) = data!D795), 1, 0)</f>
        <v>0</v>
      </c>
      <c r="AC795" t="str">
        <f>IF(AB795=1, data!D795, "0")</f>
        <v>0</v>
      </c>
    </row>
    <row r="796" spans="1:29" x14ac:dyDescent="0.25">
      <c r="A796" s="1">
        <v>170181</v>
      </c>
      <c r="B796">
        <v>2</v>
      </c>
      <c r="C796" s="1" t="s">
        <v>817</v>
      </c>
      <c r="D796">
        <v>4</v>
      </c>
      <c r="E796">
        <v>8</v>
      </c>
      <c r="F796">
        <v>19</v>
      </c>
      <c r="G796">
        <v>1</v>
      </c>
      <c r="H796">
        <v>32</v>
      </c>
      <c r="I796">
        <v>2</v>
      </c>
      <c r="J796">
        <v>5</v>
      </c>
      <c r="K796">
        <v>7</v>
      </c>
      <c r="L796">
        <v>14</v>
      </c>
      <c r="M796">
        <v>1</v>
      </c>
      <c r="N796">
        <v>1</v>
      </c>
      <c r="O796">
        <v>5</v>
      </c>
      <c r="P796">
        <v>2</v>
      </c>
      <c r="Q796">
        <v>0</v>
      </c>
      <c r="R796">
        <v>-1</v>
      </c>
      <c r="S796">
        <v>0</v>
      </c>
      <c r="T796">
        <v>162</v>
      </c>
      <c r="U796">
        <v>86.4</v>
      </c>
      <c r="V796">
        <v>32.921999999999997</v>
      </c>
      <c r="W796">
        <v>-1</v>
      </c>
      <c r="X796">
        <v>-8</v>
      </c>
      <c r="Y796">
        <v>1</v>
      </c>
      <c r="Z796">
        <f>IF(AND(MIN(data!D796:'data'!K796, data!M796:'data'!Y796)&gt;=0, IF(data!L796&lt;0, FALSE, data!L796&lt;=95),COUNTA(data!D796:'data'!Y796)=22), 1, 0)</f>
        <v>0</v>
      </c>
      <c r="AA796">
        <f>IF(data!D796=3, IF(COUNTIFS(data!A:A, data!A796, data!G:G, "&lt;&gt;2")=0, 1, 0), 0)</f>
        <v>0</v>
      </c>
      <c r="AB796">
        <f>IF(AND(data!G796=2, COUNTIFS(data!A:A, data!A796, data!G:G, 2) = data!D796), 1, 0)</f>
        <v>0</v>
      </c>
      <c r="AC796" t="str">
        <f>IF(AB796=1, data!D796, "0")</f>
        <v>0</v>
      </c>
    </row>
    <row r="797" spans="1:29" x14ac:dyDescent="0.25">
      <c r="A797" s="1">
        <v>170181</v>
      </c>
      <c r="B797">
        <v>3</v>
      </c>
      <c r="C797" s="1" t="s">
        <v>818</v>
      </c>
      <c r="D797">
        <v>4</v>
      </c>
      <c r="E797">
        <v>8</v>
      </c>
      <c r="F797">
        <v>19</v>
      </c>
      <c r="G797">
        <v>2</v>
      </c>
      <c r="H797">
        <v>8</v>
      </c>
      <c r="I797">
        <v>-1</v>
      </c>
      <c r="J797">
        <v>6</v>
      </c>
      <c r="K797">
        <v>-1</v>
      </c>
      <c r="L797">
        <v>14</v>
      </c>
      <c r="M797">
        <v>1</v>
      </c>
      <c r="N797">
        <v>-1</v>
      </c>
      <c r="O797">
        <v>-1</v>
      </c>
      <c r="P797">
        <v>-1</v>
      </c>
      <c r="Q797">
        <v>-1</v>
      </c>
      <c r="R797">
        <v>-1</v>
      </c>
      <c r="S797">
        <v>-2</v>
      </c>
      <c r="T797">
        <v>134.1</v>
      </c>
      <c r="U797">
        <v>46.9</v>
      </c>
      <c r="V797">
        <v>26.08</v>
      </c>
      <c r="W797">
        <v>-1</v>
      </c>
      <c r="X797">
        <v>-8</v>
      </c>
      <c r="Y797">
        <v>3</v>
      </c>
      <c r="Z797">
        <f>IF(AND(MIN(data!D797:'data'!K797, data!M797:'data'!Y797)&gt;=0, IF(data!L797&lt;0, FALSE, data!L797&lt;=95),COUNTA(data!D797:'data'!Y797)=22), 1, 0)</f>
        <v>0</v>
      </c>
      <c r="AA797">
        <f>IF(data!D797=3, IF(COUNTIFS(data!A:A, data!A797, data!G:G, "&lt;&gt;2")=0, 1, 0), 0)</f>
        <v>0</v>
      </c>
      <c r="AB797">
        <f>IF(AND(data!G797=2, COUNTIFS(data!A:A, data!A797, data!G:G, 2) = data!D797), 1, 0)</f>
        <v>0</v>
      </c>
      <c r="AC797" t="str">
        <f>IF(AB797=1, data!D797, "0")</f>
        <v>0</v>
      </c>
    </row>
    <row r="798" spans="1:29" x14ac:dyDescent="0.25">
      <c r="A798" s="1">
        <v>170181</v>
      </c>
      <c r="B798">
        <v>4</v>
      </c>
      <c r="C798" s="1" t="s">
        <v>819</v>
      </c>
      <c r="D798">
        <v>4</v>
      </c>
      <c r="E798">
        <v>8</v>
      </c>
      <c r="F798">
        <v>19</v>
      </c>
      <c r="G798">
        <v>1</v>
      </c>
      <c r="H798">
        <v>3</v>
      </c>
      <c r="I798">
        <v>-1</v>
      </c>
      <c r="J798">
        <v>6</v>
      </c>
      <c r="K798">
        <v>-1</v>
      </c>
      <c r="L798">
        <v>14</v>
      </c>
      <c r="M798">
        <v>1</v>
      </c>
      <c r="N798">
        <v>-1</v>
      </c>
      <c r="O798">
        <v>-1</v>
      </c>
      <c r="P798">
        <v>-1</v>
      </c>
      <c r="Q798">
        <v>-1</v>
      </c>
      <c r="R798">
        <v>-1</v>
      </c>
      <c r="S798">
        <v>-2</v>
      </c>
      <c r="T798">
        <v>-1</v>
      </c>
      <c r="U798">
        <v>18.399999999999999</v>
      </c>
      <c r="V798">
        <v>-1</v>
      </c>
      <c r="W798">
        <v>-1</v>
      </c>
      <c r="X798">
        <v>-2</v>
      </c>
      <c r="Y798">
        <v>-2</v>
      </c>
      <c r="Z798">
        <f>IF(AND(MIN(data!D798:'data'!K798, data!M798:'data'!Y798)&gt;=0, IF(data!L798&lt;0, FALSE, data!L798&lt;=95),COUNTA(data!D798:'data'!Y798)=22), 1, 0)</f>
        <v>0</v>
      </c>
      <c r="AA798">
        <f>IF(data!D798=3, IF(COUNTIFS(data!A:A, data!A798, data!G:G, "&lt;&gt;2")=0, 1, 0), 0)</f>
        <v>0</v>
      </c>
      <c r="AB798">
        <f>IF(AND(data!G798=2, COUNTIFS(data!A:A, data!A798, data!G:G, 2) = data!D798), 1, 0)</f>
        <v>0</v>
      </c>
      <c r="AC798" t="str">
        <f>IF(AB798=1, data!D798, "0")</f>
        <v>0</v>
      </c>
    </row>
    <row r="799" spans="1:29" x14ac:dyDescent="0.25">
      <c r="A799" s="1">
        <v>170201</v>
      </c>
      <c r="B799">
        <v>1</v>
      </c>
      <c r="C799" s="1" t="s">
        <v>820</v>
      </c>
      <c r="D799">
        <v>3</v>
      </c>
      <c r="E799">
        <v>8</v>
      </c>
      <c r="F799">
        <v>19</v>
      </c>
      <c r="G799">
        <v>1</v>
      </c>
      <c r="H799">
        <v>43</v>
      </c>
      <c r="I799">
        <v>2</v>
      </c>
      <c r="J799">
        <v>1</v>
      </c>
      <c r="K799">
        <v>7</v>
      </c>
      <c r="L799">
        <v>20</v>
      </c>
      <c r="M799">
        <v>2</v>
      </c>
      <c r="N799">
        <v>3</v>
      </c>
      <c r="O799">
        <v>5</v>
      </c>
      <c r="P799">
        <v>2</v>
      </c>
      <c r="Q799">
        <v>0</v>
      </c>
      <c r="R799">
        <v>-1</v>
      </c>
      <c r="S799">
        <v>1</v>
      </c>
      <c r="T799">
        <v>167.4</v>
      </c>
      <c r="U799">
        <v>107.5</v>
      </c>
      <c r="V799">
        <v>38.362000000000002</v>
      </c>
      <c r="W799">
        <v>1.03</v>
      </c>
      <c r="X799">
        <v>2</v>
      </c>
      <c r="Y799">
        <v>3</v>
      </c>
      <c r="Z799">
        <f>IF(AND(MIN(data!D799:'data'!K799, data!M799:'data'!Y799)&gt;=0, IF(data!L799&lt;0, FALSE, data!L799&lt;=95),COUNTA(data!D799:'data'!Y799)=22), 1, 0)</f>
        <v>0</v>
      </c>
      <c r="AA799">
        <f>IF(data!D799=3, IF(COUNTIFS(data!A:A, data!A799, data!G:G, "&lt;&gt;2")=0, 1, 0), 0)</f>
        <v>0</v>
      </c>
      <c r="AB799">
        <f>IF(AND(data!G799=2, COUNTIFS(data!A:A, data!A799, data!G:G, 2) = data!D799), 1, 0)</f>
        <v>0</v>
      </c>
      <c r="AC799" t="str">
        <f>IF(AB799=1, data!D799, "0")</f>
        <v>0</v>
      </c>
    </row>
    <row r="800" spans="1:29" x14ac:dyDescent="0.25">
      <c r="A800" s="1">
        <v>170201</v>
      </c>
      <c r="B800">
        <v>2</v>
      </c>
      <c r="C800" s="1" t="s">
        <v>821</v>
      </c>
      <c r="D800">
        <v>3</v>
      </c>
      <c r="E800">
        <v>8</v>
      </c>
      <c r="F800">
        <v>19</v>
      </c>
      <c r="G800">
        <v>2</v>
      </c>
      <c r="H800">
        <v>36</v>
      </c>
      <c r="I800">
        <v>2</v>
      </c>
      <c r="J800">
        <v>1</v>
      </c>
      <c r="K800">
        <v>4</v>
      </c>
      <c r="L800">
        <v>20</v>
      </c>
      <c r="M800">
        <v>1</v>
      </c>
      <c r="N800">
        <v>3</v>
      </c>
      <c r="O800">
        <v>5</v>
      </c>
      <c r="P800">
        <v>1</v>
      </c>
      <c r="Q800">
        <v>5.1513999999999998</v>
      </c>
      <c r="R800">
        <v>-1</v>
      </c>
      <c r="S800">
        <v>0</v>
      </c>
      <c r="T800">
        <v>157.5</v>
      </c>
      <c r="U800">
        <v>79.8</v>
      </c>
      <c r="V800">
        <v>32.168999999999997</v>
      </c>
      <c r="W800">
        <v>0.84199999999999997</v>
      </c>
      <c r="X800">
        <v>2</v>
      </c>
      <c r="Y800">
        <v>1</v>
      </c>
      <c r="Z800">
        <f>IF(AND(MIN(data!D800:'data'!K800, data!M800:'data'!Y800)&gt;=0, IF(data!L800&lt;0, FALSE, data!L800&lt;=95),COUNTA(data!D800:'data'!Y800)=22), 1, 0)</f>
        <v>0</v>
      </c>
      <c r="AA800">
        <f>IF(data!D800=3, IF(COUNTIFS(data!A:A, data!A800, data!G:G, "&lt;&gt;2")=0, 1, 0), 0)</f>
        <v>0</v>
      </c>
      <c r="AB800">
        <f>IF(AND(data!G800=2, COUNTIFS(data!A:A, data!A800, data!G:G, 2) = data!D800), 1, 0)</f>
        <v>0</v>
      </c>
      <c r="AC800" t="str">
        <f>IF(AB800=1, data!D800, "0")</f>
        <v>0</v>
      </c>
    </row>
    <row r="801" spans="1:29" x14ac:dyDescent="0.25">
      <c r="A801" s="1">
        <v>170201</v>
      </c>
      <c r="B801">
        <v>3</v>
      </c>
      <c r="C801" s="1" t="s">
        <v>822</v>
      </c>
      <c r="D801">
        <v>3</v>
      </c>
      <c r="E801">
        <v>8</v>
      </c>
      <c r="F801">
        <v>19</v>
      </c>
      <c r="G801">
        <v>1</v>
      </c>
      <c r="H801">
        <v>4</v>
      </c>
      <c r="I801">
        <v>-1</v>
      </c>
      <c r="J801">
        <v>1</v>
      </c>
      <c r="K801">
        <v>-1</v>
      </c>
      <c r="L801">
        <v>20</v>
      </c>
      <c r="M801">
        <v>1</v>
      </c>
      <c r="N801">
        <v>-1</v>
      </c>
      <c r="O801">
        <v>-1</v>
      </c>
      <c r="P801">
        <v>-1</v>
      </c>
      <c r="Q801">
        <v>-1</v>
      </c>
      <c r="R801">
        <v>-1</v>
      </c>
      <c r="S801">
        <v>-2</v>
      </c>
      <c r="T801">
        <v>108.8</v>
      </c>
      <c r="U801">
        <v>24.8</v>
      </c>
      <c r="V801">
        <v>20.95</v>
      </c>
      <c r="W801">
        <v>-1</v>
      </c>
      <c r="X801">
        <v>-2</v>
      </c>
      <c r="Y801">
        <v>-2</v>
      </c>
      <c r="Z801">
        <f>IF(AND(MIN(data!D801:'data'!K801, data!M801:'data'!Y801)&gt;=0, IF(data!L801&lt;0, FALSE, data!L801&lt;=95),COUNTA(data!D801:'data'!Y801)=22), 1, 0)</f>
        <v>0</v>
      </c>
      <c r="AA801">
        <f>IF(data!D801=3, IF(COUNTIFS(data!A:A, data!A801, data!G:G, "&lt;&gt;2")=0, 1, 0), 0)</f>
        <v>0</v>
      </c>
      <c r="AB801">
        <f>IF(AND(data!G801=2, COUNTIFS(data!A:A, data!A801, data!G:G, 2) = data!D801), 1, 0)</f>
        <v>0</v>
      </c>
      <c r="AC801" t="str">
        <f>IF(AB801=1, data!D801, "0")</f>
        <v>0</v>
      </c>
    </row>
    <row r="802" spans="1:29" x14ac:dyDescent="0.25">
      <c r="A802" s="1">
        <v>170251</v>
      </c>
      <c r="B802">
        <v>1</v>
      </c>
      <c r="C802" s="1" t="s">
        <v>823</v>
      </c>
      <c r="D802">
        <v>2</v>
      </c>
      <c r="E802">
        <v>8</v>
      </c>
      <c r="F802">
        <v>19</v>
      </c>
      <c r="G802">
        <v>1</v>
      </c>
      <c r="H802">
        <v>55</v>
      </c>
      <c r="I802">
        <v>2</v>
      </c>
      <c r="J802">
        <v>1</v>
      </c>
      <c r="K802">
        <v>1</v>
      </c>
      <c r="L802">
        <v>27</v>
      </c>
      <c r="M802">
        <v>1</v>
      </c>
      <c r="N802">
        <v>3</v>
      </c>
      <c r="O802">
        <v>5</v>
      </c>
      <c r="P802">
        <v>1</v>
      </c>
      <c r="Q802">
        <v>6.72</v>
      </c>
      <c r="R802">
        <v>-1</v>
      </c>
      <c r="S802">
        <v>0</v>
      </c>
      <c r="T802">
        <v>177.6</v>
      </c>
      <c r="U802">
        <v>83.1</v>
      </c>
      <c r="V802">
        <v>26.346</v>
      </c>
      <c r="W802">
        <v>0.88700000000000001</v>
      </c>
      <c r="X802">
        <v>1</v>
      </c>
      <c r="Y802">
        <v>3</v>
      </c>
      <c r="Z802">
        <f>IF(AND(MIN(data!D802:'data'!K802, data!M802:'data'!Y802)&gt;=0, IF(data!L802&lt;0, FALSE, data!L802&lt;=95),COUNTA(data!D802:'data'!Y802)=22), 1, 0)</f>
        <v>0</v>
      </c>
      <c r="AA802">
        <f>IF(data!D802=3, IF(COUNTIFS(data!A:A, data!A802, data!G:G, "&lt;&gt;2")=0, 1, 0), 0)</f>
        <v>0</v>
      </c>
      <c r="AB802">
        <f>IF(AND(data!G802=2, COUNTIFS(data!A:A, data!A802, data!G:G, 2) = data!D802), 1, 0)</f>
        <v>0</v>
      </c>
      <c r="AC802" t="str">
        <f>IF(AB802=1, data!D802, "0")</f>
        <v>0</v>
      </c>
    </row>
    <row r="803" spans="1:29" x14ac:dyDescent="0.25">
      <c r="A803" s="1">
        <v>170251</v>
      </c>
      <c r="B803">
        <v>2</v>
      </c>
      <c r="C803" s="1" t="s">
        <v>824</v>
      </c>
      <c r="D803">
        <v>2</v>
      </c>
      <c r="E803">
        <v>8</v>
      </c>
      <c r="F803">
        <v>19</v>
      </c>
      <c r="G803">
        <v>2</v>
      </c>
      <c r="H803">
        <v>54</v>
      </c>
      <c r="I803">
        <v>2</v>
      </c>
      <c r="J803">
        <v>1</v>
      </c>
      <c r="K803">
        <v>4</v>
      </c>
      <c r="L803">
        <v>27</v>
      </c>
      <c r="M803">
        <v>3</v>
      </c>
      <c r="N803">
        <v>1</v>
      </c>
      <c r="O803">
        <v>5</v>
      </c>
      <c r="P803">
        <v>1</v>
      </c>
      <c r="Q803">
        <v>5.25</v>
      </c>
      <c r="R803">
        <v>-1</v>
      </c>
      <c r="S803">
        <v>0</v>
      </c>
      <c r="T803">
        <v>163.1</v>
      </c>
      <c r="U803">
        <v>67</v>
      </c>
      <c r="V803">
        <v>25.186</v>
      </c>
      <c r="W803">
        <v>0.86599999999999999</v>
      </c>
      <c r="X803">
        <v>2</v>
      </c>
      <c r="Y803">
        <v>1</v>
      </c>
      <c r="Z803">
        <f>IF(AND(MIN(data!D803:'data'!K803, data!M803:'data'!Y803)&gt;=0, IF(data!L803&lt;0, FALSE, data!L803&lt;=95),COUNTA(data!D803:'data'!Y803)=22), 1, 0)</f>
        <v>0</v>
      </c>
      <c r="AA803">
        <f>IF(data!D803=3, IF(COUNTIFS(data!A:A, data!A803, data!G:G, "&lt;&gt;2")=0, 1, 0), 0)</f>
        <v>0</v>
      </c>
      <c r="AB803">
        <f>IF(AND(data!G803=2, COUNTIFS(data!A:A, data!A803, data!G:G, 2) = data!D803), 1, 0)</f>
        <v>0</v>
      </c>
      <c r="AC803" t="str">
        <f>IF(AB803=1, data!D803, "0")</f>
        <v>0</v>
      </c>
    </row>
    <row r="804" spans="1:29" x14ac:dyDescent="0.25">
      <c r="A804" s="1">
        <v>170341</v>
      </c>
      <c r="B804">
        <v>1</v>
      </c>
      <c r="C804" s="1" t="s">
        <v>825</v>
      </c>
      <c r="D804">
        <v>1</v>
      </c>
      <c r="E804">
        <v>8</v>
      </c>
      <c r="F804">
        <v>19</v>
      </c>
      <c r="G804">
        <v>2</v>
      </c>
      <c r="H804">
        <v>32</v>
      </c>
      <c r="I804">
        <v>1</v>
      </c>
      <c r="J804">
        <v>1</v>
      </c>
      <c r="K804">
        <v>3</v>
      </c>
      <c r="L804">
        <v>16</v>
      </c>
      <c r="M804">
        <v>1</v>
      </c>
      <c r="N804">
        <v>3</v>
      </c>
      <c r="O804">
        <v>5</v>
      </c>
      <c r="P804">
        <v>1</v>
      </c>
      <c r="Q804">
        <v>8.5</v>
      </c>
      <c r="R804">
        <v>-1</v>
      </c>
      <c r="S804">
        <v>5</v>
      </c>
      <c r="T804">
        <v>155.80000000000001</v>
      </c>
      <c r="U804">
        <v>58.5</v>
      </c>
      <c r="V804">
        <v>24.1</v>
      </c>
      <c r="W804">
        <v>0.76600000000000001</v>
      </c>
      <c r="X804">
        <v>1</v>
      </c>
      <c r="Y804">
        <v>-9</v>
      </c>
      <c r="Z804">
        <f>IF(AND(MIN(data!D804:'data'!K804, data!M804:'data'!Y804)&gt;=0, IF(data!L804&lt;0, FALSE, data!L804&lt;=95),COUNTA(data!D804:'data'!Y804)=22), 1, 0)</f>
        <v>0</v>
      </c>
      <c r="AA804">
        <f>IF(data!D804=3, IF(COUNTIFS(data!A:A, data!A804, data!G:G, "&lt;&gt;2")=0, 1, 0), 0)</f>
        <v>0</v>
      </c>
      <c r="AB804">
        <f>IF(AND(data!G804=2, COUNTIFS(data!A:A, data!A804, data!G:G, 2) = data!D804), 1, 0)</f>
        <v>1</v>
      </c>
      <c r="AC804">
        <f>IF(AB804=1, data!D804, "0")</f>
        <v>1</v>
      </c>
    </row>
    <row r="805" spans="1:29" x14ac:dyDescent="0.25">
      <c r="A805" s="1">
        <v>171051</v>
      </c>
      <c r="B805">
        <v>1</v>
      </c>
      <c r="C805" s="1" t="s">
        <v>826</v>
      </c>
      <c r="D805">
        <v>4</v>
      </c>
      <c r="E805">
        <v>2</v>
      </c>
      <c r="F805">
        <v>14</v>
      </c>
      <c r="G805">
        <v>2</v>
      </c>
      <c r="H805">
        <v>37</v>
      </c>
      <c r="I805">
        <v>2</v>
      </c>
      <c r="J805">
        <v>1</v>
      </c>
      <c r="K805">
        <v>4</v>
      </c>
      <c r="L805">
        <v>20</v>
      </c>
      <c r="M805">
        <v>2</v>
      </c>
      <c r="N805">
        <v>1</v>
      </c>
      <c r="O805">
        <v>5</v>
      </c>
      <c r="P805">
        <v>1</v>
      </c>
      <c r="Q805">
        <v>0.57499999999999996</v>
      </c>
      <c r="R805">
        <v>-1</v>
      </c>
      <c r="S805">
        <v>0</v>
      </c>
      <c r="T805">
        <v>156.6</v>
      </c>
      <c r="U805">
        <v>82.3</v>
      </c>
      <c r="V805">
        <v>33.56</v>
      </c>
      <c r="W805">
        <v>0.83699999999999997</v>
      </c>
      <c r="X805">
        <v>2</v>
      </c>
      <c r="Y805">
        <v>1</v>
      </c>
      <c r="Z805">
        <f>IF(AND(MIN(data!D805:'data'!K805, data!M805:'data'!Y805)&gt;=0, IF(data!L805&lt;0, FALSE, data!L805&lt;=95),COUNTA(data!D805:'data'!Y805)=22), 1, 0)</f>
        <v>0</v>
      </c>
      <c r="AA805">
        <f>IF(data!D805=3, IF(COUNTIFS(data!A:A, data!A805, data!G:G, "&lt;&gt;2")=0, 1, 0), 0)</f>
        <v>0</v>
      </c>
      <c r="AB805">
        <f>IF(AND(data!G805=2, COUNTIFS(data!A:A, data!A805, data!G:G, 2) = data!D805), 1, 0)</f>
        <v>0</v>
      </c>
      <c r="AC805" t="str">
        <f>IF(AB805=1, data!D805, "0")</f>
        <v>0</v>
      </c>
    </row>
    <row r="806" spans="1:29" x14ac:dyDescent="0.25">
      <c r="A806" s="1">
        <v>171051</v>
      </c>
      <c r="B806">
        <v>2</v>
      </c>
      <c r="C806" s="1" t="s">
        <v>827</v>
      </c>
      <c r="D806">
        <v>4</v>
      </c>
      <c r="E806">
        <v>2</v>
      </c>
      <c r="F806">
        <v>14</v>
      </c>
      <c r="G806">
        <v>2</v>
      </c>
      <c r="H806">
        <v>13</v>
      </c>
      <c r="I806">
        <v>-1</v>
      </c>
      <c r="J806">
        <v>1</v>
      </c>
      <c r="K806">
        <v>-1</v>
      </c>
      <c r="L806">
        <v>20</v>
      </c>
      <c r="M806">
        <v>1</v>
      </c>
      <c r="N806">
        <v>-1</v>
      </c>
      <c r="O806">
        <v>-1</v>
      </c>
      <c r="P806">
        <v>-1</v>
      </c>
      <c r="Q806">
        <v>-1</v>
      </c>
      <c r="R806">
        <v>-1</v>
      </c>
      <c r="S806">
        <v>0</v>
      </c>
      <c r="T806">
        <v>163.30000000000001</v>
      </c>
      <c r="U806">
        <v>52.7</v>
      </c>
      <c r="V806">
        <v>19.762</v>
      </c>
      <c r="W806">
        <v>-1</v>
      </c>
      <c r="X806">
        <v>1</v>
      </c>
      <c r="Y806">
        <v>3</v>
      </c>
      <c r="Z806">
        <f>IF(AND(MIN(data!D806:'data'!K806, data!M806:'data'!Y806)&gt;=0, IF(data!L806&lt;0, FALSE, data!L806&lt;=95),COUNTA(data!D806:'data'!Y806)=22), 1, 0)</f>
        <v>0</v>
      </c>
      <c r="AA806">
        <f>IF(data!D806=3, IF(COUNTIFS(data!A:A, data!A806, data!G:G, "&lt;&gt;2")=0, 1, 0), 0)</f>
        <v>0</v>
      </c>
      <c r="AB806">
        <f>IF(AND(data!G806=2, COUNTIFS(data!A:A, data!A806, data!G:G, 2) = data!D806), 1, 0)</f>
        <v>0</v>
      </c>
      <c r="AC806" t="str">
        <f>IF(AB806=1, data!D806, "0")</f>
        <v>0</v>
      </c>
    </row>
    <row r="807" spans="1:29" x14ac:dyDescent="0.25">
      <c r="A807" s="1">
        <v>171051</v>
      </c>
      <c r="B807">
        <v>3</v>
      </c>
      <c r="C807" s="1" t="s">
        <v>828</v>
      </c>
      <c r="D807">
        <v>4</v>
      </c>
      <c r="E807">
        <v>2</v>
      </c>
      <c r="F807">
        <v>14</v>
      </c>
      <c r="G807">
        <v>1</v>
      </c>
      <c r="H807">
        <v>3</v>
      </c>
      <c r="I807">
        <v>-1</v>
      </c>
      <c r="J807">
        <v>1</v>
      </c>
      <c r="K807">
        <v>-1</v>
      </c>
      <c r="L807">
        <v>20</v>
      </c>
      <c r="M807">
        <v>1</v>
      </c>
      <c r="N807">
        <v>-1</v>
      </c>
      <c r="O807">
        <v>-1</v>
      </c>
      <c r="P807">
        <v>-1</v>
      </c>
      <c r="Q807">
        <v>-1</v>
      </c>
      <c r="R807">
        <v>-1</v>
      </c>
      <c r="S807">
        <v>-2</v>
      </c>
      <c r="T807">
        <v>-1</v>
      </c>
      <c r="U807">
        <v>15.5</v>
      </c>
      <c r="V807">
        <v>-1</v>
      </c>
      <c r="W807">
        <v>-1</v>
      </c>
      <c r="X807">
        <v>-2</v>
      </c>
      <c r="Y807">
        <v>-2</v>
      </c>
      <c r="Z807">
        <f>IF(AND(MIN(data!D807:'data'!K807, data!M807:'data'!Y807)&gt;=0, IF(data!L807&lt;0, FALSE, data!L807&lt;=95),COUNTA(data!D807:'data'!Y807)=22), 1, 0)</f>
        <v>0</v>
      </c>
      <c r="AA807">
        <f>IF(data!D807=3, IF(COUNTIFS(data!A:A, data!A807, data!G:G, "&lt;&gt;2")=0, 1, 0), 0)</f>
        <v>0</v>
      </c>
      <c r="AB807">
        <f>IF(AND(data!G807=2, COUNTIFS(data!A:A, data!A807, data!G:G, 2) = data!D807), 1, 0)</f>
        <v>0</v>
      </c>
      <c r="AC807" t="str">
        <f>IF(AB807=1, data!D807, "0")</f>
        <v>0</v>
      </c>
    </row>
    <row r="808" spans="1:29" x14ac:dyDescent="0.25">
      <c r="A808" s="1">
        <v>171051</v>
      </c>
      <c r="B808">
        <v>4</v>
      </c>
      <c r="C808" s="1" t="s">
        <v>829</v>
      </c>
      <c r="D808">
        <v>4</v>
      </c>
      <c r="E808">
        <v>2</v>
      </c>
      <c r="F808">
        <v>14</v>
      </c>
      <c r="G808">
        <v>1</v>
      </c>
      <c r="H808">
        <v>42</v>
      </c>
      <c r="I808">
        <v>2</v>
      </c>
      <c r="J808">
        <v>1</v>
      </c>
      <c r="K808">
        <v>4</v>
      </c>
      <c r="L808">
        <v>20</v>
      </c>
      <c r="M808">
        <v>2</v>
      </c>
      <c r="N808">
        <v>3</v>
      </c>
      <c r="O808">
        <v>5</v>
      </c>
      <c r="P808">
        <v>1</v>
      </c>
      <c r="Q808">
        <v>14.98</v>
      </c>
      <c r="R808">
        <v>-1</v>
      </c>
      <c r="S808">
        <v>0</v>
      </c>
      <c r="T808">
        <v>172.1</v>
      </c>
      <c r="U808">
        <v>83</v>
      </c>
      <c r="V808">
        <v>28.023</v>
      </c>
      <c r="W808">
        <v>0.93100000000000005</v>
      </c>
      <c r="X808">
        <v>2</v>
      </c>
      <c r="Y808">
        <v>1</v>
      </c>
      <c r="Z808">
        <f>IF(AND(MIN(data!D808:'data'!K808, data!M808:'data'!Y808)&gt;=0, IF(data!L808&lt;0, FALSE, data!L808&lt;=95),COUNTA(data!D808:'data'!Y808)=22), 1, 0)</f>
        <v>0</v>
      </c>
      <c r="AA808">
        <f>IF(data!D808=3, IF(COUNTIFS(data!A:A, data!A808, data!G:G, "&lt;&gt;2")=0, 1, 0), 0)</f>
        <v>0</v>
      </c>
      <c r="AB808">
        <f>IF(AND(data!G808=2, COUNTIFS(data!A:A, data!A808, data!G:G, 2) = data!D808), 1, 0)</f>
        <v>0</v>
      </c>
      <c r="AC808" t="str">
        <f>IF(AB808=1, data!D808, "0")</f>
        <v>0</v>
      </c>
    </row>
    <row r="809" spans="1:29" x14ac:dyDescent="0.25">
      <c r="A809" s="1">
        <v>171151</v>
      </c>
      <c r="B809">
        <v>1</v>
      </c>
      <c r="C809" s="1" t="s">
        <v>830</v>
      </c>
      <c r="D809">
        <v>2</v>
      </c>
      <c r="E809">
        <v>2</v>
      </c>
      <c r="F809">
        <v>14</v>
      </c>
      <c r="G809">
        <v>2</v>
      </c>
      <c r="H809">
        <v>56</v>
      </c>
      <c r="I809">
        <v>4</v>
      </c>
      <c r="J809">
        <v>1</v>
      </c>
      <c r="K809">
        <v>2</v>
      </c>
      <c r="L809">
        <v>9</v>
      </c>
      <c r="M809">
        <v>3</v>
      </c>
      <c r="N809">
        <v>4</v>
      </c>
      <c r="O809">
        <v>3</v>
      </c>
      <c r="P809">
        <v>1</v>
      </c>
      <c r="Q809">
        <v>7.5579999999999998</v>
      </c>
      <c r="R809">
        <v>-1</v>
      </c>
      <c r="S809">
        <v>5</v>
      </c>
      <c r="T809">
        <v>164.5</v>
      </c>
      <c r="U809">
        <v>41</v>
      </c>
      <c r="V809">
        <v>15.151</v>
      </c>
      <c r="W809">
        <v>0.80300000000000005</v>
      </c>
      <c r="X809">
        <v>3</v>
      </c>
      <c r="Y809">
        <v>2</v>
      </c>
      <c r="Z809">
        <f>IF(AND(MIN(data!D809:'data'!K809, data!M809:'data'!Y809)&gt;=0, IF(data!L809&lt;0, FALSE, data!L809&lt;=95),COUNTA(data!D809:'data'!Y809)=22), 1, 0)</f>
        <v>0</v>
      </c>
      <c r="AA809">
        <f>IF(data!D809=3, IF(COUNTIFS(data!A:A, data!A809, data!G:G, "&lt;&gt;2")=0, 1, 0), 0)</f>
        <v>0</v>
      </c>
      <c r="AB809">
        <f>IF(AND(data!G809=2, COUNTIFS(data!A:A, data!A809, data!G:G, 2) = data!D809), 1, 0)</f>
        <v>0</v>
      </c>
      <c r="AC809" t="str">
        <f>IF(AB809=1, data!D809, "0")</f>
        <v>0</v>
      </c>
    </row>
    <row r="810" spans="1:29" x14ac:dyDescent="0.25">
      <c r="A810" s="1">
        <v>171151</v>
      </c>
      <c r="B810">
        <v>2</v>
      </c>
      <c r="C810" s="1" t="s">
        <v>831</v>
      </c>
      <c r="D810">
        <v>2</v>
      </c>
      <c r="E810">
        <v>2</v>
      </c>
      <c r="F810">
        <v>14</v>
      </c>
      <c r="G810">
        <v>1</v>
      </c>
      <c r="H810">
        <v>20</v>
      </c>
      <c r="I810">
        <v>1</v>
      </c>
      <c r="J810">
        <v>1</v>
      </c>
      <c r="K810">
        <v>3</v>
      </c>
      <c r="L810">
        <v>9</v>
      </c>
      <c r="M810">
        <v>3</v>
      </c>
      <c r="N810">
        <v>1</v>
      </c>
      <c r="O810">
        <v>5</v>
      </c>
      <c r="P810">
        <v>1</v>
      </c>
      <c r="Q810">
        <v>82.614999999999995</v>
      </c>
      <c r="R810">
        <v>4</v>
      </c>
      <c r="S810">
        <v>0</v>
      </c>
      <c r="T810">
        <v>182.4</v>
      </c>
      <c r="U810">
        <v>60</v>
      </c>
      <c r="V810">
        <v>18.033999999999999</v>
      </c>
      <c r="W810">
        <v>0.874</v>
      </c>
      <c r="X810">
        <v>3</v>
      </c>
      <c r="Y810">
        <v>3</v>
      </c>
      <c r="Z810">
        <f>IF(AND(MIN(data!D810:'data'!K810, data!M810:'data'!Y810)&gt;=0, IF(data!L810&lt;0, FALSE, data!L810&lt;=95),COUNTA(data!D810:'data'!Y810)=22), 1, 0)</f>
        <v>1</v>
      </c>
      <c r="AA810">
        <f>IF(data!D810=3, IF(COUNTIFS(data!A:A, data!A810, data!G:G, "&lt;&gt;2")=0, 1, 0), 0)</f>
        <v>0</v>
      </c>
      <c r="AB810">
        <f>IF(AND(data!G810=2, COUNTIFS(data!A:A, data!A810, data!G:G, 2) = data!D810), 1, 0)</f>
        <v>0</v>
      </c>
      <c r="AC810" t="str">
        <f>IF(AB810=1, data!D810, "0")</f>
        <v>0</v>
      </c>
    </row>
    <row r="811" spans="1:29" x14ac:dyDescent="0.25">
      <c r="A811" s="1">
        <v>171181</v>
      </c>
      <c r="B811">
        <v>1</v>
      </c>
      <c r="C811" s="1" t="s">
        <v>832</v>
      </c>
      <c r="D811">
        <v>3</v>
      </c>
      <c r="E811">
        <v>2</v>
      </c>
      <c r="F811">
        <v>14</v>
      </c>
      <c r="G811">
        <v>1</v>
      </c>
      <c r="H811">
        <v>49</v>
      </c>
      <c r="I811">
        <v>2</v>
      </c>
      <c r="J811">
        <v>1</v>
      </c>
      <c r="K811">
        <v>5</v>
      </c>
      <c r="L811">
        <v>11</v>
      </c>
      <c r="M811">
        <v>1</v>
      </c>
      <c r="N811">
        <v>1</v>
      </c>
      <c r="O811">
        <v>5</v>
      </c>
      <c r="P811">
        <v>1</v>
      </c>
      <c r="Q811">
        <v>21.808</v>
      </c>
      <c r="R811">
        <v>-1</v>
      </c>
      <c r="S811">
        <v>0</v>
      </c>
      <c r="T811">
        <v>176.9</v>
      </c>
      <c r="U811">
        <v>87.8</v>
      </c>
      <c r="V811">
        <v>28.056999999999999</v>
      </c>
      <c r="W811">
        <v>-1</v>
      </c>
      <c r="X811">
        <v>2</v>
      </c>
      <c r="Y811">
        <v>1</v>
      </c>
      <c r="Z811">
        <f>IF(AND(MIN(data!D811:'data'!K811, data!M811:'data'!Y811)&gt;=0, IF(data!L811&lt;0, FALSE, data!L811&lt;=95),COUNTA(data!D811:'data'!Y811)=22), 1, 0)</f>
        <v>0</v>
      </c>
      <c r="AA811">
        <f>IF(data!D811=3, IF(COUNTIFS(data!A:A, data!A811, data!G:G, "&lt;&gt;2")=0, 1, 0), 0)</f>
        <v>0</v>
      </c>
      <c r="AB811">
        <f>IF(AND(data!G811=2, COUNTIFS(data!A:A, data!A811, data!G:G, 2) = data!D811), 1, 0)</f>
        <v>0</v>
      </c>
      <c r="AC811" t="str">
        <f>IF(AB811=1, data!D811, "0")</f>
        <v>0</v>
      </c>
    </row>
    <row r="812" spans="1:29" x14ac:dyDescent="0.25">
      <c r="A812" s="1">
        <v>171181</v>
      </c>
      <c r="B812">
        <v>2</v>
      </c>
      <c r="C812" s="1" t="s">
        <v>833</v>
      </c>
      <c r="D812">
        <v>3</v>
      </c>
      <c r="E812">
        <v>2</v>
      </c>
      <c r="F812">
        <v>14</v>
      </c>
      <c r="G812">
        <v>2</v>
      </c>
      <c r="H812">
        <v>48</v>
      </c>
      <c r="I812">
        <v>2</v>
      </c>
      <c r="J812">
        <v>1</v>
      </c>
      <c r="K812">
        <v>6</v>
      </c>
      <c r="L812">
        <v>11</v>
      </c>
      <c r="M812">
        <v>2</v>
      </c>
      <c r="N812">
        <v>1</v>
      </c>
      <c r="O812">
        <v>5</v>
      </c>
      <c r="P812">
        <v>1</v>
      </c>
      <c r="Q812">
        <v>1.9910000000000001</v>
      </c>
      <c r="R812">
        <v>-1</v>
      </c>
      <c r="S812">
        <v>3</v>
      </c>
      <c r="T812">
        <v>162.69999999999999</v>
      </c>
      <c r="U812">
        <v>55.3</v>
      </c>
      <c r="V812">
        <v>20.890999999999998</v>
      </c>
      <c r="W812">
        <v>0.76600000000000001</v>
      </c>
      <c r="X812">
        <v>1</v>
      </c>
      <c r="Y812">
        <v>1</v>
      </c>
      <c r="Z812">
        <f>IF(AND(MIN(data!D812:'data'!K812, data!M812:'data'!Y812)&gt;=0, IF(data!L812&lt;0, FALSE, data!L812&lt;=95),COUNTA(data!D812:'data'!Y812)=22), 1, 0)</f>
        <v>0</v>
      </c>
      <c r="AA812">
        <f>IF(data!D812=3, IF(COUNTIFS(data!A:A, data!A812, data!G:G, "&lt;&gt;2")=0, 1, 0), 0)</f>
        <v>0</v>
      </c>
      <c r="AB812">
        <f>IF(AND(data!G812=2, COUNTIFS(data!A:A, data!A812, data!G:G, 2) = data!D812), 1, 0)</f>
        <v>0</v>
      </c>
      <c r="AC812" t="str">
        <f>IF(AB812=1, data!D812, "0")</f>
        <v>0</v>
      </c>
    </row>
    <row r="813" spans="1:29" x14ac:dyDescent="0.25">
      <c r="A813" s="1">
        <v>171181</v>
      </c>
      <c r="B813">
        <v>3</v>
      </c>
      <c r="C813" s="1" t="s">
        <v>834</v>
      </c>
      <c r="D813">
        <v>3</v>
      </c>
      <c r="E813">
        <v>2</v>
      </c>
      <c r="F813">
        <v>14</v>
      </c>
      <c r="G813">
        <v>1</v>
      </c>
      <c r="H813">
        <v>17</v>
      </c>
      <c r="I813">
        <v>1</v>
      </c>
      <c r="J813">
        <v>1</v>
      </c>
      <c r="K813">
        <v>4</v>
      </c>
      <c r="L813">
        <v>11</v>
      </c>
      <c r="M813">
        <v>1</v>
      </c>
      <c r="N813">
        <v>1</v>
      </c>
      <c r="O813">
        <v>5</v>
      </c>
      <c r="P813">
        <v>1</v>
      </c>
      <c r="Q813">
        <v>25.442</v>
      </c>
      <c r="R813">
        <v>4</v>
      </c>
      <c r="S813">
        <v>0</v>
      </c>
      <c r="T813">
        <v>180.5</v>
      </c>
      <c r="U813">
        <v>66.900000000000006</v>
      </c>
      <c r="V813">
        <v>20.533999999999999</v>
      </c>
      <c r="W813">
        <v>0.83199999999999996</v>
      </c>
      <c r="X813">
        <v>1</v>
      </c>
      <c r="Y813">
        <v>3</v>
      </c>
      <c r="Z813">
        <f>IF(AND(MIN(data!D813:'data'!K813, data!M813:'data'!Y813)&gt;=0, IF(data!L813&lt;0, FALSE, data!L813&lt;=95),COUNTA(data!D813:'data'!Y813)=22), 1, 0)</f>
        <v>1</v>
      </c>
      <c r="AA813">
        <f>IF(data!D813=3, IF(COUNTIFS(data!A:A, data!A813, data!G:G, "&lt;&gt;2")=0, 1, 0), 0)</f>
        <v>0</v>
      </c>
      <c r="AB813">
        <f>IF(AND(data!G813=2, COUNTIFS(data!A:A, data!A813, data!G:G, 2) = data!D813), 1, 0)</f>
        <v>0</v>
      </c>
      <c r="AC813" t="str">
        <f>IF(AB813=1, data!D813, "0")</f>
        <v>0</v>
      </c>
    </row>
    <row r="814" spans="1:29" x14ac:dyDescent="0.25">
      <c r="A814" s="1">
        <v>171201</v>
      </c>
      <c r="B814">
        <v>1</v>
      </c>
      <c r="C814" s="1" t="s">
        <v>835</v>
      </c>
      <c r="D814">
        <v>1</v>
      </c>
      <c r="E814">
        <v>2</v>
      </c>
      <c r="F814">
        <v>14</v>
      </c>
      <c r="G814">
        <v>1</v>
      </c>
      <c r="H814">
        <v>30</v>
      </c>
      <c r="I814">
        <v>1</v>
      </c>
      <c r="J814">
        <v>1</v>
      </c>
      <c r="K814">
        <v>1</v>
      </c>
      <c r="L814">
        <v>10</v>
      </c>
      <c r="M814">
        <v>1</v>
      </c>
      <c r="N814">
        <v>1</v>
      </c>
      <c r="O814">
        <v>5</v>
      </c>
      <c r="P814">
        <v>1</v>
      </c>
      <c r="Q814">
        <v>4.8449999999999998</v>
      </c>
      <c r="R814">
        <v>-1</v>
      </c>
      <c r="S814">
        <v>0</v>
      </c>
      <c r="T814">
        <v>170.6</v>
      </c>
      <c r="U814">
        <v>87.4</v>
      </c>
      <c r="V814">
        <v>30.03</v>
      </c>
      <c r="W814">
        <v>-1</v>
      </c>
      <c r="X814">
        <v>2</v>
      </c>
      <c r="Y814">
        <v>1</v>
      </c>
      <c r="Z814">
        <f>IF(AND(MIN(data!D814:'data'!K814, data!M814:'data'!Y814)&gt;=0, IF(data!L814&lt;0, FALSE, data!L814&lt;=95),COUNTA(data!D814:'data'!Y814)=22), 1, 0)</f>
        <v>0</v>
      </c>
      <c r="AA814">
        <f>IF(data!D814=3, IF(COUNTIFS(data!A:A, data!A814, data!G:G, "&lt;&gt;2")=0, 1, 0), 0)</f>
        <v>0</v>
      </c>
      <c r="AB814">
        <f>IF(AND(data!G814=2, COUNTIFS(data!A:A, data!A814, data!G:G, 2) = data!D814), 1, 0)</f>
        <v>0</v>
      </c>
      <c r="AC814" t="str">
        <f>IF(AB814=1, data!D814, "0")</f>
        <v>0</v>
      </c>
    </row>
    <row r="815" spans="1:29" x14ac:dyDescent="0.25">
      <c r="A815" s="1">
        <v>171251</v>
      </c>
      <c r="B815">
        <v>1</v>
      </c>
      <c r="C815" s="1" t="s">
        <v>836</v>
      </c>
      <c r="D815">
        <v>2</v>
      </c>
      <c r="E815">
        <v>2</v>
      </c>
      <c r="F815">
        <v>14</v>
      </c>
      <c r="G815">
        <v>2</v>
      </c>
      <c r="H815">
        <v>24</v>
      </c>
      <c r="I815">
        <v>2</v>
      </c>
      <c r="J815">
        <v>1</v>
      </c>
      <c r="K815">
        <v>2</v>
      </c>
      <c r="L815">
        <v>16</v>
      </c>
      <c r="M815">
        <v>2</v>
      </c>
      <c r="N815">
        <v>1</v>
      </c>
      <c r="O815">
        <v>5</v>
      </c>
      <c r="P815">
        <v>1</v>
      </c>
      <c r="Q815">
        <v>19.87</v>
      </c>
      <c r="R815">
        <v>1</v>
      </c>
      <c r="S815">
        <v>5</v>
      </c>
      <c r="T815">
        <v>173.2</v>
      </c>
      <c r="U815">
        <v>70.8</v>
      </c>
      <c r="V815">
        <v>23.600999999999999</v>
      </c>
      <c r="W815">
        <v>0.77200000000000002</v>
      </c>
      <c r="X815">
        <v>2</v>
      </c>
      <c r="Y815">
        <v>1</v>
      </c>
      <c r="Z815">
        <f>IF(AND(MIN(data!D815:'data'!K815, data!M815:'data'!Y815)&gt;=0, IF(data!L815&lt;0, FALSE, data!L815&lt;=95),COUNTA(data!D815:'data'!Y815)=22), 1, 0)</f>
        <v>1</v>
      </c>
      <c r="AA815">
        <f>IF(data!D815=3, IF(COUNTIFS(data!A:A, data!A815, data!G:G, "&lt;&gt;2")=0, 1, 0), 0)</f>
        <v>0</v>
      </c>
      <c r="AB815">
        <f>IF(AND(data!G815=2, COUNTIFS(data!A:A, data!A815, data!G:G, 2) = data!D815), 1, 0)</f>
        <v>0</v>
      </c>
      <c r="AC815" t="str">
        <f>IF(AB815=1, data!D815, "0")</f>
        <v>0</v>
      </c>
    </row>
    <row r="816" spans="1:29" x14ac:dyDescent="0.25">
      <c r="A816" s="1">
        <v>171251</v>
      </c>
      <c r="B816">
        <v>2</v>
      </c>
      <c r="C816" s="1" t="s">
        <v>837</v>
      </c>
      <c r="D816">
        <v>2</v>
      </c>
      <c r="E816">
        <v>2</v>
      </c>
      <c r="F816">
        <v>14</v>
      </c>
      <c r="G816">
        <v>1</v>
      </c>
      <c r="H816">
        <v>27</v>
      </c>
      <c r="I816">
        <v>2</v>
      </c>
      <c r="J816">
        <v>1</v>
      </c>
      <c r="K816">
        <v>3</v>
      </c>
      <c r="L816">
        <v>16</v>
      </c>
      <c r="M816">
        <v>2</v>
      </c>
      <c r="N816">
        <v>2</v>
      </c>
      <c r="O816">
        <v>5</v>
      </c>
      <c r="P816">
        <v>1</v>
      </c>
      <c r="Q816">
        <v>75.028999999999996</v>
      </c>
      <c r="R816">
        <v>-1</v>
      </c>
      <c r="S816">
        <v>0</v>
      </c>
      <c r="T816">
        <v>179.7</v>
      </c>
      <c r="U816">
        <v>67</v>
      </c>
      <c r="V816">
        <v>20.748000000000001</v>
      </c>
      <c r="W816">
        <v>0.85599999999999998</v>
      </c>
      <c r="X816">
        <v>1</v>
      </c>
      <c r="Y816">
        <v>3</v>
      </c>
      <c r="Z816">
        <f>IF(AND(MIN(data!D816:'data'!K816, data!M816:'data'!Y816)&gt;=0, IF(data!L816&lt;0, FALSE, data!L816&lt;=95),COUNTA(data!D816:'data'!Y816)=22), 1, 0)</f>
        <v>0</v>
      </c>
      <c r="AA816">
        <f>IF(data!D816=3, IF(COUNTIFS(data!A:A, data!A816, data!G:G, "&lt;&gt;2")=0, 1, 0), 0)</f>
        <v>0</v>
      </c>
      <c r="AB816">
        <f>IF(AND(data!G816=2, COUNTIFS(data!A:A, data!A816, data!G:G, 2) = data!D816), 1, 0)</f>
        <v>0</v>
      </c>
      <c r="AC816" t="str">
        <f>IF(AB816=1, data!D816, "0")</f>
        <v>0</v>
      </c>
    </row>
    <row r="817" spans="1:29" x14ac:dyDescent="0.25">
      <c r="A817" s="1">
        <v>171271</v>
      </c>
      <c r="B817">
        <v>1</v>
      </c>
      <c r="C817" s="1" t="s">
        <v>838</v>
      </c>
      <c r="D817">
        <v>4</v>
      </c>
      <c r="E817">
        <v>2</v>
      </c>
      <c r="F817">
        <v>14</v>
      </c>
      <c r="G817">
        <v>2</v>
      </c>
      <c r="H817">
        <v>39</v>
      </c>
      <c r="I817">
        <v>2</v>
      </c>
      <c r="J817">
        <v>1</v>
      </c>
      <c r="K817">
        <v>3</v>
      </c>
      <c r="L817">
        <v>20</v>
      </c>
      <c r="M817">
        <v>1</v>
      </c>
      <c r="N817">
        <v>3</v>
      </c>
      <c r="O817">
        <v>5</v>
      </c>
      <c r="P817">
        <v>1</v>
      </c>
      <c r="Q817">
        <v>22.431999999999999</v>
      </c>
      <c r="R817">
        <v>-1</v>
      </c>
      <c r="S817">
        <v>1</v>
      </c>
      <c r="T817">
        <v>167.6</v>
      </c>
      <c r="U817">
        <v>73.7</v>
      </c>
      <c r="V817">
        <v>26.236999999999998</v>
      </c>
      <c r="W817">
        <v>0.77300000000000002</v>
      </c>
      <c r="X817">
        <v>2</v>
      </c>
      <c r="Y817">
        <v>1</v>
      </c>
      <c r="Z817">
        <f>IF(AND(MIN(data!D817:'data'!K817, data!M817:'data'!Y817)&gt;=0, IF(data!L817&lt;0, FALSE, data!L817&lt;=95),COUNTA(data!D817:'data'!Y817)=22), 1, 0)</f>
        <v>0</v>
      </c>
      <c r="AA817">
        <f>IF(data!D817=3, IF(COUNTIFS(data!A:A, data!A817, data!G:G, "&lt;&gt;2")=0, 1, 0), 0)</f>
        <v>0</v>
      </c>
      <c r="AB817">
        <f>IF(AND(data!G817=2, COUNTIFS(data!A:A, data!A817, data!G:G, 2) = data!D817), 1, 0)</f>
        <v>0</v>
      </c>
      <c r="AC817" t="str">
        <f>IF(AB817=1, data!D817, "0")</f>
        <v>0</v>
      </c>
    </row>
    <row r="818" spans="1:29" x14ac:dyDescent="0.25">
      <c r="A818" s="1">
        <v>171271</v>
      </c>
      <c r="B818">
        <v>2</v>
      </c>
      <c r="C818" s="1" t="s">
        <v>839</v>
      </c>
      <c r="D818">
        <v>4</v>
      </c>
      <c r="E818">
        <v>2</v>
      </c>
      <c r="F818">
        <v>14</v>
      </c>
      <c r="G818">
        <v>1</v>
      </c>
      <c r="H818">
        <v>45</v>
      </c>
      <c r="I818">
        <v>2</v>
      </c>
      <c r="J818">
        <v>1</v>
      </c>
      <c r="K818">
        <v>4</v>
      </c>
      <c r="L818">
        <v>20</v>
      </c>
      <c r="M818">
        <v>3</v>
      </c>
      <c r="N818">
        <v>1</v>
      </c>
      <c r="O818">
        <v>5</v>
      </c>
      <c r="P818">
        <v>1</v>
      </c>
      <c r="Q818">
        <v>8.6851000000000003</v>
      </c>
      <c r="R818">
        <v>-1</v>
      </c>
      <c r="S818">
        <v>0</v>
      </c>
      <c r="T818">
        <v>174.5</v>
      </c>
      <c r="U818">
        <v>81.900000000000006</v>
      </c>
      <c r="V818">
        <v>26.896000000000001</v>
      </c>
      <c r="W818">
        <v>0.91600000000000004</v>
      </c>
      <c r="X818">
        <v>2</v>
      </c>
      <c r="Y818">
        <v>1</v>
      </c>
      <c r="Z818">
        <f>IF(AND(MIN(data!D818:'data'!K818, data!M818:'data'!Y818)&gt;=0, IF(data!L818&lt;0, FALSE, data!L818&lt;=95),COUNTA(data!D818:'data'!Y818)=22), 1, 0)</f>
        <v>0</v>
      </c>
      <c r="AA818">
        <f>IF(data!D818=3, IF(COUNTIFS(data!A:A, data!A818, data!G:G, "&lt;&gt;2")=0, 1, 0), 0)</f>
        <v>0</v>
      </c>
      <c r="AB818">
        <f>IF(AND(data!G818=2, COUNTIFS(data!A:A, data!A818, data!G:G, 2) = data!D818), 1, 0)</f>
        <v>0</v>
      </c>
      <c r="AC818" t="str">
        <f>IF(AB818=1, data!D818, "0")</f>
        <v>0</v>
      </c>
    </row>
    <row r="819" spans="1:29" x14ac:dyDescent="0.25">
      <c r="A819" s="1">
        <v>171271</v>
      </c>
      <c r="B819">
        <v>3</v>
      </c>
      <c r="C819" s="1" t="s">
        <v>840</v>
      </c>
      <c r="D819">
        <v>4</v>
      </c>
      <c r="E819">
        <v>2</v>
      </c>
      <c r="F819">
        <v>14</v>
      </c>
      <c r="G819">
        <v>2</v>
      </c>
      <c r="H819">
        <v>9</v>
      </c>
      <c r="I819">
        <v>-1</v>
      </c>
      <c r="J819">
        <v>1</v>
      </c>
      <c r="K819">
        <v>-1</v>
      </c>
      <c r="L819">
        <v>20</v>
      </c>
      <c r="M819">
        <v>2</v>
      </c>
      <c r="N819">
        <v>-1</v>
      </c>
      <c r="O819">
        <v>-1</v>
      </c>
      <c r="P819">
        <v>-1</v>
      </c>
      <c r="Q819">
        <v>-1</v>
      </c>
      <c r="R819">
        <v>-1</v>
      </c>
      <c r="S819">
        <v>-2</v>
      </c>
      <c r="T819">
        <v>142</v>
      </c>
      <c r="U819">
        <v>36</v>
      </c>
      <c r="V819">
        <v>17.853999999999999</v>
      </c>
      <c r="W819">
        <v>-1</v>
      </c>
      <c r="X819">
        <v>1</v>
      </c>
      <c r="Y819">
        <v>3</v>
      </c>
      <c r="Z819">
        <f>IF(AND(MIN(data!D819:'data'!K819, data!M819:'data'!Y819)&gt;=0, IF(data!L819&lt;0, FALSE, data!L819&lt;=95),COUNTA(data!D819:'data'!Y819)=22), 1, 0)</f>
        <v>0</v>
      </c>
      <c r="AA819">
        <f>IF(data!D819=3, IF(COUNTIFS(data!A:A, data!A819, data!G:G, "&lt;&gt;2")=0, 1, 0), 0)</f>
        <v>0</v>
      </c>
      <c r="AB819">
        <f>IF(AND(data!G819=2, COUNTIFS(data!A:A, data!A819, data!G:G, 2) = data!D819), 1, 0)</f>
        <v>0</v>
      </c>
      <c r="AC819" t="str">
        <f>IF(AB819=1, data!D819, "0")</f>
        <v>0</v>
      </c>
    </row>
    <row r="820" spans="1:29" x14ac:dyDescent="0.25">
      <c r="A820" s="1">
        <v>171271</v>
      </c>
      <c r="B820">
        <v>4</v>
      </c>
      <c r="C820" s="1" t="s">
        <v>841</v>
      </c>
      <c r="D820">
        <v>4</v>
      </c>
      <c r="E820">
        <v>2</v>
      </c>
      <c r="F820">
        <v>14</v>
      </c>
      <c r="G820">
        <v>1</v>
      </c>
      <c r="H820">
        <v>4</v>
      </c>
      <c r="I820">
        <v>-1</v>
      </c>
      <c r="J820">
        <v>1</v>
      </c>
      <c r="K820">
        <v>-1</v>
      </c>
      <c r="L820">
        <v>20</v>
      </c>
      <c r="M820">
        <v>1</v>
      </c>
      <c r="N820">
        <v>-1</v>
      </c>
      <c r="O820">
        <v>-1</v>
      </c>
      <c r="P820">
        <v>-1</v>
      </c>
      <c r="Q820">
        <v>-1</v>
      </c>
      <c r="R820">
        <v>-1</v>
      </c>
      <c r="S820">
        <v>-2</v>
      </c>
      <c r="T820">
        <v>108.4</v>
      </c>
      <c r="U820">
        <v>20</v>
      </c>
      <c r="V820">
        <v>17.02</v>
      </c>
      <c r="W820">
        <v>-1</v>
      </c>
      <c r="X820">
        <v>-2</v>
      </c>
      <c r="Y820">
        <v>-2</v>
      </c>
      <c r="Z820">
        <f>IF(AND(MIN(data!D820:'data'!K820, data!M820:'data'!Y820)&gt;=0, IF(data!L820&lt;0, FALSE, data!L820&lt;=95),COUNTA(data!D820:'data'!Y820)=22), 1, 0)</f>
        <v>0</v>
      </c>
      <c r="AA820">
        <f>IF(data!D820=3, IF(COUNTIFS(data!A:A, data!A820, data!G:G, "&lt;&gt;2")=0, 1, 0), 0)</f>
        <v>0</v>
      </c>
      <c r="AB820">
        <f>IF(AND(data!G820=2, COUNTIFS(data!A:A, data!A820, data!G:G, 2) = data!D820), 1, 0)</f>
        <v>0</v>
      </c>
      <c r="AC820" t="str">
        <f>IF(AB820=1, data!D820, "0")</f>
        <v>0</v>
      </c>
    </row>
    <row r="821" spans="1:29" x14ac:dyDescent="0.25">
      <c r="A821" s="1">
        <v>171341</v>
      </c>
      <c r="B821">
        <v>1</v>
      </c>
      <c r="C821" s="1" t="s">
        <v>842</v>
      </c>
      <c r="D821">
        <v>4</v>
      </c>
      <c r="E821">
        <v>2</v>
      </c>
      <c r="F821">
        <v>14</v>
      </c>
      <c r="G821">
        <v>1</v>
      </c>
      <c r="H821">
        <v>45</v>
      </c>
      <c r="I821">
        <v>3</v>
      </c>
      <c r="J821">
        <v>1</v>
      </c>
      <c r="K821">
        <v>1</v>
      </c>
      <c r="L821">
        <v>-1</v>
      </c>
      <c r="M821">
        <v>2</v>
      </c>
      <c r="N821">
        <v>1</v>
      </c>
      <c r="O821">
        <v>5</v>
      </c>
      <c r="P821">
        <v>1</v>
      </c>
      <c r="Q821">
        <v>3.1425000000000001</v>
      </c>
      <c r="R821">
        <v>-1</v>
      </c>
      <c r="S821">
        <v>12</v>
      </c>
      <c r="T821">
        <v>172.5</v>
      </c>
      <c r="U821">
        <v>84.5</v>
      </c>
      <c r="V821">
        <v>28.396999999999998</v>
      </c>
      <c r="W821">
        <v>0.92100000000000004</v>
      </c>
      <c r="X821">
        <v>2</v>
      </c>
      <c r="Y821">
        <v>1</v>
      </c>
      <c r="Z821">
        <f>IF(AND(MIN(data!D821:'data'!K821, data!M821:'data'!Y821)&gt;=0, IF(data!L821&lt;0, FALSE, data!L821&lt;=95),COUNTA(data!D821:'data'!Y821)=22), 1, 0)</f>
        <v>0</v>
      </c>
      <c r="AA821">
        <f>IF(data!D821=3, IF(COUNTIFS(data!A:A, data!A821, data!G:G, "&lt;&gt;2")=0, 1, 0), 0)</f>
        <v>0</v>
      </c>
      <c r="AB821">
        <f>IF(AND(data!G821=2, COUNTIFS(data!A:A, data!A821, data!G:G, 2) = data!D821), 1, 0)</f>
        <v>0</v>
      </c>
      <c r="AC821" t="str">
        <f>IF(AB821=1, data!D821, "0")</f>
        <v>0</v>
      </c>
    </row>
    <row r="822" spans="1:29" x14ac:dyDescent="0.25">
      <c r="A822" s="1">
        <v>171341</v>
      </c>
      <c r="B822">
        <v>2</v>
      </c>
      <c r="C822" s="1" t="s">
        <v>843</v>
      </c>
      <c r="D822">
        <v>4</v>
      </c>
      <c r="E822">
        <v>2</v>
      </c>
      <c r="F822">
        <v>14</v>
      </c>
      <c r="G822">
        <v>1</v>
      </c>
      <c r="H822">
        <v>18</v>
      </c>
      <c r="I822">
        <v>1</v>
      </c>
      <c r="J822">
        <v>1</v>
      </c>
      <c r="K822">
        <v>3</v>
      </c>
      <c r="L822">
        <v>-1</v>
      </c>
      <c r="M822">
        <v>1</v>
      </c>
      <c r="N822">
        <v>1</v>
      </c>
      <c r="O822">
        <v>5</v>
      </c>
      <c r="P822">
        <v>1</v>
      </c>
      <c r="Q822">
        <v>4.8074000000000003</v>
      </c>
      <c r="R822">
        <v>3</v>
      </c>
      <c r="S822">
        <v>8</v>
      </c>
      <c r="T822">
        <v>172.6</v>
      </c>
      <c r="U822">
        <v>55.2</v>
      </c>
      <c r="V822">
        <v>18.529</v>
      </c>
      <c r="W822">
        <v>0.81399999999999995</v>
      </c>
      <c r="X822">
        <v>3</v>
      </c>
      <c r="Y822">
        <v>3</v>
      </c>
      <c r="Z822">
        <f>IF(AND(MIN(data!D822:'data'!K822, data!M822:'data'!Y822)&gt;=0, IF(data!L822&lt;0, FALSE, data!L822&lt;=95),COUNTA(data!D822:'data'!Y822)=22), 1, 0)</f>
        <v>0</v>
      </c>
      <c r="AA822">
        <f>IF(data!D822=3, IF(COUNTIFS(data!A:A, data!A822, data!G:G, "&lt;&gt;2")=0, 1, 0), 0)</f>
        <v>0</v>
      </c>
      <c r="AB822">
        <f>IF(AND(data!G822=2, COUNTIFS(data!A:A, data!A822, data!G:G, 2) = data!D822), 1, 0)</f>
        <v>0</v>
      </c>
      <c r="AC822" t="str">
        <f>IF(AB822=1, data!D822, "0")</f>
        <v>0</v>
      </c>
    </row>
    <row r="823" spans="1:29" x14ac:dyDescent="0.25">
      <c r="A823" s="1">
        <v>171341</v>
      </c>
      <c r="B823">
        <v>3</v>
      </c>
      <c r="C823" s="1" t="s">
        <v>844</v>
      </c>
      <c r="D823">
        <v>4</v>
      </c>
      <c r="E823">
        <v>2</v>
      </c>
      <c r="F823">
        <v>14</v>
      </c>
      <c r="G823">
        <v>1</v>
      </c>
      <c r="H823">
        <v>15</v>
      </c>
      <c r="I823">
        <v>-1</v>
      </c>
      <c r="J823">
        <v>1</v>
      </c>
      <c r="K823">
        <v>-1</v>
      </c>
      <c r="L823">
        <v>-1</v>
      </c>
      <c r="M823">
        <v>1</v>
      </c>
      <c r="N823">
        <v>-1</v>
      </c>
      <c r="O823">
        <v>-1</v>
      </c>
      <c r="P823">
        <v>-1</v>
      </c>
      <c r="Q823">
        <v>-1</v>
      </c>
      <c r="R823">
        <v>-1</v>
      </c>
      <c r="S823">
        <v>4</v>
      </c>
      <c r="T823">
        <v>181</v>
      </c>
      <c r="U823">
        <v>72.5</v>
      </c>
      <c r="V823">
        <v>22.13</v>
      </c>
      <c r="W823">
        <v>-1</v>
      </c>
      <c r="X823">
        <v>1</v>
      </c>
      <c r="Y823">
        <v>3</v>
      </c>
      <c r="Z823">
        <f>IF(AND(MIN(data!D823:'data'!K823, data!M823:'data'!Y823)&gt;=0, IF(data!L823&lt;0, FALSE, data!L823&lt;=95),COUNTA(data!D823:'data'!Y823)=22), 1, 0)</f>
        <v>0</v>
      </c>
      <c r="AA823">
        <f>IF(data!D823=3, IF(COUNTIFS(data!A:A, data!A823, data!G:G, "&lt;&gt;2")=0, 1, 0), 0)</f>
        <v>0</v>
      </c>
      <c r="AB823">
        <f>IF(AND(data!G823=2, COUNTIFS(data!A:A, data!A823, data!G:G, 2) = data!D823), 1, 0)</f>
        <v>0</v>
      </c>
      <c r="AC823" t="str">
        <f>IF(AB823=1, data!D823, "0")</f>
        <v>0</v>
      </c>
    </row>
    <row r="824" spans="1:29" x14ac:dyDescent="0.25">
      <c r="A824" s="1">
        <v>171341</v>
      </c>
      <c r="B824">
        <v>4</v>
      </c>
      <c r="C824" s="1" t="s">
        <v>845</v>
      </c>
      <c r="D824">
        <v>4</v>
      </c>
      <c r="E824">
        <v>2</v>
      </c>
      <c r="F824">
        <v>14</v>
      </c>
      <c r="G824">
        <v>1</v>
      </c>
      <c r="H824">
        <v>13</v>
      </c>
      <c r="I824">
        <v>-1</v>
      </c>
      <c r="J824">
        <v>1</v>
      </c>
      <c r="K824">
        <v>-1</v>
      </c>
      <c r="L824">
        <v>-1</v>
      </c>
      <c r="M824">
        <v>1</v>
      </c>
      <c r="N824">
        <v>-1</v>
      </c>
      <c r="O824">
        <v>-1</v>
      </c>
      <c r="P824">
        <v>-1</v>
      </c>
      <c r="Q824">
        <v>-1</v>
      </c>
      <c r="R824">
        <v>-1</v>
      </c>
      <c r="S824">
        <v>5</v>
      </c>
      <c r="T824">
        <v>155</v>
      </c>
      <c r="U824">
        <v>38.700000000000003</v>
      </c>
      <c r="V824">
        <v>16.108000000000001</v>
      </c>
      <c r="W824">
        <v>-1</v>
      </c>
      <c r="X824">
        <v>3</v>
      </c>
      <c r="Y824">
        <v>2</v>
      </c>
      <c r="Z824">
        <f>IF(AND(MIN(data!D824:'data'!K824, data!M824:'data'!Y824)&gt;=0, IF(data!L824&lt;0, FALSE, data!L824&lt;=95),COUNTA(data!D824:'data'!Y824)=22), 1, 0)</f>
        <v>0</v>
      </c>
      <c r="AA824">
        <f>IF(data!D824=3, IF(COUNTIFS(data!A:A, data!A824, data!G:G, "&lt;&gt;2")=0, 1, 0), 0)</f>
        <v>0</v>
      </c>
      <c r="AB824">
        <f>IF(AND(data!G824=2, COUNTIFS(data!A:A, data!A824, data!G:G, 2) = data!D824), 1, 0)</f>
        <v>0</v>
      </c>
      <c r="AC824" t="str">
        <f>IF(AB824=1, data!D824, "0")</f>
        <v>0</v>
      </c>
    </row>
    <row r="825" spans="1:29" x14ac:dyDescent="0.25">
      <c r="A825" s="1">
        <v>171351</v>
      </c>
      <c r="B825">
        <v>1</v>
      </c>
      <c r="C825" s="1" t="s">
        <v>846</v>
      </c>
      <c r="D825">
        <v>1</v>
      </c>
      <c r="E825">
        <v>2</v>
      </c>
      <c r="F825">
        <v>14</v>
      </c>
      <c r="G825">
        <v>1</v>
      </c>
      <c r="H825">
        <v>54</v>
      </c>
      <c r="I825">
        <v>5</v>
      </c>
      <c r="J825">
        <v>1</v>
      </c>
      <c r="K825">
        <v>1</v>
      </c>
      <c r="L825">
        <v>11</v>
      </c>
      <c r="M825">
        <v>2</v>
      </c>
      <c r="N825">
        <v>1</v>
      </c>
      <c r="O825">
        <v>5</v>
      </c>
      <c r="P825">
        <v>1</v>
      </c>
      <c r="Q825">
        <v>3.2879999999999998</v>
      </c>
      <c r="R825">
        <v>-1</v>
      </c>
      <c r="S825">
        <v>0</v>
      </c>
      <c r="T825">
        <v>151.9</v>
      </c>
      <c r="U825">
        <v>55.7</v>
      </c>
      <c r="V825">
        <v>24.14</v>
      </c>
      <c r="W825">
        <v>0.78300000000000003</v>
      </c>
      <c r="X825">
        <v>1</v>
      </c>
      <c r="Y825">
        <v>3</v>
      </c>
      <c r="Z825">
        <f>IF(AND(MIN(data!D825:'data'!K825, data!M825:'data'!Y825)&gt;=0, IF(data!L825&lt;0, FALSE, data!L825&lt;=95),COUNTA(data!D825:'data'!Y825)=22), 1, 0)</f>
        <v>0</v>
      </c>
      <c r="AA825">
        <f>IF(data!D825=3, IF(COUNTIFS(data!A:A, data!A825, data!G:G, "&lt;&gt;2")=0, 1, 0), 0)</f>
        <v>0</v>
      </c>
      <c r="AB825">
        <f>IF(AND(data!G825=2, COUNTIFS(data!A:A, data!A825, data!G:G, 2) = data!D825), 1, 0)</f>
        <v>0</v>
      </c>
      <c r="AC825" t="str">
        <f>IF(AB825=1, data!D825, "0")</f>
        <v>0</v>
      </c>
    </row>
    <row r="826" spans="1:29" x14ac:dyDescent="0.25">
      <c r="A826" s="1">
        <v>172051</v>
      </c>
      <c r="B826">
        <v>1</v>
      </c>
      <c r="C826" s="1" t="s">
        <v>847</v>
      </c>
      <c r="D826">
        <v>4</v>
      </c>
      <c r="E826">
        <v>2</v>
      </c>
      <c r="F826">
        <v>13</v>
      </c>
      <c r="G826">
        <v>1</v>
      </c>
      <c r="H826">
        <v>37</v>
      </c>
      <c r="I826">
        <v>2</v>
      </c>
      <c r="J826">
        <v>1</v>
      </c>
      <c r="K826">
        <v>4</v>
      </c>
      <c r="L826">
        <v>19</v>
      </c>
      <c r="M826">
        <v>1</v>
      </c>
      <c r="N826">
        <v>1</v>
      </c>
      <c r="O826">
        <v>5</v>
      </c>
      <c r="P826">
        <v>1</v>
      </c>
      <c r="Q826">
        <v>13.095000000000001</v>
      </c>
      <c r="R826">
        <v>-1</v>
      </c>
      <c r="S826">
        <v>0</v>
      </c>
      <c r="T826">
        <v>177.7</v>
      </c>
      <c r="U826">
        <v>78.2</v>
      </c>
      <c r="V826">
        <v>24.765000000000001</v>
      </c>
      <c r="W826">
        <v>0.89500000000000002</v>
      </c>
      <c r="X826">
        <v>1</v>
      </c>
      <c r="Y826">
        <v>1</v>
      </c>
      <c r="Z826">
        <f>IF(AND(MIN(data!D826:'data'!K826, data!M826:'data'!Y826)&gt;=0, IF(data!L826&lt;0, FALSE, data!L826&lt;=95),COUNTA(data!D826:'data'!Y826)=22), 1, 0)</f>
        <v>0</v>
      </c>
      <c r="AA826">
        <f>IF(data!D826=3, IF(COUNTIFS(data!A:A, data!A826, data!G:G, "&lt;&gt;2")=0, 1, 0), 0)</f>
        <v>0</v>
      </c>
      <c r="AB826">
        <f>IF(AND(data!G826=2, COUNTIFS(data!A:A, data!A826, data!G:G, 2) = data!D826), 1, 0)</f>
        <v>0</v>
      </c>
      <c r="AC826" t="str">
        <f>IF(AB826=1, data!D826, "0")</f>
        <v>0</v>
      </c>
    </row>
    <row r="827" spans="1:29" x14ac:dyDescent="0.25">
      <c r="A827" s="1">
        <v>172051</v>
      </c>
      <c r="B827">
        <v>2</v>
      </c>
      <c r="C827" s="1" t="s">
        <v>848</v>
      </c>
      <c r="D827">
        <v>4</v>
      </c>
      <c r="E827">
        <v>2</v>
      </c>
      <c r="F827">
        <v>13</v>
      </c>
      <c r="G827">
        <v>2</v>
      </c>
      <c r="H827">
        <v>30</v>
      </c>
      <c r="I827">
        <v>2</v>
      </c>
      <c r="J827">
        <v>1</v>
      </c>
      <c r="K827">
        <v>1</v>
      </c>
      <c r="L827">
        <v>19</v>
      </c>
      <c r="M827">
        <v>2</v>
      </c>
      <c r="N827">
        <v>2</v>
      </c>
      <c r="O827">
        <v>5</v>
      </c>
      <c r="P827">
        <v>1</v>
      </c>
      <c r="Q827">
        <v>2.3929999999999998</v>
      </c>
      <c r="R827">
        <v>-1</v>
      </c>
      <c r="S827">
        <v>2</v>
      </c>
      <c r="T827">
        <v>164.5</v>
      </c>
      <c r="U827">
        <v>62.1</v>
      </c>
      <c r="V827">
        <v>22.949000000000002</v>
      </c>
      <c r="W827">
        <v>0.82199999999999995</v>
      </c>
      <c r="X827">
        <v>3</v>
      </c>
      <c r="Y827">
        <v>2</v>
      </c>
      <c r="Z827">
        <f>IF(AND(MIN(data!D827:'data'!K827, data!M827:'data'!Y827)&gt;=0, IF(data!L827&lt;0, FALSE, data!L827&lt;=95),COUNTA(data!D827:'data'!Y827)=22), 1, 0)</f>
        <v>0</v>
      </c>
      <c r="AA827">
        <f>IF(data!D827=3, IF(COUNTIFS(data!A:A, data!A827, data!G:G, "&lt;&gt;2")=0, 1, 0), 0)</f>
        <v>0</v>
      </c>
      <c r="AB827">
        <f>IF(AND(data!G827=2, COUNTIFS(data!A:A, data!A827, data!G:G, 2) = data!D827), 1, 0)</f>
        <v>0</v>
      </c>
      <c r="AC827" t="str">
        <f>IF(AB827=1, data!D827, "0")</f>
        <v>0</v>
      </c>
    </row>
    <row r="828" spans="1:29" x14ac:dyDescent="0.25">
      <c r="A828" s="1">
        <v>172051</v>
      </c>
      <c r="B828">
        <v>3</v>
      </c>
      <c r="C828" s="1" t="s">
        <v>849</v>
      </c>
      <c r="D828">
        <v>4</v>
      </c>
      <c r="E828">
        <v>2</v>
      </c>
      <c r="F828">
        <v>13</v>
      </c>
      <c r="G828">
        <v>2</v>
      </c>
      <c r="H828">
        <v>0</v>
      </c>
      <c r="I828">
        <v>-1</v>
      </c>
      <c r="J828">
        <v>1</v>
      </c>
      <c r="K828">
        <v>-1</v>
      </c>
      <c r="L828">
        <v>19</v>
      </c>
      <c r="M828">
        <v>1</v>
      </c>
      <c r="N828">
        <v>-1</v>
      </c>
      <c r="O828">
        <v>-1</v>
      </c>
      <c r="P828">
        <v>-1</v>
      </c>
      <c r="Q828">
        <v>-1</v>
      </c>
      <c r="R828">
        <v>-1</v>
      </c>
      <c r="S828">
        <v>-2</v>
      </c>
      <c r="T828">
        <v>-1</v>
      </c>
      <c r="U828">
        <v>3.1</v>
      </c>
      <c r="V828">
        <v>-1</v>
      </c>
      <c r="W828">
        <v>-1</v>
      </c>
      <c r="X828">
        <v>-2</v>
      </c>
      <c r="Y828">
        <v>-2</v>
      </c>
      <c r="Z828">
        <f>IF(AND(MIN(data!D828:'data'!K828, data!M828:'data'!Y828)&gt;=0, IF(data!L828&lt;0, FALSE, data!L828&lt;=95),COUNTA(data!D828:'data'!Y828)=22), 1, 0)</f>
        <v>0</v>
      </c>
      <c r="AA828">
        <f>IF(data!D828=3, IF(COUNTIFS(data!A:A, data!A828, data!G:G, "&lt;&gt;2")=0, 1, 0), 0)</f>
        <v>0</v>
      </c>
      <c r="AB828">
        <f>IF(AND(data!G828=2, COUNTIFS(data!A:A, data!A828, data!G:G, 2) = data!D828), 1, 0)</f>
        <v>0</v>
      </c>
      <c r="AC828" t="str">
        <f>IF(AB828=1, data!D828, "0")</f>
        <v>0</v>
      </c>
    </row>
    <row r="829" spans="1:29" x14ac:dyDescent="0.25">
      <c r="A829" s="1">
        <v>172051</v>
      </c>
      <c r="B829">
        <v>4</v>
      </c>
      <c r="C829" s="1" t="s">
        <v>850</v>
      </c>
      <c r="D829">
        <v>4</v>
      </c>
      <c r="E829">
        <v>2</v>
      </c>
      <c r="F829">
        <v>13</v>
      </c>
      <c r="G829">
        <v>2</v>
      </c>
      <c r="H829">
        <v>0</v>
      </c>
      <c r="I829">
        <v>-1</v>
      </c>
      <c r="J829">
        <v>1</v>
      </c>
      <c r="K829">
        <v>-1</v>
      </c>
      <c r="L829">
        <v>19</v>
      </c>
      <c r="M829">
        <v>1</v>
      </c>
      <c r="N829">
        <v>-1</v>
      </c>
      <c r="O829">
        <v>-1</v>
      </c>
      <c r="P829">
        <v>-1</v>
      </c>
      <c r="Q829">
        <v>-1</v>
      </c>
      <c r="R829">
        <v>-1</v>
      </c>
      <c r="S829">
        <v>-2</v>
      </c>
      <c r="T829">
        <v>-1</v>
      </c>
      <c r="U829">
        <v>3.7</v>
      </c>
      <c r="V829">
        <v>-1</v>
      </c>
      <c r="W829">
        <v>-1</v>
      </c>
      <c r="X829">
        <v>-2</v>
      </c>
      <c r="Y829">
        <v>-2</v>
      </c>
      <c r="Z829">
        <f>IF(AND(MIN(data!D829:'data'!K829, data!M829:'data'!Y829)&gt;=0, IF(data!L829&lt;0, FALSE, data!L829&lt;=95),COUNTA(data!D829:'data'!Y829)=22), 1, 0)</f>
        <v>0</v>
      </c>
      <c r="AA829">
        <f>IF(data!D829=3, IF(COUNTIFS(data!A:A, data!A829, data!G:G, "&lt;&gt;2")=0, 1, 0), 0)</f>
        <v>0</v>
      </c>
      <c r="AB829">
        <f>IF(AND(data!G829=2, COUNTIFS(data!A:A, data!A829, data!G:G, 2) = data!D829), 1, 0)</f>
        <v>0</v>
      </c>
      <c r="AC829" t="str">
        <f>IF(AB829=1, data!D829, "0")</f>
        <v>0</v>
      </c>
    </row>
    <row r="830" spans="1:29" x14ac:dyDescent="0.25">
      <c r="A830" s="1">
        <v>172151</v>
      </c>
      <c r="B830">
        <v>1</v>
      </c>
      <c r="C830" s="1" t="s">
        <v>851</v>
      </c>
      <c r="D830">
        <v>2</v>
      </c>
      <c r="E830">
        <v>2</v>
      </c>
      <c r="F830">
        <v>13</v>
      </c>
      <c r="G830">
        <v>2</v>
      </c>
      <c r="H830">
        <v>67</v>
      </c>
      <c r="I830">
        <v>2</v>
      </c>
      <c r="J830">
        <v>1</v>
      </c>
      <c r="K830">
        <v>7</v>
      </c>
      <c r="L830">
        <v>8</v>
      </c>
      <c r="M830">
        <v>3</v>
      </c>
      <c r="N830">
        <v>1</v>
      </c>
      <c r="O830">
        <v>5</v>
      </c>
      <c r="P830">
        <v>1</v>
      </c>
      <c r="Q830">
        <v>0.66300000000000003</v>
      </c>
      <c r="R830">
        <v>-1</v>
      </c>
      <c r="S830">
        <v>3</v>
      </c>
      <c r="T830">
        <v>147</v>
      </c>
      <c r="U830">
        <v>50.6</v>
      </c>
      <c r="V830">
        <v>23.416</v>
      </c>
      <c r="W830">
        <v>0.874</v>
      </c>
      <c r="X830">
        <v>-9</v>
      </c>
      <c r="Y830">
        <v>-9</v>
      </c>
      <c r="Z830">
        <f>IF(AND(MIN(data!D830:'data'!K830, data!M830:'data'!Y830)&gt;=0, IF(data!L830&lt;0, FALSE, data!L830&lt;=95),COUNTA(data!D830:'data'!Y830)=22), 1, 0)</f>
        <v>0</v>
      </c>
      <c r="AA830">
        <f>IF(data!D830=3, IF(COUNTIFS(data!A:A, data!A830, data!G:G, "&lt;&gt;2")=0, 1, 0), 0)</f>
        <v>0</v>
      </c>
      <c r="AB830">
        <f>IF(AND(data!G830=2, COUNTIFS(data!A:A, data!A830, data!G:G, 2) = data!D830), 1, 0)</f>
        <v>0</v>
      </c>
      <c r="AC830" t="str">
        <f>IF(AB830=1, data!D830, "0")</f>
        <v>0</v>
      </c>
    </row>
    <row r="831" spans="1:29" x14ac:dyDescent="0.25">
      <c r="A831" s="1">
        <v>172151</v>
      </c>
      <c r="B831">
        <v>2</v>
      </c>
      <c r="C831" s="1" t="s">
        <v>852</v>
      </c>
      <c r="D831">
        <v>2</v>
      </c>
      <c r="E831">
        <v>2</v>
      </c>
      <c r="F831">
        <v>13</v>
      </c>
      <c r="G831">
        <v>1</v>
      </c>
      <c r="H831">
        <v>68</v>
      </c>
      <c r="I831">
        <v>2</v>
      </c>
      <c r="J831">
        <v>1</v>
      </c>
      <c r="K831">
        <v>6</v>
      </c>
      <c r="L831">
        <v>8</v>
      </c>
      <c r="M831">
        <v>2</v>
      </c>
      <c r="N831">
        <v>3</v>
      </c>
      <c r="O831">
        <v>5</v>
      </c>
      <c r="P831">
        <v>1</v>
      </c>
      <c r="Q831">
        <v>0.66300000000000003</v>
      </c>
      <c r="R831">
        <v>-1</v>
      </c>
      <c r="S831">
        <v>0</v>
      </c>
      <c r="T831">
        <v>-1</v>
      </c>
      <c r="U831">
        <v>76.8</v>
      </c>
      <c r="V831">
        <v>-1</v>
      </c>
      <c r="W831">
        <v>0.98699999999999999</v>
      </c>
      <c r="X831">
        <v>2</v>
      </c>
      <c r="Y831">
        <v>3</v>
      </c>
      <c r="Z831">
        <f>IF(AND(MIN(data!D831:'data'!K831, data!M831:'data'!Y831)&gt;=0, IF(data!L831&lt;0, FALSE, data!L831&lt;=95),COUNTA(data!D831:'data'!Y831)=22), 1, 0)</f>
        <v>0</v>
      </c>
      <c r="AA831">
        <f>IF(data!D831=3, IF(COUNTIFS(data!A:A, data!A831, data!G:G, "&lt;&gt;2")=0, 1, 0), 0)</f>
        <v>0</v>
      </c>
      <c r="AB831">
        <f>IF(AND(data!G831=2, COUNTIFS(data!A:A, data!A831, data!G:G, 2) = data!D831), 1, 0)</f>
        <v>0</v>
      </c>
      <c r="AC831" t="str">
        <f>IF(AB831=1, data!D831, "0")</f>
        <v>0</v>
      </c>
    </row>
    <row r="832" spans="1:29" x14ac:dyDescent="0.25">
      <c r="A832" s="1">
        <v>172181</v>
      </c>
      <c r="B832">
        <v>1</v>
      </c>
      <c r="C832" s="1" t="s">
        <v>853</v>
      </c>
      <c r="D832">
        <v>2</v>
      </c>
      <c r="E832">
        <v>2</v>
      </c>
      <c r="F832">
        <v>13</v>
      </c>
      <c r="G832">
        <v>2</v>
      </c>
      <c r="H832">
        <v>58</v>
      </c>
      <c r="I832">
        <v>5</v>
      </c>
      <c r="J832">
        <v>1</v>
      </c>
      <c r="K832">
        <v>7</v>
      </c>
      <c r="L832">
        <v>-1</v>
      </c>
      <c r="M832">
        <v>3</v>
      </c>
      <c r="N832">
        <v>3</v>
      </c>
      <c r="O832">
        <v>5</v>
      </c>
      <c r="P832">
        <v>2</v>
      </c>
      <c r="Q832">
        <v>0</v>
      </c>
      <c r="R832">
        <v>-1</v>
      </c>
      <c r="S832">
        <v>1</v>
      </c>
      <c r="T832">
        <v>165.8</v>
      </c>
      <c r="U832">
        <v>79.7</v>
      </c>
      <c r="V832">
        <v>28.992999999999999</v>
      </c>
      <c r="W832">
        <v>0.84799999999999998</v>
      </c>
      <c r="X832">
        <v>2</v>
      </c>
      <c r="Y832">
        <v>1</v>
      </c>
      <c r="Z832">
        <f>IF(AND(MIN(data!D832:'data'!K832, data!M832:'data'!Y832)&gt;=0, IF(data!L832&lt;0, FALSE, data!L832&lt;=95),COUNTA(data!D832:'data'!Y832)=22), 1, 0)</f>
        <v>0</v>
      </c>
      <c r="AA832">
        <f>IF(data!D832=3, IF(COUNTIFS(data!A:A, data!A832, data!G:G, "&lt;&gt;2")=0, 1, 0), 0)</f>
        <v>0</v>
      </c>
      <c r="AB832">
        <f>IF(AND(data!G832=2, COUNTIFS(data!A:A, data!A832, data!G:G, 2) = data!D832), 1, 0)</f>
        <v>0</v>
      </c>
      <c r="AC832" t="str">
        <f>IF(AB832=1, data!D832, "0")</f>
        <v>0</v>
      </c>
    </row>
    <row r="833" spans="1:29" x14ac:dyDescent="0.25">
      <c r="A833" s="1">
        <v>172181</v>
      </c>
      <c r="B833">
        <v>2</v>
      </c>
      <c r="C833" s="1" t="s">
        <v>854</v>
      </c>
      <c r="D833">
        <v>2</v>
      </c>
      <c r="E833">
        <v>2</v>
      </c>
      <c r="F833">
        <v>13</v>
      </c>
      <c r="G833">
        <v>1</v>
      </c>
      <c r="H833">
        <v>83</v>
      </c>
      <c r="I833">
        <v>5</v>
      </c>
      <c r="J833">
        <v>1</v>
      </c>
      <c r="K833">
        <v>3</v>
      </c>
      <c r="L833">
        <v>-1</v>
      </c>
      <c r="M833">
        <v>3</v>
      </c>
      <c r="N833">
        <v>3</v>
      </c>
      <c r="O833">
        <v>5</v>
      </c>
      <c r="P833">
        <v>1</v>
      </c>
      <c r="Q833">
        <v>0.14499999999999999</v>
      </c>
      <c r="R833">
        <v>-1</v>
      </c>
      <c r="S833">
        <v>1</v>
      </c>
      <c r="T833">
        <v>-1</v>
      </c>
      <c r="U833">
        <v>69</v>
      </c>
      <c r="V833">
        <v>-1</v>
      </c>
      <c r="W833">
        <v>0.9</v>
      </c>
      <c r="X833">
        <v>1</v>
      </c>
      <c r="Y833">
        <v>3</v>
      </c>
      <c r="Z833">
        <f>IF(AND(MIN(data!D833:'data'!K833, data!M833:'data'!Y833)&gt;=0, IF(data!L833&lt;0, FALSE, data!L833&lt;=95),COUNTA(data!D833:'data'!Y833)=22), 1, 0)</f>
        <v>0</v>
      </c>
      <c r="AA833">
        <f>IF(data!D833=3, IF(COUNTIFS(data!A:A, data!A833, data!G:G, "&lt;&gt;2")=0, 1, 0), 0)</f>
        <v>0</v>
      </c>
      <c r="AB833">
        <f>IF(AND(data!G833=2, COUNTIFS(data!A:A, data!A833, data!G:G, 2) = data!D833), 1, 0)</f>
        <v>0</v>
      </c>
      <c r="AC833" t="str">
        <f>IF(AB833=1, data!D833, "0")</f>
        <v>0</v>
      </c>
    </row>
    <row r="834" spans="1:29" x14ac:dyDescent="0.25">
      <c r="A834" s="1">
        <v>172201</v>
      </c>
      <c r="B834">
        <v>1</v>
      </c>
      <c r="C834" s="1" t="s">
        <v>855</v>
      </c>
      <c r="D834">
        <v>1</v>
      </c>
      <c r="E834">
        <v>2</v>
      </c>
      <c r="F834">
        <v>13</v>
      </c>
      <c r="G834">
        <v>2</v>
      </c>
      <c r="H834">
        <v>77</v>
      </c>
      <c r="I834">
        <v>5</v>
      </c>
      <c r="J834">
        <v>1</v>
      </c>
      <c r="K834">
        <v>7</v>
      </c>
      <c r="L834">
        <v>8</v>
      </c>
      <c r="M834">
        <v>3</v>
      </c>
      <c r="N834">
        <v>3</v>
      </c>
      <c r="O834">
        <v>5</v>
      </c>
      <c r="P834">
        <v>1</v>
      </c>
      <c r="Q834">
        <v>14</v>
      </c>
      <c r="R834">
        <v>-1</v>
      </c>
      <c r="S834">
        <v>3</v>
      </c>
      <c r="T834">
        <v>-1</v>
      </c>
      <c r="U834">
        <v>121.7</v>
      </c>
      <c r="V834">
        <v>-1</v>
      </c>
      <c r="W834">
        <v>0.91900000000000004</v>
      </c>
      <c r="X834">
        <v>2</v>
      </c>
      <c r="Y834">
        <v>3</v>
      </c>
      <c r="Z834">
        <f>IF(AND(MIN(data!D834:'data'!K834, data!M834:'data'!Y834)&gt;=0, IF(data!L834&lt;0, FALSE, data!L834&lt;=95),COUNTA(data!D834:'data'!Y834)=22), 1, 0)</f>
        <v>0</v>
      </c>
      <c r="AA834">
        <f>IF(data!D834=3, IF(COUNTIFS(data!A:A, data!A834, data!G:G, "&lt;&gt;2")=0, 1, 0), 0)</f>
        <v>0</v>
      </c>
      <c r="AB834">
        <f>IF(AND(data!G834=2, COUNTIFS(data!A:A, data!A834, data!G:G, 2) = data!D834), 1, 0)</f>
        <v>1</v>
      </c>
      <c r="AC834">
        <f>IF(AB834=1, data!D834, "0")</f>
        <v>1</v>
      </c>
    </row>
    <row r="835" spans="1:29" x14ac:dyDescent="0.25">
      <c r="A835" s="1">
        <v>172251</v>
      </c>
      <c r="B835">
        <v>1</v>
      </c>
      <c r="C835" s="1" t="s">
        <v>856</v>
      </c>
      <c r="D835">
        <v>1</v>
      </c>
      <c r="E835">
        <v>2</v>
      </c>
      <c r="F835">
        <v>13</v>
      </c>
      <c r="G835">
        <v>1</v>
      </c>
      <c r="H835">
        <v>81</v>
      </c>
      <c r="I835">
        <v>4</v>
      </c>
      <c r="J835">
        <v>1</v>
      </c>
      <c r="K835">
        <v>7</v>
      </c>
      <c r="L835">
        <v>5</v>
      </c>
      <c r="M835">
        <v>3</v>
      </c>
      <c r="N835">
        <v>3</v>
      </c>
      <c r="O835">
        <v>5</v>
      </c>
      <c r="P835">
        <v>2</v>
      </c>
      <c r="Q835">
        <v>5.8000000000000003E-2</v>
      </c>
      <c r="R835">
        <v>-1</v>
      </c>
      <c r="S835">
        <v>0</v>
      </c>
      <c r="T835">
        <v>165.8</v>
      </c>
      <c r="U835">
        <v>55.1</v>
      </c>
      <c r="V835">
        <v>20.044</v>
      </c>
      <c r="W835">
        <v>0.73199999999999998</v>
      </c>
      <c r="X835">
        <v>1</v>
      </c>
      <c r="Y835">
        <v>3</v>
      </c>
      <c r="Z835">
        <f>IF(AND(MIN(data!D835:'data'!K835, data!M835:'data'!Y835)&gt;=0, IF(data!L835&lt;0, FALSE, data!L835&lt;=95),COUNTA(data!D835:'data'!Y835)=22), 1, 0)</f>
        <v>0</v>
      </c>
      <c r="AA835">
        <f>IF(data!D835=3, IF(COUNTIFS(data!A:A, data!A835, data!G:G, "&lt;&gt;2")=0, 1, 0), 0)</f>
        <v>0</v>
      </c>
      <c r="AB835">
        <f>IF(AND(data!G835=2, COUNTIFS(data!A:A, data!A835, data!G:G, 2) = data!D835), 1, 0)</f>
        <v>0</v>
      </c>
      <c r="AC835" t="str">
        <f>IF(AB835=1, data!D835, "0")</f>
        <v>0</v>
      </c>
    </row>
    <row r="836" spans="1:29" x14ac:dyDescent="0.25">
      <c r="A836" s="1">
        <v>172271</v>
      </c>
      <c r="B836">
        <v>1</v>
      </c>
      <c r="C836" s="1" t="s">
        <v>857</v>
      </c>
      <c r="D836">
        <v>1</v>
      </c>
      <c r="E836">
        <v>2</v>
      </c>
      <c r="F836">
        <v>13</v>
      </c>
      <c r="G836">
        <v>1</v>
      </c>
      <c r="H836">
        <v>27</v>
      </c>
      <c r="I836">
        <v>1</v>
      </c>
      <c r="J836">
        <v>1</v>
      </c>
      <c r="K836">
        <v>4</v>
      </c>
      <c r="L836">
        <v>8</v>
      </c>
      <c r="M836">
        <v>3</v>
      </c>
      <c r="N836">
        <v>4</v>
      </c>
      <c r="O836">
        <v>3</v>
      </c>
      <c r="P836">
        <v>1</v>
      </c>
      <c r="Q836">
        <v>27.788</v>
      </c>
      <c r="R836">
        <v>-1</v>
      </c>
      <c r="S836">
        <v>1</v>
      </c>
      <c r="T836">
        <v>167.4</v>
      </c>
      <c r="U836">
        <v>62.4</v>
      </c>
      <c r="V836">
        <v>22.268000000000001</v>
      </c>
      <c r="W836">
        <v>0.89600000000000002</v>
      </c>
      <c r="X836">
        <v>3</v>
      </c>
      <c r="Y836">
        <v>2</v>
      </c>
      <c r="Z836">
        <f>IF(AND(MIN(data!D836:'data'!K836, data!M836:'data'!Y836)&gt;=0, IF(data!L836&lt;0, FALSE, data!L836&lt;=95),COUNTA(data!D836:'data'!Y836)=22), 1, 0)</f>
        <v>0</v>
      </c>
      <c r="AA836">
        <f>IF(data!D836=3, IF(COUNTIFS(data!A:A, data!A836, data!G:G, "&lt;&gt;2")=0, 1, 0), 0)</f>
        <v>0</v>
      </c>
      <c r="AB836">
        <f>IF(AND(data!G836=2, COUNTIFS(data!A:A, data!A836, data!G:G, 2) = data!D836), 1, 0)</f>
        <v>0</v>
      </c>
      <c r="AC836" t="str">
        <f>IF(AB836=1, data!D836, "0")</f>
        <v>0</v>
      </c>
    </row>
    <row r="837" spans="1:29" x14ac:dyDescent="0.25">
      <c r="A837" s="1">
        <v>172341</v>
      </c>
      <c r="B837">
        <v>1</v>
      </c>
      <c r="C837" s="1" t="s">
        <v>858</v>
      </c>
      <c r="D837">
        <v>2</v>
      </c>
      <c r="E837">
        <v>2</v>
      </c>
      <c r="F837">
        <v>13</v>
      </c>
      <c r="G837">
        <v>1</v>
      </c>
      <c r="H837">
        <v>79</v>
      </c>
      <c r="I837">
        <v>2</v>
      </c>
      <c r="J837">
        <v>1</v>
      </c>
      <c r="K837">
        <v>4</v>
      </c>
      <c r="L837">
        <v>7</v>
      </c>
      <c r="M837">
        <v>3</v>
      </c>
      <c r="N837">
        <v>4</v>
      </c>
      <c r="O837">
        <v>1</v>
      </c>
      <c r="P837">
        <v>1</v>
      </c>
      <c r="Q837">
        <v>1.8169999999999999</v>
      </c>
      <c r="R837">
        <v>-1</v>
      </c>
      <c r="S837">
        <v>0</v>
      </c>
      <c r="T837">
        <v>-1</v>
      </c>
      <c r="U837">
        <v>55.2</v>
      </c>
      <c r="V837">
        <v>-1</v>
      </c>
      <c r="W837">
        <v>0.96199999999999997</v>
      </c>
      <c r="X837">
        <v>1</v>
      </c>
      <c r="Y837">
        <v>3</v>
      </c>
      <c r="Z837">
        <f>IF(AND(MIN(data!D837:'data'!K837, data!M837:'data'!Y837)&gt;=0, IF(data!L837&lt;0, FALSE, data!L837&lt;=95),COUNTA(data!D837:'data'!Y837)=22), 1, 0)</f>
        <v>0</v>
      </c>
      <c r="AA837">
        <f>IF(data!D837=3, IF(COUNTIFS(data!A:A, data!A837, data!G:G, "&lt;&gt;2")=0, 1, 0), 0)</f>
        <v>0</v>
      </c>
      <c r="AB837">
        <f>IF(AND(data!G837=2, COUNTIFS(data!A:A, data!A837, data!G:G, 2) = data!D837), 1, 0)</f>
        <v>0</v>
      </c>
      <c r="AC837" t="str">
        <f>IF(AB837=1, data!D837, "0")</f>
        <v>0</v>
      </c>
    </row>
    <row r="838" spans="1:29" x14ac:dyDescent="0.25">
      <c r="A838" s="1">
        <v>172341</v>
      </c>
      <c r="B838">
        <v>2</v>
      </c>
      <c r="C838" s="1" t="s">
        <v>859</v>
      </c>
      <c r="D838">
        <v>2</v>
      </c>
      <c r="E838">
        <v>2</v>
      </c>
      <c r="F838">
        <v>13</v>
      </c>
      <c r="G838">
        <v>2</v>
      </c>
      <c r="H838">
        <v>76</v>
      </c>
      <c r="I838">
        <v>2</v>
      </c>
      <c r="J838">
        <v>1</v>
      </c>
      <c r="K838">
        <v>4</v>
      </c>
      <c r="L838">
        <v>7</v>
      </c>
      <c r="M838">
        <v>3</v>
      </c>
      <c r="N838">
        <v>2</v>
      </c>
      <c r="O838">
        <v>5</v>
      </c>
      <c r="P838">
        <v>1</v>
      </c>
      <c r="Q838">
        <v>1.4419999999999999</v>
      </c>
      <c r="R838">
        <v>-1</v>
      </c>
      <c r="S838">
        <v>0</v>
      </c>
      <c r="T838">
        <v>-1</v>
      </c>
      <c r="U838">
        <v>58</v>
      </c>
      <c r="V838">
        <v>-1</v>
      </c>
      <c r="W838">
        <v>0.81</v>
      </c>
      <c r="X838">
        <v>-9</v>
      </c>
      <c r="Y838">
        <v>3</v>
      </c>
      <c r="Z838">
        <f>IF(AND(MIN(data!D838:'data'!K838, data!M838:'data'!Y838)&gt;=0, IF(data!L838&lt;0, FALSE, data!L838&lt;=95),COUNTA(data!D838:'data'!Y838)=22), 1, 0)</f>
        <v>0</v>
      </c>
      <c r="AA838">
        <f>IF(data!D838=3, IF(COUNTIFS(data!A:A, data!A838, data!G:G, "&lt;&gt;2")=0, 1, 0), 0)</f>
        <v>0</v>
      </c>
      <c r="AB838">
        <f>IF(AND(data!G838=2, COUNTIFS(data!A:A, data!A838, data!G:G, 2) = data!D838), 1, 0)</f>
        <v>0</v>
      </c>
      <c r="AC838" t="str">
        <f>IF(AB838=1, data!D838, "0")</f>
        <v>0</v>
      </c>
    </row>
    <row r="839" spans="1:29" x14ac:dyDescent="0.25">
      <c r="A839" s="1">
        <v>172351</v>
      </c>
      <c r="B839">
        <v>1</v>
      </c>
      <c r="C839" s="1" t="s">
        <v>860</v>
      </c>
      <c r="D839">
        <v>1</v>
      </c>
      <c r="E839">
        <v>2</v>
      </c>
      <c r="F839">
        <v>13</v>
      </c>
      <c r="G839">
        <v>2</v>
      </c>
      <c r="H839">
        <v>56</v>
      </c>
      <c r="I839">
        <v>5</v>
      </c>
      <c r="J839">
        <v>1</v>
      </c>
      <c r="K839">
        <v>3</v>
      </c>
      <c r="L839">
        <v>14</v>
      </c>
      <c r="M839">
        <v>2</v>
      </c>
      <c r="N839">
        <v>3</v>
      </c>
      <c r="O839">
        <v>5</v>
      </c>
      <c r="P839">
        <v>1</v>
      </c>
      <c r="Q839">
        <v>0.86299999999999999</v>
      </c>
      <c r="R839">
        <v>-1</v>
      </c>
      <c r="S839">
        <v>0</v>
      </c>
      <c r="T839">
        <v>171.1</v>
      </c>
      <c r="U839">
        <v>74.400000000000006</v>
      </c>
      <c r="V839">
        <v>25.414000000000001</v>
      </c>
      <c r="W839">
        <v>0.91100000000000003</v>
      </c>
      <c r="X839">
        <v>1</v>
      </c>
      <c r="Y839">
        <v>3</v>
      </c>
      <c r="Z839">
        <f>IF(AND(MIN(data!D839:'data'!K839, data!M839:'data'!Y839)&gt;=0, IF(data!L839&lt;0, FALSE, data!L839&lt;=95),COUNTA(data!D839:'data'!Y839)=22), 1, 0)</f>
        <v>0</v>
      </c>
      <c r="AA839">
        <f>IF(data!D839=3, IF(COUNTIFS(data!A:A, data!A839, data!G:G, "&lt;&gt;2")=0, 1, 0), 0)</f>
        <v>0</v>
      </c>
      <c r="AB839">
        <f>IF(AND(data!G839=2, COUNTIFS(data!A:A, data!A839, data!G:G, 2) = data!D839), 1, 0)</f>
        <v>1</v>
      </c>
      <c r="AC839">
        <f>IF(AB839=1, data!D839, "0")</f>
        <v>1</v>
      </c>
    </row>
    <row r="840" spans="1:29" x14ac:dyDescent="0.25">
      <c r="A840" s="1">
        <v>172371</v>
      </c>
      <c r="B840">
        <v>1</v>
      </c>
      <c r="C840" s="1" t="s">
        <v>861</v>
      </c>
      <c r="D840">
        <v>2</v>
      </c>
      <c r="E840">
        <v>2</v>
      </c>
      <c r="F840">
        <v>13</v>
      </c>
      <c r="G840">
        <v>1</v>
      </c>
      <c r="H840">
        <v>56</v>
      </c>
      <c r="I840">
        <v>2</v>
      </c>
      <c r="J840">
        <v>1</v>
      </c>
      <c r="K840">
        <v>3</v>
      </c>
      <c r="L840">
        <v>16</v>
      </c>
      <c r="M840">
        <v>3</v>
      </c>
      <c r="N840">
        <v>4</v>
      </c>
      <c r="O840">
        <v>1</v>
      </c>
      <c r="P840">
        <v>1</v>
      </c>
      <c r="Q840">
        <v>18.46</v>
      </c>
      <c r="R840">
        <v>-1</v>
      </c>
      <c r="S840">
        <v>8</v>
      </c>
      <c r="T840">
        <v>165.8</v>
      </c>
      <c r="U840">
        <v>70.400000000000006</v>
      </c>
      <c r="V840">
        <v>25.61</v>
      </c>
      <c r="W840">
        <v>0.92600000000000005</v>
      </c>
      <c r="X840">
        <v>1</v>
      </c>
      <c r="Y840">
        <v>3</v>
      </c>
      <c r="Z840">
        <f>IF(AND(MIN(data!D840:'data'!K840, data!M840:'data'!Y840)&gt;=0, IF(data!L840&lt;0, FALSE, data!L840&lt;=95),COUNTA(data!D840:'data'!Y840)=22), 1, 0)</f>
        <v>0</v>
      </c>
      <c r="AA840">
        <f>IF(data!D840=3, IF(COUNTIFS(data!A:A, data!A840, data!G:G, "&lt;&gt;2")=0, 1, 0), 0)</f>
        <v>0</v>
      </c>
      <c r="AB840">
        <f>IF(AND(data!G840=2, COUNTIFS(data!A:A, data!A840, data!G:G, 2) = data!D840), 1, 0)</f>
        <v>0</v>
      </c>
      <c r="AC840" t="str">
        <f>IF(AB840=1, data!D840, "0")</f>
        <v>0</v>
      </c>
    </row>
    <row r="841" spans="1:29" x14ac:dyDescent="0.25">
      <c r="A841" s="1">
        <v>172371</v>
      </c>
      <c r="B841">
        <v>2</v>
      </c>
      <c r="C841" s="1" t="s">
        <v>862</v>
      </c>
      <c r="D841">
        <v>2</v>
      </c>
      <c r="E841">
        <v>2</v>
      </c>
      <c r="F841">
        <v>13</v>
      </c>
      <c r="G841">
        <v>2</v>
      </c>
      <c r="H841">
        <v>55</v>
      </c>
      <c r="I841">
        <v>2</v>
      </c>
      <c r="J841">
        <v>1</v>
      </c>
      <c r="K841">
        <v>4</v>
      </c>
      <c r="L841">
        <v>16</v>
      </c>
      <c r="M841">
        <v>2</v>
      </c>
      <c r="N841">
        <v>4</v>
      </c>
      <c r="O841">
        <v>2</v>
      </c>
      <c r="P841">
        <v>1</v>
      </c>
      <c r="Q841">
        <v>6.23</v>
      </c>
      <c r="R841">
        <v>-1</v>
      </c>
      <c r="S841">
        <v>6</v>
      </c>
      <c r="T841">
        <v>164.5</v>
      </c>
      <c r="U841">
        <v>71.900000000000006</v>
      </c>
      <c r="V841">
        <v>26.57</v>
      </c>
      <c r="W841">
        <v>0.77700000000000002</v>
      </c>
      <c r="X841">
        <v>2</v>
      </c>
      <c r="Y841">
        <v>1</v>
      </c>
      <c r="Z841">
        <f>IF(AND(MIN(data!D841:'data'!K841, data!M841:'data'!Y841)&gt;=0, IF(data!L841&lt;0, FALSE, data!L841&lt;=95),COUNTA(data!D841:'data'!Y841)=22), 1, 0)</f>
        <v>0</v>
      </c>
      <c r="AA841">
        <f>IF(data!D841=3, IF(COUNTIFS(data!A:A, data!A841, data!G:G, "&lt;&gt;2")=0, 1, 0), 0)</f>
        <v>0</v>
      </c>
      <c r="AB841">
        <f>IF(AND(data!G841=2, COUNTIFS(data!A:A, data!A841, data!G:G, 2) = data!D841), 1, 0)</f>
        <v>0</v>
      </c>
      <c r="AC841" t="str">
        <f>IF(AB841=1, data!D841, "0")</f>
        <v>0</v>
      </c>
    </row>
    <row r="842" spans="1:29" x14ac:dyDescent="0.25">
      <c r="A842" s="1">
        <v>173051</v>
      </c>
      <c r="B842">
        <v>1</v>
      </c>
      <c r="C842" s="1" t="s">
        <v>863</v>
      </c>
      <c r="D842">
        <v>3</v>
      </c>
      <c r="E842">
        <v>8</v>
      </c>
      <c r="F842">
        <v>16</v>
      </c>
      <c r="G842">
        <v>1</v>
      </c>
      <c r="H842">
        <v>77</v>
      </c>
      <c r="I842">
        <v>2</v>
      </c>
      <c r="J842">
        <v>1</v>
      </c>
      <c r="K842">
        <v>7</v>
      </c>
      <c r="L842">
        <v>96</v>
      </c>
      <c r="M842">
        <v>2</v>
      </c>
      <c r="N842">
        <v>3</v>
      </c>
      <c r="O842">
        <v>5</v>
      </c>
      <c r="P842">
        <v>1</v>
      </c>
      <c r="Q842">
        <v>15.183</v>
      </c>
      <c r="R842">
        <v>-1</v>
      </c>
      <c r="S842">
        <v>0</v>
      </c>
      <c r="T842">
        <v>173.2</v>
      </c>
      <c r="U842">
        <v>85.5</v>
      </c>
      <c r="V842">
        <v>28.501999999999999</v>
      </c>
      <c r="W842">
        <v>0.98199999999999998</v>
      </c>
      <c r="X842">
        <v>1</v>
      </c>
      <c r="Y842">
        <v>3</v>
      </c>
      <c r="Z842">
        <f>IF(AND(MIN(data!D842:'data'!K842, data!M842:'data'!Y842)&gt;=0, IF(data!L842&lt;0, FALSE, data!L842&lt;=95),COUNTA(data!D842:'data'!Y842)=22), 1, 0)</f>
        <v>0</v>
      </c>
      <c r="AA842">
        <f>IF(data!D842=3, IF(COUNTIFS(data!A:A, data!A842, data!G:G, "&lt;&gt;2")=0, 1, 0), 0)</f>
        <v>0</v>
      </c>
      <c r="AB842">
        <f>IF(AND(data!G842=2, COUNTIFS(data!A:A, data!A842, data!G:G, 2) = data!D842), 1, 0)</f>
        <v>0</v>
      </c>
      <c r="AC842" t="str">
        <f>IF(AB842=1, data!D842, "0")</f>
        <v>0</v>
      </c>
    </row>
    <row r="843" spans="1:29" x14ac:dyDescent="0.25">
      <c r="A843" s="1">
        <v>173051</v>
      </c>
      <c r="B843">
        <v>2</v>
      </c>
      <c r="C843" s="1" t="s">
        <v>864</v>
      </c>
      <c r="D843">
        <v>3</v>
      </c>
      <c r="E843">
        <v>8</v>
      </c>
      <c r="F843">
        <v>16</v>
      </c>
      <c r="G843">
        <v>2</v>
      </c>
      <c r="H843">
        <v>63</v>
      </c>
      <c r="I843">
        <v>2</v>
      </c>
      <c r="J843">
        <v>1</v>
      </c>
      <c r="K843">
        <v>2</v>
      </c>
      <c r="L843">
        <v>96</v>
      </c>
      <c r="M843">
        <v>2</v>
      </c>
      <c r="N843">
        <v>4</v>
      </c>
      <c r="O843">
        <v>2</v>
      </c>
      <c r="P843">
        <v>1</v>
      </c>
      <c r="Q843">
        <v>3.0870000000000002</v>
      </c>
      <c r="R843">
        <v>-1</v>
      </c>
      <c r="S843">
        <v>2</v>
      </c>
      <c r="T843">
        <v>160.19999999999999</v>
      </c>
      <c r="U843">
        <v>79.900000000000006</v>
      </c>
      <c r="V843">
        <v>31.132999999999999</v>
      </c>
      <c r="W843">
        <v>0.84</v>
      </c>
      <c r="X843">
        <v>2</v>
      </c>
      <c r="Y843">
        <v>3</v>
      </c>
      <c r="Z843">
        <f>IF(AND(MIN(data!D843:'data'!K843, data!M843:'data'!Y843)&gt;=0, IF(data!L843&lt;0, FALSE, data!L843&lt;=95),COUNTA(data!D843:'data'!Y843)=22), 1, 0)</f>
        <v>0</v>
      </c>
      <c r="AA843">
        <f>IF(data!D843=3, IF(COUNTIFS(data!A:A, data!A843, data!G:G, "&lt;&gt;2")=0, 1, 0), 0)</f>
        <v>0</v>
      </c>
      <c r="AB843">
        <f>IF(AND(data!G843=2, COUNTIFS(data!A:A, data!A843, data!G:G, 2) = data!D843), 1, 0)</f>
        <v>0</v>
      </c>
      <c r="AC843" t="str">
        <f>IF(AB843=1, data!D843, "0")</f>
        <v>0</v>
      </c>
    </row>
    <row r="844" spans="1:29" x14ac:dyDescent="0.25">
      <c r="A844" s="1">
        <v>173051</v>
      </c>
      <c r="B844">
        <v>3</v>
      </c>
      <c r="C844" s="1" t="s">
        <v>865</v>
      </c>
      <c r="D844">
        <v>3</v>
      </c>
      <c r="E844">
        <v>8</v>
      </c>
      <c r="F844">
        <v>16</v>
      </c>
      <c r="G844">
        <v>1</v>
      </c>
      <c r="H844">
        <v>26</v>
      </c>
      <c r="I844">
        <v>1</v>
      </c>
      <c r="J844">
        <v>1</v>
      </c>
      <c r="K844">
        <v>3</v>
      </c>
      <c r="L844">
        <v>96</v>
      </c>
      <c r="M844">
        <v>2</v>
      </c>
      <c r="N844">
        <v>4</v>
      </c>
      <c r="O844">
        <v>2</v>
      </c>
      <c r="P844">
        <v>1</v>
      </c>
      <c r="Q844">
        <v>20.643999999999998</v>
      </c>
      <c r="R844">
        <v>-1</v>
      </c>
      <c r="S844">
        <v>2</v>
      </c>
      <c r="T844">
        <v>184.2</v>
      </c>
      <c r="U844">
        <v>80.3</v>
      </c>
      <c r="V844">
        <v>23.667000000000002</v>
      </c>
      <c r="W844">
        <v>0.82099999999999995</v>
      </c>
      <c r="X844">
        <v>1</v>
      </c>
      <c r="Y844">
        <v>2</v>
      </c>
      <c r="Z844">
        <f>IF(AND(MIN(data!D844:'data'!K844, data!M844:'data'!Y844)&gt;=0, IF(data!L844&lt;0, FALSE, data!L844&lt;=95),COUNTA(data!D844:'data'!Y844)=22), 1, 0)</f>
        <v>0</v>
      </c>
      <c r="AA844">
        <f>IF(data!D844=3, IF(COUNTIFS(data!A:A, data!A844, data!G:G, "&lt;&gt;2")=0, 1, 0), 0)</f>
        <v>0</v>
      </c>
      <c r="AB844">
        <f>IF(AND(data!G844=2, COUNTIFS(data!A:A, data!A844, data!G:G, 2) = data!D844), 1, 0)</f>
        <v>0</v>
      </c>
      <c r="AC844" t="str">
        <f>IF(AB844=1, data!D844, "0")</f>
        <v>0</v>
      </c>
    </row>
    <row r="845" spans="1:29" x14ac:dyDescent="0.25">
      <c r="A845" s="1">
        <v>173151</v>
      </c>
      <c r="B845">
        <v>1</v>
      </c>
      <c r="C845" s="1" t="s">
        <v>866</v>
      </c>
      <c r="D845">
        <v>2</v>
      </c>
      <c r="E845">
        <v>8</v>
      </c>
      <c r="F845">
        <v>16</v>
      </c>
      <c r="G845">
        <v>2</v>
      </c>
      <c r="H845">
        <v>45</v>
      </c>
      <c r="I845">
        <v>2</v>
      </c>
      <c r="J845">
        <v>7</v>
      </c>
      <c r="K845">
        <v>6</v>
      </c>
      <c r="L845">
        <v>10</v>
      </c>
      <c r="M845">
        <v>2</v>
      </c>
      <c r="N845">
        <v>1</v>
      </c>
      <c r="O845">
        <v>5</v>
      </c>
      <c r="P845">
        <v>2</v>
      </c>
      <c r="Q845">
        <v>0</v>
      </c>
      <c r="R845">
        <v>-1</v>
      </c>
      <c r="S845">
        <v>4</v>
      </c>
      <c r="T845">
        <v>146.80000000000001</v>
      </c>
      <c r="U845">
        <v>59</v>
      </c>
      <c r="V845">
        <v>27.378</v>
      </c>
      <c r="W845">
        <v>-1</v>
      </c>
      <c r="X845">
        <v>2</v>
      </c>
      <c r="Y845">
        <v>1</v>
      </c>
      <c r="Z845">
        <f>IF(AND(MIN(data!D845:'data'!K845, data!M845:'data'!Y845)&gt;=0, IF(data!L845&lt;0, FALSE, data!L845&lt;=95),COUNTA(data!D845:'data'!Y845)=22), 1, 0)</f>
        <v>0</v>
      </c>
      <c r="AA845">
        <f>IF(data!D845=3, IF(COUNTIFS(data!A:A, data!A845, data!G:G, "&lt;&gt;2")=0, 1, 0), 0)</f>
        <v>0</v>
      </c>
      <c r="AB845">
        <f>IF(AND(data!G845=2, COUNTIFS(data!A:A, data!A845, data!G:G, 2) = data!D845), 1, 0)</f>
        <v>1</v>
      </c>
      <c r="AC845">
        <f>IF(AB845=1, data!D845, "0")</f>
        <v>2</v>
      </c>
    </row>
    <row r="846" spans="1:29" x14ac:dyDescent="0.25">
      <c r="A846" s="1">
        <v>173151</v>
      </c>
      <c r="B846">
        <v>2</v>
      </c>
      <c r="C846" s="1" t="s">
        <v>867</v>
      </c>
      <c r="D846">
        <v>2</v>
      </c>
      <c r="E846">
        <v>8</v>
      </c>
      <c r="F846">
        <v>16</v>
      </c>
      <c r="G846">
        <v>2</v>
      </c>
      <c r="H846">
        <v>1</v>
      </c>
      <c r="I846">
        <v>-1</v>
      </c>
      <c r="J846">
        <v>2</v>
      </c>
      <c r="K846">
        <v>-1</v>
      </c>
      <c r="L846">
        <v>10</v>
      </c>
      <c r="M846">
        <v>2</v>
      </c>
      <c r="N846">
        <v>-1</v>
      </c>
      <c r="O846">
        <v>-1</v>
      </c>
      <c r="P846">
        <v>-1</v>
      </c>
      <c r="Q846">
        <v>-1</v>
      </c>
      <c r="R846">
        <v>-1</v>
      </c>
      <c r="S846">
        <v>-2</v>
      </c>
      <c r="T846">
        <v>-1</v>
      </c>
      <c r="U846">
        <v>11.2</v>
      </c>
      <c r="V846">
        <v>-1</v>
      </c>
      <c r="W846">
        <v>-1</v>
      </c>
      <c r="X846">
        <v>-2</v>
      </c>
      <c r="Y846">
        <v>-2</v>
      </c>
      <c r="Z846">
        <f>IF(AND(MIN(data!D846:'data'!K846, data!M846:'data'!Y846)&gt;=0, IF(data!L846&lt;0, FALSE, data!L846&lt;=95),COUNTA(data!D846:'data'!Y846)=22), 1, 0)</f>
        <v>0</v>
      </c>
      <c r="AA846">
        <f>IF(data!D846=3, IF(COUNTIFS(data!A:A, data!A846, data!G:G, "&lt;&gt;2")=0, 1, 0), 0)</f>
        <v>0</v>
      </c>
      <c r="AB846">
        <f>IF(AND(data!G846=2, COUNTIFS(data!A:A, data!A846, data!G:G, 2) = data!D846), 1, 0)</f>
        <v>1</v>
      </c>
      <c r="AC846">
        <f>IF(AB846=1, data!D846, "0")</f>
        <v>2</v>
      </c>
    </row>
    <row r="847" spans="1:29" x14ac:dyDescent="0.25">
      <c r="A847" s="1">
        <v>173201</v>
      </c>
      <c r="B847">
        <v>1</v>
      </c>
      <c r="C847" s="1" t="s">
        <v>868</v>
      </c>
      <c r="D847">
        <v>4</v>
      </c>
      <c r="E847">
        <v>8</v>
      </c>
      <c r="F847">
        <v>16</v>
      </c>
      <c r="G847">
        <v>1</v>
      </c>
      <c r="H847">
        <v>46</v>
      </c>
      <c r="I847">
        <v>2</v>
      </c>
      <c r="J847">
        <v>1</v>
      </c>
      <c r="K847">
        <v>4</v>
      </c>
      <c r="L847">
        <v>22</v>
      </c>
      <c r="M847">
        <v>1</v>
      </c>
      <c r="N847">
        <v>1</v>
      </c>
      <c r="O847">
        <v>5</v>
      </c>
      <c r="P847">
        <v>1</v>
      </c>
      <c r="Q847">
        <v>11.089</v>
      </c>
      <c r="R847">
        <v>-1</v>
      </c>
      <c r="S847">
        <v>2</v>
      </c>
      <c r="T847">
        <v>172</v>
      </c>
      <c r="U847">
        <v>70.3</v>
      </c>
      <c r="V847">
        <v>23.763000000000002</v>
      </c>
      <c r="W847">
        <v>0.83199999999999996</v>
      </c>
      <c r="X847">
        <v>1</v>
      </c>
      <c r="Y847">
        <v>3</v>
      </c>
      <c r="Z847">
        <f>IF(AND(MIN(data!D847:'data'!K847, data!M847:'data'!Y847)&gt;=0, IF(data!L847&lt;0, FALSE, data!L847&lt;=95),COUNTA(data!D847:'data'!Y847)=22), 1, 0)</f>
        <v>0</v>
      </c>
      <c r="AA847">
        <f>IF(data!D847=3, IF(COUNTIFS(data!A:A, data!A847, data!G:G, "&lt;&gt;2")=0, 1, 0), 0)</f>
        <v>0</v>
      </c>
      <c r="AB847">
        <f>IF(AND(data!G847=2, COUNTIFS(data!A:A, data!A847, data!G:G, 2) = data!D847), 1, 0)</f>
        <v>0</v>
      </c>
      <c r="AC847" t="str">
        <f>IF(AB847=1, data!D847, "0")</f>
        <v>0</v>
      </c>
    </row>
    <row r="848" spans="1:29" x14ac:dyDescent="0.25">
      <c r="A848" s="1">
        <v>173201</v>
      </c>
      <c r="B848">
        <v>2</v>
      </c>
      <c r="C848" s="1" t="s">
        <v>869</v>
      </c>
      <c r="D848">
        <v>4</v>
      </c>
      <c r="E848">
        <v>8</v>
      </c>
      <c r="F848">
        <v>16</v>
      </c>
      <c r="G848">
        <v>2</v>
      </c>
      <c r="H848">
        <v>46</v>
      </c>
      <c r="I848">
        <v>2</v>
      </c>
      <c r="J848">
        <v>1</v>
      </c>
      <c r="K848">
        <v>4</v>
      </c>
      <c r="L848">
        <v>22</v>
      </c>
      <c r="M848">
        <v>1</v>
      </c>
      <c r="N848">
        <v>3</v>
      </c>
      <c r="O848">
        <v>5</v>
      </c>
      <c r="P848">
        <v>1</v>
      </c>
      <c r="Q848">
        <v>18.088999999999999</v>
      </c>
      <c r="R848">
        <v>-1</v>
      </c>
      <c r="S848">
        <v>4</v>
      </c>
      <c r="T848">
        <v>171.4</v>
      </c>
      <c r="U848">
        <v>60.2</v>
      </c>
      <c r="V848">
        <v>20.492000000000001</v>
      </c>
      <c r="W848">
        <v>0.73799999999999999</v>
      </c>
      <c r="X848">
        <v>1</v>
      </c>
      <c r="Y848">
        <v>3</v>
      </c>
      <c r="Z848">
        <f>IF(AND(MIN(data!D848:'data'!K848, data!M848:'data'!Y848)&gt;=0, IF(data!L848&lt;0, FALSE, data!L848&lt;=95),COUNTA(data!D848:'data'!Y848)=22), 1, 0)</f>
        <v>0</v>
      </c>
      <c r="AA848">
        <f>IF(data!D848=3, IF(COUNTIFS(data!A:A, data!A848, data!G:G, "&lt;&gt;2")=0, 1, 0), 0)</f>
        <v>0</v>
      </c>
      <c r="AB848">
        <f>IF(AND(data!G848=2, COUNTIFS(data!A:A, data!A848, data!G:G, 2) = data!D848), 1, 0)</f>
        <v>0</v>
      </c>
      <c r="AC848" t="str">
        <f>IF(AB848=1, data!D848, "0")</f>
        <v>0</v>
      </c>
    </row>
    <row r="849" spans="1:29" x14ac:dyDescent="0.25">
      <c r="A849" s="1">
        <v>173201</v>
      </c>
      <c r="B849">
        <v>3</v>
      </c>
      <c r="C849" s="1" t="s">
        <v>870</v>
      </c>
      <c r="D849">
        <v>4</v>
      </c>
      <c r="E849">
        <v>8</v>
      </c>
      <c r="F849">
        <v>16</v>
      </c>
      <c r="G849">
        <v>1</v>
      </c>
      <c r="H849">
        <v>10</v>
      </c>
      <c r="I849">
        <v>-1</v>
      </c>
      <c r="J849">
        <v>1</v>
      </c>
      <c r="K849">
        <v>-1</v>
      </c>
      <c r="L849">
        <v>22</v>
      </c>
      <c r="M849">
        <v>1</v>
      </c>
      <c r="N849">
        <v>-1</v>
      </c>
      <c r="O849">
        <v>-1</v>
      </c>
      <c r="P849">
        <v>-1</v>
      </c>
      <c r="Q849">
        <v>-1</v>
      </c>
      <c r="R849">
        <v>-1</v>
      </c>
      <c r="S849">
        <v>-2</v>
      </c>
      <c r="T849">
        <v>141.5</v>
      </c>
      <c r="U849">
        <v>32.4</v>
      </c>
      <c r="V849">
        <v>16.181999999999999</v>
      </c>
      <c r="W849">
        <v>-1</v>
      </c>
      <c r="X849">
        <v>1</v>
      </c>
      <c r="Y849">
        <v>3</v>
      </c>
      <c r="Z849">
        <f>IF(AND(MIN(data!D849:'data'!K849, data!M849:'data'!Y849)&gt;=0, IF(data!L849&lt;0, FALSE, data!L849&lt;=95),COUNTA(data!D849:'data'!Y849)=22), 1, 0)</f>
        <v>0</v>
      </c>
      <c r="AA849">
        <f>IF(data!D849=3, IF(COUNTIFS(data!A:A, data!A849, data!G:G, "&lt;&gt;2")=0, 1, 0), 0)</f>
        <v>0</v>
      </c>
      <c r="AB849">
        <f>IF(AND(data!G849=2, COUNTIFS(data!A:A, data!A849, data!G:G, 2) = data!D849), 1, 0)</f>
        <v>0</v>
      </c>
      <c r="AC849" t="str">
        <f>IF(AB849=1, data!D849, "0")</f>
        <v>0</v>
      </c>
    </row>
    <row r="850" spans="1:29" x14ac:dyDescent="0.25">
      <c r="A850" s="1">
        <v>173201</v>
      </c>
      <c r="B850">
        <v>4</v>
      </c>
      <c r="C850" s="1" t="s">
        <v>871</v>
      </c>
      <c r="D850">
        <v>4</v>
      </c>
      <c r="E850">
        <v>8</v>
      </c>
      <c r="F850">
        <v>16</v>
      </c>
      <c r="G850">
        <v>1</v>
      </c>
      <c r="H850">
        <v>8</v>
      </c>
      <c r="I850">
        <v>-1</v>
      </c>
      <c r="J850">
        <v>1</v>
      </c>
      <c r="K850">
        <v>-1</v>
      </c>
      <c r="L850">
        <v>22</v>
      </c>
      <c r="M850">
        <v>1</v>
      </c>
      <c r="N850">
        <v>-1</v>
      </c>
      <c r="O850">
        <v>-1</v>
      </c>
      <c r="P850">
        <v>-1</v>
      </c>
      <c r="Q850">
        <v>-1</v>
      </c>
      <c r="R850">
        <v>-1</v>
      </c>
      <c r="S850">
        <v>-2</v>
      </c>
      <c r="T850">
        <v>136.6</v>
      </c>
      <c r="U850">
        <v>29.9</v>
      </c>
      <c r="V850">
        <v>16.024000000000001</v>
      </c>
      <c r="W850">
        <v>-1</v>
      </c>
      <c r="X850">
        <v>-8</v>
      </c>
      <c r="Y850">
        <v>3</v>
      </c>
      <c r="Z850">
        <f>IF(AND(MIN(data!D850:'data'!K850, data!M850:'data'!Y850)&gt;=0, IF(data!L850&lt;0, FALSE, data!L850&lt;=95),COUNTA(data!D850:'data'!Y850)=22), 1, 0)</f>
        <v>0</v>
      </c>
      <c r="AA850">
        <f>IF(data!D850=3, IF(COUNTIFS(data!A:A, data!A850, data!G:G, "&lt;&gt;2")=0, 1, 0), 0)</f>
        <v>0</v>
      </c>
      <c r="AB850">
        <f>IF(AND(data!G850=2, COUNTIFS(data!A:A, data!A850, data!G:G, 2) = data!D850), 1, 0)</f>
        <v>0</v>
      </c>
      <c r="AC850" t="str">
        <f>IF(AB850=1, data!D850, "0")</f>
        <v>0</v>
      </c>
    </row>
    <row r="851" spans="1:29" x14ac:dyDescent="0.25">
      <c r="A851" s="1">
        <v>173341</v>
      </c>
      <c r="B851">
        <v>1</v>
      </c>
      <c r="C851" s="1" t="s">
        <v>872</v>
      </c>
      <c r="D851">
        <v>1</v>
      </c>
      <c r="E851">
        <v>8</v>
      </c>
      <c r="F851">
        <v>16</v>
      </c>
      <c r="G851">
        <v>1</v>
      </c>
      <c r="H851">
        <v>28</v>
      </c>
      <c r="I851">
        <v>1</v>
      </c>
      <c r="J851">
        <v>1</v>
      </c>
      <c r="K851">
        <v>1</v>
      </c>
      <c r="L851">
        <v>18</v>
      </c>
      <c r="M851">
        <v>2</v>
      </c>
      <c r="N851">
        <v>3</v>
      </c>
      <c r="O851">
        <v>5</v>
      </c>
      <c r="P851">
        <v>1</v>
      </c>
      <c r="Q851">
        <v>13.894</v>
      </c>
      <c r="R851">
        <v>-1</v>
      </c>
      <c r="S851">
        <v>2</v>
      </c>
      <c r="T851">
        <v>164.6</v>
      </c>
      <c r="U851">
        <v>59.2</v>
      </c>
      <c r="V851">
        <v>21.850999999999999</v>
      </c>
      <c r="W851">
        <v>0.78400000000000003</v>
      </c>
      <c r="X851">
        <v>1</v>
      </c>
      <c r="Y851">
        <v>1</v>
      </c>
      <c r="Z851">
        <f>IF(AND(MIN(data!D851:'data'!K851, data!M851:'data'!Y851)&gt;=0, IF(data!L851&lt;0, FALSE, data!L851&lt;=95),COUNTA(data!D851:'data'!Y851)=22), 1, 0)</f>
        <v>0</v>
      </c>
      <c r="AA851">
        <f>IF(data!D851=3, IF(COUNTIFS(data!A:A, data!A851, data!G:G, "&lt;&gt;2")=0, 1, 0), 0)</f>
        <v>0</v>
      </c>
      <c r="AB851">
        <f>IF(AND(data!G851=2, COUNTIFS(data!A:A, data!A851, data!G:G, 2) = data!D851), 1, 0)</f>
        <v>0</v>
      </c>
      <c r="AC851" t="str">
        <f>IF(AB851=1, data!D851, "0")</f>
        <v>0</v>
      </c>
    </row>
    <row r="852" spans="1:29" x14ac:dyDescent="0.25">
      <c r="A852" s="1">
        <v>173351</v>
      </c>
      <c r="B852">
        <v>1</v>
      </c>
      <c r="C852" s="1" t="s">
        <v>873</v>
      </c>
      <c r="D852">
        <v>2</v>
      </c>
      <c r="E852">
        <v>8</v>
      </c>
      <c r="F852">
        <v>16</v>
      </c>
      <c r="G852">
        <v>1</v>
      </c>
      <c r="H852">
        <v>75</v>
      </c>
      <c r="I852">
        <v>2</v>
      </c>
      <c r="J852">
        <v>1</v>
      </c>
      <c r="K852">
        <v>7</v>
      </c>
      <c r="L852">
        <v>9</v>
      </c>
      <c r="M852">
        <v>4</v>
      </c>
      <c r="N852">
        <v>4</v>
      </c>
      <c r="O852">
        <v>2</v>
      </c>
      <c r="P852">
        <v>2</v>
      </c>
      <c r="Q852">
        <v>0</v>
      </c>
      <c r="R852">
        <v>-1</v>
      </c>
      <c r="S852">
        <v>0</v>
      </c>
      <c r="T852">
        <v>166.2</v>
      </c>
      <c r="U852">
        <v>64.599999999999994</v>
      </c>
      <c r="V852">
        <v>23.387</v>
      </c>
      <c r="W852">
        <v>0.93200000000000005</v>
      </c>
      <c r="X852">
        <v>1</v>
      </c>
      <c r="Y852">
        <v>3</v>
      </c>
      <c r="Z852">
        <f>IF(AND(MIN(data!D852:'data'!K852, data!M852:'data'!Y852)&gt;=0, IF(data!L852&lt;0, FALSE, data!L852&lt;=95),COUNTA(data!D852:'data'!Y852)=22), 1, 0)</f>
        <v>0</v>
      </c>
      <c r="AA852">
        <f>IF(data!D852=3, IF(COUNTIFS(data!A:A, data!A852, data!G:G, "&lt;&gt;2")=0, 1, 0), 0)</f>
        <v>0</v>
      </c>
      <c r="AB852">
        <f>IF(AND(data!G852=2, COUNTIFS(data!A:A, data!A852, data!G:G, 2) = data!D852), 1, 0)</f>
        <v>0</v>
      </c>
      <c r="AC852" t="str">
        <f>IF(AB852=1, data!D852, "0")</f>
        <v>0</v>
      </c>
    </row>
    <row r="853" spans="1:29" x14ac:dyDescent="0.25">
      <c r="A853" s="1">
        <v>173351</v>
      </c>
      <c r="B853">
        <v>2</v>
      </c>
      <c r="C853" s="1" t="s">
        <v>874</v>
      </c>
      <c r="D853">
        <v>2</v>
      </c>
      <c r="E853">
        <v>8</v>
      </c>
      <c r="F853">
        <v>16</v>
      </c>
      <c r="G853">
        <v>2</v>
      </c>
      <c r="H853">
        <v>72</v>
      </c>
      <c r="I853">
        <v>2</v>
      </c>
      <c r="J853">
        <v>1</v>
      </c>
      <c r="K853">
        <v>7</v>
      </c>
      <c r="L853">
        <v>9</v>
      </c>
      <c r="M853">
        <v>5</v>
      </c>
      <c r="N853">
        <v>3</v>
      </c>
      <c r="O853">
        <v>5</v>
      </c>
      <c r="P853">
        <v>2</v>
      </c>
      <c r="Q853">
        <v>0</v>
      </c>
      <c r="R853">
        <v>-1</v>
      </c>
      <c r="S853">
        <v>12</v>
      </c>
      <c r="T853">
        <v>-1</v>
      </c>
      <c r="U853">
        <v>-1</v>
      </c>
      <c r="V853">
        <v>-1</v>
      </c>
      <c r="W853">
        <v>-1</v>
      </c>
      <c r="X853">
        <v>1</v>
      </c>
      <c r="Y853">
        <v>3</v>
      </c>
      <c r="Z853">
        <f>IF(AND(MIN(data!D853:'data'!K853, data!M853:'data'!Y853)&gt;=0, IF(data!L853&lt;0, FALSE, data!L853&lt;=95),COUNTA(data!D853:'data'!Y853)=22), 1, 0)</f>
        <v>0</v>
      </c>
      <c r="AA853">
        <f>IF(data!D853=3, IF(COUNTIFS(data!A:A, data!A853, data!G:G, "&lt;&gt;2")=0, 1, 0), 0)</f>
        <v>0</v>
      </c>
      <c r="AB853">
        <f>IF(AND(data!G853=2, COUNTIFS(data!A:A, data!A853, data!G:G, 2) = data!D853), 1, 0)</f>
        <v>0</v>
      </c>
      <c r="AC853" t="str">
        <f>IF(AB853=1, data!D853, "0")</f>
        <v>0</v>
      </c>
    </row>
    <row r="854" spans="1:29" x14ac:dyDescent="0.25">
      <c r="A854" s="1">
        <v>173371</v>
      </c>
      <c r="B854">
        <v>1</v>
      </c>
      <c r="C854" s="1" t="s">
        <v>875</v>
      </c>
      <c r="D854">
        <v>2</v>
      </c>
      <c r="E854">
        <v>8</v>
      </c>
      <c r="F854">
        <v>16</v>
      </c>
      <c r="G854">
        <v>1</v>
      </c>
      <c r="H854">
        <v>65</v>
      </c>
      <c r="I854">
        <v>2</v>
      </c>
      <c r="J854">
        <v>1</v>
      </c>
      <c r="K854">
        <v>1</v>
      </c>
      <c r="L854">
        <v>96</v>
      </c>
      <c r="M854">
        <v>3</v>
      </c>
      <c r="N854">
        <v>2</v>
      </c>
      <c r="O854">
        <v>5</v>
      </c>
      <c r="P854">
        <v>1</v>
      </c>
      <c r="Q854">
        <v>42.979100000000003</v>
      </c>
      <c r="R854">
        <v>-1</v>
      </c>
      <c r="S854">
        <v>0</v>
      </c>
      <c r="T854">
        <v>174.1</v>
      </c>
      <c r="U854">
        <v>95.5</v>
      </c>
      <c r="V854">
        <v>31.507000000000001</v>
      </c>
      <c r="W854">
        <v>0.94299999999999995</v>
      </c>
      <c r="X854">
        <v>2</v>
      </c>
      <c r="Y854">
        <v>1</v>
      </c>
      <c r="Z854">
        <f>IF(AND(MIN(data!D854:'data'!K854, data!M854:'data'!Y854)&gt;=0, IF(data!L854&lt;0, FALSE, data!L854&lt;=95),COUNTA(data!D854:'data'!Y854)=22), 1, 0)</f>
        <v>0</v>
      </c>
      <c r="AA854">
        <f>IF(data!D854=3, IF(COUNTIFS(data!A:A, data!A854, data!G:G, "&lt;&gt;2")=0, 1, 0), 0)</f>
        <v>0</v>
      </c>
      <c r="AB854">
        <f>IF(AND(data!G854=2, COUNTIFS(data!A:A, data!A854, data!G:G, 2) = data!D854), 1, 0)</f>
        <v>0</v>
      </c>
      <c r="AC854" t="str">
        <f>IF(AB854=1, data!D854, "0")</f>
        <v>0</v>
      </c>
    </row>
    <row r="855" spans="1:29" x14ac:dyDescent="0.25">
      <c r="A855" s="1">
        <v>173371</v>
      </c>
      <c r="B855">
        <v>2</v>
      </c>
      <c r="C855" s="1" t="s">
        <v>876</v>
      </c>
      <c r="D855">
        <v>2</v>
      </c>
      <c r="E855">
        <v>8</v>
      </c>
      <c r="F855">
        <v>16</v>
      </c>
      <c r="G855">
        <v>2</v>
      </c>
      <c r="H855">
        <v>62</v>
      </c>
      <c r="I855">
        <v>2</v>
      </c>
      <c r="J855">
        <v>1</v>
      </c>
      <c r="K855">
        <v>1</v>
      </c>
      <c r="L855">
        <v>96</v>
      </c>
      <c r="M855">
        <v>3</v>
      </c>
      <c r="N855">
        <v>3</v>
      </c>
      <c r="O855">
        <v>5</v>
      </c>
      <c r="P855">
        <v>1</v>
      </c>
      <c r="Q855">
        <v>14.75</v>
      </c>
      <c r="R855">
        <v>-1</v>
      </c>
      <c r="S855">
        <v>1</v>
      </c>
      <c r="T855">
        <v>160.4</v>
      </c>
      <c r="U855">
        <v>90.7</v>
      </c>
      <c r="V855">
        <v>35.253</v>
      </c>
      <c r="W855">
        <v>0.83</v>
      </c>
      <c r="X855">
        <v>2</v>
      </c>
      <c r="Y855">
        <v>1</v>
      </c>
      <c r="Z855">
        <f>IF(AND(MIN(data!D855:'data'!K855, data!M855:'data'!Y855)&gt;=0, IF(data!L855&lt;0, FALSE, data!L855&lt;=95),COUNTA(data!D855:'data'!Y855)=22), 1, 0)</f>
        <v>0</v>
      </c>
      <c r="AA855">
        <f>IF(data!D855=3, IF(COUNTIFS(data!A:A, data!A855, data!G:G, "&lt;&gt;2")=0, 1, 0), 0)</f>
        <v>0</v>
      </c>
      <c r="AB855">
        <f>IF(AND(data!G855=2, COUNTIFS(data!A:A, data!A855, data!G:G, 2) = data!D855), 1, 0)</f>
        <v>0</v>
      </c>
      <c r="AC855" t="str">
        <f>IF(AB855=1, data!D855, "0")</f>
        <v>0</v>
      </c>
    </row>
    <row r="856" spans="1:29" x14ac:dyDescent="0.25">
      <c r="A856" s="1">
        <v>174051</v>
      </c>
      <c r="B856">
        <v>1</v>
      </c>
      <c r="C856" s="1" t="s">
        <v>877</v>
      </c>
      <c r="D856">
        <v>1</v>
      </c>
      <c r="E856">
        <v>5</v>
      </c>
      <c r="F856">
        <v>26</v>
      </c>
      <c r="G856">
        <v>1</v>
      </c>
      <c r="H856">
        <v>90</v>
      </c>
      <c r="I856">
        <v>5</v>
      </c>
      <c r="J856">
        <v>1</v>
      </c>
      <c r="K856">
        <v>7</v>
      </c>
      <c r="L856">
        <v>5</v>
      </c>
      <c r="M856">
        <v>2</v>
      </c>
      <c r="N856">
        <v>1</v>
      </c>
      <c r="O856">
        <v>5</v>
      </c>
      <c r="P856">
        <v>1</v>
      </c>
      <c r="Q856">
        <v>1.73</v>
      </c>
      <c r="R856">
        <v>-1</v>
      </c>
      <c r="S856">
        <v>1</v>
      </c>
      <c r="T856">
        <v>147.5</v>
      </c>
      <c r="U856">
        <v>58.2</v>
      </c>
      <c r="V856">
        <v>26.751000000000001</v>
      </c>
      <c r="W856">
        <v>0.90400000000000003</v>
      </c>
      <c r="X856">
        <v>1</v>
      </c>
      <c r="Y856">
        <v>3</v>
      </c>
      <c r="Z856">
        <f>IF(AND(MIN(data!D856:'data'!K856, data!M856:'data'!Y856)&gt;=0, IF(data!L856&lt;0, FALSE, data!L856&lt;=95),COUNTA(data!D856:'data'!Y856)=22), 1, 0)</f>
        <v>0</v>
      </c>
      <c r="AA856">
        <f>IF(data!D856=3, IF(COUNTIFS(data!A:A, data!A856, data!G:G, "&lt;&gt;2")=0, 1, 0), 0)</f>
        <v>0</v>
      </c>
      <c r="AB856">
        <f>IF(AND(data!G856=2, COUNTIFS(data!A:A, data!A856, data!G:G, 2) = data!D856), 1, 0)</f>
        <v>0</v>
      </c>
      <c r="AC856" t="str">
        <f>IF(AB856=1, data!D856, "0")</f>
        <v>0</v>
      </c>
    </row>
    <row r="857" spans="1:29" x14ac:dyDescent="0.25">
      <c r="A857" s="1">
        <v>174201</v>
      </c>
      <c r="B857">
        <v>1</v>
      </c>
      <c r="C857" s="1" t="s">
        <v>878</v>
      </c>
      <c r="D857">
        <v>2</v>
      </c>
      <c r="E857">
        <v>5</v>
      </c>
      <c r="F857">
        <v>26</v>
      </c>
      <c r="G857">
        <v>1</v>
      </c>
      <c r="H857">
        <v>30</v>
      </c>
      <c r="I857">
        <v>6</v>
      </c>
      <c r="J857">
        <v>1</v>
      </c>
      <c r="K857">
        <v>4</v>
      </c>
      <c r="L857">
        <v>12</v>
      </c>
      <c r="M857">
        <v>3</v>
      </c>
      <c r="N857">
        <v>4</v>
      </c>
      <c r="O857">
        <v>2</v>
      </c>
      <c r="P857">
        <v>1</v>
      </c>
      <c r="Q857">
        <v>10.11</v>
      </c>
      <c r="R857">
        <v>-1</v>
      </c>
      <c r="S857">
        <v>0</v>
      </c>
      <c r="T857">
        <v>187</v>
      </c>
      <c r="U857">
        <v>78.5</v>
      </c>
      <c r="V857">
        <v>22.448</v>
      </c>
      <c r="W857">
        <v>-1</v>
      </c>
      <c r="X857">
        <v>1</v>
      </c>
      <c r="Y857">
        <v>3</v>
      </c>
      <c r="Z857">
        <f>IF(AND(MIN(data!D857:'data'!K857, data!M857:'data'!Y857)&gt;=0, IF(data!L857&lt;0, FALSE, data!L857&lt;=95),COUNTA(data!D857:'data'!Y857)=22), 1, 0)</f>
        <v>0</v>
      </c>
      <c r="AA857">
        <f>IF(data!D857=3, IF(COUNTIFS(data!A:A, data!A857, data!G:G, "&lt;&gt;2")=0, 1, 0), 0)</f>
        <v>0</v>
      </c>
      <c r="AB857">
        <f>IF(AND(data!G857=2, COUNTIFS(data!A:A, data!A857, data!G:G, 2) = data!D857), 1, 0)</f>
        <v>0</v>
      </c>
      <c r="AC857" t="str">
        <f>IF(AB857=1, data!D857, "0")</f>
        <v>0</v>
      </c>
    </row>
    <row r="858" spans="1:29" x14ac:dyDescent="0.25">
      <c r="A858" s="1">
        <v>174201</v>
      </c>
      <c r="B858">
        <v>2</v>
      </c>
      <c r="C858" s="1" t="s">
        <v>879</v>
      </c>
      <c r="D858">
        <v>2</v>
      </c>
      <c r="E858">
        <v>5</v>
      </c>
      <c r="F858">
        <v>26</v>
      </c>
      <c r="G858">
        <v>2</v>
      </c>
      <c r="H858">
        <v>26</v>
      </c>
      <c r="I858">
        <v>6</v>
      </c>
      <c r="J858">
        <v>1</v>
      </c>
      <c r="K858">
        <v>4</v>
      </c>
      <c r="L858">
        <v>12</v>
      </c>
      <c r="M858">
        <v>2</v>
      </c>
      <c r="N858">
        <v>4</v>
      </c>
      <c r="O858">
        <v>1</v>
      </c>
      <c r="P858">
        <v>1</v>
      </c>
      <c r="Q858">
        <v>5.335</v>
      </c>
      <c r="R858">
        <v>-1</v>
      </c>
      <c r="S858">
        <v>1</v>
      </c>
      <c r="T858">
        <v>157</v>
      </c>
      <c r="U858">
        <v>57.4</v>
      </c>
      <c r="V858">
        <v>23.286999999999999</v>
      </c>
      <c r="W858">
        <v>-1</v>
      </c>
      <c r="X858">
        <v>1</v>
      </c>
      <c r="Y858">
        <v>1</v>
      </c>
      <c r="Z858">
        <f>IF(AND(MIN(data!D858:'data'!K858, data!M858:'data'!Y858)&gt;=0, IF(data!L858&lt;0, FALSE, data!L858&lt;=95),COUNTA(data!D858:'data'!Y858)=22), 1, 0)</f>
        <v>0</v>
      </c>
      <c r="AA858">
        <f>IF(data!D858=3, IF(COUNTIFS(data!A:A, data!A858, data!G:G, "&lt;&gt;2")=0, 1, 0), 0)</f>
        <v>0</v>
      </c>
      <c r="AB858">
        <f>IF(AND(data!G858=2, COUNTIFS(data!A:A, data!A858, data!G:G, 2) = data!D858), 1, 0)</f>
        <v>0</v>
      </c>
      <c r="AC858" t="str">
        <f>IF(AB858=1, data!D858, "0")</f>
        <v>0</v>
      </c>
    </row>
    <row r="859" spans="1:29" x14ac:dyDescent="0.25">
      <c r="A859" s="1">
        <v>174251</v>
      </c>
      <c r="B859">
        <v>1</v>
      </c>
      <c r="C859" s="1" t="s">
        <v>880</v>
      </c>
      <c r="D859">
        <v>1</v>
      </c>
      <c r="E859">
        <v>5</v>
      </c>
      <c r="F859">
        <v>26</v>
      </c>
      <c r="G859">
        <v>2</v>
      </c>
      <c r="H859">
        <v>59</v>
      </c>
      <c r="I859">
        <v>2</v>
      </c>
      <c r="J859">
        <v>1</v>
      </c>
      <c r="K859">
        <v>4</v>
      </c>
      <c r="L859">
        <v>96</v>
      </c>
      <c r="M859">
        <v>2</v>
      </c>
      <c r="N859">
        <v>1</v>
      </c>
      <c r="O859">
        <v>5</v>
      </c>
      <c r="P859">
        <v>1</v>
      </c>
      <c r="Q859">
        <v>0.40300000000000002</v>
      </c>
      <c r="R859">
        <v>-1</v>
      </c>
      <c r="S859">
        <v>0</v>
      </c>
      <c r="T859">
        <v>161.30000000000001</v>
      </c>
      <c r="U859">
        <v>70.5</v>
      </c>
      <c r="V859">
        <v>27.097000000000001</v>
      </c>
      <c r="W859">
        <v>-1</v>
      </c>
      <c r="X859">
        <v>2</v>
      </c>
      <c r="Y859">
        <v>3</v>
      </c>
      <c r="Z859">
        <f>IF(AND(MIN(data!D859:'data'!K859, data!M859:'data'!Y859)&gt;=0, IF(data!L859&lt;0, FALSE, data!L859&lt;=95),COUNTA(data!D859:'data'!Y859)=22), 1, 0)</f>
        <v>0</v>
      </c>
      <c r="AA859">
        <f>IF(data!D859=3, IF(COUNTIFS(data!A:A, data!A859, data!G:G, "&lt;&gt;2")=0, 1, 0), 0)</f>
        <v>0</v>
      </c>
      <c r="AB859">
        <f>IF(AND(data!G859=2, COUNTIFS(data!A:A, data!A859, data!G:G, 2) = data!D859), 1, 0)</f>
        <v>1</v>
      </c>
      <c r="AC859">
        <f>IF(AB859=1, data!D859, "0")</f>
        <v>1</v>
      </c>
    </row>
    <row r="860" spans="1:29" x14ac:dyDescent="0.25">
      <c r="A860" s="1">
        <v>174271</v>
      </c>
      <c r="B860">
        <v>1</v>
      </c>
      <c r="C860" s="1" t="s">
        <v>881</v>
      </c>
      <c r="D860">
        <v>2</v>
      </c>
      <c r="E860">
        <v>5</v>
      </c>
      <c r="F860">
        <v>26</v>
      </c>
      <c r="G860">
        <v>1</v>
      </c>
      <c r="H860">
        <v>51</v>
      </c>
      <c r="I860">
        <v>2</v>
      </c>
      <c r="J860">
        <v>1</v>
      </c>
      <c r="K860">
        <v>3</v>
      </c>
      <c r="L860">
        <v>9</v>
      </c>
      <c r="M860">
        <v>1</v>
      </c>
      <c r="N860">
        <v>3</v>
      </c>
      <c r="O860">
        <v>5</v>
      </c>
      <c r="P860">
        <v>1</v>
      </c>
      <c r="Q860">
        <v>4.8440000000000003</v>
      </c>
      <c r="R860">
        <v>-1</v>
      </c>
      <c r="S860">
        <v>0</v>
      </c>
      <c r="T860">
        <v>173.1</v>
      </c>
      <c r="U860">
        <v>75.8</v>
      </c>
      <c r="V860">
        <v>25.297000000000001</v>
      </c>
      <c r="W860">
        <v>0.89800000000000002</v>
      </c>
      <c r="X860">
        <v>1</v>
      </c>
      <c r="Y860">
        <v>3</v>
      </c>
      <c r="Z860">
        <f>IF(AND(MIN(data!D860:'data'!K860, data!M860:'data'!Y860)&gt;=0, IF(data!L860&lt;0, FALSE, data!L860&lt;=95),COUNTA(data!D860:'data'!Y860)=22), 1, 0)</f>
        <v>0</v>
      </c>
      <c r="AA860">
        <f>IF(data!D860=3, IF(COUNTIFS(data!A:A, data!A860, data!G:G, "&lt;&gt;2")=0, 1, 0), 0)</f>
        <v>0</v>
      </c>
      <c r="AB860">
        <f>IF(AND(data!G860=2, COUNTIFS(data!A:A, data!A860, data!G:G, 2) = data!D860), 1, 0)</f>
        <v>0</v>
      </c>
      <c r="AC860" t="str">
        <f>IF(AB860=1, data!D860, "0")</f>
        <v>0</v>
      </c>
    </row>
    <row r="861" spans="1:29" x14ac:dyDescent="0.25">
      <c r="A861" s="1">
        <v>174271</v>
      </c>
      <c r="B861">
        <v>2</v>
      </c>
      <c r="C861" s="1" t="s">
        <v>882</v>
      </c>
      <c r="D861">
        <v>2</v>
      </c>
      <c r="E861">
        <v>5</v>
      </c>
      <c r="F861">
        <v>26</v>
      </c>
      <c r="G861">
        <v>2</v>
      </c>
      <c r="H861">
        <v>51</v>
      </c>
      <c r="I861">
        <v>2</v>
      </c>
      <c r="J861">
        <v>1</v>
      </c>
      <c r="K861">
        <v>7</v>
      </c>
      <c r="L861">
        <v>9</v>
      </c>
      <c r="M861">
        <v>1</v>
      </c>
      <c r="N861">
        <v>1</v>
      </c>
      <c r="O861">
        <v>5</v>
      </c>
      <c r="P861">
        <v>1</v>
      </c>
      <c r="Q861">
        <v>0.63300000000000001</v>
      </c>
      <c r="R861">
        <v>-1</v>
      </c>
      <c r="S861">
        <v>2</v>
      </c>
      <c r="T861">
        <v>167.5</v>
      </c>
      <c r="U861">
        <v>58.5</v>
      </c>
      <c r="V861">
        <v>20.850999999999999</v>
      </c>
      <c r="W861">
        <v>0.75900000000000001</v>
      </c>
      <c r="X861">
        <v>1</v>
      </c>
      <c r="Y861">
        <v>3</v>
      </c>
      <c r="Z861">
        <f>IF(AND(MIN(data!D861:'data'!K861, data!M861:'data'!Y861)&gt;=0, IF(data!L861&lt;0, FALSE, data!L861&lt;=95),COUNTA(data!D861:'data'!Y861)=22), 1, 0)</f>
        <v>0</v>
      </c>
      <c r="AA861">
        <f>IF(data!D861=3, IF(COUNTIFS(data!A:A, data!A861, data!G:G, "&lt;&gt;2")=0, 1, 0), 0)</f>
        <v>0</v>
      </c>
      <c r="AB861">
        <f>IF(AND(data!G861=2, COUNTIFS(data!A:A, data!A861, data!G:G, 2) = data!D861), 1, 0)</f>
        <v>0</v>
      </c>
      <c r="AC861" t="str">
        <f>IF(AB861=1, data!D861, "0")</f>
        <v>0</v>
      </c>
    </row>
    <row r="862" spans="1:29" x14ac:dyDescent="0.25">
      <c r="A862" s="1">
        <v>174341</v>
      </c>
      <c r="B862">
        <v>1</v>
      </c>
      <c r="C862" s="1" t="s">
        <v>883</v>
      </c>
      <c r="D862">
        <v>1</v>
      </c>
      <c r="E862">
        <v>5</v>
      </c>
      <c r="F862">
        <v>26</v>
      </c>
      <c r="G862">
        <v>1</v>
      </c>
      <c r="H862">
        <v>70</v>
      </c>
      <c r="I862">
        <v>4</v>
      </c>
      <c r="J862">
        <v>1</v>
      </c>
      <c r="K862">
        <v>7</v>
      </c>
      <c r="L862">
        <v>5</v>
      </c>
      <c r="M862">
        <v>1</v>
      </c>
      <c r="N862">
        <v>1</v>
      </c>
      <c r="O862">
        <v>5</v>
      </c>
      <c r="P862">
        <v>1</v>
      </c>
      <c r="Q862">
        <v>6.75</v>
      </c>
      <c r="R862">
        <v>-1</v>
      </c>
      <c r="S862">
        <v>1</v>
      </c>
      <c r="T862">
        <v>166.7</v>
      </c>
      <c r="U862">
        <v>76.5</v>
      </c>
      <c r="V862">
        <v>27.529</v>
      </c>
      <c r="W862">
        <v>0.93100000000000005</v>
      </c>
      <c r="X862">
        <v>2</v>
      </c>
      <c r="Y862">
        <v>3</v>
      </c>
      <c r="Z862">
        <f>IF(AND(MIN(data!D862:'data'!K862, data!M862:'data'!Y862)&gt;=0, IF(data!L862&lt;0, FALSE, data!L862&lt;=95),COUNTA(data!D862:'data'!Y862)=22), 1, 0)</f>
        <v>0</v>
      </c>
      <c r="AA862">
        <f>IF(data!D862=3, IF(COUNTIFS(data!A:A, data!A862, data!G:G, "&lt;&gt;2")=0, 1, 0), 0)</f>
        <v>0</v>
      </c>
      <c r="AB862">
        <f>IF(AND(data!G862=2, COUNTIFS(data!A:A, data!A862, data!G:G, 2) = data!D862), 1, 0)</f>
        <v>0</v>
      </c>
      <c r="AC862" t="str">
        <f>IF(AB862=1, data!D862, "0")</f>
        <v>0</v>
      </c>
    </row>
    <row r="863" spans="1:29" x14ac:dyDescent="0.25">
      <c r="A863" s="1">
        <v>174351</v>
      </c>
      <c r="B863">
        <v>1</v>
      </c>
      <c r="C863" s="1" t="s">
        <v>884</v>
      </c>
      <c r="D863">
        <v>2</v>
      </c>
      <c r="E863">
        <v>5</v>
      </c>
      <c r="F863">
        <v>26</v>
      </c>
      <c r="G863">
        <v>1</v>
      </c>
      <c r="H863">
        <v>61</v>
      </c>
      <c r="I863">
        <v>2</v>
      </c>
      <c r="J863">
        <v>1</v>
      </c>
      <c r="K863">
        <v>7</v>
      </c>
      <c r="L863">
        <v>10</v>
      </c>
      <c r="M863">
        <v>2</v>
      </c>
      <c r="N863">
        <v>4</v>
      </c>
      <c r="O863">
        <v>3</v>
      </c>
      <c r="P863">
        <v>1</v>
      </c>
      <c r="Q863">
        <v>91</v>
      </c>
      <c r="R863">
        <v>-1</v>
      </c>
      <c r="S863">
        <v>1</v>
      </c>
      <c r="T863">
        <v>164.1</v>
      </c>
      <c r="U863">
        <v>74.7</v>
      </c>
      <c r="V863">
        <v>27.74</v>
      </c>
      <c r="W863">
        <v>1.036</v>
      </c>
      <c r="X863">
        <v>1</v>
      </c>
      <c r="Y863">
        <v>1</v>
      </c>
      <c r="Z863">
        <f>IF(AND(MIN(data!D863:'data'!K863, data!M863:'data'!Y863)&gt;=0, IF(data!L863&lt;0, FALSE, data!L863&lt;=95),COUNTA(data!D863:'data'!Y863)=22), 1, 0)</f>
        <v>0</v>
      </c>
      <c r="AA863">
        <f>IF(data!D863=3, IF(COUNTIFS(data!A:A, data!A863, data!G:G, "&lt;&gt;2")=0, 1, 0), 0)</f>
        <v>0</v>
      </c>
      <c r="AB863">
        <f>IF(AND(data!G863=2, COUNTIFS(data!A:A, data!A863, data!G:G, 2) = data!D863), 1, 0)</f>
        <v>0</v>
      </c>
      <c r="AC863" t="str">
        <f>IF(AB863=1, data!D863, "0")</f>
        <v>0</v>
      </c>
    </row>
    <row r="864" spans="1:29" x14ac:dyDescent="0.25">
      <c r="A864" s="1">
        <v>174351</v>
      </c>
      <c r="B864">
        <v>2</v>
      </c>
      <c r="C864" s="1" t="s">
        <v>885</v>
      </c>
      <c r="D864">
        <v>2</v>
      </c>
      <c r="E864">
        <v>5</v>
      </c>
      <c r="F864">
        <v>26</v>
      </c>
      <c r="G864">
        <v>2</v>
      </c>
      <c r="H864">
        <v>61</v>
      </c>
      <c r="I864">
        <v>2</v>
      </c>
      <c r="J864">
        <v>1</v>
      </c>
      <c r="K864">
        <v>6</v>
      </c>
      <c r="L864">
        <v>10</v>
      </c>
      <c r="M864">
        <v>1</v>
      </c>
      <c r="N864">
        <v>4</v>
      </c>
      <c r="O864">
        <v>1</v>
      </c>
      <c r="P864">
        <v>1</v>
      </c>
      <c r="Q864">
        <v>8.125</v>
      </c>
      <c r="R864">
        <v>-1</v>
      </c>
      <c r="S864">
        <v>0</v>
      </c>
      <c r="T864">
        <v>158.5</v>
      </c>
      <c r="U864">
        <v>62</v>
      </c>
      <c r="V864">
        <v>24.678999999999998</v>
      </c>
      <c r="W864">
        <v>0.72199999999999998</v>
      </c>
      <c r="X864">
        <v>2</v>
      </c>
      <c r="Y864">
        <v>1</v>
      </c>
      <c r="Z864">
        <f>IF(AND(MIN(data!D864:'data'!K864, data!M864:'data'!Y864)&gt;=0, IF(data!L864&lt;0, FALSE, data!L864&lt;=95),COUNTA(data!D864:'data'!Y864)=22), 1, 0)</f>
        <v>0</v>
      </c>
      <c r="AA864">
        <f>IF(data!D864=3, IF(COUNTIFS(data!A:A, data!A864, data!G:G, "&lt;&gt;2")=0, 1, 0), 0)</f>
        <v>0</v>
      </c>
      <c r="AB864">
        <f>IF(AND(data!G864=2, COUNTIFS(data!A:A, data!A864, data!G:G, 2) = data!D864), 1, 0)</f>
        <v>0</v>
      </c>
      <c r="AC864" t="str">
        <f>IF(AB864=1, data!D864, "0")</f>
        <v>0</v>
      </c>
    </row>
    <row r="865" spans="1:29" x14ac:dyDescent="0.25">
      <c r="A865" s="1">
        <v>174371</v>
      </c>
      <c r="B865">
        <v>1</v>
      </c>
      <c r="C865" s="1" t="s">
        <v>886</v>
      </c>
      <c r="D865">
        <v>1</v>
      </c>
      <c r="E865">
        <v>5</v>
      </c>
      <c r="F865">
        <v>26</v>
      </c>
      <c r="G865">
        <v>1</v>
      </c>
      <c r="H865">
        <v>31</v>
      </c>
      <c r="I865">
        <v>1</v>
      </c>
      <c r="J865">
        <v>1</v>
      </c>
      <c r="K865">
        <v>1</v>
      </c>
      <c r="L865">
        <v>-1</v>
      </c>
      <c r="M865">
        <v>3</v>
      </c>
      <c r="N865">
        <v>1</v>
      </c>
      <c r="O865">
        <v>5</v>
      </c>
      <c r="P865">
        <v>1</v>
      </c>
      <c r="Q865">
        <v>1.962</v>
      </c>
      <c r="R865">
        <v>-1</v>
      </c>
      <c r="S865">
        <v>4</v>
      </c>
      <c r="T865">
        <v>169.5</v>
      </c>
      <c r="U865">
        <v>61.9</v>
      </c>
      <c r="V865">
        <v>21.545000000000002</v>
      </c>
      <c r="W865">
        <v>0.77500000000000002</v>
      </c>
      <c r="X865">
        <v>1</v>
      </c>
      <c r="Y865">
        <v>3</v>
      </c>
      <c r="Z865">
        <f>IF(AND(MIN(data!D865:'data'!K865, data!M865:'data'!Y865)&gt;=0, IF(data!L865&lt;0, FALSE, data!L865&lt;=95),COUNTA(data!D865:'data'!Y865)=22), 1, 0)</f>
        <v>0</v>
      </c>
      <c r="AA865">
        <f>IF(data!D865=3, IF(COUNTIFS(data!A:A, data!A865, data!G:G, "&lt;&gt;2")=0, 1, 0), 0)</f>
        <v>0</v>
      </c>
      <c r="AB865">
        <f>IF(AND(data!G865=2, COUNTIFS(data!A:A, data!A865, data!G:G, 2) = data!D865), 1, 0)</f>
        <v>0</v>
      </c>
      <c r="AC865" t="str">
        <f>IF(AB865=1, data!D865, "0")</f>
        <v>0</v>
      </c>
    </row>
    <row r="866" spans="1:29" x14ac:dyDescent="0.25">
      <c r="A866" s="1">
        <v>175051</v>
      </c>
      <c r="B866">
        <v>1</v>
      </c>
      <c r="C866" s="1" t="s">
        <v>887</v>
      </c>
      <c r="D866">
        <v>4</v>
      </c>
      <c r="E866">
        <v>5</v>
      </c>
      <c r="F866">
        <v>27</v>
      </c>
      <c r="G866">
        <v>2</v>
      </c>
      <c r="H866">
        <v>38</v>
      </c>
      <c r="I866">
        <v>2</v>
      </c>
      <c r="J866">
        <v>1</v>
      </c>
      <c r="K866">
        <v>4</v>
      </c>
      <c r="L866">
        <v>14</v>
      </c>
      <c r="M866">
        <v>2</v>
      </c>
      <c r="N866">
        <v>4</v>
      </c>
      <c r="O866">
        <v>2</v>
      </c>
      <c r="P866">
        <v>1</v>
      </c>
      <c r="Q866">
        <v>4.3550000000000004</v>
      </c>
      <c r="R866">
        <v>-1</v>
      </c>
      <c r="S866">
        <v>0</v>
      </c>
      <c r="T866">
        <v>164.5</v>
      </c>
      <c r="U866">
        <v>-1</v>
      </c>
      <c r="V866">
        <v>-1</v>
      </c>
      <c r="W866">
        <v>0.92300000000000004</v>
      </c>
      <c r="X866">
        <v>2</v>
      </c>
      <c r="Y866">
        <v>1</v>
      </c>
      <c r="Z866">
        <f>IF(AND(MIN(data!D866:'data'!K866, data!M866:'data'!Y866)&gt;=0, IF(data!L866&lt;0, FALSE, data!L866&lt;=95),COUNTA(data!D866:'data'!Y866)=22), 1, 0)</f>
        <v>0</v>
      </c>
      <c r="AA866">
        <f>IF(data!D866=3, IF(COUNTIFS(data!A:A, data!A866, data!G:G, "&lt;&gt;2")=0, 1, 0), 0)</f>
        <v>0</v>
      </c>
      <c r="AB866">
        <f>IF(AND(data!G866=2, COUNTIFS(data!A:A, data!A866, data!G:G, 2) = data!D866), 1, 0)</f>
        <v>0</v>
      </c>
      <c r="AC866" t="str">
        <f>IF(AB866=1, data!D866, "0")</f>
        <v>0</v>
      </c>
    </row>
    <row r="867" spans="1:29" x14ac:dyDescent="0.25">
      <c r="A867" s="1">
        <v>175051</v>
      </c>
      <c r="B867">
        <v>2</v>
      </c>
      <c r="C867" s="1" t="s">
        <v>888</v>
      </c>
      <c r="D867">
        <v>4</v>
      </c>
      <c r="E867">
        <v>5</v>
      </c>
      <c r="F867">
        <v>27</v>
      </c>
      <c r="G867">
        <v>1</v>
      </c>
      <c r="H867">
        <v>41</v>
      </c>
      <c r="I867">
        <v>2</v>
      </c>
      <c r="J867">
        <v>1</v>
      </c>
      <c r="K867">
        <v>3</v>
      </c>
      <c r="L867">
        <v>14</v>
      </c>
      <c r="M867">
        <v>1</v>
      </c>
      <c r="N867">
        <v>1</v>
      </c>
      <c r="O867">
        <v>5</v>
      </c>
      <c r="P867">
        <v>1</v>
      </c>
      <c r="Q867">
        <v>15.324999999999999</v>
      </c>
      <c r="R867">
        <v>-1</v>
      </c>
      <c r="S867">
        <v>0</v>
      </c>
      <c r="T867">
        <v>172.4</v>
      </c>
      <c r="U867">
        <v>84.8</v>
      </c>
      <c r="V867">
        <v>28.530999999999999</v>
      </c>
      <c r="W867">
        <v>0.91200000000000003</v>
      </c>
      <c r="X867">
        <v>2</v>
      </c>
      <c r="Y867">
        <v>3</v>
      </c>
      <c r="Z867">
        <f>IF(AND(MIN(data!D867:'data'!K867, data!M867:'data'!Y867)&gt;=0, IF(data!L867&lt;0, FALSE, data!L867&lt;=95),COUNTA(data!D867:'data'!Y867)=22), 1, 0)</f>
        <v>0</v>
      </c>
      <c r="AA867">
        <f>IF(data!D867=3, IF(COUNTIFS(data!A:A, data!A867, data!G:G, "&lt;&gt;2")=0, 1, 0), 0)</f>
        <v>0</v>
      </c>
      <c r="AB867">
        <f>IF(AND(data!G867=2, COUNTIFS(data!A:A, data!A867, data!G:G, 2) = data!D867), 1, 0)</f>
        <v>0</v>
      </c>
      <c r="AC867" t="str">
        <f>IF(AB867=1, data!D867, "0")</f>
        <v>0</v>
      </c>
    </row>
    <row r="868" spans="1:29" x14ac:dyDescent="0.25">
      <c r="A868" s="1">
        <v>175051</v>
      </c>
      <c r="B868">
        <v>3</v>
      </c>
      <c r="C868" s="1" t="s">
        <v>889</v>
      </c>
      <c r="D868">
        <v>4</v>
      </c>
      <c r="E868">
        <v>5</v>
      </c>
      <c r="F868">
        <v>27</v>
      </c>
      <c r="G868">
        <v>1</v>
      </c>
      <c r="H868">
        <v>14</v>
      </c>
      <c r="I868">
        <v>-1</v>
      </c>
      <c r="J868">
        <v>1</v>
      </c>
      <c r="K868">
        <v>-1</v>
      </c>
      <c r="L868">
        <v>14</v>
      </c>
      <c r="M868">
        <v>2</v>
      </c>
      <c r="N868">
        <v>-1</v>
      </c>
      <c r="O868">
        <v>-1</v>
      </c>
      <c r="P868">
        <v>-1</v>
      </c>
      <c r="Q868">
        <v>-1</v>
      </c>
      <c r="R868">
        <v>-1</v>
      </c>
      <c r="S868">
        <v>0</v>
      </c>
      <c r="T868">
        <v>173.5</v>
      </c>
      <c r="U868">
        <v>63.2</v>
      </c>
      <c r="V868">
        <v>20.995000000000001</v>
      </c>
      <c r="W868">
        <v>-1</v>
      </c>
      <c r="X868">
        <v>1</v>
      </c>
      <c r="Y868">
        <v>3</v>
      </c>
      <c r="Z868">
        <f>IF(AND(MIN(data!D868:'data'!K868, data!M868:'data'!Y868)&gt;=0, IF(data!L868&lt;0, FALSE, data!L868&lt;=95),COUNTA(data!D868:'data'!Y868)=22), 1, 0)</f>
        <v>0</v>
      </c>
      <c r="AA868">
        <f>IF(data!D868=3, IF(COUNTIFS(data!A:A, data!A868, data!G:G, "&lt;&gt;2")=0, 1, 0), 0)</f>
        <v>0</v>
      </c>
      <c r="AB868">
        <f>IF(AND(data!G868=2, COUNTIFS(data!A:A, data!A868, data!G:G, 2) = data!D868), 1, 0)</f>
        <v>0</v>
      </c>
      <c r="AC868" t="str">
        <f>IF(AB868=1, data!D868, "0")</f>
        <v>0</v>
      </c>
    </row>
    <row r="869" spans="1:29" x14ac:dyDescent="0.25">
      <c r="A869" s="1">
        <v>175051</v>
      </c>
      <c r="B869">
        <v>4</v>
      </c>
      <c r="C869" s="1" t="s">
        <v>890</v>
      </c>
      <c r="D869">
        <v>4</v>
      </c>
      <c r="E869">
        <v>5</v>
      </c>
      <c r="F869">
        <v>27</v>
      </c>
      <c r="G869">
        <v>1</v>
      </c>
      <c r="H869">
        <v>9</v>
      </c>
      <c r="I869">
        <v>-1</v>
      </c>
      <c r="J869">
        <v>1</v>
      </c>
      <c r="K869">
        <v>-1</v>
      </c>
      <c r="L869">
        <v>14</v>
      </c>
      <c r="M869">
        <v>2</v>
      </c>
      <c r="N869">
        <v>-1</v>
      </c>
      <c r="O869">
        <v>-1</v>
      </c>
      <c r="P869">
        <v>-1</v>
      </c>
      <c r="Q869">
        <v>-1</v>
      </c>
      <c r="R869">
        <v>-1</v>
      </c>
      <c r="S869">
        <v>-2</v>
      </c>
      <c r="T869">
        <v>131.19999999999999</v>
      </c>
      <c r="U869">
        <v>29.4</v>
      </c>
      <c r="V869">
        <v>17.079999999999998</v>
      </c>
      <c r="W869">
        <v>-1</v>
      </c>
      <c r="X869">
        <v>1</v>
      </c>
      <c r="Y869">
        <v>3</v>
      </c>
      <c r="Z869">
        <f>IF(AND(MIN(data!D869:'data'!K869, data!M869:'data'!Y869)&gt;=0, IF(data!L869&lt;0, FALSE, data!L869&lt;=95),COUNTA(data!D869:'data'!Y869)=22), 1, 0)</f>
        <v>0</v>
      </c>
      <c r="AA869">
        <f>IF(data!D869=3, IF(COUNTIFS(data!A:A, data!A869, data!G:G, "&lt;&gt;2")=0, 1, 0), 0)</f>
        <v>0</v>
      </c>
      <c r="AB869">
        <f>IF(AND(data!G869=2, COUNTIFS(data!A:A, data!A869, data!G:G, 2) = data!D869), 1, 0)</f>
        <v>0</v>
      </c>
      <c r="AC869" t="str">
        <f>IF(AB869=1, data!D869, "0")</f>
        <v>0</v>
      </c>
    </row>
    <row r="870" spans="1:29" x14ac:dyDescent="0.25">
      <c r="A870" s="1">
        <v>175151</v>
      </c>
      <c r="B870">
        <v>1</v>
      </c>
      <c r="C870" s="1" t="s">
        <v>891</v>
      </c>
      <c r="D870">
        <v>1</v>
      </c>
      <c r="E870">
        <v>5</v>
      </c>
      <c r="F870">
        <v>27</v>
      </c>
      <c r="G870">
        <v>2</v>
      </c>
      <c r="H870">
        <v>71</v>
      </c>
      <c r="I870">
        <v>5</v>
      </c>
      <c r="J870">
        <v>1</v>
      </c>
      <c r="K870">
        <v>7</v>
      </c>
      <c r="L870">
        <v>97</v>
      </c>
      <c r="M870">
        <v>2</v>
      </c>
      <c r="N870">
        <v>1</v>
      </c>
      <c r="O870">
        <v>5</v>
      </c>
      <c r="P870">
        <v>1</v>
      </c>
      <c r="Q870">
        <v>3.3170000000000002</v>
      </c>
      <c r="R870">
        <v>-1</v>
      </c>
      <c r="S870">
        <v>0</v>
      </c>
      <c r="T870">
        <v>154.19999999999999</v>
      </c>
      <c r="U870">
        <v>55.1</v>
      </c>
      <c r="V870">
        <v>23.172999999999998</v>
      </c>
      <c r="W870">
        <v>0.82799999999999996</v>
      </c>
      <c r="X870">
        <v>1</v>
      </c>
      <c r="Y870">
        <v>3</v>
      </c>
      <c r="Z870">
        <f>IF(AND(MIN(data!D870:'data'!K870, data!M870:'data'!Y870)&gt;=0, IF(data!L870&lt;0, FALSE, data!L870&lt;=95),COUNTA(data!D870:'data'!Y870)=22), 1, 0)</f>
        <v>0</v>
      </c>
      <c r="AA870">
        <f>IF(data!D870=3, IF(COUNTIFS(data!A:A, data!A870, data!G:G, "&lt;&gt;2")=0, 1, 0), 0)</f>
        <v>0</v>
      </c>
      <c r="AB870">
        <f>IF(AND(data!G870=2, COUNTIFS(data!A:A, data!A870, data!G:G, 2) = data!D870), 1, 0)</f>
        <v>1</v>
      </c>
      <c r="AC870">
        <f>IF(AB870=1, data!D870, "0")</f>
        <v>1</v>
      </c>
    </row>
    <row r="871" spans="1:29" x14ac:dyDescent="0.25">
      <c r="A871" s="1">
        <v>175181</v>
      </c>
      <c r="B871">
        <v>1</v>
      </c>
      <c r="C871" s="1" t="s">
        <v>892</v>
      </c>
      <c r="D871">
        <v>2</v>
      </c>
      <c r="E871">
        <v>5</v>
      </c>
      <c r="F871">
        <v>27</v>
      </c>
      <c r="G871">
        <v>2</v>
      </c>
      <c r="H871">
        <v>53</v>
      </c>
      <c r="I871">
        <v>2</v>
      </c>
      <c r="J871">
        <v>1</v>
      </c>
      <c r="K871">
        <v>2</v>
      </c>
      <c r="L871">
        <v>10</v>
      </c>
      <c r="M871">
        <v>1</v>
      </c>
      <c r="N871">
        <v>1</v>
      </c>
      <c r="O871">
        <v>5</v>
      </c>
      <c r="P871">
        <v>2</v>
      </c>
      <c r="Q871">
        <v>2.9000000000000001E-2</v>
      </c>
      <c r="R871">
        <v>-1</v>
      </c>
      <c r="S871">
        <v>0</v>
      </c>
      <c r="T871">
        <v>159</v>
      </c>
      <c r="U871">
        <v>72.400000000000006</v>
      </c>
      <c r="V871">
        <v>28.638000000000002</v>
      </c>
      <c r="W871">
        <v>0.82199999999999995</v>
      </c>
      <c r="X871">
        <v>2</v>
      </c>
      <c r="Y871">
        <v>1</v>
      </c>
      <c r="Z871">
        <f>IF(AND(MIN(data!D871:'data'!K871, data!M871:'data'!Y871)&gt;=0, IF(data!L871&lt;0, FALSE, data!L871&lt;=95),COUNTA(data!D871:'data'!Y871)=22), 1, 0)</f>
        <v>0</v>
      </c>
      <c r="AA871">
        <f>IF(data!D871=3, IF(COUNTIFS(data!A:A, data!A871, data!G:G, "&lt;&gt;2")=0, 1, 0), 0)</f>
        <v>0</v>
      </c>
      <c r="AB871">
        <f>IF(AND(data!G871=2, COUNTIFS(data!A:A, data!A871, data!G:G, 2) = data!D871), 1, 0)</f>
        <v>0</v>
      </c>
      <c r="AC871" t="str">
        <f>IF(AB871=1, data!D871, "0")</f>
        <v>0</v>
      </c>
    </row>
    <row r="872" spans="1:29" x14ac:dyDescent="0.25">
      <c r="A872" s="1">
        <v>175181</v>
      </c>
      <c r="B872">
        <v>2</v>
      </c>
      <c r="C872" s="1" t="s">
        <v>893</v>
      </c>
      <c r="D872">
        <v>2</v>
      </c>
      <c r="E872">
        <v>5</v>
      </c>
      <c r="F872">
        <v>27</v>
      </c>
      <c r="G872">
        <v>1</v>
      </c>
      <c r="H872">
        <v>53</v>
      </c>
      <c r="I872">
        <v>2</v>
      </c>
      <c r="J872">
        <v>1</v>
      </c>
      <c r="K872">
        <v>7</v>
      </c>
      <c r="L872">
        <v>10</v>
      </c>
      <c r="M872">
        <v>2</v>
      </c>
      <c r="N872">
        <v>3</v>
      </c>
      <c r="O872">
        <v>5</v>
      </c>
      <c r="P872">
        <v>1</v>
      </c>
      <c r="Q872">
        <v>22.094999999999999</v>
      </c>
      <c r="R872">
        <v>-1</v>
      </c>
      <c r="S872">
        <v>0</v>
      </c>
      <c r="T872">
        <v>173.9</v>
      </c>
      <c r="U872">
        <v>114.9</v>
      </c>
      <c r="V872">
        <v>37.994999999999997</v>
      </c>
      <c r="W872">
        <v>1.0289999999999999</v>
      </c>
      <c r="X872">
        <v>2</v>
      </c>
      <c r="Y872">
        <v>3</v>
      </c>
      <c r="Z872">
        <f>IF(AND(MIN(data!D872:'data'!K872, data!M872:'data'!Y872)&gt;=0, IF(data!L872&lt;0, FALSE, data!L872&lt;=95),COUNTA(data!D872:'data'!Y872)=22), 1, 0)</f>
        <v>0</v>
      </c>
      <c r="AA872">
        <f>IF(data!D872=3, IF(COUNTIFS(data!A:A, data!A872, data!G:G, "&lt;&gt;2")=0, 1, 0), 0)</f>
        <v>0</v>
      </c>
      <c r="AB872">
        <f>IF(AND(data!G872=2, COUNTIFS(data!A:A, data!A872, data!G:G, 2) = data!D872), 1, 0)</f>
        <v>0</v>
      </c>
      <c r="AC872" t="str">
        <f>IF(AB872=1, data!D872, "0")</f>
        <v>0</v>
      </c>
    </row>
    <row r="873" spans="1:29" x14ac:dyDescent="0.25">
      <c r="A873" s="1">
        <v>175201</v>
      </c>
      <c r="B873">
        <v>1</v>
      </c>
      <c r="C873" s="1" t="s">
        <v>894</v>
      </c>
      <c r="D873">
        <v>1</v>
      </c>
      <c r="E873">
        <v>5</v>
      </c>
      <c r="F873">
        <v>27</v>
      </c>
      <c r="G873">
        <v>2</v>
      </c>
      <c r="H873">
        <v>53</v>
      </c>
      <c r="I873">
        <v>4</v>
      </c>
      <c r="J873">
        <v>1</v>
      </c>
      <c r="K873">
        <v>5</v>
      </c>
      <c r="L873">
        <v>8</v>
      </c>
      <c r="M873">
        <v>2</v>
      </c>
      <c r="N873">
        <v>3</v>
      </c>
      <c r="O873">
        <v>5</v>
      </c>
      <c r="P873">
        <v>1</v>
      </c>
      <c r="Q873">
        <v>8.6999999999999994E-2</v>
      </c>
      <c r="R873">
        <v>-1</v>
      </c>
      <c r="S873">
        <v>0</v>
      </c>
      <c r="T873">
        <v>164</v>
      </c>
      <c r="U873">
        <v>128.30000000000001</v>
      </c>
      <c r="V873">
        <v>47.701999999999998</v>
      </c>
      <c r="W873">
        <v>0.88</v>
      </c>
      <c r="X873">
        <v>2</v>
      </c>
      <c r="Y873">
        <v>1</v>
      </c>
      <c r="Z873">
        <f>IF(AND(MIN(data!D873:'data'!K873, data!M873:'data'!Y873)&gt;=0, IF(data!L873&lt;0, FALSE, data!L873&lt;=95),COUNTA(data!D873:'data'!Y873)=22), 1, 0)</f>
        <v>0</v>
      </c>
      <c r="AA873">
        <f>IF(data!D873=3, IF(COUNTIFS(data!A:A, data!A873, data!G:G, "&lt;&gt;2")=0, 1, 0), 0)</f>
        <v>0</v>
      </c>
      <c r="AB873">
        <f>IF(AND(data!G873=2, COUNTIFS(data!A:A, data!A873, data!G:G, 2) = data!D873), 1, 0)</f>
        <v>1</v>
      </c>
      <c r="AC873">
        <f>IF(AB873=1, data!D873, "0")</f>
        <v>1</v>
      </c>
    </row>
    <row r="874" spans="1:29" x14ac:dyDescent="0.25">
      <c r="A874" s="1">
        <v>175251</v>
      </c>
      <c r="B874">
        <v>1</v>
      </c>
      <c r="C874" s="1" t="s">
        <v>895</v>
      </c>
      <c r="D874">
        <v>1</v>
      </c>
      <c r="E874">
        <v>5</v>
      </c>
      <c r="F874">
        <v>27</v>
      </c>
      <c r="G874">
        <v>1</v>
      </c>
      <c r="H874">
        <v>45</v>
      </c>
      <c r="I874">
        <v>4</v>
      </c>
      <c r="J874">
        <v>1</v>
      </c>
      <c r="K874">
        <v>7</v>
      </c>
      <c r="L874">
        <v>6</v>
      </c>
      <c r="M874">
        <v>2</v>
      </c>
      <c r="N874">
        <v>1</v>
      </c>
      <c r="O874">
        <v>5</v>
      </c>
      <c r="P874">
        <v>2</v>
      </c>
      <c r="Q874">
        <v>0</v>
      </c>
      <c r="R874">
        <v>-1</v>
      </c>
      <c r="S874">
        <v>0</v>
      </c>
      <c r="T874">
        <v>159.69999999999999</v>
      </c>
      <c r="U874">
        <v>77.3</v>
      </c>
      <c r="V874">
        <v>30.309000000000001</v>
      </c>
      <c r="W874">
        <v>-1</v>
      </c>
      <c r="X874">
        <v>2</v>
      </c>
      <c r="Y874">
        <v>1</v>
      </c>
      <c r="Z874">
        <f>IF(AND(MIN(data!D874:'data'!K874, data!M874:'data'!Y874)&gt;=0, IF(data!L874&lt;0, FALSE, data!L874&lt;=95),COUNTA(data!D874:'data'!Y874)=22), 1, 0)</f>
        <v>0</v>
      </c>
      <c r="AA874">
        <f>IF(data!D874=3, IF(COUNTIFS(data!A:A, data!A874, data!G:G, "&lt;&gt;2")=0, 1, 0), 0)</f>
        <v>0</v>
      </c>
      <c r="AB874">
        <f>IF(AND(data!G874=2, COUNTIFS(data!A:A, data!A874, data!G:G, 2) = data!D874), 1, 0)</f>
        <v>0</v>
      </c>
      <c r="AC874" t="str">
        <f>IF(AB874=1, data!D874, "0")</f>
        <v>0</v>
      </c>
    </row>
    <row r="875" spans="1:29" x14ac:dyDescent="0.25">
      <c r="A875" s="1">
        <v>175341</v>
      </c>
      <c r="B875">
        <v>1</v>
      </c>
      <c r="C875" s="1" t="s">
        <v>896</v>
      </c>
      <c r="D875">
        <v>1</v>
      </c>
      <c r="E875">
        <v>5</v>
      </c>
      <c r="F875">
        <v>27</v>
      </c>
      <c r="G875">
        <v>2</v>
      </c>
      <c r="H875">
        <v>85</v>
      </c>
      <c r="I875">
        <v>5</v>
      </c>
      <c r="J875">
        <v>1</v>
      </c>
      <c r="K875">
        <v>7</v>
      </c>
      <c r="L875">
        <v>5</v>
      </c>
      <c r="M875">
        <v>3</v>
      </c>
      <c r="N875">
        <v>3</v>
      </c>
      <c r="O875">
        <v>5</v>
      </c>
      <c r="P875">
        <v>1</v>
      </c>
      <c r="Q875">
        <v>17.5</v>
      </c>
      <c r="R875">
        <v>-1</v>
      </c>
      <c r="S875">
        <v>0</v>
      </c>
      <c r="T875">
        <v>-1</v>
      </c>
      <c r="U875">
        <v>-1</v>
      </c>
      <c r="V875">
        <v>-1</v>
      </c>
      <c r="W875">
        <v>-1</v>
      </c>
      <c r="X875">
        <v>1</v>
      </c>
      <c r="Y875">
        <v>3</v>
      </c>
      <c r="Z875">
        <f>IF(AND(MIN(data!D875:'data'!K875, data!M875:'data'!Y875)&gt;=0, IF(data!L875&lt;0, FALSE, data!L875&lt;=95),COUNTA(data!D875:'data'!Y875)=22), 1, 0)</f>
        <v>0</v>
      </c>
      <c r="AA875">
        <f>IF(data!D875=3, IF(COUNTIFS(data!A:A, data!A875, data!G:G, "&lt;&gt;2")=0, 1, 0), 0)</f>
        <v>0</v>
      </c>
      <c r="AB875">
        <f>IF(AND(data!G875=2, COUNTIFS(data!A:A, data!A875, data!G:G, 2) = data!D875), 1, 0)</f>
        <v>1</v>
      </c>
      <c r="AC875">
        <f>IF(AB875=1, data!D875, "0")</f>
        <v>1</v>
      </c>
    </row>
    <row r="876" spans="1:29" x14ac:dyDescent="0.25">
      <c r="A876" s="1">
        <v>175351</v>
      </c>
      <c r="B876">
        <v>1</v>
      </c>
      <c r="C876" s="1" t="s">
        <v>897</v>
      </c>
      <c r="D876">
        <v>4</v>
      </c>
      <c r="E876">
        <v>5</v>
      </c>
      <c r="F876">
        <v>27</v>
      </c>
      <c r="G876">
        <v>1</v>
      </c>
      <c r="H876">
        <v>63</v>
      </c>
      <c r="I876">
        <v>2</v>
      </c>
      <c r="J876">
        <v>6</v>
      </c>
      <c r="K876">
        <v>7</v>
      </c>
      <c r="L876">
        <v>14</v>
      </c>
      <c r="M876">
        <v>3</v>
      </c>
      <c r="N876">
        <v>1</v>
      </c>
      <c r="O876">
        <v>5</v>
      </c>
      <c r="P876">
        <v>1</v>
      </c>
      <c r="Q876">
        <v>6.8369999999999997</v>
      </c>
      <c r="R876">
        <v>-1</v>
      </c>
      <c r="S876">
        <v>0</v>
      </c>
      <c r="T876">
        <v>145.30000000000001</v>
      </c>
      <c r="U876">
        <v>65.3</v>
      </c>
      <c r="V876">
        <v>30.93</v>
      </c>
      <c r="W876">
        <v>0.95299999999999996</v>
      </c>
      <c r="X876">
        <v>1</v>
      </c>
      <c r="Y876">
        <v>3</v>
      </c>
      <c r="Z876">
        <f>IF(AND(MIN(data!D876:'data'!K876, data!M876:'data'!Y876)&gt;=0, IF(data!L876&lt;0, FALSE, data!L876&lt;=95),COUNTA(data!D876:'data'!Y876)=22), 1, 0)</f>
        <v>0</v>
      </c>
      <c r="AA876">
        <f>IF(data!D876=3, IF(COUNTIFS(data!A:A, data!A876, data!G:G, "&lt;&gt;2")=0, 1, 0), 0)</f>
        <v>0</v>
      </c>
      <c r="AB876">
        <f>IF(AND(data!G876=2, COUNTIFS(data!A:A, data!A876, data!G:G, 2) = data!D876), 1, 0)</f>
        <v>0</v>
      </c>
      <c r="AC876" t="str">
        <f>IF(AB876=1, data!D876, "0")</f>
        <v>0</v>
      </c>
    </row>
    <row r="877" spans="1:29" x14ac:dyDescent="0.25">
      <c r="A877" s="1">
        <v>175351</v>
      </c>
      <c r="B877">
        <v>2</v>
      </c>
      <c r="C877" s="1" t="s">
        <v>898</v>
      </c>
      <c r="D877">
        <v>4</v>
      </c>
      <c r="E877">
        <v>5</v>
      </c>
      <c r="F877">
        <v>27</v>
      </c>
      <c r="G877">
        <v>2</v>
      </c>
      <c r="H877">
        <v>62</v>
      </c>
      <c r="I877">
        <v>2</v>
      </c>
      <c r="J877">
        <v>6</v>
      </c>
      <c r="K877">
        <v>7</v>
      </c>
      <c r="L877">
        <v>14</v>
      </c>
      <c r="M877">
        <v>3</v>
      </c>
      <c r="N877">
        <v>1</v>
      </c>
      <c r="O877">
        <v>5</v>
      </c>
      <c r="P877">
        <v>2</v>
      </c>
      <c r="Q877">
        <v>0</v>
      </c>
      <c r="R877">
        <v>-1</v>
      </c>
      <c r="S877">
        <v>0</v>
      </c>
      <c r="T877">
        <v>166.3</v>
      </c>
      <c r="U877">
        <v>71.099999999999994</v>
      </c>
      <c r="V877">
        <v>25.709</v>
      </c>
      <c r="W877">
        <v>0.872</v>
      </c>
      <c r="X877">
        <v>2</v>
      </c>
      <c r="Y877">
        <v>1</v>
      </c>
      <c r="Z877">
        <f>IF(AND(MIN(data!D877:'data'!K877, data!M877:'data'!Y877)&gt;=0, IF(data!L877&lt;0, FALSE, data!L877&lt;=95),COUNTA(data!D877:'data'!Y877)=22), 1, 0)</f>
        <v>0</v>
      </c>
      <c r="AA877">
        <f>IF(data!D877=3, IF(COUNTIFS(data!A:A, data!A877, data!G:G, "&lt;&gt;2")=0, 1, 0), 0)</f>
        <v>0</v>
      </c>
      <c r="AB877">
        <f>IF(AND(data!G877=2, COUNTIFS(data!A:A, data!A877, data!G:G, 2) = data!D877), 1, 0)</f>
        <v>0</v>
      </c>
      <c r="AC877" t="str">
        <f>IF(AB877=1, data!D877, "0")</f>
        <v>0</v>
      </c>
    </row>
    <row r="878" spans="1:29" x14ac:dyDescent="0.25">
      <c r="A878" s="1">
        <v>175351</v>
      </c>
      <c r="B878">
        <v>3</v>
      </c>
      <c r="C878" s="1" t="s">
        <v>899</v>
      </c>
      <c r="D878">
        <v>4</v>
      </c>
      <c r="E878">
        <v>5</v>
      </c>
      <c r="F878">
        <v>27</v>
      </c>
      <c r="G878">
        <v>1</v>
      </c>
      <c r="H878">
        <v>32</v>
      </c>
      <c r="I878">
        <v>3</v>
      </c>
      <c r="J878">
        <v>6</v>
      </c>
      <c r="K878">
        <v>4</v>
      </c>
      <c r="L878">
        <v>14</v>
      </c>
      <c r="M878">
        <v>3</v>
      </c>
      <c r="N878">
        <v>4</v>
      </c>
      <c r="O878">
        <v>1</v>
      </c>
      <c r="P878">
        <v>1</v>
      </c>
      <c r="Q878">
        <v>15</v>
      </c>
      <c r="R878">
        <v>-1</v>
      </c>
      <c r="S878">
        <v>0</v>
      </c>
      <c r="T878">
        <v>162.1</v>
      </c>
      <c r="U878">
        <v>91</v>
      </c>
      <c r="V878">
        <v>34.631999999999998</v>
      </c>
      <c r="W878">
        <v>-1</v>
      </c>
      <c r="X878">
        <v>2</v>
      </c>
      <c r="Y878">
        <v>1</v>
      </c>
      <c r="Z878">
        <f>IF(AND(MIN(data!D878:'data'!K878, data!M878:'data'!Y878)&gt;=0, IF(data!L878&lt;0, FALSE, data!L878&lt;=95),COUNTA(data!D878:'data'!Y878)=22), 1, 0)</f>
        <v>0</v>
      </c>
      <c r="AA878">
        <f>IF(data!D878=3, IF(COUNTIFS(data!A:A, data!A878, data!G:G, "&lt;&gt;2")=0, 1, 0), 0)</f>
        <v>0</v>
      </c>
      <c r="AB878">
        <f>IF(AND(data!G878=2, COUNTIFS(data!A:A, data!A878, data!G:G, 2) = data!D878), 1, 0)</f>
        <v>0</v>
      </c>
      <c r="AC878" t="str">
        <f>IF(AB878=1, data!D878, "0")</f>
        <v>0</v>
      </c>
    </row>
    <row r="879" spans="1:29" x14ac:dyDescent="0.25">
      <c r="A879" s="1">
        <v>175351</v>
      </c>
      <c r="B879">
        <v>4</v>
      </c>
      <c r="C879" s="1" t="s">
        <v>900</v>
      </c>
      <c r="D879">
        <v>4</v>
      </c>
      <c r="E879">
        <v>5</v>
      </c>
      <c r="F879">
        <v>27</v>
      </c>
      <c r="G879">
        <v>1</v>
      </c>
      <c r="H879">
        <v>21</v>
      </c>
      <c r="I879">
        <v>1</v>
      </c>
      <c r="J879">
        <v>6</v>
      </c>
      <c r="K879">
        <v>3</v>
      </c>
      <c r="L879">
        <v>14</v>
      </c>
      <c r="M879">
        <v>1</v>
      </c>
      <c r="N879">
        <v>1</v>
      </c>
      <c r="O879">
        <v>5</v>
      </c>
      <c r="P879">
        <v>1</v>
      </c>
      <c r="Q879">
        <v>3.75</v>
      </c>
      <c r="R879">
        <v>2</v>
      </c>
      <c r="S879">
        <v>0</v>
      </c>
      <c r="T879">
        <v>165.5</v>
      </c>
      <c r="U879">
        <v>74.3</v>
      </c>
      <c r="V879">
        <v>27.126000000000001</v>
      </c>
      <c r="W879">
        <v>0.90100000000000002</v>
      </c>
      <c r="X879">
        <v>1</v>
      </c>
      <c r="Y879">
        <v>3</v>
      </c>
      <c r="Z879">
        <f>IF(AND(MIN(data!D879:'data'!K879, data!M879:'data'!Y879)&gt;=0, IF(data!L879&lt;0, FALSE, data!L879&lt;=95),COUNTA(data!D879:'data'!Y879)=22), 1, 0)</f>
        <v>1</v>
      </c>
      <c r="AA879">
        <f>IF(data!D879=3, IF(COUNTIFS(data!A:A, data!A879, data!G:G, "&lt;&gt;2")=0, 1, 0), 0)</f>
        <v>0</v>
      </c>
      <c r="AB879">
        <f>IF(AND(data!G879=2, COUNTIFS(data!A:A, data!A879, data!G:G, 2) = data!D879), 1, 0)</f>
        <v>0</v>
      </c>
      <c r="AC879" t="str">
        <f>IF(AB879=1, data!D879, "0")</f>
        <v>0</v>
      </c>
    </row>
    <row r="880" spans="1:29" x14ac:dyDescent="0.25">
      <c r="A880" s="1">
        <v>175371</v>
      </c>
      <c r="B880">
        <v>1</v>
      </c>
      <c r="C880" s="1" t="s">
        <v>901</v>
      </c>
      <c r="D880">
        <v>2</v>
      </c>
      <c r="E880">
        <v>5</v>
      </c>
      <c r="F880">
        <v>27</v>
      </c>
      <c r="G880">
        <v>1</v>
      </c>
      <c r="H880">
        <v>51</v>
      </c>
      <c r="I880">
        <v>2</v>
      </c>
      <c r="J880">
        <v>1</v>
      </c>
      <c r="K880">
        <v>7</v>
      </c>
      <c r="L880">
        <v>5</v>
      </c>
      <c r="M880">
        <v>4</v>
      </c>
      <c r="N880">
        <v>3</v>
      </c>
      <c r="O880">
        <v>5</v>
      </c>
      <c r="P880">
        <v>1</v>
      </c>
      <c r="Q880">
        <v>5.8000000000000003E-2</v>
      </c>
      <c r="R880">
        <v>-1</v>
      </c>
      <c r="S880">
        <v>10</v>
      </c>
      <c r="T880">
        <v>175.2</v>
      </c>
      <c r="U880">
        <v>152.5</v>
      </c>
      <c r="V880">
        <v>49.682000000000002</v>
      </c>
      <c r="W880">
        <v>-1</v>
      </c>
      <c r="X880">
        <v>2</v>
      </c>
      <c r="Y880">
        <v>1</v>
      </c>
      <c r="Z880">
        <f>IF(AND(MIN(data!D880:'data'!K880, data!M880:'data'!Y880)&gt;=0, IF(data!L880&lt;0, FALSE, data!L880&lt;=95),COUNTA(data!D880:'data'!Y880)=22), 1, 0)</f>
        <v>0</v>
      </c>
      <c r="AA880">
        <f>IF(data!D880=3, IF(COUNTIFS(data!A:A, data!A880, data!G:G, "&lt;&gt;2")=0, 1, 0), 0)</f>
        <v>0</v>
      </c>
      <c r="AB880">
        <f>IF(AND(data!G880=2, COUNTIFS(data!A:A, data!A880, data!G:G, 2) = data!D880), 1, 0)</f>
        <v>0</v>
      </c>
      <c r="AC880" t="str">
        <f>IF(AB880=1, data!D880, "0")</f>
        <v>0</v>
      </c>
    </row>
    <row r="881" spans="1:29" x14ac:dyDescent="0.25">
      <c r="A881" s="1">
        <v>175371</v>
      </c>
      <c r="B881">
        <v>2</v>
      </c>
      <c r="C881" s="1" t="s">
        <v>902</v>
      </c>
      <c r="D881">
        <v>2</v>
      </c>
      <c r="E881">
        <v>5</v>
      </c>
      <c r="F881">
        <v>27</v>
      </c>
      <c r="G881">
        <v>2</v>
      </c>
      <c r="H881">
        <v>43</v>
      </c>
      <c r="I881">
        <v>2</v>
      </c>
      <c r="J881">
        <v>1</v>
      </c>
      <c r="K881">
        <v>4</v>
      </c>
      <c r="L881">
        <v>5</v>
      </c>
      <c r="M881">
        <v>3</v>
      </c>
      <c r="N881">
        <v>1</v>
      </c>
      <c r="O881">
        <v>5</v>
      </c>
      <c r="P881">
        <v>1</v>
      </c>
      <c r="Q881">
        <v>0.28799999999999998</v>
      </c>
      <c r="R881">
        <v>-1</v>
      </c>
      <c r="S881">
        <v>4</v>
      </c>
      <c r="T881">
        <v>157.80000000000001</v>
      </c>
      <c r="U881">
        <v>92.2</v>
      </c>
      <c r="V881">
        <v>37.027000000000001</v>
      </c>
      <c r="W881">
        <v>-1</v>
      </c>
      <c r="X881">
        <v>2</v>
      </c>
      <c r="Y881">
        <v>1</v>
      </c>
      <c r="Z881">
        <f>IF(AND(MIN(data!D881:'data'!K881, data!M881:'data'!Y881)&gt;=0, IF(data!L881&lt;0, FALSE, data!L881&lt;=95),COUNTA(data!D881:'data'!Y881)=22), 1, 0)</f>
        <v>0</v>
      </c>
      <c r="AA881">
        <f>IF(data!D881=3, IF(COUNTIFS(data!A:A, data!A881, data!G:G, "&lt;&gt;2")=0, 1, 0), 0)</f>
        <v>0</v>
      </c>
      <c r="AB881">
        <f>IF(AND(data!G881=2, COUNTIFS(data!A:A, data!A881, data!G:G, 2) = data!D881), 1, 0)</f>
        <v>0</v>
      </c>
      <c r="AC881" t="str">
        <f>IF(AB881=1, data!D881, "0")</f>
        <v>0</v>
      </c>
    </row>
    <row r="882" spans="1:29" x14ac:dyDescent="0.25">
      <c r="A882" s="1">
        <v>176051</v>
      </c>
      <c r="B882">
        <v>1</v>
      </c>
      <c r="C882" s="1" t="s">
        <v>903</v>
      </c>
      <c r="D882">
        <v>2</v>
      </c>
      <c r="E882">
        <v>7</v>
      </c>
      <c r="F882">
        <v>7</v>
      </c>
      <c r="G882">
        <v>2</v>
      </c>
      <c r="H882">
        <v>21</v>
      </c>
      <c r="I882">
        <v>1</v>
      </c>
      <c r="J882">
        <v>4</v>
      </c>
      <c r="K882">
        <v>1</v>
      </c>
      <c r="L882">
        <v>-1</v>
      </c>
      <c r="M882">
        <v>2</v>
      </c>
      <c r="N882">
        <v>1</v>
      </c>
      <c r="O882">
        <v>5</v>
      </c>
      <c r="P882">
        <v>2</v>
      </c>
      <c r="Q882">
        <v>0</v>
      </c>
      <c r="R882">
        <v>2</v>
      </c>
      <c r="S882">
        <v>1</v>
      </c>
      <c r="T882">
        <v>172.6</v>
      </c>
      <c r="U882">
        <v>67.599999999999994</v>
      </c>
      <c r="V882">
        <v>22.692</v>
      </c>
      <c r="W882">
        <v>0.75</v>
      </c>
      <c r="X882">
        <v>1</v>
      </c>
      <c r="Y882">
        <v>3</v>
      </c>
      <c r="Z882">
        <f>IF(AND(MIN(data!D882:'data'!K882, data!M882:'data'!Y882)&gt;=0, IF(data!L882&lt;0, FALSE, data!L882&lt;=95),COUNTA(data!D882:'data'!Y882)=22), 1, 0)</f>
        <v>0</v>
      </c>
      <c r="AA882">
        <f>IF(data!D882=3, IF(COUNTIFS(data!A:A, data!A882, data!G:G, "&lt;&gt;2")=0, 1, 0), 0)</f>
        <v>0</v>
      </c>
      <c r="AB882">
        <f>IF(AND(data!G882=2, COUNTIFS(data!A:A, data!A882, data!G:G, 2) = data!D882), 1, 0)</f>
        <v>1</v>
      </c>
      <c r="AC882">
        <f>IF(AB882=1, data!D882, "0")</f>
        <v>2</v>
      </c>
    </row>
    <row r="883" spans="1:29" x14ac:dyDescent="0.25">
      <c r="A883" s="1">
        <v>176051</v>
      </c>
      <c r="B883">
        <v>2</v>
      </c>
      <c r="C883" s="1" t="s">
        <v>904</v>
      </c>
      <c r="D883">
        <v>2</v>
      </c>
      <c r="E883">
        <v>7</v>
      </c>
      <c r="F883">
        <v>7</v>
      </c>
      <c r="G883">
        <v>2</v>
      </c>
      <c r="H883">
        <v>50</v>
      </c>
      <c r="I883">
        <v>1</v>
      </c>
      <c r="J883">
        <v>4</v>
      </c>
      <c r="K883">
        <v>2</v>
      </c>
      <c r="L883">
        <v>-1</v>
      </c>
      <c r="M883">
        <v>2</v>
      </c>
      <c r="N883">
        <v>1</v>
      </c>
      <c r="O883">
        <v>5</v>
      </c>
      <c r="P883">
        <v>2</v>
      </c>
      <c r="Q883">
        <v>0</v>
      </c>
      <c r="R883">
        <v>-1</v>
      </c>
      <c r="S883">
        <v>1</v>
      </c>
      <c r="T883">
        <v>161</v>
      </c>
      <c r="U883">
        <v>81.900000000000006</v>
      </c>
      <c r="V883">
        <v>31.596</v>
      </c>
      <c r="W883">
        <v>0.93899999999999995</v>
      </c>
      <c r="X883">
        <v>1</v>
      </c>
      <c r="Y883">
        <v>1</v>
      </c>
      <c r="Z883">
        <f>IF(AND(MIN(data!D883:'data'!K883, data!M883:'data'!Y883)&gt;=0, IF(data!L883&lt;0, FALSE, data!L883&lt;=95),COUNTA(data!D883:'data'!Y883)=22), 1, 0)</f>
        <v>0</v>
      </c>
      <c r="AA883">
        <f>IF(data!D883=3, IF(COUNTIFS(data!A:A, data!A883, data!G:G, "&lt;&gt;2")=0, 1, 0), 0)</f>
        <v>0</v>
      </c>
      <c r="AB883">
        <f>IF(AND(data!G883=2, COUNTIFS(data!A:A, data!A883, data!G:G, 2) = data!D883), 1, 0)</f>
        <v>1</v>
      </c>
      <c r="AC883">
        <f>IF(AB883=1, data!D883, "0")</f>
        <v>2</v>
      </c>
    </row>
    <row r="884" spans="1:29" x14ac:dyDescent="0.25">
      <c r="A884" s="1">
        <v>176201</v>
      </c>
      <c r="B884">
        <v>1</v>
      </c>
      <c r="C884" s="1" t="s">
        <v>905</v>
      </c>
      <c r="D884">
        <v>3</v>
      </c>
      <c r="E884">
        <v>7</v>
      </c>
      <c r="F884">
        <v>7</v>
      </c>
      <c r="G884">
        <v>2</v>
      </c>
      <c r="H884">
        <v>29</v>
      </c>
      <c r="I884">
        <v>1</v>
      </c>
      <c r="J884">
        <v>2</v>
      </c>
      <c r="K884">
        <v>2</v>
      </c>
      <c r="L884">
        <v>7</v>
      </c>
      <c r="M884">
        <v>2</v>
      </c>
      <c r="N884">
        <v>4</v>
      </c>
      <c r="O884">
        <v>1</v>
      </c>
      <c r="P884">
        <v>1</v>
      </c>
      <c r="Q884">
        <v>4.1539999999999999</v>
      </c>
      <c r="R884">
        <v>-1</v>
      </c>
      <c r="S884">
        <v>0</v>
      </c>
      <c r="T884">
        <v>163.6</v>
      </c>
      <c r="U884">
        <v>78.8</v>
      </c>
      <c r="V884">
        <v>29.440999999999999</v>
      </c>
      <c r="W884">
        <v>0.81899999999999995</v>
      </c>
      <c r="X884">
        <v>2</v>
      </c>
      <c r="Y884">
        <v>1</v>
      </c>
      <c r="Z884">
        <f>IF(AND(MIN(data!D884:'data'!K884, data!M884:'data'!Y884)&gt;=0, IF(data!L884&lt;0, FALSE, data!L884&lt;=95),COUNTA(data!D884:'data'!Y884)=22), 1, 0)</f>
        <v>0</v>
      </c>
      <c r="AA884">
        <f>IF(data!D884=3, IF(COUNTIFS(data!A:A, data!A884, data!G:G, "&lt;&gt;2")=0, 1, 0), 0)</f>
        <v>1</v>
      </c>
      <c r="AB884">
        <f>IF(AND(data!G884=2, COUNTIFS(data!A:A, data!A884, data!G:G, 2) = data!D884), 1, 0)</f>
        <v>1</v>
      </c>
      <c r="AC884">
        <f>IF(AB884=1, data!D884, "0")</f>
        <v>3</v>
      </c>
    </row>
    <row r="885" spans="1:29" x14ac:dyDescent="0.25">
      <c r="A885" s="1">
        <v>176201</v>
      </c>
      <c r="B885">
        <v>2</v>
      </c>
      <c r="C885" s="1" t="s">
        <v>906</v>
      </c>
      <c r="D885">
        <v>3</v>
      </c>
      <c r="E885">
        <v>7</v>
      </c>
      <c r="F885">
        <v>7</v>
      </c>
      <c r="G885">
        <v>2</v>
      </c>
      <c r="H885">
        <v>11</v>
      </c>
      <c r="I885">
        <v>-1</v>
      </c>
      <c r="J885">
        <v>1</v>
      </c>
      <c r="K885">
        <v>-1</v>
      </c>
      <c r="L885">
        <v>7</v>
      </c>
      <c r="M885">
        <v>1</v>
      </c>
      <c r="N885">
        <v>-1</v>
      </c>
      <c r="O885">
        <v>-1</v>
      </c>
      <c r="P885">
        <v>-1</v>
      </c>
      <c r="Q885">
        <v>-1</v>
      </c>
      <c r="R885">
        <v>-1</v>
      </c>
      <c r="S885">
        <v>-2</v>
      </c>
      <c r="T885">
        <v>-1</v>
      </c>
      <c r="U885">
        <v>-1</v>
      </c>
      <c r="V885">
        <v>-1</v>
      </c>
      <c r="W885">
        <v>-1</v>
      </c>
      <c r="X885">
        <v>-2</v>
      </c>
      <c r="Y885">
        <v>-2</v>
      </c>
      <c r="Z885">
        <f>IF(AND(MIN(data!D885:'data'!K885, data!M885:'data'!Y885)&gt;=0, IF(data!L885&lt;0, FALSE, data!L885&lt;=95),COUNTA(data!D885:'data'!Y885)=22), 1, 0)</f>
        <v>0</v>
      </c>
      <c r="AA885">
        <f>IF(data!D885=3, IF(COUNTIFS(data!A:A, data!A885, data!G:G, "&lt;&gt;2")=0, 1, 0), 0)</f>
        <v>1</v>
      </c>
      <c r="AB885">
        <f>IF(AND(data!G885=2, COUNTIFS(data!A:A, data!A885, data!G:G, 2) = data!D885), 1, 0)</f>
        <v>1</v>
      </c>
      <c r="AC885">
        <f>IF(AB885=1, data!D885, "0")</f>
        <v>3</v>
      </c>
    </row>
    <row r="886" spans="1:29" x14ac:dyDescent="0.25">
      <c r="A886" s="1">
        <v>176201</v>
      </c>
      <c r="B886">
        <v>3</v>
      </c>
      <c r="C886" s="1" t="s">
        <v>907</v>
      </c>
      <c r="D886">
        <v>3</v>
      </c>
      <c r="E886">
        <v>7</v>
      </c>
      <c r="F886">
        <v>7</v>
      </c>
      <c r="G886">
        <v>2</v>
      </c>
      <c r="H886">
        <v>7</v>
      </c>
      <c r="I886">
        <v>-1</v>
      </c>
      <c r="J886">
        <v>1</v>
      </c>
      <c r="K886">
        <v>-1</v>
      </c>
      <c r="L886">
        <v>7</v>
      </c>
      <c r="M886">
        <v>1</v>
      </c>
      <c r="N886">
        <v>-1</v>
      </c>
      <c r="O886">
        <v>-1</v>
      </c>
      <c r="P886">
        <v>-1</v>
      </c>
      <c r="Q886">
        <v>-1</v>
      </c>
      <c r="R886">
        <v>-1</v>
      </c>
      <c r="S886">
        <v>-2</v>
      </c>
      <c r="T886">
        <v>122.2</v>
      </c>
      <c r="U886">
        <v>22.8</v>
      </c>
      <c r="V886">
        <v>15.268000000000001</v>
      </c>
      <c r="W886">
        <v>-1</v>
      </c>
      <c r="X886">
        <v>-2</v>
      </c>
      <c r="Y886">
        <v>-2</v>
      </c>
      <c r="Z886">
        <f>IF(AND(MIN(data!D886:'data'!K886, data!M886:'data'!Y886)&gt;=0, IF(data!L886&lt;0, FALSE, data!L886&lt;=95),COUNTA(data!D886:'data'!Y886)=22), 1, 0)</f>
        <v>0</v>
      </c>
      <c r="AA886">
        <f>IF(data!D886=3, IF(COUNTIFS(data!A:A, data!A886, data!G:G, "&lt;&gt;2")=0, 1, 0), 0)</f>
        <v>1</v>
      </c>
      <c r="AB886">
        <f>IF(AND(data!G886=2, COUNTIFS(data!A:A, data!A886, data!G:G, 2) = data!D886), 1, 0)</f>
        <v>1</v>
      </c>
      <c r="AC886">
        <f>IF(AB886=1, data!D886, "0")</f>
        <v>3</v>
      </c>
    </row>
    <row r="887" spans="1:29" x14ac:dyDescent="0.25">
      <c r="A887" s="1">
        <v>176251</v>
      </c>
      <c r="B887">
        <v>1</v>
      </c>
      <c r="C887" s="1" t="s">
        <v>908</v>
      </c>
      <c r="D887">
        <v>3</v>
      </c>
      <c r="E887">
        <v>7</v>
      </c>
      <c r="F887">
        <v>7</v>
      </c>
      <c r="G887">
        <v>1</v>
      </c>
      <c r="H887">
        <v>32</v>
      </c>
      <c r="I887">
        <v>2</v>
      </c>
      <c r="J887">
        <v>4</v>
      </c>
      <c r="K887">
        <v>2</v>
      </c>
      <c r="L887">
        <v>15</v>
      </c>
      <c r="M887">
        <v>2</v>
      </c>
      <c r="N887">
        <v>1</v>
      </c>
      <c r="O887">
        <v>5</v>
      </c>
      <c r="P887">
        <v>2</v>
      </c>
      <c r="Q887">
        <v>8.6999999999999994E-2</v>
      </c>
      <c r="R887">
        <v>-1</v>
      </c>
      <c r="S887">
        <v>0</v>
      </c>
      <c r="T887">
        <v>173.9</v>
      </c>
      <c r="U887">
        <v>-1</v>
      </c>
      <c r="V887">
        <v>-1</v>
      </c>
      <c r="W887">
        <v>0.92200000000000004</v>
      </c>
      <c r="X887">
        <v>-8</v>
      </c>
      <c r="Y887">
        <v>1</v>
      </c>
      <c r="Z887">
        <f>IF(AND(MIN(data!D887:'data'!K887, data!M887:'data'!Y887)&gt;=0, IF(data!L887&lt;0, FALSE, data!L887&lt;=95),COUNTA(data!D887:'data'!Y887)=22), 1, 0)</f>
        <v>0</v>
      </c>
      <c r="AA887">
        <f>IF(data!D887=3, IF(COUNTIFS(data!A:A, data!A887, data!G:G, "&lt;&gt;2")=0, 1, 0), 0)</f>
        <v>0</v>
      </c>
      <c r="AB887">
        <f>IF(AND(data!G887=2, COUNTIFS(data!A:A, data!A887, data!G:G, 2) = data!D887), 1, 0)</f>
        <v>0</v>
      </c>
      <c r="AC887" t="str">
        <f>IF(AB887=1, data!D887, "0")</f>
        <v>0</v>
      </c>
    </row>
    <row r="888" spans="1:29" x14ac:dyDescent="0.25">
      <c r="A888" s="1">
        <v>176251</v>
      </c>
      <c r="B888">
        <v>2</v>
      </c>
      <c r="C888" s="1" t="s">
        <v>909</v>
      </c>
      <c r="D888">
        <v>3</v>
      </c>
      <c r="E888">
        <v>7</v>
      </c>
      <c r="F888">
        <v>7</v>
      </c>
      <c r="G888">
        <v>2</v>
      </c>
      <c r="H888">
        <v>28</v>
      </c>
      <c r="I888">
        <v>2</v>
      </c>
      <c r="J888">
        <v>4</v>
      </c>
      <c r="K888">
        <v>6</v>
      </c>
      <c r="L888">
        <v>15</v>
      </c>
      <c r="M888">
        <v>1</v>
      </c>
      <c r="N888">
        <v>1</v>
      </c>
      <c r="O888">
        <v>5</v>
      </c>
      <c r="P888">
        <v>2</v>
      </c>
      <c r="Q888">
        <v>0</v>
      </c>
      <c r="R888">
        <v>-1</v>
      </c>
      <c r="S888">
        <v>-9</v>
      </c>
      <c r="T888">
        <v>165.2</v>
      </c>
      <c r="U888">
        <v>-1</v>
      </c>
      <c r="V888">
        <v>-1</v>
      </c>
      <c r="W888">
        <v>-1</v>
      </c>
      <c r="X888">
        <v>-8</v>
      </c>
      <c r="Y888">
        <v>1</v>
      </c>
      <c r="Z888">
        <f>IF(AND(MIN(data!D888:'data'!K888, data!M888:'data'!Y888)&gt;=0, IF(data!L888&lt;0, FALSE, data!L888&lt;=95),COUNTA(data!D888:'data'!Y888)=22), 1, 0)</f>
        <v>0</v>
      </c>
      <c r="AA888">
        <f>IF(data!D888=3, IF(COUNTIFS(data!A:A, data!A888, data!G:G, "&lt;&gt;2")=0, 1, 0), 0)</f>
        <v>0</v>
      </c>
      <c r="AB888">
        <f>IF(AND(data!G888=2, COUNTIFS(data!A:A, data!A888, data!G:G, 2) = data!D888), 1, 0)</f>
        <v>0</v>
      </c>
      <c r="AC888" t="str">
        <f>IF(AB888=1, data!D888, "0")</f>
        <v>0</v>
      </c>
    </row>
    <row r="889" spans="1:29" x14ac:dyDescent="0.25">
      <c r="A889" s="1">
        <v>176251</v>
      </c>
      <c r="B889">
        <v>3</v>
      </c>
      <c r="C889" s="1" t="s">
        <v>910</v>
      </c>
      <c r="D889">
        <v>3</v>
      </c>
      <c r="E889">
        <v>7</v>
      </c>
      <c r="F889">
        <v>7</v>
      </c>
      <c r="G889">
        <v>1</v>
      </c>
      <c r="H889">
        <v>2</v>
      </c>
      <c r="I889">
        <v>-1</v>
      </c>
      <c r="J889">
        <v>4</v>
      </c>
      <c r="K889">
        <v>-1</v>
      </c>
      <c r="L889">
        <v>15</v>
      </c>
      <c r="M889">
        <v>1</v>
      </c>
      <c r="N889">
        <v>-1</v>
      </c>
      <c r="O889">
        <v>-1</v>
      </c>
      <c r="P889">
        <v>-1</v>
      </c>
      <c r="Q889">
        <v>-1</v>
      </c>
      <c r="R889">
        <v>-1</v>
      </c>
      <c r="S889">
        <v>-2</v>
      </c>
      <c r="T889">
        <v>94.5</v>
      </c>
      <c r="U889">
        <v>17</v>
      </c>
      <c r="V889">
        <v>19.036000000000001</v>
      </c>
      <c r="W889">
        <v>-1</v>
      </c>
      <c r="X889">
        <v>-2</v>
      </c>
      <c r="Y889">
        <v>-2</v>
      </c>
      <c r="Z889">
        <f>IF(AND(MIN(data!D889:'data'!K889, data!M889:'data'!Y889)&gt;=0, IF(data!L889&lt;0, FALSE, data!L889&lt;=95),COUNTA(data!D889:'data'!Y889)=22), 1, 0)</f>
        <v>0</v>
      </c>
      <c r="AA889">
        <f>IF(data!D889=3, IF(COUNTIFS(data!A:A, data!A889, data!G:G, "&lt;&gt;2")=0, 1, 0), 0)</f>
        <v>0</v>
      </c>
      <c r="AB889">
        <f>IF(AND(data!G889=2, COUNTIFS(data!A:A, data!A889, data!G:G, 2) = data!D889), 1, 0)</f>
        <v>0</v>
      </c>
      <c r="AC889" t="str">
        <f>IF(AB889=1, data!D889, "0")</f>
        <v>0</v>
      </c>
    </row>
    <row r="890" spans="1:29" x14ac:dyDescent="0.25">
      <c r="A890" s="1">
        <v>177051</v>
      </c>
      <c r="B890">
        <v>1</v>
      </c>
      <c r="C890" s="1" t="s">
        <v>911</v>
      </c>
      <c r="D890">
        <v>1</v>
      </c>
      <c r="E890">
        <v>9</v>
      </c>
      <c r="F890">
        <v>21</v>
      </c>
      <c r="G890">
        <v>1</v>
      </c>
      <c r="H890">
        <v>61</v>
      </c>
      <c r="I890">
        <v>4</v>
      </c>
      <c r="J890">
        <v>1</v>
      </c>
      <c r="K890">
        <v>3</v>
      </c>
      <c r="L890">
        <v>14</v>
      </c>
      <c r="M890">
        <v>2</v>
      </c>
      <c r="N890">
        <v>1</v>
      </c>
      <c r="O890">
        <v>5</v>
      </c>
      <c r="P890">
        <v>1</v>
      </c>
      <c r="Q890">
        <v>0.50027999999999995</v>
      </c>
      <c r="R890">
        <v>-1</v>
      </c>
      <c r="S890">
        <v>0</v>
      </c>
      <c r="T890">
        <v>181.8</v>
      </c>
      <c r="U890">
        <v>83.4</v>
      </c>
      <c r="V890">
        <v>25.234000000000002</v>
      </c>
      <c r="W890">
        <v>0.86399999999999999</v>
      </c>
      <c r="X890">
        <v>1</v>
      </c>
      <c r="Y890">
        <v>3</v>
      </c>
      <c r="Z890">
        <f>IF(AND(MIN(data!D890:'data'!K890, data!M890:'data'!Y890)&gt;=0, IF(data!L890&lt;0, FALSE, data!L890&lt;=95),COUNTA(data!D890:'data'!Y890)=22), 1, 0)</f>
        <v>0</v>
      </c>
      <c r="AA890">
        <f>IF(data!D890=3, IF(COUNTIFS(data!A:A, data!A890, data!G:G, "&lt;&gt;2")=0, 1, 0), 0)</f>
        <v>0</v>
      </c>
      <c r="AB890">
        <f>IF(AND(data!G890=2, COUNTIFS(data!A:A, data!A890, data!G:G, 2) = data!D890), 1, 0)</f>
        <v>0</v>
      </c>
      <c r="AC890" t="str">
        <f>IF(AB890=1, data!D890, "0")</f>
        <v>0</v>
      </c>
    </row>
    <row r="891" spans="1:29" x14ac:dyDescent="0.25">
      <c r="A891" s="1">
        <v>177151</v>
      </c>
      <c r="B891">
        <v>1</v>
      </c>
      <c r="C891" s="1" t="s">
        <v>912</v>
      </c>
      <c r="D891">
        <v>2</v>
      </c>
      <c r="E891">
        <v>9</v>
      </c>
      <c r="F891">
        <v>21</v>
      </c>
      <c r="G891">
        <v>1</v>
      </c>
      <c r="H891">
        <v>66</v>
      </c>
      <c r="I891">
        <v>2</v>
      </c>
      <c r="J891">
        <v>1</v>
      </c>
      <c r="K891">
        <v>4</v>
      </c>
      <c r="L891">
        <v>7</v>
      </c>
      <c r="M891">
        <v>2</v>
      </c>
      <c r="N891">
        <v>3</v>
      </c>
      <c r="O891">
        <v>5</v>
      </c>
      <c r="P891">
        <v>1</v>
      </c>
      <c r="Q891">
        <v>4.79</v>
      </c>
      <c r="R891">
        <v>-1</v>
      </c>
      <c r="S891">
        <v>0</v>
      </c>
      <c r="T891">
        <v>156.4</v>
      </c>
      <c r="U891">
        <v>67.900000000000006</v>
      </c>
      <c r="V891">
        <v>27.759</v>
      </c>
      <c r="W891">
        <v>0.92200000000000004</v>
      </c>
      <c r="X891">
        <v>2</v>
      </c>
      <c r="Y891">
        <v>1</v>
      </c>
      <c r="Z891">
        <f>IF(AND(MIN(data!D891:'data'!K891, data!M891:'data'!Y891)&gt;=0, IF(data!L891&lt;0, FALSE, data!L891&lt;=95),COUNTA(data!D891:'data'!Y891)=22), 1, 0)</f>
        <v>0</v>
      </c>
      <c r="AA891">
        <f>IF(data!D891=3, IF(COUNTIFS(data!A:A, data!A891, data!G:G, "&lt;&gt;2")=0, 1, 0), 0)</f>
        <v>0</v>
      </c>
      <c r="AB891">
        <f>IF(AND(data!G891=2, COUNTIFS(data!A:A, data!A891, data!G:G, 2) = data!D891), 1, 0)</f>
        <v>0</v>
      </c>
      <c r="AC891" t="str">
        <f>IF(AB891=1, data!D891, "0")</f>
        <v>0</v>
      </c>
    </row>
    <row r="892" spans="1:29" x14ac:dyDescent="0.25">
      <c r="A892" s="1">
        <v>177151</v>
      </c>
      <c r="B892">
        <v>2</v>
      </c>
      <c r="C892" s="1" t="s">
        <v>913</v>
      </c>
      <c r="D892">
        <v>2</v>
      </c>
      <c r="E892">
        <v>9</v>
      </c>
      <c r="F892">
        <v>21</v>
      </c>
      <c r="G892">
        <v>2</v>
      </c>
      <c r="H892">
        <v>61</v>
      </c>
      <c r="I892">
        <v>2</v>
      </c>
      <c r="J892">
        <v>1</v>
      </c>
      <c r="K892">
        <v>4</v>
      </c>
      <c r="L892">
        <v>7</v>
      </c>
      <c r="M892">
        <v>1</v>
      </c>
      <c r="N892">
        <v>4</v>
      </c>
      <c r="O892">
        <v>3</v>
      </c>
      <c r="P892">
        <v>1</v>
      </c>
      <c r="Q892">
        <v>4.5</v>
      </c>
      <c r="R892">
        <v>-1</v>
      </c>
      <c r="S892">
        <v>0</v>
      </c>
      <c r="T892">
        <v>149.19999999999999</v>
      </c>
      <c r="U892">
        <v>56.6</v>
      </c>
      <c r="V892">
        <v>25.425999999999998</v>
      </c>
      <c r="W892">
        <v>0.89400000000000002</v>
      </c>
      <c r="X892">
        <v>1</v>
      </c>
      <c r="Y892">
        <v>3</v>
      </c>
      <c r="Z892">
        <f>IF(AND(MIN(data!D892:'data'!K892, data!M892:'data'!Y892)&gt;=0, IF(data!L892&lt;0, FALSE, data!L892&lt;=95),COUNTA(data!D892:'data'!Y892)=22), 1, 0)</f>
        <v>0</v>
      </c>
      <c r="AA892">
        <f>IF(data!D892=3, IF(COUNTIFS(data!A:A, data!A892, data!G:G, "&lt;&gt;2")=0, 1, 0), 0)</f>
        <v>0</v>
      </c>
      <c r="AB892">
        <f>IF(AND(data!G892=2, COUNTIFS(data!A:A, data!A892, data!G:G, 2) = data!D892), 1, 0)</f>
        <v>0</v>
      </c>
      <c r="AC892" t="str">
        <f>IF(AB892=1, data!D892, "0")</f>
        <v>0</v>
      </c>
    </row>
    <row r="893" spans="1:29" x14ac:dyDescent="0.25">
      <c r="A893" s="1">
        <v>177181</v>
      </c>
      <c r="B893">
        <v>1</v>
      </c>
      <c r="C893" s="1" t="s">
        <v>914</v>
      </c>
      <c r="D893">
        <v>2</v>
      </c>
      <c r="E893">
        <v>9</v>
      </c>
      <c r="F893">
        <v>21</v>
      </c>
      <c r="G893">
        <v>1</v>
      </c>
      <c r="H893">
        <v>64</v>
      </c>
      <c r="I893">
        <v>6</v>
      </c>
      <c r="J893">
        <v>1</v>
      </c>
      <c r="K893">
        <v>7</v>
      </c>
      <c r="L893">
        <v>8</v>
      </c>
      <c r="M893">
        <v>3</v>
      </c>
      <c r="N893">
        <v>1</v>
      </c>
      <c r="O893">
        <v>5</v>
      </c>
      <c r="P893">
        <v>1</v>
      </c>
      <c r="Q893">
        <v>0.98</v>
      </c>
      <c r="R893">
        <v>-1</v>
      </c>
      <c r="S893">
        <v>5</v>
      </c>
      <c r="T893">
        <v>168.7</v>
      </c>
      <c r="U893">
        <v>105.9</v>
      </c>
      <c r="V893">
        <v>37.210999999999999</v>
      </c>
      <c r="W893">
        <v>0.97499999999999998</v>
      </c>
      <c r="X893">
        <v>2</v>
      </c>
      <c r="Y893">
        <v>1</v>
      </c>
      <c r="Z893">
        <f>IF(AND(MIN(data!D893:'data'!K893, data!M893:'data'!Y893)&gt;=0, IF(data!L893&lt;0, FALSE, data!L893&lt;=95),COUNTA(data!D893:'data'!Y893)=22), 1, 0)</f>
        <v>0</v>
      </c>
      <c r="AA893">
        <f>IF(data!D893=3, IF(COUNTIFS(data!A:A, data!A893, data!G:G, "&lt;&gt;2")=0, 1, 0), 0)</f>
        <v>0</v>
      </c>
      <c r="AB893">
        <f>IF(AND(data!G893=2, COUNTIFS(data!A:A, data!A893, data!G:G, 2) = data!D893), 1, 0)</f>
        <v>0</v>
      </c>
      <c r="AC893" t="str">
        <f>IF(AB893=1, data!D893, "0")</f>
        <v>0</v>
      </c>
    </row>
    <row r="894" spans="1:29" x14ac:dyDescent="0.25">
      <c r="A894" s="1">
        <v>177181</v>
      </c>
      <c r="B894">
        <v>2</v>
      </c>
      <c r="C894" s="1" t="s">
        <v>915</v>
      </c>
      <c r="D894">
        <v>2</v>
      </c>
      <c r="E894">
        <v>9</v>
      </c>
      <c r="F894">
        <v>21</v>
      </c>
      <c r="G894">
        <v>2</v>
      </c>
      <c r="H894">
        <v>60</v>
      </c>
      <c r="I894">
        <v>6</v>
      </c>
      <c r="J894">
        <v>1</v>
      </c>
      <c r="K894">
        <v>7</v>
      </c>
      <c r="L894">
        <v>8</v>
      </c>
      <c r="M894">
        <v>1</v>
      </c>
      <c r="N894">
        <v>1</v>
      </c>
      <c r="O894">
        <v>5</v>
      </c>
      <c r="P894">
        <v>2</v>
      </c>
      <c r="Q894">
        <v>0.77900000000000003</v>
      </c>
      <c r="R894">
        <v>-1</v>
      </c>
      <c r="S894">
        <v>0</v>
      </c>
      <c r="T894">
        <v>159.1</v>
      </c>
      <c r="U894">
        <v>83.2</v>
      </c>
      <c r="V894">
        <v>32.869</v>
      </c>
      <c r="W894">
        <v>0.80800000000000005</v>
      </c>
      <c r="X894">
        <v>2</v>
      </c>
      <c r="Y894">
        <v>1</v>
      </c>
      <c r="Z894">
        <f>IF(AND(MIN(data!D894:'data'!K894, data!M894:'data'!Y894)&gt;=0, IF(data!L894&lt;0, FALSE, data!L894&lt;=95),COUNTA(data!D894:'data'!Y894)=22), 1, 0)</f>
        <v>0</v>
      </c>
      <c r="AA894">
        <f>IF(data!D894=3, IF(COUNTIFS(data!A:A, data!A894, data!G:G, "&lt;&gt;2")=0, 1, 0), 0)</f>
        <v>0</v>
      </c>
      <c r="AB894">
        <f>IF(AND(data!G894=2, COUNTIFS(data!A:A, data!A894, data!G:G, 2) = data!D894), 1, 0)</f>
        <v>0</v>
      </c>
      <c r="AC894" t="str">
        <f>IF(AB894=1, data!D894, "0")</f>
        <v>0</v>
      </c>
    </row>
    <row r="895" spans="1:29" x14ac:dyDescent="0.25">
      <c r="A895" s="1">
        <v>177201</v>
      </c>
      <c r="B895">
        <v>1</v>
      </c>
      <c r="C895" s="1" t="s">
        <v>916</v>
      </c>
      <c r="D895">
        <v>1</v>
      </c>
      <c r="E895">
        <v>9</v>
      </c>
      <c r="F895">
        <v>21</v>
      </c>
      <c r="G895">
        <v>1</v>
      </c>
      <c r="H895">
        <v>59</v>
      </c>
      <c r="I895">
        <v>4</v>
      </c>
      <c r="J895">
        <v>1</v>
      </c>
      <c r="K895">
        <v>4</v>
      </c>
      <c r="L895">
        <v>8</v>
      </c>
      <c r="M895">
        <v>2</v>
      </c>
      <c r="N895">
        <v>3</v>
      </c>
      <c r="O895">
        <v>5</v>
      </c>
      <c r="P895">
        <v>1</v>
      </c>
      <c r="Q895">
        <v>1.27</v>
      </c>
      <c r="R895">
        <v>-1</v>
      </c>
      <c r="S895">
        <v>0</v>
      </c>
      <c r="T895">
        <v>172.6</v>
      </c>
      <c r="U895">
        <v>118</v>
      </c>
      <c r="V895">
        <v>39.61</v>
      </c>
      <c r="W895">
        <v>0.98199999999999998</v>
      </c>
      <c r="X895">
        <v>2</v>
      </c>
      <c r="Y895">
        <v>1</v>
      </c>
      <c r="Z895">
        <f>IF(AND(MIN(data!D895:'data'!K895, data!M895:'data'!Y895)&gt;=0, IF(data!L895&lt;0, FALSE, data!L895&lt;=95),COUNTA(data!D895:'data'!Y895)=22), 1, 0)</f>
        <v>0</v>
      </c>
      <c r="AA895">
        <f>IF(data!D895=3, IF(COUNTIFS(data!A:A, data!A895, data!G:G, "&lt;&gt;2")=0, 1, 0), 0)</f>
        <v>0</v>
      </c>
      <c r="AB895">
        <f>IF(AND(data!G895=2, COUNTIFS(data!A:A, data!A895, data!G:G, 2) = data!D895), 1, 0)</f>
        <v>0</v>
      </c>
      <c r="AC895" t="str">
        <f>IF(AB895=1, data!D895, "0")</f>
        <v>0</v>
      </c>
    </row>
    <row r="896" spans="1:29" x14ac:dyDescent="0.25">
      <c r="A896" s="1">
        <v>177351</v>
      </c>
      <c r="B896">
        <v>1</v>
      </c>
      <c r="C896" s="1" t="s">
        <v>917</v>
      </c>
      <c r="D896">
        <v>2</v>
      </c>
      <c r="E896">
        <v>9</v>
      </c>
      <c r="F896">
        <v>21</v>
      </c>
      <c r="G896">
        <v>1</v>
      </c>
      <c r="H896">
        <v>80</v>
      </c>
      <c r="I896">
        <v>2</v>
      </c>
      <c r="J896">
        <v>1</v>
      </c>
      <c r="K896">
        <v>3</v>
      </c>
      <c r="L896">
        <v>10</v>
      </c>
      <c r="M896">
        <v>2</v>
      </c>
      <c r="N896">
        <v>3</v>
      </c>
      <c r="O896">
        <v>5</v>
      </c>
      <c r="P896">
        <v>1</v>
      </c>
      <c r="Q896">
        <v>31.75</v>
      </c>
      <c r="R896">
        <v>-1</v>
      </c>
      <c r="S896">
        <v>-9</v>
      </c>
      <c r="T896">
        <v>170.4</v>
      </c>
      <c r="U896">
        <v>86.6</v>
      </c>
      <c r="V896">
        <v>29.824999999999999</v>
      </c>
      <c r="W896">
        <v>0.98399999999999999</v>
      </c>
      <c r="X896">
        <v>1</v>
      </c>
      <c r="Y896">
        <v>3</v>
      </c>
      <c r="Z896">
        <f>IF(AND(MIN(data!D896:'data'!K896, data!M896:'data'!Y896)&gt;=0, IF(data!L896&lt;0, FALSE, data!L896&lt;=95),COUNTA(data!D896:'data'!Y896)=22), 1, 0)</f>
        <v>0</v>
      </c>
      <c r="AA896">
        <f>IF(data!D896=3, IF(COUNTIFS(data!A:A, data!A896, data!G:G, "&lt;&gt;2")=0, 1, 0), 0)</f>
        <v>0</v>
      </c>
      <c r="AB896">
        <f>IF(AND(data!G896=2, COUNTIFS(data!A:A, data!A896, data!G:G, 2) = data!D896), 1, 0)</f>
        <v>0</v>
      </c>
      <c r="AC896" t="str">
        <f>IF(AB896=1, data!D896, "0")</f>
        <v>0</v>
      </c>
    </row>
    <row r="897" spans="1:29" x14ac:dyDescent="0.25">
      <c r="A897" s="1">
        <v>177351</v>
      </c>
      <c r="B897">
        <v>2</v>
      </c>
      <c r="C897" s="1" t="s">
        <v>918</v>
      </c>
      <c r="D897">
        <v>2</v>
      </c>
      <c r="E897">
        <v>9</v>
      </c>
      <c r="F897">
        <v>21</v>
      </c>
      <c r="G897">
        <v>2</v>
      </c>
      <c r="H897">
        <v>79</v>
      </c>
      <c r="I897">
        <v>2</v>
      </c>
      <c r="J897">
        <v>1</v>
      </c>
      <c r="K897">
        <v>7</v>
      </c>
      <c r="L897">
        <v>10</v>
      </c>
      <c r="M897">
        <v>2</v>
      </c>
      <c r="N897">
        <v>3</v>
      </c>
      <c r="O897">
        <v>5</v>
      </c>
      <c r="P897">
        <v>1</v>
      </c>
      <c r="Q897">
        <v>7.7500000000000098</v>
      </c>
      <c r="R897">
        <v>-1</v>
      </c>
      <c r="S897">
        <v>3</v>
      </c>
      <c r="T897">
        <v>157.80000000000001</v>
      </c>
      <c r="U897">
        <v>80.099999999999994</v>
      </c>
      <c r="V897">
        <v>32.167999999999999</v>
      </c>
      <c r="W897">
        <v>0.98499999999999999</v>
      </c>
      <c r="X897">
        <v>2</v>
      </c>
      <c r="Y897">
        <v>3</v>
      </c>
      <c r="Z897">
        <f>IF(AND(MIN(data!D897:'data'!K897, data!M897:'data'!Y897)&gt;=0, IF(data!L897&lt;0, FALSE, data!L897&lt;=95),COUNTA(data!D897:'data'!Y897)=22), 1, 0)</f>
        <v>0</v>
      </c>
      <c r="AA897">
        <f>IF(data!D897=3, IF(COUNTIFS(data!A:A, data!A897, data!G:G, "&lt;&gt;2")=0, 1, 0), 0)</f>
        <v>0</v>
      </c>
      <c r="AB897">
        <f>IF(AND(data!G897=2, COUNTIFS(data!A:A, data!A897, data!G:G, 2) = data!D897), 1, 0)</f>
        <v>0</v>
      </c>
      <c r="AC897" t="str">
        <f>IF(AB897=1, data!D897, "0")</f>
        <v>0</v>
      </c>
    </row>
    <row r="898" spans="1:29" x14ac:dyDescent="0.25">
      <c r="A898" s="1">
        <v>177371</v>
      </c>
      <c r="B898">
        <v>1</v>
      </c>
      <c r="C898" s="1" t="s">
        <v>919</v>
      </c>
      <c r="D898">
        <v>3</v>
      </c>
      <c r="E898">
        <v>9</v>
      </c>
      <c r="F898">
        <v>21</v>
      </c>
      <c r="G898">
        <v>2</v>
      </c>
      <c r="H898">
        <v>39</v>
      </c>
      <c r="I898">
        <v>4</v>
      </c>
      <c r="J898">
        <v>1</v>
      </c>
      <c r="K898">
        <v>4</v>
      </c>
      <c r="L898">
        <v>7</v>
      </c>
      <c r="M898">
        <v>1</v>
      </c>
      <c r="N898">
        <v>3</v>
      </c>
      <c r="O898">
        <v>5</v>
      </c>
      <c r="P898">
        <v>1</v>
      </c>
      <c r="Q898">
        <v>4.6449999999999996</v>
      </c>
      <c r="R898">
        <v>-1</v>
      </c>
      <c r="S898">
        <v>0</v>
      </c>
      <c r="T898">
        <v>160.69999999999999</v>
      </c>
      <c r="U898">
        <v>125.7</v>
      </c>
      <c r="V898">
        <v>48.674999999999997</v>
      </c>
      <c r="W898">
        <v>0.88800000000000001</v>
      </c>
      <c r="X898">
        <v>2</v>
      </c>
      <c r="Y898">
        <v>3</v>
      </c>
      <c r="Z898">
        <f>IF(AND(MIN(data!D898:'data'!K898, data!M898:'data'!Y898)&gt;=0, IF(data!L898&lt;0, FALSE, data!L898&lt;=95),COUNTA(data!D898:'data'!Y898)=22), 1, 0)</f>
        <v>0</v>
      </c>
      <c r="AA898">
        <f>IF(data!D898=3, IF(COUNTIFS(data!A:A, data!A898, data!G:G, "&lt;&gt;2")=0, 1, 0), 0)</f>
        <v>0</v>
      </c>
      <c r="AB898">
        <f>IF(AND(data!G898=2, COUNTIFS(data!A:A, data!A898, data!G:G, 2) = data!D898), 1, 0)</f>
        <v>0</v>
      </c>
      <c r="AC898" t="str">
        <f>IF(AB898=1, data!D898, "0")</f>
        <v>0</v>
      </c>
    </row>
    <row r="899" spans="1:29" x14ac:dyDescent="0.25">
      <c r="A899" s="1">
        <v>177371</v>
      </c>
      <c r="B899">
        <v>2</v>
      </c>
      <c r="C899" s="1" t="s">
        <v>920</v>
      </c>
      <c r="D899">
        <v>3</v>
      </c>
      <c r="E899">
        <v>9</v>
      </c>
      <c r="F899">
        <v>21</v>
      </c>
      <c r="G899">
        <v>2</v>
      </c>
      <c r="H899">
        <v>15</v>
      </c>
      <c r="I899">
        <v>-1</v>
      </c>
      <c r="J899">
        <v>1</v>
      </c>
      <c r="K899">
        <v>-1</v>
      </c>
      <c r="L899">
        <v>7</v>
      </c>
      <c r="M899">
        <v>1</v>
      </c>
      <c r="N899">
        <v>-1</v>
      </c>
      <c r="O899">
        <v>-1</v>
      </c>
      <c r="P899">
        <v>-1</v>
      </c>
      <c r="Q899">
        <v>-1</v>
      </c>
      <c r="R899">
        <v>-1</v>
      </c>
      <c r="S899">
        <v>0</v>
      </c>
      <c r="T899">
        <v>167.4</v>
      </c>
      <c r="U899">
        <v>68.099999999999994</v>
      </c>
      <c r="V899">
        <v>24.302</v>
      </c>
      <c r="W899">
        <v>-1</v>
      </c>
      <c r="X899">
        <v>1</v>
      </c>
      <c r="Y899">
        <v>3</v>
      </c>
      <c r="Z899">
        <f>IF(AND(MIN(data!D899:'data'!K899, data!M899:'data'!Y899)&gt;=0, IF(data!L899&lt;0, FALSE, data!L899&lt;=95),COUNTA(data!D899:'data'!Y899)=22), 1, 0)</f>
        <v>0</v>
      </c>
      <c r="AA899">
        <f>IF(data!D899=3, IF(COUNTIFS(data!A:A, data!A899, data!G:G, "&lt;&gt;2")=0, 1, 0), 0)</f>
        <v>0</v>
      </c>
      <c r="AB899">
        <f>IF(AND(data!G899=2, COUNTIFS(data!A:A, data!A899, data!G:G, 2) = data!D899), 1, 0)</f>
        <v>0</v>
      </c>
      <c r="AC899" t="str">
        <f>IF(AB899=1, data!D899, "0")</f>
        <v>0</v>
      </c>
    </row>
    <row r="900" spans="1:29" x14ac:dyDescent="0.25">
      <c r="A900" s="1">
        <v>177371</v>
      </c>
      <c r="B900">
        <v>3</v>
      </c>
      <c r="C900" s="1" t="s">
        <v>921</v>
      </c>
      <c r="D900">
        <v>3</v>
      </c>
      <c r="E900">
        <v>9</v>
      </c>
      <c r="F900">
        <v>21</v>
      </c>
      <c r="G900">
        <v>1</v>
      </c>
      <c r="H900">
        <v>13</v>
      </c>
      <c r="I900">
        <v>-1</v>
      </c>
      <c r="J900">
        <v>1</v>
      </c>
      <c r="K900">
        <v>-1</v>
      </c>
      <c r="L900">
        <v>7</v>
      </c>
      <c r="M900">
        <v>1</v>
      </c>
      <c r="N900">
        <v>-1</v>
      </c>
      <c r="O900">
        <v>-1</v>
      </c>
      <c r="P900">
        <v>-1</v>
      </c>
      <c r="Q900">
        <v>-1</v>
      </c>
      <c r="R900">
        <v>-1</v>
      </c>
      <c r="S900">
        <v>5</v>
      </c>
      <c r="T900">
        <v>166.1</v>
      </c>
      <c r="U900">
        <v>62.2</v>
      </c>
      <c r="V900">
        <v>22.545000000000002</v>
      </c>
      <c r="W900">
        <v>-1</v>
      </c>
      <c r="X900">
        <v>-8</v>
      </c>
      <c r="Y900">
        <v>3</v>
      </c>
      <c r="Z900">
        <f>IF(AND(MIN(data!D900:'data'!K900, data!M900:'data'!Y900)&gt;=0, IF(data!L900&lt;0, FALSE, data!L900&lt;=95),COUNTA(data!D900:'data'!Y900)=22), 1, 0)</f>
        <v>0</v>
      </c>
      <c r="AA900">
        <f>IF(data!D900=3, IF(COUNTIFS(data!A:A, data!A900, data!G:G, "&lt;&gt;2")=0, 1, 0), 0)</f>
        <v>0</v>
      </c>
      <c r="AB900">
        <f>IF(AND(data!G900=2, COUNTIFS(data!A:A, data!A900, data!G:G, 2) = data!D900), 1, 0)</f>
        <v>0</v>
      </c>
      <c r="AC900" t="str">
        <f>IF(AB900=1, data!D900, "0")</f>
        <v>0</v>
      </c>
    </row>
    <row r="901" spans="1:29" x14ac:dyDescent="0.25">
      <c r="A901" s="1">
        <v>178051</v>
      </c>
      <c r="B901">
        <v>1</v>
      </c>
      <c r="C901" s="1" t="s">
        <v>922</v>
      </c>
      <c r="D901">
        <v>2</v>
      </c>
      <c r="E901">
        <v>3</v>
      </c>
      <c r="F901">
        <v>12</v>
      </c>
      <c r="G901">
        <v>1</v>
      </c>
      <c r="H901">
        <v>65</v>
      </c>
      <c r="I901">
        <v>2</v>
      </c>
      <c r="J901">
        <v>1</v>
      </c>
      <c r="K901">
        <v>1</v>
      </c>
      <c r="L901">
        <v>14</v>
      </c>
      <c r="M901">
        <v>2</v>
      </c>
      <c r="N901">
        <v>3</v>
      </c>
      <c r="O901">
        <v>5</v>
      </c>
      <c r="P901">
        <v>1</v>
      </c>
      <c r="Q901">
        <v>23</v>
      </c>
      <c r="R901">
        <v>-1</v>
      </c>
      <c r="S901">
        <v>0</v>
      </c>
      <c r="T901">
        <v>171.5</v>
      </c>
      <c r="U901">
        <v>80.8</v>
      </c>
      <c r="V901">
        <v>27.472000000000001</v>
      </c>
      <c r="W901">
        <v>0.93100000000000005</v>
      </c>
      <c r="X901">
        <v>2</v>
      </c>
      <c r="Y901">
        <v>3</v>
      </c>
      <c r="Z901">
        <f>IF(AND(MIN(data!D901:'data'!K901, data!M901:'data'!Y901)&gt;=0, IF(data!L901&lt;0, FALSE, data!L901&lt;=95),COUNTA(data!D901:'data'!Y901)=22), 1, 0)</f>
        <v>0</v>
      </c>
      <c r="AA901">
        <f>IF(data!D901=3, IF(COUNTIFS(data!A:A, data!A901, data!G:G, "&lt;&gt;2")=0, 1, 0), 0)</f>
        <v>0</v>
      </c>
      <c r="AB901">
        <f>IF(AND(data!G901=2, COUNTIFS(data!A:A, data!A901, data!G:G, 2) = data!D901), 1, 0)</f>
        <v>0</v>
      </c>
      <c r="AC901" t="str">
        <f>IF(AB901=1, data!D901, "0")</f>
        <v>0</v>
      </c>
    </row>
    <row r="902" spans="1:29" x14ac:dyDescent="0.25">
      <c r="A902" s="1">
        <v>178051</v>
      </c>
      <c r="B902">
        <v>2</v>
      </c>
      <c r="C902" s="1" t="s">
        <v>923</v>
      </c>
      <c r="D902">
        <v>2</v>
      </c>
      <c r="E902">
        <v>3</v>
      </c>
      <c r="F902">
        <v>12</v>
      </c>
      <c r="G902">
        <v>2</v>
      </c>
      <c r="H902">
        <v>61</v>
      </c>
      <c r="I902">
        <v>2</v>
      </c>
      <c r="J902">
        <v>1</v>
      </c>
      <c r="K902">
        <v>6</v>
      </c>
      <c r="L902">
        <v>14</v>
      </c>
      <c r="M902">
        <v>2</v>
      </c>
      <c r="N902">
        <v>1</v>
      </c>
      <c r="O902">
        <v>5</v>
      </c>
      <c r="P902">
        <v>1</v>
      </c>
      <c r="Q902">
        <v>8.73</v>
      </c>
      <c r="R902">
        <v>-1</v>
      </c>
      <c r="S902">
        <v>3</v>
      </c>
      <c r="T902">
        <v>161.19999999999999</v>
      </c>
      <c r="U902">
        <v>58.1</v>
      </c>
      <c r="V902">
        <v>22.359000000000002</v>
      </c>
      <c r="W902">
        <v>0.72799999999999998</v>
      </c>
      <c r="X902">
        <v>1</v>
      </c>
      <c r="Y902">
        <v>3</v>
      </c>
      <c r="Z902">
        <f>IF(AND(MIN(data!D902:'data'!K902, data!M902:'data'!Y902)&gt;=0, IF(data!L902&lt;0, FALSE, data!L902&lt;=95),COUNTA(data!D902:'data'!Y902)=22), 1, 0)</f>
        <v>0</v>
      </c>
      <c r="AA902">
        <f>IF(data!D902=3, IF(COUNTIFS(data!A:A, data!A902, data!G:G, "&lt;&gt;2")=0, 1, 0), 0)</f>
        <v>0</v>
      </c>
      <c r="AB902">
        <f>IF(AND(data!G902=2, COUNTIFS(data!A:A, data!A902, data!G:G, 2) = data!D902), 1, 0)</f>
        <v>0</v>
      </c>
      <c r="AC902" t="str">
        <f>IF(AB902=1, data!D902, "0")</f>
        <v>0</v>
      </c>
    </row>
    <row r="903" spans="1:29" x14ac:dyDescent="0.25">
      <c r="A903" s="1">
        <v>178151</v>
      </c>
      <c r="B903">
        <v>1</v>
      </c>
      <c r="C903" s="1" t="s">
        <v>924</v>
      </c>
      <c r="D903">
        <v>2</v>
      </c>
      <c r="E903">
        <v>3</v>
      </c>
      <c r="F903">
        <v>12</v>
      </c>
      <c r="G903">
        <v>2</v>
      </c>
      <c r="H903">
        <v>31</v>
      </c>
      <c r="I903">
        <v>6</v>
      </c>
      <c r="J903">
        <v>1</v>
      </c>
      <c r="K903">
        <v>4</v>
      </c>
      <c r="L903">
        <v>19</v>
      </c>
      <c r="M903">
        <v>1</v>
      </c>
      <c r="N903">
        <v>3</v>
      </c>
      <c r="O903">
        <v>5</v>
      </c>
      <c r="P903">
        <v>1</v>
      </c>
      <c r="Q903">
        <v>3.8340000000000001</v>
      </c>
      <c r="R903">
        <v>-1</v>
      </c>
      <c r="S903">
        <v>0</v>
      </c>
      <c r="T903">
        <v>170.3</v>
      </c>
      <c r="U903">
        <v>61.4</v>
      </c>
      <c r="V903">
        <v>21.170999999999999</v>
      </c>
      <c r="W903">
        <v>0.68</v>
      </c>
      <c r="X903">
        <v>1</v>
      </c>
      <c r="Y903">
        <v>3</v>
      </c>
      <c r="Z903">
        <f>IF(AND(MIN(data!D903:'data'!K903, data!M903:'data'!Y903)&gt;=0, IF(data!L903&lt;0, FALSE, data!L903&lt;=95),COUNTA(data!D903:'data'!Y903)=22), 1, 0)</f>
        <v>0</v>
      </c>
      <c r="AA903">
        <f>IF(data!D903=3, IF(COUNTIFS(data!A:A, data!A903, data!G:G, "&lt;&gt;2")=0, 1, 0), 0)</f>
        <v>0</v>
      </c>
      <c r="AB903">
        <f>IF(AND(data!G903=2, COUNTIFS(data!A:A, data!A903, data!G:G, 2) = data!D903), 1, 0)</f>
        <v>0</v>
      </c>
      <c r="AC903" t="str">
        <f>IF(AB903=1, data!D903, "0")</f>
        <v>0</v>
      </c>
    </row>
    <row r="904" spans="1:29" x14ac:dyDescent="0.25">
      <c r="A904" s="1">
        <v>178151</v>
      </c>
      <c r="B904">
        <v>2</v>
      </c>
      <c r="C904" s="1" t="s">
        <v>925</v>
      </c>
      <c r="D904">
        <v>2</v>
      </c>
      <c r="E904">
        <v>3</v>
      </c>
      <c r="F904">
        <v>12</v>
      </c>
      <c r="G904">
        <v>1</v>
      </c>
      <c r="H904">
        <v>35</v>
      </c>
      <c r="I904">
        <v>6</v>
      </c>
      <c r="J904">
        <v>1</v>
      </c>
      <c r="K904">
        <v>4</v>
      </c>
      <c r="L904">
        <v>19</v>
      </c>
      <c r="M904">
        <v>2</v>
      </c>
      <c r="N904">
        <v>4</v>
      </c>
      <c r="O904">
        <v>3</v>
      </c>
      <c r="P904">
        <v>1</v>
      </c>
      <c r="Q904">
        <v>6.75</v>
      </c>
      <c r="R904">
        <v>-1</v>
      </c>
      <c r="S904">
        <v>0</v>
      </c>
      <c r="T904">
        <v>177.8</v>
      </c>
      <c r="U904">
        <v>101.1</v>
      </c>
      <c r="V904">
        <v>31.981000000000002</v>
      </c>
      <c r="W904">
        <v>0.93799999999999994</v>
      </c>
      <c r="X904">
        <v>2</v>
      </c>
      <c r="Y904">
        <v>3</v>
      </c>
      <c r="Z904">
        <f>IF(AND(MIN(data!D904:'data'!K904, data!M904:'data'!Y904)&gt;=0, IF(data!L904&lt;0, FALSE, data!L904&lt;=95),COUNTA(data!D904:'data'!Y904)=22), 1, 0)</f>
        <v>0</v>
      </c>
      <c r="AA904">
        <f>IF(data!D904=3, IF(COUNTIFS(data!A:A, data!A904, data!G:G, "&lt;&gt;2")=0, 1, 0), 0)</f>
        <v>0</v>
      </c>
      <c r="AB904">
        <f>IF(AND(data!G904=2, COUNTIFS(data!A:A, data!A904, data!G:G, 2) = data!D904), 1, 0)</f>
        <v>0</v>
      </c>
      <c r="AC904" t="str">
        <f>IF(AB904=1, data!D904, "0")</f>
        <v>0</v>
      </c>
    </row>
    <row r="905" spans="1:29" x14ac:dyDescent="0.25">
      <c r="A905" s="1">
        <v>178201</v>
      </c>
      <c r="B905">
        <v>1</v>
      </c>
      <c r="C905" s="1" t="s">
        <v>926</v>
      </c>
      <c r="D905">
        <v>4</v>
      </c>
      <c r="E905">
        <v>3</v>
      </c>
      <c r="F905">
        <v>12</v>
      </c>
      <c r="G905">
        <v>2</v>
      </c>
      <c r="H905">
        <v>44</v>
      </c>
      <c r="I905">
        <v>2</v>
      </c>
      <c r="J905">
        <v>1</v>
      </c>
      <c r="K905">
        <v>4</v>
      </c>
      <c r="L905">
        <v>18</v>
      </c>
      <c r="M905">
        <v>2</v>
      </c>
      <c r="N905">
        <v>1</v>
      </c>
      <c r="O905">
        <v>5</v>
      </c>
      <c r="P905">
        <v>1</v>
      </c>
      <c r="Q905">
        <v>21.202999999999999</v>
      </c>
      <c r="R905">
        <v>-1</v>
      </c>
      <c r="S905">
        <v>1</v>
      </c>
      <c r="T905">
        <v>164</v>
      </c>
      <c r="U905">
        <v>83</v>
      </c>
      <c r="V905">
        <v>30.86</v>
      </c>
      <c r="W905">
        <v>0.76500000000000001</v>
      </c>
      <c r="X905">
        <v>2</v>
      </c>
      <c r="Y905">
        <v>3</v>
      </c>
      <c r="Z905">
        <f>IF(AND(MIN(data!D905:'data'!K905, data!M905:'data'!Y905)&gt;=0, IF(data!L905&lt;0, FALSE, data!L905&lt;=95),COUNTA(data!D905:'data'!Y905)=22), 1, 0)</f>
        <v>0</v>
      </c>
      <c r="AA905">
        <f>IF(data!D905=3, IF(COUNTIFS(data!A:A, data!A905, data!G:G, "&lt;&gt;2")=0, 1, 0), 0)</f>
        <v>0</v>
      </c>
      <c r="AB905">
        <f>IF(AND(data!G905=2, COUNTIFS(data!A:A, data!A905, data!G:G, 2) = data!D905), 1, 0)</f>
        <v>0</v>
      </c>
      <c r="AC905" t="str">
        <f>IF(AB905=1, data!D905, "0")</f>
        <v>0</v>
      </c>
    </row>
    <row r="906" spans="1:29" x14ac:dyDescent="0.25">
      <c r="A906" s="1">
        <v>178201</v>
      </c>
      <c r="B906">
        <v>2</v>
      </c>
      <c r="C906" s="1" t="s">
        <v>927</v>
      </c>
      <c r="D906">
        <v>4</v>
      </c>
      <c r="E906">
        <v>3</v>
      </c>
      <c r="F906">
        <v>12</v>
      </c>
      <c r="G906">
        <v>1</v>
      </c>
      <c r="H906">
        <v>45</v>
      </c>
      <c r="I906">
        <v>2</v>
      </c>
      <c r="J906">
        <v>1</v>
      </c>
      <c r="K906">
        <v>4</v>
      </c>
      <c r="L906">
        <v>18</v>
      </c>
      <c r="M906">
        <v>2</v>
      </c>
      <c r="N906">
        <v>1</v>
      </c>
      <c r="O906">
        <v>5</v>
      </c>
      <c r="P906">
        <v>1</v>
      </c>
      <c r="Q906">
        <v>22.154</v>
      </c>
      <c r="R906">
        <v>-1</v>
      </c>
      <c r="S906">
        <v>0</v>
      </c>
      <c r="T906">
        <v>178.6</v>
      </c>
      <c r="U906">
        <v>88.5</v>
      </c>
      <c r="V906">
        <v>27.745000000000001</v>
      </c>
      <c r="W906">
        <v>0.90500000000000003</v>
      </c>
      <c r="X906">
        <v>2</v>
      </c>
      <c r="Y906">
        <v>3</v>
      </c>
      <c r="Z906">
        <f>IF(AND(MIN(data!D906:'data'!K906, data!M906:'data'!Y906)&gt;=0, IF(data!L906&lt;0, FALSE, data!L906&lt;=95),COUNTA(data!D906:'data'!Y906)=22), 1, 0)</f>
        <v>0</v>
      </c>
      <c r="AA906">
        <f>IF(data!D906=3, IF(COUNTIFS(data!A:A, data!A906, data!G:G, "&lt;&gt;2")=0, 1, 0), 0)</f>
        <v>0</v>
      </c>
      <c r="AB906">
        <f>IF(AND(data!G906=2, COUNTIFS(data!A:A, data!A906, data!G:G, 2) = data!D906), 1, 0)</f>
        <v>0</v>
      </c>
      <c r="AC906" t="str">
        <f>IF(AB906=1, data!D906, "0")</f>
        <v>0</v>
      </c>
    </row>
    <row r="907" spans="1:29" x14ac:dyDescent="0.25">
      <c r="A907" s="1">
        <v>178201</v>
      </c>
      <c r="B907">
        <v>3</v>
      </c>
      <c r="C907" s="1" t="s">
        <v>928</v>
      </c>
      <c r="D907">
        <v>4</v>
      </c>
      <c r="E907">
        <v>3</v>
      </c>
      <c r="F907">
        <v>12</v>
      </c>
      <c r="G907">
        <v>2</v>
      </c>
      <c r="H907">
        <v>20</v>
      </c>
      <c r="I907">
        <v>1</v>
      </c>
      <c r="J907">
        <v>1</v>
      </c>
      <c r="K907">
        <v>4</v>
      </c>
      <c r="L907">
        <v>18</v>
      </c>
      <c r="M907">
        <v>4</v>
      </c>
      <c r="N907">
        <v>4</v>
      </c>
      <c r="O907">
        <v>3</v>
      </c>
      <c r="P907">
        <v>1</v>
      </c>
      <c r="Q907">
        <v>63.145000000000003</v>
      </c>
      <c r="R907">
        <v>0</v>
      </c>
      <c r="S907">
        <v>0</v>
      </c>
      <c r="T907">
        <v>166.5</v>
      </c>
      <c r="U907">
        <v>76.3</v>
      </c>
      <c r="V907">
        <v>27.523</v>
      </c>
      <c r="W907">
        <v>0.80500000000000005</v>
      </c>
      <c r="X907">
        <v>2</v>
      </c>
      <c r="Y907">
        <v>1</v>
      </c>
      <c r="Z907">
        <f>IF(AND(MIN(data!D907:'data'!K907, data!M907:'data'!Y907)&gt;=0, IF(data!L907&lt;0, FALSE, data!L907&lt;=95),COUNTA(data!D907:'data'!Y907)=22), 1, 0)</f>
        <v>1</v>
      </c>
      <c r="AA907">
        <f>IF(data!D907=3, IF(COUNTIFS(data!A:A, data!A907, data!G:G, "&lt;&gt;2")=0, 1, 0), 0)</f>
        <v>0</v>
      </c>
      <c r="AB907">
        <f>IF(AND(data!G907=2, COUNTIFS(data!A:A, data!A907, data!G:G, 2) = data!D907), 1, 0)</f>
        <v>0</v>
      </c>
      <c r="AC907" t="str">
        <f>IF(AB907=1, data!D907, "0")</f>
        <v>0</v>
      </c>
    </row>
    <row r="908" spans="1:29" x14ac:dyDescent="0.25">
      <c r="A908" s="1">
        <v>178201</v>
      </c>
      <c r="B908">
        <v>4</v>
      </c>
      <c r="C908" s="1" t="s">
        <v>929</v>
      </c>
      <c r="D908">
        <v>4</v>
      </c>
      <c r="E908">
        <v>3</v>
      </c>
      <c r="F908">
        <v>12</v>
      </c>
      <c r="G908">
        <v>2</v>
      </c>
      <c r="H908">
        <v>16</v>
      </c>
      <c r="I908">
        <v>1</v>
      </c>
      <c r="J908">
        <v>1</v>
      </c>
      <c r="K908">
        <v>7</v>
      </c>
      <c r="L908">
        <v>18</v>
      </c>
      <c r="M908">
        <v>2</v>
      </c>
      <c r="N908">
        <v>4</v>
      </c>
      <c r="O908">
        <v>1</v>
      </c>
      <c r="P908">
        <v>1</v>
      </c>
      <c r="Q908">
        <v>7.2409999999999997</v>
      </c>
      <c r="R908">
        <v>1</v>
      </c>
      <c r="S908">
        <v>0</v>
      </c>
      <c r="T908">
        <v>158.80000000000001</v>
      </c>
      <c r="U908">
        <v>55.7</v>
      </c>
      <c r="V908">
        <v>22.088000000000001</v>
      </c>
      <c r="W908">
        <v>0.76600000000000001</v>
      </c>
      <c r="X908">
        <v>1</v>
      </c>
      <c r="Y908">
        <v>3</v>
      </c>
      <c r="Z908">
        <f>IF(AND(MIN(data!D908:'data'!K908, data!M908:'data'!Y908)&gt;=0, IF(data!L908&lt;0, FALSE, data!L908&lt;=95),COUNTA(data!D908:'data'!Y908)=22), 1, 0)</f>
        <v>1</v>
      </c>
      <c r="AA908">
        <f>IF(data!D908=3, IF(COUNTIFS(data!A:A, data!A908, data!G:G, "&lt;&gt;2")=0, 1, 0), 0)</f>
        <v>0</v>
      </c>
      <c r="AB908">
        <f>IF(AND(data!G908=2, COUNTIFS(data!A:A, data!A908, data!G:G, 2) = data!D908), 1, 0)</f>
        <v>0</v>
      </c>
      <c r="AC908" t="str">
        <f>IF(AB908=1, data!D908, "0")</f>
        <v>0</v>
      </c>
    </row>
    <row r="909" spans="1:29" x14ac:dyDescent="0.25">
      <c r="A909" s="1">
        <v>178251</v>
      </c>
      <c r="B909">
        <v>1</v>
      </c>
      <c r="C909" s="1" t="s">
        <v>930</v>
      </c>
      <c r="D909">
        <v>2</v>
      </c>
      <c r="E909">
        <v>3</v>
      </c>
      <c r="F909">
        <v>12</v>
      </c>
      <c r="G909">
        <v>2</v>
      </c>
      <c r="H909">
        <v>40</v>
      </c>
      <c r="I909">
        <v>2</v>
      </c>
      <c r="J909">
        <v>1</v>
      </c>
      <c r="K909">
        <v>1</v>
      </c>
      <c r="L909">
        <v>21</v>
      </c>
      <c r="M909">
        <v>1</v>
      </c>
      <c r="N909">
        <v>1</v>
      </c>
      <c r="O909">
        <v>5</v>
      </c>
      <c r="P909">
        <v>1</v>
      </c>
      <c r="Q909">
        <v>15.239000000000001</v>
      </c>
      <c r="R909">
        <v>-1</v>
      </c>
      <c r="S909">
        <v>0</v>
      </c>
      <c r="T909">
        <v>154.6</v>
      </c>
      <c r="U909">
        <v>54.4</v>
      </c>
      <c r="V909">
        <v>22.76</v>
      </c>
      <c r="W909">
        <v>0.75900000000000001</v>
      </c>
      <c r="X909">
        <v>1</v>
      </c>
      <c r="Y909">
        <v>3</v>
      </c>
      <c r="Z909">
        <f>IF(AND(MIN(data!D909:'data'!K909, data!M909:'data'!Y909)&gt;=0, IF(data!L909&lt;0, FALSE, data!L909&lt;=95),COUNTA(data!D909:'data'!Y909)=22), 1, 0)</f>
        <v>0</v>
      </c>
      <c r="AA909">
        <f>IF(data!D909=3, IF(COUNTIFS(data!A:A, data!A909, data!G:G, "&lt;&gt;2")=0, 1, 0), 0)</f>
        <v>0</v>
      </c>
      <c r="AB909">
        <f>IF(AND(data!G909=2, COUNTIFS(data!A:A, data!A909, data!G:G, 2) = data!D909), 1, 0)</f>
        <v>0</v>
      </c>
      <c r="AC909" t="str">
        <f>IF(AB909=1, data!D909, "0")</f>
        <v>0</v>
      </c>
    </row>
    <row r="910" spans="1:29" x14ac:dyDescent="0.25">
      <c r="A910" s="1">
        <v>178251</v>
      </c>
      <c r="B910">
        <v>2</v>
      </c>
      <c r="C910" s="1" t="s">
        <v>931</v>
      </c>
      <c r="D910">
        <v>2</v>
      </c>
      <c r="E910">
        <v>3</v>
      </c>
      <c r="F910">
        <v>12</v>
      </c>
      <c r="G910">
        <v>1</v>
      </c>
      <c r="H910">
        <v>42</v>
      </c>
      <c r="I910">
        <v>2</v>
      </c>
      <c r="J910">
        <v>1</v>
      </c>
      <c r="K910">
        <v>1</v>
      </c>
      <c r="L910">
        <v>21</v>
      </c>
      <c r="M910">
        <v>1</v>
      </c>
      <c r="N910">
        <v>1</v>
      </c>
      <c r="O910">
        <v>5</v>
      </c>
      <c r="P910">
        <v>1</v>
      </c>
      <c r="Q910">
        <v>12.645</v>
      </c>
      <c r="R910">
        <v>-1</v>
      </c>
      <c r="S910">
        <v>0</v>
      </c>
      <c r="T910">
        <v>173.6</v>
      </c>
      <c r="U910">
        <v>87.5</v>
      </c>
      <c r="V910">
        <v>29.033999999999999</v>
      </c>
      <c r="W910">
        <v>0.91500000000000004</v>
      </c>
      <c r="X910">
        <v>2</v>
      </c>
      <c r="Y910">
        <v>1</v>
      </c>
      <c r="Z910">
        <f>IF(AND(MIN(data!D910:'data'!K910, data!M910:'data'!Y910)&gt;=0, IF(data!L910&lt;0, FALSE, data!L910&lt;=95),COUNTA(data!D910:'data'!Y910)=22), 1, 0)</f>
        <v>0</v>
      </c>
      <c r="AA910">
        <f>IF(data!D910=3, IF(COUNTIFS(data!A:A, data!A910, data!G:G, "&lt;&gt;2")=0, 1, 0), 0)</f>
        <v>0</v>
      </c>
      <c r="AB910">
        <f>IF(AND(data!G910=2, COUNTIFS(data!A:A, data!A910, data!G:G, 2) = data!D910), 1, 0)</f>
        <v>0</v>
      </c>
      <c r="AC910" t="str">
        <f>IF(AB910=1, data!D910, "0")</f>
        <v>0</v>
      </c>
    </row>
    <row r="911" spans="1:29" x14ac:dyDescent="0.25">
      <c r="A911" s="1">
        <v>178271</v>
      </c>
      <c r="B911">
        <v>1</v>
      </c>
      <c r="C911" s="1" t="s">
        <v>932</v>
      </c>
      <c r="D911">
        <v>3</v>
      </c>
      <c r="E911">
        <v>3</v>
      </c>
      <c r="F911">
        <v>12</v>
      </c>
      <c r="G911">
        <v>2</v>
      </c>
      <c r="H911">
        <v>45</v>
      </c>
      <c r="I911">
        <v>2</v>
      </c>
      <c r="J911">
        <v>1</v>
      </c>
      <c r="K911">
        <v>5</v>
      </c>
      <c r="L911">
        <v>12</v>
      </c>
      <c r="M911">
        <v>3</v>
      </c>
      <c r="N911">
        <v>1</v>
      </c>
      <c r="O911">
        <v>5</v>
      </c>
      <c r="P911">
        <v>1</v>
      </c>
      <c r="Q911">
        <v>0.433</v>
      </c>
      <c r="R911">
        <v>-1</v>
      </c>
      <c r="S911">
        <v>11</v>
      </c>
      <c r="T911">
        <v>171.6</v>
      </c>
      <c r="U911">
        <v>78.3</v>
      </c>
      <c r="V911">
        <v>26.591000000000001</v>
      </c>
      <c r="W911">
        <v>0.80400000000000005</v>
      </c>
      <c r="X911">
        <v>2</v>
      </c>
      <c r="Y911">
        <v>1</v>
      </c>
      <c r="Z911">
        <f>IF(AND(MIN(data!D911:'data'!K911, data!M911:'data'!Y911)&gt;=0, IF(data!L911&lt;0, FALSE, data!L911&lt;=95),COUNTA(data!D911:'data'!Y911)=22), 1, 0)</f>
        <v>0</v>
      </c>
      <c r="AA911">
        <f>IF(data!D911=3, IF(COUNTIFS(data!A:A, data!A911, data!G:G, "&lt;&gt;2")=0, 1, 0), 0)</f>
        <v>0</v>
      </c>
      <c r="AB911">
        <f>IF(AND(data!G911=2, COUNTIFS(data!A:A, data!A911, data!G:G, 2) = data!D911), 1, 0)</f>
        <v>0</v>
      </c>
      <c r="AC911" t="str">
        <f>IF(AB911=1, data!D911, "0")</f>
        <v>0</v>
      </c>
    </row>
    <row r="912" spans="1:29" x14ac:dyDescent="0.25">
      <c r="A912" s="1">
        <v>178271</v>
      </c>
      <c r="B912">
        <v>2</v>
      </c>
      <c r="C912" s="1" t="s">
        <v>933</v>
      </c>
      <c r="D912">
        <v>3</v>
      </c>
      <c r="E912">
        <v>3</v>
      </c>
      <c r="F912">
        <v>12</v>
      </c>
      <c r="G912">
        <v>1</v>
      </c>
      <c r="H912">
        <v>51</v>
      </c>
      <c r="I912">
        <v>2</v>
      </c>
      <c r="J912">
        <v>1</v>
      </c>
      <c r="K912">
        <v>7</v>
      </c>
      <c r="L912">
        <v>12</v>
      </c>
      <c r="M912">
        <v>2</v>
      </c>
      <c r="N912">
        <v>3</v>
      </c>
      <c r="O912">
        <v>5</v>
      </c>
      <c r="P912">
        <v>1</v>
      </c>
      <c r="Q912">
        <v>2.7989999999999999</v>
      </c>
      <c r="R912">
        <v>-1</v>
      </c>
      <c r="S912">
        <v>0</v>
      </c>
      <c r="T912">
        <v>170.7</v>
      </c>
      <c r="U912">
        <v>81.2</v>
      </c>
      <c r="V912">
        <v>27.867000000000001</v>
      </c>
      <c r="W912">
        <v>0.89900000000000002</v>
      </c>
      <c r="X912">
        <v>2</v>
      </c>
      <c r="Y912">
        <v>1</v>
      </c>
      <c r="Z912">
        <f>IF(AND(MIN(data!D912:'data'!K912, data!M912:'data'!Y912)&gt;=0, IF(data!L912&lt;0, FALSE, data!L912&lt;=95),COUNTA(data!D912:'data'!Y912)=22), 1, 0)</f>
        <v>0</v>
      </c>
      <c r="AA912">
        <f>IF(data!D912=3, IF(COUNTIFS(data!A:A, data!A912, data!G:G, "&lt;&gt;2")=0, 1, 0), 0)</f>
        <v>0</v>
      </c>
      <c r="AB912">
        <f>IF(AND(data!G912=2, COUNTIFS(data!A:A, data!A912, data!G:G, 2) = data!D912), 1, 0)</f>
        <v>0</v>
      </c>
      <c r="AC912" t="str">
        <f>IF(AB912=1, data!D912, "0")</f>
        <v>0</v>
      </c>
    </row>
    <row r="913" spans="1:29" x14ac:dyDescent="0.25">
      <c r="A913" s="1">
        <v>178271</v>
      </c>
      <c r="B913">
        <v>3</v>
      </c>
      <c r="C913" s="1" t="s">
        <v>934</v>
      </c>
      <c r="D913">
        <v>3</v>
      </c>
      <c r="E913">
        <v>3</v>
      </c>
      <c r="F913">
        <v>12</v>
      </c>
      <c r="G913">
        <v>1</v>
      </c>
      <c r="H913">
        <v>25</v>
      </c>
      <c r="I913">
        <v>1</v>
      </c>
      <c r="J913">
        <v>1</v>
      </c>
      <c r="K913">
        <v>3</v>
      </c>
      <c r="L913">
        <v>12</v>
      </c>
      <c r="M913">
        <v>2</v>
      </c>
      <c r="N913">
        <v>1</v>
      </c>
      <c r="O913">
        <v>5</v>
      </c>
      <c r="P913">
        <v>1</v>
      </c>
      <c r="Q913">
        <v>87.5</v>
      </c>
      <c r="R913">
        <v>-1</v>
      </c>
      <c r="S913">
        <v>0</v>
      </c>
      <c r="T913">
        <v>181</v>
      </c>
      <c r="U913">
        <v>85</v>
      </c>
      <c r="V913">
        <v>25.945</v>
      </c>
      <c r="W913">
        <v>0.877</v>
      </c>
      <c r="X913">
        <v>2</v>
      </c>
      <c r="Y913">
        <v>1</v>
      </c>
      <c r="Z913">
        <f>IF(AND(MIN(data!D913:'data'!K913, data!M913:'data'!Y913)&gt;=0, IF(data!L913&lt;0, FALSE, data!L913&lt;=95),COUNTA(data!D913:'data'!Y913)=22), 1, 0)</f>
        <v>0</v>
      </c>
      <c r="AA913">
        <f>IF(data!D913=3, IF(COUNTIFS(data!A:A, data!A913, data!G:G, "&lt;&gt;2")=0, 1, 0), 0)</f>
        <v>0</v>
      </c>
      <c r="AB913">
        <f>IF(AND(data!G913=2, COUNTIFS(data!A:A, data!A913, data!G:G, 2) = data!D913), 1, 0)</f>
        <v>0</v>
      </c>
      <c r="AC913" t="str">
        <f>IF(AB913=1, data!D913, "0")</f>
        <v>0</v>
      </c>
    </row>
    <row r="914" spans="1:29" x14ac:dyDescent="0.25">
      <c r="A914" s="1">
        <v>178341</v>
      </c>
      <c r="B914">
        <v>1</v>
      </c>
      <c r="C914" s="1" t="s">
        <v>935</v>
      </c>
      <c r="D914">
        <v>2</v>
      </c>
      <c r="E914">
        <v>3</v>
      </c>
      <c r="F914">
        <v>12</v>
      </c>
      <c r="G914">
        <v>1</v>
      </c>
      <c r="H914">
        <v>17</v>
      </c>
      <c r="I914">
        <v>1</v>
      </c>
      <c r="J914">
        <v>1</v>
      </c>
      <c r="K914">
        <v>3</v>
      </c>
      <c r="L914">
        <v>-1</v>
      </c>
      <c r="M914">
        <v>2</v>
      </c>
      <c r="N914">
        <v>1</v>
      </c>
      <c r="O914">
        <v>5</v>
      </c>
      <c r="P914">
        <v>1</v>
      </c>
      <c r="Q914">
        <v>36.375</v>
      </c>
      <c r="R914">
        <v>3</v>
      </c>
      <c r="S914">
        <v>0</v>
      </c>
      <c r="T914">
        <v>178.6</v>
      </c>
      <c r="U914">
        <v>66.599999999999994</v>
      </c>
      <c r="V914">
        <v>20.879000000000001</v>
      </c>
      <c r="W914">
        <v>0.78200000000000003</v>
      </c>
      <c r="X914">
        <v>3</v>
      </c>
      <c r="Y914">
        <v>2</v>
      </c>
      <c r="Z914">
        <f>IF(AND(MIN(data!D914:'data'!K914, data!M914:'data'!Y914)&gt;=0, IF(data!L914&lt;0, FALSE, data!L914&lt;=95),COUNTA(data!D914:'data'!Y914)=22), 1, 0)</f>
        <v>0</v>
      </c>
      <c r="AA914">
        <f>IF(data!D914=3, IF(COUNTIFS(data!A:A, data!A914, data!G:G, "&lt;&gt;2")=0, 1, 0), 0)</f>
        <v>0</v>
      </c>
      <c r="AB914">
        <f>IF(AND(data!G914=2, COUNTIFS(data!A:A, data!A914, data!G:G, 2) = data!D914), 1, 0)</f>
        <v>0</v>
      </c>
      <c r="AC914" t="str">
        <f>IF(AB914=1, data!D914, "0")</f>
        <v>0</v>
      </c>
    </row>
    <row r="915" spans="1:29" x14ac:dyDescent="0.25">
      <c r="A915" s="1">
        <v>178341</v>
      </c>
      <c r="B915">
        <v>2</v>
      </c>
      <c r="C915" s="1" t="s">
        <v>936</v>
      </c>
      <c r="D915">
        <v>2</v>
      </c>
      <c r="E915">
        <v>3</v>
      </c>
      <c r="F915">
        <v>12</v>
      </c>
      <c r="G915">
        <v>2</v>
      </c>
      <c r="H915">
        <v>21</v>
      </c>
      <c r="I915">
        <v>1</v>
      </c>
      <c r="J915">
        <v>1</v>
      </c>
      <c r="K915">
        <v>3</v>
      </c>
      <c r="L915">
        <v>-1</v>
      </c>
      <c r="M915">
        <v>2</v>
      </c>
      <c r="N915">
        <v>4</v>
      </c>
      <c r="O915">
        <v>4</v>
      </c>
      <c r="P915">
        <v>1</v>
      </c>
      <c r="Q915">
        <v>29.565000000000001</v>
      </c>
      <c r="R915">
        <v>1</v>
      </c>
      <c r="S915">
        <v>1</v>
      </c>
      <c r="T915">
        <v>171.7</v>
      </c>
      <c r="U915">
        <v>67.400000000000006</v>
      </c>
      <c r="V915">
        <v>22.861999999999998</v>
      </c>
      <c r="W915">
        <v>-1</v>
      </c>
      <c r="X915">
        <v>2</v>
      </c>
      <c r="Y915">
        <v>1</v>
      </c>
      <c r="Z915">
        <f>IF(AND(MIN(data!D915:'data'!K915, data!M915:'data'!Y915)&gt;=0, IF(data!L915&lt;0, FALSE, data!L915&lt;=95),COUNTA(data!D915:'data'!Y915)=22), 1, 0)</f>
        <v>0</v>
      </c>
      <c r="AA915">
        <f>IF(data!D915=3, IF(COUNTIFS(data!A:A, data!A915, data!G:G, "&lt;&gt;2")=0, 1, 0), 0)</f>
        <v>0</v>
      </c>
      <c r="AB915">
        <f>IF(AND(data!G915=2, COUNTIFS(data!A:A, data!A915, data!G:G, 2) = data!D915), 1, 0)</f>
        <v>0</v>
      </c>
      <c r="AC915" t="str">
        <f>IF(AB915=1, data!D915, "0")</f>
        <v>0</v>
      </c>
    </row>
    <row r="916" spans="1:29" x14ac:dyDescent="0.25">
      <c r="A916" s="1">
        <v>178351</v>
      </c>
      <c r="B916">
        <v>1</v>
      </c>
      <c r="C916" s="1" t="s">
        <v>937</v>
      </c>
      <c r="D916">
        <v>2</v>
      </c>
      <c r="E916">
        <v>3</v>
      </c>
      <c r="F916">
        <v>12</v>
      </c>
      <c r="G916">
        <v>2</v>
      </c>
      <c r="H916">
        <v>68</v>
      </c>
      <c r="I916">
        <v>2</v>
      </c>
      <c r="J916">
        <v>1</v>
      </c>
      <c r="K916">
        <v>4</v>
      </c>
      <c r="L916">
        <v>7</v>
      </c>
      <c r="M916">
        <v>2</v>
      </c>
      <c r="N916">
        <v>4</v>
      </c>
      <c r="O916">
        <v>1</v>
      </c>
      <c r="P916">
        <v>2</v>
      </c>
      <c r="Q916">
        <v>0</v>
      </c>
      <c r="R916">
        <v>-1</v>
      </c>
      <c r="S916">
        <v>0</v>
      </c>
      <c r="T916">
        <v>166.8</v>
      </c>
      <c r="U916">
        <v>64.3</v>
      </c>
      <c r="V916">
        <v>23.111000000000001</v>
      </c>
      <c r="W916">
        <v>0.94</v>
      </c>
      <c r="X916">
        <v>1</v>
      </c>
      <c r="Y916">
        <v>3</v>
      </c>
      <c r="Z916">
        <f>IF(AND(MIN(data!D916:'data'!K916, data!M916:'data'!Y916)&gt;=0, IF(data!L916&lt;0, FALSE, data!L916&lt;=95),COUNTA(data!D916:'data'!Y916)=22), 1, 0)</f>
        <v>0</v>
      </c>
      <c r="AA916">
        <f>IF(data!D916=3, IF(COUNTIFS(data!A:A, data!A916, data!G:G, "&lt;&gt;2")=0, 1, 0), 0)</f>
        <v>0</v>
      </c>
      <c r="AB916">
        <f>IF(AND(data!G916=2, COUNTIFS(data!A:A, data!A916, data!G:G, 2) = data!D916), 1, 0)</f>
        <v>0</v>
      </c>
      <c r="AC916" t="str">
        <f>IF(AB916=1, data!D916, "0")</f>
        <v>0</v>
      </c>
    </row>
    <row r="917" spans="1:29" x14ac:dyDescent="0.25">
      <c r="A917" s="1">
        <v>178351</v>
      </c>
      <c r="B917">
        <v>2</v>
      </c>
      <c r="C917" s="1" t="s">
        <v>938</v>
      </c>
      <c r="D917">
        <v>2</v>
      </c>
      <c r="E917">
        <v>3</v>
      </c>
      <c r="F917">
        <v>12</v>
      </c>
      <c r="G917">
        <v>1</v>
      </c>
      <c r="H917">
        <v>68</v>
      </c>
      <c r="I917">
        <v>2</v>
      </c>
      <c r="J917">
        <v>1</v>
      </c>
      <c r="K917">
        <v>7</v>
      </c>
      <c r="L917">
        <v>7</v>
      </c>
      <c r="M917">
        <v>3</v>
      </c>
      <c r="N917">
        <v>3</v>
      </c>
      <c r="O917">
        <v>5</v>
      </c>
      <c r="P917">
        <v>1</v>
      </c>
      <c r="Q917">
        <v>3</v>
      </c>
      <c r="R917">
        <v>-1</v>
      </c>
      <c r="S917">
        <v>2</v>
      </c>
      <c r="T917">
        <v>172.2</v>
      </c>
      <c r="U917">
        <v>113.7</v>
      </c>
      <c r="V917">
        <v>38.344000000000001</v>
      </c>
      <c r="W917">
        <v>0.98499999999999999</v>
      </c>
      <c r="X917">
        <v>2</v>
      </c>
      <c r="Y917">
        <v>1</v>
      </c>
      <c r="Z917">
        <f>IF(AND(MIN(data!D917:'data'!K917, data!M917:'data'!Y917)&gt;=0, IF(data!L917&lt;0, FALSE, data!L917&lt;=95),COUNTA(data!D917:'data'!Y917)=22), 1, 0)</f>
        <v>0</v>
      </c>
      <c r="AA917">
        <f>IF(data!D917=3, IF(COUNTIFS(data!A:A, data!A917, data!G:G, "&lt;&gt;2")=0, 1, 0), 0)</f>
        <v>0</v>
      </c>
      <c r="AB917">
        <f>IF(AND(data!G917=2, COUNTIFS(data!A:A, data!A917, data!G:G, 2) = data!D917), 1, 0)</f>
        <v>0</v>
      </c>
      <c r="AC917" t="str">
        <f>IF(AB917=1, data!D917, "0")</f>
        <v>0</v>
      </c>
    </row>
    <row r="918" spans="1:29" x14ac:dyDescent="0.25">
      <c r="A918" s="1">
        <v>178371</v>
      </c>
      <c r="B918">
        <v>1</v>
      </c>
      <c r="C918" s="1" t="s">
        <v>939</v>
      </c>
      <c r="D918">
        <v>2</v>
      </c>
      <c r="E918">
        <v>3</v>
      </c>
      <c r="F918">
        <v>12</v>
      </c>
      <c r="G918">
        <v>2</v>
      </c>
      <c r="H918">
        <v>62</v>
      </c>
      <c r="I918">
        <v>6</v>
      </c>
      <c r="J918">
        <v>1</v>
      </c>
      <c r="K918">
        <v>7</v>
      </c>
      <c r="L918">
        <v>9</v>
      </c>
      <c r="M918">
        <v>2</v>
      </c>
      <c r="N918">
        <v>3</v>
      </c>
      <c r="O918">
        <v>5</v>
      </c>
      <c r="P918">
        <v>1</v>
      </c>
      <c r="Q918">
        <v>4.47</v>
      </c>
      <c r="R918">
        <v>-1</v>
      </c>
      <c r="S918">
        <v>3</v>
      </c>
      <c r="T918">
        <v>159.6</v>
      </c>
      <c r="U918">
        <v>74.8</v>
      </c>
      <c r="V918">
        <v>29.364999999999998</v>
      </c>
      <c r="W918">
        <v>0.82899999999999996</v>
      </c>
      <c r="X918">
        <v>2</v>
      </c>
      <c r="Y918">
        <v>1</v>
      </c>
      <c r="Z918">
        <f>IF(AND(MIN(data!D918:'data'!K918, data!M918:'data'!Y918)&gt;=0, IF(data!L918&lt;0, FALSE, data!L918&lt;=95),COUNTA(data!D918:'data'!Y918)=22), 1, 0)</f>
        <v>0</v>
      </c>
      <c r="AA918">
        <f>IF(data!D918=3, IF(COUNTIFS(data!A:A, data!A918, data!G:G, "&lt;&gt;2")=0, 1, 0), 0)</f>
        <v>0</v>
      </c>
      <c r="AB918">
        <f>IF(AND(data!G918=2, COUNTIFS(data!A:A, data!A918, data!G:G, 2) = data!D918), 1, 0)</f>
        <v>0</v>
      </c>
      <c r="AC918" t="str">
        <f>IF(AB918=1, data!D918, "0")</f>
        <v>0</v>
      </c>
    </row>
    <row r="919" spans="1:29" x14ac:dyDescent="0.25">
      <c r="A919" s="1">
        <v>178371</v>
      </c>
      <c r="B919">
        <v>2</v>
      </c>
      <c r="C919" s="1" t="s">
        <v>940</v>
      </c>
      <c r="D919">
        <v>2</v>
      </c>
      <c r="E919">
        <v>3</v>
      </c>
      <c r="F919">
        <v>12</v>
      </c>
      <c r="G919">
        <v>1</v>
      </c>
      <c r="H919">
        <v>58</v>
      </c>
      <c r="I919">
        <v>6</v>
      </c>
      <c r="J919">
        <v>1</v>
      </c>
      <c r="K919">
        <v>2</v>
      </c>
      <c r="L919">
        <v>9</v>
      </c>
      <c r="M919">
        <v>1</v>
      </c>
      <c r="N919">
        <v>1</v>
      </c>
      <c r="O919">
        <v>5</v>
      </c>
      <c r="P919">
        <v>1</v>
      </c>
      <c r="Q919">
        <v>16.614999999999998</v>
      </c>
      <c r="R919">
        <v>-1</v>
      </c>
      <c r="S919">
        <v>4</v>
      </c>
      <c r="T919">
        <v>178.8</v>
      </c>
      <c r="U919">
        <v>86.1</v>
      </c>
      <c r="V919">
        <v>26.931999999999999</v>
      </c>
      <c r="W919">
        <v>0.94099999999999995</v>
      </c>
      <c r="X919">
        <v>2</v>
      </c>
      <c r="Y919">
        <v>3</v>
      </c>
      <c r="Z919">
        <f>IF(AND(MIN(data!D919:'data'!K919, data!M919:'data'!Y919)&gt;=0, IF(data!L919&lt;0, FALSE, data!L919&lt;=95),COUNTA(data!D919:'data'!Y919)=22), 1, 0)</f>
        <v>0</v>
      </c>
      <c r="AA919">
        <f>IF(data!D919=3, IF(COUNTIFS(data!A:A, data!A919, data!G:G, "&lt;&gt;2")=0, 1, 0), 0)</f>
        <v>0</v>
      </c>
      <c r="AB919">
        <f>IF(AND(data!G919=2, COUNTIFS(data!A:A, data!A919, data!G:G, 2) = data!D919), 1, 0)</f>
        <v>0</v>
      </c>
      <c r="AC919" t="str">
        <f>IF(AB919=1, data!D919, "0")</f>
        <v>0</v>
      </c>
    </row>
    <row r="920" spans="1:29" x14ac:dyDescent="0.25">
      <c r="A920" s="1">
        <v>179151</v>
      </c>
      <c r="B920">
        <v>1</v>
      </c>
      <c r="C920" s="1" t="s">
        <v>941</v>
      </c>
      <c r="D920">
        <v>1</v>
      </c>
      <c r="E920">
        <v>2</v>
      </c>
      <c r="F920">
        <v>15</v>
      </c>
      <c r="G920">
        <v>2</v>
      </c>
      <c r="H920">
        <v>55</v>
      </c>
      <c r="I920">
        <v>2</v>
      </c>
      <c r="J920">
        <v>1</v>
      </c>
      <c r="K920">
        <v>4</v>
      </c>
      <c r="L920">
        <v>15</v>
      </c>
      <c r="M920">
        <v>5</v>
      </c>
      <c r="N920">
        <v>4</v>
      </c>
      <c r="O920">
        <v>3</v>
      </c>
      <c r="P920">
        <v>1</v>
      </c>
      <c r="Q920">
        <v>56</v>
      </c>
      <c r="R920">
        <v>-1</v>
      </c>
      <c r="S920">
        <v>0</v>
      </c>
      <c r="T920">
        <v>185.4</v>
      </c>
      <c r="U920">
        <v>94.1</v>
      </c>
      <c r="V920">
        <v>27.376000000000001</v>
      </c>
      <c r="W920">
        <v>0.98</v>
      </c>
      <c r="X920">
        <v>1</v>
      </c>
      <c r="Y920">
        <v>3</v>
      </c>
      <c r="Z920">
        <f>IF(AND(MIN(data!D920:'data'!K920, data!M920:'data'!Y920)&gt;=0, IF(data!L920&lt;0, FALSE, data!L920&lt;=95),COUNTA(data!D920:'data'!Y920)=22), 1, 0)</f>
        <v>0</v>
      </c>
      <c r="AA920">
        <f>IF(data!D920=3, IF(COUNTIFS(data!A:A, data!A920, data!G:G, "&lt;&gt;2")=0, 1, 0), 0)</f>
        <v>0</v>
      </c>
      <c r="AB920">
        <f>IF(AND(data!G920=2, COUNTIFS(data!A:A, data!A920, data!G:G, 2) = data!D920), 1, 0)</f>
        <v>1</v>
      </c>
      <c r="AC920">
        <f>IF(AB920=1, data!D920, "0")</f>
        <v>1</v>
      </c>
    </row>
    <row r="921" spans="1:29" x14ac:dyDescent="0.25">
      <c r="A921" s="1">
        <v>179181</v>
      </c>
      <c r="B921">
        <v>1</v>
      </c>
      <c r="C921" s="1" t="s">
        <v>942</v>
      </c>
      <c r="D921">
        <v>1</v>
      </c>
      <c r="E921">
        <v>2</v>
      </c>
      <c r="F921">
        <v>15</v>
      </c>
      <c r="G921">
        <v>1</v>
      </c>
      <c r="H921">
        <v>43</v>
      </c>
      <c r="I921">
        <v>1</v>
      </c>
      <c r="J921">
        <v>1</v>
      </c>
      <c r="K921">
        <v>4</v>
      </c>
      <c r="L921">
        <v>10</v>
      </c>
      <c r="M921">
        <v>4</v>
      </c>
      <c r="N921">
        <v>1</v>
      </c>
      <c r="O921">
        <v>5</v>
      </c>
      <c r="P921">
        <v>1</v>
      </c>
      <c r="Q921">
        <v>25</v>
      </c>
      <c r="R921">
        <v>-1</v>
      </c>
      <c r="S921">
        <v>12</v>
      </c>
      <c r="T921">
        <v>160.4</v>
      </c>
      <c r="U921">
        <v>92</v>
      </c>
      <c r="V921">
        <v>35.758000000000003</v>
      </c>
      <c r="W921">
        <v>-1</v>
      </c>
      <c r="X921">
        <v>2</v>
      </c>
      <c r="Y921">
        <v>1</v>
      </c>
      <c r="Z921">
        <f>IF(AND(MIN(data!D921:'data'!K921, data!M921:'data'!Y921)&gt;=0, IF(data!L921&lt;0, FALSE, data!L921&lt;=95),COUNTA(data!D921:'data'!Y921)=22), 1, 0)</f>
        <v>0</v>
      </c>
      <c r="AA921">
        <f>IF(data!D921=3, IF(COUNTIFS(data!A:A, data!A921, data!G:G, "&lt;&gt;2")=0, 1, 0), 0)</f>
        <v>0</v>
      </c>
      <c r="AB921">
        <f>IF(AND(data!G921=2, COUNTIFS(data!A:A, data!A921, data!G:G, 2) = data!D921), 1, 0)</f>
        <v>0</v>
      </c>
      <c r="AC921" t="str">
        <f>IF(AB921=1, data!D921, "0")</f>
        <v>0</v>
      </c>
    </row>
    <row r="922" spans="1:29" x14ac:dyDescent="0.25">
      <c r="A922" s="1">
        <v>179251</v>
      </c>
      <c r="B922">
        <v>1</v>
      </c>
      <c r="C922" s="1" t="s">
        <v>943</v>
      </c>
      <c r="D922">
        <v>4</v>
      </c>
      <c r="E922">
        <v>2</v>
      </c>
      <c r="F922">
        <v>15</v>
      </c>
      <c r="G922">
        <v>2</v>
      </c>
      <c r="H922">
        <v>38</v>
      </c>
      <c r="I922">
        <v>2</v>
      </c>
      <c r="J922">
        <v>1</v>
      </c>
      <c r="K922">
        <v>7</v>
      </c>
      <c r="L922">
        <v>11</v>
      </c>
      <c r="M922">
        <v>1</v>
      </c>
      <c r="N922">
        <v>4</v>
      </c>
      <c r="O922">
        <v>3</v>
      </c>
      <c r="P922">
        <v>1</v>
      </c>
      <c r="Q922">
        <v>7.5579999999999998</v>
      </c>
      <c r="R922">
        <v>-1</v>
      </c>
      <c r="S922">
        <v>1</v>
      </c>
      <c r="T922">
        <v>161.69999999999999</v>
      </c>
      <c r="U922">
        <v>45.9</v>
      </c>
      <c r="V922">
        <v>17.555</v>
      </c>
      <c r="W922">
        <v>0.77200000000000002</v>
      </c>
      <c r="X922">
        <v>3</v>
      </c>
      <c r="Y922">
        <v>2</v>
      </c>
      <c r="Z922">
        <f>IF(AND(MIN(data!D922:'data'!K922, data!M922:'data'!Y922)&gt;=0, IF(data!L922&lt;0, FALSE, data!L922&lt;=95),COUNTA(data!D922:'data'!Y922)=22), 1, 0)</f>
        <v>0</v>
      </c>
      <c r="AA922">
        <f>IF(data!D922=3, IF(COUNTIFS(data!A:A, data!A922, data!G:G, "&lt;&gt;2")=0, 1, 0), 0)</f>
        <v>0</v>
      </c>
      <c r="AB922">
        <f>IF(AND(data!G922=2, COUNTIFS(data!A:A, data!A922, data!G:G, 2) = data!D922), 1, 0)</f>
        <v>0</v>
      </c>
      <c r="AC922" t="str">
        <f>IF(AB922=1, data!D922, "0")</f>
        <v>0</v>
      </c>
    </row>
    <row r="923" spans="1:29" x14ac:dyDescent="0.25">
      <c r="A923" s="1">
        <v>179251</v>
      </c>
      <c r="B923">
        <v>2</v>
      </c>
      <c r="C923" s="1" t="s">
        <v>944</v>
      </c>
      <c r="D923">
        <v>4</v>
      </c>
      <c r="E923">
        <v>2</v>
      </c>
      <c r="F923">
        <v>15</v>
      </c>
      <c r="G923">
        <v>1</v>
      </c>
      <c r="H923">
        <v>39</v>
      </c>
      <c r="I923">
        <v>2</v>
      </c>
      <c r="J923">
        <v>1</v>
      </c>
      <c r="K923">
        <v>4</v>
      </c>
      <c r="L923">
        <v>11</v>
      </c>
      <c r="M923">
        <v>2</v>
      </c>
      <c r="N923">
        <v>4</v>
      </c>
      <c r="O923">
        <v>3</v>
      </c>
      <c r="P923">
        <v>1</v>
      </c>
      <c r="Q923">
        <v>6</v>
      </c>
      <c r="R923">
        <v>-1</v>
      </c>
      <c r="S923">
        <v>0</v>
      </c>
      <c r="T923">
        <v>165.4</v>
      </c>
      <c r="U923">
        <v>75</v>
      </c>
      <c r="V923">
        <v>27.414999999999999</v>
      </c>
      <c r="W923">
        <v>0.94199999999999995</v>
      </c>
      <c r="X923">
        <v>1</v>
      </c>
      <c r="Y923">
        <v>1</v>
      </c>
      <c r="Z923">
        <f>IF(AND(MIN(data!D923:'data'!K923, data!M923:'data'!Y923)&gt;=0, IF(data!L923&lt;0, FALSE, data!L923&lt;=95),COUNTA(data!D923:'data'!Y923)=22), 1, 0)</f>
        <v>0</v>
      </c>
      <c r="AA923">
        <f>IF(data!D923=3, IF(COUNTIFS(data!A:A, data!A923, data!G:G, "&lt;&gt;2")=0, 1, 0), 0)</f>
        <v>0</v>
      </c>
      <c r="AB923">
        <f>IF(AND(data!G923=2, COUNTIFS(data!A:A, data!A923, data!G:G, 2) = data!D923), 1, 0)</f>
        <v>0</v>
      </c>
      <c r="AC923" t="str">
        <f>IF(AB923=1, data!D923, "0")</f>
        <v>0</v>
      </c>
    </row>
    <row r="924" spans="1:29" x14ac:dyDescent="0.25">
      <c r="A924" s="1">
        <v>179251</v>
      </c>
      <c r="B924">
        <v>3</v>
      </c>
      <c r="C924" s="1" t="s">
        <v>945</v>
      </c>
      <c r="D924">
        <v>4</v>
      </c>
      <c r="E924">
        <v>2</v>
      </c>
      <c r="F924">
        <v>15</v>
      </c>
      <c r="G924">
        <v>2</v>
      </c>
      <c r="H924">
        <v>14</v>
      </c>
      <c r="I924">
        <v>-1</v>
      </c>
      <c r="J924">
        <v>1</v>
      </c>
      <c r="K924">
        <v>-1</v>
      </c>
      <c r="L924">
        <v>11</v>
      </c>
      <c r="M924">
        <v>1</v>
      </c>
      <c r="N924">
        <v>-1</v>
      </c>
      <c r="O924">
        <v>-1</v>
      </c>
      <c r="P924">
        <v>-1</v>
      </c>
      <c r="Q924">
        <v>-1</v>
      </c>
      <c r="R924">
        <v>-1</v>
      </c>
      <c r="S924">
        <v>0</v>
      </c>
      <c r="T924">
        <v>153.5</v>
      </c>
      <c r="U924">
        <v>44.7</v>
      </c>
      <c r="V924">
        <v>18.971</v>
      </c>
      <c r="W924">
        <v>-1</v>
      </c>
      <c r="X924">
        <v>-8</v>
      </c>
      <c r="Y924">
        <v>1</v>
      </c>
      <c r="Z924">
        <f>IF(AND(MIN(data!D924:'data'!K924, data!M924:'data'!Y924)&gt;=0, IF(data!L924&lt;0, FALSE, data!L924&lt;=95),COUNTA(data!D924:'data'!Y924)=22), 1, 0)</f>
        <v>0</v>
      </c>
      <c r="AA924">
        <f>IF(data!D924=3, IF(COUNTIFS(data!A:A, data!A924, data!G:G, "&lt;&gt;2")=0, 1, 0), 0)</f>
        <v>0</v>
      </c>
      <c r="AB924">
        <f>IF(AND(data!G924=2, COUNTIFS(data!A:A, data!A924, data!G:G, 2) = data!D924), 1, 0)</f>
        <v>0</v>
      </c>
      <c r="AC924" t="str">
        <f>IF(AB924=1, data!D924, "0")</f>
        <v>0</v>
      </c>
    </row>
    <row r="925" spans="1:29" x14ac:dyDescent="0.25">
      <c r="A925" s="1">
        <v>179251</v>
      </c>
      <c r="B925">
        <v>4</v>
      </c>
      <c r="C925" s="1" t="s">
        <v>946</v>
      </c>
      <c r="D925">
        <v>4</v>
      </c>
      <c r="E925">
        <v>2</v>
      </c>
      <c r="F925">
        <v>15</v>
      </c>
      <c r="G925">
        <v>1</v>
      </c>
      <c r="H925">
        <v>4</v>
      </c>
      <c r="I925">
        <v>-1</v>
      </c>
      <c r="J925">
        <v>1</v>
      </c>
      <c r="K925">
        <v>-1</v>
      </c>
      <c r="L925">
        <v>11</v>
      </c>
      <c r="M925">
        <v>1</v>
      </c>
      <c r="N925">
        <v>-1</v>
      </c>
      <c r="O925">
        <v>-1</v>
      </c>
      <c r="P925">
        <v>-1</v>
      </c>
      <c r="Q925">
        <v>-1</v>
      </c>
      <c r="R925">
        <v>-1</v>
      </c>
      <c r="S925">
        <v>-2</v>
      </c>
      <c r="T925">
        <v>96.8</v>
      </c>
      <c r="U925">
        <v>14.8</v>
      </c>
      <c r="V925">
        <v>15.795</v>
      </c>
      <c r="W925">
        <v>-1</v>
      </c>
      <c r="X925">
        <v>-2</v>
      </c>
      <c r="Y925">
        <v>-2</v>
      </c>
      <c r="Z925">
        <f>IF(AND(MIN(data!D925:'data'!K925, data!M925:'data'!Y925)&gt;=0, IF(data!L925&lt;0, FALSE, data!L925&lt;=95),COUNTA(data!D925:'data'!Y925)=22), 1, 0)</f>
        <v>0</v>
      </c>
      <c r="AA925">
        <f>IF(data!D925=3, IF(COUNTIFS(data!A:A, data!A925, data!G:G, "&lt;&gt;2")=0, 1, 0), 0)</f>
        <v>0</v>
      </c>
      <c r="AB925">
        <f>IF(AND(data!G925=2, COUNTIFS(data!A:A, data!A925, data!G:G, 2) = data!D925), 1, 0)</f>
        <v>0</v>
      </c>
      <c r="AC925" t="str">
        <f>IF(AB925=1, data!D925, "0")</f>
        <v>0</v>
      </c>
    </row>
    <row r="926" spans="1:29" x14ac:dyDescent="0.25">
      <c r="A926" s="1">
        <v>179271</v>
      </c>
      <c r="B926">
        <v>1</v>
      </c>
      <c r="C926" s="1" t="s">
        <v>947</v>
      </c>
      <c r="D926">
        <v>2</v>
      </c>
      <c r="E926">
        <v>2</v>
      </c>
      <c r="F926">
        <v>15</v>
      </c>
      <c r="G926">
        <v>2</v>
      </c>
      <c r="H926">
        <v>50</v>
      </c>
      <c r="I926">
        <v>2</v>
      </c>
      <c r="J926">
        <v>1</v>
      </c>
      <c r="K926">
        <v>4</v>
      </c>
      <c r="L926">
        <v>10</v>
      </c>
      <c r="M926">
        <v>5</v>
      </c>
      <c r="N926">
        <v>3</v>
      </c>
      <c r="O926">
        <v>5</v>
      </c>
      <c r="P926">
        <v>2</v>
      </c>
      <c r="Q926">
        <v>2.9000000000000001E-2</v>
      </c>
      <c r="R926">
        <v>-1</v>
      </c>
      <c r="S926">
        <v>0</v>
      </c>
      <c r="T926">
        <v>-1</v>
      </c>
      <c r="U926">
        <v>-1</v>
      </c>
      <c r="V926">
        <v>-1</v>
      </c>
      <c r="W926">
        <v>-1</v>
      </c>
      <c r="X926">
        <v>2</v>
      </c>
      <c r="Y926">
        <v>1</v>
      </c>
      <c r="Z926">
        <f>IF(AND(MIN(data!D926:'data'!K926, data!M926:'data'!Y926)&gt;=0, IF(data!L926&lt;0, FALSE, data!L926&lt;=95),COUNTA(data!D926:'data'!Y926)=22), 1, 0)</f>
        <v>0</v>
      </c>
      <c r="AA926">
        <f>IF(data!D926=3, IF(COUNTIFS(data!A:A, data!A926, data!G:G, "&lt;&gt;2")=0, 1, 0), 0)</f>
        <v>0</v>
      </c>
      <c r="AB926">
        <f>IF(AND(data!G926=2, COUNTIFS(data!A:A, data!A926, data!G:G, 2) = data!D926), 1, 0)</f>
        <v>1</v>
      </c>
      <c r="AC926">
        <f>IF(AB926=1, data!D926, "0")</f>
        <v>2</v>
      </c>
    </row>
    <row r="927" spans="1:29" x14ac:dyDescent="0.25">
      <c r="A927" s="1">
        <v>179271</v>
      </c>
      <c r="B927">
        <v>2</v>
      </c>
      <c r="C927" s="1" t="s">
        <v>948</v>
      </c>
      <c r="D927">
        <v>2</v>
      </c>
      <c r="E927">
        <v>2</v>
      </c>
      <c r="F927">
        <v>15</v>
      </c>
      <c r="G927">
        <v>2</v>
      </c>
      <c r="H927">
        <v>16</v>
      </c>
      <c r="I927">
        <v>1</v>
      </c>
      <c r="J927">
        <v>1</v>
      </c>
      <c r="K927">
        <v>7</v>
      </c>
      <c r="L927">
        <v>10</v>
      </c>
      <c r="M927">
        <v>1</v>
      </c>
      <c r="N927">
        <v>1</v>
      </c>
      <c r="O927">
        <v>5</v>
      </c>
      <c r="P927">
        <v>2</v>
      </c>
      <c r="Q927">
        <v>0</v>
      </c>
      <c r="R927">
        <v>4</v>
      </c>
      <c r="S927">
        <v>-9</v>
      </c>
      <c r="T927">
        <v>157</v>
      </c>
      <c r="U927">
        <v>53.8</v>
      </c>
      <c r="V927">
        <v>21.826000000000001</v>
      </c>
      <c r="W927">
        <v>-1</v>
      </c>
      <c r="X927">
        <v>1</v>
      </c>
      <c r="Y927">
        <v>3</v>
      </c>
      <c r="Z927">
        <f>IF(AND(MIN(data!D927:'data'!K927, data!M927:'data'!Y927)&gt;=0, IF(data!L927&lt;0, FALSE, data!L927&lt;=95),COUNTA(data!D927:'data'!Y927)=22), 1, 0)</f>
        <v>0</v>
      </c>
      <c r="AA927">
        <f>IF(data!D927=3, IF(COUNTIFS(data!A:A, data!A927, data!G:G, "&lt;&gt;2")=0, 1, 0), 0)</f>
        <v>0</v>
      </c>
      <c r="AB927">
        <f>IF(AND(data!G927=2, COUNTIFS(data!A:A, data!A927, data!G:G, 2) = data!D927), 1, 0)</f>
        <v>1</v>
      </c>
      <c r="AC927">
        <f>IF(AB927=1, data!D927, "0")</f>
        <v>2</v>
      </c>
    </row>
    <row r="928" spans="1:29" x14ac:dyDescent="0.25">
      <c r="A928" s="1">
        <v>179341</v>
      </c>
      <c r="B928">
        <v>1</v>
      </c>
      <c r="C928" s="1" t="s">
        <v>949</v>
      </c>
      <c r="D928">
        <v>2</v>
      </c>
      <c r="E928">
        <v>2</v>
      </c>
      <c r="F928">
        <v>15</v>
      </c>
      <c r="G928">
        <v>2</v>
      </c>
      <c r="H928">
        <v>55</v>
      </c>
      <c r="I928">
        <v>2</v>
      </c>
      <c r="J928">
        <v>1</v>
      </c>
      <c r="K928">
        <v>7</v>
      </c>
      <c r="L928">
        <v>5</v>
      </c>
      <c r="M928">
        <v>1</v>
      </c>
      <c r="N928">
        <v>4</v>
      </c>
      <c r="O928">
        <v>3</v>
      </c>
      <c r="P928">
        <v>1</v>
      </c>
      <c r="Q928">
        <v>3.46</v>
      </c>
      <c r="R928">
        <v>-1</v>
      </c>
      <c r="S928">
        <v>3</v>
      </c>
      <c r="T928">
        <v>157.30000000000001</v>
      </c>
      <c r="U928">
        <v>60.7</v>
      </c>
      <c r="V928">
        <v>24.532</v>
      </c>
      <c r="W928">
        <v>0.96399999999999997</v>
      </c>
      <c r="X928">
        <v>2</v>
      </c>
      <c r="Y928">
        <v>3</v>
      </c>
      <c r="Z928">
        <f>IF(AND(MIN(data!D928:'data'!K928, data!M928:'data'!Y928)&gt;=0, IF(data!L928&lt;0, FALSE, data!L928&lt;=95),COUNTA(data!D928:'data'!Y928)=22), 1, 0)</f>
        <v>0</v>
      </c>
      <c r="AA928">
        <f>IF(data!D928=3, IF(COUNTIFS(data!A:A, data!A928, data!G:G, "&lt;&gt;2")=0, 1, 0), 0)</f>
        <v>0</v>
      </c>
      <c r="AB928">
        <f>IF(AND(data!G928=2, COUNTIFS(data!A:A, data!A928, data!G:G, 2) = data!D928), 1, 0)</f>
        <v>0</v>
      </c>
      <c r="AC928" t="str">
        <f>IF(AB928=1, data!D928, "0")</f>
        <v>0</v>
      </c>
    </row>
    <row r="929" spans="1:29" x14ac:dyDescent="0.25">
      <c r="A929" s="1">
        <v>179341</v>
      </c>
      <c r="B929">
        <v>2</v>
      </c>
      <c r="C929" s="1" t="s">
        <v>950</v>
      </c>
      <c r="D929">
        <v>2</v>
      </c>
      <c r="E929">
        <v>2</v>
      </c>
      <c r="F929">
        <v>15</v>
      </c>
      <c r="G929">
        <v>1</v>
      </c>
      <c r="H929">
        <v>57</v>
      </c>
      <c r="I929">
        <v>2</v>
      </c>
      <c r="J929">
        <v>1</v>
      </c>
      <c r="K929">
        <v>5</v>
      </c>
      <c r="L929">
        <v>5</v>
      </c>
      <c r="M929">
        <v>2</v>
      </c>
      <c r="N929">
        <v>4</v>
      </c>
      <c r="O929">
        <v>3</v>
      </c>
      <c r="P929">
        <v>1</v>
      </c>
      <c r="Q929">
        <v>6</v>
      </c>
      <c r="R929">
        <v>-1</v>
      </c>
      <c r="S929">
        <v>2</v>
      </c>
      <c r="T929">
        <v>163.19999999999999</v>
      </c>
      <c r="U929">
        <v>62.2</v>
      </c>
      <c r="V929">
        <v>23.353000000000002</v>
      </c>
      <c r="W929">
        <v>0.97099999999999997</v>
      </c>
      <c r="X929">
        <v>1</v>
      </c>
      <c r="Y929">
        <v>3</v>
      </c>
      <c r="Z929">
        <f>IF(AND(MIN(data!D929:'data'!K929, data!M929:'data'!Y929)&gt;=0, IF(data!L929&lt;0, FALSE, data!L929&lt;=95),COUNTA(data!D929:'data'!Y929)=22), 1, 0)</f>
        <v>0</v>
      </c>
      <c r="AA929">
        <f>IF(data!D929=3, IF(COUNTIFS(data!A:A, data!A929, data!G:G, "&lt;&gt;2")=0, 1, 0), 0)</f>
        <v>0</v>
      </c>
      <c r="AB929">
        <f>IF(AND(data!G929=2, COUNTIFS(data!A:A, data!A929, data!G:G, 2) = data!D929), 1, 0)</f>
        <v>0</v>
      </c>
      <c r="AC929" t="str">
        <f>IF(AB929=1, data!D929, "0")</f>
        <v>0</v>
      </c>
    </row>
    <row r="930" spans="1:29" x14ac:dyDescent="0.25">
      <c r="A930" s="1">
        <v>179351</v>
      </c>
      <c r="B930">
        <v>1</v>
      </c>
      <c r="C930" s="1" t="s">
        <v>951</v>
      </c>
      <c r="D930">
        <v>2</v>
      </c>
      <c r="E930">
        <v>2</v>
      </c>
      <c r="F930">
        <v>15</v>
      </c>
      <c r="G930">
        <v>1</v>
      </c>
      <c r="H930">
        <v>77</v>
      </c>
      <c r="I930">
        <v>2</v>
      </c>
      <c r="J930">
        <v>1</v>
      </c>
      <c r="K930">
        <v>7</v>
      </c>
      <c r="L930">
        <v>9</v>
      </c>
      <c r="M930">
        <v>1</v>
      </c>
      <c r="N930">
        <v>3</v>
      </c>
      <c r="O930">
        <v>5</v>
      </c>
      <c r="P930">
        <v>2</v>
      </c>
      <c r="Q930">
        <v>0</v>
      </c>
      <c r="R930">
        <v>-1</v>
      </c>
      <c r="S930">
        <v>2</v>
      </c>
      <c r="T930">
        <v>164.2</v>
      </c>
      <c r="U930">
        <v>73.2</v>
      </c>
      <c r="V930">
        <v>27.15</v>
      </c>
      <c r="W930">
        <v>0.98299999999999998</v>
      </c>
      <c r="X930">
        <v>1</v>
      </c>
      <c r="Y930">
        <v>3</v>
      </c>
      <c r="Z930">
        <f>IF(AND(MIN(data!D930:'data'!K930, data!M930:'data'!Y930)&gt;=0, IF(data!L930&lt;0, FALSE, data!L930&lt;=95),COUNTA(data!D930:'data'!Y930)=22), 1, 0)</f>
        <v>0</v>
      </c>
      <c r="AA930">
        <f>IF(data!D930=3, IF(COUNTIFS(data!A:A, data!A930, data!G:G, "&lt;&gt;2")=0, 1, 0), 0)</f>
        <v>0</v>
      </c>
      <c r="AB930">
        <f>IF(AND(data!G930=2, COUNTIFS(data!A:A, data!A930, data!G:G, 2) = data!D930), 1, 0)</f>
        <v>0</v>
      </c>
      <c r="AC930" t="str">
        <f>IF(AB930=1, data!D930, "0")</f>
        <v>0</v>
      </c>
    </row>
    <row r="931" spans="1:29" x14ac:dyDescent="0.25">
      <c r="A931" s="1">
        <v>179351</v>
      </c>
      <c r="B931">
        <v>2</v>
      </c>
      <c r="C931" s="1" t="s">
        <v>952</v>
      </c>
      <c r="D931">
        <v>2</v>
      </c>
      <c r="E931">
        <v>2</v>
      </c>
      <c r="F931">
        <v>15</v>
      </c>
      <c r="G931">
        <v>2</v>
      </c>
      <c r="H931">
        <v>77</v>
      </c>
      <c r="I931">
        <v>2</v>
      </c>
      <c r="J931">
        <v>1</v>
      </c>
      <c r="K931">
        <v>7</v>
      </c>
      <c r="L931">
        <v>9</v>
      </c>
      <c r="M931">
        <v>3</v>
      </c>
      <c r="N931">
        <v>1</v>
      </c>
      <c r="O931">
        <v>5</v>
      </c>
      <c r="P931">
        <v>2</v>
      </c>
      <c r="Q931">
        <v>0</v>
      </c>
      <c r="R931">
        <v>-1</v>
      </c>
      <c r="S931">
        <v>6</v>
      </c>
      <c r="T931">
        <v>153.4</v>
      </c>
      <c r="U931">
        <v>69.5</v>
      </c>
      <c r="V931">
        <v>29.535</v>
      </c>
      <c r="W931">
        <v>-1</v>
      </c>
      <c r="X931">
        <v>1</v>
      </c>
      <c r="Y931">
        <v>3</v>
      </c>
      <c r="Z931">
        <f>IF(AND(MIN(data!D931:'data'!K931, data!M931:'data'!Y931)&gt;=0, IF(data!L931&lt;0, FALSE, data!L931&lt;=95),COUNTA(data!D931:'data'!Y931)=22), 1, 0)</f>
        <v>0</v>
      </c>
      <c r="AA931">
        <f>IF(data!D931=3, IF(COUNTIFS(data!A:A, data!A931, data!G:G, "&lt;&gt;2")=0, 1, 0), 0)</f>
        <v>0</v>
      </c>
      <c r="AB931">
        <f>IF(AND(data!G931=2, COUNTIFS(data!A:A, data!A931, data!G:G, 2) = data!D931), 1, 0)</f>
        <v>0</v>
      </c>
      <c r="AC931" t="str">
        <f>IF(AB931=1, data!D931, "0")</f>
        <v>0</v>
      </c>
    </row>
    <row r="932" spans="1:29" x14ac:dyDescent="0.25">
      <c r="A932" s="1">
        <v>179371</v>
      </c>
      <c r="B932">
        <v>1</v>
      </c>
      <c r="C932" s="1" t="s">
        <v>953</v>
      </c>
      <c r="D932">
        <v>1</v>
      </c>
      <c r="E932">
        <v>2</v>
      </c>
      <c r="F932">
        <v>15</v>
      </c>
      <c r="G932">
        <v>1</v>
      </c>
      <c r="H932">
        <v>67</v>
      </c>
      <c r="I932">
        <v>1</v>
      </c>
      <c r="J932">
        <v>1</v>
      </c>
      <c r="K932">
        <v>7</v>
      </c>
      <c r="L932">
        <v>5</v>
      </c>
      <c r="M932">
        <v>2</v>
      </c>
      <c r="N932">
        <v>4</v>
      </c>
      <c r="O932">
        <v>3</v>
      </c>
      <c r="P932">
        <v>1</v>
      </c>
      <c r="Q932">
        <v>14</v>
      </c>
      <c r="R932">
        <v>-1</v>
      </c>
      <c r="S932">
        <v>2</v>
      </c>
      <c r="T932">
        <v>-1</v>
      </c>
      <c r="U932">
        <v>-1</v>
      </c>
      <c r="V932">
        <v>-1</v>
      </c>
      <c r="W932">
        <v>-1</v>
      </c>
      <c r="X932">
        <v>1</v>
      </c>
      <c r="Y932">
        <v>3</v>
      </c>
      <c r="Z932">
        <f>IF(AND(MIN(data!D932:'data'!K932, data!M932:'data'!Y932)&gt;=0, IF(data!L932&lt;0, FALSE, data!L932&lt;=95),COUNTA(data!D932:'data'!Y932)=22), 1, 0)</f>
        <v>0</v>
      </c>
      <c r="AA932">
        <f>IF(data!D932=3, IF(COUNTIFS(data!A:A, data!A932, data!G:G, "&lt;&gt;2")=0, 1, 0), 0)</f>
        <v>0</v>
      </c>
      <c r="AB932">
        <f>IF(AND(data!G932=2, COUNTIFS(data!A:A, data!A932, data!G:G, 2) = data!D932), 1, 0)</f>
        <v>0</v>
      </c>
      <c r="AC932" t="str">
        <f>IF(AB932=1, data!D932, "0")</f>
        <v>0</v>
      </c>
    </row>
    <row r="933" spans="1:29" x14ac:dyDescent="0.25">
      <c r="A933" s="1">
        <v>180051</v>
      </c>
      <c r="B933">
        <v>1</v>
      </c>
      <c r="C933" s="1" t="s">
        <v>954</v>
      </c>
      <c r="D933">
        <v>5</v>
      </c>
      <c r="E933">
        <v>9</v>
      </c>
      <c r="F933">
        <v>21</v>
      </c>
      <c r="G933">
        <v>2</v>
      </c>
      <c r="H933">
        <v>55</v>
      </c>
      <c r="I933">
        <v>1</v>
      </c>
      <c r="J933">
        <v>1</v>
      </c>
      <c r="K933">
        <v>4</v>
      </c>
      <c r="L933">
        <v>15</v>
      </c>
      <c r="M933">
        <v>2</v>
      </c>
      <c r="N933">
        <v>1</v>
      </c>
      <c r="O933">
        <v>5</v>
      </c>
      <c r="P933">
        <v>1</v>
      </c>
      <c r="Q933">
        <v>9.173</v>
      </c>
      <c r="R933">
        <v>-1</v>
      </c>
      <c r="S933">
        <v>0</v>
      </c>
      <c r="T933">
        <v>173.9</v>
      </c>
      <c r="U933">
        <v>78.5</v>
      </c>
      <c r="V933">
        <v>25.957999999999998</v>
      </c>
      <c r="W933">
        <v>-1</v>
      </c>
      <c r="X933">
        <v>1</v>
      </c>
      <c r="Y933">
        <v>3</v>
      </c>
      <c r="Z933">
        <f>IF(AND(MIN(data!D933:'data'!K933, data!M933:'data'!Y933)&gt;=0, IF(data!L933&lt;0, FALSE, data!L933&lt;=95),COUNTA(data!D933:'data'!Y933)=22), 1, 0)</f>
        <v>0</v>
      </c>
      <c r="AA933">
        <f>IF(data!D933=3, IF(COUNTIFS(data!A:A, data!A933, data!G:G, "&lt;&gt;2")=0, 1, 0), 0)</f>
        <v>0</v>
      </c>
      <c r="AB933">
        <f>IF(AND(data!G933=2, COUNTIFS(data!A:A, data!A933, data!G:G, 2) = data!D933), 1, 0)</f>
        <v>1</v>
      </c>
      <c r="AC933">
        <f>IF(AB933=1, data!D933, "0")</f>
        <v>5</v>
      </c>
    </row>
    <row r="934" spans="1:29" x14ac:dyDescent="0.25">
      <c r="A934" s="1">
        <v>180051</v>
      </c>
      <c r="B934">
        <v>2</v>
      </c>
      <c r="C934" s="1" t="s">
        <v>955</v>
      </c>
      <c r="D934">
        <v>5</v>
      </c>
      <c r="E934">
        <v>9</v>
      </c>
      <c r="F934">
        <v>21</v>
      </c>
      <c r="G934">
        <v>2</v>
      </c>
      <c r="H934">
        <v>56</v>
      </c>
      <c r="I934">
        <v>2</v>
      </c>
      <c r="J934">
        <v>1</v>
      </c>
      <c r="K934">
        <v>7</v>
      </c>
      <c r="L934">
        <v>15</v>
      </c>
      <c r="M934">
        <v>2</v>
      </c>
      <c r="N934">
        <v>3</v>
      </c>
      <c r="O934">
        <v>5</v>
      </c>
      <c r="P934">
        <v>1</v>
      </c>
      <c r="Q934">
        <v>1.4690000000000001</v>
      </c>
      <c r="R934">
        <v>-1</v>
      </c>
      <c r="S934">
        <v>0</v>
      </c>
      <c r="T934">
        <v>158.69999999999999</v>
      </c>
      <c r="U934">
        <v>63</v>
      </c>
      <c r="V934">
        <v>25.013999999999999</v>
      </c>
      <c r="W934">
        <v>-1</v>
      </c>
      <c r="X934">
        <v>2</v>
      </c>
      <c r="Y934">
        <v>1</v>
      </c>
      <c r="Z934">
        <f>IF(AND(MIN(data!D934:'data'!K934, data!M934:'data'!Y934)&gt;=0, IF(data!L934&lt;0, FALSE, data!L934&lt;=95),COUNTA(data!D934:'data'!Y934)=22), 1, 0)</f>
        <v>0</v>
      </c>
      <c r="AA934">
        <f>IF(data!D934=3, IF(COUNTIFS(data!A:A, data!A934, data!G:G, "&lt;&gt;2")=0, 1, 0), 0)</f>
        <v>0</v>
      </c>
      <c r="AB934">
        <f>IF(AND(data!G934=2, COUNTIFS(data!A:A, data!A934, data!G:G, 2) = data!D934), 1, 0)</f>
        <v>1</v>
      </c>
      <c r="AC934">
        <f>IF(AB934=1, data!D934, "0")</f>
        <v>5</v>
      </c>
    </row>
    <row r="935" spans="1:29" x14ac:dyDescent="0.25">
      <c r="A935" s="1">
        <v>180051</v>
      </c>
      <c r="B935">
        <v>3</v>
      </c>
      <c r="C935" s="1" t="s">
        <v>956</v>
      </c>
      <c r="D935">
        <v>5</v>
      </c>
      <c r="E935">
        <v>9</v>
      </c>
      <c r="F935">
        <v>21</v>
      </c>
      <c r="G935">
        <v>2</v>
      </c>
      <c r="H935">
        <v>26</v>
      </c>
      <c r="I935">
        <v>1</v>
      </c>
      <c r="J935">
        <v>1</v>
      </c>
      <c r="K935">
        <v>1</v>
      </c>
      <c r="L935">
        <v>15</v>
      </c>
      <c r="M935">
        <v>2</v>
      </c>
      <c r="N935">
        <v>4</v>
      </c>
      <c r="O935">
        <v>1</v>
      </c>
      <c r="P935">
        <v>1</v>
      </c>
      <c r="Q935">
        <v>29</v>
      </c>
      <c r="R935">
        <v>-1</v>
      </c>
      <c r="S935">
        <v>0</v>
      </c>
      <c r="T935">
        <v>170.5</v>
      </c>
      <c r="U935">
        <v>56.2</v>
      </c>
      <c r="V935">
        <v>19.332000000000001</v>
      </c>
      <c r="W935">
        <v>-1</v>
      </c>
      <c r="X935">
        <v>1</v>
      </c>
      <c r="Y935">
        <v>3</v>
      </c>
      <c r="Z935">
        <f>IF(AND(MIN(data!D935:'data'!K935, data!M935:'data'!Y935)&gt;=0, IF(data!L935&lt;0, FALSE, data!L935&lt;=95),COUNTA(data!D935:'data'!Y935)=22), 1, 0)</f>
        <v>0</v>
      </c>
      <c r="AA935">
        <f>IF(data!D935=3, IF(COUNTIFS(data!A:A, data!A935, data!G:G, "&lt;&gt;2")=0, 1, 0), 0)</f>
        <v>0</v>
      </c>
      <c r="AB935">
        <f>IF(AND(data!G935=2, COUNTIFS(data!A:A, data!A935, data!G:G, 2) = data!D935), 1, 0)</f>
        <v>1</v>
      </c>
      <c r="AC935">
        <f>IF(AB935=1, data!D935, "0")</f>
        <v>5</v>
      </c>
    </row>
    <row r="936" spans="1:29" x14ac:dyDescent="0.25">
      <c r="A936" s="1">
        <v>180051</v>
      </c>
      <c r="B936">
        <v>4</v>
      </c>
      <c r="C936" s="1" t="s">
        <v>957</v>
      </c>
      <c r="D936">
        <v>5</v>
      </c>
      <c r="E936">
        <v>9</v>
      </c>
      <c r="F936">
        <v>21</v>
      </c>
      <c r="G936">
        <v>2</v>
      </c>
      <c r="H936">
        <v>20</v>
      </c>
      <c r="I936">
        <v>1</v>
      </c>
      <c r="J936">
        <v>1</v>
      </c>
      <c r="K936">
        <v>3</v>
      </c>
      <c r="L936">
        <v>15</v>
      </c>
      <c r="M936">
        <v>2</v>
      </c>
      <c r="N936">
        <v>1</v>
      </c>
      <c r="O936">
        <v>5</v>
      </c>
      <c r="P936">
        <v>1</v>
      </c>
      <c r="Q936">
        <v>38.5</v>
      </c>
      <c r="R936">
        <v>2</v>
      </c>
      <c r="S936">
        <v>1</v>
      </c>
      <c r="T936">
        <v>159.19999999999999</v>
      </c>
      <c r="U936">
        <v>59.6</v>
      </c>
      <c r="V936">
        <v>23.515999999999998</v>
      </c>
      <c r="W936">
        <v>0.77600000000000002</v>
      </c>
      <c r="X936">
        <v>2</v>
      </c>
      <c r="Y936">
        <v>1</v>
      </c>
      <c r="Z936">
        <f>IF(AND(MIN(data!D936:'data'!K936, data!M936:'data'!Y936)&gt;=0, IF(data!L936&lt;0, FALSE, data!L936&lt;=95),COUNTA(data!D936:'data'!Y936)=22), 1, 0)</f>
        <v>1</v>
      </c>
      <c r="AA936">
        <f>IF(data!D936=3, IF(COUNTIFS(data!A:A, data!A936, data!G:G, "&lt;&gt;2")=0, 1, 0), 0)</f>
        <v>0</v>
      </c>
      <c r="AB936">
        <f>IF(AND(data!G936=2, COUNTIFS(data!A:A, data!A936, data!G:G, 2) = data!D936), 1, 0)</f>
        <v>1</v>
      </c>
      <c r="AC936">
        <f>IF(AB936=1, data!D936, "0")</f>
        <v>5</v>
      </c>
    </row>
    <row r="937" spans="1:29" x14ac:dyDescent="0.25">
      <c r="A937" s="1">
        <v>180051</v>
      </c>
      <c r="B937">
        <v>5</v>
      </c>
      <c r="C937" s="1" t="s">
        <v>958</v>
      </c>
      <c r="D937">
        <v>5</v>
      </c>
      <c r="E937">
        <v>9</v>
      </c>
      <c r="F937">
        <v>21</v>
      </c>
      <c r="G937">
        <v>2</v>
      </c>
      <c r="H937">
        <v>18</v>
      </c>
      <c r="I937">
        <v>1</v>
      </c>
      <c r="J937">
        <v>1</v>
      </c>
      <c r="K937">
        <v>4</v>
      </c>
      <c r="L937">
        <v>15</v>
      </c>
      <c r="M937">
        <v>2</v>
      </c>
      <c r="N937">
        <v>1</v>
      </c>
      <c r="O937">
        <v>5</v>
      </c>
      <c r="P937">
        <v>1</v>
      </c>
      <c r="Q937">
        <v>24.087</v>
      </c>
      <c r="R937">
        <v>2</v>
      </c>
      <c r="S937">
        <v>2</v>
      </c>
      <c r="T937">
        <v>169.3</v>
      </c>
      <c r="U937">
        <v>58</v>
      </c>
      <c r="V937">
        <v>20.236000000000001</v>
      </c>
      <c r="W937">
        <v>-1</v>
      </c>
      <c r="X937">
        <v>1</v>
      </c>
      <c r="Y937">
        <v>1</v>
      </c>
      <c r="Z937">
        <f>IF(AND(MIN(data!D937:'data'!K937, data!M937:'data'!Y937)&gt;=0, IF(data!L937&lt;0, FALSE, data!L937&lt;=95),COUNTA(data!D937:'data'!Y937)=22), 1, 0)</f>
        <v>0</v>
      </c>
      <c r="AA937">
        <f>IF(data!D937=3, IF(COUNTIFS(data!A:A, data!A937, data!G:G, "&lt;&gt;2")=0, 1, 0), 0)</f>
        <v>0</v>
      </c>
      <c r="AB937">
        <f>IF(AND(data!G937=2, COUNTIFS(data!A:A, data!A937, data!G:G, 2) = data!D937), 1, 0)</f>
        <v>1</v>
      </c>
      <c r="AC937">
        <f>IF(AB937=1, data!D937, "0")</f>
        <v>5</v>
      </c>
    </row>
    <row r="938" spans="1:29" x14ac:dyDescent="0.25">
      <c r="A938" s="1">
        <v>180151</v>
      </c>
      <c r="B938">
        <v>1</v>
      </c>
      <c r="C938" s="1" t="s">
        <v>959</v>
      </c>
      <c r="D938">
        <v>2</v>
      </c>
      <c r="E938">
        <v>9</v>
      </c>
      <c r="F938">
        <v>21</v>
      </c>
      <c r="G938">
        <v>1</v>
      </c>
      <c r="H938">
        <v>70</v>
      </c>
      <c r="I938">
        <v>2</v>
      </c>
      <c r="J938">
        <v>1</v>
      </c>
      <c r="K938">
        <v>7</v>
      </c>
      <c r="L938">
        <v>7</v>
      </c>
      <c r="M938">
        <v>1</v>
      </c>
      <c r="N938">
        <v>1</v>
      </c>
      <c r="O938">
        <v>5</v>
      </c>
      <c r="P938">
        <v>1</v>
      </c>
      <c r="Q938">
        <v>0.77900000000000003</v>
      </c>
      <c r="R938">
        <v>-1</v>
      </c>
      <c r="S938">
        <v>0</v>
      </c>
      <c r="T938">
        <v>173.9</v>
      </c>
      <c r="U938">
        <v>102.8</v>
      </c>
      <c r="V938">
        <v>33.993000000000002</v>
      </c>
      <c r="W938">
        <v>0.88400000000000001</v>
      </c>
      <c r="X938">
        <v>2</v>
      </c>
      <c r="Y938">
        <v>1</v>
      </c>
      <c r="Z938">
        <f>IF(AND(MIN(data!D938:'data'!K938, data!M938:'data'!Y938)&gt;=0, IF(data!L938&lt;0, FALSE, data!L938&lt;=95),COUNTA(data!D938:'data'!Y938)=22), 1, 0)</f>
        <v>0</v>
      </c>
      <c r="AA938">
        <f>IF(data!D938=3, IF(COUNTIFS(data!A:A, data!A938, data!G:G, "&lt;&gt;2")=0, 1, 0), 0)</f>
        <v>0</v>
      </c>
      <c r="AB938">
        <f>IF(AND(data!G938=2, COUNTIFS(data!A:A, data!A938, data!G:G, 2) = data!D938), 1, 0)</f>
        <v>0</v>
      </c>
      <c r="AC938" t="str">
        <f>IF(AB938=1, data!D938, "0")</f>
        <v>0</v>
      </c>
    </row>
    <row r="939" spans="1:29" x14ac:dyDescent="0.25">
      <c r="A939" s="1">
        <v>180151</v>
      </c>
      <c r="B939">
        <v>2</v>
      </c>
      <c r="C939" s="1" t="s">
        <v>960</v>
      </c>
      <c r="D939">
        <v>2</v>
      </c>
      <c r="E939">
        <v>9</v>
      </c>
      <c r="F939">
        <v>21</v>
      </c>
      <c r="G939">
        <v>2</v>
      </c>
      <c r="H939">
        <v>84</v>
      </c>
      <c r="I939">
        <v>2</v>
      </c>
      <c r="J939">
        <v>1</v>
      </c>
      <c r="K939">
        <v>7</v>
      </c>
      <c r="L939">
        <v>7</v>
      </c>
      <c r="M939">
        <v>4</v>
      </c>
      <c r="N939">
        <v>1</v>
      </c>
      <c r="O939">
        <v>5</v>
      </c>
      <c r="P939">
        <v>2</v>
      </c>
      <c r="Q939">
        <v>0</v>
      </c>
      <c r="R939">
        <v>-1</v>
      </c>
      <c r="S939">
        <v>-2</v>
      </c>
      <c r="T939">
        <v>-1</v>
      </c>
      <c r="U939">
        <v>-1</v>
      </c>
      <c r="V939">
        <v>-1</v>
      </c>
      <c r="W939">
        <v>-1</v>
      </c>
      <c r="X939">
        <v>-2</v>
      </c>
      <c r="Y939">
        <v>-2</v>
      </c>
      <c r="Z939">
        <f>IF(AND(MIN(data!D939:'data'!K939, data!M939:'data'!Y939)&gt;=0, IF(data!L939&lt;0, FALSE, data!L939&lt;=95),COUNTA(data!D939:'data'!Y939)=22), 1, 0)</f>
        <v>0</v>
      </c>
      <c r="AA939">
        <f>IF(data!D939=3, IF(COUNTIFS(data!A:A, data!A939, data!G:G, "&lt;&gt;2")=0, 1, 0), 0)</f>
        <v>0</v>
      </c>
      <c r="AB939">
        <f>IF(AND(data!G939=2, COUNTIFS(data!A:A, data!A939, data!G:G, 2) = data!D939), 1, 0)</f>
        <v>0</v>
      </c>
      <c r="AC939" t="str">
        <f>IF(AB939=1, data!D939, "0")</f>
        <v>0</v>
      </c>
    </row>
    <row r="940" spans="1:29" x14ac:dyDescent="0.25">
      <c r="A940" s="1">
        <v>180181</v>
      </c>
      <c r="B940">
        <v>1</v>
      </c>
      <c r="C940" s="1" t="s">
        <v>961</v>
      </c>
      <c r="D940">
        <v>1</v>
      </c>
      <c r="E940">
        <v>9</v>
      </c>
      <c r="F940">
        <v>21</v>
      </c>
      <c r="G940">
        <v>1</v>
      </c>
      <c r="H940">
        <v>71</v>
      </c>
      <c r="I940">
        <v>5</v>
      </c>
      <c r="J940">
        <v>1</v>
      </c>
      <c r="K940">
        <v>7</v>
      </c>
      <c r="L940">
        <v>7</v>
      </c>
      <c r="M940">
        <v>4</v>
      </c>
      <c r="N940">
        <v>1</v>
      </c>
      <c r="O940">
        <v>5</v>
      </c>
      <c r="P940">
        <v>2</v>
      </c>
      <c r="Q940">
        <v>5.8000000000000003E-2</v>
      </c>
      <c r="R940">
        <v>-1</v>
      </c>
      <c r="S940">
        <v>10</v>
      </c>
      <c r="T940">
        <v>157.1</v>
      </c>
      <c r="U940">
        <v>83.3</v>
      </c>
      <c r="V940">
        <v>33.750999999999998</v>
      </c>
      <c r="W940">
        <v>0.82499999999999996</v>
      </c>
      <c r="X940">
        <v>2</v>
      </c>
      <c r="Y940">
        <v>1</v>
      </c>
      <c r="Z940">
        <f>IF(AND(MIN(data!D940:'data'!K940, data!M940:'data'!Y940)&gt;=0, IF(data!L940&lt;0, FALSE, data!L940&lt;=95),COUNTA(data!D940:'data'!Y940)=22), 1, 0)</f>
        <v>0</v>
      </c>
      <c r="AA940">
        <f>IF(data!D940=3, IF(COUNTIFS(data!A:A, data!A940, data!G:G, "&lt;&gt;2")=0, 1, 0), 0)</f>
        <v>0</v>
      </c>
      <c r="AB940">
        <f>IF(AND(data!G940=2, COUNTIFS(data!A:A, data!A940, data!G:G, 2) = data!D940), 1, 0)</f>
        <v>0</v>
      </c>
      <c r="AC940" t="str">
        <f>IF(AB940=1, data!D940, "0")</f>
        <v>0</v>
      </c>
    </row>
    <row r="941" spans="1:29" x14ac:dyDescent="0.25">
      <c r="A941" s="1">
        <v>180201</v>
      </c>
      <c r="B941">
        <v>1</v>
      </c>
      <c r="C941" s="1" t="s">
        <v>962</v>
      </c>
      <c r="D941">
        <v>2</v>
      </c>
      <c r="E941">
        <v>9</v>
      </c>
      <c r="F941">
        <v>21</v>
      </c>
      <c r="G941">
        <v>1</v>
      </c>
      <c r="H941">
        <v>63</v>
      </c>
      <c r="I941">
        <v>2</v>
      </c>
      <c r="J941">
        <v>1</v>
      </c>
      <c r="K941">
        <v>4</v>
      </c>
      <c r="L941">
        <v>9</v>
      </c>
      <c r="M941">
        <v>3</v>
      </c>
      <c r="N941">
        <v>2</v>
      </c>
      <c r="O941">
        <v>5</v>
      </c>
      <c r="P941">
        <v>1</v>
      </c>
      <c r="Q941">
        <v>29.587</v>
      </c>
      <c r="R941">
        <v>-1</v>
      </c>
      <c r="S941">
        <v>0</v>
      </c>
      <c r="T941">
        <v>186.4</v>
      </c>
      <c r="U941">
        <v>115.3</v>
      </c>
      <c r="V941">
        <v>33.185000000000002</v>
      </c>
      <c r="W941">
        <v>1.026</v>
      </c>
      <c r="X941">
        <v>2</v>
      </c>
      <c r="Y941">
        <v>1</v>
      </c>
      <c r="Z941">
        <f>IF(AND(MIN(data!D941:'data'!K941, data!M941:'data'!Y941)&gt;=0, IF(data!L941&lt;0, FALSE, data!L941&lt;=95),COUNTA(data!D941:'data'!Y941)=22), 1, 0)</f>
        <v>0</v>
      </c>
      <c r="AA941">
        <f>IF(data!D941=3, IF(COUNTIFS(data!A:A, data!A941, data!G:G, "&lt;&gt;2")=0, 1, 0), 0)</f>
        <v>0</v>
      </c>
      <c r="AB941">
        <f>IF(AND(data!G941=2, COUNTIFS(data!A:A, data!A941, data!G:G, 2) = data!D941), 1, 0)</f>
        <v>0</v>
      </c>
      <c r="AC941" t="str">
        <f>IF(AB941=1, data!D941, "0")</f>
        <v>0</v>
      </c>
    </row>
    <row r="942" spans="1:29" x14ac:dyDescent="0.25">
      <c r="A942" s="1">
        <v>180201</v>
      </c>
      <c r="B942">
        <v>2</v>
      </c>
      <c r="C942" s="1" t="s">
        <v>963</v>
      </c>
      <c r="D942">
        <v>2</v>
      </c>
      <c r="E942">
        <v>9</v>
      </c>
      <c r="F942">
        <v>21</v>
      </c>
      <c r="G942">
        <v>2</v>
      </c>
      <c r="H942">
        <v>63</v>
      </c>
      <c r="I942">
        <v>2</v>
      </c>
      <c r="J942">
        <v>1</v>
      </c>
      <c r="K942">
        <v>7</v>
      </c>
      <c r="L942">
        <v>9</v>
      </c>
      <c r="M942">
        <v>2</v>
      </c>
      <c r="N942">
        <v>1</v>
      </c>
      <c r="O942">
        <v>5</v>
      </c>
      <c r="P942">
        <v>1</v>
      </c>
      <c r="Q942">
        <v>23.558</v>
      </c>
      <c r="R942">
        <v>-1</v>
      </c>
      <c r="S942">
        <v>0</v>
      </c>
      <c r="T942">
        <v>156.6</v>
      </c>
      <c r="U942">
        <v>71.3</v>
      </c>
      <c r="V942">
        <v>29.074000000000002</v>
      </c>
      <c r="W942">
        <v>0.85799999999999998</v>
      </c>
      <c r="X942">
        <v>2</v>
      </c>
      <c r="Y942">
        <v>1</v>
      </c>
      <c r="Z942">
        <f>IF(AND(MIN(data!D942:'data'!K942, data!M942:'data'!Y942)&gt;=0, IF(data!L942&lt;0, FALSE, data!L942&lt;=95),COUNTA(data!D942:'data'!Y942)=22), 1, 0)</f>
        <v>0</v>
      </c>
      <c r="AA942">
        <f>IF(data!D942=3, IF(COUNTIFS(data!A:A, data!A942, data!G:G, "&lt;&gt;2")=0, 1, 0), 0)</f>
        <v>0</v>
      </c>
      <c r="AB942">
        <f>IF(AND(data!G942=2, COUNTIFS(data!A:A, data!A942, data!G:G, 2) = data!D942), 1, 0)</f>
        <v>0</v>
      </c>
      <c r="AC942" t="str">
        <f>IF(AB942=1, data!D942, "0")</f>
        <v>0</v>
      </c>
    </row>
    <row r="943" spans="1:29" x14ac:dyDescent="0.25">
      <c r="A943" s="1">
        <v>180251</v>
      </c>
      <c r="B943">
        <v>1</v>
      </c>
      <c r="C943" s="1" t="s">
        <v>964</v>
      </c>
      <c r="D943">
        <v>1</v>
      </c>
      <c r="E943">
        <v>9</v>
      </c>
      <c r="F943">
        <v>21</v>
      </c>
      <c r="G943">
        <v>1</v>
      </c>
      <c r="H943">
        <v>34</v>
      </c>
      <c r="I943">
        <v>1</v>
      </c>
      <c r="J943">
        <v>1</v>
      </c>
      <c r="K943">
        <v>3</v>
      </c>
      <c r="L943">
        <v>17</v>
      </c>
      <c r="M943">
        <v>2</v>
      </c>
      <c r="N943">
        <v>4</v>
      </c>
      <c r="O943">
        <v>1</v>
      </c>
      <c r="P943">
        <v>1</v>
      </c>
      <c r="Q943">
        <v>38.729999999999997</v>
      </c>
      <c r="R943">
        <v>-1</v>
      </c>
      <c r="S943">
        <v>0</v>
      </c>
      <c r="T943">
        <v>173.3</v>
      </c>
      <c r="U943">
        <v>72.099999999999994</v>
      </c>
      <c r="V943">
        <v>24.007000000000001</v>
      </c>
      <c r="W943">
        <v>0.90700000000000003</v>
      </c>
      <c r="X943">
        <v>1</v>
      </c>
      <c r="Y943">
        <v>3</v>
      </c>
      <c r="Z943">
        <f>IF(AND(MIN(data!D943:'data'!K943, data!M943:'data'!Y943)&gt;=0, IF(data!L943&lt;0, FALSE, data!L943&lt;=95),COUNTA(data!D943:'data'!Y943)=22), 1, 0)</f>
        <v>0</v>
      </c>
      <c r="AA943">
        <f>IF(data!D943=3, IF(COUNTIFS(data!A:A, data!A943, data!G:G, "&lt;&gt;2")=0, 1, 0), 0)</f>
        <v>0</v>
      </c>
      <c r="AB943">
        <f>IF(AND(data!G943=2, COUNTIFS(data!A:A, data!A943, data!G:G, 2) = data!D943), 1, 0)</f>
        <v>0</v>
      </c>
      <c r="AC943" t="str">
        <f>IF(AB943=1, data!D943, "0")</f>
        <v>0</v>
      </c>
    </row>
    <row r="944" spans="1:29" x14ac:dyDescent="0.25">
      <c r="A944" s="1">
        <v>180271</v>
      </c>
      <c r="B944">
        <v>1</v>
      </c>
      <c r="C944" s="1" t="s">
        <v>965</v>
      </c>
      <c r="D944">
        <v>2</v>
      </c>
      <c r="E944">
        <v>9</v>
      </c>
      <c r="F944">
        <v>21</v>
      </c>
      <c r="G944">
        <v>2</v>
      </c>
      <c r="H944">
        <v>26</v>
      </c>
      <c r="I944">
        <v>1</v>
      </c>
      <c r="J944">
        <v>1</v>
      </c>
      <c r="K944">
        <v>2</v>
      </c>
      <c r="L944">
        <v>5</v>
      </c>
      <c r="M944">
        <v>1</v>
      </c>
      <c r="N944">
        <v>3</v>
      </c>
      <c r="O944">
        <v>5</v>
      </c>
      <c r="P944">
        <v>1</v>
      </c>
      <c r="Q944">
        <v>14.48</v>
      </c>
      <c r="R944">
        <v>-1</v>
      </c>
      <c r="S944">
        <v>1</v>
      </c>
      <c r="T944">
        <v>164.8</v>
      </c>
      <c r="U944">
        <v>74.7</v>
      </c>
      <c r="V944">
        <v>27.504999999999999</v>
      </c>
      <c r="W944">
        <v>0.877</v>
      </c>
      <c r="X944">
        <v>2</v>
      </c>
      <c r="Y944">
        <v>1</v>
      </c>
      <c r="Z944">
        <f>IF(AND(MIN(data!D944:'data'!K944, data!M944:'data'!Y944)&gt;=0, IF(data!L944&lt;0, FALSE, data!L944&lt;=95),COUNTA(data!D944:'data'!Y944)=22), 1, 0)</f>
        <v>0</v>
      </c>
      <c r="AA944">
        <f>IF(data!D944=3, IF(COUNTIFS(data!A:A, data!A944, data!G:G, "&lt;&gt;2")=0, 1, 0), 0)</f>
        <v>0</v>
      </c>
      <c r="AB944">
        <f>IF(AND(data!G944=2, COUNTIFS(data!A:A, data!A944, data!G:G, 2) = data!D944), 1, 0)</f>
        <v>0</v>
      </c>
      <c r="AC944" t="str">
        <f>IF(AB944=1, data!D944, "0")</f>
        <v>0</v>
      </c>
    </row>
    <row r="945" spans="1:29" x14ac:dyDescent="0.25">
      <c r="A945" s="1">
        <v>180271</v>
      </c>
      <c r="B945">
        <v>2</v>
      </c>
      <c r="C945" s="1" t="s">
        <v>966</v>
      </c>
      <c r="D945">
        <v>2</v>
      </c>
      <c r="E945">
        <v>9</v>
      </c>
      <c r="F945">
        <v>21</v>
      </c>
      <c r="G945">
        <v>1</v>
      </c>
      <c r="H945">
        <v>3</v>
      </c>
      <c r="I945">
        <v>-1</v>
      </c>
      <c r="J945">
        <v>1</v>
      </c>
      <c r="K945">
        <v>-1</v>
      </c>
      <c r="L945">
        <v>5</v>
      </c>
      <c r="M945">
        <v>1</v>
      </c>
      <c r="N945">
        <v>-1</v>
      </c>
      <c r="O945">
        <v>-1</v>
      </c>
      <c r="P945">
        <v>-1</v>
      </c>
      <c r="Q945">
        <v>-1</v>
      </c>
      <c r="R945">
        <v>-1</v>
      </c>
      <c r="S945">
        <v>-2</v>
      </c>
      <c r="T945">
        <v>100.1</v>
      </c>
      <c r="U945">
        <v>16.899999999999999</v>
      </c>
      <c r="V945">
        <v>16.866</v>
      </c>
      <c r="W945">
        <v>-1</v>
      </c>
      <c r="X945">
        <v>-2</v>
      </c>
      <c r="Y945">
        <v>-2</v>
      </c>
      <c r="Z945">
        <f>IF(AND(MIN(data!D945:'data'!K945, data!M945:'data'!Y945)&gt;=0, IF(data!L945&lt;0, FALSE, data!L945&lt;=95),COUNTA(data!D945:'data'!Y945)=22), 1, 0)</f>
        <v>0</v>
      </c>
      <c r="AA945">
        <f>IF(data!D945=3, IF(COUNTIFS(data!A:A, data!A945, data!G:G, "&lt;&gt;2")=0, 1, 0), 0)</f>
        <v>0</v>
      </c>
      <c r="AB945">
        <f>IF(AND(data!G945=2, COUNTIFS(data!A:A, data!A945, data!G:G, 2) = data!D945), 1, 0)</f>
        <v>0</v>
      </c>
      <c r="AC945" t="str">
        <f>IF(AB945=1, data!D945, "0")</f>
        <v>0</v>
      </c>
    </row>
    <row r="946" spans="1:29" x14ac:dyDescent="0.25">
      <c r="A946" s="1">
        <v>180341</v>
      </c>
      <c r="B946">
        <v>1</v>
      </c>
      <c r="C946" s="1" t="s">
        <v>967</v>
      </c>
      <c r="D946">
        <v>2</v>
      </c>
      <c r="E946">
        <v>9</v>
      </c>
      <c r="F946">
        <v>21</v>
      </c>
      <c r="G946">
        <v>1</v>
      </c>
      <c r="H946">
        <v>37</v>
      </c>
      <c r="I946">
        <v>2</v>
      </c>
      <c r="J946">
        <v>1</v>
      </c>
      <c r="K946">
        <v>5</v>
      </c>
      <c r="L946">
        <v>13</v>
      </c>
      <c r="M946">
        <v>1</v>
      </c>
      <c r="N946">
        <v>1</v>
      </c>
      <c r="O946">
        <v>5</v>
      </c>
      <c r="P946">
        <v>1</v>
      </c>
      <c r="Q946">
        <v>3.92</v>
      </c>
      <c r="R946">
        <v>-1</v>
      </c>
      <c r="S946">
        <v>0</v>
      </c>
      <c r="T946">
        <v>177</v>
      </c>
      <c r="U946">
        <v>87.5</v>
      </c>
      <c r="V946">
        <v>27.928999999999998</v>
      </c>
      <c r="W946">
        <v>0.95899999999999996</v>
      </c>
      <c r="X946">
        <v>1</v>
      </c>
      <c r="Y946">
        <v>1</v>
      </c>
      <c r="Z946">
        <f>IF(AND(MIN(data!D946:'data'!K946, data!M946:'data'!Y946)&gt;=0, IF(data!L946&lt;0, FALSE, data!L946&lt;=95),COUNTA(data!D946:'data'!Y946)=22), 1, 0)</f>
        <v>0</v>
      </c>
      <c r="AA946">
        <f>IF(data!D946=3, IF(COUNTIFS(data!A:A, data!A946, data!G:G, "&lt;&gt;2")=0, 1, 0), 0)</f>
        <v>0</v>
      </c>
      <c r="AB946">
        <f>IF(AND(data!G946=2, COUNTIFS(data!A:A, data!A946, data!G:G, 2) = data!D946), 1, 0)</f>
        <v>0</v>
      </c>
      <c r="AC946" t="str">
        <f>IF(AB946=1, data!D946, "0")</f>
        <v>0</v>
      </c>
    </row>
    <row r="947" spans="1:29" x14ac:dyDescent="0.25">
      <c r="A947" s="1">
        <v>180341</v>
      </c>
      <c r="B947">
        <v>2</v>
      </c>
      <c r="C947" s="1" t="s">
        <v>968</v>
      </c>
      <c r="D947">
        <v>2</v>
      </c>
      <c r="E947">
        <v>9</v>
      </c>
      <c r="F947">
        <v>21</v>
      </c>
      <c r="G947">
        <v>2</v>
      </c>
      <c r="H947">
        <v>40</v>
      </c>
      <c r="I947">
        <v>2</v>
      </c>
      <c r="J947">
        <v>1</v>
      </c>
      <c r="K947">
        <v>4</v>
      </c>
      <c r="L947">
        <v>13</v>
      </c>
      <c r="M947">
        <v>2</v>
      </c>
      <c r="N947">
        <v>1</v>
      </c>
      <c r="O947">
        <v>5</v>
      </c>
      <c r="P947">
        <v>1</v>
      </c>
      <c r="Q947">
        <v>1.038</v>
      </c>
      <c r="R947">
        <v>-1</v>
      </c>
      <c r="S947">
        <v>0</v>
      </c>
      <c r="T947">
        <v>176.2</v>
      </c>
      <c r="U947">
        <v>111.2</v>
      </c>
      <c r="V947">
        <v>35.817</v>
      </c>
      <c r="W947">
        <v>0.82899999999999996</v>
      </c>
      <c r="X947">
        <v>2</v>
      </c>
      <c r="Y947">
        <v>1</v>
      </c>
      <c r="Z947">
        <f>IF(AND(MIN(data!D947:'data'!K947, data!M947:'data'!Y947)&gt;=0, IF(data!L947&lt;0, FALSE, data!L947&lt;=95),COUNTA(data!D947:'data'!Y947)=22), 1, 0)</f>
        <v>0</v>
      </c>
      <c r="AA947">
        <f>IF(data!D947=3, IF(COUNTIFS(data!A:A, data!A947, data!G:G, "&lt;&gt;2")=0, 1, 0), 0)</f>
        <v>0</v>
      </c>
      <c r="AB947">
        <f>IF(AND(data!G947=2, COUNTIFS(data!A:A, data!A947, data!G:G, 2) = data!D947), 1, 0)</f>
        <v>0</v>
      </c>
      <c r="AC947" t="str">
        <f>IF(AB947=1, data!D947, "0")</f>
        <v>0</v>
      </c>
    </row>
    <row r="948" spans="1:29" x14ac:dyDescent="0.25">
      <c r="A948" s="1">
        <v>180371</v>
      </c>
      <c r="B948">
        <v>1</v>
      </c>
      <c r="C948" s="1" t="s">
        <v>969</v>
      </c>
      <c r="D948">
        <v>2</v>
      </c>
      <c r="E948">
        <v>9</v>
      </c>
      <c r="F948">
        <v>21</v>
      </c>
      <c r="G948">
        <v>1</v>
      </c>
      <c r="H948">
        <v>80</v>
      </c>
      <c r="I948">
        <v>2</v>
      </c>
      <c r="J948">
        <v>1</v>
      </c>
      <c r="K948">
        <v>2</v>
      </c>
      <c r="L948">
        <v>8</v>
      </c>
      <c r="M948">
        <v>1</v>
      </c>
      <c r="N948">
        <v>1</v>
      </c>
      <c r="O948">
        <v>5</v>
      </c>
      <c r="P948">
        <v>1</v>
      </c>
      <c r="Q948">
        <v>5.5545200000000001</v>
      </c>
      <c r="R948">
        <v>-1</v>
      </c>
      <c r="S948">
        <v>0</v>
      </c>
      <c r="T948">
        <v>164.1</v>
      </c>
      <c r="U948">
        <v>82.3</v>
      </c>
      <c r="V948">
        <v>30.562000000000001</v>
      </c>
      <c r="W948">
        <v>-1</v>
      </c>
      <c r="X948">
        <v>1</v>
      </c>
      <c r="Y948">
        <v>3</v>
      </c>
      <c r="Z948">
        <f>IF(AND(MIN(data!D948:'data'!K948, data!M948:'data'!Y948)&gt;=0, IF(data!L948&lt;0, FALSE, data!L948&lt;=95),COUNTA(data!D948:'data'!Y948)=22), 1, 0)</f>
        <v>0</v>
      </c>
      <c r="AA948">
        <f>IF(data!D948=3, IF(COUNTIFS(data!A:A, data!A948, data!G:G, "&lt;&gt;2")=0, 1, 0), 0)</f>
        <v>0</v>
      </c>
      <c r="AB948">
        <f>IF(AND(data!G948=2, COUNTIFS(data!A:A, data!A948, data!G:G, 2) = data!D948), 1, 0)</f>
        <v>0</v>
      </c>
      <c r="AC948" t="str">
        <f>IF(AB948=1, data!D948, "0")</f>
        <v>0</v>
      </c>
    </row>
    <row r="949" spans="1:29" x14ac:dyDescent="0.25">
      <c r="A949" s="1">
        <v>180371</v>
      </c>
      <c r="B949">
        <v>2</v>
      </c>
      <c r="C949" s="1" t="s">
        <v>970</v>
      </c>
      <c r="D949">
        <v>2</v>
      </c>
      <c r="E949">
        <v>9</v>
      </c>
      <c r="F949">
        <v>21</v>
      </c>
      <c r="G949">
        <v>2</v>
      </c>
      <c r="H949">
        <v>74</v>
      </c>
      <c r="I949">
        <v>2</v>
      </c>
      <c r="J949">
        <v>1</v>
      </c>
      <c r="K949">
        <v>6</v>
      </c>
      <c r="L949">
        <v>8</v>
      </c>
      <c r="M949">
        <v>1</v>
      </c>
      <c r="N949">
        <v>3</v>
      </c>
      <c r="O949">
        <v>5</v>
      </c>
      <c r="P949">
        <v>1</v>
      </c>
      <c r="Q949">
        <v>5.5289999999999999</v>
      </c>
      <c r="R949">
        <v>-1</v>
      </c>
      <c r="S949">
        <v>0</v>
      </c>
      <c r="T949">
        <v>155.6</v>
      </c>
      <c r="U949">
        <v>86.5</v>
      </c>
      <c r="V949">
        <v>35.726999999999997</v>
      </c>
      <c r="W949">
        <v>-1</v>
      </c>
      <c r="X949">
        <v>2</v>
      </c>
      <c r="Y949">
        <v>1</v>
      </c>
      <c r="Z949">
        <f>IF(AND(MIN(data!D949:'data'!K949, data!M949:'data'!Y949)&gt;=0, IF(data!L949&lt;0, FALSE, data!L949&lt;=95),COUNTA(data!D949:'data'!Y949)=22), 1, 0)</f>
        <v>0</v>
      </c>
      <c r="AA949">
        <f>IF(data!D949=3, IF(COUNTIFS(data!A:A, data!A949, data!G:G, "&lt;&gt;2")=0, 1, 0), 0)</f>
        <v>0</v>
      </c>
      <c r="AB949">
        <f>IF(AND(data!G949=2, COUNTIFS(data!A:A, data!A949, data!G:G, 2) = data!D949), 1, 0)</f>
        <v>0</v>
      </c>
      <c r="AC949" t="str">
        <f>IF(AB949=1, data!D949, "0")</f>
        <v>0</v>
      </c>
    </row>
    <row r="950" spans="1:29" x14ac:dyDescent="0.25">
      <c r="A950" s="1">
        <v>181051</v>
      </c>
      <c r="B950">
        <v>1</v>
      </c>
      <c r="C950" s="1" t="s">
        <v>971</v>
      </c>
      <c r="D950">
        <v>4</v>
      </c>
      <c r="E950">
        <v>7</v>
      </c>
      <c r="F950">
        <v>5</v>
      </c>
      <c r="G950">
        <v>1</v>
      </c>
      <c r="H950">
        <v>41</v>
      </c>
      <c r="I950">
        <v>2</v>
      </c>
      <c r="J950">
        <v>1</v>
      </c>
      <c r="K950">
        <v>1</v>
      </c>
      <c r="L950">
        <v>17</v>
      </c>
      <c r="M950">
        <v>1</v>
      </c>
      <c r="N950">
        <v>1</v>
      </c>
      <c r="O950">
        <v>5</v>
      </c>
      <c r="P950">
        <v>1</v>
      </c>
      <c r="Q950">
        <v>24.337</v>
      </c>
      <c r="R950">
        <v>-1</v>
      </c>
      <c r="S950">
        <v>3</v>
      </c>
      <c r="T950">
        <v>177.6</v>
      </c>
      <c r="U950">
        <v>74.5</v>
      </c>
      <c r="V950">
        <v>23.619</v>
      </c>
      <c r="W950">
        <v>0.94199999999999995</v>
      </c>
      <c r="X950">
        <v>1</v>
      </c>
      <c r="Y950">
        <v>3</v>
      </c>
      <c r="Z950">
        <f>IF(AND(MIN(data!D950:'data'!K950, data!M950:'data'!Y950)&gt;=0, IF(data!L950&lt;0, FALSE, data!L950&lt;=95),COUNTA(data!D950:'data'!Y950)=22), 1, 0)</f>
        <v>0</v>
      </c>
      <c r="AA950">
        <f>IF(data!D950=3, IF(COUNTIFS(data!A:A, data!A950, data!G:G, "&lt;&gt;2")=0, 1, 0), 0)</f>
        <v>0</v>
      </c>
      <c r="AB950">
        <f>IF(AND(data!G950=2, COUNTIFS(data!A:A, data!A950, data!G:G, 2) = data!D950), 1, 0)</f>
        <v>0</v>
      </c>
      <c r="AC950" t="str">
        <f>IF(AB950=1, data!D950, "0")</f>
        <v>0</v>
      </c>
    </row>
    <row r="951" spans="1:29" x14ac:dyDescent="0.25">
      <c r="A951" s="1">
        <v>181051</v>
      </c>
      <c r="B951">
        <v>2</v>
      </c>
      <c r="C951" s="1" t="s">
        <v>972</v>
      </c>
      <c r="D951">
        <v>4</v>
      </c>
      <c r="E951">
        <v>7</v>
      </c>
      <c r="F951">
        <v>5</v>
      </c>
      <c r="G951">
        <v>2</v>
      </c>
      <c r="H951">
        <v>38</v>
      </c>
      <c r="I951">
        <v>2</v>
      </c>
      <c r="J951">
        <v>1</v>
      </c>
      <c r="K951">
        <v>4</v>
      </c>
      <c r="L951">
        <v>17</v>
      </c>
      <c r="M951">
        <v>1</v>
      </c>
      <c r="N951">
        <v>4</v>
      </c>
      <c r="O951">
        <v>1</v>
      </c>
      <c r="P951">
        <v>1</v>
      </c>
      <c r="Q951">
        <v>6.375</v>
      </c>
      <c r="R951">
        <v>-1</v>
      </c>
      <c r="S951">
        <v>-9</v>
      </c>
      <c r="T951">
        <v>155.9</v>
      </c>
      <c r="U951">
        <v>59.2</v>
      </c>
      <c r="V951">
        <v>24.356999999999999</v>
      </c>
      <c r="W951">
        <v>0.83699999999999997</v>
      </c>
      <c r="X951">
        <v>1</v>
      </c>
      <c r="Y951">
        <v>3</v>
      </c>
      <c r="Z951">
        <f>IF(AND(MIN(data!D951:'data'!K951, data!M951:'data'!Y951)&gt;=0, IF(data!L951&lt;0, FALSE, data!L951&lt;=95),COUNTA(data!D951:'data'!Y951)=22), 1, 0)</f>
        <v>0</v>
      </c>
      <c r="AA951">
        <f>IF(data!D951=3, IF(COUNTIFS(data!A:A, data!A951, data!G:G, "&lt;&gt;2")=0, 1, 0), 0)</f>
        <v>0</v>
      </c>
      <c r="AB951">
        <f>IF(AND(data!G951=2, COUNTIFS(data!A:A, data!A951, data!G:G, 2) = data!D951), 1, 0)</f>
        <v>0</v>
      </c>
      <c r="AC951" t="str">
        <f>IF(AB951=1, data!D951, "0")</f>
        <v>0</v>
      </c>
    </row>
    <row r="952" spans="1:29" x14ac:dyDescent="0.25">
      <c r="A952" s="1">
        <v>181051</v>
      </c>
      <c r="B952">
        <v>3</v>
      </c>
      <c r="C952" s="1" t="s">
        <v>973</v>
      </c>
      <c r="D952">
        <v>4</v>
      </c>
      <c r="E952">
        <v>7</v>
      </c>
      <c r="F952">
        <v>5</v>
      </c>
      <c r="G952">
        <v>2</v>
      </c>
      <c r="H952">
        <v>16</v>
      </c>
      <c r="I952">
        <v>1</v>
      </c>
      <c r="J952">
        <v>1</v>
      </c>
      <c r="K952">
        <v>7</v>
      </c>
      <c r="L952">
        <v>17</v>
      </c>
      <c r="M952">
        <v>1</v>
      </c>
      <c r="N952">
        <v>1</v>
      </c>
      <c r="O952">
        <v>5</v>
      </c>
      <c r="P952">
        <v>1</v>
      </c>
      <c r="Q952">
        <v>10.875</v>
      </c>
      <c r="R952">
        <v>0</v>
      </c>
      <c r="S952">
        <v>0</v>
      </c>
      <c r="T952">
        <v>165.6</v>
      </c>
      <c r="U952">
        <v>61.9</v>
      </c>
      <c r="V952">
        <v>22.571999999999999</v>
      </c>
      <c r="W952">
        <v>0.74199999999999999</v>
      </c>
      <c r="X952">
        <v>2</v>
      </c>
      <c r="Y952">
        <v>1</v>
      </c>
      <c r="Z952">
        <f>IF(AND(MIN(data!D952:'data'!K952, data!M952:'data'!Y952)&gt;=0, IF(data!L952&lt;0, FALSE, data!L952&lt;=95),COUNTA(data!D952:'data'!Y952)=22), 1, 0)</f>
        <v>1</v>
      </c>
      <c r="AA952">
        <f>IF(data!D952=3, IF(COUNTIFS(data!A:A, data!A952, data!G:G, "&lt;&gt;2")=0, 1, 0), 0)</f>
        <v>0</v>
      </c>
      <c r="AB952">
        <f>IF(AND(data!G952=2, COUNTIFS(data!A:A, data!A952, data!G:G, 2) = data!D952), 1, 0)</f>
        <v>0</v>
      </c>
      <c r="AC952" t="str">
        <f>IF(AB952=1, data!D952, "0")</f>
        <v>0</v>
      </c>
    </row>
    <row r="953" spans="1:29" x14ac:dyDescent="0.25">
      <c r="A953" s="1">
        <v>181051</v>
      </c>
      <c r="B953">
        <v>4</v>
      </c>
      <c r="C953" s="1" t="s">
        <v>974</v>
      </c>
      <c r="D953">
        <v>4</v>
      </c>
      <c r="E953">
        <v>7</v>
      </c>
      <c r="F953">
        <v>5</v>
      </c>
      <c r="G953">
        <v>1</v>
      </c>
      <c r="H953">
        <v>12</v>
      </c>
      <c r="I953">
        <v>-1</v>
      </c>
      <c r="J953">
        <v>1</v>
      </c>
      <c r="K953">
        <v>-1</v>
      </c>
      <c r="L953">
        <v>17</v>
      </c>
      <c r="M953">
        <v>2</v>
      </c>
      <c r="N953">
        <v>-1</v>
      </c>
      <c r="O953">
        <v>-1</v>
      </c>
      <c r="P953">
        <v>-1</v>
      </c>
      <c r="Q953">
        <v>-1</v>
      </c>
      <c r="R953">
        <v>-1</v>
      </c>
      <c r="S953">
        <v>-2</v>
      </c>
      <c r="T953">
        <v>148.1</v>
      </c>
      <c r="U953">
        <v>50</v>
      </c>
      <c r="V953">
        <v>22.795999999999999</v>
      </c>
      <c r="W953">
        <v>-1</v>
      </c>
      <c r="X953">
        <v>2</v>
      </c>
      <c r="Y953">
        <v>3</v>
      </c>
      <c r="Z953">
        <f>IF(AND(MIN(data!D953:'data'!K953, data!M953:'data'!Y953)&gt;=0, IF(data!L953&lt;0, FALSE, data!L953&lt;=95),COUNTA(data!D953:'data'!Y953)=22), 1, 0)</f>
        <v>0</v>
      </c>
      <c r="AA953">
        <f>IF(data!D953=3, IF(COUNTIFS(data!A:A, data!A953, data!G:G, "&lt;&gt;2")=0, 1, 0), 0)</f>
        <v>0</v>
      </c>
      <c r="AB953">
        <f>IF(AND(data!G953=2, COUNTIFS(data!A:A, data!A953, data!G:G, 2) = data!D953), 1, 0)</f>
        <v>0</v>
      </c>
      <c r="AC953" t="str">
        <f>IF(AB953=1, data!D953, "0")</f>
        <v>0</v>
      </c>
    </row>
    <row r="954" spans="1:29" x14ac:dyDescent="0.25">
      <c r="A954" s="1">
        <v>181151</v>
      </c>
      <c r="B954">
        <v>1</v>
      </c>
      <c r="C954" s="1" t="s">
        <v>975</v>
      </c>
      <c r="D954">
        <v>1</v>
      </c>
      <c r="E954">
        <v>7</v>
      </c>
      <c r="F954">
        <v>5</v>
      </c>
      <c r="G954">
        <v>2</v>
      </c>
      <c r="H954">
        <v>31</v>
      </c>
      <c r="I954">
        <v>6</v>
      </c>
      <c r="J954">
        <v>1</v>
      </c>
      <c r="K954">
        <v>4</v>
      </c>
      <c r="L954">
        <v>21</v>
      </c>
      <c r="M954">
        <v>2</v>
      </c>
      <c r="N954">
        <v>4</v>
      </c>
      <c r="O954">
        <v>1</v>
      </c>
      <c r="P954">
        <v>1</v>
      </c>
      <c r="Q954">
        <v>2.25</v>
      </c>
      <c r="R954">
        <v>-1</v>
      </c>
      <c r="S954">
        <v>0</v>
      </c>
      <c r="T954">
        <v>169.9</v>
      </c>
      <c r="U954">
        <v>84.3</v>
      </c>
      <c r="V954">
        <v>29.204000000000001</v>
      </c>
      <c r="W954">
        <v>-1</v>
      </c>
      <c r="X954">
        <v>2</v>
      </c>
      <c r="Y954">
        <v>1</v>
      </c>
      <c r="Z954">
        <f>IF(AND(MIN(data!D954:'data'!K954, data!M954:'data'!Y954)&gt;=0, IF(data!L954&lt;0, FALSE, data!L954&lt;=95),COUNTA(data!D954:'data'!Y954)=22), 1, 0)</f>
        <v>0</v>
      </c>
      <c r="AA954">
        <f>IF(data!D954=3, IF(COUNTIFS(data!A:A, data!A954, data!G:G, "&lt;&gt;2")=0, 1, 0), 0)</f>
        <v>0</v>
      </c>
      <c r="AB954">
        <f>IF(AND(data!G954=2, COUNTIFS(data!A:A, data!A954, data!G:G, 2) = data!D954), 1, 0)</f>
        <v>1</v>
      </c>
      <c r="AC954">
        <f>IF(AB954=1, data!D954, "0")</f>
        <v>1</v>
      </c>
    </row>
    <row r="955" spans="1:29" x14ac:dyDescent="0.25">
      <c r="A955" s="1">
        <v>181271</v>
      </c>
      <c r="B955">
        <v>1</v>
      </c>
      <c r="C955" s="1" t="s">
        <v>976</v>
      </c>
      <c r="D955">
        <v>3</v>
      </c>
      <c r="E955">
        <v>7</v>
      </c>
      <c r="F955">
        <v>5</v>
      </c>
      <c r="G955">
        <v>2</v>
      </c>
      <c r="H955">
        <v>40</v>
      </c>
      <c r="I955">
        <v>2</v>
      </c>
      <c r="J955">
        <v>1</v>
      </c>
      <c r="K955">
        <v>4</v>
      </c>
      <c r="L955">
        <v>19</v>
      </c>
      <c r="M955">
        <v>1</v>
      </c>
      <c r="N955">
        <v>3</v>
      </c>
      <c r="O955">
        <v>5</v>
      </c>
      <c r="P955">
        <v>1</v>
      </c>
      <c r="Q955">
        <v>2.0190000000000001</v>
      </c>
      <c r="R955">
        <v>-1</v>
      </c>
      <c r="S955">
        <v>2</v>
      </c>
      <c r="T955">
        <v>160</v>
      </c>
      <c r="U955">
        <v>57</v>
      </c>
      <c r="V955">
        <v>22.265999999999998</v>
      </c>
      <c r="W955">
        <v>0.80500000000000005</v>
      </c>
      <c r="X955">
        <v>1</v>
      </c>
      <c r="Y955">
        <v>3</v>
      </c>
      <c r="Z955">
        <f>IF(AND(MIN(data!D955:'data'!K955, data!M955:'data'!Y955)&gt;=0, IF(data!L955&lt;0, FALSE, data!L955&lt;=95),COUNTA(data!D955:'data'!Y955)=22), 1, 0)</f>
        <v>0</v>
      </c>
      <c r="AA955">
        <f>IF(data!D955=3, IF(COUNTIFS(data!A:A, data!A955, data!G:G, "&lt;&gt;2")=0, 1, 0), 0)</f>
        <v>0</v>
      </c>
      <c r="AB955">
        <f>IF(AND(data!G955=2, COUNTIFS(data!A:A, data!A955, data!G:G, 2) = data!D955), 1, 0)</f>
        <v>0</v>
      </c>
      <c r="AC955" t="str">
        <f>IF(AB955=1, data!D955, "0")</f>
        <v>0</v>
      </c>
    </row>
    <row r="956" spans="1:29" x14ac:dyDescent="0.25">
      <c r="A956" s="1">
        <v>181271</v>
      </c>
      <c r="B956">
        <v>2</v>
      </c>
      <c r="C956" s="1" t="s">
        <v>977</v>
      </c>
      <c r="D956">
        <v>3</v>
      </c>
      <c r="E956">
        <v>7</v>
      </c>
      <c r="F956">
        <v>5</v>
      </c>
      <c r="G956">
        <v>1</v>
      </c>
      <c r="H956">
        <v>9</v>
      </c>
      <c r="I956">
        <v>-1</v>
      </c>
      <c r="J956">
        <v>1</v>
      </c>
      <c r="K956">
        <v>-1</v>
      </c>
      <c r="L956">
        <v>19</v>
      </c>
      <c r="M956">
        <v>1</v>
      </c>
      <c r="N956">
        <v>-1</v>
      </c>
      <c r="O956">
        <v>-1</v>
      </c>
      <c r="P956">
        <v>-1</v>
      </c>
      <c r="Q956">
        <v>-1</v>
      </c>
      <c r="R956">
        <v>-1</v>
      </c>
      <c r="S956">
        <v>-2</v>
      </c>
      <c r="T956">
        <v>147.5</v>
      </c>
      <c r="U956">
        <v>41.3</v>
      </c>
      <c r="V956">
        <v>18.983000000000001</v>
      </c>
      <c r="W956">
        <v>-1</v>
      </c>
      <c r="X956">
        <v>1</v>
      </c>
      <c r="Y956">
        <v>3</v>
      </c>
      <c r="Z956">
        <f>IF(AND(MIN(data!D956:'data'!K956, data!M956:'data'!Y956)&gt;=0, IF(data!L956&lt;0, FALSE, data!L956&lt;=95),COUNTA(data!D956:'data'!Y956)=22), 1, 0)</f>
        <v>0</v>
      </c>
      <c r="AA956">
        <f>IF(data!D956=3, IF(COUNTIFS(data!A:A, data!A956, data!G:G, "&lt;&gt;2")=0, 1, 0), 0)</f>
        <v>0</v>
      </c>
      <c r="AB956">
        <f>IF(AND(data!G956=2, COUNTIFS(data!A:A, data!A956, data!G:G, 2) = data!D956), 1, 0)</f>
        <v>0</v>
      </c>
      <c r="AC956" t="str">
        <f>IF(AB956=1, data!D956, "0")</f>
        <v>0</v>
      </c>
    </row>
    <row r="957" spans="1:29" x14ac:dyDescent="0.25">
      <c r="A957" s="1">
        <v>181271</v>
      </c>
      <c r="B957">
        <v>3</v>
      </c>
      <c r="C957" s="1" t="s">
        <v>978</v>
      </c>
      <c r="D957">
        <v>3</v>
      </c>
      <c r="E957">
        <v>7</v>
      </c>
      <c r="F957">
        <v>5</v>
      </c>
      <c r="G957">
        <v>2</v>
      </c>
      <c r="H957">
        <v>4</v>
      </c>
      <c r="I957">
        <v>-1</v>
      </c>
      <c r="J957">
        <v>1</v>
      </c>
      <c r="K957">
        <v>-1</v>
      </c>
      <c r="L957">
        <v>19</v>
      </c>
      <c r="M957">
        <v>1</v>
      </c>
      <c r="N957">
        <v>-1</v>
      </c>
      <c r="O957">
        <v>-1</v>
      </c>
      <c r="P957">
        <v>-1</v>
      </c>
      <c r="Q957">
        <v>-1</v>
      </c>
      <c r="R957">
        <v>-1</v>
      </c>
      <c r="S957">
        <v>-2</v>
      </c>
      <c r="T957">
        <v>110.1</v>
      </c>
      <c r="U957">
        <v>21</v>
      </c>
      <c r="V957">
        <v>17.324000000000002</v>
      </c>
      <c r="W957">
        <v>-1</v>
      </c>
      <c r="X957">
        <v>-2</v>
      </c>
      <c r="Y957">
        <v>-2</v>
      </c>
      <c r="Z957">
        <f>IF(AND(MIN(data!D957:'data'!K957, data!M957:'data'!Y957)&gt;=0, IF(data!L957&lt;0, FALSE, data!L957&lt;=95),COUNTA(data!D957:'data'!Y957)=22), 1, 0)</f>
        <v>0</v>
      </c>
      <c r="AA957">
        <f>IF(data!D957=3, IF(COUNTIFS(data!A:A, data!A957, data!G:G, "&lt;&gt;2")=0, 1, 0), 0)</f>
        <v>0</v>
      </c>
      <c r="AB957">
        <f>IF(AND(data!G957=2, COUNTIFS(data!A:A, data!A957, data!G:G, 2) = data!D957), 1, 0)</f>
        <v>0</v>
      </c>
      <c r="AC957" t="str">
        <f>IF(AB957=1, data!D957, "0")</f>
        <v>0</v>
      </c>
    </row>
    <row r="958" spans="1:29" x14ac:dyDescent="0.25">
      <c r="A958" s="1">
        <v>181341</v>
      </c>
      <c r="B958">
        <v>1</v>
      </c>
      <c r="C958" s="1" t="s">
        <v>979</v>
      </c>
      <c r="D958">
        <v>3</v>
      </c>
      <c r="E958">
        <v>7</v>
      </c>
      <c r="F958">
        <v>5</v>
      </c>
      <c r="G958">
        <v>2</v>
      </c>
      <c r="H958">
        <v>41</v>
      </c>
      <c r="I958">
        <v>2</v>
      </c>
      <c r="J958">
        <v>1</v>
      </c>
      <c r="K958">
        <v>3</v>
      </c>
      <c r="L958">
        <v>14</v>
      </c>
      <c r="M958">
        <v>2</v>
      </c>
      <c r="N958">
        <v>1</v>
      </c>
      <c r="O958">
        <v>5</v>
      </c>
      <c r="P958">
        <v>1</v>
      </c>
      <c r="Q958">
        <v>6.3634000000000004</v>
      </c>
      <c r="R958">
        <v>-1</v>
      </c>
      <c r="S958">
        <v>0</v>
      </c>
      <c r="T958">
        <v>160.9</v>
      </c>
      <c r="U958">
        <v>74.2</v>
      </c>
      <c r="V958">
        <v>28.661000000000001</v>
      </c>
      <c r="W958">
        <v>0.78900000000000003</v>
      </c>
      <c r="X958">
        <v>2</v>
      </c>
      <c r="Y958">
        <v>1</v>
      </c>
      <c r="Z958">
        <f>IF(AND(MIN(data!D958:'data'!K958, data!M958:'data'!Y958)&gt;=0, IF(data!L958&lt;0, FALSE, data!L958&lt;=95),COUNTA(data!D958:'data'!Y958)=22), 1, 0)</f>
        <v>0</v>
      </c>
      <c r="AA958">
        <f>IF(data!D958=3, IF(COUNTIFS(data!A:A, data!A958, data!G:G, "&lt;&gt;2")=0, 1, 0), 0)</f>
        <v>0</v>
      </c>
      <c r="AB958">
        <f>IF(AND(data!G958=2, COUNTIFS(data!A:A, data!A958, data!G:G, 2) = data!D958), 1, 0)</f>
        <v>0</v>
      </c>
      <c r="AC958" t="str">
        <f>IF(AB958=1, data!D958, "0")</f>
        <v>0</v>
      </c>
    </row>
    <row r="959" spans="1:29" x14ac:dyDescent="0.25">
      <c r="A959" s="1">
        <v>181341</v>
      </c>
      <c r="B959">
        <v>2</v>
      </c>
      <c r="C959" s="1" t="s">
        <v>980</v>
      </c>
      <c r="D959">
        <v>3</v>
      </c>
      <c r="E959">
        <v>7</v>
      </c>
      <c r="F959">
        <v>5</v>
      </c>
      <c r="G959">
        <v>2</v>
      </c>
      <c r="H959">
        <v>9</v>
      </c>
      <c r="I959">
        <v>-1</v>
      </c>
      <c r="J959">
        <v>1</v>
      </c>
      <c r="K959">
        <v>-1</v>
      </c>
      <c r="L959">
        <v>14</v>
      </c>
      <c r="M959">
        <v>1</v>
      </c>
      <c r="N959">
        <v>-1</v>
      </c>
      <c r="O959">
        <v>-1</v>
      </c>
      <c r="P959">
        <v>-1</v>
      </c>
      <c r="Q959">
        <v>-1</v>
      </c>
      <c r="R959">
        <v>-1</v>
      </c>
      <c r="S959">
        <v>-2</v>
      </c>
      <c r="T959">
        <v>137.1</v>
      </c>
      <c r="U959">
        <v>43.4</v>
      </c>
      <c r="V959">
        <v>23.09</v>
      </c>
      <c r="W959">
        <v>-1</v>
      </c>
      <c r="X959">
        <v>1</v>
      </c>
      <c r="Y959">
        <v>3</v>
      </c>
      <c r="Z959">
        <f>IF(AND(MIN(data!D959:'data'!K959, data!M959:'data'!Y959)&gt;=0, IF(data!L959&lt;0, FALSE, data!L959&lt;=95),COUNTA(data!D959:'data'!Y959)=22), 1, 0)</f>
        <v>0</v>
      </c>
      <c r="AA959">
        <f>IF(data!D959=3, IF(COUNTIFS(data!A:A, data!A959, data!G:G, "&lt;&gt;2")=0, 1, 0), 0)</f>
        <v>0</v>
      </c>
      <c r="AB959">
        <f>IF(AND(data!G959=2, COUNTIFS(data!A:A, data!A959, data!G:G, 2) = data!D959), 1, 0)</f>
        <v>0</v>
      </c>
      <c r="AC959" t="str">
        <f>IF(AB959=1, data!D959, "0")</f>
        <v>0</v>
      </c>
    </row>
    <row r="960" spans="1:29" x14ac:dyDescent="0.25">
      <c r="A960" s="1">
        <v>181341</v>
      </c>
      <c r="B960">
        <v>3</v>
      </c>
      <c r="C960" s="1" t="s">
        <v>981</v>
      </c>
      <c r="D960">
        <v>3</v>
      </c>
      <c r="E960">
        <v>7</v>
      </c>
      <c r="F960">
        <v>5</v>
      </c>
      <c r="G960">
        <v>1</v>
      </c>
      <c r="H960">
        <v>4</v>
      </c>
      <c r="I960">
        <v>-1</v>
      </c>
      <c r="J960">
        <v>1</v>
      </c>
      <c r="K960">
        <v>-1</v>
      </c>
      <c r="L960">
        <v>14</v>
      </c>
      <c r="M960">
        <v>2</v>
      </c>
      <c r="N960">
        <v>-1</v>
      </c>
      <c r="O960">
        <v>-1</v>
      </c>
      <c r="P960">
        <v>-1</v>
      </c>
      <c r="Q960">
        <v>-1</v>
      </c>
      <c r="R960">
        <v>-1</v>
      </c>
      <c r="S960">
        <v>-2</v>
      </c>
      <c r="T960">
        <v>110.2</v>
      </c>
      <c r="U960">
        <v>20.7</v>
      </c>
      <c r="V960">
        <v>17.045000000000002</v>
      </c>
      <c r="W960">
        <v>-1</v>
      </c>
      <c r="X960">
        <v>-2</v>
      </c>
      <c r="Y960">
        <v>-2</v>
      </c>
      <c r="Z960">
        <f>IF(AND(MIN(data!D960:'data'!K960, data!M960:'data'!Y960)&gt;=0, IF(data!L960&lt;0, FALSE, data!L960&lt;=95),COUNTA(data!D960:'data'!Y960)=22), 1, 0)</f>
        <v>0</v>
      </c>
      <c r="AA960">
        <f>IF(data!D960=3, IF(COUNTIFS(data!A:A, data!A960, data!G:G, "&lt;&gt;2")=0, 1, 0), 0)</f>
        <v>0</v>
      </c>
      <c r="AB960">
        <f>IF(AND(data!G960=2, COUNTIFS(data!A:A, data!A960, data!G:G, 2) = data!D960), 1, 0)</f>
        <v>0</v>
      </c>
      <c r="AC960" t="str">
        <f>IF(AB960=1, data!D960, "0")</f>
        <v>0</v>
      </c>
    </row>
    <row r="961" spans="1:29" x14ac:dyDescent="0.25">
      <c r="A961" s="1">
        <v>181351</v>
      </c>
      <c r="B961">
        <v>1</v>
      </c>
      <c r="C961" s="1" t="s">
        <v>982</v>
      </c>
      <c r="D961">
        <v>3</v>
      </c>
      <c r="E961">
        <v>7</v>
      </c>
      <c r="F961">
        <v>5</v>
      </c>
      <c r="G961">
        <v>2</v>
      </c>
      <c r="H961">
        <v>39</v>
      </c>
      <c r="I961">
        <v>3</v>
      </c>
      <c r="J961">
        <v>1</v>
      </c>
      <c r="K961">
        <v>1</v>
      </c>
      <c r="L961">
        <v>15</v>
      </c>
      <c r="M961">
        <v>1</v>
      </c>
      <c r="N961">
        <v>1</v>
      </c>
      <c r="O961">
        <v>5</v>
      </c>
      <c r="P961">
        <v>1</v>
      </c>
      <c r="Q961">
        <v>4.125</v>
      </c>
      <c r="R961">
        <v>-1</v>
      </c>
      <c r="S961">
        <v>1</v>
      </c>
      <c r="T961">
        <v>165.3</v>
      </c>
      <c r="U961">
        <v>59.5</v>
      </c>
      <c r="V961">
        <v>21.776</v>
      </c>
      <c r="W961">
        <v>0.78800000000000003</v>
      </c>
      <c r="X961">
        <v>1</v>
      </c>
      <c r="Y961">
        <v>3</v>
      </c>
      <c r="Z961">
        <f>IF(AND(MIN(data!D961:'data'!K961, data!M961:'data'!Y961)&gt;=0, IF(data!L961&lt;0, FALSE, data!L961&lt;=95),COUNTA(data!D961:'data'!Y961)=22), 1, 0)</f>
        <v>0</v>
      </c>
      <c r="AA961">
        <f>IF(data!D961=3, IF(COUNTIFS(data!A:A, data!A961, data!G:G, "&lt;&gt;2")=0, 1, 0), 0)</f>
        <v>1</v>
      </c>
      <c r="AB961">
        <f>IF(AND(data!G961=2, COUNTIFS(data!A:A, data!A961, data!G:G, 2) = data!D961), 1, 0)</f>
        <v>1</v>
      </c>
      <c r="AC961">
        <f>IF(AB961=1, data!D961, "0")</f>
        <v>3</v>
      </c>
    </row>
    <row r="962" spans="1:29" x14ac:dyDescent="0.25">
      <c r="A962" s="1">
        <v>181351</v>
      </c>
      <c r="B962">
        <v>2</v>
      </c>
      <c r="C962" s="1" t="s">
        <v>983</v>
      </c>
      <c r="D962">
        <v>3</v>
      </c>
      <c r="E962">
        <v>7</v>
      </c>
      <c r="F962">
        <v>5</v>
      </c>
      <c r="G962">
        <v>2</v>
      </c>
      <c r="H962">
        <v>11</v>
      </c>
      <c r="I962">
        <v>-1</v>
      </c>
      <c r="J962">
        <v>1</v>
      </c>
      <c r="K962">
        <v>-1</v>
      </c>
      <c r="L962">
        <v>15</v>
      </c>
      <c r="M962">
        <v>1</v>
      </c>
      <c r="N962">
        <v>-1</v>
      </c>
      <c r="O962">
        <v>-1</v>
      </c>
      <c r="P962">
        <v>-1</v>
      </c>
      <c r="Q962">
        <v>-1</v>
      </c>
      <c r="R962">
        <v>-1</v>
      </c>
      <c r="S962">
        <v>-2</v>
      </c>
      <c r="T962">
        <v>146.9</v>
      </c>
      <c r="U962">
        <v>40</v>
      </c>
      <c r="V962">
        <v>18.536000000000001</v>
      </c>
      <c r="W962">
        <v>-1</v>
      </c>
      <c r="X962">
        <v>1</v>
      </c>
      <c r="Y962">
        <v>3</v>
      </c>
      <c r="Z962">
        <f>IF(AND(MIN(data!D962:'data'!K962, data!M962:'data'!Y962)&gt;=0, IF(data!L962&lt;0, FALSE, data!L962&lt;=95),COUNTA(data!D962:'data'!Y962)=22), 1, 0)</f>
        <v>0</v>
      </c>
      <c r="AA962">
        <f>IF(data!D962=3, IF(COUNTIFS(data!A:A, data!A962, data!G:G, "&lt;&gt;2")=0, 1, 0), 0)</f>
        <v>1</v>
      </c>
      <c r="AB962">
        <f>IF(AND(data!G962=2, COUNTIFS(data!A:A, data!A962, data!G:G, 2) = data!D962), 1, 0)</f>
        <v>1</v>
      </c>
      <c r="AC962">
        <f>IF(AB962=1, data!D962, "0")</f>
        <v>3</v>
      </c>
    </row>
    <row r="963" spans="1:29" x14ac:dyDescent="0.25">
      <c r="A963" s="1">
        <v>181351</v>
      </c>
      <c r="B963">
        <v>3</v>
      </c>
      <c r="C963" s="1" t="s">
        <v>984</v>
      </c>
      <c r="D963">
        <v>3</v>
      </c>
      <c r="E963">
        <v>7</v>
      </c>
      <c r="F963">
        <v>5</v>
      </c>
      <c r="G963">
        <v>2</v>
      </c>
      <c r="H963">
        <v>7</v>
      </c>
      <c r="I963">
        <v>-1</v>
      </c>
      <c r="J963">
        <v>1</v>
      </c>
      <c r="K963">
        <v>-1</v>
      </c>
      <c r="L963">
        <v>15</v>
      </c>
      <c r="M963">
        <v>1</v>
      </c>
      <c r="N963">
        <v>-1</v>
      </c>
      <c r="O963">
        <v>-1</v>
      </c>
      <c r="P963">
        <v>-1</v>
      </c>
      <c r="Q963">
        <v>-1</v>
      </c>
      <c r="R963">
        <v>-1</v>
      </c>
      <c r="S963">
        <v>-2</v>
      </c>
      <c r="T963">
        <v>125.4</v>
      </c>
      <c r="U963">
        <v>27.1</v>
      </c>
      <c r="V963">
        <v>17.234000000000002</v>
      </c>
      <c r="W963">
        <v>-1</v>
      </c>
      <c r="X963">
        <v>-2</v>
      </c>
      <c r="Y963">
        <v>-2</v>
      </c>
      <c r="Z963">
        <f>IF(AND(MIN(data!D963:'data'!K963, data!M963:'data'!Y963)&gt;=0, IF(data!L963&lt;0, FALSE, data!L963&lt;=95),COUNTA(data!D963:'data'!Y963)=22), 1, 0)</f>
        <v>0</v>
      </c>
      <c r="AA963">
        <f>IF(data!D963=3, IF(COUNTIFS(data!A:A, data!A963, data!G:G, "&lt;&gt;2")=0, 1, 0), 0)</f>
        <v>1</v>
      </c>
      <c r="AB963">
        <f>IF(AND(data!G963=2, COUNTIFS(data!A:A, data!A963, data!G:G, 2) = data!D963), 1, 0)</f>
        <v>1</v>
      </c>
      <c r="AC963">
        <f>IF(AB963=1, data!D963, "0")</f>
        <v>3</v>
      </c>
    </row>
    <row r="964" spans="1:29" x14ac:dyDescent="0.25">
      <c r="A964" s="1">
        <v>181371</v>
      </c>
      <c r="B964">
        <v>1</v>
      </c>
      <c r="C964" s="1" t="s">
        <v>985</v>
      </c>
      <c r="D964">
        <v>3</v>
      </c>
      <c r="E964">
        <v>7</v>
      </c>
      <c r="F964">
        <v>5</v>
      </c>
      <c r="G964">
        <v>2</v>
      </c>
      <c r="H964">
        <v>69</v>
      </c>
      <c r="I964">
        <v>2</v>
      </c>
      <c r="J964">
        <v>1</v>
      </c>
      <c r="K964">
        <v>7</v>
      </c>
      <c r="L964">
        <v>11</v>
      </c>
      <c r="M964">
        <v>1</v>
      </c>
      <c r="N964">
        <v>3</v>
      </c>
      <c r="O964">
        <v>5</v>
      </c>
      <c r="P964">
        <v>2</v>
      </c>
      <c r="Q964">
        <v>0</v>
      </c>
      <c r="R964">
        <v>-1</v>
      </c>
      <c r="S964">
        <v>0</v>
      </c>
      <c r="T964">
        <v>153.80000000000001</v>
      </c>
      <c r="U964">
        <v>73.7</v>
      </c>
      <c r="V964">
        <v>31.157</v>
      </c>
      <c r="W964">
        <v>0.79600000000000004</v>
      </c>
      <c r="X964">
        <v>2</v>
      </c>
      <c r="Y964">
        <v>3</v>
      </c>
      <c r="Z964">
        <f>IF(AND(MIN(data!D964:'data'!K964, data!M964:'data'!Y964)&gt;=0, IF(data!L964&lt;0, FALSE, data!L964&lt;=95),COUNTA(data!D964:'data'!Y964)=22), 1, 0)</f>
        <v>0</v>
      </c>
      <c r="AA964">
        <f>IF(data!D964=3, IF(COUNTIFS(data!A:A, data!A964, data!G:G, "&lt;&gt;2")=0, 1, 0), 0)</f>
        <v>0</v>
      </c>
      <c r="AB964">
        <f>IF(AND(data!G964=2, COUNTIFS(data!A:A, data!A964, data!G:G, 2) = data!D964), 1, 0)</f>
        <v>0</v>
      </c>
      <c r="AC964" t="str">
        <f>IF(AB964=1, data!D964, "0")</f>
        <v>0</v>
      </c>
    </row>
    <row r="965" spans="1:29" x14ac:dyDescent="0.25">
      <c r="A965" s="1">
        <v>181371</v>
      </c>
      <c r="B965">
        <v>2</v>
      </c>
      <c r="C965" s="1" t="s">
        <v>986</v>
      </c>
      <c r="D965">
        <v>3</v>
      </c>
      <c r="E965">
        <v>7</v>
      </c>
      <c r="F965">
        <v>5</v>
      </c>
      <c r="G965">
        <v>1</v>
      </c>
      <c r="H965">
        <v>74</v>
      </c>
      <c r="I965">
        <v>2</v>
      </c>
      <c r="J965">
        <v>1</v>
      </c>
      <c r="K965">
        <v>7</v>
      </c>
      <c r="L965">
        <v>11</v>
      </c>
      <c r="M965">
        <v>1</v>
      </c>
      <c r="N965">
        <v>3</v>
      </c>
      <c r="O965">
        <v>5</v>
      </c>
      <c r="P965">
        <v>1</v>
      </c>
      <c r="Q965">
        <v>12.75</v>
      </c>
      <c r="R965">
        <v>-1</v>
      </c>
      <c r="S965">
        <v>0</v>
      </c>
      <c r="T965">
        <v>159.6</v>
      </c>
      <c r="U965">
        <v>70.7</v>
      </c>
      <c r="V965">
        <v>27.756</v>
      </c>
      <c r="W965">
        <v>0.92</v>
      </c>
      <c r="X965">
        <v>1</v>
      </c>
      <c r="Y965">
        <v>3</v>
      </c>
      <c r="Z965">
        <f>IF(AND(MIN(data!D965:'data'!K965, data!M965:'data'!Y965)&gt;=0, IF(data!L965&lt;0, FALSE, data!L965&lt;=95),COUNTA(data!D965:'data'!Y965)=22), 1, 0)</f>
        <v>0</v>
      </c>
      <c r="AA965">
        <f>IF(data!D965=3, IF(COUNTIFS(data!A:A, data!A965, data!G:G, "&lt;&gt;2")=0, 1, 0), 0)</f>
        <v>0</v>
      </c>
      <c r="AB965">
        <f>IF(AND(data!G965=2, COUNTIFS(data!A:A, data!A965, data!G:G, 2) = data!D965), 1, 0)</f>
        <v>0</v>
      </c>
      <c r="AC965" t="str">
        <f>IF(AB965=1, data!D965, "0")</f>
        <v>0</v>
      </c>
    </row>
    <row r="966" spans="1:29" x14ac:dyDescent="0.25">
      <c r="A966" s="1">
        <v>181371</v>
      </c>
      <c r="B966">
        <v>3</v>
      </c>
      <c r="C966" s="1" t="s">
        <v>987</v>
      </c>
      <c r="D966">
        <v>3</v>
      </c>
      <c r="E966">
        <v>7</v>
      </c>
      <c r="F966">
        <v>5</v>
      </c>
      <c r="G966">
        <v>2</v>
      </c>
      <c r="H966">
        <v>30</v>
      </c>
      <c r="I966">
        <v>1</v>
      </c>
      <c r="J966">
        <v>1</v>
      </c>
      <c r="K966">
        <v>5</v>
      </c>
      <c r="L966">
        <v>11</v>
      </c>
      <c r="M966">
        <v>1</v>
      </c>
      <c r="N966">
        <v>1</v>
      </c>
      <c r="O966">
        <v>5</v>
      </c>
      <c r="P966">
        <v>2</v>
      </c>
      <c r="Q966">
        <v>0.115</v>
      </c>
      <c r="R966">
        <v>-1</v>
      </c>
      <c r="S966">
        <v>-2</v>
      </c>
      <c r="T966">
        <v>141.19999999999999</v>
      </c>
      <c r="U966">
        <v>84.3</v>
      </c>
      <c r="V966">
        <v>42.281999999999996</v>
      </c>
      <c r="W966">
        <v>-1</v>
      </c>
      <c r="X966">
        <v>-2</v>
      </c>
      <c r="Y966">
        <v>-2</v>
      </c>
      <c r="Z966">
        <f>IF(AND(MIN(data!D966:'data'!K966, data!M966:'data'!Y966)&gt;=0, IF(data!L966&lt;0, FALSE, data!L966&lt;=95),COUNTA(data!D966:'data'!Y966)=22), 1, 0)</f>
        <v>0</v>
      </c>
      <c r="AA966">
        <f>IF(data!D966=3, IF(COUNTIFS(data!A:A, data!A966, data!G:G, "&lt;&gt;2")=0, 1, 0), 0)</f>
        <v>0</v>
      </c>
      <c r="AB966">
        <f>IF(AND(data!G966=2, COUNTIFS(data!A:A, data!A966, data!G:G, 2) = data!D966), 1, 0)</f>
        <v>0</v>
      </c>
      <c r="AC966" t="str">
        <f>IF(AB966=1, data!D966, "0")</f>
        <v>0</v>
      </c>
    </row>
    <row r="967" spans="1:29" x14ac:dyDescent="0.25">
      <c r="A967" s="1">
        <v>182051</v>
      </c>
      <c r="B967">
        <v>1</v>
      </c>
      <c r="C967" s="1" t="s">
        <v>988</v>
      </c>
      <c r="D967">
        <v>1</v>
      </c>
      <c r="E967">
        <v>7</v>
      </c>
      <c r="F967">
        <v>6</v>
      </c>
      <c r="G967">
        <v>1</v>
      </c>
      <c r="H967">
        <v>80</v>
      </c>
      <c r="I967">
        <v>5</v>
      </c>
      <c r="J967">
        <v>1</v>
      </c>
      <c r="K967">
        <v>5</v>
      </c>
      <c r="L967">
        <v>8</v>
      </c>
      <c r="M967">
        <v>3</v>
      </c>
      <c r="N967">
        <v>4</v>
      </c>
      <c r="O967">
        <v>3</v>
      </c>
      <c r="P967">
        <v>1</v>
      </c>
      <c r="Q967">
        <v>12.116</v>
      </c>
      <c r="R967">
        <v>-1</v>
      </c>
      <c r="S967">
        <v>2</v>
      </c>
      <c r="T967">
        <v>168.8</v>
      </c>
      <c r="U967">
        <v>84.7</v>
      </c>
      <c r="V967">
        <v>29.725999999999999</v>
      </c>
      <c r="W967">
        <v>0.98</v>
      </c>
      <c r="X967">
        <v>1</v>
      </c>
      <c r="Y967">
        <v>3</v>
      </c>
      <c r="Z967">
        <f>IF(AND(MIN(data!D967:'data'!K967, data!M967:'data'!Y967)&gt;=0, IF(data!L967&lt;0, FALSE, data!L967&lt;=95),COUNTA(data!D967:'data'!Y967)=22), 1, 0)</f>
        <v>0</v>
      </c>
      <c r="AA967">
        <f>IF(data!D967=3, IF(COUNTIFS(data!A:A, data!A967, data!G:G, "&lt;&gt;2")=0, 1, 0), 0)</f>
        <v>0</v>
      </c>
      <c r="AB967">
        <f>IF(AND(data!G967=2, COUNTIFS(data!A:A, data!A967, data!G:G, 2) = data!D967), 1, 0)</f>
        <v>0</v>
      </c>
      <c r="AC967" t="str">
        <f>IF(AB967=1, data!D967, "0")</f>
        <v>0</v>
      </c>
    </row>
    <row r="968" spans="1:29" x14ac:dyDescent="0.25">
      <c r="A968" s="1">
        <v>182151</v>
      </c>
      <c r="B968">
        <v>1</v>
      </c>
      <c r="C968" s="1" t="s">
        <v>989</v>
      </c>
      <c r="D968">
        <v>1</v>
      </c>
      <c r="E968">
        <v>7</v>
      </c>
      <c r="F968">
        <v>6</v>
      </c>
      <c r="G968">
        <v>1</v>
      </c>
      <c r="H968">
        <v>61</v>
      </c>
      <c r="I968">
        <v>2</v>
      </c>
      <c r="J968">
        <v>1</v>
      </c>
      <c r="K968">
        <v>7</v>
      </c>
      <c r="L968">
        <v>12</v>
      </c>
      <c r="M968">
        <v>2</v>
      </c>
      <c r="N968">
        <v>4</v>
      </c>
      <c r="O968">
        <v>1</v>
      </c>
      <c r="P968">
        <v>1</v>
      </c>
      <c r="Q968">
        <v>4.1829999999999998</v>
      </c>
      <c r="R968">
        <v>-1</v>
      </c>
      <c r="S968">
        <v>1</v>
      </c>
      <c r="T968">
        <v>160.80000000000001</v>
      </c>
      <c r="U968">
        <v>80.099999999999994</v>
      </c>
      <c r="V968">
        <v>30.978999999999999</v>
      </c>
      <c r="W968">
        <v>0.78200000000000003</v>
      </c>
      <c r="X968">
        <v>2</v>
      </c>
      <c r="Y968">
        <v>3</v>
      </c>
      <c r="Z968">
        <f>IF(AND(MIN(data!D968:'data'!K968, data!M968:'data'!Y968)&gt;=0, IF(data!L968&lt;0, FALSE, data!L968&lt;=95),COUNTA(data!D968:'data'!Y968)=22), 1, 0)</f>
        <v>0</v>
      </c>
      <c r="AA968">
        <f>IF(data!D968=3, IF(COUNTIFS(data!A:A, data!A968, data!G:G, "&lt;&gt;2")=0, 1, 0), 0)</f>
        <v>0</v>
      </c>
      <c r="AB968">
        <f>IF(AND(data!G968=2, COUNTIFS(data!A:A, data!A968, data!G:G, 2) = data!D968), 1, 0)</f>
        <v>0</v>
      </c>
      <c r="AC968" t="str">
        <f>IF(AB968=1, data!D968, "0")</f>
        <v>0</v>
      </c>
    </row>
    <row r="969" spans="1:29" x14ac:dyDescent="0.25">
      <c r="A969" s="1">
        <v>182201</v>
      </c>
      <c r="B969">
        <v>1</v>
      </c>
      <c r="C969" s="1" t="s">
        <v>990</v>
      </c>
      <c r="D969">
        <v>2</v>
      </c>
      <c r="E969">
        <v>7</v>
      </c>
      <c r="F969">
        <v>6</v>
      </c>
      <c r="G969">
        <v>1</v>
      </c>
      <c r="H969">
        <v>78</v>
      </c>
      <c r="I969">
        <v>2</v>
      </c>
      <c r="J969">
        <v>1</v>
      </c>
      <c r="K969">
        <v>7</v>
      </c>
      <c r="L969">
        <v>96</v>
      </c>
      <c r="M969">
        <v>3</v>
      </c>
      <c r="N969">
        <v>3</v>
      </c>
      <c r="O969">
        <v>5</v>
      </c>
      <c r="P969">
        <v>2</v>
      </c>
      <c r="Q969">
        <v>8.6999999999999994E-2</v>
      </c>
      <c r="R969">
        <v>-1</v>
      </c>
      <c r="S969">
        <v>0</v>
      </c>
      <c r="T969">
        <v>155.19999999999999</v>
      </c>
      <c r="U969">
        <v>62.4</v>
      </c>
      <c r="V969">
        <v>25.905999999999999</v>
      </c>
      <c r="W969">
        <v>0.92</v>
      </c>
      <c r="X969">
        <v>1</v>
      </c>
      <c r="Y969">
        <v>3</v>
      </c>
      <c r="Z969">
        <f>IF(AND(MIN(data!D969:'data'!K969, data!M969:'data'!Y969)&gt;=0, IF(data!L969&lt;0, FALSE, data!L969&lt;=95),COUNTA(data!D969:'data'!Y969)=22), 1, 0)</f>
        <v>0</v>
      </c>
      <c r="AA969">
        <f>IF(data!D969=3, IF(COUNTIFS(data!A:A, data!A969, data!G:G, "&lt;&gt;2")=0, 1, 0), 0)</f>
        <v>0</v>
      </c>
      <c r="AB969">
        <f>IF(AND(data!G969=2, COUNTIFS(data!A:A, data!A969, data!G:G, 2) = data!D969), 1, 0)</f>
        <v>0</v>
      </c>
      <c r="AC969" t="str">
        <f>IF(AB969=1, data!D969, "0")</f>
        <v>0</v>
      </c>
    </row>
    <row r="970" spans="1:29" x14ac:dyDescent="0.25">
      <c r="A970" s="1">
        <v>182201</v>
      </c>
      <c r="B970">
        <v>2</v>
      </c>
      <c r="C970" s="1" t="s">
        <v>991</v>
      </c>
      <c r="D970">
        <v>2</v>
      </c>
      <c r="E970">
        <v>7</v>
      </c>
      <c r="F970">
        <v>6</v>
      </c>
      <c r="G970">
        <v>2</v>
      </c>
      <c r="H970">
        <v>76</v>
      </c>
      <c r="I970">
        <v>2</v>
      </c>
      <c r="J970">
        <v>1</v>
      </c>
      <c r="K970">
        <v>7</v>
      </c>
      <c r="L970">
        <v>96</v>
      </c>
      <c r="M970">
        <v>4</v>
      </c>
      <c r="N970">
        <v>3</v>
      </c>
      <c r="O970">
        <v>5</v>
      </c>
      <c r="P970">
        <v>2</v>
      </c>
      <c r="Q970">
        <v>0</v>
      </c>
      <c r="R970">
        <v>-1</v>
      </c>
      <c r="S970">
        <v>10</v>
      </c>
      <c r="T970">
        <v>152.4</v>
      </c>
      <c r="U970">
        <v>81.099999999999994</v>
      </c>
      <c r="V970">
        <v>34.917999999999999</v>
      </c>
      <c r="W970">
        <v>0.85399999999999998</v>
      </c>
      <c r="X970">
        <v>2</v>
      </c>
      <c r="Y970">
        <v>3</v>
      </c>
      <c r="Z970">
        <f>IF(AND(MIN(data!D970:'data'!K970, data!M970:'data'!Y970)&gt;=0, IF(data!L970&lt;0, FALSE, data!L970&lt;=95),COUNTA(data!D970:'data'!Y970)=22), 1, 0)</f>
        <v>0</v>
      </c>
      <c r="AA970">
        <f>IF(data!D970=3, IF(COUNTIFS(data!A:A, data!A970, data!G:G, "&lt;&gt;2")=0, 1, 0), 0)</f>
        <v>0</v>
      </c>
      <c r="AB970">
        <f>IF(AND(data!G970=2, COUNTIFS(data!A:A, data!A970, data!G:G, 2) = data!D970), 1, 0)</f>
        <v>0</v>
      </c>
      <c r="AC970" t="str">
        <f>IF(AB970=1, data!D970, "0")</f>
        <v>0</v>
      </c>
    </row>
    <row r="971" spans="1:29" x14ac:dyDescent="0.25">
      <c r="A971" s="1">
        <v>182251</v>
      </c>
      <c r="B971">
        <v>1</v>
      </c>
      <c r="C971" s="1" t="s">
        <v>992</v>
      </c>
      <c r="D971">
        <v>1</v>
      </c>
      <c r="E971">
        <v>7</v>
      </c>
      <c r="F971">
        <v>6</v>
      </c>
      <c r="G971">
        <v>1</v>
      </c>
      <c r="H971">
        <v>83</v>
      </c>
      <c r="I971">
        <v>1</v>
      </c>
      <c r="J971">
        <v>-9</v>
      </c>
      <c r="K971">
        <v>7</v>
      </c>
      <c r="L971">
        <v>7</v>
      </c>
      <c r="M971">
        <v>2</v>
      </c>
      <c r="N971">
        <v>1</v>
      </c>
      <c r="O971">
        <v>5</v>
      </c>
      <c r="P971">
        <v>2</v>
      </c>
      <c r="Q971">
        <v>8.6999999999999994E-2</v>
      </c>
      <c r="R971">
        <v>-1</v>
      </c>
      <c r="S971">
        <v>-9</v>
      </c>
      <c r="T971">
        <v>155.9</v>
      </c>
      <c r="U971">
        <v>52.4</v>
      </c>
      <c r="V971">
        <v>21.56</v>
      </c>
      <c r="W971">
        <v>0.98699999999999999</v>
      </c>
      <c r="X971">
        <v>3</v>
      </c>
      <c r="Y971">
        <v>2</v>
      </c>
      <c r="Z971">
        <f>IF(AND(MIN(data!D971:'data'!K971, data!M971:'data'!Y971)&gt;=0, IF(data!L971&lt;0, FALSE, data!L971&lt;=95),COUNTA(data!D971:'data'!Y971)=22), 1, 0)</f>
        <v>0</v>
      </c>
      <c r="AA971">
        <f>IF(data!D971=3, IF(COUNTIFS(data!A:A, data!A971, data!G:G, "&lt;&gt;2")=0, 1, 0), 0)</f>
        <v>0</v>
      </c>
      <c r="AB971">
        <f>IF(AND(data!G971=2, COUNTIFS(data!A:A, data!A971, data!G:G, 2) = data!D971), 1, 0)</f>
        <v>0</v>
      </c>
      <c r="AC971" t="str">
        <f>IF(AB971=1, data!D971, "0")</f>
        <v>0</v>
      </c>
    </row>
    <row r="972" spans="1:29" x14ac:dyDescent="0.25">
      <c r="A972" s="1">
        <v>182271</v>
      </c>
      <c r="B972">
        <v>1</v>
      </c>
      <c r="C972" s="1" t="s">
        <v>993</v>
      </c>
      <c r="D972">
        <v>2</v>
      </c>
      <c r="E972">
        <v>7</v>
      </c>
      <c r="F972">
        <v>6</v>
      </c>
      <c r="G972">
        <v>1</v>
      </c>
      <c r="H972">
        <v>55</v>
      </c>
      <c r="I972">
        <v>2</v>
      </c>
      <c r="J972">
        <v>1</v>
      </c>
      <c r="K972">
        <v>3</v>
      </c>
      <c r="L972">
        <v>22</v>
      </c>
      <c r="M972">
        <v>1</v>
      </c>
      <c r="N972">
        <v>3</v>
      </c>
      <c r="O972">
        <v>5</v>
      </c>
      <c r="P972">
        <v>1</v>
      </c>
      <c r="Q972">
        <v>41.75</v>
      </c>
      <c r="R972">
        <v>-1</v>
      </c>
      <c r="S972">
        <v>3</v>
      </c>
      <c r="T972">
        <v>176.5</v>
      </c>
      <c r="U972">
        <v>92.5</v>
      </c>
      <c r="V972">
        <v>29.693000000000001</v>
      </c>
      <c r="W972">
        <v>0.94399999999999995</v>
      </c>
      <c r="X972">
        <v>2</v>
      </c>
      <c r="Y972">
        <v>1</v>
      </c>
      <c r="Z972">
        <f>IF(AND(MIN(data!D972:'data'!K972, data!M972:'data'!Y972)&gt;=0, IF(data!L972&lt;0, FALSE, data!L972&lt;=95),COUNTA(data!D972:'data'!Y972)=22), 1, 0)</f>
        <v>0</v>
      </c>
      <c r="AA972">
        <f>IF(data!D972=3, IF(COUNTIFS(data!A:A, data!A972, data!G:G, "&lt;&gt;2")=0, 1, 0), 0)</f>
        <v>0</v>
      </c>
      <c r="AB972">
        <f>IF(AND(data!G972=2, COUNTIFS(data!A:A, data!A972, data!G:G, 2) = data!D972), 1, 0)</f>
        <v>0</v>
      </c>
      <c r="AC972" t="str">
        <f>IF(AB972=1, data!D972, "0")</f>
        <v>0</v>
      </c>
    </row>
    <row r="973" spans="1:29" x14ac:dyDescent="0.25">
      <c r="A973" s="1">
        <v>182271</v>
      </c>
      <c r="B973">
        <v>2</v>
      </c>
      <c r="C973" s="1" t="s">
        <v>994</v>
      </c>
      <c r="D973">
        <v>2</v>
      </c>
      <c r="E973">
        <v>7</v>
      </c>
      <c r="F973">
        <v>6</v>
      </c>
      <c r="G973">
        <v>2</v>
      </c>
      <c r="H973">
        <v>53</v>
      </c>
      <c r="I973">
        <v>2</v>
      </c>
      <c r="J973">
        <v>1</v>
      </c>
      <c r="K973">
        <v>4</v>
      </c>
      <c r="L973">
        <v>22</v>
      </c>
      <c r="M973">
        <v>1</v>
      </c>
      <c r="N973">
        <v>1</v>
      </c>
      <c r="O973">
        <v>5</v>
      </c>
      <c r="P973">
        <v>2</v>
      </c>
      <c r="Q973">
        <v>0</v>
      </c>
      <c r="R973">
        <v>-1</v>
      </c>
      <c r="S973">
        <v>0</v>
      </c>
      <c r="T973">
        <v>170</v>
      </c>
      <c r="U973">
        <v>80</v>
      </c>
      <c r="V973">
        <v>27.681999999999999</v>
      </c>
      <c r="W973">
        <v>0.80800000000000005</v>
      </c>
      <c r="X973">
        <v>2</v>
      </c>
      <c r="Y973">
        <v>1</v>
      </c>
      <c r="Z973">
        <f>IF(AND(MIN(data!D973:'data'!K973, data!M973:'data'!Y973)&gt;=0, IF(data!L973&lt;0, FALSE, data!L973&lt;=95),COUNTA(data!D973:'data'!Y973)=22), 1, 0)</f>
        <v>0</v>
      </c>
      <c r="AA973">
        <f>IF(data!D973=3, IF(COUNTIFS(data!A:A, data!A973, data!G:G, "&lt;&gt;2")=0, 1, 0), 0)</f>
        <v>0</v>
      </c>
      <c r="AB973">
        <f>IF(AND(data!G973=2, COUNTIFS(data!A:A, data!A973, data!G:G, 2) = data!D973), 1, 0)</f>
        <v>0</v>
      </c>
      <c r="AC973" t="str">
        <f>IF(AB973=1, data!D973, "0")</f>
        <v>0</v>
      </c>
    </row>
    <row r="974" spans="1:29" x14ac:dyDescent="0.25">
      <c r="A974" s="1">
        <v>183151</v>
      </c>
      <c r="B974">
        <v>1</v>
      </c>
      <c r="C974" s="1" t="s">
        <v>995</v>
      </c>
      <c r="D974">
        <v>1</v>
      </c>
      <c r="E974">
        <v>9</v>
      </c>
      <c r="F974">
        <v>20</v>
      </c>
      <c r="G974">
        <v>1</v>
      </c>
      <c r="H974">
        <v>89</v>
      </c>
      <c r="I974">
        <v>5</v>
      </c>
      <c r="J974">
        <v>1</v>
      </c>
      <c r="K974">
        <v>7</v>
      </c>
      <c r="L974">
        <v>5</v>
      </c>
      <c r="M974">
        <v>1</v>
      </c>
      <c r="N974">
        <v>1</v>
      </c>
      <c r="O974">
        <v>5</v>
      </c>
      <c r="P974">
        <v>2</v>
      </c>
      <c r="Q974">
        <v>0</v>
      </c>
      <c r="R974">
        <v>-1</v>
      </c>
      <c r="S974">
        <v>0</v>
      </c>
      <c r="T974">
        <v>151.69999999999999</v>
      </c>
      <c r="U974">
        <v>65.7</v>
      </c>
      <c r="V974">
        <v>28.548999999999999</v>
      </c>
      <c r="W974">
        <v>-1</v>
      </c>
      <c r="X974">
        <v>-8</v>
      </c>
      <c r="Y974">
        <v>3</v>
      </c>
      <c r="Z974">
        <f>IF(AND(MIN(data!D974:'data'!K974, data!M974:'data'!Y974)&gt;=0, IF(data!L974&lt;0, FALSE, data!L974&lt;=95),COUNTA(data!D974:'data'!Y974)=22), 1, 0)</f>
        <v>0</v>
      </c>
      <c r="AA974">
        <f>IF(data!D974=3, IF(COUNTIFS(data!A:A, data!A974, data!G:G, "&lt;&gt;2")=0, 1, 0), 0)</f>
        <v>0</v>
      </c>
      <c r="AB974">
        <f>IF(AND(data!G974=2, COUNTIFS(data!A:A, data!A974, data!G:G, 2) = data!D974), 1, 0)</f>
        <v>0</v>
      </c>
      <c r="AC974" t="str">
        <f>IF(AB974=1, data!D974, "0")</f>
        <v>0</v>
      </c>
    </row>
    <row r="975" spans="1:29" x14ac:dyDescent="0.25">
      <c r="A975" s="1">
        <v>183201</v>
      </c>
      <c r="B975">
        <v>1</v>
      </c>
      <c r="C975" s="1" t="s">
        <v>996</v>
      </c>
      <c r="D975">
        <v>2</v>
      </c>
      <c r="E975">
        <v>9</v>
      </c>
      <c r="F975">
        <v>20</v>
      </c>
      <c r="G975">
        <v>1</v>
      </c>
      <c r="H975">
        <v>38</v>
      </c>
      <c r="I975">
        <v>2</v>
      </c>
      <c r="J975">
        <v>1</v>
      </c>
      <c r="K975">
        <v>1</v>
      </c>
      <c r="L975">
        <v>23</v>
      </c>
      <c r="M975">
        <v>4</v>
      </c>
      <c r="N975">
        <v>3</v>
      </c>
      <c r="O975">
        <v>5</v>
      </c>
      <c r="P975">
        <v>1</v>
      </c>
      <c r="Q975">
        <v>5.2789999999999999</v>
      </c>
      <c r="R975">
        <v>-1</v>
      </c>
      <c r="S975">
        <v>1</v>
      </c>
      <c r="T975">
        <v>189.2</v>
      </c>
      <c r="U975">
        <v>99.5</v>
      </c>
      <c r="V975">
        <v>27.795999999999999</v>
      </c>
      <c r="W975">
        <v>0.97499999999999998</v>
      </c>
      <c r="X975">
        <v>2</v>
      </c>
      <c r="Y975">
        <v>1</v>
      </c>
      <c r="Z975">
        <f>IF(AND(MIN(data!D975:'data'!K975, data!M975:'data'!Y975)&gt;=0, IF(data!L975&lt;0, FALSE, data!L975&lt;=95),COUNTA(data!D975:'data'!Y975)=22), 1, 0)</f>
        <v>0</v>
      </c>
      <c r="AA975">
        <f>IF(data!D975=3, IF(COUNTIFS(data!A:A, data!A975, data!G:G, "&lt;&gt;2")=0, 1, 0), 0)</f>
        <v>0</v>
      </c>
      <c r="AB975">
        <f>IF(AND(data!G975=2, COUNTIFS(data!A:A, data!A975, data!G:G, 2) = data!D975), 1, 0)</f>
        <v>0</v>
      </c>
      <c r="AC975" t="str">
        <f>IF(AB975=1, data!D975, "0")</f>
        <v>0</v>
      </c>
    </row>
    <row r="976" spans="1:29" x14ac:dyDescent="0.25">
      <c r="A976" s="1">
        <v>183201</v>
      </c>
      <c r="B976">
        <v>2</v>
      </c>
      <c r="C976" s="1" t="s">
        <v>997</v>
      </c>
      <c r="D976">
        <v>2</v>
      </c>
      <c r="E976">
        <v>9</v>
      </c>
      <c r="F976">
        <v>20</v>
      </c>
      <c r="G976">
        <v>2</v>
      </c>
      <c r="H976">
        <v>35</v>
      </c>
      <c r="I976">
        <v>2</v>
      </c>
      <c r="J976">
        <v>1</v>
      </c>
      <c r="K976">
        <v>7</v>
      </c>
      <c r="L976">
        <v>23</v>
      </c>
      <c r="M976">
        <v>2</v>
      </c>
      <c r="N976">
        <v>3</v>
      </c>
      <c r="O976">
        <v>5</v>
      </c>
      <c r="P976">
        <v>1</v>
      </c>
      <c r="Q976">
        <v>1.0089999999999999</v>
      </c>
      <c r="R976">
        <v>-1</v>
      </c>
      <c r="S976">
        <v>0</v>
      </c>
      <c r="T976">
        <v>168.1</v>
      </c>
      <c r="U976">
        <v>87.4</v>
      </c>
      <c r="V976">
        <v>30.93</v>
      </c>
      <c r="W976">
        <v>0.82</v>
      </c>
      <c r="X976">
        <v>2</v>
      </c>
      <c r="Y976">
        <v>1</v>
      </c>
      <c r="Z976">
        <f>IF(AND(MIN(data!D976:'data'!K976, data!M976:'data'!Y976)&gt;=0, IF(data!L976&lt;0, FALSE, data!L976&lt;=95),COUNTA(data!D976:'data'!Y976)=22), 1, 0)</f>
        <v>0</v>
      </c>
      <c r="AA976">
        <f>IF(data!D976=3, IF(COUNTIFS(data!A:A, data!A976, data!G:G, "&lt;&gt;2")=0, 1, 0), 0)</f>
        <v>0</v>
      </c>
      <c r="AB976">
        <f>IF(AND(data!G976=2, COUNTIFS(data!A:A, data!A976, data!G:G, 2) = data!D976), 1, 0)</f>
        <v>0</v>
      </c>
      <c r="AC976" t="str">
        <f>IF(AB976=1, data!D976, "0")</f>
        <v>0</v>
      </c>
    </row>
    <row r="977" spans="1:29" x14ac:dyDescent="0.25">
      <c r="A977" s="1">
        <v>183251</v>
      </c>
      <c r="B977">
        <v>1</v>
      </c>
      <c r="C977" s="1" t="s">
        <v>998</v>
      </c>
      <c r="D977">
        <v>4</v>
      </c>
      <c r="E977">
        <v>9</v>
      </c>
      <c r="F977">
        <v>20</v>
      </c>
      <c r="G977">
        <v>1</v>
      </c>
      <c r="H977">
        <v>38</v>
      </c>
      <c r="I977">
        <v>2</v>
      </c>
      <c r="J977">
        <v>1</v>
      </c>
      <c r="K977">
        <v>2</v>
      </c>
      <c r="L977">
        <v>17</v>
      </c>
      <c r="M977">
        <v>1</v>
      </c>
      <c r="N977">
        <v>1</v>
      </c>
      <c r="O977">
        <v>5</v>
      </c>
      <c r="P977">
        <v>1</v>
      </c>
      <c r="Q977">
        <v>8.6539999999999999</v>
      </c>
      <c r="R977">
        <v>-1</v>
      </c>
      <c r="S977">
        <v>1</v>
      </c>
      <c r="T977">
        <v>188.2</v>
      </c>
      <c r="U977">
        <v>88.2</v>
      </c>
      <c r="V977">
        <v>24.902000000000001</v>
      </c>
      <c r="W977">
        <v>0.86</v>
      </c>
      <c r="X977">
        <v>1</v>
      </c>
      <c r="Y977">
        <v>3</v>
      </c>
      <c r="Z977">
        <f>IF(AND(MIN(data!D977:'data'!K977, data!M977:'data'!Y977)&gt;=0, IF(data!L977&lt;0, FALSE, data!L977&lt;=95),COUNTA(data!D977:'data'!Y977)=22), 1, 0)</f>
        <v>0</v>
      </c>
      <c r="AA977">
        <f>IF(data!D977=3, IF(COUNTIFS(data!A:A, data!A977, data!G:G, "&lt;&gt;2")=0, 1, 0), 0)</f>
        <v>0</v>
      </c>
      <c r="AB977">
        <f>IF(AND(data!G977=2, COUNTIFS(data!A:A, data!A977, data!G:G, 2) = data!D977), 1, 0)</f>
        <v>0</v>
      </c>
      <c r="AC977" t="str">
        <f>IF(AB977=1, data!D977, "0")</f>
        <v>0</v>
      </c>
    </row>
    <row r="978" spans="1:29" x14ac:dyDescent="0.25">
      <c r="A978" s="1">
        <v>183251</v>
      </c>
      <c r="B978">
        <v>2</v>
      </c>
      <c r="C978" s="1" t="s">
        <v>999</v>
      </c>
      <c r="D978">
        <v>4</v>
      </c>
      <c r="E978">
        <v>9</v>
      </c>
      <c r="F978">
        <v>20</v>
      </c>
      <c r="G978">
        <v>2</v>
      </c>
      <c r="H978">
        <v>35</v>
      </c>
      <c r="I978">
        <v>2</v>
      </c>
      <c r="J978">
        <v>1</v>
      </c>
      <c r="K978">
        <v>4</v>
      </c>
      <c r="L978">
        <v>17</v>
      </c>
      <c r="M978">
        <v>1</v>
      </c>
      <c r="N978">
        <v>1</v>
      </c>
      <c r="O978">
        <v>5</v>
      </c>
      <c r="P978">
        <v>1</v>
      </c>
      <c r="Q978">
        <v>3.665</v>
      </c>
      <c r="R978">
        <v>-1</v>
      </c>
      <c r="S978">
        <v>-9</v>
      </c>
      <c r="T978">
        <v>161.80000000000001</v>
      </c>
      <c r="U978">
        <v>54.5</v>
      </c>
      <c r="V978">
        <v>20.818000000000001</v>
      </c>
      <c r="W978">
        <v>0.73299999999999998</v>
      </c>
      <c r="X978">
        <v>1</v>
      </c>
      <c r="Y978">
        <v>3</v>
      </c>
      <c r="Z978">
        <f>IF(AND(MIN(data!D978:'data'!K978, data!M978:'data'!Y978)&gt;=0, IF(data!L978&lt;0, FALSE, data!L978&lt;=95),COUNTA(data!D978:'data'!Y978)=22), 1, 0)</f>
        <v>0</v>
      </c>
      <c r="AA978">
        <f>IF(data!D978=3, IF(COUNTIFS(data!A:A, data!A978, data!G:G, "&lt;&gt;2")=0, 1, 0), 0)</f>
        <v>0</v>
      </c>
      <c r="AB978">
        <f>IF(AND(data!G978=2, COUNTIFS(data!A:A, data!A978, data!G:G, 2) = data!D978), 1, 0)</f>
        <v>0</v>
      </c>
      <c r="AC978" t="str">
        <f>IF(AB978=1, data!D978, "0")</f>
        <v>0</v>
      </c>
    </row>
    <row r="979" spans="1:29" x14ac:dyDescent="0.25">
      <c r="A979" s="1">
        <v>183251</v>
      </c>
      <c r="B979">
        <v>3</v>
      </c>
      <c r="C979" s="1" t="s">
        <v>1000</v>
      </c>
      <c r="D979">
        <v>4</v>
      </c>
      <c r="E979">
        <v>9</v>
      </c>
      <c r="F979">
        <v>20</v>
      </c>
      <c r="G979">
        <v>2</v>
      </c>
      <c r="H979">
        <v>8</v>
      </c>
      <c r="I979">
        <v>-1</v>
      </c>
      <c r="J979">
        <v>1</v>
      </c>
      <c r="K979">
        <v>-1</v>
      </c>
      <c r="L979">
        <v>17</v>
      </c>
      <c r="M979">
        <v>1</v>
      </c>
      <c r="N979">
        <v>-1</v>
      </c>
      <c r="O979">
        <v>-1</v>
      </c>
      <c r="P979">
        <v>-1</v>
      </c>
      <c r="Q979">
        <v>-1</v>
      </c>
      <c r="R979">
        <v>-1</v>
      </c>
      <c r="S979">
        <v>-2</v>
      </c>
      <c r="T979">
        <v>122.7</v>
      </c>
      <c r="U979">
        <v>22.9</v>
      </c>
      <c r="V979">
        <v>15.211</v>
      </c>
      <c r="W979">
        <v>-1</v>
      </c>
      <c r="X979">
        <v>1</v>
      </c>
      <c r="Y979">
        <v>3</v>
      </c>
      <c r="Z979">
        <f>IF(AND(MIN(data!D979:'data'!K979, data!M979:'data'!Y979)&gt;=0, IF(data!L979&lt;0, FALSE, data!L979&lt;=95),COUNTA(data!D979:'data'!Y979)=22), 1, 0)</f>
        <v>0</v>
      </c>
      <c r="AA979">
        <f>IF(data!D979=3, IF(COUNTIFS(data!A:A, data!A979, data!G:G, "&lt;&gt;2")=0, 1, 0), 0)</f>
        <v>0</v>
      </c>
      <c r="AB979">
        <f>IF(AND(data!G979=2, COUNTIFS(data!A:A, data!A979, data!G:G, 2) = data!D979), 1, 0)</f>
        <v>0</v>
      </c>
      <c r="AC979" t="str">
        <f>IF(AB979=1, data!D979, "0")</f>
        <v>0</v>
      </c>
    </row>
    <row r="980" spans="1:29" x14ac:dyDescent="0.25">
      <c r="A980" s="1">
        <v>183251</v>
      </c>
      <c r="B980">
        <v>4</v>
      </c>
      <c r="C980" s="1" t="s">
        <v>1001</v>
      </c>
      <c r="D980">
        <v>4</v>
      </c>
      <c r="E980">
        <v>9</v>
      </c>
      <c r="F980">
        <v>20</v>
      </c>
      <c r="G980">
        <v>1</v>
      </c>
      <c r="H980">
        <v>4</v>
      </c>
      <c r="I980">
        <v>-1</v>
      </c>
      <c r="J980">
        <v>1</v>
      </c>
      <c r="K980">
        <v>-1</v>
      </c>
      <c r="L980">
        <v>17</v>
      </c>
      <c r="M980">
        <v>1</v>
      </c>
      <c r="N980">
        <v>-1</v>
      </c>
      <c r="O980">
        <v>-1</v>
      </c>
      <c r="P980">
        <v>-1</v>
      </c>
      <c r="Q980">
        <v>-1</v>
      </c>
      <c r="R980">
        <v>-1</v>
      </c>
      <c r="S980">
        <v>-2</v>
      </c>
      <c r="T980">
        <v>105.2</v>
      </c>
      <c r="U980">
        <v>17.100000000000001</v>
      </c>
      <c r="V980">
        <v>15.451000000000001</v>
      </c>
      <c r="W980">
        <v>-1</v>
      </c>
      <c r="X980">
        <v>-2</v>
      </c>
      <c r="Y980">
        <v>-2</v>
      </c>
      <c r="Z980">
        <f>IF(AND(MIN(data!D980:'data'!K980, data!M980:'data'!Y980)&gt;=0, IF(data!L980&lt;0, FALSE, data!L980&lt;=95),COUNTA(data!D980:'data'!Y980)=22), 1, 0)</f>
        <v>0</v>
      </c>
      <c r="AA980">
        <f>IF(data!D980=3, IF(COUNTIFS(data!A:A, data!A980, data!G:G, "&lt;&gt;2")=0, 1, 0), 0)</f>
        <v>0</v>
      </c>
      <c r="AB980">
        <f>IF(AND(data!G980=2, COUNTIFS(data!A:A, data!A980, data!G:G, 2) = data!D980), 1, 0)</f>
        <v>0</v>
      </c>
      <c r="AC980" t="str">
        <f>IF(AB980=1, data!D980, "0")</f>
        <v>0</v>
      </c>
    </row>
    <row r="981" spans="1:29" x14ac:dyDescent="0.25">
      <c r="A981" s="1">
        <v>183271</v>
      </c>
      <c r="B981">
        <v>1</v>
      </c>
      <c r="C981" s="1" t="s">
        <v>1002</v>
      </c>
      <c r="D981">
        <v>4</v>
      </c>
      <c r="E981">
        <v>9</v>
      </c>
      <c r="F981">
        <v>20</v>
      </c>
      <c r="G981">
        <v>1</v>
      </c>
      <c r="H981">
        <v>44</v>
      </c>
      <c r="I981">
        <v>2</v>
      </c>
      <c r="J981">
        <v>1</v>
      </c>
      <c r="K981">
        <v>5</v>
      </c>
      <c r="L981">
        <v>22</v>
      </c>
      <c r="M981">
        <v>2</v>
      </c>
      <c r="N981">
        <v>1</v>
      </c>
      <c r="O981">
        <v>5</v>
      </c>
      <c r="P981">
        <v>1</v>
      </c>
      <c r="Q981">
        <v>13.5</v>
      </c>
      <c r="R981">
        <v>-1</v>
      </c>
      <c r="S981">
        <v>0</v>
      </c>
      <c r="T981">
        <v>169.7</v>
      </c>
      <c r="U981">
        <v>74.8</v>
      </c>
      <c r="V981">
        <v>25.974</v>
      </c>
      <c r="W981">
        <v>0.86</v>
      </c>
      <c r="X981">
        <v>1</v>
      </c>
      <c r="Y981">
        <v>3</v>
      </c>
      <c r="Z981">
        <f>IF(AND(MIN(data!D981:'data'!K981, data!M981:'data'!Y981)&gt;=0, IF(data!L981&lt;0, FALSE, data!L981&lt;=95),COUNTA(data!D981:'data'!Y981)=22), 1, 0)</f>
        <v>0</v>
      </c>
      <c r="AA981">
        <f>IF(data!D981=3, IF(COUNTIFS(data!A:A, data!A981, data!G:G, "&lt;&gt;2")=0, 1, 0), 0)</f>
        <v>0</v>
      </c>
      <c r="AB981">
        <f>IF(AND(data!G981=2, COUNTIFS(data!A:A, data!A981, data!G:G, 2) = data!D981), 1, 0)</f>
        <v>0</v>
      </c>
      <c r="AC981" t="str">
        <f>IF(AB981=1, data!D981, "0")</f>
        <v>0</v>
      </c>
    </row>
    <row r="982" spans="1:29" x14ac:dyDescent="0.25">
      <c r="A982" s="1">
        <v>183271</v>
      </c>
      <c r="B982">
        <v>2</v>
      </c>
      <c r="C982" s="1" t="s">
        <v>1003</v>
      </c>
      <c r="D982">
        <v>4</v>
      </c>
      <c r="E982">
        <v>9</v>
      </c>
      <c r="F982">
        <v>20</v>
      </c>
      <c r="G982">
        <v>2</v>
      </c>
      <c r="H982">
        <v>40</v>
      </c>
      <c r="I982">
        <v>2</v>
      </c>
      <c r="J982">
        <v>1</v>
      </c>
      <c r="K982">
        <v>7</v>
      </c>
      <c r="L982">
        <v>22</v>
      </c>
      <c r="M982">
        <v>2</v>
      </c>
      <c r="N982">
        <v>1</v>
      </c>
      <c r="O982">
        <v>5</v>
      </c>
      <c r="P982">
        <v>1</v>
      </c>
      <c r="Q982">
        <v>7.5289999999999999</v>
      </c>
      <c r="R982">
        <v>-1</v>
      </c>
      <c r="S982">
        <v>0</v>
      </c>
      <c r="T982">
        <v>155.80000000000001</v>
      </c>
      <c r="U982">
        <v>57.1</v>
      </c>
      <c r="V982">
        <v>23.523</v>
      </c>
      <c r="W982">
        <v>0.77600000000000002</v>
      </c>
      <c r="X982">
        <v>1</v>
      </c>
      <c r="Y982">
        <v>3</v>
      </c>
      <c r="Z982">
        <f>IF(AND(MIN(data!D982:'data'!K982, data!M982:'data'!Y982)&gt;=0, IF(data!L982&lt;0, FALSE, data!L982&lt;=95),COUNTA(data!D982:'data'!Y982)=22), 1, 0)</f>
        <v>0</v>
      </c>
      <c r="AA982">
        <f>IF(data!D982=3, IF(COUNTIFS(data!A:A, data!A982, data!G:G, "&lt;&gt;2")=0, 1, 0), 0)</f>
        <v>0</v>
      </c>
      <c r="AB982">
        <f>IF(AND(data!G982=2, COUNTIFS(data!A:A, data!A982, data!G:G, 2) = data!D982), 1, 0)</f>
        <v>0</v>
      </c>
      <c r="AC982" t="str">
        <f>IF(AB982=1, data!D982, "0")</f>
        <v>0</v>
      </c>
    </row>
    <row r="983" spans="1:29" x14ac:dyDescent="0.25">
      <c r="A983" s="1">
        <v>183271</v>
      </c>
      <c r="B983">
        <v>3</v>
      </c>
      <c r="C983" s="1" t="s">
        <v>1004</v>
      </c>
      <c r="D983">
        <v>4</v>
      </c>
      <c r="E983">
        <v>9</v>
      </c>
      <c r="F983">
        <v>20</v>
      </c>
      <c r="G983">
        <v>1</v>
      </c>
      <c r="H983">
        <v>25</v>
      </c>
      <c r="I983">
        <v>1</v>
      </c>
      <c r="J983">
        <v>1</v>
      </c>
      <c r="K983">
        <v>2</v>
      </c>
      <c r="L983">
        <v>22</v>
      </c>
      <c r="M983">
        <v>1</v>
      </c>
      <c r="N983">
        <v>1</v>
      </c>
      <c r="O983">
        <v>5</v>
      </c>
      <c r="P983">
        <v>1</v>
      </c>
      <c r="Q983">
        <v>12.92</v>
      </c>
      <c r="R983">
        <v>-1</v>
      </c>
      <c r="S983">
        <v>0</v>
      </c>
      <c r="T983">
        <v>172</v>
      </c>
      <c r="U983">
        <v>77.7</v>
      </c>
      <c r="V983">
        <v>26.263999999999999</v>
      </c>
      <c r="W983">
        <v>0.89200000000000002</v>
      </c>
      <c r="X983">
        <v>1</v>
      </c>
      <c r="Y983">
        <v>3</v>
      </c>
      <c r="Z983">
        <f>IF(AND(MIN(data!D983:'data'!K983, data!M983:'data'!Y983)&gt;=0, IF(data!L983&lt;0, FALSE, data!L983&lt;=95),COUNTA(data!D983:'data'!Y983)=22), 1, 0)</f>
        <v>0</v>
      </c>
      <c r="AA983">
        <f>IF(data!D983=3, IF(COUNTIFS(data!A:A, data!A983, data!G:G, "&lt;&gt;2")=0, 1, 0), 0)</f>
        <v>0</v>
      </c>
      <c r="AB983">
        <f>IF(AND(data!G983=2, COUNTIFS(data!A:A, data!A983, data!G:G, 2) = data!D983), 1, 0)</f>
        <v>0</v>
      </c>
      <c r="AC983" t="str">
        <f>IF(AB983=1, data!D983, "0")</f>
        <v>0</v>
      </c>
    </row>
    <row r="984" spans="1:29" x14ac:dyDescent="0.25">
      <c r="A984" s="1">
        <v>183271</v>
      </c>
      <c r="B984">
        <v>4</v>
      </c>
      <c r="C984" s="1" t="s">
        <v>1005</v>
      </c>
      <c r="D984">
        <v>4</v>
      </c>
      <c r="E984">
        <v>9</v>
      </c>
      <c r="F984">
        <v>20</v>
      </c>
      <c r="G984">
        <v>2</v>
      </c>
      <c r="H984">
        <v>17</v>
      </c>
      <c r="I984">
        <v>1</v>
      </c>
      <c r="J984">
        <v>1</v>
      </c>
      <c r="K984">
        <v>5</v>
      </c>
      <c r="L984">
        <v>22</v>
      </c>
      <c r="M984">
        <v>2</v>
      </c>
      <c r="N984">
        <v>1</v>
      </c>
      <c r="O984">
        <v>5</v>
      </c>
      <c r="P984">
        <v>2</v>
      </c>
      <c r="Q984">
        <v>0</v>
      </c>
      <c r="R984">
        <v>4</v>
      </c>
      <c r="S984">
        <v>0</v>
      </c>
      <c r="T984">
        <v>159.6</v>
      </c>
      <c r="U984">
        <v>54.6</v>
      </c>
      <c r="V984">
        <v>21.434999999999999</v>
      </c>
      <c r="W984">
        <v>0.74</v>
      </c>
      <c r="X984">
        <v>1</v>
      </c>
      <c r="Y984">
        <v>3</v>
      </c>
      <c r="Z984">
        <f>IF(AND(MIN(data!D984:'data'!K984, data!M984:'data'!Y984)&gt;=0, IF(data!L984&lt;0, FALSE, data!L984&lt;=95),COUNTA(data!D984:'data'!Y984)=22), 1, 0)</f>
        <v>1</v>
      </c>
      <c r="AA984">
        <f>IF(data!D984=3, IF(COUNTIFS(data!A:A, data!A984, data!G:G, "&lt;&gt;2")=0, 1, 0), 0)</f>
        <v>0</v>
      </c>
      <c r="AB984">
        <f>IF(AND(data!G984=2, COUNTIFS(data!A:A, data!A984, data!G:G, 2) = data!D984), 1, 0)</f>
        <v>0</v>
      </c>
      <c r="AC984" t="str">
        <f>IF(AB984=1, data!D984, "0")</f>
        <v>0</v>
      </c>
    </row>
    <row r="985" spans="1:29" x14ac:dyDescent="0.25">
      <c r="A985" s="1">
        <v>183341</v>
      </c>
      <c r="B985">
        <v>1</v>
      </c>
      <c r="C985" s="1" t="s">
        <v>1006</v>
      </c>
      <c r="D985">
        <v>5</v>
      </c>
      <c r="E985">
        <v>9</v>
      </c>
      <c r="F985">
        <v>20</v>
      </c>
      <c r="G985">
        <v>1</v>
      </c>
      <c r="H985">
        <v>65</v>
      </c>
      <c r="I985">
        <v>2</v>
      </c>
      <c r="J985">
        <v>1</v>
      </c>
      <c r="K985">
        <v>3</v>
      </c>
      <c r="L985">
        <v>18</v>
      </c>
      <c r="M985">
        <v>2</v>
      </c>
      <c r="N985">
        <v>3</v>
      </c>
      <c r="O985">
        <v>5</v>
      </c>
      <c r="P985">
        <v>1</v>
      </c>
      <c r="Q985">
        <v>48.615000000000002</v>
      </c>
      <c r="R985">
        <v>-1</v>
      </c>
      <c r="S985">
        <v>1</v>
      </c>
      <c r="T985">
        <v>174.3</v>
      </c>
      <c r="U985">
        <v>75.900000000000006</v>
      </c>
      <c r="V985">
        <v>24.983000000000001</v>
      </c>
      <c r="W985">
        <v>0.92100000000000004</v>
      </c>
      <c r="X985">
        <v>1</v>
      </c>
      <c r="Y985">
        <v>3</v>
      </c>
      <c r="Z985">
        <f>IF(AND(MIN(data!D985:'data'!K985, data!M985:'data'!Y985)&gt;=0, IF(data!L985&lt;0, FALSE, data!L985&lt;=95),COUNTA(data!D985:'data'!Y985)=22), 1, 0)</f>
        <v>0</v>
      </c>
      <c r="AA985">
        <f>IF(data!D985=3, IF(COUNTIFS(data!A:A, data!A985, data!G:G, "&lt;&gt;2")=0, 1, 0), 0)</f>
        <v>0</v>
      </c>
      <c r="AB985">
        <f>IF(AND(data!G985=2, COUNTIFS(data!A:A, data!A985, data!G:G, 2) = data!D985), 1, 0)</f>
        <v>0</v>
      </c>
      <c r="AC985" t="str">
        <f>IF(AB985=1, data!D985, "0")</f>
        <v>0</v>
      </c>
    </row>
    <row r="986" spans="1:29" x14ac:dyDescent="0.25">
      <c r="A986" s="1">
        <v>183341</v>
      </c>
      <c r="B986">
        <v>2</v>
      </c>
      <c r="C986" s="1" t="s">
        <v>1007</v>
      </c>
      <c r="D986">
        <v>5</v>
      </c>
      <c r="E986">
        <v>9</v>
      </c>
      <c r="F986">
        <v>20</v>
      </c>
      <c r="G986">
        <v>2</v>
      </c>
      <c r="H986">
        <v>60</v>
      </c>
      <c r="I986">
        <v>2</v>
      </c>
      <c r="J986">
        <v>1</v>
      </c>
      <c r="K986">
        <v>4</v>
      </c>
      <c r="L986">
        <v>18</v>
      </c>
      <c r="M986">
        <v>3</v>
      </c>
      <c r="N986">
        <v>1</v>
      </c>
      <c r="O986">
        <v>5</v>
      </c>
      <c r="P986">
        <v>2</v>
      </c>
      <c r="Q986">
        <v>0</v>
      </c>
      <c r="R986">
        <v>-1</v>
      </c>
      <c r="S986">
        <v>0</v>
      </c>
      <c r="T986">
        <v>153.9</v>
      </c>
      <c r="U986">
        <v>68.5</v>
      </c>
      <c r="V986">
        <v>28.920999999999999</v>
      </c>
      <c r="W986">
        <v>0.9</v>
      </c>
      <c r="X986">
        <v>2</v>
      </c>
      <c r="Y986">
        <v>1</v>
      </c>
      <c r="Z986">
        <f>IF(AND(MIN(data!D986:'data'!K986, data!M986:'data'!Y986)&gt;=0, IF(data!L986&lt;0, FALSE, data!L986&lt;=95),COUNTA(data!D986:'data'!Y986)=22), 1, 0)</f>
        <v>0</v>
      </c>
      <c r="AA986">
        <f>IF(data!D986=3, IF(COUNTIFS(data!A:A, data!A986, data!G:G, "&lt;&gt;2")=0, 1, 0), 0)</f>
        <v>0</v>
      </c>
      <c r="AB986">
        <f>IF(AND(data!G986=2, COUNTIFS(data!A:A, data!A986, data!G:G, 2) = data!D986), 1, 0)</f>
        <v>0</v>
      </c>
      <c r="AC986" t="str">
        <f>IF(AB986=1, data!D986, "0")</f>
        <v>0</v>
      </c>
    </row>
    <row r="987" spans="1:29" x14ac:dyDescent="0.25">
      <c r="A987" s="1">
        <v>183341</v>
      </c>
      <c r="B987">
        <v>3</v>
      </c>
      <c r="C987" s="1" t="s">
        <v>1008</v>
      </c>
      <c r="D987">
        <v>5</v>
      </c>
      <c r="E987">
        <v>9</v>
      </c>
      <c r="F987">
        <v>20</v>
      </c>
      <c r="G987">
        <v>2</v>
      </c>
      <c r="H987">
        <v>29</v>
      </c>
      <c r="I987">
        <v>1</v>
      </c>
      <c r="J987">
        <v>1</v>
      </c>
      <c r="K987">
        <v>4</v>
      </c>
      <c r="L987">
        <v>18</v>
      </c>
      <c r="M987">
        <v>2</v>
      </c>
      <c r="N987">
        <v>3</v>
      </c>
      <c r="O987">
        <v>5</v>
      </c>
      <c r="P987">
        <v>1</v>
      </c>
      <c r="Q987">
        <v>0.30856</v>
      </c>
      <c r="R987">
        <v>-1</v>
      </c>
      <c r="S987">
        <v>0</v>
      </c>
      <c r="T987">
        <v>154</v>
      </c>
      <c r="U987">
        <v>57.1</v>
      </c>
      <c r="V987">
        <v>24.077000000000002</v>
      </c>
      <c r="W987">
        <v>0.83499999999999996</v>
      </c>
      <c r="X987">
        <v>2</v>
      </c>
      <c r="Y987">
        <v>1</v>
      </c>
      <c r="Z987">
        <f>IF(AND(MIN(data!D987:'data'!K987, data!M987:'data'!Y987)&gt;=0, IF(data!L987&lt;0, FALSE, data!L987&lt;=95),COUNTA(data!D987:'data'!Y987)=22), 1, 0)</f>
        <v>0</v>
      </c>
      <c r="AA987">
        <f>IF(data!D987=3, IF(COUNTIFS(data!A:A, data!A987, data!G:G, "&lt;&gt;2")=0, 1, 0), 0)</f>
        <v>0</v>
      </c>
      <c r="AB987">
        <f>IF(AND(data!G987=2, COUNTIFS(data!A:A, data!A987, data!G:G, 2) = data!D987), 1, 0)</f>
        <v>0</v>
      </c>
      <c r="AC987" t="str">
        <f>IF(AB987=1, data!D987, "0")</f>
        <v>0</v>
      </c>
    </row>
    <row r="988" spans="1:29" x14ac:dyDescent="0.25">
      <c r="A988" s="1">
        <v>183341</v>
      </c>
      <c r="B988">
        <v>4</v>
      </c>
      <c r="C988" s="1" t="s">
        <v>1009</v>
      </c>
      <c r="D988">
        <v>5</v>
      </c>
      <c r="E988">
        <v>9</v>
      </c>
      <c r="F988">
        <v>20</v>
      </c>
      <c r="G988">
        <v>2</v>
      </c>
      <c r="H988">
        <v>10</v>
      </c>
      <c r="I988">
        <v>-1</v>
      </c>
      <c r="J988">
        <v>1</v>
      </c>
      <c r="K988">
        <v>-1</v>
      </c>
      <c r="L988">
        <v>18</v>
      </c>
      <c r="M988">
        <v>2</v>
      </c>
      <c r="N988">
        <v>-1</v>
      </c>
      <c r="O988">
        <v>-1</v>
      </c>
      <c r="P988">
        <v>-1</v>
      </c>
      <c r="Q988">
        <v>-1</v>
      </c>
      <c r="R988">
        <v>-1</v>
      </c>
      <c r="S988">
        <v>-2</v>
      </c>
      <c r="T988">
        <v>134</v>
      </c>
      <c r="U988">
        <v>25.9</v>
      </c>
      <c r="V988">
        <v>14.423999999999999</v>
      </c>
      <c r="W988">
        <v>-1</v>
      </c>
      <c r="X988">
        <v>-8</v>
      </c>
      <c r="Y988">
        <v>2</v>
      </c>
      <c r="Z988">
        <f>IF(AND(MIN(data!D988:'data'!K988, data!M988:'data'!Y988)&gt;=0, IF(data!L988&lt;0, FALSE, data!L988&lt;=95),COUNTA(data!D988:'data'!Y988)=22), 1, 0)</f>
        <v>0</v>
      </c>
      <c r="AA988">
        <f>IF(data!D988=3, IF(COUNTIFS(data!A:A, data!A988, data!G:G, "&lt;&gt;2")=0, 1, 0), 0)</f>
        <v>0</v>
      </c>
      <c r="AB988">
        <f>IF(AND(data!G988=2, COUNTIFS(data!A:A, data!A988, data!G:G, 2) = data!D988), 1, 0)</f>
        <v>0</v>
      </c>
      <c r="AC988" t="str">
        <f>IF(AB988=1, data!D988, "0")</f>
        <v>0</v>
      </c>
    </row>
    <row r="989" spans="1:29" x14ac:dyDescent="0.25">
      <c r="A989" s="1">
        <v>183341</v>
      </c>
      <c r="B989">
        <v>5</v>
      </c>
      <c r="C989" s="1" t="s">
        <v>1010</v>
      </c>
      <c r="D989">
        <v>5</v>
      </c>
      <c r="E989">
        <v>9</v>
      </c>
      <c r="F989">
        <v>20</v>
      </c>
      <c r="G989">
        <v>2</v>
      </c>
      <c r="H989">
        <v>4</v>
      </c>
      <c r="I989">
        <v>-1</v>
      </c>
      <c r="J989">
        <v>1</v>
      </c>
      <c r="K989">
        <v>-1</v>
      </c>
      <c r="L989">
        <v>18</v>
      </c>
      <c r="M989">
        <v>2</v>
      </c>
      <c r="N989">
        <v>-1</v>
      </c>
      <c r="O989">
        <v>-1</v>
      </c>
      <c r="P989">
        <v>-1</v>
      </c>
      <c r="Q989">
        <v>-1</v>
      </c>
      <c r="R989">
        <v>-1</v>
      </c>
      <c r="S989">
        <v>-2</v>
      </c>
      <c r="T989">
        <v>104.8</v>
      </c>
      <c r="U989">
        <v>18.8</v>
      </c>
      <c r="V989">
        <v>17.117000000000001</v>
      </c>
      <c r="W989">
        <v>-1</v>
      </c>
      <c r="X989">
        <v>-2</v>
      </c>
      <c r="Y989">
        <v>-2</v>
      </c>
      <c r="Z989">
        <f>IF(AND(MIN(data!D989:'data'!K989, data!M989:'data'!Y989)&gt;=0, IF(data!L989&lt;0, FALSE, data!L989&lt;=95),COUNTA(data!D989:'data'!Y989)=22), 1, 0)</f>
        <v>0</v>
      </c>
      <c r="AA989">
        <f>IF(data!D989=3, IF(COUNTIFS(data!A:A, data!A989, data!G:G, "&lt;&gt;2")=0, 1, 0), 0)</f>
        <v>0</v>
      </c>
      <c r="AB989">
        <f>IF(AND(data!G989=2, COUNTIFS(data!A:A, data!A989, data!G:G, 2) = data!D989), 1, 0)</f>
        <v>0</v>
      </c>
      <c r="AC989" t="str">
        <f>IF(AB989=1, data!D989, "0")</f>
        <v>0</v>
      </c>
    </row>
    <row r="990" spans="1:29" x14ac:dyDescent="0.25">
      <c r="A990" s="1">
        <v>183351</v>
      </c>
      <c r="B990">
        <v>1</v>
      </c>
      <c r="C990" s="1" t="s">
        <v>1011</v>
      </c>
      <c r="D990">
        <v>1</v>
      </c>
      <c r="E990">
        <v>9</v>
      </c>
      <c r="F990">
        <v>20</v>
      </c>
      <c r="G990">
        <v>1</v>
      </c>
      <c r="H990">
        <v>66</v>
      </c>
      <c r="I990">
        <v>5</v>
      </c>
      <c r="J990">
        <v>1</v>
      </c>
      <c r="K990">
        <v>7</v>
      </c>
      <c r="L990">
        <v>8</v>
      </c>
      <c r="M990">
        <v>1</v>
      </c>
      <c r="N990">
        <v>3</v>
      </c>
      <c r="O990">
        <v>5</v>
      </c>
      <c r="P990">
        <v>1</v>
      </c>
      <c r="Q990">
        <v>5.8000000000000003E-2</v>
      </c>
      <c r="R990">
        <v>-1</v>
      </c>
      <c r="S990">
        <v>0</v>
      </c>
      <c r="T990">
        <v>154.5</v>
      </c>
      <c r="U990">
        <v>67.3</v>
      </c>
      <c r="V990">
        <v>28.193999999999999</v>
      </c>
      <c r="W990">
        <v>0.995</v>
      </c>
      <c r="X990">
        <v>2</v>
      </c>
      <c r="Y990">
        <v>-9</v>
      </c>
      <c r="Z990">
        <f>IF(AND(MIN(data!D990:'data'!K990, data!M990:'data'!Y990)&gt;=0, IF(data!L990&lt;0, FALSE, data!L990&lt;=95),COUNTA(data!D990:'data'!Y990)=22), 1, 0)</f>
        <v>0</v>
      </c>
      <c r="AA990">
        <f>IF(data!D990=3, IF(COUNTIFS(data!A:A, data!A990, data!G:G, "&lt;&gt;2")=0, 1, 0), 0)</f>
        <v>0</v>
      </c>
      <c r="AB990">
        <f>IF(AND(data!G990=2, COUNTIFS(data!A:A, data!A990, data!G:G, 2) = data!D990), 1, 0)</f>
        <v>0</v>
      </c>
      <c r="AC990" t="str">
        <f>IF(AB990=1, data!D990, "0")</f>
        <v>0</v>
      </c>
    </row>
    <row r="991" spans="1:29" x14ac:dyDescent="0.25">
      <c r="A991" s="1">
        <v>184051</v>
      </c>
      <c r="B991">
        <v>1</v>
      </c>
      <c r="C991" s="1" t="s">
        <v>1012</v>
      </c>
      <c r="D991">
        <v>4</v>
      </c>
      <c r="E991">
        <v>3</v>
      </c>
      <c r="F991">
        <v>12</v>
      </c>
      <c r="G991">
        <v>1</v>
      </c>
      <c r="H991">
        <v>64</v>
      </c>
      <c r="I991">
        <v>2</v>
      </c>
      <c r="J991">
        <v>1</v>
      </c>
      <c r="K991">
        <v>5</v>
      </c>
      <c r="L991">
        <v>96</v>
      </c>
      <c r="M991">
        <v>3</v>
      </c>
      <c r="N991">
        <v>3</v>
      </c>
      <c r="O991">
        <v>5</v>
      </c>
      <c r="P991">
        <v>1</v>
      </c>
      <c r="Q991">
        <v>51.058</v>
      </c>
      <c r="R991">
        <v>-1</v>
      </c>
      <c r="S991">
        <v>0</v>
      </c>
      <c r="T991">
        <v>160.9</v>
      </c>
      <c r="U991">
        <v>86.3</v>
      </c>
      <c r="V991">
        <v>33.335000000000001</v>
      </c>
      <c r="W991">
        <v>0.97299999999999998</v>
      </c>
      <c r="X991">
        <v>2</v>
      </c>
      <c r="Y991">
        <v>3</v>
      </c>
      <c r="Z991">
        <f>IF(AND(MIN(data!D991:'data'!K991, data!M991:'data'!Y991)&gt;=0, IF(data!L991&lt;0, FALSE, data!L991&lt;=95),COUNTA(data!D991:'data'!Y991)=22), 1, 0)</f>
        <v>0</v>
      </c>
      <c r="AA991">
        <f>IF(data!D991=3, IF(COUNTIFS(data!A:A, data!A991, data!G:G, "&lt;&gt;2")=0, 1, 0), 0)</f>
        <v>0</v>
      </c>
      <c r="AB991">
        <f>IF(AND(data!G991=2, COUNTIFS(data!A:A, data!A991, data!G:G, 2) = data!D991), 1, 0)</f>
        <v>0</v>
      </c>
      <c r="AC991" t="str">
        <f>IF(AB991=1, data!D991, "0")</f>
        <v>0</v>
      </c>
    </row>
    <row r="992" spans="1:29" x14ac:dyDescent="0.25">
      <c r="A992" s="1">
        <v>184051</v>
      </c>
      <c r="B992">
        <v>2</v>
      </c>
      <c r="C992" s="1" t="s">
        <v>1013</v>
      </c>
      <c r="D992">
        <v>4</v>
      </c>
      <c r="E992">
        <v>3</v>
      </c>
      <c r="F992">
        <v>12</v>
      </c>
      <c r="G992">
        <v>2</v>
      </c>
      <c r="H992">
        <v>61</v>
      </c>
      <c r="I992">
        <v>2</v>
      </c>
      <c r="J992">
        <v>1</v>
      </c>
      <c r="K992">
        <v>7</v>
      </c>
      <c r="L992">
        <v>96</v>
      </c>
      <c r="M992">
        <v>1</v>
      </c>
      <c r="N992">
        <v>1</v>
      </c>
      <c r="O992">
        <v>5</v>
      </c>
      <c r="P992">
        <v>1</v>
      </c>
      <c r="Q992">
        <v>10.5</v>
      </c>
      <c r="R992">
        <v>-1</v>
      </c>
      <c r="S992">
        <v>0</v>
      </c>
      <c r="T992">
        <v>151.5</v>
      </c>
      <c r="U992">
        <v>56.6</v>
      </c>
      <c r="V992">
        <v>24.66</v>
      </c>
      <c r="W992">
        <v>0.80400000000000005</v>
      </c>
      <c r="X992">
        <v>-8</v>
      </c>
      <c r="Y992">
        <v>3</v>
      </c>
      <c r="Z992">
        <f>IF(AND(MIN(data!D992:'data'!K992, data!M992:'data'!Y992)&gt;=0, IF(data!L992&lt;0, FALSE, data!L992&lt;=95),COUNTA(data!D992:'data'!Y992)=22), 1, 0)</f>
        <v>0</v>
      </c>
      <c r="AA992">
        <f>IF(data!D992=3, IF(COUNTIFS(data!A:A, data!A992, data!G:G, "&lt;&gt;2")=0, 1, 0), 0)</f>
        <v>0</v>
      </c>
      <c r="AB992">
        <f>IF(AND(data!G992=2, COUNTIFS(data!A:A, data!A992, data!G:G, 2) = data!D992), 1, 0)</f>
        <v>0</v>
      </c>
      <c r="AC992" t="str">
        <f>IF(AB992=1, data!D992, "0")</f>
        <v>0</v>
      </c>
    </row>
    <row r="993" spans="1:29" x14ac:dyDescent="0.25">
      <c r="A993" s="1">
        <v>184051</v>
      </c>
      <c r="B993">
        <v>3</v>
      </c>
      <c r="C993" s="1" t="s">
        <v>1014</v>
      </c>
      <c r="D993">
        <v>4</v>
      </c>
      <c r="E993">
        <v>3</v>
      </c>
      <c r="F993">
        <v>12</v>
      </c>
      <c r="G993">
        <v>1</v>
      </c>
      <c r="H993">
        <v>37</v>
      </c>
      <c r="I993">
        <v>1</v>
      </c>
      <c r="J993">
        <v>1</v>
      </c>
      <c r="K993">
        <v>7</v>
      </c>
      <c r="L993">
        <v>96</v>
      </c>
      <c r="M993">
        <v>2</v>
      </c>
      <c r="N993">
        <v>1</v>
      </c>
      <c r="O993">
        <v>5</v>
      </c>
      <c r="P993">
        <v>1</v>
      </c>
      <c r="Q993">
        <v>44</v>
      </c>
      <c r="R993">
        <v>-1</v>
      </c>
      <c r="S993">
        <v>0</v>
      </c>
      <c r="T993">
        <v>-1</v>
      </c>
      <c r="U993">
        <v>-1</v>
      </c>
      <c r="V993">
        <v>-1</v>
      </c>
      <c r="W993">
        <v>0.89300000000000002</v>
      </c>
      <c r="X993">
        <v>1</v>
      </c>
      <c r="Y993">
        <v>3</v>
      </c>
      <c r="Z993">
        <f>IF(AND(MIN(data!D993:'data'!K993, data!M993:'data'!Y993)&gt;=0, IF(data!L993&lt;0, FALSE, data!L993&lt;=95),COUNTA(data!D993:'data'!Y993)=22), 1, 0)</f>
        <v>0</v>
      </c>
      <c r="AA993">
        <f>IF(data!D993=3, IF(COUNTIFS(data!A:A, data!A993, data!G:G, "&lt;&gt;2")=0, 1, 0), 0)</f>
        <v>0</v>
      </c>
      <c r="AB993">
        <f>IF(AND(data!G993=2, COUNTIFS(data!A:A, data!A993, data!G:G, 2) = data!D993), 1, 0)</f>
        <v>0</v>
      </c>
      <c r="AC993" t="str">
        <f>IF(AB993=1, data!D993, "0")</f>
        <v>0</v>
      </c>
    </row>
    <row r="994" spans="1:29" x14ac:dyDescent="0.25">
      <c r="A994" s="1">
        <v>184051</v>
      </c>
      <c r="B994">
        <v>4</v>
      </c>
      <c r="C994" s="1" t="s">
        <v>1015</v>
      </c>
      <c r="D994">
        <v>4</v>
      </c>
      <c r="E994">
        <v>3</v>
      </c>
      <c r="F994">
        <v>12</v>
      </c>
      <c r="G994">
        <v>1</v>
      </c>
      <c r="H994">
        <v>33</v>
      </c>
      <c r="I994">
        <v>1</v>
      </c>
      <c r="J994">
        <v>1</v>
      </c>
      <c r="K994">
        <v>3</v>
      </c>
      <c r="L994">
        <v>96</v>
      </c>
      <c r="M994">
        <v>1</v>
      </c>
      <c r="N994">
        <v>1</v>
      </c>
      <c r="O994">
        <v>5</v>
      </c>
      <c r="P994">
        <v>1</v>
      </c>
      <c r="Q994">
        <v>6.23</v>
      </c>
      <c r="R994">
        <v>-1</v>
      </c>
      <c r="S994">
        <v>4</v>
      </c>
      <c r="T994">
        <v>-1</v>
      </c>
      <c r="U994">
        <v>-1</v>
      </c>
      <c r="V994">
        <v>-1</v>
      </c>
      <c r="W994">
        <v>0.86699999999999999</v>
      </c>
      <c r="X994">
        <v>2</v>
      </c>
      <c r="Y994">
        <v>1</v>
      </c>
      <c r="Z994">
        <f>IF(AND(MIN(data!D994:'data'!K994, data!M994:'data'!Y994)&gt;=0, IF(data!L994&lt;0, FALSE, data!L994&lt;=95),COUNTA(data!D994:'data'!Y994)=22), 1, 0)</f>
        <v>0</v>
      </c>
      <c r="AA994">
        <f>IF(data!D994=3, IF(COUNTIFS(data!A:A, data!A994, data!G:G, "&lt;&gt;2")=0, 1, 0), 0)</f>
        <v>0</v>
      </c>
      <c r="AB994">
        <f>IF(AND(data!G994=2, COUNTIFS(data!A:A, data!A994, data!G:G, 2) = data!D994), 1, 0)</f>
        <v>0</v>
      </c>
      <c r="AC994" t="str">
        <f>IF(AB994=1, data!D994, "0")</f>
        <v>0</v>
      </c>
    </row>
    <row r="995" spans="1:29" x14ac:dyDescent="0.25">
      <c r="A995" s="1">
        <v>184181</v>
      </c>
      <c r="B995">
        <v>1</v>
      </c>
      <c r="C995" s="1" t="s">
        <v>1016</v>
      </c>
      <c r="D995">
        <v>2</v>
      </c>
      <c r="E995">
        <v>3</v>
      </c>
      <c r="F995">
        <v>12</v>
      </c>
      <c r="G995">
        <v>1</v>
      </c>
      <c r="H995">
        <v>81</v>
      </c>
      <c r="I995">
        <v>2</v>
      </c>
      <c r="J995">
        <v>1</v>
      </c>
      <c r="K995">
        <v>7</v>
      </c>
      <c r="L995">
        <v>97</v>
      </c>
      <c r="M995">
        <v>3</v>
      </c>
      <c r="N995">
        <v>3</v>
      </c>
      <c r="O995">
        <v>5</v>
      </c>
      <c r="P995">
        <v>1</v>
      </c>
      <c r="Q995">
        <v>14.058</v>
      </c>
      <c r="R995">
        <v>-1</v>
      </c>
      <c r="S995">
        <v>0</v>
      </c>
      <c r="T995">
        <v>172.7</v>
      </c>
      <c r="U995">
        <v>74.599999999999994</v>
      </c>
      <c r="V995">
        <v>25.012</v>
      </c>
      <c r="W995">
        <v>0.82899999999999996</v>
      </c>
      <c r="X995">
        <v>1</v>
      </c>
      <c r="Y995">
        <v>3</v>
      </c>
      <c r="Z995">
        <f>IF(AND(MIN(data!D995:'data'!K995, data!M995:'data'!Y995)&gt;=0, IF(data!L995&lt;0, FALSE, data!L995&lt;=95),COUNTA(data!D995:'data'!Y995)=22), 1, 0)</f>
        <v>0</v>
      </c>
      <c r="AA995">
        <f>IF(data!D995=3, IF(COUNTIFS(data!A:A, data!A995, data!G:G, "&lt;&gt;2")=0, 1, 0), 0)</f>
        <v>0</v>
      </c>
      <c r="AB995">
        <f>IF(AND(data!G995=2, COUNTIFS(data!A:A, data!A995, data!G:G, 2) = data!D995), 1, 0)</f>
        <v>0</v>
      </c>
      <c r="AC995" t="str">
        <f>IF(AB995=1, data!D995, "0")</f>
        <v>0</v>
      </c>
    </row>
    <row r="996" spans="1:29" x14ac:dyDescent="0.25">
      <c r="A996" s="1">
        <v>184181</v>
      </c>
      <c r="B996">
        <v>2</v>
      </c>
      <c r="C996" s="1" t="s">
        <v>1017</v>
      </c>
      <c r="D996">
        <v>2</v>
      </c>
      <c r="E996">
        <v>3</v>
      </c>
      <c r="F996">
        <v>12</v>
      </c>
      <c r="G996">
        <v>2</v>
      </c>
      <c r="H996">
        <v>81</v>
      </c>
      <c r="I996">
        <v>2</v>
      </c>
      <c r="J996">
        <v>1</v>
      </c>
      <c r="K996">
        <v>7</v>
      </c>
      <c r="L996">
        <v>97</v>
      </c>
      <c r="M996">
        <v>3</v>
      </c>
      <c r="N996">
        <v>3</v>
      </c>
      <c r="O996">
        <v>5</v>
      </c>
      <c r="P996">
        <v>1</v>
      </c>
      <c r="Q996">
        <v>7.1440000000000001</v>
      </c>
      <c r="R996">
        <v>-1</v>
      </c>
      <c r="S996">
        <v>0</v>
      </c>
      <c r="T996">
        <v>154.1</v>
      </c>
      <c r="U996">
        <v>71</v>
      </c>
      <c r="V996">
        <v>29.899000000000001</v>
      </c>
      <c r="W996">
        <v>0.90300000000000002</v>
      </c>
      <c r="X996">
        <v>2</v>
      </c>
      <c r="Y996">
        <v>1</v>
      </c>
      <c r="Z996">
        <f>IF(AND(MIN(data!D996:'data'!K996, data!M996:'data'!Y996)&gt;=0, IF(data!L996&lt;0, FALSE, data!L996&lt;=95),COUNTA(data!D996:'data'!Y996)=22), 1, 0)</f>
        <v>0</v>
      </c>
      <c r="AA996">
        <f>IF(data!D996=3, IF(COUNTIFS(data!A:A, data!A996, data!G:G, "&lt;&gt;2")=0, 1, 0), 0)</f>
        <v>0</v>
      </c>
      <c r="AB996">
        <f>IF(AND(data!G996=2, COUNTIFS(data!A:A, data!A996, data!G:G, 2) = data!D996), 1, 0)</f>
        <v>0</v>
      </c>
      <c r="AC996" t="str">
        <f>IF(AB996=1, data!D996, "0")</f>
        <v>0</v>
      </c>
    </row>
    <row r="997" spans="1:29" x14ac:dyDescent="0.25">
      <c r="A997" s="1">
        <v>184201</v>
      </c>
      <c r="B997">
        <v>1</v>
      </c>
      <c r="C997" s="1" t="s">
        <v>1018</v>
      </c>
      <c r="D997">
        <v>2</v>
      </c>
      <c r="E997">
        <v>3</v>
      </c>
      <c r="F997">
        <v>12</v>
      </c>
      <c r="G997">
        <v>1</v>
      </c>
      <c r="H997">
        <v>37</v>
      </c>
      <c r="I997">
        <v>6</v>
      </c>
      <c r="J997">
        <v>1</v>
      </c>
      <c r="K997">
        <v>3</v>
      </c>
      <c r="L997">
        <v>6</v>
      </c>
      <c r="M997">
        <v>2</v>
      </c>
      <c r="N997">
        <v>3</v>
      </c>
      <c r="O997">
        <v>5</v>
      </c>
      <c r="P997">
        <v>1</v>
      </c>
      <c r="Q997">
        <v>23.37</v>
      </c>
      <c r="R997">
        <v>-1</v>
      </c>
      <c r="S997">
        <v>2</v>
      </c>
      <c r="T997">
        <v>191.8</v>
      </c>
      <c r="U997">
        <v>125.1</v>
      </c>
      <c r="V997">
        <v>34.006</v>
      </c>
      <c r="W997">
        <v>0.93600000000000005</v>
      </c>
      <c r="X997">
        <v>2</v>
      </c>
      <c r="Y997">
        <v>1</v>
      </c>
      <c r="Z997">
        <f>IF(AND(MIN(data!D997:'data'!K997, data!M997:'data'!Y997)&gt;=0, IF(data!L997&lt;0, FALSE, data!L997&lt;=95),COUNTA(data!D997:'data'!Y997)=22), 1, 0)</f>
        <v>0</v>
      </c>
      <c r="AA997">
        <f>IF(data!D997=3, IF(COUNTIFS(data!A:A, data!A997, data!G:G, "&lt;&gt;2")=0, 1, 0), 0)</f>
        <v>0</v>
      </c>
      <c r="AB997">
        <f>IF(AND(data!G997=2, COUNTIFS(data!A:A, data!A997, data!G:G, 2) = data!D997), 1, 0)</f>
        <v>0</v>
      </c>
      <c r="AC997" t="str">
        <f>IF(AB997=1, data!D997, "0")</f>
        <v>0</v>
      </c>
    </row>
    <row r="998" spans="1:29" x14ac:dyDescent="0.25">
      <c r="A998" s="1">
        <v>184201</v>
      </c>
      <c r="B998">
        <v>2</v>
      </c>
      <c r="C998" s="1" t="s">
        <v>1019</v>
      </c>
      <c r="D998">
        <v>2</v>
      </c>
      <c r="E998">
        <v>3</v>
      </c>
      <c r="F998">
        <v>12</v>
      </c>
      <c r="G998">
        <v>2</v>
      </c>
      <c r="H998">
        <v>24</v>
      </c>
      <c r="I998">
        <v>6</v>
      </c>
      <c r="J998">
        <v>1</v>
      </c>
      <c r="K998">
        <v>3</v>
      </c>
      <c r="L998">
        <v>6</v>
      </c>
      <c r="M998">
        <v>3</v>
      </c>
      <c r="N998">
        <v>3</v>
      </c>
      <c r="O998">
        <v>5</v>
      </c>
      <c r="P998">
        <v>1</v>
      </c>
      <c r="Q998">
        <v>20.341000000000001</v>
      </c>
      <c r="R998">
        <v>4</v>
      </c>
      <c r="S998">
        <v>4</v>
      </c>
      <c r="T998">
        <v>168.7</v>
      </c>
      <c r="U998">
        <v>74.599999999999994</v>
      </c>
      <c r="V998">
        <v>26.213000000000001</v>
      </c>
      <c r="W998">
        <v>0.75800000000000001</v>
      </c>
      <c r="X998">
        <v>2</v>
      </c>
      <c r="Y998">
        <v>1</v>
      </c>
      <c r="Z998">
        <f>IF(AND(MIN(data!D998:'data'!K998, data!M998:'data'!Y998)&gt;=0, IF(data!L998&lt;0, FALSE, data!L998&lt;=95),COUNTA(data!D998:'data'!Y998)=22), 1, 0)</f>
        <v>1</v>
      </c>
      <c r="AA998">
        <f>IF(data!D998=3, IF(COUNTIFS(data!A:A, data!A998, data!G:G, "&lt;&gt;2")=0, 1, 0), 0)</f>
        <v>0</v>
      </c>
      <c r="AB998">
        <f>IF(AND(data!G998=2, COUNTIFS(data!A:A, data!A998, data!G:G, 2) = data!D998), 1, 0)</f>
        <v>0</v>
      </c>
      <c r="AC998" t="str">
        <f>IF(AB998=1, data!D998, "0")</f>
        <v>0</v>
      </c>
    </row>
    <row r="999" spans="1:29" x14ac:dyDescent="0.25">
      <c r="A999" s="1">
        <v>184251</v>
      </c>
      <c r="B999">
        <v>1</v>
      </c>
      <c r="C999" s="1" t="s">
        <v>1020</v>
      </c>
      <c r="D999">
        <v>3</v>
      </c>
      <c r="E999">
        <v>3</v>
      </c>
      <c r="F999">
        <v>12</v>
      </c>
      <c r="G999">
        <v>2</v>
      </c>
      <c r="H999">
        <v>39</v>
      </c>
      <c r="I999">
        <v>4</v>
      </c>
      <c r="J999">
        <v>1</v>
      </c>
      <c r="K999">
        <v>4</v>
      </c>
      <c r="L999">
        <v>6</v>
      </c>
      <c r="M999">
        <v>1</v>
      </c>
      <c r="N999">
        <v>4</v>
      </c>
      <c r="O999">
        <v>1</v>
      </c>
      <c r="P999">
        <v>1</v>
      </c>
      <c r="Q999">
        <v>7.5869999999999997</v>
      </c>
      <c r="R999">
        <v>-1</v>
      </c>
      <c r="S999">
        <v>4</v>
      </c>
      <c r="T999">
        <v>158.6</v>
      </c>
      <c r="U999">
        <v>68.599999999999994</v>
      </c>
      <c r="V999">
        <v>27.271999999999998</v>
      </c>
      <c r="W999">
        <v>0.73199999999999998</v>
      </c>
      <c r="X999">
        <v>2</v>
      </c>
      <c r="Y999">
        <v>1</v>
      </c>
      <c r="Z999">
        <f>IF(AND(MIN(data!D999:'data'!K999, data!M999:'data'!Y999)&gt;=0, IF(data!L999&lt;0, FALSE, data!L999&lt;=95),COUNTA(data!D999:'data'!Y999)=22), 1, 0)</f>
        <v>0</v>
      </c>
      <c r="AA999">
        <f>IF(data!D999=3, IF(COUNTIFS(data!A:A, data!A999, data!G:G, "&lt;&gt;2")=0, 1, 0), 0)</f>
        <v>1</v>
      </c>
      <c r="AB999">
        <f>IF(AND(data!G999=2, COUNTIFS(data!A:A, data!A999, data!G:G, 2) = data!D999), 1, 0)</f>
        <v>1</v>
      </c>
      <c r="AC999">
        <f>IF(AB999=1, data!D999, "0")</f>
        <v>3</v>
      </c>
    </row>
    <row r="1000" spans="1:29" x14ac:dyDescent="0.25">
      <c r="A1000" s="1">
        <v>184251</v>
      </c>
      <c r="B1000">
        <v>2</v>
      </c>
      <c r="C1000" s="1" t="s">
        <v>1021</v>
      </c>
      <c r="D1000">
        <v>3</v>
      </c>
      <c r="E1000">
        <v>3</v>
      </c>
      <c r="F1000">
        <v>12</v>
      </c>
      <c r="G1000">
        <v>2</v>
      </c>
      <c r="H1000">
        <v>12</v>
      </c>
      <c r="I1000">
        <v>-1</v>
      </c>
      <c r="J1000">
        <v>1</v>
      </c>
      <c r="K1000">
        <v>-1</v>
      </c>
      <c r="L1000">
        <v>6</v>
      </c>
      <c r="M1000">
        <v>2</v>
      </c>
      <c r="N1000">
        <v>-1</v>
      </c>
      <c r="O1000">
        <v>-1</v>
      </c>
      <c r="P1000">
        <v>-1</v>
      </c>
      <c r="Q1000">
        <v>-1</v>
      </c>
      <c r="R1000">
        <v>-1</v>
      </c>
      <c r="S1000">
        <v>-2</v>
      </c>
      <c r="T1000">
        <v>148.30000000000001</v>
      </c>
      <c r="U1000">
        <v>45.1</v>
      </c>
      <c r="V1000">
        <v>20.507000000000001</v>
      </c>
      <c r="W1000">
        <v>-1</v>
      </c>
      <c r="X1000">
        <v>1</v>
      </c>
      <c r="Y1000">
        <v>1</v>
      </c>
      <c r="Z1000">
        <f>IF(AND(MIN(data!D1000:'data'!K1000, data!M1000:'data'!Y1000)&gt;=0, IF(data!L1000&lt;0, FALSE, data!L1000&lt;=95),COUNTA(data!D1000:'data'!Y1000)=22), 1, 0)</f>
        <v>0</v>
      </c>
      <c r="AA1000">
        <f>IF(data!D1000=3, IF(COUNTIFS(data!A:A, data!A1000, data!G:G, "&lt;&gt;2")=0, 1, 0), 0)</f>
        <v>1</v>
      </c>
      <c r="AB1000">
        <f>IF(AND(data!G1000=2, COUNTIFS(data!A:A, data!A1000, data!G:G, 2) = data!D1000), 1, 0)</f>
        <v>1</v>
      </c>
      <c r="AC1000">
        <f>IF(AB1000=1, data!D1000, "0")</f>
        <v>3</v>
      </c>
    </row>
    <row r="1001" spans="1:29" x14ac:dyDescent="0.25">
      <c r="A1001" s="1">
        <v>184251</v>
      </c>
      <c r="B1001">
        <v>3</v>
      </c>
      <c r="C1001" s="1" t="s">
        <v>1022</v>
      </c>
      <c r="D1001">
        <v>3</v>
      </c>
      <c r="E1001">
        <v>3</v>
      </c>
      <c r="F1001">
        <v>12</v>
      </c>
      <c r="G1001">
        <v>2</v>
      </c>
      <c r="H1001">
        <v>8</v>
      </c>
      <c r="I1001">
        <v>-1</v>
      </c>
      <c r="J1001">
        <v>1</v>
      </c>
      <c r="K1001">
        <v>-1</v>
      </c>
      <c r="L1001">
        <v>6</v>
      </c>
      <c r="M1001">
        <v>1</v>
      </c>
      <c r="N1001">
        <v>-1</v>
      </c>
      <c r="O1001">
        <v>-1</v>
      </c>
      <c r="P1001">
        <v>-1</v>
      </c>
      <c r="Q1001">
        <v>-1</v>
      </c>
      <c r="R1001">
        <v>-1</v>
      </c>
      <c r="S1001">
        <v>-2</v>
      </c>
      <c r="T1001">
        <v>133.5</v>
      </c>
      <c r="U1001">
        <v>29.7</v>
      </c>
      <c r="V1001">
        <v>16.664999999999999</v>
      </c>
      <c r="W1001">
        <v>-1</v>
      </c>
      <c r="X1001">
        <v>1</v>
      </c>
      <c r="Y1001">
        <v>3</v>
      </c>
      <c r="Z1001">
        <f>IF(AND(MIN(data!D1001:'data'!K1001, data!M1001:'data'!Y1001)&gt;=0, IF(data!L1001&lt;0, FALSE, data!L1001&lt;=95),COUNTA(data!D1001:'data'!Y1001)=22), 1, 0)</f>
        <v>0</v>
      </c>
      <c r="AA1001">
        <f>IF(data!D1001=3, IF(COUNTIFS(data!A:A, data!A1001, data!G:G, "&lt;&gt;2")=0, 1, 0), 0)</f>
        <v>1</v>
      </c>
      <c r="AB1001">
        <f>IF(AND(data!G1001=2, COUNTIFS(data!A:A, data!A1001, data!G:G, 2) = data!D1001), 1, 0)</f>
        <v>1</v>
      </c>
      <c r="AC1001">
        <f>IF(AB1001=1, data!D1001, "0")</f>
        <v>3</v>
      </c>
    </row>
    <row r="1002" spans="1:29" x14ac:dyDescent="0.25">
      <c r="A1002" s="1">
        <v>184341</v>
      </c>
      <c r="B1002">
        <v>1</v>
      </c>
      <c r="C1002" s="1" t="s">
        <v>1023</v>
      </c>
      <c r="D1002">
        <v>1</v>
      </c>
      <c r="E1002">
        <v>3</v>
      </c>
      <c r="F1002">
        <v>12</v>
      </c>
      <c r="G1002">
        <v>1</v>
      </c>
      <c r="H1002">
        <v>73</v>
      </c>
      <c r="I1002">
        <v>4</v>
      </c>
      <c r="J1002">
        <v>1</v>
      </c>
      <c r="K1002">
        <v>7</v>
      </c>
      <c r="L1002">
        <v>5</v>
      </c>
      <c r="M1002">
        <v>1</v>
      </c>
      <c r="N1002">
        <v>3</v>
      </c>
      <c r="O1002">
        <v>5</v>
      </c>
      <c r="P1002">
        <v>2</v>
      </c>
      <c r="Q1002">
        <v>0.26</v>
      </c>
      <c r="R1002">
        <v>-1</v>
      </c>
      <c r="S1002">
        <v>3</v>
      </c>
      <c r="T1002">
        <v>151.9</v>
      </c>
      <c r="U1002">
        <v>55.4</v>
      </c>
      <c r="V1002">
        <v>24.01</v>
      </c>
      <c r="W1002">
        <v>0.76800000000000002</v>
      </c>
      <c r="X1002">
        <v>2</v>
      </c>
      <c r="Y1002">
        <v>1</v>
      </c>
      <c r="Z1002">
        <f>IF(AND(MIN(data!D1002:'data'!K1002, data!M1002:'data'!Y1002)&gt;=0, IF(data!L1002&lt;0, FALSE, data!L1002&lt;=95),COUNTA(data!D1002:'data'!Y1002)=22), 1, 0)</f>
        <v>0</v>
      </c>
      <c r="AA1002">
        <f>IF(data!D1002=3, IF(COUNTIFS(data!A:A, data!A1002, data!G:G, "&lt;&gt;2")=0, 1, 0), 0)</f>
        <v>0</v>
      </c>
      <c r="AB1002">
        <f>IF(AND(data!G1002=2, COUNTIFS(data!A:A, data!A1002, data!G:G, 2) = data!D1002), 1, 0)</f>
        <v>0</v>
      </c>
      <c r="AC1002" t="str">
        <f>IF(AB1002=1, data!D1002, "0")</f>
        <v>0</v>
      </c>
    </row>
    <row r="1003" spans="1:29" x14ac:dyDescent="0.25">
      <c r="A1003" s="1">
        <v>184351</v>
      </c>
      <c r="B1003">
        <v>1</v>
      </c>
      <c r="C1003" s="1" t="s">
        <v>1024</v>
      </c>
      <c r="D1003">
        <v>1</v>
      </c>
      <c r="E1003">
        <v>3</v>
      </c>
      <c r="F1003">
        <v>12</v>
      </c>
      <c r="G1003">
        <v>2</v>
      </c>
      <c r="H1003">
        <v>69</v>
      </c>
      <c r="I1003">
        <v>5</v>
      </c>
      <c r="J1003">
        <v>1</v>
      </c>
      <c r="K1003">
        <v>4</v>
      </c>
      <c r="L1003">
        <v>7</v>
      </c>
      <c r="M1003">
        <v>1</v>
      </c>
      <c r="N1003">
        <v>3</v>
      </c>
      <c r="O1003">
        <v>5</v>
      </c>
      <c r="P1003">
        <v>2</v>
      </c>
      <c r="Q1003">
        <v>0.374</v>
      </c>
      <c r="R1003">
        <v>-1</v>
      </c>
      <c r="S1003">
        <v>7</v>
      </c>
      <c r="T1003">
        <v>166.6</v>
      </c>
      <c r="U1003">
        <v>90.5</v>
      </c>
      <c r="V1003">
        <v>32.606000000000002</v>
      </c>
      <c r="W1003">
        <v>0.873</v>
      </c>
      <c r="X1003">
        <v>2</v>
      </c>
      <c r="Y1003">
        <v>1</v>
      </c>
      <c r="Z1003">
        <f>IF(AND(MIN(data!D1003:'data'!K1003, data!M1003:'data'!Y1003)&gt;=0, IF(data!L1003&lt;0, FALSE, data!L1003&lt;=95),COUNTA(data!D1003:'data'!Y1003)=22), 1, 0)</f>
        <v>0</v>
      </c>
      <c r="AA1003">
        <f>IF(data!D1003=3, IF(COUNTIFS(data!A:A, data!A1003, data!G:G, "&lt;&gt;2")=0, 1, 0), 0)</f>
        <v>0</v>
      </c>
      <c r="AB1003">
        <f>IF(AND(data!G1003=2, COUNTIFS(data!A:A, data!A1003, data!G:G, 2) = data!D1003), 1, 0)</f>
        <v>1</v>
      </c>
      <c r="AC1003">
        <f>IF(AB1003=1, data!D1003, "0")</f>
        <v>1</v>
      </c>
    </row>
    <row r="1004" spans="1:29" x14ac:dyDescent="0.25">
      <c r="A1004" s="1">
        <v>184371</v>
      </c>
      <c r="B1004">
        <v>1</v>
      </c>
      <c r="C1004" s="1" t="s">
        <v>1025</v>
      </c>
      <c r="D1004">
        <v>4</v>
      </c>
      <c r="E1004">
        <v>3</v>
      </c>
      <c r="F1004">
        <v>12</v>
      </c>
      <c r="G1004">
        <v>1</v>
      </c>
      <c r="H1004">
        <v>29</v>
      </c>
      <c r="I1004">
        <v>6</v>
      </c>
      <c r="J1004">
        <v>1</v>
      </c>
      <c r="K1004">
        <v>4</v>
      </c>
      <c r="L1004">
        <v>10</v>
      </c>
      <c r="M1004">
        <v>1</v>
      </c>
      <c r="N1004">
        <v>1</v>
      </c>
      <c r="O1004">
        <v>5</v>
      </c>
      <c r="P1004">
        <v>1</v>
      </c>
      <c r="Q1004">
        <v>4.5</v>
      </c>
      <c r="R1004">
        <v>-1</v>
      </c>
      <c r="S1004">
        <v>0</v>
      </c>
      <c r="T1004">
        <v>172.9</v>
      </c>
      <c r="U1004">
        <v>88.3</v>
      </c>
      <c r="V1004">
        <v>29.536999999999999</v>
      </c>
      <c r="W1004">
        <v>0.89800000000000002</v>
      </c>
      <c r="X1004">
        <v>2</v>
      </c>
      <c r="Y1004">
        <v>3</v>
      </c>
      <c r="Z1004">
        <f>IF(AND(MIN(data!D1004:'data'!K1004, data!M1004:'data'!Y1004)&gt;=0, IF(data!L1004&lt;0, FALSE, data!L1004&lt;=95),COUNTA(data!D1004:'data'!Y1004)=22), 1, 0)</f>
        <v>0</v>
      </c>
      <c r="AA1004">
        <f>IF(data!D1004=3, IF(COUNTIFS(data!A:A, data!A1004, data!G:G, "&lt;&gt;2")=0, 1, 0), 0)</f>
        <v>0</v>
      </c>
      <c r="AB1004">
        <f>IF(AND(data!G1004=2, COUNTIFS(data!A:A, data!A1004, data!G:G, 2) = data!D1004), 1, 0)</f>
        <v>0</v>
      </c>
      <c r="AC1004" t="str">
        <f>IF(AB1004=1, data!D1004, "0")</f>
        <v>0</v>
      </c>
    </row>
    <row r="1005" spans="1:29" x14ac:dyDescent="0.25">
      <c r="A1005" s="1">
        <v>184371</v>
      </c>
      <c r="B1005">
        <v>2</v>
      </c>
      <c r="C1005" s="1" t="s">
        <v>1026</v>
      </c>
      <c r="D1005">
        <v>4</v>
      </c>
      <c r="E1005">
        <v>3</v>
      </c>
      <c r="F1005">
        <v>12</v>
      </c>
      <c r="G1005">
        <v>2</v>
      </c>
      <c r="H1005">
        <v>25</v>
      </c>
      <c r="I1005">
        <v>6</v>
      </c>
      <c r="J1005">
        <v>1</v>
      </c>
      <c r="K1005">
        <v>5</v>
      </c>
      <c r="L1005">
        <v>10</v>
      </c>
      <c r="M1005">
        <v>1</v>
      </c>
      <c r="N1005">
        <v>1</v>
      </c>
      <c r="O1005">
        <v>5</v>
      </c>
      <c r="P1005">
        <v>1</v>
      </c>
      <c r="Q1005">
        <v>5.3369999999999997</v>
      </c>
      <c r="R1005">
        <v>-1</v>
      </c>
      <c r="S1005">
        <v>1</v>
      </c>
      <c r="T1005">
        <v>169.7</v>
      </c>
      <c r="U1005">
        <v>68.8</v>
      </c>
      <c r="V1005">
        <v>23.89</v>
      </c>
      <c r="W1005">
        <v>0.84899999999999998</v>
      </c>
      <c r="X1005">
        <v>2</v>
      </c>
      <c r="Y1005">
        <v>1</v>
      </c>
      <c r="Z1005">
        <f>IF(AND(MIN(data!D1005:'data'!K1005, data!M1005:'data'!Y1005)&gt;=0, IF(data!L1005&lt;0, FALSE, data!L1005&lt;=95),COUNTA(data!D1005:'data'!Y1005)=22), 1, 0)</f>
        <v>0</v>
      </c>
      <c r="AA1005">
        <f>IF(data!D1005=3, IF(COUNTIFS(data!A:A, data!A1005, data!G:G, "&lt;&gt;2")=0, 1, 0), 0)</f>
        <v>0</v>
      </c>
      <c r="AB1005">
        <f>IF(AND(data!G1005=2, COUNTIFS(data!A:A, data!A1005, data!G:G, 2) = data!D1005), 1, 0)</f>
        <v>0</v>
      </c>
      <c r="AC1005" t="str">
        <f>IF(AB1005=1, data!D1005, "0")</f>
        <v>0</v>
      </c>
    </row>
    <row r="1006" spans="1:29" x14ac:dyDescent="0.25">
      <c r="A1006" s="1">
        <v>184371</v>
      </c>
      <c r="B1006">
        <v>3</v>
      </c>
      <c r="C1006" s="1" t="s">
        <v>1027</v>
      </c>
      <c r="D1006">
        <v>4</v>
      </c>
      <c r="E1006">
        <v>3</v>
      </c>
      <c r="F1006">
        <v>12</v>
      </c>
      <c r="G1006">
        <v>2</v>
      </c>
      <c r="H1006">
        <v>6</v>
      </c>
      <c r="I1006">
        <v>-1</v>
      </c>
      <c r="J1006">
        <v>1</v>
      </c>
      <c r="K1006">
        <v>-1</v>
      </c>
      <c r="L1006">
        <v>10</v>
      </c>
      <c r="M1006">
        <v>1</v>
      </c>
      <c r="N1006">
        <v>-1</v>
      </c>
      <c r="O1006">
        <v>-1</v>
      </c>
      <c r="P1006">
        <v>-1</v>
      </c>
      <c r="Q1006">
        <v>-1</v>
      </c>
      <c r="R1006">
        <v>-1</v>
      </c>
      <c r="S1006">
        <v>-2</v>
      </c>
      <c r="T1006">
        <v>118.1</v>
      </c>
      <c r="U1006">
        <v>25.2</v>
      </c>
      <c r="V1006">
        <v>18.068000000000001</v>
      </c>
      <c r="W1006">
        <v>-1</v>
      </c>
      <c r="X1006">
        <v>-2</v>
      </c>
      <c r="Y1006">
        <v>-2</v>
      </c>
      <c r="Z1006">
        <f>IF(AND(MIN(data!D1006:'data'!K1006, data!M1006:'data'!Y1006)&gt;=0, IF(data!L1006&lt;0, FALSE, data!L1006&lt;=95),COUNTA(data!D1006:'data'!Y1006)=22), 1, 0)</f>
        <v>0</v>
      </c>
      <c r="AA1006">
        <f>IF(data!D1006=3, IF(COUNTIFS(data!A:A, data!A1006, data!G:G, "&lt;&gt;2")=0, 1, 0), 0)</f>
        <v>0</v>
      </c>
      <c r="AB1006">
        <f>IF(AND(data!G1006=2, COUNTIFS(data!A:A, data!A1006, data!G:G, 2) = data!D1006), 1, 0)</f>
        <v>0</v>
      </c>
      <c r="AC1006" t="str">
        <f>IF(AB1006=1, data!D1006, "0")</f>
        <v>0</v>
      </c>
    </row>
    <row r="1007" spans="1:29" x14ac:dyDescent="0.25">
      <c r="A1007" s="1">
        <v>184371</v>
      </c>
      <c r="B1007">
        <v>4</v>
      </c>
      <c r="C1007" s="1" t="s">
        <v>1028</v>
      </c>
      <c r="D1007">
        <v>4</v>
      </c>
      <c r="E1007">
        <v>3</v>
      </c>
      <c r="F1007">
        <v>12</v>
      </c>
      <c r="G1007">
        <v>1</v>
      </c>
      <c r="H1007">
        <v>2</v>
      </c>
      <c r="I1007">
        <v>-1</v>
      </c>
      <c r="J1007">
        <v>1</v>
      </c>
      <c r="K1007">
        <v>-1</v>
      </c>
      <c r="L1007">
        <v>10</v>
      </c>
      <c r="M1007">
        <v>1</v>
      </c>
      <c r="N1007">
        <v>-1</v>
      </c>
      <c r="O1007">
        <v>-1</v>
      </c>
      <c r="P1007">
        <v>-1</v>
      </c>
      <c r="Q1007">
        <v>-1</v>
      </c>
      <c r="R1007">
        <v>-1</v>
      </c>
      <c r="S1007">
        <v>-2</v>
      </c>
      <c r="T1007">
        <v>95.9</v>
      </c>
      <c r="U1007">
        <v>17.100000000000001</v>
      </c>
      <c r="V1007">
        <v>18.593</v>
      </c>
      <c r="W1007">
        <v>-1</v>
      </c>
      <c r="X1007">
        <v>-2</v>
      </c>
      <c r="Y1007">
        <v>-2</v>
      </c>
      <c r="Z1007">
        <f>IF(AND(MIN(data!D1007:'data'!K1007, data!M1007:'data'!Y1007)&gt;=0, IF(data!L1007&lt;0, FALSE, data!L1007&lt;=95),COUNTA(data!D1007:'data'!Y1007)=22), 1, 0)</f>
        <v>0</v>
      </c>
      <c r="AA1007">
        <f>IF(data!D1007=3, IF(COUNTIFS(data!A:A, data!A1007, data!G:G, "&lt;&gt;2")=0, 1, 0), 0)</f>
        <v>0</v>
      </c>
      <c r="AB1007">
        <f>IF(AND(data!G1007=2, COUNTIFS(data!A:A, data!A1007, data!G:G, 2) = data!D1007), 1, 0)</f>
        <v>0</v>
      </c>
      <c r="AC1007" t="str">
        <f>IF(AB1007=1, data!D1007, "0")</f>
        <v>0</v>
      </c>
    </row>
    <row r="1008" spans="1:29" x14ac:dyDescent="0.25">
      <c r="A1008" s="1">
        <v>185051</v>
      </c>
      <c r="B1008">
        <v>1</v>
      </c>
      <c r="C1008" s="1" t="s">
        <v>1029</v>
      </c>
      <c r="D1008">
        <v>4</v>
      </c>
      <c r="E1008">
        <v>7</v>
      </c>
      <c r="F1008">
        <v>6</v>
      </c>
      <c r="G1008">
        <v>2</v>
      </c>
      <c r="H1008">
        <v>33</v>
      </c>
      <c r="I1008">
        <v>2</v>
      </c>
      <c r="J1008">
        <v>5</v>
      </c>
      <c r="K1008">
        <v>7</v>
      </c>
      <c r="L1008">
        <v>7</v>
      </c>
      <c r="M1008">
        <v>2</v>
      </c>
      <c r="N1008">
        <v>1</v>
      </c>
      <c r="O1008">
        <v>5</v>
      </c>
      <c r="P1008">
        <v>2</v>
      </c>
      <c r="Q1008">
        <v>0</v>
      </c>
      <c r="R1008">
        <v>-1</v>
      </c>
      <c r="S1008">
        <v>-9</v>
      </c>
      <c r="T1008">
        <v>142.30000000000001</v>
      </c>
      <c r="U1008">
        <v>-1</v>
      </c>
      <c r="V1008">
        <v>-1</v>
      </c>
      <c r="W1008">
        <v>-1</v>
      </c>
      <c r="X1008">
        <v>-8</v>
      </c>
      <c r="Y1008">
        <v>3</v>
      </c>
      <c r="Z1008">
        <f>IF(AND(MIN(data!D1008:'data'!K1008, data!M1008:'data'!Y1008)&gt;=0, IF(data!L1008&lt;0, FALSE, data!L1008&lt;=95),COUNTA(data!D1008:'data'!Y1008)=22), 1, 0)</f>
        <v>0</v>
      </c>
      <c r="AA1008">
        <f>IF(data!D1008=3, IF(COUNTIFS(data!A:A, data!A1008, data!G:G, "&lt;&gt;2")=0, 1, 0), 0)</f>
        <v>0</v>
      </c>
      <c r="AB1008">
        <f>IF(AND(data!G1008=2, COUNTIFS(data!A:A, data!A1008, data!G:G, 2) = data!D1008), 1, 0)</f>
        <v>0</v>
      </c>
      <c r="AC1008" t="str">
        <f>IF(AB1008=1, data!D1008, "0")</f>
        <v>0</v>
      </c>
    </row>
    <row r="1009" spans="1:29" x14ac:dyDescent="0.25">
      <c r="A1009" s="1">
        <v>185051</v>
      </c>
      <c r="B1009">
        <v>2</v>
      </c>
      <c r="C1009" s="1" t="s">
        <v>1030</v>
      </c>
      <c r="D1009">
        <v>4</v>
      </c>
      <c r="E1009">
        <v>7</v>
      </c>
      <c r="F1009">
        <v>6</v>
      </c>
      <c r="G1009">
        <v>1</v>
      </c>
      <c r="H1009">
        <v>37</v>
      </c>
      <c r="I1009">
        <v>2</v>
      </c>
      <c r="J1009">
        <v>5</v>
      </c>
      <c r="K1009">
        <v>7</v>
      </c>
      <c r="L1009">
        <v>7</v>
      </c>
      <c r="M1009">
        <v>1</v>
      </c>
      <c r="N1009">
        <v>4</v>
      </c>
      <c r="O1009">
        <v>2</v>
      </c>
      <c r="P1009">
        <v>2</v>
      </c>
      <c r="Q1009">
        <v>0</v>
      </c>
      <c r="R1009">
        <v>-1</v>
      </c>
      <c r="S1009">
        <v>-9</v>
      </c>
      <c r="T1009">
        <v>154.80000000000001</v>
      </c>
      <c r="U1009">
        <v>57.8</v>
      </c>
      <c r="V1009">
        <v>24.12</v>
      </c>
      <c r="W1009">
        <v>-1</v>
      </c>
      <c r="X1009">
        <v>1</v>
      </c>
      <c r="Y1009">
        <v>3</v>
      </c>
      <c r="Z1009">
        <f>IF(AND(MIN(data!D1009:'data'!K1009, data!M1009:'data'!Y1009)&gt;=0, IF(data!L1009&lt;0, FALSE, data!L1009&lt;=95),COUNTA(data!D1009:'data'!Y1009)=22), 1, 0)</f>
        <v>0</v>
      </c>
      <c r="AA1009">
        <f>IF(data!D1009=3, IF(COUNTIFS(data!A:A, data!A1009, data!G:G, "&lt;&gt;2")=0, 1, 0), 0)</f>
        <v>0</v>
      </c>
      <c r="AB1009">
        <f>IF(AND(data!G1009=2, COUNTIFS(data!A:A, data!A1009, data!G:G, 2) = data!D1009), 1, 0)</f>
        <v>0</v>
      </c>
      <c r="AC1009" t="str">
        <f>IF(AB1009=1, data!D1009, "0")</f>
        <v>0</v>
      </c>
    </row>
    <row r="1010" spans="1:29" x14ac:dyDescent="0.25">
      <c r="A1010" s="1">
        <v>185051</v>
      </c>
      <c r="B1010">
        <v>3</v>
      </c>
      <c r="C1010" s="1" t="s">
        <v>1031</v>
      </c>
      <c r="D1010">
        <v>4</v>
      </c>
      <c r="E1010">
        <v>7</v>
      </c>
      <c r="F1010">
        <v>6</v>
      </c>
      <c r="G1010">
        <v>2</v>
      </c>
      <c r="H1010">
        <v>5</v>
      </c>
      <c r="I1010">
        <v>-1</v>
      </c>
      <c r="J1010">
        <v>5</v>
      </c>
      <c r="K1010">
        <v>-1</v>
      </c>
      <c r="L1010">
        <v>7</v>
      </c>
      <c r="M1010">
        <v>1</v>
      </c>
      <c r="N1010">
        <v>-1</v>
      </c>
      <c r="O1010">
        <v>-1</v>
      </c>
      <c r="P1010">
        <v>-1</v>
      </c>
      <c r="Q1010">
        <v>-1</v>
      </c>
      <c r="R1010">
        <v>-1</v>
      </c>
      <c r="S1010">
        <v>-2</v>
      </c>
      <c r="T1010">
        <v>-1</v>
      </c>
      <c r="U1010">
        <v>19.7</v>
      </c>
      <c r="V1010">
        <v>-1</v>
      </c>
      <c r="W1010">
        <v>-1</v>
      </c>
      <c r="X1010">
        <v>-2</v>
      </c>
      <c r="Y1010">
        <v>-2</v>
      </c>
      <c r="Z1010">
        <f>IF(AND(MIN(data!D1010:'data'!K1010, data!M1010:'data'!Y1010)&gt;=0, IF(data!L1010&lt;0, FALSE, data!L1010&lt;=95),COUNTA(data!D1010:'data'!Y1010)=22), 1, 0)</f>
        <v>0</v>
      </c>
      <c r="AA1010">
        <f>IF(data!D1010=3, IF(COUNTIFS(data!A:A, data!A1010, data!G:G, "&lt;&gt;2")=0, 1, 0), 0)</f>
        <v>0</v>
      </c>
      <c r="AB1010">
        <f>IF(AND(data!G1010=2, COUNTIFS(data!A:A, data!A1010, data!G:G, 2) = data!D1010), 1, 0)</f>
        <v>0</v>
      </c>
      <c r="AC1010" t="str">
        <f>IF(AB1010=1, data!D1010, "0")</f>
        <v>0</v>
      </c>
    </row>
    <row r="1011" spans="1:29" x14ac:dyDescent="0.25">
      <c r="A1011" s="1">
        <v>185051</v>
      </c>
      <c r="B1011">
        <v>4</v>
      </c>
      <c r="C1011" s="1" t="s">
        <v>1032</v>
      </c>
      <c r="D1011">
        <v>4</v>
      </c>
      <c r="E1011">
        <v>7</v>
      </c>
      <c r="F1011">
        <v>6</v>
      </c>
      <c r="G1011">
        <v>2</v>
      </c>
      <c r="H1011">
        <v>2</v>
      </c>
      <c r="I1011">
        <v>-1</v>
      </c>
      <c r="J1011">
        <v>5</v>
      </c>
      <c r="K1011">
        <v>-1</v>
      </c>
      <c r="L1011">
        <v>7</v>
      </c>
      <c r="M1011">
        <v>2</v>
      </c>
      <c r="N1011">
        <v>-1</v>
      </c>
      <c r="O1011">
        <v>-1</v>
      </c>
      <c r="P1011">
        <v>-1</v>
      </c>
      <c r="Q1011">
        <v>-1</v>
      </c>
      <c r="R1011">
        <v>-1</v>
      </c>
      <c r="S1011">
        <v>-2</v>
      </c>
      <c r="T1011">
        <v>-1</v>
      </c>
      <c r="U1011">
        <v>17.3</v>
      </c>
      <c r="V1011">
        <v>-1</v>
      </c>
      <c r="W1011">
        <v>-1</v>
      </c>
      <c r="X1011">
        <v>-2</v>
      </c>
      <c r="Y1011">
        <v>-2</v>
      </c>
      <c r="Z1011">
        <f>IF(AND(MIN(data!D1011:'data'!K1011, data!M1011:'data'!Y1011)&gt;=0, IF(data!L1011&lt;0, FALSE, data!L1011&lt;=95),COUNTA(data!D1011:'data'!Y1011)=22), 1, 0)</f>
        <v>0</v>
      </c>
      <c r="AA1011">
        <f>IF(data!D1011=3, IF(COUNTIFS(data!A:A, data!A1011, data!G:G, "&lt;&gt;2")=0, 1, 0), 0)</f>
        <v>0</v>
      </c>
      <c r="AB1011">
        <f>IF(AND(data!G1011=2, COUNTIFS(data!A:A, data!A1011, data!G:G, 2) = data!D1011), 1, 0)</f>
        <v>0</v>
      </c>
      <c r="AC1011" t="str">
        <f>IF(AB1011=1, data!D1011, "0")</f>
        <v>0</v>
      </c>
    </row>
    <row r="1012" spans="1:29" x14ac:dyDescent="0.25">
      <c r="A1012" s="1">
        <v>185151</v>
      </c>
      <c r="B1012">
        <v>1</v>
      </c>
      <c r="C1012" s="1" t="s">
        <v>1033</v>
      </c>
      <c r="D1012">
        <v>3</v>
      </c>
      <c r="E1012">
        <v>7</v>
      </c>
      <c r="F1012">
        <v>6</v>
      </c>
      <c r="G1012">
        <v>2</v>
      </c>
      <c r="H1012">
        <v>23</v>
      </c>
      <c r="I1012">
        <v>1</v>
      </c>
      <c r="J1012">
        <v>7</v>
      </c>
      <c r="K1012">
        <v>3</v>
      </c>
      <c r="L1012">
        <v>-1</v>
      </c>
      <c r="M1012">
        <v>2</v>
      </c>
      <c r="N1012">
        <v>4</v>
      </c>
      <c r="O1012">
        <v>1</v>
      </c>
      <c r="P1012">
        <v>1</v>
      </c>
      <c r="Q1012">
        <v>12.115</v>
      </c>
      <c r="R1012">
        <v>1</v>
      </c>
      <c r="S1012">
        <v>1</v>
      </c>
      <c r="T1012">
        <v>164.5</v>
      </c>
      <c r="U1012">
        <v>61.2</v>
      </c>
      <c r="V1012">
        <v>22.616</v>
      </c>
      <c r="W1012">
        <v>-1</v>
      </c>
      <c r="X1012">
        <v>1</v>
      </c>
      <c r="Y1012">
        <v>1</v>
      </c>
      <c r="Z1012">
        <f>IF(AND(MIN(data!D1012:'data'!K1012, data!M1012:'data'!Y1012)&gt;=0, IF(data!L1012&lt;0, FALSE, data!L1012&lt;=95),COUNTA(data!D1012:'data'!Y1012)=22), 1, 0)</f>
        <v>0</v>
      </c>
      <c r="AA1012">
        <f>IF(data!D1012=3, IF(COUNTIFS(data!A:A, data!A1012, data!G:G, "&lt;&gt;2")=0, 1, 0), 0)</f>
        <v>0</v>
      </c>
      <c r="AB1012">
        <f>IF(AND(data!G1012=2, COUNTIFS(data!A:A, data!A1012, data!G:G, 2) = data!D1012), 1, 0)</f>
        <v>0</v>
      </c>
      <c r="AC1012" t="str">
        <f>IF(AB1012=1, data!D1012, "0")</f>
        <v>0</v>
      </c>
    </row>
    <row r="1013" spans="1:29" x14ac:dyDescent="0.25">
      <c r="A1013" s="1">
        <v>185151</v>
      </c>
      <c r="B1013">
        <v>2</v>
      </c>
      <c r="C1013" s="1" t="s">
        <v>1034</v>
      </c>
      <c r="D1013">
        <v>3</v>
      </c>
      <c r="E1013">
        <v>7</v>
      </c>
      <c r="F1013">
        <v>6</v>
      </c>
      <c r="G1013">
        <v>2</v>
      </c>
      <c r="H1013">
        <v>22</v>
      </c>
      <c r="I1013">
        <v>1</v>
      </c>
      <c r="J1013">
        <v>1</v>
      </c>
      <c r="K1013">
        <v>2</v>
      </c>
      <c r="L1013">
        <v>-1</v>
      </c>
      <c r="M1013">
        <v>1</v>
      </c>
      <c r="N1013">
        <v>4</v>
      </c>
      <c r="O1013">
        <v>2</v>
      </c>
      <c r="P1013">
        <v>1</v>
      </c>
      <c r="Q1013">
        <v>10.8035</v>
      </c>
      <c r="R1013">
        <v>4</v>
      </c>
      <c r="S1013">
        <v>0</v>
      </c>
      <c r="T1013">
        <v>160.6</v>
      </c>
      <c r="U1013">
        <v>55.5</v>
      </c>
      <c r="V1013">
        <v>21.518000000000001</v>
      </c>
      <c r="W1013">
        <v>-1</v>
      </c>
      <c r="X1013">
        <v>1</v>
      </c>
      <c r="Y1013">
        <v>3</v>
      </c>
      <c r="Z1013">
        <f>IF(AND(MIN(data!D1013:'data'!K1013, data!M1013:'data'!Y1013)&gt;=0, IF(data!L1013&lt;0, FALSE, data!L1013&lt;=95),COUNTA(data!D1013:'data'!Y1013)=22), 1, 0)</f>
        <v>0</v>
      </c>
      <c r="AA1013">
        <f>IF(data!D1013=3, IF(COUNTIFS(data!A:A, data!A1013, data!G:G, "&lt;&gt;2")=0, 1, 0), 0)</f>
        <v>0</v>
      </c>
      <c r="AB1013">
        <f>IF(AND(data!G1013=2, COUNTIFS(data!A:A, data!A1013, data!G:G, 2) = data!D1013), 1, 0)</f>
        <v>0</v>
      </c>
      <c r="AC1013" t="str">
        <f>IF(AB1013=1, data!D1013, "0")</f>
        <v>0</v>
      </c>
    </row>
    <row r="1014" spans="1:29" x14ac:dyDescent="0.25">
      <c r="A1014" s="1">
        <v>185151</v>
      </c>
      <c r="B1014">
        <v>3</v>
      </c>
      <c r="C1014" s="1" t="s">
        <v>1035</v>
      </c>
      <c r="D1014">
        <v>3</v>
      </c>
      <c r="E1014">
        <v>7</v>
      </c>
      <c r="F1014">
        <v>6</v>
      </c>
      <c r="G1014">
        <v>1</v>
      </c>
      <c r="H1014">
        <v>21</v>
      </c>
      <c r="I1014">
        <v>1</v>
      </c>
      <c r="J1014">
        <v>1</v>
      </c>
      <c r="K1014">
        <v>3</v>
      </c>
      <c r="L1014">
        <v>-1</v>
      </c>
      <c r="M1014">
        <v>2</v>
      </c>
      <c r="N1014">
        <v>3</v>
      </c>
      <c r="O1014">
        <v>5</v>
      </c>
      <c r="P1014">
        <v>1</v>
      </c>
      <c r="Q1014">
        <v>20.375</v>
      </c>
      <c r="R1014">
        <v>4</v>
      </c>
      <c r="S1014">
        <v>4</v>
      </c>
      <c r="T1014">
        <v>177.2</v>
      </c>
      <c r="U1014">
        <v>63.1</v>
      </c>
      <c r="V1014">
        <v>20.096</v>
      </c>
      <c r="W1014">
        <v>-1</v>
      </c>
      <c r="X1014">
        <v>3</v>
      </c>
      <c r="Y1014">
        <v>3</v>
      </c>
      <c r="Z1014">
        <f>IF(AND(MIN(data!D1014:'data'!K1014, data!M1014:'data'!Y1014)&gt;=0, IF(data!L1014&lt;0, FALSE, data!L1014&lt;=95),COUNTA(data!D1014:'data'!Y1014)=22), 1, 0)</f>
        <v>0</v>
      </c>
      <c r="AA1014">
        <f>IF(data!D1014=3, IF(COUNTIFS(data!A:A, data!A1014, data!G:G, "&lt;&gt;2")=0, 1, 0), 0)</f>
        <v>0</v>
      </c>
      <c r="AB1014">
        <f>IF(AND(data!G1014=2, COUNTIFS(data!A:A, data!A1014, data!G:G, 2) = data!D1014), 1, 0)</f>
        <v>0</v>
      </c>
      <c r="AC1014" t="str">
        <f>IF(AB1014=1, data!D1014, "0")</f>
        <v>0</v>
      </c>
    </row>
    <row r="1015" spans="1:29" x14ac:dyDescent="0.25">
      <c r="A1015" s="1">
        <v>185181</v>
      </c>
      <c r="B1015">
        <v>1</v>
      </c>
      <c r="C1015" s="1" t="s">
        <v>1036</v>
      </c>
      <c r="D1015">
        <v>2</v>
      </c>
      <c r="E1015">
        <v>7</v>
      </c>
      <c r="F1015">
        <v>6</v>
      </c>
      <c r="G1015">
        <v>1</v>
      </c>
      <c r="H1015">
        <v>25</v>
      </c>
      <c r="I1015">
        <v>1</v>
      </c>
      <c r="J1015">
        <v>6</v>
      </c>
      <c r="K1015">
        <v>5</v>
      </c>
      <c r="L1015">
        <v>-1</v>
      </c>
      <c r="M1015">
        <v>2</v>
      </c>
      <c r="N1015">
        <v>4</v>
      </c>
      <c r="O1015">
        <v>1</v>
      </c>
      <c r="P1015">
        <v>2</v>
      </c>
      <c r="Q1015">
        <v>0</v>
      </c>
      <c r="R1015">
        <v>-1</v>
      </c>
      <c r="S1015">
        <v>0</v>
      </c>
      <c r="T1015">
        <v>167.6</v>
      </c>
      <c r="U1015">
        <v>61.6</v>
      </c>
      <c r="V1015">
        <v>21.93</v>
      </c>
      <c r="W1015">
        <v>0.92300000000000004</v>
      </c>
      <c r="X1015">
        <v>-8</v>
      </c>
      <c r="Y1015">
        <v>3</v>
      </c>
      <c r="Z1015">
        <f>IF(AND(MIN(data!D1015:'data'!K1015, data!M1015:'data'!Y1015)&gt;=0, IF(data!L1015&lt;0, FALSE, data!L1015&lt;=95),COUNTA(data!D1015:'data'!Y1015)=22), 1, 0)</f>
        <v>0</v>
      </c>
      <c r="AA1015">
        <f>IF(data!D1015=3, IF(COUNTIFS(data!A:A, data!A1015, data!G:G, "&lt;&gt;2")=0, 1, 0), 0)</f>
        <v>0</v>
      </c>
      <c r="AB1015">
        <f>IF(AND(data!G1015=2, COUNTIFS(data!A:A, data!A1015, data!G:G, 2) = data!D1015), 1, 0)</f>
        <v>0</v>
      </c>
      <c r="AC1015" t="str">
        <f>IF(AB1015=1, data!D1015, "0")</f>
        <v>0</v>
      </c>
    </row>
    <row r="1016" spans="1:29" x14ac:dyDescent="0.25">
      <c r="A1016" s="1">
        <v>185181</v>
      </c>
      <c r="B1016">
        <v>2</v>
      </c>
      <c r="C1016" s="1" t="s">
        <v>1037</v>
      </c>
      <c r="D1016">
        <v>2</v>
      </c>
      <c r="E1016">
        <v>7</v>
      </c>
      <c r="F1016">
        <v>6</v>
      </c>
      <c r="G1016">
        <v>1</v>
      </c>
      <c r="H1016">
        <v>21</v>
      </c>
      <c r="I1016">
        <v>1</v>
      </c>
      <c r="J1016">
        <v>6</v>
      </c>
      <c r="K1016">
        <v>3</v>
      </c>
      <c r="L1016">
        <v>-1</v>
      </c>
      <c r="M1016">
        <v>1</v>
      </c>
      <c r="N1016">
        <v>4</v>
      </c>
      <c r="O1016">
        <v>1</v>
      </c>
      <c r="P1016">
        <v>2</v>
      </c>
      <c r="Q1016">
        <v>0</v>
      </c>
      <c r="R1016">
        <v>2</v>
      </c>
      <c r="S1016">
        <v>0</v>
      </c>
      <c r="T1016">
        <v>168</v>
      </c>
      <c r="U1016">
        <v>55.5</v>
      </c>
      <c r="V1016">
        <v>19.664000000000001</v>
      </c>
      <c r="W1016">
        <v>-1</v>
      </c>
      <c r="X1016">
        <v>-8</v>
      </c>
      <c r="Y1016">
        <v>2</v>
      </c>
      <c r="Z1016">
        <f>IF(AND(MIN(data!D1016:'data'!K1016, data!M1016:'data'!Y1016)&gt;=0, IF(data!L1016&lt;0, FALSE, data!L1016&lt;=95),COUNTA(data!D1016:'data'!Y1016)=22), 1, 0)</f>
        <v>0</v>
      </c>
      <c r="AA1016">
        <f>IF(data!D1016=3, IF(COUNTIFS(data!A:A, data!A1016, data!G:G, "&lt;&gt;2")=0, 1, 0), 0)</f>
        <v>0</v>
      </c>
      <c r="AB1016">
        <f>IF(AND(data!G1016=2, COUNTIFS(data!A:A, data!A1016, data!G:G, 2) = data!D1016), 1, 0)</f>
        <v>0</v>
      </c>
      <c r="AC1016" t="str">
        <f>IF(AB1016=1, data!D1016, "0")</f>
        <v>0</v>
      </c>
    </row>
    <row r="1017" spans="1:29" x14ac:dyDescent="0.25">
      <c r="A1017" s="1">
        <v>185251</v>
      </c>
      <c r="B1017">
        <v>1</v>
      </c>
      <c r="C1017" s="1" t="s">
        <v>1038</v>
      </c>
      <c r="D1017">
        <v>2</v>
      </c>
      <c r="E1017">
        <v>7</v>
      </c>
      <c r="F1017">
        <v>6</v>
      </c>
      <c r="G1017">
        <v>2</v>
      </c>
      <c r="H1017">
        <v>28</v>
      </c>
      <c r="I1017">
        <v>6</v>
      </c>
      <c r="J1017">
        <v>1</v>
      </c>
      <c r="K1017">
        <v>1</v>
      </c>
      <c r="L1017">
        <v>25</v>
      </c>
      <c r="M1017">
        <v>1</v>
      </c>
      <c r="N1017">
        <v>1</v>
      </c>
      <c r="O1017">
        <v>5</v>
      </c>
      <c r="P1017">
        <v>1</v>
      </c>
      <c r="Q1017">
        <v>14.74</v>
      </c>
      <c r="R1017">
        <v>-1</v>
      </c>
      <c r="S1017">
        <v>5</v>
      </c>
      <c r="T1017">
        <v>166.8</v>
      </c>
      <c r="U1017">
        <v>71</v>
      </c>
      <c r="V1017">
        <v>25.518999999999998</v>
      </c>
      <c r="W1017">
        <v>0.79200000000000004</v>
      </c>
      <c r="X1017">
        <v>1</v>
      </c>
      <c r="Y1017">
        <v>3</v>
      </c>
      <c r="Z1017">
        <f>IF(AND(MIN(data!D1017:'data'!K1017, data!M1017:'data'!Y1017)&gt;=0, IF(data!L1017&lt;0, FALSE, data!L1017&lt;=95),COUNTA(data!D1017:'data'!Y1017)=22), 1, 0)</f>
        <v>0</v>
      </c>
      <c r="AA1017">
        <f>IF(data!D1017=3, IF(COUNTIFS(data!A:A, data!A1017, data!G:G, "&lt;&gt;2")=0, 1, 0), 0)</f>
        <v>0</v>
      </c>
      <c r="AB1017">
        <f>IF(AND(data!G1017=2, COUNTIFS(data!A:A, data!A1017, data!G:G, 2) = data!D1017), 1, 0)</f>
        <v>0</v>
      </c>
      <c r="AC1017" t="str">
        <f>IF(AB1017=1, data!D1017, "0")</f>
        <v>0</v>
      </c>
    </row>
    <row r="1018" spans="1:29" x14ac:dyDescent="0.25">
      <c r="A1018" s="1">
        <v>185251</v>
      </c>
      <c r="B1018">
        <v>2</v>
      </c>
      <c r="C1018" s="1" t="s">
        <v>1039</v>
      </c>
      <c r="D1018">
        <v>2</v>
      </c>
      <c r="E1018">
        <v>7</v>
      </c>
      <c r="F1018">
        <v>6</v>
      </c>
      <c r="G1018">
        <v>1</v>
      </c>
      <c r="H1018">
        <v>28</v>
      </c>
      <c r="I1018">
        <v>6</v>
      </c>
      <c r="J1018">
        <v>1</v>
      </c>
      <c r="K1018">
        <v>1</v>
      </c>
      <c r="L1018">
        <v>25</v>
      </c>
      <c r="M1018">
        <v>1</v>
      </c>
      <c r="N1018">
        <v>3</v>
      </c>
      <c r="O1018">
        <v>5</v>
      </c>
      <c r="P1018">
        <v>1</v>
      </c>
      <c r="Q1018">
        <v>21</v>
      </c>
      <c r="R1018">
        <v>-1</v>
      </c>
      <c r="S1018">
        <v>2</v>
      </c>
      <c r="T1018">
        <v>189.4</v>
      </c>
      <c r="U1018">
        <v>-1</v>
      </c>
      <c r="V1018">
        <v>-1</v>
      </c>
      <c r="W1018">
        <v>0.84599999999999997</v>
      </c>
      <c r="X1018">
        <v>1</v>
      </c>
      <c r="Y1018">
        <v>3</v>
      </c>
      <c r="Z1018">
        <f>IF(AND(MIN(data!D1018:'data'!K1018, data!M1018:'data'!Y1018)&gt;=0, IF(data!L1018&lt;0, FALSE, data!L1018&lt;=95),COUNTA(data!D1018:'data'!Y1018)=22), 1, 0)</f>
        <v>0</v>
      </c>
      <c r="AA1018">
        <f>IF(data!D1018=3, IF(COUNTIFS(data!A:A, data!A1018, data!G:G, "&lt;&gt;2")=0, 1, 0), 0)</f>
        <v>0</v>
      </c>
      <c r="AB1018">
        <f>IF(AND(data!G1018=2, COUNTIFS(data!A:A, data!A1018, data!G:G, 2) = data!D1018), 1, 0)</f>
        <v>0</v>
      </c>
      <c r="AC1018" t="str">
        <f>IF(AB1018=1, data!D1018, "0")</f>
        <v>0</v>
      </c>
    </row>
    <row r="1019" spans="1:29" x14ac:dyDescent="0.25">
      <c r="A1019" s="1">
        <v>185271</v>
      </c>
      <c r="B1019">
        <v>1</v>
      </c>
      <c r="C1019" s="1" t="s">
        <v>1040</v>
      </c>
      <c r="D1019">
        <v>1</v>
      </c>
      <c r="E1019">
        <v>7</v>
      </c>
      <c r="F1019">
        <v>6</v>
      </c>
      <c r="G1019">
        <v>1</v>
      </c>
      <c r="H1019">
        <v>55</v>
      </c>
      <c r="I1019">
        <v>4</v>
      </c>
      <c r="J1019">
        <v>7</v>
      </c>
      <c r="K1019">
        <v>7</v>
      </c>
      <c r="L1019">
        <v>6</v>
      </c>
      <c r="M1019">
        <v>1</v>
      </c>
      <c r="N1019">
        <v>4</v>
      </c>
      <c r="O1019">
        <v>2</v>
      </c>
      <c r="P1019">
        <v>1</v>
      </c>
      <c r="Q1019">
        <v>3.0579999999999998</v>
      </c>
      <c r="R1019">
        <v>-1</v>
      </c>
      <c r="S1019">
        <v>-9</v>
      </c>
      <c r="T1019">
        <v>164.6</v>
      </c>
      <c r="U1019">
        <v>51</v>
      </c>
      <c r="V1019">
        <v>18.824000000000002</v>
      </c>
      <c r="W1019">
        <v>0.83499999999999996</v>
      </c>
      <c r="X1019">
        <v>1</v>
      </c>
      <c r="Y1019">
        <v>3</v>
      </c>
      <c r="Z1019">
        <f>IF(AND(MIN(data!D1019:'data'!K1019, data!M1019:'data'!Y1019)&gt;=0, IF(data!L1019&lt;0, FALSE, data!L1019&lt;=95),COUNTA(data!D1019:'data'!Y1019)=22), 1, 0)</f>
        <v>0</v>
      </c>
      <c r="AA1019">
        <f>IF(data!D1019=3, IF(COUNTIFS(data!A:A, data!A1019, data!G:G, "&lt;&gt;2")=0, 1, 0), 0)</f>
        <v>0</v>
      </c>
      <c r="AB1019">
        <f>IF(AND(data!G1019=2, COUNTIFS(data!A:A, data!A1019, data!G:G, 2) = data!D1019), 1, 0)</f>
        <v>0</v>
      </c>
      <c r="AC1019" t="str">
        <f>IF(AB1019=1, data!D1019, "0")</f>
        <v>0</v>
      </c>
    </row>
    <row r="1020" spans="1:29" x14ac:dyDescent="0.25">
      <c r="A1020" s="1">
        <v>185371</v>
      </c>
      <c r="B1020">
        <v>1</v>
      </c>
      <c r="C1020" s="1" t="s">
        <v>1041</v>
      </c>
      <c r="D1020">
        <v>5</v>
      </c>
      <c r="E1020">
        <v>7</v>
      </c>
      <c r="F1020">
        <v>6</v>
      </c>
      <c r="G1020">
        <v>1</v>
      </c>
      <c r="H1020">
        <v>37</v>
      </c>
      <c r="I1020">
        <v>2</v>
      </c>
      <c r="J1020">
        <v>6</v>
      </c>
      <c r="K1020">
        <v>4</v>
      </c>
      <c r="L1020">
        <v>-1</v>
      </c>
      <c r="M1020">
        <v>2</v>
      </c>
      <c r="N1020">
        <v>1</v>
      </c>
      <c r="O1020">
        <v>5</v>
      </c>
      <c r="P1020">
        <v>2</v>
      </c>
      <c r="Q1020">
        <v>0</v>
      </c>
      <c r="R1020">
        <v>-1</v>
      </c>
      <c r="S1020">
        <v>0</v>
      </c>
      <c r="T1020">
        <v>169.7</v>
      </c>
      <c r="U1020">
        <v>61.9</v>
      </c>
      <c r="V1020">
        <v>21.494</v>
      </c>
      <c r="W1020">
        <v>0.88500000000000001</v>
      </c>
      <c r="X1020">
        <v>1</v>
      </c>
      <c r="Y1020">
        <v>3</v>
      </c>
      <c r="Z1020">
        <f>IF(AND(MIN(data!D1020:'data'!K1020, data!M1020:'data'!Y1020)&gt;=0, IF(data!L1020&lt;0, FALSE, data!L1020&lt;=95),COUNTA(data!D1020:'data'!Y1020)=22), 1, 0)</f>
        <v>0</v>
      </c>
      <c r="AA1020">
        <f>IF(data!D1020=3, IF(COUNTIFS(data!A:A, data!A1020, data!G:G, "&lt;&gt;2")=0, 1, 0), 0)</f>
        <v>0</v>
      </c>
      <c r="AB1020">
        <f>IF(AND(data!G1020=2, COUNTIFS(data!A:A, data!A1020, data!G:G, 2) = data!D1020), 1, 0)</f>
        <v>0</v>
      </c>
      <c r="AC1020" t="str">
        <f>IF(AB1020=1, data!D1020, "0")</f>
        <v>0</v>
      </c>
    </row>
    <row r="1021" spans="1:29" x14ac:dyDescent="0.25">
      <c r="A1021" s="1">
        <v>185371</v>
      </c>
      <c r="B1021">
        <v>2</v>
      </c>
      <c r="C1021" s="1" t="s">
        <v>1042</v>
      </c>
      <c r="D1021">
        <v>5</v>
      </c>
      <c r="E1021">
        <v>7</v>
      </c>
      <c r="F1021">
        <v>6</v>
      </c>
      <c r="G1021">
        <v>2</v>
      </c>
      <c r="H1021">
        <v>22</v>
      </c>
      <c r="I1021">
        <v>1</v>
      </c>
      <c r="J1021">
        <v>6</v>
      </c>
      <c r="K1021">
        <v>1</v>
      </c>
      <c r="L1021">
        <v>-1</v>
      </c>
      <c r="M1021">
        <v>2</v>
      </c>
      <c r="N1021">
        <v>1</v>
      </c>
      <c r="O1021">
        <v>5</v>
      </c>
      <c r="P1021">
        <v>2</v>
      </c>
      <c r="Q1021">
        <v>0</v>
      </c>
      <c r="R1021">
        <v>4</v>
      </c>
      <c r="S1021">
        <v>5</v>
      </c>
      <c r="T1021">
        <v>157.1</v>
      </c>
      <c r="U1021">
        <v>45.1</v>
      </c>
      <c r="V1021">
        <v>18.274000000000001</v>
      </c>
      <c r="W1021">
        <v>0.79300000000000004</v>
      </c>
      <c r="X1021">
        <v>3</v>
      </c>
      <c r="Y1021">
        <v>2</v>
      </c>
      <c r="Z1021">
        <f>IF(AND(MIN(data!D1021:'data'!K1021, data!M1021:'data'!Y1021)&gt;=0, IF(data!L1021&lt;0, FALSE, data!L1021&lt;=95),COUNTA(data!D1021:'data'!Y1021)=22), 1, 0)</f>
        <v>0</v>
      </c>
      <c r="AA1021">
        <f>IF(data!D1021=3, IF(COUNTIFS(data!A:A, data!A1021, data!G:G, "&lt;&gt;2")=0, 1, 0), 0)</f>
        <v>0</v>
      </c>
      <c r="AB1021">
        <f>IF(AND(data!G1021=2, COUNTIFS(data!A:A, data!A1021, data!G:G, 2) = data!D1021), 1, 0)</f>
        <v>0</v>
      </c>
      <c r="AC1021" t="str">
        <f>IF(AB1021=1, data!D1021, "0")</f>
        <v>0</v>
      </c>
    </row>
    <row r="1022" spans="1:29" x14ac:dyDescent="0.25">
      <c r="A1022" s="1">
        <v>185371</v>
      </c>
      <c r="B1022">
        <v>3</v>
      </c>
      <c r="C1022" s="1" t="s">
        <v>1043</v>
      </c>
      <c r="D1022">
        <v>5</v>
      </c>
      <c r="E1022">
        <v>7</v>
      </c>
      <c r="F1022">
        <v>6</v>
      </c>
      <c r="G1022">
        <v>1</v>
      </c>
      <c r="H1022">
        <v>16</v>
      </c>
      <c r="I1022">
        <v>1</v>
      </c>
      <c r="J1022">
        <v>6</v>
      </c>
      <c r="K1022">
        <v>4</v>
      </c>
      <c r="L1022">
        <v>-1</v>
      </c>
      <c r="M1022">
        <v>2</v>
      </c>
      <c r="N1022">
        <v>1</v>
      </c>
      <c r="O1022">
        <v>5</v>
      </c>
      <c r="P1022">
        <v>2</v>
      </c>
      <c r="Q1022">
        <v>0</v>
      </c>
      <c r="R1022">
        <v>0</v>
      </c>
      <c r="S1022">
        <v>1</v>
      </c>
      <c r="T1022">
        <v>175.1</v>
      </c>
      <c r="U1022">
        <v>58.5</v>
      </c>
      <c r="V1022">
        <v>19.079999999999998</v>
      </c>
      <c r="W1022">
        <v>0.74099999999999999</v>
      </c>
      <c r="X1022">
        <v>-8</v>
      </c>
      <c r="Y1022">
        <v>3</v>
      </c>
      <c r="Z1022">
        <f>IF(AND(MIN(data!D1022:'data'!K1022, data!M1022:'data'!Y1022)&gt;=0, IF(data!L1022&lt;0, FALSE, data!L1022&lt;=95),COUNTA(data!D1022:'data'!Y1022)=22), 1, 0)</f>
        <v>0</v>
      </c>
      <c r="AA1022">
        <f>IF(data!D1022=3, IF(COUNTIFS(data!A:A, data!A1022, data!G:G, "&lt;&gt;2")=0, 1, 0), 0)</f>
        <v>0</v>
      </c>
      <c r="AB1022">
        <f>IF(AND(data!G1022=2, COUNTIFS(data!A:A, data!A1022, data!G:G, 2) = data!D1022), 1, 0)</f>
        <v>0</v>
      </c>
      <c r="AC1022" t="str">
        <f>IF(AB1022=1, data!D1022, "0")</f>
        <v>0</v>
      </c>
    </row>
    <row r="1023" spans="1:29" x14ac:dyDescent="0.25">
      <c r="A1023" s="1">
        <v>185371</v>
      </c>
      <c r="B1023">
        <v>4</v>
      </c>
      <c r="C1023" s="1" t="s">
        <v>1044</v>
      </c>
      <c r="D1023">
        <v>5</v>
      </c>
      <c r="E1023">
        <v>7</v>
      </c>
      <c r="F1023">
        <v>6</v>
      </c>
      <c r="G1023">
        <v>1</v>
      </c>
      <c r="H1023">
        <v>5</v>
      </c>
      <c r="I1023">
        <v>-1</v>
      </c>
      <c r="J1023">
        <v>6</v>
      </c>
      <c r="K1023">
        <v>-1</v>
      </c>
      <c r="L1023">
        <v>-1</v>
      </c>
      <c r="M1023">
        <v>2</v>
      </c>
      <c r="N1023">
        <v>-1</v>
      </c>
      <c r="O1023">
        <v>-1</v>
      </c>
      <c r="P1023">
        <v>-1</v>
      </c>
      <c r="Q1023">
        <v>-1</v>
      </c>
      <c r="R1023">
        <v>-1</v>
      </c>
      <c r="S1023">
        <v>-2</v>
      </c>
      <c r="T1023">
        <v>114.4</v>
      </c>
      <c r="U1023">
        <v>19.399999999999999</v>
      </c>
      <c r="V1023">
        <v>14.823</v>
      </c>
      <c r="W1023">
        <v>-1</v>
      </c>
      <c r="X1023">
        <v>-2</v>
      </c>
      <c r="Y1023">
        <v>-2</v>
      </c>
      <c r="Z1023">
        <f>IF(AND(MIN(data!D1023:'data'!K1023, data!M1023:'data'!Y1023)&gt;=0, IF(data!L1023&lt;0, FALSE, data!L1023&lt;=95),COUNTA(data!D1023:'data'!Y1023)=22), 1, 0)</f>
        <v>0</v>
      </c>
      <c r="AA1023">
        <f>IF(data!D1023=3, IF(COUNTIFS(data!A:A, data!A1023, data!G:G, "&lt;&gt;2")=0, 1, 0), 0)</f>
        <v>0</v>
      </c>
      <c r="AB1023">
        <f>IF(AND(data!G1023=2, COUNTIFS(data!A:A, data!A1023, data!G:G, 2) = data!D1023), 1, 0)</f>
        <v>0</v>
      </c>
      <c r="AC1023" t="str">
        <f>IF(AB1023=1, data!D1023, "0")</f>
        <v>0</v>
      </c>
    </row>
    <row r="1024" spans="1:29" x14ac:dyDescent="0.25">
      <c r="A1024" s="1">
        <v>185371</v>
      </c>
      <c r="B1024">
        <v>5</v>
      </c>
      <c r="C1024" s="1" t="s">
        <v>1045</v>
      </c>
      <c r="D1024">
        <v>5</v>
      </c>
      <c r="E1024">
        <v>7</v>
      </c>
      <c r="F1024">
        <v>6</v>
      </c>
      <c r="G1024">
        <v>1</v>
      </c>
      <c r="H1024">
        <v>1</v>
      </c>
      <c r="I1024">
        <v>-1</v>
      </c>
      <c r="J1024">
        <v>6</v>
      </c>
      <c r="K1024">
        <v>-1</v>
      </c>
      <c r="L1024">
        <v>-1</v>
      </c>
      <c r="M1024">
        <v>1</v>
      </c>
      <c r="N1024">
        <v>-1</v>
      </c>
      <c r="O1024">
        <v>-1</v>
      </c>
      <c r="P1024">
        <v>-1</v>
      </c>
      <c r="Q1024">
        <v>-1</v>
      </c>
      <c r="R1024">
        <v>-1</v>
      </c>
      <c r="S1024">
        <v>-2</v>
      </c>
      <c r="T1024">
        <v>-1</v>
      </c>
      <c r="U1024">
        <v>11.6</v>
      </c>
      <c r="V1024">
        <v>-1</v>
      </c>
      <c r="W1024">
        <v>-1</v>
      </c>
      <c r="X1024">
        <v>-2</v>
      </c>
      <c r="Y1024">
        <v>-2</v>
      </c>
      <c r="Z1024">
        <f>IF(AND(MIN(data!D1024:'data'!K1024, data!M1024:'data'!Y1024)&gt;=0, IF(data!L1024&lt;0, FALSE, data!L1024&lt;=95),COUNTA(data!D1024:'data'!Y1024)=22), 1, 0)</f>
        <v>0</v>
      </c>
      <c r="AA1024">
        <f>IF(data!D1024=3, IF(COUNTIFS(data!A:A, data!A1024, data!G:G, "&lt;&gt;2")=0, 1, 0), 0)</f>
        <v>0</v>
      </c>
      <c r="AB1024">
        <f>IF(AND(data!G1024=2, COUNTIFS(data!A:A, data!A1024, data!G:G, 2) = data!D1024), 1, 0)</f>
        <v>0</v>
      </c>
      <c r="AC1024" t="str">
        <f>IF(AB1024=1, data!D1024, "0")</f>
        <v>0</v>
      </c>
    </row>
    <row r="1025" spans="1:29" x14ac:dyDescent="0.25">
      <c r="A1025" s="1">
        <v>186151</v>
      </c>
      <c r="B1025">
        <v>1</v>
      </c>
      <c r="C1025" s="1" t="s">
        <v>1046</v>
      </c>
      <c r="D1025">
        <v>3</v>
      </c>
      <c r="E1025">
        <v>1</v>
      </c>
      <c r="F1025">
        <v>10</v>
      </c>
      <c r="G1025">
        <v>1</v>
      </c>
      <c r="H1025">
        <v>44</v>
      </c>
      <c r="I1025">
        <v>2</v>
      </c>
      <c r="J1025">
        <v>1</v>
      </c>
      <c r="K1025">
        <v>4</v>
      </c>
      <c r="L1025">
        <v>16</v>
      </c>
      <c r="M1025">
        <v>2</v>
      </c>
      <c r="N1025">
        <v>1</v>
      </c>
      <c r="O1025">
        <v>5</v>
      </c>
      <c r="P1025">
        <v>1</v>
      </c>
      <c r="Q1025">
        <v>2.1629999999999998</v>
      </c>
      <c r="R1025">
        <v>-1</v>
      </c>
      <c r="S1025">
        <v>0</v>
      </c>
      <c r="T1025">
        <v>175.6</v>
      </c>
      <c r="U1025">
        <v>87.4</v>
      </c>
      <c r="V1025">
        <v>28.344000000000001</v>
      </c>
      <c r="W1025">
        <v>0.91400000000000003</v>
      </c>
      <c r="X1025">
        <v>2</v>
      </c>
      <c r="Y1025">
        <v>3</v>
      </c>
      <c r="Z1025">
        <f>IF(AND(MIN(data!D1025:'data'!K1025, data!M1025:'data'!Y1025)&gt;=0, IF(data!L1025&lt;0, FALSE, data!L1025&lt;=95),COUNTA(data!D1025:'data'!Y1025)=22), 1, 0)</f>
        <v>0</v>
      </c>
      <c r="AA1025">
        <f>IF(data!D1025=3, IF(COUNTIFS(data!A:A, data!A1025, data!G:G, "&lt;&gt;2")=0, 1, 0), 0)</f>
        <v>0</v>
      </c>
      <c r="AB1025">
        <f>IF(AND(data!G1025=2, COUNTIFS(data!A:A, data!A1025, data!G:G, 2) = data!D1025), 1, 0)</f>
        <v>0</v>
      </c>
      <c r="AC1025" t="str">
        <f>IF(AB1025=1, data!D1025, "0")</f>
        <v>0</v>
      </c>
    </row>
    <row r="1026" spans="1:29" x14ac:dyDescent="0.25">
      <c r="A1026" s="1">
        <v>186151</v>
      </c>
      <c r="B1026">
        <v>2</v>
      </c>
      <c r="C1026" s="1" t="s">
        <v>1047</v>
      </c>
      <c r="D1026">
        <v>3</v>
      </c>
      <c r="E1026">
        <v>1</v>
      </c>
      <c r="F1026">
        <v>10</v>
      </c>
      <c r="G1026">
        <v>2</v>
      </c>
      <c r="H1026">
        <v>42</v>
      </c>
      <c r="I1026">
        <v>2</v>
      </c>
      <c r="J1026">
        <v>1</v>
      </c>
      <c r="K1026">
        <v>7</v>
      </c>
      <c r="L1026">
        <v>16</v>
      </c>
      <c r="M1026">
        <v>3</v>
      </c>
      <c r="N1026">
        <v>3</v>
      </c>
      <c r="O1026">
        <v>5</v>
      </c>
      <c r="P1026">
        <v>1</v>
      </c>
      <c r="Q1026">
        <v>0.317</v>
      </c>
      <c r="R1026">
        <v>-1</v>
      </c>
      <c r="S1026">
        <v>0</v>
      </c>
      <c r="T1026">
        <v>164.1</v>
      </c>
      <c r="U1026">
        <v>99.6</v>
      </c>
      <c r="V1026">
        <v>36.985999999999997</v>
      </c>
      <c r="W1026">
        <v>0.68700000000000006</v>
      </c>
      <c r="X1026">
        <v>2</v>
      </c>
      <c r="Y1026">
        <v>1</v>
      </c>
      <c r="Z1026">
        <f>IF(AND(MIN(data!D1026:'data'!K1026, data!M1026:'data'!Y1026)&gt;=0, IF(data!L1026&lt;0, FALSE, data!L1026&lt;=95),COUNTA(data!D1026:'data'!Y1026)=22), 1, 0)</f>
        <v>0</v>
      </c>
      <c r="AA1026">
        <f>IF(data!D1026=3, IF(COUNTIFS(data!A:A, data!A1026, data!G:G, "&lt;&gt;2")=0, 1, 0), 0)</f>
        <v>0</v>
      </c>
      <c r="AB1026">
        <f>IF(AND(data!G1026=2, COUNTIFS(data!A:A, data!A1026, data!G:G, 2) = data!D1026), 1, 0)</f>
        <v>0</v>
      </c>
      <c r="AC1026" t="str">
        <f>IF(AB1026=1, data!D1026, "0")</f>
        <v>0</v>
      </c>
    </row>
    <row r="1027" spans="1:29" x14ac:dyDescent="0.25">
      <c r="A1027" s="1">
        <v>186151</v>
      </c>
      <c r="B1027">
        <v>3</v>
      </c>
      <c r="C1027" s="1" t="s">
        <v>1048</v>
      </c>
      <c r="D1027">
        <v>3</v>
      </c>
      <c r="E1027">
        <v>1</v>
      </c>
      <c r="F1027">
        <v>10</v>
      </c>
      <c r="G1027">
        <v>2</v>
      </c>
      <c r="H1027">
        <v>19</v>
      </c>
      <c r="I1027">
        <v>1</v>
      </c>
      <c r="J1027">
        <v>1</v>
      </c>
      <c r="K1027">
        <v>4</v>
      </c>
      <c r="L1027">
        <v>16</v>
      </c>
      <c r="M1027">
        <v>1</v>
      </c>
      <c r="N1027">
        <v>1</v>
      </c>
      <c r="O1027">
        <v>5</v>
      </c>
      <c r="P1027">
        <v>1</v>
      </c>
      <c r="Q1027">
        <v>3.9529999999999998</v>
      </c>
      <c r="R1027">
        <v>4</v>
      </c>
      <c r="S1027">
        <v>0</v>
      </c>
      <c r="T1027">
        <v>162.4</v>
      </c>
      <c r="U1027">
        <v>61.5</v>
      </c>
      <c r="V1027">
        <v>23.318999999999999</v>
      </c>
      <c r="W1027">
        <v>0.71199999999999997</v>
      </c>
      <c r="X1027">
        <v>-8</v>
      </c>
      <c r="Y1027">
        <v>1</v>
      </c>
      <c r="Z1027">
        <f>IF(AND(MIN(data!D1027:'data'!K1027, data!M1027:'data'!Y1027)&gt;=0, IF(data!L1027&lt;0, FALSE, data!L1027&lt;=95),COUNTA(data!D1027:'data'!Y1027)=22), 1, 0)</f>
        <v>0</v>
      </c>
      <c r="AA1027">
        <f>IF(data!D1027=3, IF(COUNTIFS(data!A:A, data!A1027, data!G:G, "&lt;&gt;2")=0, 1, 0), 0)</f>
        <v>0</v>
      </c>
      <c r="AB1027">
        <f>IF(AND(data!G1027=2, COUNTIFS(data!A:A, data!A1027, data!G:G, 2) = data!D1027), 1, 0)</f>
        <v>0</v>
      </c>
      <c r="AC1027" t="str">
        <f>IF(AB1027=1, data!D1027, "0")</f>
        <v>0</v>
      </c>
    </row>
    <row r="1028" spans="1:29" x14ac:dyDescent="0.25">
      <c r="A1028" s="1">
        <v>186181</v>
      </c>
      <c r="B1028">
        <v>1</v>
      </c>
      <c r="C1028" s="1" t="s">
        <v>1049</v>
      </c>
      <c r="D1028">
        <v>5</v>
      </c>
      <c r="E1028">
        <v>1</v>
      </c>
      <c r="F1028">
        <v>10</v>
      </c>
      <c r="G1028">
        <v>1</v>
      </c>
      <c r="H1028">
        <v>35</v>
      </c>
      <c r="I1028">
        <v>2</v>
      </c>
      <c r="J1028">
        <v>1</v>
      </c>
      <c r="K1028">
        <v>4</v>
      </c>
      <c r="L1028">
        <v>21</v>
      </c>
      <c r="M1028">
        <v>1</v>
      </c>
      <c r="N1028">
        <v>1</v>
      </c>
      <c r="O1028">
        <v>5</v>
      </c>
      <c r="P1028">
        <v>1</v>
      </c>
      <c r="Q1028">
        <v>7.5289999999999999</v>
      </c>
      <c r="R1028">
        <v>-1</v>
      </c>
      <c r="S1028">
        <v>2</v>
      </c>
      <c r="T1028">
        <v>178.4</v>
      </c>
      <c r="U1028">
        <v>97.3</v>
      </c>
      <c r="V1028">
        <v>30.571999999999999</v>
      </c>
      <c r="W1028">
        <v>0.91100000000000003</v>
      </c>
      <c r="X1028">
        <v>2</v>
      </c>
      <c r="Y1028">
        <v>3</v>
      </c>
      <c r="Z1028">
        <f>IF(AND(MIN(data!D1028:'data'!K1028, data!M1028:'data'!Y1028)&gt;=0, IF(data!L1028&lt;0, FALSE, data!L1028&lt;=95),COUNTA(data!D1028:'data'!Y1028)=22), 1, 0)</f>
        <v>0</v>
      </c>
      <c r="AA1028">
        <f>IF(data!D1028=3, IF(COUNTIFS(data!A:A, data!A1028, data!G:G, "&lt;&gt;2")=0, 1, 0), 0)</f>
        <v>0</v>
      </c>
      <c r="AB1028">
        <f>IF(AND(data!G1028=2, COUNTIFS(data!A:A, data!A1028, data!G:G, 2) = data!D1028), 1, 0)</f>
        <v>0</v>
      </c>
      <c r="AC1028" t="str">
        <f>IF(AB1028=1, data!D1028, "0")</f>
        <v>0</v>
      </c>
    </row>
    <row r="1029" spans="1:29" x14ac:dyDescent="0.25">
      <c r="A1029" s="1">
        <v>186181</v>
      </c>
      <c r="B1029">
        <v>2</v>
      </c>
      <c r="C1029" s="1" t="s">
        <v>1050</v>
      </c>
      <c r="D1029">
        <v>5</v>
      </c>
      <c r="E1029">
        <v>1</v>
      </c>
      <c r="F1029">
        <v>10</v>
      </c>
      <c r="G1029">
        <v>2</v>
      </c>
      <c r="H1029">
        <v>44</v>
      </c>
      <c r="I1029">
        <v>2</v>
      </c>
      <c r="J1029">
        <v>1</v>
      </c>
      <c r="K1029">
        <v>1</v>
      </c>
      <c r="L1029">
        <v>21</v>
      </c>
      <c r="M1029">
        <v>1</v>
      </c>
      <c r="N1029">
        <v>1</v>
      </c>
      <c r="O1029">
        <v>5</v>
      </c>
      <c r="P1029">
        <v>1</v>
      </c>
      <c r="Q1029">
        <v>7.5579999999999998</v>
      </c>
      <c r="R1029">
        <v>-1</v>
      </c>
      <c r="S1029">
        <v>2</v>
      </c>
      <c r="T1029">
        <v>164.6</v>
      </c>
      <c r="U1029">
        <v>70.5</v>
      </c>
      <c r="V1029">
        <v>26.021000000000001</v>
      </c>
      <c r="W1029">
        <v>0.75800000000000001</v>
      </c>
      <c r="X1029">
        <v>2</v>
      </c>
      <c r="Y1029">
        <v>3</v>
      </c>
      <c r="Z1029">
        <f>IF(AND(MIN(data!D1029:'data'!K1029, data!M1029:'data'!Y1029)&gt;=0, IF(data!L1029&lt;0, FALSE, data!L1029&lt;=95),COUNTA(data!D1029:'data'!Y1029)=22), 1, 0)</f>
        <v>0</v>
      </c>
      <c r="AA1029">
        <f>IF(data!D1029=3, IF(COUNTIFS(data!A:A, data!A1029, data!G:G, "&lt;&gt;2")=0, 1, 0), 0)</f>
        <v>0</v>
      </c>
      <c r="AB1029">
        <f>IF(AND(data!G1029=2, COUNTIFS(data!A:A, data!A1029, data!G:G, 2) = data!D1029), 1, 0)</f>
        <v>0</v>
      </c>
      <c r="AC1029" t="str">
        <f>IF(AB1029=1, data!D1029, "0")</f>
        <v>0</v>
      </c>
    </row>
    <row r="1030" spans="1:29" x14ac:dyDescent="0.25">
      <c r="A1030" s="1">
        <v>186181</v>
      </c>
      <c r="B1030">
        <v>3</v>
      </c>
      <c r="C1030" s="1" t="s">
        <v>1051</v>
      </c>
      <c r="D1030">
        <v>5</v>
      </c>
      <c r="E1030">
        <v>1</v>
      </c>
      <c r="F1030">
        <v>10</v>
      </c>
      <c r="G1030">
        <v>2</v>
      </c>
      <c r="H1030">
        <v>17</v>
      </c>
      <c r="I1030">
        <v>1</v>
      </c>
      <c r="J1030">
        <v>1</v>
      </c>
      <c r="K1030">
        <v>3</v>
      </c>
      <c r="L1030">
        <v>21</v>
      </c>
      <c r="M1030">
        <v>2</v>
      </c>
      <c r="N1030">
        <v>1</v>
      </c>
      <c r="O1030">
        <v>5</v>
      </c>
      <c r="P1030">
        <v>1</v>
      </c>
      <c r="Q1030">
        <v>10.96</v>
      </c>
      <c r="R1030">
        <v>0</v>
      </c>
      <c r="S1030">
        <v>0</v>
      </c>
      <c r="T1030">
        <v>159.19999999999999</v>
      </c>
      <c r="U1030">
        <v>52.1</v>
      </c>
      <c r="V1030">
        <v>20.556999999999999</v>
      </c>
      <c r="W1030">
        <v>0.70599999999999996</v>
      </c>
      <c r="X1030">
        <v>1</v>
      </c>
      <c r="Y1030">
        <v>3</v>
      </c>
      <c r="Z1030">
        <f>IF(AND(MIN(data!D1030:'data'!K1030, data!M1030:'data'!Y1030)&gt;=0, IF(data!L1030&lt;0, FALSE, data!L1030&lt;=95),COUNTA(data!D1030:'data'!Y1030)=22), 1, 0)</f>
        <v>1</v>
      </c>
      <c r="AA1030">
        <f>IF(data!D1030=3, IF(COUNTIFS(data!A:A, data!A1030, data!G:G, "&lt;&gt;2")=0, 1, 0), 0)</f>
        <v>0</v>
      </c>
      <c r="AB1030">
        <f>IF(AND(data!G1030=2, COUNTIFS(data!A:A, data!A1030, data!G:G, 2) = data!D1030), 1, 0)</f>
        <v>0</v>
      </c>
      <c r="AC1030" t="str">
        <f>IF(AB1030=1, data!D1030, "0")</f>
        <v>0</v>
      </c>
    </row>
    <row r="1031" spans="1:29" x14ac:dyDescent="0.25">
      <c r="A1031" s="1">
        <v>186181</v>
      </c>
      <c r="B1031">
        <v>4</v>
      </c>
      <c r="C1031" s="1" t="s">
        <v>1052</v>
      </c>
      <c r="D1031">
        <v>5</v>
      </c>
      <c r="E1031">
        <v>1</v>
      </c>
      <c r="F1031">
        <v>10</v>
      </c>
      <c r="G1031">
        <v>1</v>
      </c>
      <c r="H1031">
        <v>15</v>
      </c>
      <c r="I1031">
        <v>-1</v>
      </c>
      <c r="J1031">
        <v>1</v>
      </c>
      <c r="K1031">
        <v>-1</v>
      </c>
      <c r="L1031">
        <v>21</v>
      </c>
      <c r="M1031">
        <v>2</v>
      </c>
      <c r="N1031">
        <v>-1</v>
      </c>
      <c r="O1031">
        <v>-1</v>
      </c>
      <c r="P1031">
        <v>-1</v>
      </c>
      <c r="Q1031">
        <v>-1</v>
      </c>
      <c r="R1031">
        <v>-1</v>
      </c>
      <c r="S1031">
        <v>0</v>
      </c>
      <c r="T1031">
        <v>167.9</v>
      </c>
      <c r="U1031">
        <v>56.2</v>
      </c>
      <c r="V1031">
        <v>19.936</v>
      </c>
      <c r="W1031">
        <v>-1</v>
      </c>
      <c r="X1031">
        <v>1</v>
      </c>
      <c r="Y1031">
        <v>2</v>
      </c>
      <c r="Z1031">
        <f>IF(AND(MIN(data!D1031:'data'!K1031, data!M1031:'data'!Y1031)&gt;=0, IF(data!L1031&lt;0, FALSE, data!L1031&lt;=95),COUNTA(data!D1031:'data'!Y1031)=22), 1, 0)</f>
        <v>0</v>
      </c>
      <c r="AA1031">
        <f>IF(data!D1031=3, IF(COUNTIFS(data!A:A, data!A1031, data!G:G, "&lt;&gt;2")=0, 1, 0), 0)</f>
        <v>0</v>
      </c>
      <c r="AB1031">
        <f>IF(AND(data!G1031=2, COUNTIFS(data!A:A, data!A1031, data!G:G, 2) = data!D1031), 1, 0)</f>
        <v>0</v>
      </c>
      <c r="AC1031" t="str">
        <f>IF(AB1031=1, data!D1031, "0")</f>
        <v>0</v>
      </c>
    </row>
    <row r="1032" spans="1:29" x14ac:dyDescent="0.25">
      <c r="A1032" s="1">
        <v>186181</v>
      </c>
      <c r="B1032">
        <v>5</v>
      </c>
      <c r="C1032" s="1" t="s">
        <v>1053</v>
      </c>
      <c r="D1032">
        <v>5</v>
      </c>
      <c r="E1032">
        <v>1</v>
      </c>
      <c r="F1032">
        <v>10</v>
      </c>
      <c r="G1032">
        <v>2</v>
      </c>
      <c r="H1032">
        <v>2</v>
      </c>
      <c r="I1032">
        <v>-1</v>
      </c>
      <c r="J1032">
        <v>1</v>
      </c>
      <c r="K1032">
        <v>-1</v>
      </c>
      <c r="L1032">
        <v>21</v>
      </c>
      <c r="M1032">
        <v>1</v>
      </c>
      <c r="N1032">
        <v>-1</v>
      </c>
      <c r="O1032">
        <v>-1</v>
      </c>
      <c r="P1032">
        <v>-1</v>
      </c>
      <c r="Q1032">
        <v>-1</v>
      </c>
      <c r="R1032">
        <v>-1</v>
      </c>
      <c r="S1032">
        <v>-2</v>
      </c>
      <c r="T1032">
        <v>92.6</v>
      </c>
      <c r="U1032">
        <v>13.8</v>
      </c>
      <c r="V1032">
        <v>16.094000000000001</v>
      </c>
      <c r="W1032">
        <v>-1</v>
      </c>
      <c r="X1032">
        <v>-2</v>
      </c>
      <c r="Y1032">
        <v>-2</v>
      </c>
      <c r="Z1032">
        <f>IF(AND(MIN(data!D1032:'data'!K1032, data!M1032:'data'!Y1032)&gt;=0, IF(data!L1032&lt;0, FALSE, data!L1032&lt;=95),COUNTA(data!D1032:'data'!Y1032)=22), 1, 0)</f>
        <v>0</v>
      </c>
      <c r="AA1032">
        <f>IF(data!D1032=3, IF(COUNTIFS(data!A:A, data!A1032, data!G:G, "&lt;&gt;2")=0, 1, 0), 0)</f>
        <v>0</v>
      </c>
      <c r="AB1032">
        <f>IF(AND(data!G1032=2, COUNTIFS(data!A:A, data!A1032, data!G:G, 2) = data!D1032), 1, 0)</f>
        <v>0</v>
      </c>
      <c r="AC1032" t="str">
        <f>IF(AB1032=1, data!D1032, "0")</f>
        <v>0</v>
      </c>
    </row>
    <row r="1033" spans="1:29" x14ac:dyDescent="0.25">
      <c r="A1033" s="1">
        <v>186201</v>
      </c>
      <c r="B1033">
        <v>1</v>
      </c>
      <c r="C1033" s="1" t="s">
        <v>1054</v>
      </c>
      <c r="D1033">
        <v>1</v>
      </c>
      <c r="E1033">
        <v>1</v>
      </c>
      <c r="F1033">
        <v>10</v>
      </c>
      <c r="G1033">
        <v>2</v>
      </c>
      <c r="H1033">
        <v>39</v>
      </c>
      <c r="I1033">
        <v>4</v>
      </c>
      <c r="J1033">
        <v>1</v>
      </c>
      <c r="K1033">
        <v>4</v>
      </c>
      <c r="L1033">
        <v>5</v>
      </c>
      <c r="M1033">
        <v>2</v>
      </c>
      <c r="N1033">
        <v>3</v>
      </c>
      <c r="O1033">
        <v>5</v>
      </c>
      <c r="P1033">
        <v>1</v>
      </c>
      <c r="Q1033">
        <v>19.125</v>
      </c>
      <c r="R1033">
        <v>-1</v>
      </c>
      <c r="S1033">
        <v>3</v>
      </c>
      <c r="T1033">
        <v>184.6</v>
      </c>
      <c r="U1033">
        <v>76.900000000000006</v>
      </c>
      <c r="V1033">
        <v>22.565999999999999</v>
      </c>
      <c r="W1033">
        <v>0.77500000000000002</v>
      </c>
      <c r="X1033">
        <v>1</v>
      </c>
      <c r="Y1033">
        <v>3</v>
      </c>
      <c r="Z1033">
        <f>IF(AND(MIN(data!D1033:'data'!K1033, data!M1033:'data'!Y1033)&gt;=0, IF(data!L1033&lt;0, FALSE, data!L1033&lt;=95),COUNTA(data!D1033:'data'!Y1033)=22), 1, 0)</f>
        <v>0</v>
      </c>
      <c r="AA1033">
        <f>IF(data!D1033=3, IF(COUNTIFS(data!A:A, data!A1033, data!G:G, "&lt;&gt;2")=0, 1, 0), 0)</f>
        <v>0</v>
      </c>
      <c r="AB1033">
        <f>IF(AND(data!G1033=2, COUNTIFS(data!A:A, data!A1033, data!G:G, 2) = data!D1033), 1, 0)</f>
        <v>1</v>
      </c>
      <c r="AC1033">
        <f>IF(AB1033=1, data!D1033, "0")</f>
        <v>1</v>
      </c>
    </row>
    <row r="1034" spans="1:29" x14ac:dyDescent="0.25">
      <c r="A1034" s="1">
        <v>186271</v>
      </c>
      <c r="B1034">
        <v>1</v>
      </c>
      <c r="C1034" s="1" t="s">
        <v>1055</v>
      </c>
      <c r="D1034">
        <v>4</v>
      </c>
      <c r="E1034">
        <v>1</v>
      </c>
      <c r="F1034">
        <v>10</v>
      </c>
      <c r="G1034">
        <v>2</v>
      </c>
      <c r="H1034">
        <v>36</v>
      </c>
      <c r="I1034">
        <v>2</v>
      </c>
      <c r="J1034">
        <v>1</v>
      </c>
      <c r="K1034">
        <v>1</v>
      </c>
      <c r="L1034">
        <v>97</v>
      </c>
      <c r="M1034">
        <v>3</v>
      </c>
      <c r="N1034">
        <v>4</v>
      </c>
      <c r="O1034">
        <v>2</v>
      </c>
      <c r="P1034">
        <v>1</v>
      </c>
      <c r="Q1034">
        <v>8.0980000000000008</v>
      </c>
      <c r="R1034">
        <v>-1</v>
      </c>
      <c r="S1034">
        <v>4</v>
      </c>
      <c r="T1034">
        <v>-1</v>
      </c>
      <c r="U1034">
        <v>-1</v>
      </c>
      <c r="V1034">
        <v>-1</v>
      </c>
      <c r="W1034">
        <v>-1</v>
      </c>
      <c r="X1034">
        <v>2</v>
      </c>
      <c r="Y1034">
        <v>1</v>
      </c>
      <c r="Z1034">
        <f>IF(AND(MIN(data!D1034:'data'!K1034, data!M1034:'data'!Y1034)&gt;=0, IF(data!L1034&lt;0, FALSE, data!L1034&lt;=95),COUNTA(data!D1034:'data'!Y1034)=22), 1, 0)</f>
        <v>0</v>
      </c>
      <c r="AA1034">
        <f>IF(data!D1034=3, IF(COUNTIFS(data!A:A, data!A1034, data!G:G, "&lt;&gt;2")=0, 1, 0), 0)</f>
        <v>0</v>
      </c>
      <c r="AB1034">
        <f>IF(AND(data!G1034=2, COUNTIFS(data!A:A, data!A1034, data!G:G, 2) = data!D1034), 1, 0)</f>
        <v>0</v>
      </c>
      <c r="AC1034" t="str">
        <f>IF(AB1034=1, data!D1034, "0")</f>
        <v>0</v>
      </c>
    </row>
    <row r="1035" spans="1:29" x14ac:dyDescent="0.25">
      <c r="A1035" s="1">
        <v>186271</v>
      </c>
      <c r="B1035">
        <v>2</v>
      </c>
      <c r="C1035" s="1" t="s">
        <v>1056</v>
      </c>
      <c r="D1035">
        <v>4</v>
      </c>
      <c r="E1035">
        <v>1</v>
      </c>
      <c r="F1035">
        <v>10</v>
      </c>
      <c r="G1035">
        <v>1</v>
      </c>
      <c r="H1035">
        <v>38</v>
      </c>
      <c r="I1035">
        <v>2</v>
      </c>
      <c r="J1035">
        <v>1</v>
      </c>
      <c r="K1035">
        <v>4</v>
      </c>
      <c r="L1035">
        <v>97</v>
      </c>
      <c r="M1035">
        <v>2</v>
      </c>
      <c r="N1035">
        <v>4</v>
      </c>
      <c r="O1035">
        <v>2</v>
      </c>
      <c r="P1035">
        <v>1</v>
      </c>
      <c r="Q1035">
        <v>43.183</v>
      </c>
      <c r="R1035">
        <v>-1</v>
      </c>
      <c r="S1035">
        <v>2</v>
      </c>
      <c r="T1035">
        <v>173.5</v>
      </c>
      <c r="U1035">
        <v>89.9</v>
      </c>
      <c r="V1035">
        <v>29.864999999999998</v>
      </c>
      <c r="W1035">
        <v>0.90700000000000003</v>
      </c>
      <c r="X1035">
        <v>2</v>
      </c>
      <c r="Y1035">
        <v>3</v>
      </c>
      <c r="Z1035">
        <f>IF(AND(MIN(data!D1035:'data'!K1035, data!M1035:'data'!Y1035)&gt;=0, IF(data!L1035&lt;0, FALSE, data!L1035&lt;=95),COUNTA(data!D1035:'data'!Y1035)=22), 1, 0)</f>
        <v>0</v>
      </c>
      <c r="AA1035">
        <f>IF(data!D1035=3, IF(COUNTIFS(data!A:A, data!A1035, data!G:G, "&lt;&gt;2")=0, 1, 0), 0)</f>
        <v>0</v>
      </c>
      <c r="AB1035">
        <f>IF(AND(data!G1035=2, COUNTIFS(data!A:A, data!A1035, data!G:G, 2) = data!D1035), 1, 0)</f>
        <v>0</v>
      </c>
      <c r="AC1035" t="str">
        <f>IF(AB1035=1, data!D1035, "0")</f>
        <v>0</v>
      </c>
    </row>
    <row r="1036" spans="1:29" x14ac:dyDescent="0.25">
      <c r="A1036" s="1">
        <v>186271</v>
      </c>
      <c r="B1036">
        <v>3</v>
      </c>
      <c r="C1036" s="1" t="s">
        <v>1057</v>
      </c>
      <c r="D1036">
        <v>4</v>
      </c>
      <c r="E1036">
        <v>1</v>
      </c>
      <c r="F1036">
        <v>10</v>
      </c>
      <c r="G1036">
        <v>2</v>
      </c>
      <c r="H1036">
        <v>12</v>
      </c>
      <c r="I1036">
        <v>-1</v>
      </c>
      <c r="J1036">
        <v>1</v>
      </c>
      <c r="K1036">
        <v>-1</v>
      </c>
      <c r="L1036">
        <v>97</v>
      </c>
      <c r="M1036">
        <v>2</v>
      </c>
      <c r="N1036">
        <v>-1</v>
      </c>
      <c r="O1036">
        <v>-1</v>
      </c>
      <c r="P1036">
        <v>-1</v>
      </c>
      <c r="Q1036">
        <v>-1</v>
      </c>
      <c r="R1036">
        <v>-1</v>
      </c>
      <c r="S1036">
        <v>-2</v>
      </c>
      <c r="T1036">
        <v>161.1</v>
      </c>
      <c r="U1036">
        <v>59.3</v>
      </c>
      <c r="V1036">
        <v>22.849</v>
      </c>
      <c r="W1036">
        <v>-1</v>
      </c>
      <c r="X1036">
        <v>1</v>
      </c>
      <c r="Y1036">
        <v>1</v>
      </c>
      <c r="Z1036">
        <f>IF(AND(MIN(data!D1036:'data'!K1036, data!M1036:'data'!Y1036)&gt;=0, IF(data!L1036&lt;0, FALSE, data!L1036&lt;=95),COUNTA(data!D1036:'data'!Y1036)=22), 1, 0)</f>
        <v>0</v>
      </c>
      <c r="AA1036">
        <f>IF(data!D1036=3, IF(COUNTIFS(data!A:A, data!A1036, data!G:G, "&lt;&gt;2")=0, 1, 0), 0)</f>
        <v>0</v>
      </c>
      <c r="AB1036">
        <f>IF(AND(data!G1036=2, COUNTIFS(data!A:A, data!A1036, data!G:G, 2) = data!D1036), 1, 0)</f>
        <v>0</v>
      </c>
      <c r="AC1036" t="str">
        <f>IF(AB1036=1, data!D1036, "0")</f>
        <v>0</v>
      </c>
    </row>
    <row r="1037" spans="1:29" x14ac:dyDescent="0.25">
      <c r="A1037" s="1">
        <v>186271</v>
      </c>
      <c r="B1037">
        <v>4</v>
      </c>
      <c r="C1037" s="1" t="s">
        <v>1058</v>
      </c>
      <c r="D1037">
        <v>4</v>
      </c>
      <c r="E1037">
        <v>1</v>
      </c>
      <c r="F1037">
        <v>10</v>
      </c>
      <c r="G1037">
        <v>2</v>
      </c>
      <c r="H1037">
        <v>8</v>
      </c>
      <c r="I1037">
        <v>-1</v>
      </c>
      <c r="J1037">
        <v>1</v>
      </c>
      <c r="K1037">
        <v>-1</v>
      </c>
      <c r="L1037">
        <v>97</v>
      </c>
      <c r="M1037">
        <v>2</v>
      </c>
      <c r="N1037">
        <v>-1</v>
      </c>
      <c r="O1037">
        <v>-1</v>
      </c>
      <c r="P1037">
        <v>-1</v>
      </c>
      <c r="Q1037">
        <v>-1</v>
      </c>
      <c r="R1037">
        <v>-1</v>
      </c>
      <c r="S1037">
        <v>-2</v>
      </c>
      <c r="T1037">
        <v>141.1</v>
      </c>
      <c r="U1037">
        <v>48.6</v>
      </c>
      <c r="V1037">
        <v>24.411000000000001</v>
      </c>
      <c r="W1037">
        <v>-1</v>
      </c>
      <c r="X1037">
        <v>-8</v>
      </c>
      <c r="Y1037">
        <v>3</v>
      </c>
      <c r="Z1037">
        <f>IF(AND(MIN(data!D1037:'data'!K1037, data!M1037:'data'!Y1037)&gt;=0, IF(data!L1037&lt;0, FALSE, data!L1037&lt;=95),COUNTA(data!D1037:'data'!Y1037)=22), 1, 0)</f>
        <v>0</v>
      </c>
      <c r="AA1037">
        <f>IF(data!D1037=3, IF(COUNTIFS(data!A:A, data!A1037, data!G:G, "&lt;&gt;2")=0, 1, 0), 0)</f>
        <v>0</v>
      </c>
      <c r="AB1037">
        <f>IF(AND(data!G1037=2, COUNTIFS(data!A:A, data!A1037, data!G:G, 2) = data!D1037), 1, 0)</f>
        <v>0</v>
      </c>
      <c r="AC1037" t="str">
        <f>IF(AB1037=1, data!D1037, "0")</f>
        <v>0</v>
      </c>
    </row>
    <row r="1038" spans="1:29" x14ac:dyDescent="0.25">
      <c r="A1038" s="1">
        <v>186341</v>
      </c>
      <c r="B1038">
        <v>1</v>
      </c>
      <c r="C1038" s="1" t="s">
        <v>1059</v>
      </c>
      <c r="D1038">
        <v>2</v>
      </c>
      <c r="E1038">
        <v>1</v>
      </c>
      <c r="F1038">
        <v>10</v>
      </c>
      <c r="G1038">
        <v>2</v>
      </c>
      <c r="H1038">
        <v>29</v>
      </c>
      <c r="I1038">
        <v>6</v>
      </c>
      <c r="J1038">
        <v>1</v>
      </c>
      <c r="K1038">
        <v>3</v>
      </c>
      <c r="L1038">
        <v>13</v>
      </c>
      <c r="M1038">
        <v>1</v>
      </c>
      <c r="N1038">
        <v>4</v>
      </c>
      <c r="O1038">
        <v>2</v>
      </c>
      <c r="P1038">
        <v>1</v>
      </c>
      <c r="Q1038">
        <v>20.449000000000002</v>
      </c>
      <c r="R1038">
        <v>-1</v>
      </c>
      <c r="S1038">
        <v>0</v>
      </c>
      <c r="T1038">
        <v>162.9</v>
      </c>
      <c r="U1038">
        <v>-1</v>
      </c>
      <c r="V1038">
        <v>-1</v>
      </c>
      <c r="W1038">
        <v>-1</v>
      </c>
      <c r="X1038">
        <v>2</v>
      </c>
      <c r="Y1038">
        <v>1</v>
      </c>
      <c r="Z1038">
        <f>IF(AND(MIN(data!D1038:'data'!K1038, data!M1038:'data'!Y1038)&gt;=0, IF(data!L1038&lt;0, FALSE, data!L1038&lt;=95),COUNTA(data!D1038:'data'!Y1038)=22), 1, 0)</f>
        <v>0</v>
      </c>
      <c r="AA1038">
        <f>IF(data!D1038=3, IF(COUNTIFS(data!A:A, data!A1038, data!G:G, "&lt;&gt;2")=0, 1, 0), 0)</f>
        <v>0</v>
      </c>
      <c r="AB1038">
        <f>IF(AND(data!G1038=2, COUNTIFS(data!A:A, data!A1038, data!G:G, 2) = data!D1038), 1, 0)</f>
        <v>0</v>
      </c>
      <c r="AC1038" t="str">
        <f>IF(AB1038=1, data!D1038, "0")</f>
        <v>0</v>
      </c>
    </row>
    <row r="1039" spans="1:29" x14ac:dyDescent="0.25">
      <c r="A1039" s="1">
        <v>186341</v>
      </c>
      <c r="B1039">
        <v>2</v>
      </c>
      <c r="C1039" s="1" t="s">
        <v>1060</v>
      </c>
      <c r="D1039">
        <v>2</v>
      </c>
      <c r="E1039">
        <v>1</v>
      </c>
      <c r="F1039">
        <v>10</v>
      </c>
      <c r="G1039">
        <v>1</v>
      </c>
      <c r="H1039">
        <v>31</v>
      </c>
      <c r="I1039">
        <v>6</v>
      </c>
      <c r="J1039">
        <v>1</v>
      </c>
      <c r="K1039">
        <v>2</v>
      </c>
      <c r="L1039">
        <v>13</v>
      </c>
      <c r="M1039">
        <v>1</v>
      </c>
      <c r="N1039">
        <v>1</v>
      </c>
      <c r="O1039">
        <v>5</v>
      </c>
      <c r="P1039">
        <v>1</v>
      </c>
      <c r="Q1039">
        <v>28.96</v>
      </c>
      <c r="R1039">
        <v>-1</v>
      </c>
      <c r="S1039">
        <v>0</v>
      </c>
      <c r="T1039">
        <v>167</v>
      </c>
      <c r="U1039">
        <v>95.1</v>
      </c>
      <c r="V1039">
        <v>34.098999999999997</v>
      </c>
      <c r="W1039">
        <v>0.94099999999999995</v>
      </c>
      <c r="X1039">
        <v>2</v>
      </c>
      <c r="Y1039">
        <v>1</v>
      </c>
      <c r="Z1039">
        <f>IF(AND(MIN(data!D1039:'data'!K1039, data!M1039:'data'!Y1039)&gt;=0, IF(data!L1039&lt;0, FALSE, data!L1039&lt;=95),COUNTA(data!D1039:'data'!Y1039)=22), 1, 0)</f>
        <v>0</v>
      </c>
      <c r="AA1039">
        <f>IF(data!D1039=3, IF(COUNTIFS(data!A:A, data!A1039, data!G:G, "&lt;&gt;2")=0, 1, 0), 0)</f>
        <v>0</v>
      </c>
      <c r="AB1039">
        <f>IF(AND(data!G1039=2, COUNTIFS(data!A:A, data!A1039, data!G:G, 2) = data!D1039), 1, 0)</f>
        <v>0</v>
      </c>
      <c r="AC1039" t="str">
        <f>IF(AB1039=1, data!D1039, "0")</f>
        <v>0</v>
      </c>
    </row>
    <row r="1040" spans="1:29" x14ac:dyDescent="0.25">
      <c r="A1040" s="1">
        <v>186351</v>
      </c>
      <c r="B1040">
        <v>1</v>
      </c>
      <c r="C1040" s="1" t="s">
        <v>1061</v>
      </c>
      <c r="D1040">
        <v>2</v>
      </c>
      <c r="E1040">
        <v>1</v>
      </c>
      <c r="F1040">
        <v>10</v>
      </c>
      <c r="G1040">
        <v>1</v>
      </c>
      <c r="H1040">
        <v>51</v>
      </c>
      <c r="I1040">
        <v>2</v>
      </c>
      <c r="J1040">
        <v>1</v>
      </c>
      <c r="K1040">
        <v>2</v>
      </c>
      <c r="L1040">
        <v>21</v>
      </c>
      <c r="M1040">
        <v>2</v>
      </c>
      <c r="N1040">
        <v>3</v>
      </c>
      <c r="O1040">
        <v>5</v>
      </c>
      <c r="P1040">
        <v>1</v>
      </c>
      <c r="Q1040">
        <v>39.087000000000003</v>
      </c>
      <c r="R1040">
        <v>-1</v>
      </c>
      <c r="S1040">
        <v>2</v>
      </c>
      <c r="T1040">
        <v>160.30000000000001</v>
      </c>
      <c r="U1040">
        <v>92.4</v>
      </c>
      <c r="V1040">
        <v>35.959000000000003</v>
      </c>
      <c r="W1040">
        <v>-1</v>
      </c>
      <c r="X1040">
        <v>2</v>
      </c>
      <c r="Y1040">
        <v>1</v>
      </c>
      <c r="Z1040">
        <f>IF(AND(MIN(data!D1040:'data'!K1040, data!M1040:'data'!Y1040)&gt;=0, IF(data!L1040&lt;0, FALSE, data!L1040&lt;=95),COUNTA(data!D1040:'data'!Y1040)=22), 1, 0)</f>
        <v>0</v>
      </c>
      <c r="AA1040">
        <f>IF(data!D1040=3, IF(COUNTIFS(data!A:A, data!A1040, data!G:G, "&lt;&gt;2")=0, 1, 0), 0)</f>
        <v>0</v>
      </c>
      <c r="AB1040">
        <f>IF(AND(data!G1040=2, COUNTIFS(data!A:A, data!A1040, data!G:G, 2) = data!D1040), 1, 0)</f>
        <v>0</v>
      </c>
      <c r="AC1040" t="str">
        <f>IF(AB1040=1, data!D1040, "0")</f>
        <v>0</v>
      </c>
    </row>
    <row r="1041" spans="1:29" x14ac:dyDescent="0.25">
      <c r="A1041" s="1">
        <v>186351</v>
      </c>
      <c r="B1041">
        <v>2</v>
      </c>
      <c r="C1041" s="1" t="s">
        <v>1062</v>
      </c>
      <c r="D1041">
        <v>2</v>
      </c>
      <c r="E1041">
        <v>1</v>
      </c>
      <c r="F1041">
        <v>10</v>
      </c>
      <c r="G1041">
        <v>2</v>
      </c>
      <c r="H1041">
        <v>39</v>
      </c>
      <c r="I1041">
        <v>2</v>
      </c>
      <c r="J1041">
        <v>5</v>
      </c>
      <c r="K1041">
        <v>7</v>
      </c>
      <c r="L1041">
        <v>21</v>
      </c>
      <c r="M1041">
        <v>1</v>
      </c>
      <c r="N1041">
        <v>1</v>
      </c>
      <c r="O1041">
        <v>5</v>
      </c>
      <c r="P1041">
        <v>1</v>
      </c>
      <c r="Q1041">
        <v>3.5289999999999999</v>
      </c>
      <c r="R1041">
        <v>-1</v>
      </c>
      <c r="S1041">
        <v>-2</v>
      </c>
      <c r="T1041">
        <v>149.19999999999999</v>
      </c>
      <c r="U1041">
        <v>51.5</v>
      </c>
      <c r="V1041">
        <v>23.135000000000002</v>
      </c>
      <c r="W1041">
        <v>-1</v>
      </c>
      <c r="X1041">
        <v>-2</v>
      </c>
      <c r="Y1041">
        <v>-2</v>
      </c>
      <c r="Z1041">
        <f>IF(AND(MIN(data!D1041:'data'!K1041, data!M1041:'data'!Y1041)&gt;=0, IF(data!L1041&lt;0, FALSE, data!L1041&lt;=95),COUNTA(data!D1041:'data'!Y1041)=22), 1, 0)</f>
        <v>0</v>
      </c>
      <c r="AA1041">
        <f>IF(data!D1041=3, IF(COUNTIFS(data!A:A, data!A1041, data!G:G, "&lt;&gt;2")=0, 1, 0), 0)</f>
        <v>0</v>
      </c>
      <c r="AB1041">
        <f>IF(AND(data!G1041=2, COUNTIFS(data!A:A, data!A1041, data!G:G, 2) = data!D1041), 1, 0)</f>
        <v>0</v>
      </c>
      <c r="AC1041" t="str">
        <f>IF(AB1041=1, data!D1041, "0")</f>
        <v>0</v>
      </c>
    </row>
    <row r="1042" spans="1:29" x14ac:dyDescent="0.25">
      <c r="A1042" s="1">
        <v>186371</v>
      </c>
      <c r="B1042">
        <v>1</v>
      </c>
      <c r="C1042" s="1" t="s">
        <v>1063</v>
      </c>
      <c r="D1042">
        <v>2</v>
      </c>
      <c r="E1042">
        <v>1</v>
      </c>
      <c r="F1042">
        <v>10</v>
      </c>
      <c r="G1042">
        <v>2</v>
      </c>
      <c r="H1042">
        <v>57</v>
      </c>
      <c r="I1042">
        <v>2</v>
      </c>
      <c r="J1042">
        <v>1</v>
      </c>
      <c r="K1042">
        <v>1</v>
      </c>
      <c r="L1042">
        <v>12</v>
      </c>
      <c r="M1042">
        <v>3</v>
      </c>
      <c r="N1042">
        <v>3</v>
      </c>
      <c r="O1042">
        <v>5</v>
      </c>
      <c r="P1042">
        <v>1</v>
      </c>
      <c r="Q1042">
        <v>14.346399999999999</v>
      </c>
      <c r="R1042">
        <v>-1</v>
      </c>
      <c r="S1042">
        <v>0</v>
      </c>
      <c r="T1042">
        <v>154.6</v>
      </c>
      <c r="U1042">
        <v>71.3</v>
      </c>
      <c r="V1042">
        <v>29.831</v>
      </c>
      <c r="W1042">
        <v>0.81799999999999995</v>
      </c>
      <c r="X1042">
        <v>2</v>
      </c>
      <c r="Y1042">
        <v>1</v>
      </c>
      <c r="Z1042">
        <f>IF(AND(MIN(data!D1042:'data'!K1042, data!M1042:'data'!Y1042)&gt;=0, IF(data!L1042&lt;0, FALSE, data!L1042&lt;=95),COUNTA(data!D1042:'data'!Y1042)=22), 1, 0)</f>
        <v>0</v>
      </c>
      <c r="AA1042">
        <f>IF(data!D1042=3, IF(COUNTIFS(data!A:A, data!A1042, data!G:G, "&lt;&gt;2")=0, 1, 0), 0)</f>
        <v>0</v>
      </c>
      <c r="AB1042">
        <f>IF(AND(data!G1042=2, COUNTIFS(data!A:A, data!A1042, data!G:G, 2) = data!D1042), 1, 0)</f>
        <v>0</v>
      </c>
      <c r="AC1042" t="str">
        <f>IF(AB1042=1, data!D1042, "0")</f>
        <v>0</v>
      </c>
    </row>
    <row r="1043" spans="1:29" x14ac:dyDescent="0.25">
      <c r="A1043" s="1">
        <v>186371</v>
      </c>
      <c r="B1043">
        <v>2</v>
      </c>
      <c r="C1043" s="1" t="s">
        <v>1064</v>
      </c>
      <c r="D1043">
        <v>2</v>
      </c>
      <c r="E1043">
        <v>1</v>
      </c>
      <c r="F1043">
        <v>10</v>
      </c>
      <c r="G1043">
        <v>1</v>
      </c>
      <c r="H1043">
        <v>59</v>
      </c>
      <c r="I1043">
        <v>2</v>
      </c>
      <c r="J1043">
        <v>1</v>
      </c>
      <c r="K1043">
        <v>1</v>
      </c>
      <c r="L1043">
        <v>12</v>
      </c>
      <c r="M1043">
        <v>3</v>
      </c>
      <c r="N1043">
        <v>1</v>
      </c>
      <c r="O1043">
        <v>5</v>
      </c>
      <c r="P1043">
        <v>1</v>
      </c>
      <c r="Q1043">
        <v>15.565</v>
      </c>
      <c r="R1043">
        <v>-1</v>
      </c>
      <c r="S1043">
        <v>1</v>
      </c>
      <c r="T1043">
        <v>170.4</v>
      </c>
      <c r="U1043">
        <v>89.3</v>
      </c>
      <c r="V1043">
        <v>30.754999999999999</v>
      </c>
      <c r="W1043">
        <v>0.95399999999999996</v>
      </c>
      <c r="X1043">
        <v>2</v>
      </c>
      <c r="Y1043">
        <v>3</v>
      </c>
      <c r="Z1043">
        <f>IF(AND(MIN(data!D1043:'data'!K1043, data!M1043:'data'!Y1043)&gt;=0, IF(data!L1043&lt;0, FALSE, data!L1043&lt;=95),COUNTA(data!D1043:'data'!Y1043)=22), 1, 0)</f>
        <v>0</v>
      </c>
      <c r="AA1043">
        <f>IF(data!D1043=3, IF(COUNTIFS(data!A:A, data!A1043, data!G:G, "&lt;&gt;2")=0, 1, 0), 0)</f>
        <v>0</v>
      </c>
      <c r="AB1043">
        <f>IF(AND(data!G1043=2, COUNTIFS(data!A:A, data!A1043, data!G:G, 2) = data!D1043), 1, 0)</f>
        <v>0</v>
      </c>
      <c r="AC1043" t="str">
        <f>IF(AB1043=1, data!D1043, "0")</f>
        <v>0</v>
      </c>
    </row>
    <row r="1044" spans="1:29" x14ac:dyDescent="0.25">
      <c r="A1044" s="1">
        <v>187051</v>
      </c>
      <c r="B1044">
        <v>1</v>
      </c>
      <c r="C1044" s="1" t="s">
        <v>1065</v>
      </c>
      <c r="D1044">
        <v>1</v>
      </c>
      <c r="E1044">
        <v>1</v>
      </c>
      <c r="F1044">
        <v>10</v>
      </c>
      <c r="G1044">
        <v>2</v>
      </c>
      <c r="H1044">
        <v>70</v>
      </c>
      <c r="I1044">
        <v>5</v>
      </c>
      <c r="J1044">
        <v>1</v>
      </c>
      <c r="K1044">
        <v>7</v>
      </c>
      <c r="L1044">
        <v>5</v>
      </c>
      <c r="M1044">
        <v>3</v>
      </c>
      <c r="N1044">
        <v>3</v>
      </c>
      <c r="O1044">
        <v>5</v>
      </c>
      <c r="P1044">
        <v>1</v>
      </c>
      <c r="Q1044">
        <v>15.029</v>
      </c>
      <c r="R1044">
        <v>-1</v>
      </c>
      <c r="S1044">
        <v>1</v>
      </c>
      <c r="T1044">
        <v>156.30000000000001</v>
      </c>
      <c r="U1044">
        <v>89.9</v>
      </c>
      <c r="V1044">
        <v>36.798999999999999</v>
      </c>
      <c r="W1044">
        <v>0.81</v>
      </c>
      <c r="X1044">
        <v>2</v>
      </c>
      <c r="Y1044">
        <v>1</v>
      </c>
      <c r="Z1044">
        <f>IF(AND(MIN(data!D1044:'data'!K1044, data!M1044:'data'!Y1044)&gt;=0, IF(data!L1044&lt;0, FALSE, data!L1044&lt;=95),COUNTA(data!D1044:'data'!Y1044)=22), 1, 0)</f>
        <v>0</v>
      </c>
      <c r="AA1044">
        <f>IF(data!D1044=3, IF(COUNTIFS(data!A:A, data!A1044, data!G:G, "&lt;&gt;2")=0, 1, 0), 0)</f>
        <v>0</v>
      </c>
      <c r="AB1044">
        <f>IF(AND(data!G1044=2, COUNTIFS(data!A:A, data!A1044, data!G:G, 2) = data!D1044), 1, 0)</f>
        <v>1</v>
      </c>
      <c r="AC1044">
        <f>IF(AB1044=1, data!D1044, "0")</f>
        <v>1</v>
      </c>
    </row>
    <row r="1045" spans="1:29" x14ac:dyDescent="0.25">
      <c r="A1045" s="1">
        <v>187151</v>
      </c>
      <c r="B1045">
        <v>1</v>
      </c>
      <c r="C1045" s="1" t="s">
        <v>1066</v>
      </c>
      <c r="D1045">
        <v>4</v>
      </c>
      <c r="E1045">
        <v>1</v>
      </c>
      <c r="F1045">
        <v>10</v>
      </c>
      <c r="G1045">
        <v>1</v>
      </c>
      <c r="H1045">
        <v>41</v>
      </c>
      <c r="I1045">
        <v>2</v>
      </c>
      <c r="J1045">
        <v>1</v>
      </c>
      <c r="K1045">
        <v>4</v>
      </c>
      <c r="L1045">
        <v>8</v>
      </c>
      <c r="M1045">
        <v>1</v>
      </c>
      <c r="N1045">
        <v>3</v>
      </c>
      <c r="O1045">
        <v>5</v>
      </c>
      <c r="P1045">
        <v>1</v>
      </c>
      <c r="Q1045">
        <v>9.75</v>
      </c>
      <c r="R1045">
        <v>-1</v>
      </c>
      <c r="S1045">
        <v>7</v>
      </c>
      <c r="T1045">
        <v>175.5</v>
      </c>
      <c r="U1045">
        <v>85.9</v>
      </c>
      <c r="V1045">
        <v>27.888999999999999</v>
      </c>
      <c r="W1045">
        <v>0.94199999999999995</v>
      </c>
      <c r="X1045">
        <v>2</v>
      </c>
      <c r="Y1045">
        <v>1</v>
      </c>
      <c r="Z1045">
        <f>IF(AND(MIN(data!D1045:'data'!K1045, data!M1045:'data'!Y1045)&gt;=0, IF(data!L1045&lt;0, FALSE, data!L1045&lt;=95),COUNTA(data!D1045:'data'!Y1045)=22), 1, 0)</f>
        <v>0</v>
      </c>
      <c r="AA1045">
        <f>IF(data!D1045=3, IF(COUNTIFS(data!A:A, data!A1045, data!G:G, "&lt;&gt;2")=0, 1, 0), 0)</f>
        <v>0</v>
      </c>
      <c r="AB1045">
        <f>IF(AND(data!G1045=2, COUNTIFS(data!A:A, data!A1045, data!G:G, 2) = data!D1045), 1, 0)</f>
        <v>0</v>
      </c>
      <c r="AC1045" t="str">
        <f>IF(AB1045=1, data!D1045, "0")</f>
        <v>0</v>
      </c>
    </row>
    <row r="1046" spans="1:29" x14ac:dyDescent="0.25">
      <c r="A1046" s="1">
        <v>187151</v>
      </c>
      <c r="B1046">
        <v>2</v>
      </c>
      <c r="C1046" s="1" t="s">
        <v>1067</v>
      </c>
      <c r="D1046">
        <v>4</v>
      </c>
      <c r="E1046">
        <v>1</v>
      </c>
      <c r="F1046">
        <v>10</v>
      </c>
      <c r="G1046">
        <v>2</v>
      </c>
      <c r="H1046">
        <v>38</v>
      </c>
      <c r="I1046">
        <v>2</v>
      </c>
      <c r="J1046">
        <v>1</v>
      </c>
      <c r="K1046">
        <v>4</v>
      </c>
      <c r="L1046">
        <v>8</v>
      </c>
      <c r="M1046">
        <v>3</v>
      </c>
      <c r="N1046">
        <v>1</v>
      </c>
      <c r="O1046">
        <v>5</v>
      </c>
      <c r="P1046">
        <v>1</v>
      </c>
      <c r="Q1046">
        <v>0.86499999999999999</v>
      </c>
      <c r="R1046">
        <v>-1</v>
      </c>
      <c r="S1046">
        <v>7</v>
      </c>
      <c r="T1046">
        <v>151.30000000000001</v>
      </c>
      <c r="U1046">
        <v>53.4</v>
      </c>
      <c r="V1046">
        <v>23.327000000000002</v>
      </c>
      <c r="W1046">
        <v>0.86099999999999999</v>
      </c>
      <c r="X1046">
        <v>1</v>
      </c>
      <c r="Y1046">
        <v>3</v>
      </c>
      <c r="Z1046">
        <f>IF(AND(MIN(data!D1046:'data'!K1046, data!M1046:'data'!Y1046)&gt;=0, IF(data!L1046&lt;0, FALSE, data!L1046&lt;=95),COUNTA(data!D1046:'data'!Y1046)=22), 1, 0)</f>
        <v>0</v>
      </c>
      <c r="AA1046">
        <f>IF(data!D1046=3, IF(COUNTIFS(data!A:A, data!A1046, data!G:G, "&lt;&gt;2")=0, 1, 0), 0)</f>
        <v>0</v>
      </c>
      <c r="AB1046">
        <f>IF(AND(data!G1046=2, COUNTIFS(data!A:A, data!A1046, data!G:G, 2) = data!D1046), 1, 0)</f>
        <v>0</v>
      </c>
      <c r="AC1046" t="str">
        <f>IF(AB1046=1, data!D1046, "0")</f>
        <v>0</v>
      </c>
    </row>
    <row r="1047" spans="1:29" x14ac:dyDescent="0.25">
      <c r="A1047" s="1">
        <v>187151</v>
      </c>
      <c r="B1047">
        <v>3</v>
      </c>
      <c r="C1047" s="1" t="s">
        <v>1068</v>
      </c>
      <c r="D1047">
        <v>4</v>
      </c>
      <c r="E1047">
        <v>1</v>
      </c>
      <c r="F1047">
        <v>10</v>
      </c>
      <c r="G1047">
        <v>1</v>
      </c>
      <c r="H1047">
        <v>15</v>
      </c>
      <c r="I1047">
        <v>-1</v>
      </c>
      <c r="J1047">
        <v>1</v>
      </c>
      <c r="K1047">
        <v>-1</v>
      </c>
      <c r="L1047">
        <v>8</v>
      </c>
      <c r="M1047">
        <v>2</v>
      </c>
      <c r="N1047">
        <v>-1</v>
      </c>
      <c r="O1047">
        <v>-1</v>
      </c>
      <c r="P1047">
        <v>-1</v>
      </c>
      <c r="Q1047">
        <v>-1</v>
      </c>
      <c r="R1047">
        <v>-1</v>
      </c>
      <c r="S1047">
        <v>0</v>
      </c>
      <c r="T1047">
        <v>159.9</v>
      </c>
      <c r="U1047">
        <v>48.5</v>
      </c>
      <c r="V1047">
        <v>18.969000000000001</v>
      </c>
      <c r="W1047">
        <v>-1</v>
      </c>
      <c r="X1047">
        <v>3</v>
      </c>
      <c r="Y1047">
        <v>2</v>
      </c>
      <c r="Z1047">
        <f>IF(AND(MIN(data!D1047:'data'!K1047, data!M1047:'data'!Y1047)&gt;=0, IF(data!L1047&lt;0, FALSE, data!L1047&lt;=95),COUNTA(data!D1047:'data'!Y1047)=22), 1, 0)</f>
        <v>0</v>
      </c>
      <c r="AA1047">
        <f>IF(data!D1047=3, IF(COUNTIFS(data!A:A, data!A1047, data!G:G, "&lt;&gt;2")=0, 1, 0), 0)</f>
        <v>0</v>
      </c>
      <c r="AB1047">
        <f>IF(AND(data!G1047=2, COUNTIFS(data!A:A, data!A1047, data!G:G, 2) = data!D1047), 1, 0)</f>
        <v>0</v>
      </c>
      <c r="AC1047" t="str">
        <f>IF(AB1047=1, data!D1047, "0")</f>
        <v>0</v>
      </c>
    </row>
    <row r="1048" spans="1:29" x14ac:dyDescent="0.25">
      <c r="A1048" s="1">
        <v>187151</v>
      </c>
      <c r="B1048">
        <v>4</v>
      </c>
      <c r="C1048" s="1" t="s">
        <v>1069</v>
      </c>
      <c r="D1048">
        <v>4</v>
      </c>
      <c r="E1048">
        <v>1</v>
      </c>
      <c r="F1048">
        <v>10</v>
      </c>
      <c r="G1048">
        <v>1</v>
      </c>
      <c r="H1048">
        <v>10</v>
      </c>
      <c r="I1048">
        <v>-1</v>
      </c>
      <c r="J1048">
        <v>1</v>
      </c>
      <c r="K1048">
        <v>-1</v>
      </c>
      <c r="L1048">
        <v>8</v>
      </c>
      <c r="M1048">
        <v>2</v>
      </c>
      <c r="N1048">
        <v>-1</v>
      </c>
      <c r="O1048">
        <v>-1</v>
      </c>
      <c r="P1048">
        <v>-1</v>
      </c>
      <c r="Q1048">
        <v>-1</v>
      </c>
      <c r="R1048">
        <v>-1</v>
      </c>
      <c r="S1048">
        <v>-2</v>
      </c>
      <c r="T1048">
        <v>134.19999999999999</v>
      </c>
      <c r="U1048">
        <v>37.4</v>
      </c>
      <c r="V1048">
        <v>20.766999999999999</v>
      </c>
      <c r="W1048">
        <v>-1</v>
      </c>
      <c r="X1048">
        <v>2</v>
      </c>
      <c r="Y1048">
        <v>3</v>
      </c>
      <c r="Z1048">
        <f>IF(AND(MIN(data!D1048:'data'!K1048, data!M1048:'data'!Y1048)&gt;=0, IF(data!L1048&lt;0, FALSE, data!L1048&lt;=95),COUNTA(data!D1048:'data'!Y1048)=22), 1, 0)</f>
        <v>0</v>
      </c>
      <c r="AA1048">
        <f>IF(data!D1048=3, IF(COUNTIFS(data!A:A, data!A1048, data!G:G, "&lt;&gt;2")=0, 1, 0), 0)</f>
        <v>0</v>
      </c>
      <c r="AB1048">
        <f>IF(AND(data!G1048=2, COUNTIFS(data!A:A, data!A1048, data!G:G, 2) = data!D1048), 1, 0)</f>
        <v>0</v>
      </c>
      <c r="AC1048" t="str">
        <f>IF(AB1048=1, data!D1048, "0")</f>
        <v>0</v>
      </c>
    </row>
    <row r="1049" spans="1:29" x14ac:dyDescent="0.25">
      <c r="A1049" s="1">
        <v>187181</v>
      </c>
      <c r="B1049">
        <v>1</v>
      </c>
      <c r="C1049" s="1" t="s">
        <v>1070</v>
      </c>
      <c r="D1049">
        <v>1</v>
      </c>
      <c r="E1049">
        <v>1</v>
      </c>
      <c r="F1049">
        <v>10</v>
      </c>
      <c r="G1049">
        <v>1</v>
      </c>
      <c r="H1049">
        <v>36</v>
      </c>
      <c r="I1049">
        <v>1</v>
      </c>
      <c r="J1049">
        <v>1</v>
      </c>
      <c r="K1049">
        <v>1</v>
      </c>
      <c r="L1049">
        <v>16</v>
      </c>
      <c r="M1049">
        <v>1</v>
      </c>
      <c r="N1049">
        <v>1</v>
      </c>
      <c r="O1049">
        <v>5</v>
      </c>
      <c r="P1049">
        <v>1</v>
      </c>
      <c r="Q1049">
        <v>3.8079999999999998</v>
      </c>
      <c r="R1049">
        <v>-1</v>
      </c>
      <c r="S1049">
        <v>0</v>
      </c>
      <c r="T1049">
        <v>169.9</v>
      </c>
      <c r="U1049">
        <v>81</v>
      </c>
      <c r="V1049">
        <v>28.061</v>
      </c>
      <c r="W1049">
        <v>0.92200000000000004</v>
      </c>
      <c r="X1049">
        <v>2</v>
      </c>
      <c r="Y1049">
        <v>1</v>
      </c>
      <c r="Z1049">
        <f>IF(AND(MIN(data!D1049:'data'!K1049, data!M1049:'data'!Y1049)&gt;=0, IF(data!L1049&lt;0, FALSE, data!L1049&lt;=95),COUNTA(data!D1049:'data'!Y1049)=22), 1, 0)</f>
        <v>0</v>
      </c>
      <c r="AA1049">
        <f>IF(data!D1049=3, IF(COUNTIFS(data!A:A, data!A1049, data!G:G, "&lt;&gt;2")=0, 1, 0), 0)</f>
        <v>0</v>
      </c>
      <c r="AB1049">
        <f>IF(AND(data!G1049=2, COUNTIFS(data!A:A, data!A1049, data!G:G, 2) = data!D1049), 1, 0)</f>
        <v>0</v>
      </c>
      <c r="AC1049" t="str">
        <f>IF(AB1049=1, data!D1049, "0")</f>
        <v>0</v>
      </c>
    </row>
    <row r="1050" spans="1:29" x14ac:dyDescent="0.25">
      <c r="A1050" s="1">
        <v>187201</v>
      </c>
      <c r="B1050">
        <v>1</v>
      </c>
      <c r="C1050" s="1" t="s">
        <v>1071</v>
      </c>
      <c r="D1050">
        <v>4</v>
      </c>
      <c r="E1050">
        <v>1</v>
      </c>
      <c r="F1050">
        <v>10</v>
      </c>
      <c r="G1050">
        <v>1</v>
      </c>
      <c r="H1050">
        <v>47</v>
      </c>
      <c r="I1050">
        <v>2</v>
      </c>
      <c r="J1050">
        <v>1</v>
      </c>
      <c r="K1050">
        <v>4</v>
      </c>
      <c r="L1050">
        <v>13</v>
      </c>
      <c r="M1050">
        <v>3</v>
      </c>
      <c r="N1050">
        <v>1</v>
      </c>
      <c r="O1050">
        <v>5</v>
      </c>
      <c r="P1050">
        <v>1</v>
      </c>
      <c r="Q1050">
        <v>18.454999999999998</v>
      </c>
      <c r="R1050">
        <v>-1</v>
      </c>
      <c r="S1050">
        <v>0</v>
      </c>
      <c r="T1050">
        <v>180.9</v>
      </c>
      <c r="U1050">
        <v>131.19999999999999</v>
      </c>
      <c r="V1050">
        <v>40.091999999999999</v>
      </c>
      <c r="W1050">
        <v>1.075</v>
      </c>
      <c r="X1050">
        <v>2</v>
      </c>
      <c r="Y1050">
        <v>3</v>
      </c>
      <c r="Z1050">
        <f>IF(AND(MIN(data!D1050:'data'!K1050, data!M1050:'data'!Y1050)&gt;=0, IF(data!L1050&lt;0, FALSE, data!L1050&lt;=95),COUNTA(data!D1050:'data'!Y1050)=22), 1, 0)</f>
        <v>0</v>
      </c>
      <c r="AA1050">
        <f>IF(data!D1050=3, IF(COUNTIFS(data!A:A, data!A1050, data!G:G, "&lt;&gt;2")=0, 1, 0), 0)</f>
        <v>0</v>
      </c>
      <c r="AB1050">
        <f>IF(AND(data!G1050=2, COUNTIFS(data!A:A, data!A1050, data!G:G, 2) = data!D1050), 1, 0)</f>
        <v>0</v>
      </c>
      <c r="AC1050" t="str">
        <f>IF(AB1050=1, data!D1050, "0")</f>
        <v>0</v>
      </c>
    </row>
    <row r="1051" spans="1:29" x14ac:dyDescent="0.25">
      <c r="A1051" s="1">
        <v>187201</v>
      </c>
      <c r="B1051">
        <v>2</v>
      </c>
      <c r="C1051" s="1" t="s">
        <v>1072</v>
      </c>
      <c r="D1051">
        <v>4</v>
      </c>
      <c r="E1051">
        <v>1</v>
      </c>
      <c r="F1051">
        <v>10</v>
      </c>
      <c r="G1051">
        <v>2</v>
      </c>
      <c r="H1051">
        <v>48</v>
      </c>
      <c r="I1051">
        <v>2</v>
      </c>
      <c r="J1051">
        <v>1</v>
      </c>
      <c r="K1051">
        <v>7</v>
      </c>
      <c r="L1051">
        <v>13</v>
      </c>
      <c r="M1051">
        <v>2</v>
      </c>
      <c r="N1051">
        <v>1</v>
      </c>
      <c r="O1051">
        <v>5</v>
      </c>
      <c r="P1051">
        <v>1</v>
      </c>
      <c r="Q1051">
        <v>6.4889999999999999</v>
      </c>
      <c r="R1051">
        <v>-1</v>
      </c>
      <c r="S1051">
        <v>0</v>
      </c>
      <c r="T1051">
        <v>156.1</v>
      </c>
      <c r="U1051">
        <v>108.2</v>
      </c>
      <c r="V1051">
        <v>44.404000000000003</v>
      </c>
      <c r="W1051">
        <v>0.91800000000000004</v>
      </c>
      <c r="X1051">
        <v>2</v>
      </c>
      <c r="Y1051">
        <v>1</v>
      </c>
      <c r="Z1051">
        <f>IF(AND(MIN(data!D1051:'data'!K1051, data!M1051:'data'!Y1051)&gt;=0, IF(data!L1051&lt;0, FALSE, data!L1051&lt;=95),COUNTA(data!D1051:'data'!Y1051)=22), 1, 0)</f>
        <v>0</v>
      </c>
      <c r="AA1051">
        <f>IF(data!D1051=3, IF(COUNTIFS(data!A:A, data!A1051, data!G:G, "&lt;&gt;2")=0, 1, 0), 0)</f>
        <v>0</v>
      </c>
      <c r="AB1051">
        <f>IF(AND(data!G1051=2, COUNTIFS(data!A:A, data!A1051, data!G:G, 2) = data!D1051), 1, 0)</f>
        <v>0</v>
      </c>
      <c r="AC1051" t="str">
        <f>IF(AB1051=1, data!D1051, "0")</f>
        <v>0</v>
      </c>
    </row>
    <row r="1052" spans="1:29" x14ac:dyDescent="0.25">
      <c r="A1052" s="1">
        <v>187201</v>
      </c>
      <c r="B1052">
        <v>3</v>
      </c>
      <c r="C1052" s="1" t="s">
        <v>1073</v>
      </c>
      <c r="D1052">
        <v>4</v>
      </c>
      <c r="E1052">
        <v>1</v>
      </c>
      <c r="F1052">
        <v>10</v>
      </c>
      <c r="G1052">
        <v>1</v>
      </c>
      <c r="H1052">
        <v>18</v>
      </c>
      <c r="I1052">
        <v>1</v>
      </c>
      <c r="J1052">
        <v>1</v>
      </c>
      <c r="K1052">
        <v>4</v>
      </c>
      <c r="L1052">
        <v>13</v>
      </c>
      <c r="M1052">
        <v>2</v>
      </c>
      <c r="N1052">
        <v>1</v>
      </c>
      <c r="O1052">
        <v>5</v>
      </c>
      <c r="P1052">
        <v>1</v>
      </c>
      <c r="Q1052">
        <v>4.96</v>
      </c>
      <c r="R1052">
        <v>0</v>
      </c>
      <c r="S1052">
        <v>0</v>
      </c>
      <c r="T1052">
        <v>175.6</v>
      </c>
      <c r="U1052">
        <v>93.7</v>
      </c>
      <c r="V1052">
        <v>30.387</v>
      </c>
      <c r="W1052">
        <v>1</v>
      </c>
      <c r="X1052">
        <v>1</v>
      </c>
      <c r="Y1052">
        <v>3</v>
      </c>
      <c r="Z1052">
        <f>IF(AND(MIN(data!D1052:'data'!K1052, data!M1052:'data'!Y1052)&gt;=0, IF(data!L1052&lt;0, FALSE, data!L1052&lt;=95),COUNTA(data!D1052:'data'!Y1052)=22), 1, 0)</f>
        <v>1</v>
      </c>
      <c r="AA1052">
        <f>IF(data!D1052=3, IF(COUNTIFS(data!A:A, data!A1052, data!G:G, "&lt;&gt;2")=0, 1, 0), 0)</f>
        <v>0</v>
      </c>
      <c r="AB1052">
        <f>IF(AND(data!G1052=2, COUNTIFS(data!A:A, data!A1052, data!G:G, 2) = data!D1052), 1, 0)</f>
        <v>0</v>
      </c>
      <c r="AC1052" t="str">
        <f>IF(AB1052=1, data!D1052, "0")</f>
        <v>0</v>
      </c>
    </row>
    <row r="1053" spans="1:29" x14ac:dyDescent="0.25">
      <c r="A1053" s="1">
        <v>187201</v>
      </c>
      <c r="B1053">
        <v>4</v>
      </c>
      <c r="C1053" s="1" t="s">
        <v>1074</v>
      </c>
      <c r="D1053">
        <v>4</v>
      </c>
      <c r="E1053">
        <v>1</v>
      </c>
      <c r="F1053">
        <v>10</v>
      </c>
      <c r="G1053">
        <v>1</v>
      </c>
      <c r="H1053">
        <v>15</v>
      </c>
      <c r="I1053">
        <v>-1</v>
      </c>
      <c r="J1053">
        <v>1</v>
      </c>
      <c r="K1053">
        <v>-1</v>
      </c>
      <c r="L1053">
        <v>13</v>
      </c>
      <c r="M1053">
        <v>2</v>
      </c>
      <c r="N1053">
        <v>-1</v>
      </c>
      <c r="O1053">
        <v>-1</v>
      </c>
      <c r="P1053">
        <v>-1</v>
      </c>
      <c r="Q1053">
        <v>-1</v>
      </c>
      <c r="R1053">
        <v>-1</v>
      </c>
      <c r="S1053">
        <v>0</v>
      </c>
      <c r="T1053">
        <v>177.8</v>
      </c>
      <c r="U1053">
        <v>111.1</v>
      </c>
      <c r="V1053">
        <v>35.143999999999998</v>
      </c>
      <c r="W1053">
        <v>-1</v>
      </c>
      <c r="X1053">
        <v>2</v>
      </c>
      <c r="Y1053">
        <v>1</v>
      </c>
      <c r="Z1053">
        <f>IF(AND(MIN(data!D1053:'data'!K1053, data!M1053:'data'!Y1053)&gt;=0, IF(data!L1053&lt;0, FALSE, data!L1053&lt;=95),COUNTA(data!D1053:'data'!Y1053)=22), 1, 0)</f>
        <v>0</v>
      </c>
      <c r="AA1053">
        <f>IF(data!D1053=3, IF(COUNTIFS(data!A:A, data!A1053, data!G:G, "&lt;&gt;2")=0, 1, 0), 0)</f>
        <v>0</v>
      </c>
      <c r="AB1053">
        <f>IF(AND(data!G1053=2, COUNTIFS(data!A:A, data!A1053, data!G:G, 2) = data!D1053), 1, 0)</f>
        <v>0</v>
      </c>
      <c r="AC1053" t="str">
        <f>IF(AB1053=1, data!D1053, "0")</f>
        <v>0</v>
      </c>
    </row>
    <row r="1054" spans="1:29" x14ac:dyDescent="0.25">
      <c r="A1054" s="1">
        <v>187271</v>
      </c>
      <c r="B1054">
        <v>1</v>
      </c>
      <c r="C1054" s="1" t="s">
        <v>1075</v>
      </c>
      <c r="D1054">
        <v>1</v>
      </c>
      <c r="E1054">
        <v>1</v>
      </c>
      <c r="F1054">
        <v>10</v>
      </c>
      <c r="G1054">
        <v>1</v>
      </c>
      <c r="H1054">
        <v>42</v>
      </c>
      <c r="I1054">
        <v>4</v>
      </c>
      <c r="J1054">
        <v>1</v>
      </c>
      <c r="K1054">
        <v>2</v>
      </c>
      <c r="L1054">
        <v>13</v>
      </c>
      <c r="M1054">
        <v>2</v>
      </c>
      <c r="N1054">
        <v>3</v>
      </c>
      <c r="O1054">
        <v>5</v>
      </c>
      <c r="P1054">
        <v>1</v>
      </c>
      <c r="Q1054">
        <v>25.616</v>
      </c>
      <c r="R1054">
        <v>-1</v>
      </c>
      <c r="S1054">
        <v>0</v>
      </c>
      <c r="T1054">
        <v>163</v>
      </c>
      <c r="U1054">
        <v>81.099999999999994</v>
      </c>
      <c r="V1054">
        <v>30.524000000000001</v>
      </c>
      <c r="W1054">
        <v>0.97599999999999998</v>
      </c>
      <c r="X1054">
        <v>2</v>
      </c>
      <c r="Y1054">
        <v>1</v>
      </c>
      <c r="Z1054">
        <f>IF(AND(MIN(data!D1054:'data'!K1054, data!M1054:'data'!Y1054)&gt;=0, IF(data!L1054&lt;0, FALSE, data!L1054&lt;=95),COUNTA(data!D1054:'data'!Y1054)=22), 1, 0)</f>
        <v>0</v>
      </c>
      <c r="AA1054">
        <f>IF(data!D1054=3, IF(COUNTIFS(data!A:A, data!A1054, data!G:G, "&lt;&gt;2")=0, 1, 0), 0)</f>
        <v>0</v>
      </c>
      <c r="AB1054">
        <f>IF(AND(data!G1054=2, COUNTIFS(data!A:A, data!A1054, data!G:G, 2) = data!D1054), 1, 0)</f>
        <v>0</v>
      </c>
      <c r="AC1054" t="str">
        <f>IF(AB1054=1, data!D1054, "0")</f>
        <v>0</v>
      </c>
    </row>
    <row r="1055" spans="1:29" x14ac:dyDescent="0.25">
      <c r="A1055" s="1">
        <v>187341</v>
      </c>
      <c r="B1055">
        <v>1</v>
      </c>
      <c r="C1055" s="1" t="s">
        <v>1076</v>
      </c>
      <c r="D1055">
        <v>2</v>
      </c>
      <c r="E1055">
        <v>1</v>
      </c>
      <c r="F1055">
        <v>10</v>
      </c>
      <c r="G1055">
        <v>1</v>
      </c>
      <c r="H1055">
        <v>76</v>
      </c>
      <c r="I1055">
        <v>2</v>
      </c>
      <c r="J1055">
        <v>1</v>
      </c>
      <c r="K1055">
        <v>7</v>
      </c>
      <c r="L1055">
        <v>6</v>
      </c>
      <c r="M1055">
        <v>3</v>
      </c>
      <c r="N1055">
        <v>3</v>
      </c>
      <c r="O1055">
        <v>5</v>
      </c>
      <c r="P1055">
        <v>1</v>
      </c>
      <c r="Q1055">
        <v>17.373999999999999</v>
      </c>
      <c r="R1055">
        <v>-1</v>
      </c>
      <c r="S1055">
        <v>0</v>
      </c>
      <c r="T1055">
        <v>170.3</v>
      </c>
      <c r="U1055">
        <v>100.3</v>
      </c>
      <c r="V1055">
        <v>34.584000000000003</v>
      </c>
      <c r="W1055">
        <v>0.996</v>
      </c>
      <c r="X1055">
        <v>2</v>
      </c>
      <c r="Y1055">
        <v>1</v>
      </c>
      <c r="Z1055">
        <f>IF(AND(MIN(data!D1055:'data'!K1055, data!M1055:'data'!Y1055)&gt;=0, IF(data!L1055&lt;0, FALSE, data!L1055&lt;=95),COUNTA(data!D1055:'data'!Y1055)=22), 1, 0)</f>
        <v>0</v>
      </c>
      <c r="AA1055">
        <f>IF(data!D1055=3, IF(COUNTIFS(data!A:A, data!A1055, data!G:G, "&lt;&gt;2")=0, 1, 0), 0)</f>
        <v>0</v>
      </c>
      <c r="AB1055">
        <f>IF(AND(data!G1055=2, COUNTIFS(data!A:A, data!A1055, data!G:G, 2) = data!D1055), 1, 0)</f>
        <v>0</v>
      </c>
      <c r="AC1055" t="str">
        <f>IF(AB1055=1, data!D1055, "0")</f>
        <v>0</v>
      </c>
    </row>
    <row r="1056" spans="1:29" x14ac:dyDescent="0.25">
      <c r="A1056" s="1">
        <v>187341</v>
      </c>
      <c r="B1056">
        <v>2</v>
      </c>
      <c r="C1056" s="1" t="s">
        <v>1077</v>
      </c>
      <c r="D1056">
        <v>2</v>
      </c>
      <c r="E1056">
        <v>1</v>
      </c>
      <c r="F1056">
        <v>10</v>
      </c>
      <c r="G1056">
        <v>2</v>
      </c>
      <c r="H1056">
        <v>71</v>
      </c>
      <c r="I1056">
        <v>2</v>
      </c>
      <c r="J1056">
        <v>1</v>
      </c>
      <c r="K1056">
        <v>5</v>
      </c>
      <c r="L1056">
        <v>6</v>
      </c>
      <c r="M1056">
        <v>3</v>
      </c>
      <c r="N1056">
        <v>1</v>
      </c>
      <c r="O1056">
        <v>5</v>
      </c>
      <c r="P1056">
        <v>1</v>
      </c>
      <c r="Q1056">
        <v>6.3739999999999997</v>
      </c>
      <c r="R1056">
        <v>-1</v>
      </c>
      <c r="S1056">
        <v>1</v>
      </c>
      <c r="T1056">
        <v>161.1</v>
      </c>
      <c r="U1056">
        <v>78.3</v>
      </c>
      <c r="V1056">
        <v>30.17</v>
      </c>
      <c r="W1056">
        <v>0.81799999999999995</v>
      </c>
      <c r="X1056">
        <v>2</v>
      </c>
      <c r="Y1056">
        <v>1</v>
      </c>
      <c r="Z1056">
        <f>IF(AND(MIN(data!D1056:'data'!K1056, data!M1056:'data'!Y1056)&gt;=0, IF(data!L1056&lt;0, FALSE, data!L1056&lt;=95),COUNTA(data!D1056:'data'!Y1056)=22), 1, 0)</f>
        <v>0</v>
      </c>
      <c r="AA1056">
        <f>IF(data!D1056=3, IF(COUNTIFS(data!A:A, data!A1056, data!G:G, "&lt;&gt;2")=0, 1, 0), 0)</f>
        <v>0</v>
      </c>
      <c r="AB1056">
        <f>IF(AND(data!G1056=2, COUNTIFS(data!A:A, data!A1056, data!G:G, 2) = data!D1056), 1, 0)</f>
        <v>0</v>
      </c>
      <c r="AC1056" t="str">
        <f>IF(AB1056=1, data!D1056, "0")</f>
        <v>0</v>
      </c>
    </row>
    <row r="1057" spans="1:29" x14ac:dyDescent="0.25">
      <c r="A1057" s="1">
        <v>187371</v>
      </c>
      <c r="B1057">
        <v>1</v>
      </c>
      <c r="C1057" s="1" t="s">
        <v>1078</v>
      </c>
      <c r="D1057">
        <v>2</v>
      </c>
      <c r="E1057">
        <v>1</v>
      </c>
      <c r="F1057">
        <v>10</v>
      </c>
      <c r="G1057">
        <v>1</v>
      </c>
      <c r="H1057">
        <v>77</v>
      </c>
      <c r="I1057">
        <v>2</v>
      </c>
      <c r="J1057">
        <v>1</v>
      </c>
      <c r="K1057">
        <v>7</v>
      </c>
      <c r="L1057">
        <v>6</v>
      </c>
      <c r="M1057">
        <v>1</v>
      </c>
      <c r="N1057">
        <v>3</v>
      </c>
      <c r="O1057">
        <v>5</v>
      </c>
      <c r="P1057">
        <v>1</v>
      </c>
      <c r="Q1057">
        <v>4.5949999999999998</v>
      </c>
      <c r="R1057">
        <v>-1</v>
      </c>
      <c r="S1057">
        <v>1</v>
      </c>
      <c r="T1057">
        <v>173.8</v>
      </c>
      <c r="U1057">
        <v>81.7</v>
      </c>
      <c r="V1057">
        <v>27.047000000000001</v>
      </c>
      <c r="W1057">
        <v>0.98399999999999999</v>
      </c>
      <c r="X1057">
        <v>1</v>
      </c>
      <c r="Y1057">
        <v>3</v>
      </c>
      <c r="Z1057">
        <f>IF(AND(MIN(data!D1057:'data'!K1057, data!M1057:'data'!Y1057)&gt;=0, IF(data!L1057&lt;0, FALSE, data!L1057&lt;=95),COUNTA(data!D1057:'data'!Y1057)=22), 1, 0)</f>
        <v>0</v>
      </c>
      <c r="AA1057">
        <f>IF(data!D1057=3, IF(COUNTIFS(data!A:A, data!A1057, data!G:G, "&lt;&gt;2")=0, 1, 0), 0)</f>
        <v>0</v>
      </c>
      <c r="AB1057">
        <f>IF(AND(data!G1057=2, COUNTIFS(data!A:A, data!A1057, data!G:G, 2) = data!D1057), 1, 0)</f>
        <v>0</v>
      </c>
      <c r="AC1057" t="str">
        <f>IF(AB1057=1, data!D1057, "0")</f>
        <v>0</v>
      </c>
    </row>
    <row r="1058" spans="1:29" x14ac:dyDescent="0.25">
      <c r="A1058" s="1">
        <v>187371</v>
      </c>
      <c r="B1058">
        <v>2</v>
      </c>
      <c r="C1058" s="1" t="s">
        <v>1079</v>
      </c>
      <c r="D1058">
        <v>2</v>
      </c>
      <c r="E1058">
        <v>1</v>
      </c>
      <c r="F1058">
        <v>10</v>
      </c>
      <c r="G1058">
        <v>2</v>
      </c>
      <c r="H1058">
        <v>73</v>
      </c>
      <c r="I1058">
        <v>2</v>
      </c>
      <c r="J1058">
        <v>1</v>
      </c>
      <c r="K1058">
        <v>7</v>
      </c>
      <c r="L1058">
        <v>6</v>
      </c>
      <c r="M1058">
        <v>5</v>
      </c>
      <c r="N1058">
        <v>1</v>
      </c>
      <c r="O1058">
        <v>5</v>
      </c>
      <c r="P1058">
        <v>1</v>
      </c>
      <c r="Q1058">
        <v>0.14399999999999999</v>
      </c>
      <c r="R1058">
        <v>-1</v>
      </c>
      <c r="S1058">
        <v>2</v>
      </c>
      <c r="T1058">
        <v>157.4</v>
      </c>
      <c r="U1058">
        <v>74.599999999999994</v>
      </c>
      <c r="V1058">
        <v>30.111000000000001</v>
      </c>
      <c r="W1058">
        <v>0.80100000000000005</v>
      </c>
      <c r="X1058">
        <v>1</v>
      </c>
      <c r="Y1058">
        <v>3</v>
      </c>
      <c r="Z1058">
        <f>IF(AND(MIN(data!D1058:'data'!K1058, data!M1058:'data'!Y1058)&gt;=0, IF(data!L1058&lt;0, FALSE, data!L1058&lt;=95),COUNTA(data!D1058:'data'!Y1058)=22), 1, 0)</f>
        <v>0</v>
      </c>
      <c r="AA1058">
        <f>IF(data!D1058=3, IF(COUNTIFS(data!A:A, data!A1058, data!G:G, "&lt;&gt;2")=0, 1, 0), 0)</f>
        <v>0</v>
      </c>
      <c r="AB1058">
        <f>IF(AND(data!G1058=2, COUNTIFS(data!A:A, data!A1058, data!G:G, 2) = data!D1058), 1, 0)</f>
        <v>0</v>
      </c>
      <c r="AC1058" t="str">
        <f>IF(AB1058=1, data!D1058, "0")</f>
        <v>0</v>
      </c>
    </row>
    <row r="1059" spans="1:29" x14ac:dyDescent="0.25">
      <c r="A1059" s="1">
        <v>188051</v>
      </c>
      <c r="B1059">
        <v>1</v>
      </c>
      <c r="C1059" s="1" t="s">
        <v>1080</v>
      </c>
      <c r="D1059">
        <v>3</v>
      </c>
      <c r="E1059">
        <v>7</v>
      </c>
      <c r="F1059">
        <v>6</v>
      </c>
      <c r="G1059">
        <v>1</v>
      </c>
      <c r="H1059">
        <v>56</v>
      </c>
      <c r="I1059">
        <v>2</v>
      </c>
      <c r="J1059">
        <v>1</v>
      </c>
      <c r="K1059">
        <v>7</v>
      </c>
      <c r="L1059">
        <v>18</v>
      </c>
      <c r="M1059">
        <v>2</v>
      </c>
      <c r="N1059">
        <v>4</v>
      </c>
      <c r="O1059">
        <v>1</v>
      </c>
      <c r="P1059">
        <v>1</v>
      </c>
      <c r="Q1059">
        <v>84</v>
      </c>
      <c r="R1059">
        <v>-1</v>
      </c>
      <c r="S1059">
        <v>0</v>
      </c>
      <c r="T1059">
        <v>177</v>
      </c>
      <c r="U1059">
        <v>85.6</v>
      </c>
      <c r="V1059">
        <v>27.323</v>
      </c>
      <c r="W1059">
        <v>1.0049999999999999</v>
      </c>
      <c r="X1059">
        <v>1</v>
      </c>
      <c r="Y1059">
        <v>3</v>
      </c>
      <c r="Z1059">
        <f>IF(AND(MIN(data!D1059:'data'!K1059, data!M1059:'data'!Y1059)&gt;=0, IF(data!L1059&lt;0, FALSE, data!L1059&lt;=95),COUNTA(data!D1059:'data'!Y1059)=22), 1, 0)</f>
        <v>0</v>
      </c>
      <c r="AA1059">
        <f>IF(data!D1059=3, IF(COUNTIFS(data!A:A, data!A1059, data!G:G, "&lt;&gt;2")=0, 1, 0), 0)</f>
        <v>0</v>
      </c>
      <c r="AB1059">
        <f>IF(AND(data!G1059=2, COUNTIFS(data!A:A, data!A1059, data!G:G, 2) = data!D1059), 1, 0)</f>
        <v>0</v>
      </c>
      <c r="AC1059" t="str">
        <f>IF(AB1059=1, data!D1059, "0")</f>
        <v>0</v>
      </c>
    </row>
    <row r="1060" spans="1:29" x14ac:dyDescent="0.25">
      <c r="A1060" s="1">
        <v>188051</v>
      </c>
      <c r="B1060">
        <v>2</v>
      </c>
      <c r="C1060" s="1" t="s">
        <v>1081</v>
      </c>
      <c r="D1060">
        <v>3</v>
      </c>
      <c r="E1060">
        <v>7</v>
      </c>
      <c r="F1060">
        <v>6</v>
      </c>
      <c r="G1060">
        <v>2</v>
      </c>
      <c r="H1060">
        <v>55</v>
      </c>
      <c r="I1060">
        <v>2</v>
      </c>
      <c r="J1060">
        <v>1</v>
      </c>
      <c r="K1060">
        <v>7</v>
      </c>
      <c r="L1060">
        <v>18</v>
      </c>
      <c r="M1060">
        <v>2</v>
      </c>
      <c r="N1060">
        <v>3</v>
      </c>
      <c r="O1060">
        <v>5</v>
      </c>
      <c r="P1060">
        <v>1</v>
      </c>
      <c r="Q1060">
        <v>1.845</v>
      </c>
      <c r="R1060">
        <v>-1</v>
      </c>
      <c r="S1060">
        <v>0</v>
      </c>
      <c r="T1060">
        <v>154.4</v>
      </c>
      <c r="U1060">
        <v>72.8</v>
      </c>
      <c r="V1060">
        <v>30.538</v>
      </c>
      <c r="W1060">
        <v>0.92800000000000005</v>
      </c>
      <c r="X1060">
        <v>2</v>
      </c>
      <c r="Y1060">
        <v>1</v>
      </c>
      <c r="Z1060">
        <f>IF(AND(MIN(data!D1060:'data'!K1060, data!M1060:'data'!Y1060)&gt;=0, IF(data!L1060&lt;0, FALSE, data!L1060&lt;=95),COUNTA(data!D1060:'data'!Y1060)=22), 1, 0)</f>
        <v>0</v>
      </c>
      <c r="AA1060">
        <f>IF(data!D1060=3, IF(COUNTIFS(data!A:A, data!A1060, data!G:G, "&lt;&gt;2")=0, 1, 0), 0)</f>
        <v>0</v>
      </c>
      <c r="AB1060">
        <f>IF(AND(data!G1060=2, COUNTIFS(data!A:A, data!A1060, data!G:G, 2) = data!D1060), 1, 0)</f>
        <v>0</v>
      </c>
      <c r="AC1060" t="str">
        <f>IF(AB1060=1, data!D1060, "0")</f>
        <v>0</v>
      </c>
    </row>
    <row r="1061" spans="1:29" x14ac:dyDescent="0.25">
      <c r="A1061" s="1">
        <v>188051</v>
      </c>
      <c r="B1061">
        <v>3</v>
      </c>
      <c r="C1061" s="1" t="s">
        <v>1082</v>
      </c>
      <c r="D1061">
        <v>3</v>
      </c>
      <c r="E1061">
        <v>7</v>
      </c>
      <c r="F1061">
        <v>6</v>
      </c>
      <c r="G1061">
        <v>2</v>
      </c>
      <c r="H1061">
        <v>23</v>
      </c>
      <c r="I1061">
        <v>1</v>
      </c>
      <c r="J1061">
        <v>1</v>
      </c>
      <c r="K1061">
        <v>4</v>
      </c>
      <c r="L1061">
        <v>18</v>
      </c>
      <c r="M1061">
        <v>1</v>
      </c>
      <c r="N1061">
        <v>4</v>
      </c>
      <c r="O1061">
        <v>1</v>
      </c>
      <c r="P1061">
        <v>1</v>
      </c>
      <c r="Q1061">
        <v>16.094999999999999</v>
      </c>
      <c r="R1061">
        <v>1</v>
      </c>
      <c r="S1061">
        <v>0</v>
      </c>
      <c r="T1061">
        <v>158</v>
      </c>
      <c r="U1061">
        <v>59.5</v>
      </c>
      <c r="V1061">
        <v>23.834</v>
      </c>
      <c r="W1061">
        <v>0.91800000000000004</v>
      </c>
      <c r="X1061">
        <v>1</v>
      </c>
      <c r="Y1061">
        <v>3</v>
      </c>
      <c r="Z1061">
        <f>IF(AND(MIN(data!D1061:'data'!K1061, data!M1061:'data'!Y1061)&gt;=0, IF(data!L1061&lt;0, FALSE, data!L1061&lt;=95),COUNTA(data!D1061:'data'!Y1061)=22), 1, 0)</f>
        <v>1</v>
      </c>
      <c r="AA1061">
        <f>IF(data!D1061=3, IF(COUNTIFS(data!A:A, data!A1061, data!G:G, "&lt;&gt;2")=0, 1, 0), 0)</f>
        <v>0</v>
      </c>
      <c r="AB1061">
        <f>IF(AND(data!G1061=2, COUNTIFS(data!A:A, data!A1061, data!G:G, 2) = data!D1061), 1, 0)</f>
        <v>0</v>
      </c>
      <c r="AC1061" t="str">
        <f>IF(AB1061=1, data!D1061, "0")</f>
        <v>0</v>
      </c>
    </row>
    <row r="1062" spans="1:29" x14ac:dyDescent="0.25">
      <c r="A1062" s="1">
        <v>188151</v>
      </c>
      <c r="B1062">
        <v>1</v>
      </c>
      <c r="C1062" s="1" t="s">
        <v>1083</v>
      </c>
      <c r="D1062">
        <v>1</v>
      </c>
      <c r="E1062">
        <v>7</v>
      </c>
      <c r="F1062">
        <v>6</v>
      </c>
      <c r="G1062">
        <v>1</v>
      </c>
      <c r="H1062">
        <v>67</v>
      </c>
      <c r="I1062">
        <v>5</v>
      </c>
      <c r="J1062">
        <v>1</v>
      </c>
      <c r="K1062">
        <v>7</v>
      </c>
      <c r="L1062">
        <v>97</v>
      </c>
      <c r="M1062">
        <v>1</v>
      </c>
      <c r="N1062">
        <v>4</v>
      </c>
      <c r="O1062">
        <v>1</v>
      </c>
      <c r="P1062">
        <v>1</v>
      </c>
      <c r="Q1062">
        <v>0.23</v>
      </c>
      <c r="R1062">
        <v>-1</v>
      </c>
      <c r="S1062">
        <v>0</v>
      </c>
      <c r="T1062">
        <v>-1</v>
      </c>
      <c r="U1062">
        <v>-1</v>
      </c>
      <c r="V1062">
        <v>-1</v>
      </c>
      <c r="W1062">
        <v>-1</v>
      </c>
      <c r="X1062">
        <v>1</v>
      </c>
      <c r="Y1062">
        <v>3</v>
      </c>
      <c r="Z1062">
        <f>IF(AND(MIN(data!D1062:'data'!K1062, data!M1062:'data'!Y1062)&gt;=0, IF(data!L1062&lt;0, FALSE, data!L1062&lt;=95),COUNTA(data!D1062:'data'!Y1062)=22), 1, 0)</f>
        <v>0</v>
      </c>
      <c r="AA1062">
        <f>IF(data!D1062=3, IF(COUNTIFS(data!A:A, data!A1062, data!G:G, "&lt;&gt;2")=0, 1, 0), 0)</f>
        <v>0</v>
      </c>
      <c r="AB1062">
        <f>IF(AND(data!G1062=2, COUNTIFS(data!A:A, data!A1062, data!G:G, 2) = data!D1062), 1, 0)</f>
        <v>0</v>
      </c>
      <c r="AC1062" t="str">
        <f>IF(AB1062=1, data!D1062, "0")</f>
        <v>0</v>
      </c>
    </row>
    <row r="1063" spans="1:29" x14ac:dyDescent="0.25">
      <c r="A1063" s="1">
        <v>188201</v>
      </c>
      <c r="B1063">
        <v>1</v>
      </c>
      <c r="C1063" s="1" t="s">
        <v>1084</v>
      </c>
      <c r="D1063">
        <v>2</v>
      </c>
      <c r="E1063">
        <v>7</v>
      </c>
      <c r="F1063">
        <v>6</v>
      </c>
      <c r="G1063">
        <v>1</v>
      </c>
      <c r="H1063">
        <v>46</v>
      </c>
      <c r="I1063">
        <v>2</v>
      </c>
      <c r="J1063">
        <v>1</v>
      </c>
      <c r="K1063">
        <v>4</v>
      </c>
      <c r="L1063">
        <v>13</v>
      </c>
      <c r="M1063">
        <v>3</v>
      </c>
      <c r="N1063">
        <v>3</v>
      </c>
      <c r="O1063">
        <v>5</v>
      </c>
      <c r="P1063">
        <v>1</v>
      </c>
      <c r="Q1063">
        <v>24.558</v>
      </c>
      <c r="R1063">
        <v>-1</v>
      </c>
      <c r="S1063">
        <v>1</v>
      </c>
      <c r="T1063">
        <v>188.2</v>
      </c>
      <c r="U1063">
        <v>90.7</v>
      </c>
      <c r="V1063">
        <v>25.608000000000001</v>
      </c>
      <c r="W1063">
        <v>-1</v>
      </c>
      <c r="X1063">
        <v>1</v>
      </c>
      <c r="Y1063">
        <v>3</v>
      </c>
      <c r="Z1063">
        <f>IF(AND(MIN(data!D1063:'data'!K1063, data!M1063:'data'!Y1063)&gt;=0, IF(data!L1063&lt;0, FALSE, data!L1063&lt;=95),COUNTA(data!D1063:'data'!Y1063)=22), 1, 0)</f>
        <v>0</v>
      </c>
      <c r="AA1063">
        <f>IF(data!D1063=3, IF(COUNTIFS(data!A:A, data!A1063, data!G:G, "&lt;&gt;2")=0, 1, 0), 0)</f>
        <v>0</v>
      </c>
      <c r="AB1063">
        <f>IF(AND(data!G1063=2, COUNTIFS(data!A:A, data!A1063, data!G:G, 2) = data!D1063), 1, 0)</f>
        <v>0</v>
      </c>
      <c r="AC1063" t="str">
        <f>IF(AB1063=1, data!D1063, "0")</f>
        <v>0</v>
      </c>
    </row>
    <row r="1064" spans="1:29" x14ac:dyDescent="0.25">
      <c r="A1064" s="1">
        <v>188201</v>
      </c>
      <c r="B1064">
        <v>2</v>
      </c>
      <c r="C1064" s="1" t="s">
        <v>1085</v>
      </c>
      <c r="D1064">
        <v>2</v>
      </c>
      <c r="E1064">
        <v>7</v>
      </c>
      <c r="F1064">
        <v>6</v>
      </c>
      <c r="G1064">
        <v>2</v>
      </c>
      <c r="H1064">
        <v>45</v>
      </c>
      <c r="I1064">
        <v>2</v>
      </c>
      <c r="J1064">
        <v>1</v>
      </c>
      <c r="K1064">
        <v>4</v>
      </c>
      <c r="L1064">
        <v>13</v>
      </c>
      <c r="M1064">
        <v>3</v>
      </c>
      <c r="N1064">
        <v>1</v>
      </c>
      <c r="O1064">
        <v>5</v>
      </c>
      <c r="P1064">
        <v>1</v>
      </c>
      <c r="Q1064">
        <v>18.678000000000001</v>
      </c>
      <c r="R1064">
        <v>-1</v>
      </c>
      <c r="S1064">
        <v>1</v>
      </c>
      <c r="T1064">
        <v>159.4</v>
      </c>
      <c r="U1064">
        <v>73</v>
      </c>
      <c r="V1064">
        <v>28.731000000000002</v>
      </c>
      <c r="W1064">
        <v>-1</v>
      </c>
      <c r="X1064">
        <v>2</v>
      </c>
      <c r="Y1064">
        <v>1</v>
      </c>
      <c r="Z1064">
        <f>IF(AND(MIN(data!D1064:'data'!K1064, data!M1064:'data'!Y1064)&gt;=0, IF(data!L1064&lt;0, FALSE, data!L1064&lt;=95),COUNTA(data!D1064:'data'!Y1064)=22), 1, 0)</f>
        <v>0</v>
      </c>
      <c r="AA1064">
        <f>IF(data!D1064=3, IF(COUNTIFS(data!A:A, data!A1064, data!G:G, "&lt;&gt;2")=0, 1, 0), 0)</f>
        <v>0</v>
      </c>
      <c r="AB1064">
        <f>IF(AND(data!G1064=2, COUNTIFS(data!A:A, data!A1064, data!G:G, 2) = data!D1064), 1, 0)</f>
        <v>0</v>
      </c>
      <c r="AC1064" t="str">
        <f>IF(AB1064=1, data!D1064, "0")</f>
        <v>0</v>
      </c>
    </row>
    <row r="1065" spans="1:29" x14ac:dyDescent="0.25">
      <c r="A1065" s="1">
        <v>188251</v>
      </c>
      <c r="B1065">
        <v>1</v>
      </c>
      <c r="C1065" s="1" t="s">
        <v>1086</v>
      </c>
      <c r="D1065">
        <v>1</v>
      </c>
      <c r="E1065">
        <v>7</v>
      </c>
      <c r="F1065">
        <v>6</v>
      </c>
      <c r="G1065">
        <v>1</v>
      </c>
      <c r="H1065">
        <v>74</v>
      </c>
      <c r="I1065">
        <v>4</v>
      </c>
      <c r="J1065">
        <v>1</v>
      </c>
      <c r="K1065">
        <v>7</v>
      </c>
      <c r="L1065">
        <v>8</v>
      </c>
      <c r="M1065">
        <v>2</v>
      </c>
      <c r="N1065">
        <v>4</v>
      </c>
      <c r="O1065">
        <v>3</v>
      </c>
      <c r="P1065">
        <v>1</v>
      </c>
      <c r="Q1065">
        <v>0.57499999999999996</v>
      </c>
      <c r="R1065">
        <v>-1</v>
      </c>
      <c r="S1065">
        <v>0</v>
      </c>
      <c r="T1065">
        <v>170.1</v>
      </c>
      <c r="U1065">
        <v>71</v>
      </c>
      <c r="V1065">
        <v>24.539000000000001</v>
      </c>
      <c r="W1065">
        <v>-1</v>
      </c>
      <c r="X1065">
        <v>1</v>
      </c>
      <c r="Y1065">
        <v>3</v>
      </c>
      <c r="Z1065">
        <f>IF(AND(MIN(data!D1065:'data'!K1065, data!M1065:'data'!Y1065)&gt;=0, IF(data!L1065&lt;0, FALSE, data!L1065&lt;=95),COUNTA(data!D1065:'data'!Y1065)=22), 1, 0)</f>
        <v>0</v>
      </c>
      <c r="AA1065">
        <f>IF(data!D1065=3, IF(COUNTIFS(data!A:A, data!A1065, data!G:G, "&lt;&gt;2")=0, 1, 0), 0)</f>
        <v>0</v>
      </c>
      <c r="AB1065">
        <f>IF(AND(data!G1065=2, COUNTIFS(data!A:A, data!A1065, data!G:G, 2) = data!D1065), 1, 0)</f>
        <v>0</v>
      </c>
      <c r="AC1065" t="str">
        <f>IF(AB1065=1, data!D1065, "0")</f>
        <v>0</v>
      </c>
    </row>
    <row r="1066" spans="1:29" x14ac:dyDescent="0.25">
      <c r="A1066" s="1">
        <v>188271</v>
      </c>
      <c r="B1066">
        <v>1</v>
      </c>
      <c r="C1066" s="1" t="s">
        <v>1087</v>
      </c>
      <c r="D1066">
        <v>1</v>
      </c>
      <c r="E1066">
        <v>7</v>
      </c>
      <c r="F1066">
        <v>6</v>
      </c>
      <c r="G1066">
        <v>1</v>
      </c>
      <c r="H1066">
        <v>52</v>
      </c>
      <c r="I1066">
        <v>3</v>
      </c>
      <c r="J1066">
        <v>1</v>
      </c>
      <c r="K1066">
        <v>4</v>
      </c>
      <c r="L1066">
        <v>18</v>
      </c>
      <c r="M1066">
        <v>2</v>
      </c>
      <c r="N1066">
        <v>4</v>
      </c>
      <c r="O1066">
        <v>1</v>
      </c>
      <c r="P1066">
        <v>1</v>
      </c>
      <c r="Q1066">
        <v>1.325</v>
      </c>
      <c r="R1066">
        <v>-1</v>
      </c>
      <c r="S1066">
        <v>0</v>
      </c>
      <c r="T1066">
        <v>158.69999999999999</v>
      </c>
      <c r="U1066">
        <v>84.3</v>
      </c>
      <c r="V1066">
        <v>33.470999999999997</v>
      </c>
      <c r="W1066">
        <v>-1</v>
      </c>
      <c r="X1066">
        <v>2</v>
      </c>
      <c r="Y1066">
        <v>1</v>
      </c>
      <c r="Z1066">
        <f>IF(AND(MIN(data!D1066:'data'!K1066, data!M1066:'data'!Y1066)&gt;=0, IF(data!L1066&lt;0, FALSE, data!L1066&lt;=95),COUNTA(data!D1066:'data'!Y1066)=22), 1, 0)</f>
        <v>0</v>
      </c>
      <c r="AA1066">
        <f>IF(data!D1066=3, IF(COUNTIFS(data!A:A, data!A1066, data!G:G, "&lt;&gt;2")=0, 1, 0), 0)</f>
        <v>0</v>
      </c>
      <c r="AB1066">
        <f>IF(AND(data!G1066=2, COUNTIFS(data!A:A, data!A1066, data!G:G, 2) = data!D1066), 1, 0)</f>
        <v>0</v>
      </c>
      <c r="AC1066" t="str">
        <f>IF(AB1066=1, data!D1066, "0")</f>
        <v>0</v>
      </c>
    </row>
    <row r="1067" spans="1:29" x14ac:dyDescent="0.25">
      <c r="A1067" s="1">
        <v>188341</v>
      </c>
      <c r="B1067">
        <v>1</v>
      </c>
      <c r="C1067" s="1" t="s">
        <v>1088</v>
      </c>
      <c r="D1067">
        <v>4</v>
      </c>
      <c r="E1067">
        <v>7</v>
      </c>
      <c r="F1067">
        <v>6</v>
      </c>
      <c r="G1067">
        <v>1</v>
      </c>
      <c r="H1067">
        <v>36</v>
      </c>
      <c r="I1067">
        <v>2</v>
      </c>
      <c r="J1067">
        <v>3</v>
      </c>
      <c r="K1067">
        <v>1</v>
      </c>
      <c r="L1067">
        <v>97</v>
      </c>
      <c r="M1067">
        <v>2</v>
      </c>
      <c r="N1067">
        <v>1</v>
      </c>
      <c r="O1067">
        <v>5</v>
      </c>
      <c r="P1067">
        <v>1</v>
      </c>
      <c r="Q1067">
        <v>7.5</v>
      </c>
      <c r="R1067">
        <v>-1</v>
      </c>
      <c r="S1067">
        <v>-2</v>
      </c>
      <c r="T1067">
        <v>-1</v>
      </c>
      <c r="U1067">
        <v>-1</v>
      </c>
      <c r="V1067">
        <v>-1</v>
      </c>
      <c r="W1067">
        <v>-1</v>
      </c>
      <c r="X1067">
        <v>-2</v>
      </c>
      <c r="Y1067">
        <v>-2</v>
      </c>
      <c r="Z1067">
        <f>IF(AND(MIN(data!D1067:'data'!K1067, data!M1067:'data'!Y1067)&gt;=0, IF(data!L1067&lt;0, FALSE, data!L1067&lt;=95),COUNTA(data!D1067:'data'!Y1067)=22), 1, 0)</f>
        <v>0</v>
      </c>
      <c r="AA1067">
        <f>IF(data!D1067=3, IF(COUNTIFS(data!A:A, data!A1067, data!G:G, "&lt;&gt;2")=0, 1, 0), 0)</f>
        <v>0</v>
      </c>
      <c r="AB1067">
        <f>IF(AND(data!G1067=2, COUNTIFS(data!A:A, data!A1067, data!G:G, 2) = data!D1067), 1, 0)</f>
        <v>0</v>
      </c>
      <c r="AC1067" t="str">
        <f>IF(AB1067=1, data!D1067, "0")</f>
        <v>0</v>
      </c>
    </row>
    <row r="1068" spans="1:29" x14ac:dyDescent="0.25">
      <c r="A1068" s="1">
        <v>188341</v>
      </c>
      <c r="B1068">
        <v>2</v>
      </c>
      <c r="C1068" s="1" t="s">
        <v>1089</v>
      </c>
      <c r="D1068">
        <v>4</v>
      </c>
      <c r="E1068">
        <v>7</v>
      </c>
      <c r="F1068">
        <v>6</v>
      </c>
      <c r="G1068">
        <v>2</v>
      </c>
      <c r="H1068">
        <v>34</v>
      </c>
      <c r="I1068">
        <v>2</v>
      </c>
      <c r="J1068">
        <v>3</v>
      </c>
      <c r="K1068">
        <v>2</v>
      </c>
      <c r="L1068">
        <v>97</v>
      </c>
      <c r="M1068">
        <v>2</v>
      </c>
      <c r="N1068">
        <v>1</v>
      </c>
      <c r="O1068">
        <v>5</v>
      </c>
      <c r="P1068">
        <v>1</v>
      </c>
      <c r="Q1068">
        <v>0.14399999999999999</v>
      </c>
      <c r="R1068">
        <v>-1</v>
      </c>
      <c r="S1068">
        <v>1</v>
      </c>
      <c r="T1068">
        <v>-1</v>
      </c>
      <c r="U1068">
        <v>-1</v>
      </c>
      <c r="V1068">
        <v>-1</v>
      </c>
      <c r="W1068">
        <v>-1</v>
      </c>
      <c r="X1068">
        <v>1</v>
      </c>
      <c r="Y1068">
        <v>3</v>
      </c>
      <c r="Z1068">
        <f>IF(AND(MIN(data!D1068:'data'!K1068, data!M1068:'data'!Y1068)&gt;=0, IF(data!L1068&lt;0, FALSE, data!L1068&lt;=95),COUNTA(data!D1068:'data'!Y1068)=22), 1, 0)</f>
        <v>0</v>
      </c>
      <c r="AA1068">
        <f>IF(data!D1068=3, IF(COUNTIFS(data!A:A, data!A1068, data!G:G, "&lt;&gt;2")=0, 1, 0), 0)</f>
        <v>0</v>
      </c>
      <c r="AB1068">
        <f>IF(AND(data!G1068=2, COUNTIFS(data!A:A, data!A1068, data!G:G, 2) = data!D1068), 1, 0)</f>
        <v>0</v>
      </c>
      <c r="AC1068" t="str">
        <f>IF(AB1068=1, data!D1068, "0")</f>
        <v>0</v>
      </c>
    </row>
    <row r="1069" spans="1:29" x14ac:dyDescent="0.25">
      <c r="A1069" s="1">
        <v>188341</v>
      </c>
      <c r="B1069">
        <v>3</v>
      </c>
      <c r="C1069" s="1" t="s">
        <v>1090</v>
      </c>
      <c r="D1069">
        <v>4</v>
      </c>
      <c r="E1069">
        <v>7</v>
      </c>
      <c r="F1069">
        <v>6</v>
      </c>
      <c r="G1069">
        <v>1</v>
      </c>
      <c r="H1069">
        <v>8</v>
      </c>
      <c r="I1069">
        <v>-1</v>
      </c>
      <c r="J1069">
        <v>3</v>
      </c>
      <c r="K1069">
        <v>-1</v>
      </c>
      <c r="L1069">
        <v>97</v>
      </c>
      <c r="M1069">
        <v>2</v>
      </c>
      <c r="N1069">
        <v>-1</v>
      </c>
      <c r="O1069">
        <v>-1</v>
      </c>
      <c r="P1069">
        <v>-1</v>
      </c>
      <c r="Q1069">
        <v>-1</v>
      </c>
      <c r="R1069">
        <v>-1</v>
      </c>
      <c r="S1069">
        <v>-2</v>
      </c>
      <c r="T1069">
        <v>129.5</v>
      </c>
      <c r="U1069">
        <v>27.6</v>
      </c>
      <c r="V1069">
        <v>16.457999999999998</v>
      </c>
      <c r="W1069">
        <v>-1</v>
      </c>
      <c r="X1069">
        <v>1</v>
      </c>
      <c r="Y1069">
        <v>3</v>
      </c>
      <c r="Z1069">
        <f>IF(AND(MIN(data!D1069:'data'!K1069, data!M1069:'data'!Y1069)&gt;=0, IF(data!L1069&lt;0, FALSE, data!L1069&lt;=95),COUNTA(data!D1069:'data'!Y1069)=22), 1, 0)</f>
        <v>0</v>
      </c>
      <c r="AA1069">
        <f>IF(data!D1069=3, IF(COUNTIFS(data!A:A, data!A1069, data!G:G, "&lt;&gt;2")=0, 1, 0), 0)</f>
        <v>0</v>
      </c>
      <c r="AB1069">
        <f>IF(AND(data!G1069=2, COUNTIFS(data!A:A, data!A1069, data!G:G, 2) = data!D1069), 1, 0)</f>
        <v>0</v>
      </c>
      <c r="AC1069" t="str">
        <f>IF(AB1069=1, data!D1069, "0")</f>
        <v>0</v>
      </c>
    </row>
    <row r="1070" spans="1:29" x14ac:dyDescent="0.25">
      <c r="A1070" s="1">
        <v>188341</v>
      </c>
      <c r="B1070">
        <v>4</v>
      </c>
      <c r="C1070" s="1" t="s">
        <v>1091</v>
      </c>
      <c r="D1070">
        <v>4</v>
      </c>
      <c r="E1070">
        <v>7</v>
      </c>
      <c r="F1070">
        <v>6</v>
      </c>
      <c r="G1070">
        <v>2</v>
      </c>
      <c r="H1070">
        <v>7</v>
      </c>
      <c r="I1070">
        <v>-1</v>
      </c>
      <c r="J1070">
        <v>3</v>
      </c>
      <c r="K1070">
        <v>-1</v>
      </c>
      <c r="L1070">
        <v>97</v>
      </c>
      <c r="M1070">
        <v>2</v>
      </c>
      <c r="N1070">
        <v>-1</v>
      </c>
      <c r="O1070">
        <v>-1</v>
      </c>
      <c r="P1070">
        <v>-1</v>
      </c>
      <c r="Q1070">
        <v>-1</v>
      </c>
      <c r="R1070">
        <v>-1</v>
      </c>
      <c r="S1070">
        <v>-2</v>
      </c>
      <c r="T1070">
        <v>119.3</v>
      </c>
      <c r="U1070">
        <v>27.6</v>
      </c>
      <c r="V1070">
        <v>19.391999999999999</v>
      </c>
      <c r="W1070">
        <v>-1</v>
      </c>
      <c r="X1070">
        <v>-2</v>
      </c>
      <c r="Y1070">
        <v>-2</v>
      </c>
      <c r="Z1070">
        <f>IF(AND(MIN(data!D1070:'data'!K1070, data!M1070:'data'!Y1070)&gt;=0, IF(data!L1070&lt;0, FALSE, data!L1070&lt;=95),COUNTA(data!D1070:'data'!Y1070)=22), 1, 0)</f>
        <v>0</v>
      </c>
      <c r="AA1070">
        <f>IF(data!D1070=3, IF(COUNTIFS(data!A:A, data!A1070, data!G:G, "&lt;&gt;2")=0, 1, 0), 0)</f>
        <v>0</v>
      </c>
      <c r="AB1070">
        <f>IF(AND(data!G1070=2, COUNTIFS(data!A:A, data!A1070, data!G:G, 2) = data!D1070), 1, 0)</f>
        <v>0</v>
      </c>
      <c r="AC1070" t="str">
        <f>IF(AB1070=1, data!D1070, "0")</f>
        <v>0</v>
      </c>
    </row>
    <row r="1071" spans="1:29" x14ac:dyDescent="0.25">
      <c r="A1071" s="1">
        <v>188351</v>
      </c>
      <c r="B1071">
        <v>1</v>
      </c>
      <c r="C1071" s="1" t="s">
        <v>1092</v>
      </c>
      <c r="D1071">
        <v>4</v>
      </c>
      <c r="E1071">
        <v>7</v>
      </c>
      <c r="F1071">
        <v>6</v>
      </c>
      <c r="G1071">
        <v>1</v>
      </c>
      <c r="H1071">
        <v>38</v>
      </c>
      <c r="I1071">
        <v>2</v>
      </c>
      <c r="J1071">
        <v>3</v>
      </c>
      <c r="K1071">
        <v>1</v>
      </c>
      <c r="L1071">
        <v>22</v>
      </c>
      <c r="M1071">
        <v>1</v>
      </c>
      <c r="N1071">
        <v>1</v>
      </c>
      <c r="O1071">
        <v>5</v>
      </c>
      <c r="P1071">
        <v>2</v>
      </c>
      <c r="Q1071">
        <v>0</v>
      </c>
      <c r="R1071">
        <v>-1</v>
      </c>
      <c r="S1071">
        <v>0</v>
      </c>
      <c r="T1071">
        <v>178.5</v>
      </c>
      <c r="U1071">
        <v>58.7</v>
      </c>
      <c r="V1071">
        <v>18.422999999999998</v>
      </c>
      <c r="W1071">
        <v>-1</v>
      </c>
      <c r="X1071">
        <v>3</v>
      </c>
      <c r="Y1071">
        <v>2</v>
      </c>
      <c r="Z1071">
        <f>IF(AND(MIN(data!D1071:'data'!K1071, data!M1071:'data'!Y1071)&gt;=0, IF(data!L1071&lt;0, FALSE, data!L1071&lt;=95),COUNTA(data!D1071:'data'!Y1071)=22), 1, 0)</f>
        <v>0</v>
      </c>
      <c r="AA1071">
        <f>IF(data!D1071=3, IF(COUNTIFS(data!A:A, data!A1071, data!G:G, "&lt;&gt;2")=0, 1, 0), 0)</f>
        <v>0</v>
      </c>
      <c r="AB1071">
        <f>IF(AND(data!G1071=2, COUNTIFS(data!A:A, data!A1071, data!G:G, 2) = data!D1071), 1, 0)</f>
        <v>0</v>
      </c>
      <c r="AC1071" t="str">
        <f>IF(AB1071=1, data!D1071, "0")</f>
        <v>0</v>
      </c>
    </row>
    <row r="1072" spans="1:29" x14ac:dyDescent="0.25">
      <c r="A1072" s="1">
        <v>188351</v>
      </c>
      <c r="B1072">
        <v>2</v>
      </c>
      <c r="C1072" s="1" t="s">
        <v>1093</v>
      </c>
      <c r="D1072">
        <v>4</v>
      </c>
      <c r="E1072">
        <v>7</v>
      </c>
      <c r="F1072">
        <v>6</v>
      </c>
      <c r="G1072">
        <v>2</v>
      </c>
      <c r="H1072">
        <v>34</v>
      </c>
      <c r="I1072">
        <v>2</v>
      </c>
      <c r="J1072">
        <v>3</v>
      </c>
      <c r="K1072">
        <v>1</v>
      </c>
      <c r="L1072">
        <v>22</v>
      </c>
      <c r="M1072">
        <v>1</v>
      </c>
      <c r="N1072">
        <v>1</v>
      </c>
      <c r="O1072">
        <v>5</v>
      </c>
      <c r="P1072">
        <v>2</v>
      </c>
      <c r="Q1072">
        <v>0</v>
      </c>
      <c r="R1072">
        <v>-1</v>
      </c>
      <c r="S1072">
        <v>0</v>
      </c>
      <c r="T1072">
        <v>160</v>
      </c>
      <c r="U1072">
        <v>72.900000000000006</v>
      </c>
      <c r="V1072">
        <v>28.477</v>
      </c>
      <c r="W1072">
        <v>-1</v>
      </c>
      <c r="X1072">
        <v>1</v>
      </c>
      <c r="Y1072">
        <v>3</v>
      </c>
      <c r="Z1072">
        <f>IF(AND(MIN(data!D1072:'data'!K1072, data!M1072:'data'!Y1072)&gt;=0, IF(data!L1072&lt;0, FALSE, data!L1072&lt;=95),COUNTA(data!D1072:'data'!Y1072)=22), 1, 0)</f>
        <v>0</v>
      </c>
      <c r="AA1072">
        <f>IF(data!D1072=3, IF(COUNTIFS(data!A:A, data!A1072, data!G:G, "&lt;&gt;2")=0, 1, 0), 0)</f>
        <v>0</v>
      </c>
      <c r="AB1072">
        <f>IF(AND(data!G1072=2, COUNTIFS(data!A:A, data!A1072, data!G:G, 2) = data!D1072), 1, 0)</f>
        <v>0</v>
      </c>
      <c r="AC1072" t="str">
        <f>IF(AB1072=1, data!D1072, "0")</f>
        <v>0</v>
      </c>
    </row>
    <row r="1073" spans="1:29" x14ac:dyDescent="0.25">
      <c r="A1073" s="1">
        <v>188351</v>
      </c>
      <c r="B1073">
        <v>3</v>
      </c>
      <c r="C1073" s="1" t="s">
        <v>1094</v>
      </c>
      <c r="D1073">
        <v>4</v>
      </c>
      <c r="E1073">
        <v>7</v>
      </c>
      <c r="F1073">
        <v>6</v>
      </c>
      <c r="G1073">
        <v>2</v>
      </c>
      <c r="H1073">
        <v>5</v>
      </c>
      <c r="I1073">
        <v>-1</v>
      </c>
      <c r="J1073">
        <v>3</v>
      </c>
      <c r="K1073">
        <v>-1</v>
      </c>
      <c r="L1073">
        <v>22</v>
      </c>
      <c r="M1073">
        <v>1</v>
      </c>
      <c r="N1073">
        <v>-1</v>
      </c>
      <c r="O1073">
        <v>-1</v>
      </c>
      <c r="P1073">
        <v>-1</v>
      </c>
      <c r="Q1073">
        <v>-1</v>
      </c>
      <c r="R1073">
        <v>-1</v>
      </c>
      <c r="S1073">
        <v>-2</v>
      </c>
      <c r="T1073">
        <v>103.2</v>
      </c>
      <c r="U1073">
        <v>16.5</v>
      </c>
      <c r="V1073">
        <v>15.493</v>
      </c>
      <c r="W1073">
        <v>-1</v>
      </c>
      <c r="X1073">
        <v>-2</v>
      </c>
      <c r="Y1073">
        <v>-2</v>
      </c>
      <c r="Z1073">
        <f>IF(AND(MIN(data!D1073:'data'!K1073, data!M1073:'data'!Y1073)&gt;=0, IF(data!L1073&lt;0, FALSE, data!L1073&lt;=95),COUNTA(data!D1073:'data'!Y1073)=22), 1, 0)</f>
        <v>0</v>
      </c>
      <c r="AA1073">
        <f>IF(data!D1073=3, IF(COUNTIFS(data!A:A, data!A1073, data!G:G, "&lt;&gt;2")=0, 1, 0), 0)</f>
        <v>0</v>
      </c>
      <c r="AB1073">
        <f>IF(AND(data!G1073=2, COUNTIFS(data!A:A, data!A1073, data!G:G, 2) = data!D1073), 1, 0)</f>
        <v>0</v>
      </c>
      <c r="AC1073" t="str">
        <f>IF(AB1073=1, data!D1073, "0")</f>
        <v>0</v>
      </c>
    </row>
    <row r="1074" spans="1:29" x14ac:dyDescent="0.25">
      <c r="A1074" s="1">
        <v>188351</v>
      </c>
      <c r="B1074">
        <v>4</v>
      </c>
      <c r="C1074" s="1" t="s">
        <v>1095</v>
      </c>
      <c r="D1074">
        <v>4</v>
      </c>
      <c r="E1074">
        <v>7</v>
      </c>
      <c r="F1074">
        <v>6</v>
      </c>
      <c r="G1074">
        <v>1</v>
      </c>
      <c r="H1074">
        <v>3</v>
      </c>
      <c r="I1074">
        <v>-1</v>
      </c>
      <c r="J1074">
        <v>3</v>
      </c>
      <c r="K1074">
        <v>-1</v>
      </c>
      <c r="L1074">
        <v>22</v>
      </c>
      <c r="M1074">
        <v>1</v>
      </c>
      <c r="N1074">
        <v>-1</v>
      </c>
      <c r="O1074">
        <v>-1</v>
      </c>
      <c r="P1074">
        <v>-1</v>
      </c>
      <c r="Q1074">
        <v>-1</v>
      </c>
      <c r="R1074">
        <v>-1</v>
      </c>
      <c r="S1074">
        <v>-2</v>
      </c>
      <c r="T1074">
        <v>100.2</v>
      </c>
      <c r="U1074">
        <v>14.1</v>
      </c>
      <c r="V1074">
        <v>14.044</v>
      </c>
      <c r="W1074">
        <v>-1</v>
      </c>
      <c r="X1074">
        <v>-2</v>
      </c>
      <c r="Y1074">
        <v>-2</v>
      </c>
      <c r="Z1074">
        <f>IF(AND(MIN(data!D1074:'data'!K1074, data!M1074:'data'!Y1074)&gt;=0, IF(data!L1074&lt;0, FALSE, data!L1074&lt;=95),COUNTA(data!D1074:'data'!Y1074)=22), 1, 0)</f>
        <v>0</v>
      </c>
      <c r="AA1074">
        <f>IF(data!D1074=3, IF(COUNTIFS(data!A:A, data!A1074, data!G:G, "&lt;&gt;2")=0, 1, 0), 0)</f>
        <v>0</v>
      </c>
      <c r="AB1074">
        <f>IF(AND(data!G1074=2, COUNTIFS(data!A:A, data!A1074, data!G:G, 2) = data!D1074), 1, 0)</f>
        <v>0</v>
      </c>
      <c r="AC1074" t="str">
        <f>IF(AB1074=1, data!D1074, "0")</f>
        <v>0</v>
      </c>
    </row>
    <row r="1075" spans="1:29" x14ac:dyDescent="0.25">
      <c r="A1075" s="1">
        <v>189051</v>
      </c>
      <c r="B1075">
        <v>1</v>
      </c>
      <c r="C1075" s="1" t="s">
        <v>1096</v>
      </c>
      <c r="D1075">
        <v>1</v>
      </c>
      <c r="E1075">
        <v>4</v>
      </c>
      <c r="F1075">
        <v>25</v>
      </c>
      <c r="G1075">
        <v>1</v>
      </c>
      <c r="H1075">
        <v>27</v>
      </c>
      <c r="I1075">
        <v>1</v>
      </c>
      <c r="J1075">
        <v>1</v>
      </c>
      <c r="K1075">
        <v>3</v>
      </c>
      <c r="L1075">
        <v>12</v>
      </c>
      <c r="M1075">
        <v>2</v>
      </c>
      <c r="N1075">
        <v>1</v>
      </c>
      <c r="O1075">
        <v>5</v>
      </c>
      <c r="P1075">
        <v>1</v>
      </c>
      <c r="Q1075">
        <v>17.018000000000001</v>
      </c>
      <c r="R1075">
        <v>-1</v>
      </c>
      <c r="S1075">
        <v>3</v>
      </c>
      <c r="T1075">
        <v>181.3</v>
      </c>
      <c r="U1075">
        <v>-1</v>
      </c>
      <c r="V1075">
        <v>-1</v>
      </c>
      <c r="W1075">
        <v>0.76300000000000001</v>
      </c>
      <c r="X1075">
        <v>1</v>
      </c>
      <c r="Y1075">
        <v>3</v>
      </c>
      <c r="Z1075">
        <f>IF(AND(MIN(data!D1075:'data'!K1075, data!M1075:'data'!Y1075)&gt;=0, IF(data!L1075&lt;0, FALSE, data!L1075&lt;=95),COUNTA(data!D1075:'data'!Y1075)=22), 1, 0)</f>
        <v>0</v>
      </c>
      <c r="AA1075">
        <f>IF(data!D1075=3, IF(COUNTIFS(data!A:A, data!A1075, data!G:G, "&lt;&gt;2")=0, 1, 0), 0)</f>
        <v>0</v>
      </c>
      <c r="AB1075">
        <f>IF(AND(data!G1075=2, COUNTIFS(data!A:A, data!A1075, data!G:G, 2) = data!D1075), 1, 0)</f>
        <v>0</v>
      </c>
      <c r="AC1075" t="str">
        <f>IF(AB1075=1, data!D1075, "0")</f>
        <v>0</v>
      </c>
    </row>
    <row r="1076" spans="1:29" x14ac:dyDescent="0.25">
      <c r="A1076" s="1">
        <v>189151</v>
      </c>
      <c r="B1076">
        <v>1</v>
      </c>
      <c r="C1076" s="1" t="s">
        <v>1097</v>
      </c>
      <c r="D1076">
        <v>2</v>
      </c>
      <c r="E1076">
        <v>4</v>
      </c>
      <c r="F1076">
        <v>25</v>
      </c>
      <c r="G1076">
        <v>2</v>
      </c>
      <c r="H1076">
        <v>46</v>
      </c>
      <c r="I1076">
        <v>6</v>
      </c>
      <c r="J1076">
        <v>1</v>
      </c>
      <c r="K1076">
        <v>7</v>
      </c>
      <c r="L1076">
        <v>12</v>
      </c>
      <c r="M1076">
        <v>1</v>
      </c>
      <c r="N1076">
        <v>4</v>
      </c>
      <c r="O1076">
        <v>3</v>
      </c>
      <c r="P1076">
        <v>1</v>
      </c>
      <c r="Q1076">
        <v>6.1449999999999996</v>
      </c>
      <c r="R1076">
        <v>-1</v>
      </c>
      <c r="S1076">
        <v>0</v>
      </c>
      <c r="T1076">
        <v>172.3</v>
      </c>
      <c r="U1076">
        <v>72.8</v>
      </c>
      <c r="V1076">
        <v>24.521999999999998</v>
      </c>
      <c r="W1076">
        <v>0.88300000000000001</v>
      </c>
      <c r="X1076">
        <v>1</v>
      </c>
      <c r="Y1076">
        <v>1</v>
      </c>
      <c r="Z1076">
        <f>IF(AND(MIN(data!D1076:'data'!K1076, data!M1076:'data'!Y1076)&gt;=0, IF(data!L1076&lt;0, FALSE, data!L1076&lt;=95),COUNTA(data!D1076:'data'!Y1076)=22), 1, 0)</f>
        <v>0</v>
      </c>
      <c r="AA1076">
        <f>IF(data!D1076=3, IF(COUNTIFS(data!A:A, data!A1076, data!G:G, "&lt;&gt;2")=0, 1, 0), 0)</f>
        <v>0</v>
      </c>
      <c r="AB1076">
        <f>IF(AND(data!G1076=2, COUNTIFS(data!A:A, data!A1076, data!G:G, 2) = data!D1076), 1, 0)</f>
        <v>0</v>
      </c>
      <c r="AC1076" t="str">
        <f>IF(AB1076=1, data!D1076, "0")</f>
        <v>0</v>
      </c>
    </row>
    <row r="1077" spans="1:29" x14ac:dyDescent="0.25">
      <c r="A1077" s="1">
        <v>189151</v>
      </c>
      <c r="B1077">
        <v>2</v>
      </c>
      <c r="C1077" s="1" t="s">
        <v>1098</v>
      </c>
      <c r="D1077">
        <v>2</v>
      </c>
      <c r="E1077">
        <v>4</v>
      </c>
      <c r="F1077">
        <v>25</v>
      </c>
      <c r="G1077">
        <v>1</v>
      </c>
      <c r="H1077">
        <v>58</v>
      </c>
      <c r="I1077">
        <v>6</v>
      </c>
      <c r="J1077">
        <v>1</v>
      </c>
      <c r="K1077">
        <v>4</v>
      </c>
      <c r="L1077">
        <v>12</v>
      </c>
      <c r="M1077">
        <v>2</v>
      </c>
      <c r="N1077">
        <v>4</v>
      </c>
      <c r="O1077">
        <v>3</v>
      </c>
      <c r="P1077">
        <v>1</v>
      </c>
      <c r="Q1077">
        <v>25.25</v>
      </c>
      <c r="R1077">
        <v>-1</v>
      </c>
      <c r="S1077">
        <v>1</v>
      </c>
      <c r="T1077">
        <v>172.6</v>
      </c>
      <c r="U1077">
        <v>110.5</v>
      </c>
      <c r="V1077">
        <v>37.091999999999999</v>
      </c>
      <c r="W1077">
        <v>1.069</v>
      </c>
      <c r="X1077">
        <v>2</v>
      </c>
      <c r="Y1077">
        <v>3</v>
      </c>
      <c r="Z1077">
        <f>IF(AND(MIN(data!D1077:'data'!K1077, data!M1077:'data'!Y1077)&gt;=0, IF(data!L1077&lt;0, FALSE, data!L1077&lt;=95),COUNTA(data!D1077:'data'!Y1077)=22), 1, 0)</f>
        <v>0</v>
      </c>
      <c r="AA1077">
        <f>IF(data!D1077=3, IF(COUNTIFS(data!A:A, data!A1077, data!G:G, "&lt;&gt;2")=0, 1, 0), 0)</f>
        <v>0</v>
      </c>
      <c r="AB1077">
        <f>IF(AND(data!G1077=2, COUNTIFS(data!A:A, data!A1077, data!G:G, 2) = data!D1077), 1, 0)</f>
        <v>0</v>
      </c>
      <c r="AC1077" t="str">
        <f>IF(AB1077=1, data!D1077, "0")</f>
        <v>0</v>
      </c>
    </row>
    <row r="1078" spans="1:29" x14ac:dyDescent="0.25">
      <c r="A1078" s="1">
        <v>189181</v>
      </c>
      <c r="B1078">
        <v>1</v>
      </c>
      <c r="C1078" s="1" t="s">
        <v>1099</v>
      </c>
      <c r="D1078">
        <v>3</v>
      </c>
      <c r="E1078">
        <v>4</v>
      </c>
      <c r="F1078">
        <v>25</v>
      </c>
      <c r="G1078">
        <v>2</v>
      </c>
      <c r="H1078">
        <v>39</v>
      </c>
      <c r="I1078">
        <v>4</v>
      </c>
      <c r="J1078">
        <v>1</v>
      </c>
      <c r="K1078">
        <v>4</v>
      </c>
      <c r="L1078">
        <v>7</v>
      </c>
      <c r="M1078">
        <v>2</v>
      </c>
      <c r="N1078">
        <v>1</v>
      </c>
      <c r="O1078">
        <v>5</v>
      </c>
      <c r="P1078">
        <v>1</v>
      </c>
      <c r="Q1078">
        <v>0.46100000000000002</v>
      </c>
      <c r="R1078">
        <v>-1</v>
      </c>
      <c r="S1078">
        <v>0</v>
      </c>
      <c r="T1078">
        <v>158.30000000000001</v>
      </c>
      <c r="U1078">
        <v>-1</v>
      </c>
      <c r="V1078">
        <v>-1</v>
      </c>
      <c r="W1078">
        <v>-1</v>
      </c>
      <c r="X1078">
        <v>2</v>
      </c>
      <c r="Y1078">
        <v>1</v>
      </c>
      <c r="Z1078">
        <f>IF(AND(MIN(data!D1078:'data'!K1078, data!M1078:'data'!Y1078)&gt;=0, IF(data!L1078&lt;0, FALSE, data!L1078&lt;=95),COUNTA(data!D1078:'data'!Y1078)=22), 1, 0)</f>
        <v>0</v>
      </c>
      <c r="AA1078">
        <f>IF(data!D1078=3, IF(COUNTIFS(data!A:A, data!A1078, data!G:G, "&lt;&gt;2")=0, 1, 0), 0)</f>
        <v>0</v>
      </c>
      <c r="AB1078">
        <f>IF(AND(data!G1078=2, COUNTIFS(data!A:A, data!A1078, data!G:G, 2) = data!D1078), 1, 0)</f>
        <v>0</v>
      </c>
      <c r="AC1078" t="str">
        <f>IF(AB1078=1, data!D1078, "0")</f>
        <v>0</v>
      </c>
    </row>
    <row r="1079" spans="1:29" x14ac:dyDescent="0.25">
      <c r="A1079" s="1">
        <v>189181</v>
      </c>
      <c r="B1079">
        <v>2</v>
      </c>
      <c r="C1079" s="1" t="s">
        <v>1100</v>
      </c>
      <c r="D1079">
        <v>3</v>
      </c>
      <c r="E1079">
        <v>4</v>
      </c>
      <c r="F1079">
        <v>25</v>
      </c>
      <c r="G1079">
        <v>1</v>
      </c>
      <c r="H1079">
        <v>13</v>
      </c>
      <c r="I1079">
        <v>-1</v>
      </c>
      <c r="J1079">
        <v>2</v>
      </c>
      <c r="K1079">
        <v>-1</v>
      </c>
      <c r="L1079">
        <v>7</v>
      </c>
      <c r="M1079">
        <v>1</v>
      </c>
      <c r="N1079">
        <v>-1</v>
      </c>
      <c r="O1079">
        <v>-1</v>
      </c>
      <c r="P1079">
        <v>-1</v>
      </c>
      <c r="Q1079">
        <v>-1</v>
      </c>
      <c r="R1079">
        <v>-1</v>
      </c>
      <c r="S1079">
        <v>0</v>
      </c>
      <c r="T1079">
        <v>155.5</v>
      </c>
      <c r="U1079">
        <v>47.1</v>
      </c>
      <c r="V1079">
        <v>19.478999999999999</v>
      </c>
      <c r="W1079">
        <v>-1</v>
      </c>
      <c r="X1079">
        <v>1</v>
      </c>
      <c r="Y1079">
        <v>3</v>
      </c>
      <c r="Z1079">
        <f>IF(AND(MIN(data!D1079:'data'!K1079, data!M1079:'data'!Y1079)&gt;=0, IF(data!L1079&lt;0, FALSE, data!L1079&lt;=95),COUNTA(data!D1079:'data'!Y1079)=22), 1, 0)</f>
        <v>0</v>
      </c>
      <c r="AA1079">
        <f>IF(data!D1079=3, IF(COUNTIFS(data!A:A, data!A1079, data!G:G, "&lt;&gt;2")=0, 1, 0), 0)</f>
        <v>0</v>
      </c>
      <c r="AB1079">
        <f>IF(AND(data!G1079=2, COUNTIFS(data!A:A, data!A1079, data!G:G, 2) = data!D1079), 1, 0)</f>
        <v>0</v>
      </c>
      <c r="AC1079" t="str">
        <f>IF(AB1079=1, data!D1079, "0")</f>
        <v>0</v>
      </c>
    </row>
    <row r="1080" spans="1:29" x14ac:dyDescent="0.25">
      <c r="A1080" s="1">
        <v>189181</v>
      </c>
      <c r="B1080">
        <v>3</v>
      </c>
      <c r="C1080" s="1" t="s">
        <v>1101</v>
      </c>
      <c r="D1080">
        <v>3</v>
      </c>
      <c r="E1080">
        <v>4</v>
      </c>
      <c r="F1080">
        <v>25</v>
      </c>
      <c r="G1080">
        <v>1</v>
      </c>
      <c r="H1080">
        <v>8</v>
      </c>
      <c r="I1080">
        <v>-1</v>
      </c>
      <c r="J1080">
        <v>2</v>
      </c>
      <c r="K1080">
        <v>-1</v>
      </c>
      <c r="L1080">
        <v>7</v>
      </c>
      <c r="M1080">
        <v>1</v>
      </c>
      <c r="N1080">
        <v>-1</v>
      </c>
      <c r="O1080">
        <v>-1</v>
      </c>
      <c r="P1080">
        <v>-1</v>
      </c>
      <c r="Q1080">
        <v>-1</v>
      </c>
      <c r="R1080">
        <v>-1</v>
      </c>
      <c r="S1080">
        <v>-2</v>
      </c>
      <c r="T1080">
        <v>135.6</v>
      </c>
      <c r="U1080">
        <v>36.799999999999997</v>
      </c>
      <c r="V1080">
        <v>20.013999999999999</v>
      </c>
      <c r="W1080">
        <v>-1</v>
      </c>
      <c r="X1080">
        <v>1</v>
      </c>
      <c r="Y1080">
        <v>3</v>
      </c>
      <c r="Z1080">
        <f>IF(AND(MIN(data!D1080:'data'!K1080, data!M1080:'data'!Y1080)&gt;=0, IF(data!L1080&lt;0, FALSE, data!L1080&lt;=95),COUNTA(data!D1080:'data'!Y1080)=22), 1, 0)</f>
        <v>0</v>
      </c>
      <c r="AA1080">
        <f>IF(data!D1080=3, IF(COUNTIFS(data!A:A, data!A1080, data!G:G, "&lt;&gt;2")=0, 1, 0), 0)</f>
        <v>0</v>
      </c>
      <c r="AB1080">
        <f>IF(AND(data!G1080=2, COUNTIFS(data!A:A, data!A1080, data!G:G, 2) = data!D1080), 1, 0)</f>
        <v>0</v>
      </c>
      <c r="AC1080" t="str">
        <f>IF(AB1080=1, data!D1080, "0")</f>
        <v>0</v>
      </c>
    </row>
    <row r="1081" spans="1:29" x14ac:dyDescent="0.25">
      <c r="A1081" s="1">
        <v>189201</v>
      </c>
      <c r="B1081">
        <v>1</v>
      </c>
      <c r="C1081" s="1" t="s">
        <v>1102</v>
      </c>
      <c r="D1081">
        <v>1</v>
      </c>
      <c r="E1081">
        <v>4</v>
      </c>
      <c r="F1081">
        <v>25</v>
      </c>
      <c r="G1081">
        <v>2</v>
      </c>
      <c r="H1081">
        <v>27</v>
      </c>
      <c r="I1081">
        <v>1</v>
      </c>
      <c r="J1081">
        <v>1</v>
      </c>
      <c r="K1081">
        <v>4</v>
      </c>
      <c r="L1081">
        <v>9</v>
      </c>
      <c r="M1081">
        <v>1</v>
      </c>
      <c r="N1081">
        <v>1</v>
      </c>
      <c r="O1081">
        <v>5</v>
      </c>
      <c r="P1081">
        <v>1</v>
      </c>
      <c r="Q1081">
        <v>40.125</v>
      </c>
      <c r="R1081">
        <v>-1</v>
      </c>
      <c r="S1081">
        <v>0</v>
      </c>
      <c r="T1081">
        <v>163.19999999999999</v>
      </c>
      <c r="U1081">
        <v>54.6</v>
      </c>
      <c r="V1081">
        <v>20.5</v>
      </c>
      <c r="W1081">
        <v>0.82099999999999995</v>
      </c>
      <c r="X1081">
        <v>1</v>
      </c>
      <c r="Y1081">
        <v>3</v>
      </c>
      <c r="Z1081">
        <f>IF(AND(MIN(data!D1081:'data'!K1081, data!M1081:'data'!Y1081)&gt;=0, IF(data!L1081&lt;0, FALSE, data!L1081&lt;=95),COUNTA(data!D1081:'data'!Y1081)=22), 1, 0)</f>
        <v>0</v>
      </c>
      <c r="AA1081">
        <f>IF(data!D1081=3, IF(COUNTIFS(data!A:A, data!A1081, data!G:G, "&lt;&gt;2")=0, 1, 0), 0)</f>
        <v>0</v>
      </c>
      <c r="AB1081">
        <f>IF(AND(data!G1081=2, COUNTIFS(data!A:A, data!A1081, data!G:G, 2) = data!D1081), 1, 0)</f>
        <v>1</v>
      </c>
      <c r="AC1081">
        <f>IF(AB1081=1, data!D1081, "0")</f>
        <v>1</v>
      </c>
    </row>
    <row r="1082" spans="1:29" x14ac:dyDescent="0.25">
      <c r="A1082" s="1">
        <v>189251</v>
      </c>
      <c r="B1082">
        <v>1</v>
      </c>
      <c r="C1082" s="1" t="s">
        <v>1103</v>
      </c>
      <c r="D1082">
        <v>3</v>
      </c>
      <c r="E1082">
        <v>4</v>
      </c>
      <c r="F1082">
        <v>25</v>
      </c>
      <c r="G1082">
        <v>1</v>
      </c>
      <c r="H1082">
        <v>53</v>
      </c>
      <c r="I1082">
        <v>2</v>
      </c>
      <c r="J1082">
        <v>1</v>
      </c>
      <c r="K1082">
        <v>4</v>
      </c>
      <c r="L1082">
        <v>12</v>
      </c>
      <c r="M1082">
        <v>2</v>
      </c>
      <c r="N1082">
        <v>4</v>
      </c>
      <c r="O1082">
        <v>3</v>
      </c>
      <c r="P1082">
        <v>1</v>
      </c>
      <c r="Q1082">
        <v>33.261000000000003</v>
      </c>
      <c r="R1082">
        <v>-1</v>
      </c>
      <c r="S1082">
        <v>9</v>
      </c>
      <c r="T1082">
        <v>170.7</v>
      </c>
      <c r="U1082">
        <v>69.3</v>
      </c>
      <c r="V1082">
        <v>23.783000000000001</v>
      </c>
      <c r="W1082">
        <v>0.91900000000000004</v>
      </c>
      <c r="X1082">
        <v>1</v>
      </c>
      <c r="Y1082">
        <v>3</v>
      </c>
      <c r="Z1082">
        <f>IF(AND(MIN(data!D1082:'data'!K1082, data!M1082:'data'!Y1082)&gt;=0, IF(data!L1082&lt;0, FALSE, data!L1082&lt;=95),COUNTA(data!D1082:'data'!Y1082)=22), 1, 0)</f>
        <v>0</v>
      </c>
      <c r="AA1082">
        <f>IF(data!D1082=3, IF(COUNTIFS(data!A:A, data!A1082, data!G:G, "&lt;&gt;2")=0, 1, 0), 0)</f>
        <v>0</v>
      </c>
      <c r="AB1082">
        <f>IF(AND(data!G1082=2, COUNTIFS(data!A:A, data!A1082, data!G:G, 2) = data!D1082), 1, 0)</f>
        <v>0</v>
      </c>
      <c r="AC1082" t="str">
        <f>IF(AB1082=1, data!D1082, "0")</f>
        <v>0</v>
      </c>
    </row>
    <row r="1083" spans="1:29" x14ac:dyDescent="0.25">
      <c r="A1083" s="1">
        <v>189251</v>
      </c>
      <c r="B1083">
        <v>2</v>
      </c>
      <c r="C1083" s="1" t="s">
        <v>1104</v>
      </c>
      <c r="D1083">
        <v>3</v>
      </c>
      <c r="E1083">
        <v>4</v>
      </c>
      <c r="F1083">
        <v>25</v>
      </c>
      <c r="G1083">
        <v>2</v>
      </c>
      <c r="H1083">
        <v>51</v>
      </c>
      <c r="I1083">
        <v>2</v>
      </c>
      <c r="J1083">
        <v>1</v>
      </c>
      <c r="K1083">
        <v>3</v>
      </c>
      <c r="L1083">
        <v>12</v>
      </c>
      <c r="M1083">
        <v>2</v>
      </c>
      <c r="N1083">
        <v>1</v>
      </c>
      <c r="O1083">
        <v>5</v>
      </c>
      <c r="P1083">
        <v>1</v>
      </c>
      <c r="Q1083">
        <v>0.57599999999999996</v>
      </c>
      <c r="R1083">
        <v>-1</v>
      </c>
      <c r="S1083">
        <v>5</v>
      </c>
      <c r="T1083">
        <v>154.80000000000001</v>
      </c>
      <c r="U1083">
        <v>66.900000000000006</v>
      </c>
      <c r="V1083">
        <v>27.917999999999999</v>
      </c>
      <c r="W1083">
        <v>0.74</v>
      </c>
      <c r="X1083">
        <v>2</v>
      </c>
      <c r="Y1083">
        <v>1</v>
      </c>
      <c r="Z1083">
        <f>IF(AND(MIN(data!D1083:'data'!K1083, data!M1083:'data'!Y1083)&gt;=0, IF(data!L1083&lt;0, FALSE, data!L1083&lt;=95),COUNTA(data!D1083:'data'!Y1083)=22), 1, 0)</f>
        <v>0</v>
      </c>
      <c r="AA1083">
        <f>IF(data!D1083=3, IF(COUNTIFS(data!A:A, data!A1083, data!G:G, "&lt;&gt;2")=0, 1, 0), 0)</f>
        <v>0</v>
      </c>
      <c r="AB1083">
        <f>IF(AND(data!G1083=2, COUNTIFS(data!A:A, data!A1083, data!G:G, 2) = data!D1083), 1, 0)</f>
        <v>0</v>
      </c>
      <c r="AC1083" t="str">
        <f>IF(AB1083=1, data!D1083, "0")</f>
        <v>0</v>
      </c>
    </row>
    <row r="1084" spans="1:29" x14ac:dyDescent="0.25">
      <c r="A1084" s="1">
        <v>189251</v>
      </c>
      <c r="B1084">
        <v>3</v>
      </c>
      <c r="C1084" s="1" t="s">
        <v>1105</v>
      </c>
      <c r="D1084">
        <v>3</v>
      </c>
      <c r="E1084">
        <v>4</v>
      </c>
      <c r="F1084">
        <v>25</v>
      </c>
      <c r="G1084">
        <v>2</v>
      </c>
      <c r="H1084">
        <v>18</v>
      </c>
      <c r="I1084">
        <v>1</v>
      </c>
      <c r="J1084">
        <v>1</v>
      </c>
      <c r="K1084">
        <v>3</v>
      </c>
      <c r="L1084">
        <v>12</v>
      </c>
      <c r="M1084">
        <v>1</v>
      </c>
      <c r="N1084">
        <v>1</v>
      </c>
      <c r="O1084">
        <v>5</v>
      </c>
      <c r="P1084">
        <v>1</v>
      </c>
      <c r="Q1084">
        <v>1.875</v>
      </c>
      <c r="R1084">
        <v>4</v>
      </c>
      <c r="S1084">
        <v>0</v>
      </c>
      <c r="T1084">
        <v>156.30000000000001</v>
      </c>
      <c r="U1084">
        <v>64.8</v>
      </c>
      <c r="V1084">
        <v>26.524999999999999</v>
      </c>
      <c r="W1084">
        <v>0.81299999999999994</v>
      </c>
      <c r="X1084">
        <v>2</v>
      </c>
      <c r="Y1084">
        <v>1</v>
      </c>
      <c r="Z1084">
        <f>IF(AND(MIN(data!D1084:'data'!K1084, data!M1084:'data'!Y1084)&gt;=0, IF(data!L1084&lt;0, FALSE, data!L1084&lt;=95),COUNTA(data!D1084:'data'!Y1084)=22), 1, 0)</f>
        <v>1</v>
      </c>
      <c r="AA1084">
        <f>IF(data!D1084=3, IF(COUNTIFS(data!A:A, data!A1084, data!G:G, "&lt;&gt;2")=0, 1, 0), 0)</f>
        <v>0</v>
      </c>
      <c r="AB1084">
        <f>IF(AND(data!G1084=2, COUNTIFS(data!A:A, data!A1084, data!G:G, 2) = data!D1084), 1, 0)</f>
        <v>0</v>
      </c>
      <c r="AC1084" t="str">
        <f>IF(AB1084=1, data!D1084, "0")</f>
        <v>0</v>
      </c>
    </row>
    <row r="1085" spans="1:29" x14ac:dyDescent="0.25">
      <c r="A1085" s="1">
        <v>189351</v>
      </c>
      <c r="B1085">
        <v>1</v>
      </c>
      <c r="C1085" s="1" t="s">
        <v>1106</v>
      </c>
      <c r="D1085">
        <v>2</v>
      </c>
      <c r="E1085">
        <v>4</v>
      </c>
      <c r="F1085">
        <v>25</v>
      </c>
      <c r="G1085">
        <v>1</v>
      </c>
      <c r="H1085">
        <v>52</v>
      </c>
      <c r="I1085">
        <v>2</v>
      </c>
      <c r="J1085">
        <v>1</v>
      </c>
      <c r="K1085">
        <v>7</v>
      </c>
      <c r="L1085">
        <v>10</v>
      </c>
      <c r="M1085">
        <v>3</v>
      </c>
      <c r="N1085">
        <v>1</v>
      </c>
      <c r="O1085">
        <v>5</v>
      </c>
      <c r="P1085">
        <v>2</v>
      </c>
      <c r="Q1085">
        <v>0</v>
      </c>
      <c r="R1085">
        <v>-1</v>
      </c>
      <c r="S1085">
        <v>0</v>
      </c>
      <c r="T1085">
        <v>170.4</v>
      </c>
      <c r="U1085">
        <v>88.7</v>
      </c>
      <c r="V1085">
        <v>30.547999999999998</v>
      </c>
      <c r="W1085">
        <v>0.98599999999999999</v>
      </c>
      <c r="X1085">
        <v>2</v>
      </c>
      <c r="Y1085">
        <v>3</v>
      </c>
      <c r="Z1085">
        <f>IF(AND(MIN(data!D1085:'data'!K1085, data!M1085:'data'!Y1085)&gt;=0, IF(data!L1085&lt;0, FALSE, data!L1085&lt;=95),COUNTA(data!D1085:'data'!Y1085)=22), 1, 0)</f>
        <v>0</v>
      </c>
      <c r="AA1085">
        <f>IF(data!D1085=3, IF(COUNTIFS(data!A:A, data!A1085, data!G:G, "&lt;&gt;2")=0, 1, 0), 0)</f>
        <v>0</v>
      </c>
      <c r="AB1085">
        <f>IF(AND(data!G1085=2, COUNTIFS(data!A:A, data!A1085, data!G:G, 2) = data!D1085), 1, 0)</f>
        <v>0</v>
      </c>
      <c r="AC1085" t="str">
        <f>IF(AB1085=1, data!D1085, "0")</f>
        <v>0</v>
      </c>
    </row>
    <row r="1086" spans="1:29" x14ac:dyDescent="0.25">
      <c r="A1086" s="1">
        <v>189351</v>
      </c>
      <c r="B1086">
        <v>2</v>
      </c>
      <c r="C1086" s="1" t="s">
        <v>1107</v>
      </c>
      <c r="D1086">
        <v>2</v>
      </c>
      <c r="E1086">
        <v>4</v>
      </c>
      <c r="F1086">
        <v>25</v>
      </c>
      <c r="G1086">
        <v>2</v>
      </c>
      <c r="H1086">
        <v>45</v>
      </c>
      <c r="I1086">
        <v>2</v>
      </c>
      <c r="J1086">
        <v>1</v>
      </c>
      <c r="K1086">
        <v>7</v>
      </c>
      <c r="L1086">
        <v>10</v>
      </c>
      <c r="M1086">
        <v>3</v>
      </c>
      <c r="N1086">
        <v>1</v>
      </c>
      <c r="O1086">
        <v>5</v>
      </c>
      <c r="P1086">
        <v>1</v>
      </c>
      <c r="Q1086">
        <v>7</v>
      </c>
      <c r="R1086">
        <v>-1</v>
      </c>
      <c r="S1086">
        <v>1</v>
      </c>
      <c r="T1086">
        <v>168.6</v>
      </c>
      <c r="U1086">
        <v>53.9</v>
      </c>
      <c r="V1086">
        <v>18.962</v>
      </c>
      <c r="W1086">
        <v>0.72299999999999998</v>
      </c>
      <c r="X1086">
        <v>3</v>
      </c>
      <c r="Y1086">
        <v>3</v>
      </c>
      <c r="Z1086">
        <f>IF(AND(MIN(data!D1086:'data'!K1086, data!M1086:'data'!Y1086)&gt;=0, IF(data!L1086&lt;0, FALSE, data!L1086&lt;=95),COUNTA(data!D1086:'data'!Y1086)=22), 1, 0)</f>
        <v>0</v>
      </c>
      <c r="AA1086">
        <f>IF(data!D1086=3, IF(COUNTIFS(data!A:A, data!A1086, data!G:G, "&lt;&gt;2")=0, 1, 0), 0)</f>
        <v>0</v>
      </c>
      <c r="AB1086">
        <f>IF(AND(data!G1086=2, COUNTIFS(data!A:A, data!A1086, data!G:G, 2) = data!D1086), 1, 0)</f>
        <v>0</v>
      </c>
      <c r="AC1086" t="str">
        <f>IF(AB1086=1, data!D1086, "0")</f>
        <v>0</v>
      </c>
    </row>
    <row r="1087" spans="1:29" x14ac:dyDescent="0.25">
      <c r="A1087" s="1">
        <v>189371</v>
      </c>
      <c r="B1087">
        <v>1</v>
      </c>
      <c r="C1087" s="1" t="s">
        <v>1108</v>
      </c>
      <c r="D1087">
        <v>1</v>
      </c>
      <c r="E1087">
        <v>4</v>
      </c>
      <c r="F1087">
        <v>25</v>
      </c>
      <c r="G1087">
        <v>1</v>
      </c>
      <c r="H1087">
        <v>53</v>
      </c>
      <c r="I1087">
        <v>4</v>
      </c>
      <c r="J1087">
        <v>1</v>
      </c>
      <c r="K1087">
        <v>3</v>
      </c>
      <c r="L1087">
        <v>6</v>
      </c>
      <c r="M1087">
        <v>2</v>
      </c>
      <c r="N1087">
        <v>1</v>
      </c>
      <c r="O1087">
        <v>5</v>
      </c>
      <c r="P1087">
        <v>1</v>
      </c>
      <c r="Q1087">
        <v>4.6159999999999997</v>
      </c>
      <c r="R1087">
        <v>-1</v>
      </c>
      <c r="S1087">
        <v>0</v>
      </c>
      <c r="T1087">
        <v>162.4</v>
      </c>
      <c r="U1087">
        <v>99.5</v>
      </c>
      <c r="V1087">
        <v>37.726999999999997</v>
      </c>
      <c r="W1087">
        <v>0.78800000000000003</v>
      </c>
      <c r="X1087">
        <v>2</v>
      </c>
      <c r="Y1087">
        <v>1</v>
      </c>
      <c r="Z1087">
        <f>IF(AND(MIN(data!D1087:'data'!K1087, data!M1087:'data'!Y1087)&gt;=0, IF(data!L1087&lt;0, FALSE, data!L1087&lt;=95),COUNTA(data!D1087:'data'!Y1087)=22), 1, 0)</f>
        <v>0</v>
      </c>
      <c r="AA1087">
        <f>IF(data!D1087=3, IF(COUNTIFS(data!A:A, data!A1087, data!G:G, "&lt;&gt;2")=0, 1, 0), 0)</f>
        <v>0</v>
      </c>
      <c r="AB1087">
        <f>IF(AND(data!G1087=2, COUNTIFS(data!A:A, data!A1087, data!G:G, 2) = data!D1087), 1, 0)</f>
        <v>0</v>
      </c>
      <c r="AC1087" t="str">
        <f>IF(AB1087=1, data!D1087, "0")</f>
        <v>0</v>
      </c>
    </row>
    <row r="1088" spans="1:29" x14ac:dyDescent="0.25">
      <c r="A1088" s="1">
        <v>190051</v>
      </c>
      <c r="B1088">
        <v>1</v>
      </c>
      <c r="C1088" s="1" t="s">
        <v>1109</v>
      </c>
      <c r="D1088">
        <v>2</v>
      </c>
      <c r="E1088">
        <v>8</v>
      </c>
      <c r="F1088">
        <v>17</v>
      </c>
      <c r="G1088">
        <v>2</v>
      </c>
      <c r="H1088">
        <v>50</v>
      </c>
      <c r="I1088">
        <v>4</v>
      </c>
      <c r="J1088">
        <v>1</v>
      </c>
      <c r="K1088">
        <v>7</v>
      </c>
      <c r="L1088">
        <v>8</v>
      </c>
      <c r="M1088">
        <v>3</v>
      </c>
      <c r="N1088">
        <v>1</v>
      </c>
      <c r="O1088">
        <v>5</v>
      </c>
      <c r="P1088">
        <v>1</v>
      </c>
      <c r="Q1088">
        <v>4.5</v>
      </c>
      <c r="R1088">
        <v>-1</v>
      </c>
      <c r="S1088">
        <v>3</v>
      </c>
      <c r="T1088">
        <v>169.4</v>
      </c>
      <c r="U1088">
        <v>73.3</v>
      </c>
      <c r="V1088">
        <v>25.542999999999999</v>
      </c>
      <c r="W1088">
        <v>0.77500000000000002</v>
      </c>
      <c r="X1088">
        <v>2</v>
      </c>
      <c r="Y1088">
        <v>3</v>
      </c>
      <c r="Z1088">
        <f>IF(AND(MIN(data!D1088:'data'!K1088, data!M1088:'data'!Y1088)&gt;=0, IF(data!L1088&lt;0, FALSE, data!L1088&lt;=95),COUNTA(data!D1088:'data'!Y1088)=22), 1, 0)</f>
        <v>0</v>
      </c>
      <c r="AA1088">
        <f>IF(data!D1088=3, IF(COUNTIFS(data!A:A, data!A1088, data!G:G, "&lt;&gt;2")=0, 1, 0), 0)</f>
        <v>0</v>
      </c>
      <c r="AB1088">
        <f>IF(AND(data!G1088=2, COUNTIFS(data!A:A, data!A1088, data!G:G, 2) = data!D1088), 1, 0)</f>
        <v>1</v>
      </c>
      <c r="AC1088">
        <f>IF(AB1088=1, data!D1088, "0")</f>
        <v>2</v>
      </c>
    </row>
    <row r="1089" spans="1:29" x14ac:dyDescent="0.25">
      <c r="A1089" s="1">
        <v>190051</v>
      </c>
      <c r="B1089">
        <v>2</v>
      </c>
      <c r="C1089" s="1" t="s">
        <v>1110</v>
      </c>
      <c r="D1089">
        <v>2</v>
      </c>
      <c r="E1089">
        <v>8</v>
      </c>
      <c r="F1089">
        <v>17</v>
      </c>
      <c r="G1089">
        <v>2</v>
      </c>
      <c r="H1089">
        <v>17</v>
      </c>
      <c r="I1089">
        <v>1</v>
      </c>
      <c r="J1089">
        <v>1</v>
      </c>
      <c r="K1089">
        <v>4</v>
      </c>
      <c r="L1089">
        <v>8</v>
      </c>
      <c r="M1089">
        <v>2</v>
      </c>
      <c r="N1089">
        <v>1</v>
      </c>
      <c r="O1089">
        <v>5</v>
      </c>
      <c r="P1089">
        <v>1</v>
      </c>
      <c r="Q1089">
        <v>15.029</v>
      </c>
      <c r="R1089">
        <v>3</v>
      </c>
      <c r="S1089">
        <v>0</v>
      </c>
      <c r="T1089">
        <v>168.8</v>
      </c>
      <c r="U1089">
        <v>65.099999999999994</v>
      </c>
      <c r="V1089">
        <v>22.847000000000001</v>
      </c>
      <c r="W1089">
        <v>0.75</v>
      </c>
      <c r="X1089">
        <v>-8</v>
      </c>
      <c r="Y1089">
        <v>3</v>
      </c>
      <c r="Z1089">
        <f>IF(AND(MIN(data!D1089:'data'!K1089, data!M1089:'data'!Y1089)&gt;=0, IF(data!L1089&lt;0, FALSE, data!L1089&lt;=95),COUNTA(data!D1089:'data'!Y1089)=22), 1, 0)</f>
        <v>0</v>
      </c>
      <c r="AA1089">
        <f>IF(data!D1089=3, IF(COUNTIFS(data!A:A, data!A1089, data!G:G, "&lt;&gt;2")=0, 1, 0), 0)</f>
        <v>0</v>
      </c>
      <c r="AB1089">
        <f>IF(AND(data!G1089=2, COUNTIFS(data!A:A, data!A1089, data!G:G, 2) = data!D1089), 1, 0)</f>
        <v>1</v>
      </c>
      <c r="AC1089">
        <f>IF(AB1089=1, data!D1089, "0")</f>
        <v>2</v>
      </c>
    </row>
    <row r="1090" spans="1:29" x14ac:dyDescent="0.25">
      <c r="A1090" s="1">
        <v>190251</v>
      </c>
      <c r="B1090">
        <v>1</v>
      </c>
      <c r="C1090" s="1" t="s">
        <v>1111</v>
      </c>
      <c r="D1090">
        <v>1</v>
      </c>
      <c r="E1090">
        <v>8</v>
      </c>
      <c r="F1090">
        <v>17</v>
      </c>
      <c r="G1090">
        <v>1</v>
      </c>
      <c r="H1090">
        <v>39</v>
      </c>
      <c r="I1090">
        <v>3</v>
      </c>
      <c r="J1090">
        <v>1</v>
      </c>
      <c r="K1090">
        <v>3</v>
      </c>
      <c r="L1090">
        <v>9</v>
      </c>
      <c r="M1090">
        <v>1</v>
      </c>
      <c r="N1090">
        <v>4</v>
      </c>
      <c r="O1090">
        <v>2</v>
      </c>
      <c r="P1090">
        <v>1</v>
      </c>
      <c r="Q1090">
        <v>5.0869999999999997</v>
      </c>
      <c r="R1090">
        <v>-1</v>
      </c>
      <c r="S1090">
        <v>0</v>
      </c>
      <c r="T1090">
        <v>181</v>
      </c>
      <c r="U1090">
        <v>83.5</v>
      </c>
      <c r="V1090">
        <v>25.488</v>
      </c>
      <c r="W1090">
        <v>0.86499999999999999</v>
      </c>
      <c r="X1090">
        <v>1</v>
      </c>
      <c r="Y1090">
        <v>3</v>
      </c>
      <c r="Z1090">
        <f>IF(AND(MIN(data!D1090:'data'!K1090, data!M1090:'data'!Y1090)&gt;=0, IF(data!L1090&lt;0, FALSE, data!L1090&lt;=95),COUNTA(data!D1090:'data'!Y1090)=22), 1, 0)</f>
        <v>0</v>
      </c>
      <c r="AA1090">
        <f>IF(data!D1090=3, IF(COUNTIFS(data!A:A, data!A1090, data!G:G, "&lt;&gt;2")=0, 1, 0), 0)</f>
        <v>0</v>
      </c>
      <c r="AB1090">
        <f>IF(AND(data!G1090=2, COUNTIFS(data!A:A, data!A1090, data!G:G, 2) = data!D1090), 1, 0)</f>
        <v>0</v>
      </c>
      <c r="AC1090" t="str">
        <f>IF(AB1090=1, data!D1090, "0")</f>
        <v>0</v>
      </c>
    </row>
    <row r="1091" spans="1:29" x14ac:dyDescent="0.25">
      <c r="A1091" s="1">
        <v>190271</v>
      </c>
      <c r="B1091">
        <v>1</v>
      </c>
      <c r="C1091" s="1" t="s">
        <v>1112</v>
      </c>
      <c r="D1091">
        <v>2</v>
      </c>
      <c r="E1091">
        <v>8</v>
      </c>
      <c r="F1091">
        <v>17</v>
      </c>
      <c r="G1091">
        <v>2</v>
      </c>
      <c r="H1091">
        <v>37</v>
      </c>
      <c r="I1091">
        <v>3</v>
      </c>
      <c r="J1091">
        <v>1</v>
      </c>
      <c r="K1091">
        <v>4</v>
      </c>
      <c r="L1091">
        <v>9</v>
      </c>
      <c r="M1091">
        <v>2</v>
      </c>
      <c r="N1091">
        <v>1</v>
      </c>
      <c r="O1091">
        <v>5</v>
      </c>
      <c r="P1091">
        <v>1</v>
      </c>
      <c r="Q1091">
        <v>36.587000000000003</v>
      </c>
      <c r="R1091">
        <v>-1</v>
      </c>
      <c r="S1091">
        <v>2</v>
      </c>
      <c r="T1091">
        <v>158.4</v>
      </c>
      <c r="U1091">
        <v>67.2</v>
      </c>
      <c r="V1091">
        <v>26.783000000000001</v>
      </c>
      <c r="W1091">
        <v>0.74099999999999999</v>
      </c>
      <c r="X1091">
        <v>2</v>
      </c>
      <c r="Y1091">
        <v>1</v>
      </c>
      <c r="Z1091">
        <f>IF(AND(MIN(data!D1091:'data'!K1091, data!M1091:'data'!Y1091)&gt;=0, IF(data!L1091&lt;0, FALSE, data!L1091&lt;=95),COUNTA(data!D1091:'data'!Y1091)=22), 1, 0)</f>
        <v>0</v>
      </c>
      <c r="AA1091">
        <f>IF(data!D1091=3, IF(COUNTIFS(data!A:A, data!A1091, data!G:G, "&lt;&gt;2")=0, 1, 0), 0)</f>
        <v>0</v>
      </c>
      <c r="AB1091">
        <f>IF(AND(data!G1091=2, COUNTIFS(data!A:A, data!A1091, data!G:G, 2) = data!D1091), 1, 0)</f>
        <v>1</v>
      </c>
      <c r="AC1091">
        <f>IF(AB1091=1, data!D1091, "0")</f>
        <v>2</v>
      </c>
    </row>
    <row r="1092" spans="1:29" x14ac:dyDescent="0.25">
      <c r="A1092" s="1">
        <v>190271</v>
      </c>
      <c r="B1092">
        <v>2</v>
      </c>
      <c r="C1092" s="1" t="s">
        <v>1113</v>
      </c>
      <c r="D1092">
        <v>2</v>
      </c>
      <c r="E1092">
        <v>8</v>
      </c>
      <c r="F1092">
        <v>17</v>
      </c>
      <c r="G1092">
        <v>2</v>
      </c>
      <c r="H1092">
        <v>6</v>
      </c>
      <c r="I1092">
        <v>-1</v>
      </c>
      <c r="J1092">
        <v>1</v>
      </c>
      <c r="K1092">
        <v>-1</v>
      </c>
      <c r="L1092">
        <v>9</v>
      </c>
      <c r="M1092">
        <v>2</v>
      </c>
      <c r="N1092">
        <v>-1</v>
      </c>
      <c r="O1092">
        <v>-1</v>
      </c>
      <c r="P1092">
        <v>-1</v>
      </c>
      <c r="Q1092">
        <v>-1</v>
      </c>
      <c r="R1092">
        <v>-1</v>
      </c>
      <c r="S1092">
        <v>-2</v>
      </c>
      <c r="T1092">
        <v>123</v>
      </c>
      <c r="U1092">
        <v>21.3</v>
      </c>
      <c r="V1092">
        <v>14.079000000000001</v>
      </c>
      <c r="W1092">
        <v>-1</v>
      </c>
      <c r="X1092">
        <v>-2</v>
      </c>
      <c r="Y1092">
        <v>-2</v>
      </c>
      <c r="Z1092">
        <f>IF(AND(MIN(data!D1092:'data'!K1092, data!M1092:'data'!Y1092)&gt;=0, IF(data!L1092&lt;0, FALSE, data!L1092&lt;=95),COUNTA(data!D1092:'data'!Y1092)=22), 1, 0)</f>
        <v>0</v>
      </c>
      <c r="AA1092">
        <f>IF(data!D1092=3, IF(COUNTIFS(data!A:A, data!A1092, data!G:G, "&lt;&gt;2")=0, 1, 0), 0)</f>
        <v>0</v>
      </c>
      <c r="AB1092">
        <f>IF(AND(data!G1092=2, COUNTIFS(data!A:A, data!A1092, data!G:G, 2) = data!D1092), 1, 0)</f>
        <v>1</v>
      </c>
      <c r="AC1092">
        <f>IF(AB1092=1, data!D1092, "0")</f>
        <v>2</v>
      </c>
    </row>
    <row r="1093" spans="1:29" x14ac:dyDescent="0.25">
      <c r="A1093" s="1">
        <v>190341</v>
      </c>
      <c r="B1093">
        <v>1</v>
      </c>
      <c r="C1093" s="1" t="s">
        <v>1114</v>
      </c>
      <c r="D1093">
        <v>3</v>
      </c>
      <c r="E1093">
        <v>8</v>
      </c>
      <c r="F1093">
        <v>17</v>
      </c>
      <c r="G1093">
        <v>1</v>
      </c>
      <c r="H1093">
        <v>28</v>
      </c>
      <c r="I1093">
        <v>2</v>
      </c>
      <c r="J1093">
        <v>1</v>
      </c>
      <c r="K1093">
        <v>4</v>
      </c>
      <c r="L1093">
        <v>14</v>
      </c>
      <c r="M1093">
        <v>2</v>
      </c>
      <c r="N1093">
        <v>4</v>
      </c>
      <c r="O1093">
        <v>2</v>
      </c>
      <c r="P1093">
        <v>1</v>
      </c>
      <c r="Q1093">
        <v>2.2953999999999999</v>
      </c>
      <c r="R1093">
        <v>-1</v>
      </c>
      <c r="S1093">
        <v>0</v>
      </c>
      <c r="T1093">
        <v>180.8</v>
      </c>
      <c r="U1093">
        <v>97.2</v>
      </c>
      <c r="V1093">
        <v>29.734999999999999</v>
      </c>
      <c r="W1093">
        <v>1.016</v>
      </c>
      <c r="X1093">
        <v>2</v>
      </c>
      <c r="Y1093">
        <v>1</v>
      </c>
      <c r="Z1093">
        <f>IF(AND(MIN(data!D1093:'data'!K1093, data!M1093:'data'!Y1093)&gt;=0, IF(data!L1093&lt;0, FALSE, data!L1093&lt;=95),COUNTA(data!D1093:'data'!Y1093)=22), 1, 0)</f>
        <v>0</v>
      </c>
      <c r="AA1093">
        <f>IF(data!D1093=3, IF(COUNTIFS(data!A:A, data!A1093, data!G:G, "&lt;&gt;2")=0, 1, 0), 0)</f>
        <v>0</v>
      </c>
      <c r="AB1093">
        <f>IF(AND(data!G1093=2, COUNTIFS(data!A:A, data!A1093, data!G:G, 2) = data!D1093), 1, 0)</f>
        <v>0</v>
      </c>
      <c r="AC1093" t="str">
        <f>IF(AB1093=1, data!D1093, "0")</f>
        <v>0</v>
      </c>
    </row>
    <row r="1094" spans="1:29" x14ac:dyDescent="0.25">
      <c r="A1094" s="1">
        <v>190341</v>
      </c>
      <c r="B1094">
        <v>2</v>
      </c>
      <c r="C1094" s="1" t="s">
        <v>1115</v>
      </c>
      <c r="D1094">
        <v>3</v>
      </c>
      <c r="E1094">
        <v>8</v>
      </c>
      <c r="F1094">
        <v>17</v>
      </c>
      <c r="G1094">
        <v>2</v>
      </c>
      <c r="H1094">
        <v>26</v>
      </c>
      <c r="I1094">
        <v>2</v>
      </c>
      <c r="J1094">
        <v>1</v>
      </c>
      <c r="K1094">
        <v>4</v>
      </c>
      <c r="L1094">
        <v>14</v>
      </c>
      <c r="M1094">
        <v>1</v>
      </c>
      <c r="N1094">
        <v>1</v>
      </c>
      <c r="O1094">
        <v>5</v>
      </c>
      <c r="P1094">
        <v>1</v>
      </c>
      <c r="Q1094">
        <v>2.0699999999999998</v>
      </c>
      <c r="R1094">
        <v>-1</v>
      </c>
      <c r="S1094">
        <v>3</v>
      </c>
      <c r="T1094">
        <v>162.6</v>
      </c>
      <c r="U1094">
        <v>69</v>
      </c>
      <c r="V1094">
        <v>26.097999999999999</v>
      </c>
      <c r="W1094">
        <v>0.86</v>
      </c>
      <c r="X1094">
        <v>2</v>
      </c>
      <c r="Y1094">
        <v>1</v>
      </c>
      <c r="Z1094">
        <f>IF(AND(MIN(data!D1094:'data'!K1094, data!M1094:'data'!Y1094)&gt;=0, IF(data!L1094&lt;0, FALSE, data!L1094&lt;=95),COUNTA(data!D1094:'data'!Y1094)=22), 1, 0)</f>
        <v>0</v>
      </c>
      <c r="AA1094">
        <f>IF(data!D1094=3, IF(COUNTIFS(data!A:A, data!A1094, data!G:G, "&lt;&gt;2")=0, 1, 0), 0)</f>
        <v>0</v>
      </c>
      <c r="AB1094">
        <f>IF(AND(data!G1094=2, COUNTIFS(data!A:A, data!A1094, data!G:G, 2) = data!D1094), 1, 0)</f>
        <v>0</v>
      </c>
      <c r="AC1094" t="str">
        <f>IF(AB1094=1, data!D1094, "0")</f>
        <v>0</v>
      </c>
    </row>
    <row r="1095" spans="1:29" x14ac:dyDescent="0.25">
      <c r="A1095" s="1">
        <v>190341</v>
      </c>
      <c r="B1095">
        <v>3</v>
      </c>
      <c r="C1095" s="1" t="s">
        <v>1116</v>
      </c>
      <c r="D1095">
        <v>3</v>
      </c>
      <c r="E1095">
        <v>8</v>
      </c>
      <c r="F1095">
        <v>17</v>
      </c>
      <c r="G1095">
        <v>2</v>
      </c>
      <c r="H1095">
        <v>5</v>
      </c>
      <c r="I1095">
        <v>-1</v>
      </c>
      <c r="J1095">
        <v>1</v>
      </c>
      <c r="K1095">
        <v>-1</v>
      </c>
      <c r="L1095">
        <v>14</v>
      </c>
      <c r="M1095">
        <v>1</v>
      </c>
      <c r="N1095">
        <v>-1</v>
      </c>
      <c r="O1095">
        <v>-1</v>
      </c>
      <c r="P1095">
        <v>-1</v>
      </c>
      <c r="Q1095">
        <v>-1</v>
      </c>
      <c r="R1095">
        <v>-1</v>
      </c>
      <c r="S1095">
        <v>-2</v>
      </c>
      <c r="T1095">
        <v>113.4</v>
      </c>
      <c r="U1095">
        <v>23.6</v>
      </c>
      <c r="V1095">
        <v>18.352</v>
      </c>
      <c r="W1095">
        <v>-1</v>
      </c>
      <c r="X1095">
        <v>-2</v>
      </c>
      <c r="Y1095">
        <v>-2</v>
      </c>
      <c r="Z1095">
        <f>IF(AND(MIN(data!D1095:'data'!K1095, data!M1095:'data'!Y1095)&gt;=0, IF(data!L1095&lt;0, FALSE, data!L1095&lt;=95),COUNTA(data!D1095:'data'!Y1095)=22), 1, 0)</f>
        <v>0</v>
      </c>
      <c r="AA1095">
        <f>IF(data!D1095=3, IF(COUNTIFS(data!A:A, data!A1095, data!G:G, "&lt;&gt;2")=0, 1, 0), 0)</f>
        <v>0</v>
      </c>
      <c r="AB1095">
        <f>IF(AND(data!G1095=2, COUNTIFS(data!A:A, data!A1095, data!G:G, 2) = data!D1095), 1, 0)</f>
        <v>0</v>
      </c>
      <c r="AC1095" t="str">
        <f>IF(AB1095=1, data!D1095, "0")</f>
        <v>0</v>
      </c>
    </row>
    <row r="1096" spans="1:29" x14ac:dyDescent="0.25">
      <c r="A1096" s="1">
        <v>190371</v>
      </c>
      <c r="B1096">
        <v>1</v>
      </c>
      <c r="C1096" s="1" t="s">
        <v>1117</v>
      </c>
      <c r="D1096">
        <v>3</v>
      </c>
      <c r="E1096">
        <v>8</v>
      </c>
      <c r="F1096">
        <v>17</v>
      </c>
      <c r="G1096">
        <v>1</v>
      </c>
      <c r="H1096">
        <v>33</v>
      </c>
      <c r="I1096">
        <v>3</v>
      </c>
      <c r="J1096">
        <v>1</v>
      </c>
      <c r="K1096">
        <v>7</v>
      </c>
      <c r="L1096">
        <v>9</v>
      </c>
      <c r="M1096">
        <v>3</v>
      </c>
      <c r="N1096">
        <v>4</v>
      </c>
      <c r="O1096">
        <v>2</v>
      </c>
      <c r="P1096">
        <v>1</v>
      </c>
      <c r="Q1096">
        <v>2.1040000000000001</v>
      </c>
      <c r="R1096">
        <v>-1</v>
      </c>
      <c r="S1096">
        <v>0</v>
      </c>
      <c r="T1096">
        <v>162.9</v>
      </c>
      <c r="U1096">
        <v>63.9</v>
      </c>
      <c r="V1096">
        <v>24.08</v>
      </c>
      <c r="W1096">
        <v>0.84399999999999997</v>
      </c>
      <c r="X1096">
        <v>1</v>
      </c>
      <c r="Y1096">
        <v>3</v>
      </c>
      <c r="Z1096">
        <f>IF(AND(MIN(data!D1096:'data'!K1096, data!M1096:'data'!Y1096)&gt;=0, IF(data!L1096&lt;0, FALSE, data!L1096&lt;=95),COUNTA(data!D1096:'data'!Y1096)=22), 1, 0)</f>
        <v>0</v>
      </c>
      <c r="AA1096">
        <f>IF(data!D1096=3, IF(COUNTIFS(data!A:A, data!A1096, data!G:G, "&lt;&gt;2")=0, 1, 0), 0)</f>
        <v>0</v>
      </c>
      <c r="AB1096">
        <f>IF(AND(data!G1096=2, COUNTIFS(data!A:A, data!A1096, data!G:G, 2) = data!D1096), 1, 0)</f>
        <v>0</v>
      </c>
      <c r="AC1096" t="str">
        <f>IF(AB1096=1, data!D1096, "0")</f>
        <v>0</v>
      </c>
    </row>
    <row r="1097" spans="1:29" x14ac:dyDescent="0.25">
      <c r="A1097" s="1">
        <v>190371</v>
      </c>
      <c r="B1097">
        <v>2</v>
      </c>
      <c r="C1097" s="1" t="s">
        <v>1118</v>
      </c>
      <c r="D1097">
        <v>3</v>
      </c>
      <c r="E1097">
        <v>8</v>
      </c>
      <c r="F1097">
        <v>17</v>
      </c>
      <c r="G1097">
        <v>2</v>
      </c>
      <c r="H1097">
        <v>12</v>
      </c>
      <c r="I1097">
        <v>-1</v>
      </c>
      <c r="J1097">
        <v>1</v>
      </c>
      <c r="K1097">
        <v>-1</v>
      </c>
      <c r="L1097">
        <v>9</v>
      </c>
      <c r="M1097">
        <v>1</v>
      </c>
      <c r="N1097">
        <v>-1</v>
      </c>
      <c r="O1097">
        <v>-1</v>
      </c>
      <c r="P1097">
        <v>-1</v>
      </c>
      <c r="Q1097">
        <v>-1</v>
      </c>
      <c r="R1097">
        <v>-1</v>
      </c>
      <c r="S1097">
        <v>-2</v>
      </c>
      <c r="T1097">
        <v>152</v>
      </c>
      <c r="U1097">
        <v>55.5</v>
      </c>
      <c r="V1097">
        <v>24.021999999999998</v>
      </c>
      <c r="W1097">
        <v>-1</v>
      </c>
      <c r="X1097">
        <v>1</v>
      </c>
      <c r="Y1097">
        <v>1</v>
      </c>
      <c r="Z1097">
        <f>IF(AND(MIN(data!D1097:'data'!K1097, data!M1097:'data'!Y1097)&gt;=0, IF(data!L1097&lt;0, FALSE, data!L1097&lt;=95),COUNTA(data!D1097:'data'!Y1097)=22), 1, 0)</f>
        <v>0</v>
      </c>
      <c r="AA1097">
        <f>IF(data!D1097=3, IF(COUNTIFS(data!A:A, data!A1097, data!G:G, "&lt;&gt;2")=0, 1, 0), 0)</f>
        <v>0</v>
      </c>
      <c r="AB1097">
        <f>IF(AND(data!G1097=2, COUNTIFS(data!A:A, data!A1097, data!G:G, 2) = data!D1097), 1, 0)</f>
        <v>0</v>
      </c>
      <c r="AC1097" t="str">
        <f>IF(AB1097=1, data!D1097, "0")</f>
        <v>0</v>
      </c>
    </row>
    <row r="1098" spans="1:29" x14ac:dyDescent="0.25">
      <c r="A1098" s="1">
        <v>190371</v>
      </c>
      <c r="B1098">
        <v>3</v>
      </c>
      <c r="C1098" s="1" t="s">
        <v>1119</v>
      </c>
      <c r="D1098">
        <v>3</v>
      </c>
      <c r="E1098">
        <v>8</v>
      </c>
      <c r="F1098">
        <v>17</v>
      </c>
      <c r="G1098">
        <v>2</v>
      </c>
      <c r="H1098">
        <v>11</v>
      </c>
      <c r="I1098">
        <v>-1</v>
      </c>
      <c r="J1098">
        <v>1</v>
      </c>
      <c r="K1098">
        <v>-1</v>
      </c>
      <c r="L1098">
        <v>9</v>
      </c>
      <c r="M1098">
        <v>1</v>
      </c>
      <c r="N1098">
        <v>-1</v>
      </c>
      <c r="O1098">
        <v>-1</v>
      </c>
      <c r="P1098">
        <v>-1</v>
      </c>
      <c r="Q1098">
        <v>-1</v>
      </c>
      <c r="R1098">
        <v>-1</v>
      </c>
      <c r="S1098">
        <v>-2</v>
      </c>
      <c r="T1098">
        <v>141.19999999999999</v>
      </c>
      <c r="U1098">
        <v>45.8</v>
      </c>
      <c r="V1098">
        <v>22.972000000000001</v>
      </c>
      <c r="W1098">
        <v>-1</v>
      </c>
      <c r="X1098">
        <v>-8</v>
      </c>
      <c r="Y1098">
        <v>1</v>
      </c>
      <c r="Z1098">
        <f>IF(AND(MIN(data!D1098:'data'!K1098, data!M1098:'data'!Y1098)&gt;=0, IF(data!L1098&lt;0, FALSE, data!L1098&lt;=95),COUNTA(data!D1098:'data'!Y1098)=22), 1, 0)</f>
        <v>0</v>
      </c>
      <c r="AA1098">
        <f>IF(data!D1098=3, IF(COUNTIFS(data!A:A, data!A1098, data!G:G, "&lt;&gt;2")=0, 1, 0), 0)</f>
        <v>0</v>
      </c>
      <c r="AB1098">
        <f>IF(AND(data!G1098=2, COUNTIFS(data!A:A, data!A1098, data!G:G, 2) = data!D1098), 1, 0)</f>
        <v>0</v>
      </c>
      <c r="AC1098" t="str">
        <f>IF(AB1098=1, data!D1098, "0")</f>
        <v>0</v>
      </c>
    </row>
    <row r="1099" spans="1:29" x14ac:dyDescent="0.25">
      <c r="A1099" s="1">
        <v>191151</v>
      </c>
      <c r="B1099">
        <v>1</v>
      </c>
      <c r="C1099" s="1" t="s">
        <v>1120</v>
      </c>
      <c r="D1099">
        <v>4</v>
      </c>
      <c r="E1099">
        <v>8</v>
      </c>
      <c r="F1099">
        <v>19</v>
      </c>
      <c r="G1099">
        <v>2</v>
      </c>
      <c r="H1099">
        <v>26</v>
      </c>
      <c r="I1099">
        <v>6</v>
      </c>
      <c r="J1099">
        <v>1</v>
      </c>
      <c r="K1099">
        <v>7</v>
      </c>
      <c r="L1099">
        <v>12</v>
      </c>
      <c r="M1099">
        <v>2</v>
      </c>
      <c r="N1099">
        <v>4</v>
      </c>
      <c r="O1099">
        <v>2</v>
      </c>
      <c r="P1099">
        <v>1</v>
      </c>
      <c r="Q1099">
        <v>1.6679999999999999</v>
      </c>
      <c r="R1099">
        <v>-1</v>
      </c>
      <c r="S1099">
        <v>0</v>
      </c>
      <c r="T1099">
        <v>161.1</v>
      </c>
      <c r="U1099">
        <v>73.8</v>
      </c>
      <c r="V1099">
        <v>28.436</v>
      </c>
      <c r="W1099">
        <v>0.85</v>
      </c>
      <c r="X1099">
        <v>2</v>
      </c>
      <c r="Y1099">
        <v>1</v>
      </c>
      <c r="Z1099">
        <f>IF(AND(MIN(data!D1099:'data'!K1099, data!M1099:'data'!Y1099)&gt;=0, IF(data!L1099&lt;0, FALSE, data!L1099&lt;=95),COUNTA(data!D1099:'data'!Y1099)=22), 1, 0)</f>
        <v>0</v>
      </c>
      <c r="AA1099">
        <f>IF(data!D1099=3, IF(COUNTIFS(data!A:A, data!A1099, data!G:G, "&lt;&gt;2")=0, 1, 0), 0)</f>
        <v>0</v>
      </c>
      <c r="AB1099">
        <f>IF(AND(data!G1099=2, COUNTIFS(data!A:A, data!A1099, data!G:G, 2) = data!D1099), 1, 0)</f>
        <v>0</v>
      </c>
      <c r="AC1099" t="str">
        <f>IF(AB1099=1, data!D1099, "0")</f>
        <v>0</v>
      </c>
    </row>
    <row r="1100" spans="1:29" x14ac:dyDescent="0.25">
      <c r="A1100" s="1">
        <v>191151</v>
      </c>
      <c r="B1100">
        <v>2</v>
      </c>
      <c r="C1100" s="1" t="s">
        <v>1121</v>
      </c>
      <c r="D1100">
        <v>4</v>
      </c>
      <c r="E1100">
        <v>8</v>
      </c>
      <c r="F1100">
        <v>19</v>
      </c>
      <c r="G1100">
        <v>1</v>
      </c>
      <c r="H1100">
        <v>26</v>
      </c>
      <c r="I1100">
        <v>6</v>
      </c>
      <c r="J1100">
        <v>1</v>
      </c>
      <c r="K1100">
        <v>4</v>
      </c>
      <c r="L1100">
        <v>12</v>
      </c>
      <c r="M1100">
        <v>2</v>
      </c>
      <c r="N1100">
        <v>1</v>
      </c>
      <c r="O1100">
        <v>5</v>
      </c>
      <c r="P1100">
        <v>1</v>
      </c>
      <c r="Q1100">
        <v>0.40600000000000003</v>
      </c>
      <c r="R1100">
        <v>-1</v>
      </c>
      <c r="S1100">
        <v>0</v>
      </c>
      <c r="T1100">
        <v>172.2</v>
      </c>
      <c r="U1100">
        <v>77.2</v>
      </c>
      <c r="V1100">
        <v>26.035</v>
      </c>
      <c r="W1100">
        <v>0.92300000000000004</v>
      </c>
      <c r="X1100">
        <v>1</v>
      </c>
      <c r="Y1100">
        <v>3</v>
      </c>
      <c r="Z1100">
        <f>IF(AND(MIN(data!D1100:'data'!K1100, data!M1100:'data'!Y1100)&gt;=0, IF(data!L1100&lt;0, FALSE, data!L1100&lt;=95),COUNTA(data!D1100:'data'!Y1100)=22), 1, 0)</f>
        <v>0</v>
      </c>
      <c r="AA1100">
        <f>IF(data!D1100=3, IF(COUNTIFS(data!A:A, data!A1100, data!G:G, "&lt;&gt;2")=0, 1, 0), 0)</f>
        <v>0</v>
      </c>
      <c r="AB1100">
        <f>IF(AND(data!G1100=2, COUNTIFS(data!A:A, data!A1100, data!G:G, 2) = data!D1100), 1, 0)</f>
        <v>0</v>
      </c>
      <c r="AC1100" t="str">
        <f>IF(AB1100=1, data!D1100, "0")</f>
        <v>0</v>
      </c>
    </row>
    <row r="1101" spans="1:29" x14ac:dyDescent="0.25">
      <c r="A1101" s="1">
        <v>191151</v>
      </c>
      <c r="B1101">
        <v>3</v>
      </c>
      <c r="C1101" s="1" t="s">
        <v>1122</v>
      </c>
      <c r="D1101">
        <v>4</v>
      </c>
      <c r="E1101">
        <v>8</v>
      </c>
      <c r="F1101">
        <v>19</v>
      </c>
      <c r="G1101">
        <v>1</v>
      </c>
      <c r="H1101">
        <v>16</v>
      </c>
      <c r="I1101">
        <v>1</v>
      </c>
      <c r="J1101">
        <v>1</v>
      </c>
      <c r="K1101">
        <v>7</v>
      </c>
      <c r="L1101">
        <v>12</v>
      </c>
      <c r="M1101">
        <v>2</v>
      </c>
      <c r="N1101">
        <v>4</v>
      </c>
      <c r="O1101">
        <v>2</v>
      </c>
      <c r="P1101">
        <v>1</v>
      </c>
      <c r="Q1101">
        <v>48.75</v>
      </c>
      <c r="R1101">
        <v>4</v>
      </c>
      <c r="S1101">
        <v>0</v>
      </c>
      <c r="T1101">
        <v>-1</v>
      </c>
      <c r="U1101">
        <v>-1</v>
      </c>
      <c r="V1101">
        <v>-1</v>
      </c>
      <c r="W1101">
        <v>0.76800000000000002</v>
      </c>
      <c r="X1101">
        <v>3</v>
      </c>
      <c r="Y1101">
        <v>2</v>
      </c>
      <c r="Z1101">
        <f>IF(AND(MIN(data!D1101:'data'!K1101, data!M1101:'data'!Y1101)&gt;=0, IF(data!L1101&lt;0, FALSE, data!L1101&lt;=95),COUNTA(data!D1101:'data'!Y1101)=22), 1, 0)</f>
        <v>0</v>
      </c>
      <c r="AA1101">
        <f>IF(data!D1101=3, IF(COUNTIFS(data!A:A, data!A1101, data!G:G, "&lt;&gt;2")=0, 1, 0), 0)</f>
        <v>0</v>
      </c>
      <c r="AB1101">
        <f>IF(AND(data!G1101=2, COUNTIFS(data!A:A, data!A1101, data!G:G, 2) = data!D1101), 1, 0)</f>
        <v>0</v>
      </c>
      <c r="AC1101" t="str">
        <f>IF(AB1101=1, data!D1101, "0")</f>
        <v>0</v>
      </c>
    </row>
    <row r="1102" spans="1:29" x14ac:dyDescent="0.25">
      <c r="A1102" s="1">
        <v>191151</v>
      </c>
      <c r="B1102">
        <v>4</v>
      </c>
      <c r="C1102" s="1" t="s">
        <v>1123</v>
      </c>
      <c r="D1102">
        <v>4</v>
      </c>
      <c r="E1102">
        <v>8</v>
      </c>
      <c r="F1102">
        <v>19</v>
      </c>
      <c r="G1102">
        <v>2</v>
      </c>
      <c r="H1102">
        <v>1</v>
      </c>
      <c r="I1102">
        <v>-1</v>
      </c>
      <c r="J1102">
        <v>1</v>
      </c>
      <c r="K1102">
        <v>-1</v>
      </c>
      <c r="L1102">
        <v>12</v>
      </c>
      <c r="M1102">
        <v>5</v>
      </c>
      <c r="N1102">
        <v>-1</v>
      </c>
      <c r="O1102">
        <v>-1</v>
      </c>
      <c r="P1102">
        <v>-1</v>
      </c>
      <c r="Q1102">
        <v>-1</v>
      </c>
      <c r="R1102">
        <v>-1</v>
      </c>
      <c r="S1102">
        <v>-2</v>
      </c>
      <c r="T1102">
        <v>-1</v>
      </c>
      <c r="U1102">
        <v>-1</v>
      </c>
      <c r="V1102">
        <v>-1</v>
      </c>
      <c r="W1102">
        <v>-1</v>
      </c>
      <c r="X1102">
        <v>-2</v>
      </c>
      <c r="Y1102">
        <v>-2</v>
      </c>
      <c r="Z1102">
        <f>IF(AND(MIN(data!D1102:'data'!K1102, data!M1102:'data'!Y1102)&gt;=0, IF(data!L1102&lt;0, FALSE, data!L1102&lt;=95),COUNTA(data!D1102:'data'!Y1102)=22), 1, 0)</f>
        <v>0</v>
      </c>
      <c r="AA1102">
        <f>IF(data!D1102=3, IF(COUNTIFS(data!A:A, data!A1102, data!G:G, "&lt;&gt;2")=0, 1, 0), 0)</f>
        <v>0</v>
      </c>
      <c r="AB1102">
        <f>IF(AND(data!G1102=2, COUNTIFS(data!A:A, data!A1102, data!G:G, 2) = data!D1102), 1, 0)</f>
        <v>0</v>
      </c>
      <c r="AC1102" t="str">
        <f>IF(AB1102=1, data!D1102, "0")</f>
        <v>0</v>
      </c>
    </row>
    <row r="1103" spans="1:29" x14ac:dyDescent="0.25">
      <c r="A1103" s="1">
        <v>191251</v>
      </c>
      <c r="B1103">
        <v>1</v>
      </c>
      <c r="C1103" s="1" t="s">
        <v>1124</v>
      </c>
      <c r="D1103">
        <v>3</v>
      </c>
      <c r="E1103">
        <v>8</v>
      </c>
      <c r="F1103">
        <v>19</v>
      </c>
      <c r="G1103">
        <v>1</v>
      </c>
      <c r="H1103">
        <v>34</v>
      </c>
      <c r="I1103">
        <v>2</v>
      </c>
      <c r="J1103">
        <v>1</v>
      </c>
      <c r="K1103">
        <v>4</v>
      </c>
      <c r="L1103">
        <v>23</v>
      </c>
      <c r="M1103">
        <v>2</v>
      </c>
      <c r="N1103">
        <v>1</v>
      </c>
      <c r="O1103">
        <v>5</v>
      </c>
      <c r="P1103">
        <v>1</v>
      </c>
      <c r="Q1103">
        <v>1.24</v>
      </c>
      <c r="R1103">
        <v>-1</v>
      </c>
      <c r="S1103">
        <v>1</v>
      </c>
      <c r="T1103">
        <v>178.4</v>
      </c>
      <c r="U1103">
        <v>96.1</v>
      </c>
      <c r="V1103">
        <v>30.195</v>
      </c>
      <c r="W1103">
        <v>0.95</v>
      </c>
      <c r="X1103">
        <v>2</v>
      </c>
      <c r="Y1103">
        <v>1</v>
      </c>
      <c r="Z1103">
        <f>IF(AND(MIN(data!D1103:'data'!K1103, data!M1103:'data'!Y1103)&gt;=0, IF(data!L1103&lt;0, FALSE, data!L1103&lt;=95),COUNTA(data!D1103:'data'!Y1103)=22), 1, 0)</f>
        <v>0</v>
      </c>
      <c r="AA1103">
        <f>IF(data!D1103=3, IF(COUNTIFS(data!A:A, data!A1103, data!G:G, "&lt;&gt;2")=0, 1, 0), 0)</f>
        <v>0</v>
      </c>
      <c r="AB1103">
        <f>IF(AND(data!G1103=2, COUNTIFS(data!A:A, data!A1103, data!G:G, 2) = data!D1103), 1, 0)</f>
        <v>0</v>
      </c>
      <c r="AC1103" t="str">
        <f>IF(AB1103=1, data!D1103, "0")</f>
        <v>0</v>
      </c>
    </row>
    <row r="1104" spans="1:29" x14ac:dyDescent="0.25">
      <c r="A1104" s="1">
        <v>191251</v>
      </c>
      <c r="B1104">
        <v>2</v>
      </c>
      <c r="C1104" s="1" t="s">
        <v>1125</v>
      </c>
      <c r="D1104">
        <v>3</v>
      </c>
      <c r="E1104">
        <v>8</v>
      </c>
      <c r="F1104">
        <v>19</v>
      </c>
      <c r="G1104">
        <v>2</v>
      </c>
      <c r="H1104">
        <v>36</v>
      </c>
      <c r="I1104">
        <v>2</v>
      </c>
      <c r="J1104">
        <v>1</v>
      </c>
      <c r="K1104">
        <v>7</v>
      </c>
      <c r="L1104">
        <v>23</v>
      </c>
      <c r="M1104">
        <v>3</v>
      </c>
      <c r="N1104">
        <v>1</v>
      </c>
      <c r="O1104">
        <v>5</v>
      </c>
      <c r="P1104">
        <v>1</v>
      </c>
      <c r="Q1104">
        <v>14.375</v>
      </c>
      <c r="R1104">
        <v>-1</v>
      </c>
      <c r="S1104">
        <v>2</v>
      </c>
      <c r="T1104">
        <v>150.4</v>
      </c>
      <c r="U1104">
        <v>101</v>
      </c>
      <c r="V1104">
        <v>44.65</v>
      </c>
      <c r="W1104">
        <v>0.92100000000000004</v>
      </c>
      <c r="X1104">
        <v>2</v>
      </c>
      <c r="Y1104">
        <v>1</v>
      </c>
      <c r="Z1104">
        <f>IF(AND(MIN(data!D1104:'data'!K1104, data!M1104:'data'!Y1104)&gt;=0, IF(data!L1104&lt;0, FALSE, data!L1104&lt;=95),COUNTA(data!D1104:'data'!Y1104)=22), 1, 0)</f>
        <v>0</v>
      </c>
      <c r="AA1104">
        <f>IF(data!D1104=3, IF(COUNTIFS(data!A:A, data!A1104, data!G:G, "&lt;&gt;2")=0, 1, 0), 0)</f>
        <v>0</v>
      </c>
      <c r="AB1104">
        <f>IF(AND(data!G1104=2, COUNTIFS(data!A:A, data!A1104, data!G:G, 2) = data!D1104), 1, 0)</f>
        <v>0</v>
      </c>
      <c r="AC1104" t="str">
        <f>IF(AB1104=1, data!D1104, "0")</f>
        <v>0</v>
      </c>
    </row>
    <row r="1105" spans="1:29" x14ac:dyDescent="0.25">
      <c r="A1105" s="1">
        <v>191251</v>
      </c>
      <c r="B1105">
        <v>3</v>
      </c>
      <c r="C1105" s="1" t="s">
        <v>1126</v>
      </c>
      <c r="D1105">
        <v>3</v>
      </c>
      <c r="E1105">
        <v>8</v>
      </c>
      <c r="F1105">
        <v>19</v>
      </c>
      <c r="G1105">
        <v>2</v>
      </c>
      <c r="H1105">
        <v>7</v>
      </c>
      <c r="I1105">
        <v>-1</v>
      </c>
      <c r="J1105">
        <v>1</v>
      </c>
      <c r="K1105">
        <v>-1</v>
      </c>
      <c r="L1105">
        <v>23</v>
      </c>
      <c r="M1105">
        <v>2</v>
      </c>
      <c r="N1105">
        <v>-1</v>
      </c>
      <c r="O1105">
        <v>-1</v>
      </c>
      <c r="P1105">
        <v>-1</v>
      </c>
      <c r="Q1105">
        <v>-1</v>
      </c>
      <c r="R1105">
        <v>-1</v>
      </c>
      <c r="S1105">
        <v>-2</v>
      </c>
      <c r="T1105">
        <v>123.7</v>
      </c>
      <c r="U1105">
        <v>30.9</v>
      </c>
      <c r="V1105">
        <v>20.193999999999999</v>
      </c>
      <c r="W1105">
        <v>-1</v>
      </c>
      <c r="X1105">
        <v>-2</v>
      </c>
      <c r="Y1105">
        <v>-2</v>
      </c>
      <c r="Z1105">
        <f>IF(AND(MIN(data!D1105:'data'!K1105, data!M1105:'data'!Y1105)&gt;=0, IF(data!L1105&lt;0, FALSE, data!L1105&lt;=95),COUNTA(data!D1105:'data'!Y1105)=22), 1, 0)</f>
        <v>0</v>
      </c>
      <c r="AA1105">
        <f>IF(data!D1105=3, IF(COUNTIFS(data!A:A, data!A1105, data!G:G, "&lt;&gt;2")=0, 1, 0), 0)</f>
        <v>0</v>
      </c>
      <c r="AB1105">
        <f>IF(AND(data!G1105=2, COUNTIFS(data!A:A, data!A1105, data!G:G, 2) = data!D1105), 1, 0)</f>
        <v>0</v>
      </c>
      <c r="AC1105" t="str">
        <f>IF(AB1105=1, data!D1105, "0")</f>
        <v>0</v>
      </c>
    </row>
    <row r="1106" spans="1:29" x14ac:dyDescent="0.25">
      <c r="A1106" s="1">
        <v>191341</v>
      </c>
      <c r="B1106">
        <v>1</v>
      </c>
      <c r="C1106" s="1" t="s">
        <v>1127</v>
      </c>
      <c r="D1106">
        <v>4</v>
      </c>
      <c r="E1106">
        <v>8</v>
      </c>
      <c r="F1106">
        <v>19</v>
      </c>
      <c r="G1106">
        <v>1</v>
      </c>
      <c r="H1106">
        <v>48</v>
      </c>
      <c r="I1106">
        <v>2</v>
      </c>
      <c r="J1106">
        <v>1</v>
      </c>
      <c r="K1106">
        <v>7</v>
      </c>
      <c r="L1106">
        <v>9</v>
      </c>
      <c r="M1106">
        <v>2</v>
      </c>
      <c r="N1106">
        <v>3</v>
      </c>
      <c r="O1106">
        <v>5</v>
      </c>
      <c r="P1106">
        <v>1</v>
      </c>
      <c r="Q1106">
        <v>5.8000000000000003E-2</v>
      </c>
      <c r="R1106">
        <v>-1</v>
      </c>
      <c r="S1106">
        <v>0</v>
      </c>
      <c r="T1106">
        <v>186.4</v>
      </c>
      <c r="U1106">
        <v>89.6</v>
      </c>
      <c r="V1106">
        <v>25.788</v>
      </c>
      <c r="W1106">
        <v>0.97699999999999998</v>
      </c>
      <c r="X1106">
        <v>1</v>
      </c>
      <c r="Y1106">
        <v>3</v>
      </c>
      <c r="Z1106">
        <f>IF(AND(MIN(data!D1106:'data'!K1106, data!M1106:'data'!Y1106)&gt;=0, IF(data!L1106&lt;0, FALSE, data!L1106&lt;=95),COUNTA(data!D1106:'data'!Y1106)=22), 1, 0)</f>
        <v>0</v>
      </c>
      <c r="AA1106">
        <f>IF(data!D1106=3, IF(COUNTIFS(data!A:A, data!A1106, data!G:G, "&lt;&gt;2")=0, 1, 0), 0)</f>
        <v>0</v>
      </c>
      <c r="AB1106">
        <f>IF(AND(data!G1106=2, COUNTIFS(data!A:A, data!A1106, data!G:G, 2) = data!D1106), 1, 0)</f>
        <v>0</v>
      </c>
      <c r="AC1106" t="str">
        <f>IF(AB1106=1, data!D1106, "0")</f>
        <v>0</v>
      </c>
    </row>
    <row r="1107" spans="1:29" x14ac:dyDescent="0.25">
      <c r="A1107" s="1">
        <v>191341</v>
      </c>
      <c r="B1107">
        <v>2</v>
      </c>
      <c r="C1107" s="1" t="s">
        <v>1128</v>
      </c>
      <c r="D1107">
        <v>4</v>
      </c>
      <c r="E1107">
        <v>8</v>
      </c>
      <c r="F1107">
        <v>19</v>
      </c>
      <c r="G1107">
        <v>2</v>
      </c>
      <c r="H1107">
        <v>44</v>
      </c>
      <c r="I1107">
        <v>2</v>
      </c>
      <c r="J1107">
        <v>1</v>
      </c>
      <c r="K1107">
        <v>4</v>
      </c>
      <c r="L1107">
        <v>9</v>
      </c>
      <c r="M1107">
        <v>2</v>
      </c>
      <c r="N1107">
        <v>4</v>
      </c>
      <c r="O1107">
        <v>3</v>
      </c>
      <c r="P1107">
        <v>1</v>
      </c>
      <c r="Q1107">
        <v>33</v>
      </c>
      <c r="R1107">
        <v>-1</v>
      </c>
      <c r="S1107">
        <v>0</v>
      </c>
      <c r="T1107">
        <v>165</v>
      </c>
      <c r="U1107">
        <v>-1</v>
      </c>
      <c r="V1107">
        <v>-1</v>
      </c>
      <c r="W1107">
        <v>0.879</v>
      </c>
      <c r="X1107">
        <v>2</v>
      </c>
      <c r="Y1107">
        <v>3</v>
      </c>
      <c r="Z1107">
        <f>IF(AND(MIN(data!D1107:'data'!K1107, data!M1107:'data'!Y1107)&gt;=0, IF(data!L1107&lt;0, FALSE, data!L1107&lt;=95),COUNTA(data!D1107:'data'!Y1107)=22), 1, 0)</f>
        <v>0</v>
      </c>
      <c r="AA1107">
        <f>IF(data!D1107=3, IF(COUNTIFS(data!A:A, data!A1107, data!G:G, "&lt;&gt;2")=0, 1, 0), 0)</f>
        <v>0</v>
      </c>
      <c r="AB1107">
        <f>IF(AND(data!G1107=2, COUNTIFS(data!A:A, data!A1107, data!G:G, 2) = data!D1107), 1, 0)</f>
        <v>0</v>
      </c>
      <c r="AC1107" t="str">
        <f>IF(AB1107=1, data!D1107, "0")</f>
        <v>0</v>
      </c>
    </row>
    <row r="1108" spans="1:29" x14ac:dyDescent="0.25">
      <c r="A1108" s="1">
        <v>191341</v>
      </c>
      <c r="B1108">
        <v>3</v>
      </c>
      <c r="C1108" s="1" t="s">
        <v>1129</v>
      </c>
      <c r="D1108">
        <v>4</v>
      </c>
      <c r="E1108">
        <v>8</v>
      </c>
      <c r="F1108">
        <v>19</v>
      </c>
      <c r="G1108">
        <v>2</v>
      </c>
      <c r="H1108">
        <v>12</v>
      </c>
      <c r="I1108">
        <v>-1</v>
      </c>
      <c r="J1108">
        <v>1</v>
      </c>
      <c r="K1108">
        <v>-1</v>
      </c>
      <c r="L1108">
        <v>9</v>
      </c>
      <c r="M1108">
        <v>2</v>
      </c>
      <c r="N1108">
        <v>-1</v>
      </c>
      <c r="O1108">
        <v>-1</v>
      </c>
      <c r="P1108">
        <v>-1</v>
      </c>
      <c r="Q1108">
        <v>-1</v>
      </c>
      <c r="R1108">
        <v>-1</v>
      </c>
      <c r="S1108">
        <v>-2</v>
      </c>
      <c r="T1108">
        <v>162.30000000000001</v>
      </c>
      <c r="U1108">
        <v>41.6</v>
      </c>
      <c r="V1108">
        <v>15.792999999999999</v>
      </c>
      <c r="W1108">
        <v>-1</v>
      </c>
      <c r="X1108">
        <v>3</v>
      </c>
      <c r="Y1108">
        <v>3</v>
      </c>
      <c r="Z1108">
        <f>IF(AND(MIN(data!D1108:'data'!K1108, data!M1108:'data'!Y1108)&gt;=0, IF(data!L1108&lt;0, FALSE, data!L1108&lt;=95),COUNTA(data!D1108:'data'!Y1108)=22), 1, 0)</f>
        <v>0</v>
      </c>
      <c r="AA1108">
        <f>IF(data!D1108=3, IF(COUNTIFS(data!A:A, data!A1108, data!G:G, "&lt;&gt;2")=0, 1, 0), 0)</f>
        <v>0</v>
      </c>
      <c r="AB1108">
        <f>IF(AND(data!G1108=2, COUNTIFS(data!A:A, data!A1108, data!G:G, 2) = data!D1108), 1, 0)</f>
        <v>0</v>
      </c>
      <c r="AC1108" t="str">
        <f>IF(AB1108=1, data!D1108, "0")</f>
        <v>0</v>
      </c>
    </row>
    <row r="1109" spans="1:29" x14ac:dyDescent="0.25">
      <c r="A1109" s="1">
        <v>191341</v>
      </c>
      <c r="B1109">
        <v>4</v>
      </c>
      <c r="C1109" s="1" t="s">
        <v>1130</v>
      </c>
      <c r="D1109">
        <v>4</v>
      </c>
      <c r="E1109">
        <v>8</v>
      </c>
      <c r="F1109">
        <v>19</v>
      </c>
      <c r="G1109">
        <v>2</v>
      </c>
      <c r="H1109">
        <v>13</v>
      </c>
      <c r="I1109">
        <v>-1</v>
      </c>
      <c r="J1109">
        <v>1</v>
      </c>
      <c r="K1109">
        <v>-1</v>
      </c>
      <c r="L1109">
        <v>9</v>
      </c>
      <c r="M1109">
        <v>3</v>
      </c>
      <c r="N1109">
        <v>-1</v>
      </c>
      <c r="O1109">
        <v>-1</v>
      </c>
      <c r="P1109">
        <v>-1</v>
      </c>
      <c r="Q1109">
        <v>-1</v>
      </c>
      <c r="R1109">
        <v>-1</v>
      </c>
      <c r="S1109">
        <v>3</v>
      </c>
      <c r="T1109">
        <v>162.9</v>
      </c>
      <c r="U1109">
        <v>53.3</v>
      </c>
      <c r="V1109">
        <v>20.085999999999999</v>
      </c>
      <c r="W1109">
        <v>-1</v>
      </c>
      <c r="X1109">
        <v>1</v>
      </c>
      <c r="Y1109">
        <v>3</v>
      </c>
      <c r="Z1109">
        <f>IF(AND(MIN(data!D1109:'data'!K1109, data!M1109:'data'!Y1109)&gt;=0, IF(data!L1109&lt;0, FALSE, data!L1109&lt;=95),COUNTA(data!D1109:'data'!Y1109)=22), 1, 0)</f>
        <v>0</v>
      </c>
      <c r="AA1109">
        <f>IF(data!D1109=3, IF(COUNTIFS(data!A:A, data!A1109, data!G:G, "&lt;&gt;2")=0, 1, 0), 0)</f>
        <v>0</v>
      </c>
      <c r="AB1109">
        <f>IF(AND(data!G1109=2, COUNTIFS(data!A:A, data!A1109, data!G:G, 2) = data!D1109), 1, 0)</f>
        <v>0</v>
      </c>
      <c r="AC1109" t="str">
        <f>IF(AB1109=1, data!D1109, "0")</f>
        <v>0</v>
      </c>
    </row>
    <row r="1110" spans="1:29" x14ac:dyDescent="0.25">
      <c r="A1110" s="1">
        <v>192051</v>
      </c>
      <c r="B1110">
        <v>1</v>
      </c>
      <c r="C1110" s="1" t="s">
        <v>1131</v>
      </c>
      <c r="D1110">
        <v>1</v>
      </c>
      <c r="E1110">
        <v>9</v>
      </c>
      <c r="F1110">
        <v>20</v>
      </c>
      <c r="G1110">
        <v>2</v>
      </c>
      <c r="H1110">
        <v>50</v>
      </c>
      <c r="I1110">
        <v>4</v>
      </c>
      <c r="J1110">
        <v>1</v>
      </c>
      <c r="K1110">
        <v>7</v>
      </c>
      <c r="L1110">
        <v>17</v>
      </c>
      <c r="M1110">
        <v>2</v>
      </c>
      <c r="N1110">
        <v>3</v>
      </c>
      <c r="O1110">
        <v>5</v>
      </c>
      <c r="P1110">
        <v>1</v>
      </c>
      <c r="Q1110">
        <v>10.933</v>
      </c>
      <c r="R1110">
        <v>-1</v>
      </c>
      <c r="S1110">
        <v>1</v>
      </c>
      <c r="T1110">
        <v>176.2</v>
      </c>
      <c r="U1110">
        <v>93.7</v>
      </c>
      <c r="V1110">
        <v>30.181000000000001</v>
      </c>
      <c r="W1110">
        <v>-1</v>
      </c>
      <c r="X1110">
        <v>2</v>
      </c>
      <c r="Y1110">
        <v>1</v>
      </c>
      <c r="Z1110">
        <f>IF(AND(MIN(data!D1110:'data'!K1110, data!M1110:'data'!Y1110)&gt;=0, IF(data!L1110&lt;0, FALSE, data!L1110&lt;=95),COUNTA(data!D1110:'data'!Y1110)=22), 1, 0)</f>
        <v>0</v>
      </c>
      <c r="AA1110">
        <f>IF(data!D1110=3, IF(COUNTIFS(data!A:A, data!A1110, data!G:G, "&lt;&gt;2")=0, 1, 0), 0)</f>
        <v>0</v>
      </c>
      <c r="AB1110">
        <f>IF(AND(data!G1110=2, COUNTIFS(data!A:A, data!A1110, data!G:G, 2) = data!D1110), 1, 0)</f>
        <v>1</v>
      </c>
      <c r="AC1110">
        <f>IF(AB1110=1, data!D1110, "0")</f>
        <v>1</v>
      </c>
    </row>
    <row r="1111" spans="1:29" x14ac:dyDescent="0.25">
      <c r="A1111" s="1">
        <v>192151</v>
      </c>
      <c r="B1111">
        <v>1</v>
      </c>
      <c r="C1111" s="1" t="s">
        <v>1132</v>
      </c>
      <c r="D1111">
        <v>1</v>
      </c>
      <c r="E1111">
        <v>9</v>
      </c>
      <c r="F1111">
        <v>20</v>
      </c>
      <c r="G1111">
        <v>1</v>
      </c>
      <c r="H1111">
        <v>34</v>
      </c>
      <c r="I1111">
        <v>1</v>
      </c>
      <c r="J1111">
        <v>1</v>
      </c>
      <c r="K1111">
        <v>4</v>
      </c>
      <c r="L1111">
        <v>8</v>
      </c>
      <c r="M1111">
        <v>1</v>
      </c>
      <c r="N1111">
        <v>4</v>
      </c>
      <c r="O1111">
        <v>3</v>
      </c>
      <c r="P1111">
        <v>1</v>
      </c>
      <c r="Q1111">
        <v>29.125</v>
      </c>
      <c r="R1111">
        <v>-1</v>
      </c>
      <c r="S1111">
        <v>0</v>
      </c>
      <c r="T1111">
        <v>170.8</v>
      </c>
      <c r="U1111">
        <v>67.900000000000006</v>
      </c>
      <c r="V1111">
        <v>23.274999999999999</v>
      </c>
      <c r="W1111">
        <v>-1</v>
      </c>
      <c r="X1111">
        <v>3</v>
      </c>
      <c r="Y1111">
        <v>2</v>
      </c>
      <c r="Z1111">
        <f>IF(AND(MIN(data!D1111:'data'!K1111, data!M1111:'data'!Y1111)&gt;=0, IF(data!L1111&lt;0, FALSE, data!L1111&lt;=95),COUNTA(data!D1111:'data'!Y1111)=22), 1, 0)</f>
        <v>0</v>
      </c>
      <c r="AA1111">
        <f>IF(data!D1111=3, IF(COUNTIFS(data!A:A, data!A1111, data!G:G, "&lt;&gt;2")=0, 1, 0), 0)</f>
        <v>0</v>
      </c>
      <c r="AB1111">
        <f>IF(AND(data!G1111=2, COUNTIFS(data!A:A, data!A1111, data!G:G, 2) = data!D1111), 1, 0)</f>
        <v>0</v>
      </c>
      <c r="AC1111" t="str">
        <f>IF(AB1111=1, data!D1111, "0")</f>
        <v>0</v>
      </c>
    </row>
    <row r="1112" spans="1:29" x14ac:dyDescent="0.25">
      <c r="A1112" s="1">
        <v>192181</v>
      </c>
      <c r="B1112">
        <v>1</v>
      </c>
      <c r="C1112" s="1" t="s">
        <v>1133</v>
      </c>
      <c r="D1112">
        <v>1</v>
      </c>
      <c r="E1112">
        <v>9</v>
      </c>
      <c r="F1112">
        <v>20</v>
      </c>
      <c r="G1112">
        <v>1</v>
      </c>
      <c r="H1112">
        <v>57</v>
      </c>
      <c r="I1112">
        <v>2</v>
      </c>
      <c r="J1112">
        <v>1</v>
      </c>
      <c r="K1112">
        <v>7</v>
      </c>
      <c r="L1112">
        <v>27</v>
      </c>
      <c r="M1112">
        <v>1</v>
      </c>
      <c r="N1112">
        <v>1</v>
      </c>
      <c r="O1112">
        <v>5</v>
      </c>
      <c r="P1112">
        <v>1</v>
      </c>
      <c r="Q1112">
        <v>5.5</v>
      </c>
      <c r="R1112">
        <v>-1</v>
      </c>
      <c r="S1112">
        <v>1</v>
      </c>
      <c r="T1112">
        <v>172</v>
      </c>
      <c r="U1112">
        <v>62.3</v>
      </c>
      <c r="V1112">
        <v>21.059000000000001</v>
      </c>
      <c r="W1112">
        <v>-1</v>
      </c>
      <c r="X1112">
        <v>1</v>
      </c>
      <c r="Y1112">
        <v>3</v>
      </c>
      <c r="Z1112">
        <f>IF(AND(MIN(data!D1112:'data'!K1112, data!M1112:'data'!Y1112)&gt;=0, IF(data!L1112&lt;0, FALSE, data!L1112&lt;=95),COUNTA(data!D1112:'data'!Y1112)=22), 1, 0)</f>
        <v>0</v>
      </c>
      <c r="AA1112">
        <f>IF(data!D1112=3, IF(COUNTIFS(data!A:A, data!A1112, data!G:G, "&lt;&gt;2")=0, 1, 0), 0)</f>
        <v>0</v>
      </c>
      <c r="AB1112">
        <f>IF(AND(data!G1112=2, COUNTIFS(data!A:A, data!A1112, data!G:G, 2) = data!D1112), 1, 0)</f>
        <v>0</v>
      </c>
      <c r="AC1112" t="str">
        <f>IF(AB1112=1, data!D1112, "0")</f>
        <v>0</v>
      </c>
    </row>
    <row r="1113" spans="1:29" x14ac:dyDescent="0.25">
      <c r="A1113" s="1">
        <v>192201</v>
      </c>
      <c r="B1113">
        <v>1</v>
      </c>
      <c r="C1113" s="1" t="s">
        <v>1134</v>
      </c>
      <c r="D1113">
        <v>2</v>
      </c>
      <c r="E1113">
        <v>9</v>
      </c>
      <c r="F1113">
        <v>20</v>
      </c>
      <c r="G1113">
        <v>1</v>
      </c>
      <c r="H1113">
        <v>62</v>
      </c>
      <c r="I1113">
        <v>2</v>
      </c>
      <c r="J1113">
        <v>1</v>
      </c>
      <c r="K1113">
        <v>2</v>
      </c>
      <c r="L1113">
        <v>10</v>
      </c>
      <c r="M1113">
        <v>2</v>
      </c>
      <c r="N1113">
        <v>3</v>
      </c>
      <c r="O1113">
        <v>5</v>
      </c>
      <c r="P1113">
        <v>1</v>
      </c>
      <c r="Q1113">
        <v>0.25900000000000001</v>
      </c>
      <c r="R1113">
        <v>-1</v>
      </c>
      <c r="S1113">
        <v>0</v>
      </c>
      <c r="T1113">
        <v>159.4</v>
      </c>
      <c r="U1113">
        <v>74.2</v>
      </c>
      <c r="V1113">
        <v>29.202999999999999</v>
      </c>
      <c r="W1113">
        <v>-1</v>
      </c>
      <c r="X1113">
        <v>1</v>
      </c>
      <c r="Y1113">
        <v>3</v>
      </c>
      <c r="Z1113">
        <f>IF(AND(MIN(data!D1113:'data'!K1113, data!M1113:'data'!Y1113)&gt;=0, IF(data!L1113&lt;0, FALSE, data!L1113&lt;=95),COUNTA(data!D1113:'data'!Y1113)=22), 1, 0)</f>
        <v>0</v>
      </c>
      <c r="AA1113">
        <f>IF(data!D1113=3, IF(COUNTIFS(data!A:A, data!A1113, data!G:G, "&lt;&gt;2")=0, 1, 0), 0)</f>
        <v>0</v>
      </c>
      <c r="AB1113">
        <f>IF(AND(data!G1113=2, COUNTIFS(data!A:A, data!A1113, data!G:G, 2) = data!D1113), 1, 0)</f>
        <v>0</v>
      </c>
      <c r="AC1113" t="str">
        <f>IF(AB1113=1, data!D1113, "0")</f>
        <v>0</v>
      </c>
    </row>
    <row r="1114" spans="1:29" x14ac:dyDescent="0.25">
      <c r="A1114" s="1">
        <v>192201</v>
      </c>
      <c r="B1114">
        <v>2</v>
      </c>
      <c r="C1114" s="1" t="s">
        <v>1135</v>
      </c>
      <c r="D1114">
        <v>2</v>
      </c>
      <c r="E1114">
        <v>9</v>
      </c>
      <c r="F1114">
        <v>20</v>
      </c>
      <c r="G1114">
        <v>2</v>
      </c>
      <c r="H1114">
        <v>60</v>
      </c>
      <c r="I1114">
        <v>2</v>
      </c>
      <c r="J1114">
        <v>1</v>
      </c>
      <c r="K1114">
        <v>6</v>
      </c>
      <c r="L1114">
        <v>10</v>
      </c>
      <c r="M1114">
        <v>2</v>
      </c>
      <c r="N1114">
        <v>1</v>
      </c>
      <c r="O1114">
        <v>5</v>
      </c>
      <c r="P1114">
        <v>1</v>
      </c>
      <c r="Q1114">
        <v>0.23</v>
      </c>
      <c r="R1114">
        <v>-1</v>
      </c>
      <c r="S1114">
        <v>3</v>
      </c>
      <c r="T1114">
        <v>154.9</v>
      </c>
      <c r="U1114">
        <v>59.6</v>
      </c>
      <c r="V1114">
        <v>24.84</v>
      </c>
      <c r="W1114">
        <v>-1</v>
      </c>
      <c r="X1114">
        <v>1</v>
      </c>
      <c r="Y1114">
        <v>3</v>
      </c>
      <c r="Z1114">
        <f>IF(AND(MIN(data!D1114:'data'!K1114, data!M1114:'data'!Y1114)&gt;=0, IF(data!L1114&lt;0, FALSE, data!L1114&lt;=95),COUNTA(data!D1114:'data'!Y1114)=22), 1, 0)</f>
        <v>0</v>
      </c>
      <c r="AA1114">
        <f>IF(data!D1114=3, IF(COUNTIFS(data!A:A, data!A1114, data!G:G, "&lt;&gt;2")=0, 1, 0), 0)</f>
        <v>0</v>
      </c>
      <c r="AB1114">
        <f>IF(AND(data!G1114=2, COUNTIFS(data!A:A, data!A1114, data!G:G, 2) = data!D1114), 1, 0)</f>
        <v>0</v>
      </c>
      <c r="AC1114" t="str">
        <f>IF(AB1114=1, data!D1114, "0")</f>
        <v>0</v>
      </c>
    </row>
    <row r="1115" spans="1:29" x14ac:dyDescent="0.25">
      <c r="A1115" s="1">
        <v>192251</v>
      </c>
      <c r="B1115">
        <v>1</v>
      </c>
      <c r="C1115" s="1" t="s">
        <v>1136</v>
      </c>
      <c r="D1115">
        <v>3</v>
      </c>
      <c r="E1115">
        <v>9</v>
      </c>
      <c r="F1115">
        <v>20</v>
      </c>
      <c r="G1115">
        <v>1</v>
      </c>
      <c r="H1115">
        <v>29</v>
      </c>
      <c r="I1115">
        <v>2</v>
      </c>
      <c r="J1115">
        <v>1</v>
      </c>
      <c r="K1115">
        <v>1</v>
      </c>
      <c r="L1115">
        <v>17</v>
      </c>
      <c r="M1115">
        <v>1</v>
      </c>
      <c r="N1115">
        <v>3</v>
      </c>
      <c r="O1115">
        <v>5</v>
      </c>
      <c r="P1115">
        <v>1</v>
      </c>
      <c r="Q1115">
        <v>8.74</v>
      </c>
      <c r="R1115">
        <v>-1</v>
      </c>
      <c r="S1115">
        <v>-2</v>
      </c>
      <c r="T1115">
        <v>-1</v>
      </c>
      <c r="U1115">
        <v>-1</v>
      </c>
      <c r="V1115">
        <v>-1</v>
      </c>
      <c r="W1115">
        <v>-1</v>
      </c>
      <c r="X1115">
        <v>-2</v>
      </c>
      <c r="Y1115">
        <v>-2</v>
      </c>
      <c r="Z1115">
        <f>IF(AND(MIN(data!D1115:'data'!K1115, data!M1115:'data'!Y1115)&gt;=0, IF(data!L1115&lt;0, FALSE, data!L1115&lt;=95),COUNTA(data!D1115:'data'!Y1115)=22), 1, 0)</f>
        <v>0</v>
      </c>
      <c r="AA1115">
        <f>IF(data!D1115=3, IF(COUNTIFS(data!A:A, data!A1115, data!G:G, "&lt;&gt;2")=0, 1, 0), 0)</f>
        <v>0</v>
      </c>
      <c r="AB1115">
        <f>IF(AND(data!G1115=2, COUNTIFS(data!A:A, data!A1115, data!G:G, 2) = data!D1115), 1, 0)</f>
        <v>0</v>
      </c>
      <c r="AC1115" t="str">
        <f>IF(AB1115=1, data!D1115, "0")</f>
        <v>0</v>
      </c>
    </row>
    <row r="1116" spans="1:29" x14ac:dyDescent="0.25">
      <c r="A1116" s="1">
        <v>192251</v>
      </c>
      <c r="B1116">
        <v>2</v>
      </c>
      <c r="C1116" s="1" t="s">
        <v>1137</v>
      </c>
      <c r="D1116">
        <v>3</v>
      </c>
      <c r="E1116">
        <v>9</v>
      </c>
      <c r="F1116">
        <v>20</v>
      </c>
      <c r="G1116">
        <v>2</v>
      </c>
      <c r="H1116">
        <v>27</v>
      </c>
      <c r="I1116">
        <v>2</v>
      </c>
      <c r="J1116">
        <v>1</v>
      </c>
      <c r="K1116">
        <v>1</v>
      </c>
      <c r="L1116">
        <v>17</v>
      </c>
      <c r="M1116">
        <v>1</v>
      </c>
      <c r="N1116">
        <v>1</v>
      </c>
      <c r="O1116">
        <v>5</v>
      </c>
      <c r="P1116">
        <v>1</v>
      </c>
      <c r="Q1116">
        <v>1.875</v>
      </c>
      <c r="R1116">
        <v>-1</v>
      </c>
      <c r="S1116">
        <v>1</v>
      </c>
      <c r="T1116">
        <v>172.7</v>
      </c>
      <c r="U1116">
        <v>74.2</v>
      </c>
      <c r="V1116">
        <v>24.878</v>
      </c>
      <c r="W1116">
        <v>-1</v>
      </c>
      <c r="X1116">
        <v>2</v>
      </c>
      <c r="Y1116">
        <v>1</v>
      </c>
      <c r="Z1116">
        <f>IF(AND(MIN(data!D1116:'data'!K1116, data!M1116:'data'!Y1116)&gt;=0, IF(data!L1116&lt;0, FALSE, data!L1116&lt;=95),COUNTA(data!D1116:'data'!Y1116)=22), 1, 0)</f>
        <v>0</v>
      </c>
      <c r="AA1116">
        <f>IF(data!D1116=3, IF(COUNTIFS(data!A:A, data!A1116, data!G:G, "&lt;&gt;2")=0, 1, 0), 0)</f>
        <v>0</v>
      </c>
      <c r="AB1116">
        <f>IF(AND(data!G1116=2, COUNTIFS(data!A:A, data!A1116, data!G:G, 2) = data!D1116), 1, 0)</f>
        <v>0</v>
      </c>
      <c r="AC1116" t="str">
        <f>IF(AB1116=1, data!D1116, "0")</f>
        <v>0</v>
      </c>
    </row>
    <row r="1117" spans="1:29" x14ac:dyDescent="0.25">
      <c r="A1117" s="1">
        <v>192251</v>
      </c>
      <c r="B1117">
        <v>3</v>
      </c>
      <c r="C1117" s="1" t="s">
        <v>1138</v>
      </c>
      <c r="D1117">
        <v>3</v>
      </c>
      <c r="E1117">
        <v>9</v>
      </c>
      <c r="F1117">
        <v>20</v>
      </c>
      <c r="G1117">
        <v>1</v>
      </c>
      <c r="H1117">
        <v>0</v>
      </c>
      <c r="I1117">
        <v>-1</v>
      </c>
      <c r="J1117">
        <v>1</v>
      </c>
      <c r="K1117">
        <v>-1</v>
      </c>
      <c r="L1117">
        <v>17</v>
      </c>
      <c r="M1117">
        <v>1</v>
      </c>
      <c r="N1117">
        <v>-1</v>
      </c>
      <c r="O1117">
        <v>-1</v>
      </c>
      <c r="P1117">
        <v>-1</v>
      </c>
      <c r="Q1117">
        <v>-1</v>
      </c>
      <c r="R1117">
        <v>-1</v>
      </c>
      <c r="S1117">
        <v>-2</v>
      </c>
      <c r="T1117">
        <v>-1</v>
      </c>
      <c r="U1117">
        <v>3.6</v>
      </c>
      <c r="V1117">
        <v>-1</v>
      </c>
      <c r="W1117">
        <v>-1</v>
      </c>
      <c r="X1117">
        <v>-2</v>
      </c>
      <c r="Y1117">
        <v>-2</v>
      </c>
      <c r="Z1117">
        <f>IF(AND(MIN(data!D1117:'data'!K1117, data!M1117:'data'!Y1117)&gt;=0, IF(data!L1117&lt;0, FALSE, data!L1117&lt;=95),COUNTA(data!D1117:'data'!Y1117)=22), 1, 0)</f>
        <v>0</v>
      </c>
      <c r="AA1117">
        <f>IF(data!D1117=3, IF(COUNTIFS(data!A:A, data!A1117, data!G:G, "&lt;&gt;2")=0, 1, 0), 0)</f>
        <v>0</v>
      </c>
      <c r="AB1117">
        <f>IF(AND(data!G1117=2, COUNTIFS(data!A:A, data!A1117, data!G:G, 2) = data!D1117), 1, 0)</f>
        <v>0</v>
      </c>
      <c r="AC1117" t="str">
        <f>IF(AB1117=1, data!D1117, "0")</f>
        <v>0</v>
      </c>
    </row>
    <row r="1118" spans="1:29" x14ac:dyDescent="0.25">
      <c r="A1118" s="1">
        <v>192271</v>
      </c>
      <c r="B1118">
        <v>1</v>
      </c>
      <c r="C1118" s="1" t="s">
        <v>1139</v>
      </c>
      <c r="D1118">
        <v>4</v>
      </c>
      <c r="E1118">
        <v>9</v>
      </c>
      <c r="F1118">
        <v>20</v>
      </c>
      <c r="G1118">
        <v>1</v>
      </c>
      <c r="H1118">
        <v>44</v>
      </c>
      <c r="I1118">
        <v>2</v>
      </c>
      <c r="J1118">
        <v>1</v>
      </c>
      <c r="K1118">
        <v>1</v>
      </c>
      <c r="L1118">
        <v>25</v>
      </c>
      <c r="M1118">
        <v>1</v>
      </c>
      <c r="N1118">
        <v>3</v>
      </c>
      <c r="O1118">
        <v>5</v>
      </c>
      <c r="P1118">
        <v>1</v>
      </c>
      <c r="Q1118">
        <v>39.673999999999999</v>
      </c>
      <c r="R1118">
        <v>-1</v>
      </c>
      <c r="S1118">
        <v>6</v>
      </c>
      <c r="T1118">
        <v>185.8</v>
      </c>
      <c r="U1118">
        <v>95.5</v>
      </c>
      <c r="V1118">
        <v>27.664000000000001</v>
      </c>
      <c r="W1118">
        <v>-1</v>
      </c>
      <c r="X1118">
        <v>1</v>
      </c>
      <c r="Y1118">
        <v>1</v>
      </c>
      <c r="Z1118">
        <f>IF(AND(MIN(data!D1118:'data'!K1118, data!M1118:'data'!Y1118)&gt;=0, IF(data!L1118&lt;0, FALSE, data!L1118&lt;=95),COUNTA(data!D1118:'data'!Y1118)=22), 1, 0)</f>
        <v>0</v>
      </c>
      <c r="AA1118">
        <f>IF(data!D1118=3, IF(COUNTIFS(data!A:A, data!A1118, data!G:G, "&lt;&gt;2")=0, 1, 0), 0)</f>
        <v>0</v>
      </c>
      <c r="AB1118">
        <f>IF(AND(data!G1118=2, COUNTIFS(data!A:A, data!A1118, data!G:G, 2) = data!D1118), 1, 0)</f>
        <v>0</v>
      </c>
      <c r="AC1118" t="str">
        <f>IF(AB1118=1, data!D1118, "0")</f>
        <v>0</v>
      </c>
    </row>
    <row r="1119" spans="1:29" x14ac:dyDescent="0.25">
      <c r="A1119" s="1">
        <v>192271</v>
      </c>
      <c r="B1119">
        <v>2</v>
      </c>
      <c r="C1119" s="1" t="s">
        <v>1140</v>
      </c>
      <c r="D1119">
        <v>4</v>
      </c>
      <c r="E1119">
        <v>9</v>
      </c>
      <c r="F1119">
        <v>20</v>
      </c>
      <c r="G1119">
        <v>2</v>
      </c>
      <c r="H1119">
        <v>36</v>
      </c>
      <c r="I1119">
        <v>2</v>
      </c>
      <c r="J1119">
        <v>1</v>
      </c>
      <c r="K1119">
        <v>3</v>
      </c>
      <c r="L1119">
        <v>25</v>
      </c>
      <c r="M1119">
        <v>2</v>
      </c>
      <c r="N1119">
        <v>4</v>
      </c>
      <c r="O1119">
        <v>1</v>
      </c>
      <c r="P1119">
        <v>1</v>
      </c>
      <c r="Q1119">
        <v>38.173999999999999</v>
      </c>
      <c r="R1119">
        <v>-1</v>
      </c>
      <c r="S1119">
        <v>12</v>
      </c>
      <c r="T1119">
        <v>165.5</v>
      </c>
      <c r="U1119">
        <v>85.3</v>
      </c>
      <c r="V1119">
        <v>31.141999999999999</v>
      </c>
      <c r="W1119">
        <v>-1</v>
      </c>
      <c r="X1119">
        <v>2</v>
      </c>
      <c r="Y1119">
        <v>1</v>
      </c>
      <c r="Z1119">
        <f>IF(AND(MIN(data!D1119:'data'!K1119, data!M1119:'data'!Y1119)&gt;=0, IF(data!L1119&lt;0, FALSE, data!L1119&lt;=95),COUNTA(data!D1119:'data'!Y1119)=22), 1, 0)</f>
        <v>0</v>
      </c>
      <c r="AA1119">
        <f>IF(data!D1119=3, IF(COUNTIFS(data!A:A, data!A1119, data!G:G, "&lt;&gt;2")=0, 1, 0), 0)</f>
        <v>0</v>
      </c>
      <c r="AB1119">
        <f>IF(AND(data!G1119=2, COUNTIFS(data!A:A, data!A1119, data!G:G, 2) = data!D1119), 1, 0)</f>
        <v>0</v>
      </c>
      <c r="AC1119" t="str">
        <f>IF(AB1119=1, data!D1119, "0")</f>
        <v>0</v>
      </c>
    </row>
    <row r="1120" spans="1:29" x14ac:dyDescent="0.25">
      <c r="A1120" s="1">
        <v>192271</v>
      </c>
      <c r="B1120">
        <v>3</v>
      </c>
      <c r="C1120" s="1" t="s">
        <v>1141</v>
      </c>
      <c r="D1120">
        <v>4</v>
      </c>
      <c r="E1120">
        <v>9</v>
      </c>
      <c r="F1120">
        <v>20</v>
      </c>
      <c r="G1120">
        <v>2</v>
      </c>
      <c r="H1120">
        <v>9</v>
      </c>
      <c r="I1120">
        <v>-1</v>
      </c>
      <c r="J1120">
        <v>1</v>
      </c>
      <c r="K1120">
        <v>-1</v>
      </c>
      <c r="L1120">
        <v>25</v>
      </c>
      <c r="M1120">
        <v>1</v>
      </c>
      <c r="N1120">
        <v>-1</v>
      </c>
      <c r="O1120">
        <v>-1</v>
      </c>
      <c r="P1120">
        <v>-1</v>
      </c>
      <c r="Q1120">
        <v>-1</v>
      </c>
      <c r="R1120">
        <v>-1</v>
      </c>
      <c r="S1120">
        <v>-2</v>
      </c>
      <c r="T1120">
        <v>136.19999999999999</v>
      </c>
      <c r="U1120">
        <v>32.700000000000003</v>
      </c>
      <c r="V1120">
        <v>17.628</v>
      </c>
      <c r="W1120">
        <v>-1</v>
      </c>
      <c r="X1120">
        <v>1</v>
      </c>
      <c r="Y1120">
        <v>3</v>
      </c>
      <c r="Z1120">
        <f>IF(AND(MIN(data!D1120:'data'!K1120, data!M1120:'data'!Y1120)&gt;=0, IF(data!L1120&lt;0, FALSE, data!L1120&lt;=95),COUNTA(data!D1120:'data'!Y1120)=22), 1, 0)</f>
        <v>0</v>
      </c>
      <c r="AA1120">
        <f>IF(data!D1120=3, IF(COUNTIFS(data!A:A, data!A1120, data!G:G, "&lt;&gt;2")=0, 1, 0), 0)</f>
        <v>0</v>
      </c>
      <c r="AB1120">
        <f>IF(AND(data!G1120=2, COUNTIFS(data!A:A, data!A1120, data!G:G, 2) = data!D1120), 1, 0)</f>
        <v>0</v>
      </c>
      <c r="AC1120" t="str">
        <f>IF(AB1120=1, data!D1120, "0")</f>
        <v>0</v>
      </c>
    </row>
    <row r="1121" spans="1:29" x14ac:dyDescent="0.25">
      <c r="A1121" s="1">
        <v>192271</v>
      </c>
      <c r="B1121">
        <v>4</v>
      </c>
      <c r="C1121" s="1" t="s">
        <v>1142</v>
      </c>
      <c r="D1121">
        <v>4</v>
      </c>
      <c r="E1121">
        <v>9</v>
      </c>
      <c r="F1121">
        <v>20</v>
      </c>
      <c r="G1121">
        <v>1</v>
      </c>
      <c r="H1121">
        <v>8</v>
      </c>
      <c r="I1121">
        <v>-1</v>
      </c>
      <c r="J1121">
        <v>1</v>
      </c>
      <c r="K1121">
        <v>-1</v>
      </c>
      <c r="L1121">
        <v>25</v>
      </c>
      <c r="M1121">
        <v>2</v>
      </c>
      <c r="N1121">
        <v>-1</v>
      </c>
      <c r="O1121">
        <v>-1</v>
      </c>
      <c r="P1121">
        <v>-1</v>
      </c>
      <c r="Q1121">
        <v>-1</v>
      </c>
      <c r="R1121">
        <v>-1</v>
      </c>
      <c r="S1121">
        <v>-2</v>
      </c>
      <c r="T1121">
        <v>131</v>
      </c>
      <c r="U1121">
        <v>30.1</v>
      </c>
      <c r="V1121">
        <v>17.54</v>
      </c>
      <c r="W1121">
        <v>-1</v>
      </c>
      <c r="X1121">
        <v>1</v>
      </c>
      <c r="Y1121">
        <v>3</v>
      </c>
      <c r="Z1121">
        <f>IF(AND(MIN(data!D1121:'data'!K1121, data!M1121:'data'!Y1121)&gt;=0, IF(data!L1121&lt;0, FALSE, data!L1121&lt;=95),COUNTA(data!D1121:'data'!Y1121)=22), 1, 0)</f>
        <v>0</v>
      </c>
      <c r="AA1121">
        <f>IF(data!D1121=3, IF(COUNTIFS(data!A:A, data!A1121, data!G:G, "&lt;&gt;2")=0, 1, 0), 0)</f>
        <v>0</v>
      </c>
      <c r="AB1121">
        <f>IF(AND(data!G1121=2, COUNTIFS(data!A:A, data!A1121, data!G:G, 2) = data!D1121), 1, 0)</f>
        <v>0</v>
      </c>
      <c r="AC1121" t="str">
        <f>IF(AB1121=1, data!D1121, "0")</f>
        <v>0</v>
      </c>
    </row>
    <row r="1122" spans="1:29" x14ac:dyDescent="0.25">
      <c r="A1122" s="1">
        <v>192341</v>
      </c>
      <c r="B1122">
        <v>1</v>
      </c>
      <c r="C1122" s="1" t="s">
        <v>1143</v>
      </c>
      <c r="D1122">
        <v>4</v>
      </c>
      <c r="E1122">
        <v>9</v>
      </c>
      <c r="F1122">
        <v>20</v>
      </c>
      <c r="G1122">
        <v>1</v>
      </c>
      <c r="H1122">
        <v>58</v>
      </c>
      <c r="I1122">
        <v>2</v>
      </c>
      <c r="J1122">
        <v>1</v>
      </c>
      <c r="K1122">
        <v>1</v>
      </c>
      <c r="L1122">
        <v>22</v>
      </c>
      <c r="M1122">
        <v>1</v>
      </c>
      <c r="N1122">
        <v>3</v>
      </c>
      <c r="O1122">
        <v>5</v>
      </c>
      <c r="P1122">
        <v>1</v>
      </c>
      <c r="Q1122">
        <v>24.614999999999998</v>
      </c>
      <c r="R1122">
        <v>-1</v>
      </c>
      <c r="S1122">
        <v>0</v>
      </c>
      <c r="T1122">
        <v>176.8</v>
      </c>
      <c r="U1122">
        <v>79.2</v>
      </c>
      <c r="V1122">
        <v>25.337</v>
      </c>
      <c r="W1122">
        <v>-1</v>
      </c>
      <c r="X1122">
        <v>1</v>
      </c>
      <c r="Y1122">
        <v>1</v>
      </c>
      <c r="Z1122">
        <f>IF(AND(MIN(data!D1122:'data'!K1122, data!M1122:'data'!Y1122)&gt;=0, IF(data!L1122&lt;0, FALSE, data!L1122&lt;=95),COUNTA(data!D1122:'data'!Y1122)=22), 1, 0)</f>
        <v>0</v>
      </c>
      <c r="AA1122">
        <f>IF(data!D1122=3, IF(COUNTIFS(data!A:A, data!A1122, data!G:G, "&lt;&gt;2")=0, 1, 0), 0)</f>
        <v>0</v>
      </c>
      <c r="AB1122">
        <f>IF(AND(data!G1122=2, COUNTIFS(data!A:A, data!A1122, data!G:G, 2) = data!D1122), 1, 0)</f>
        <v>0</v>
      </c>
      <c r="AC1122" t="str">
        <f>IF(AB1122=1, data!D1122, "0")</f>
        <v>0</v>
      </c>
    </row>
    <row r="1123" spans="1:29" x14ac:dyDescent="0.25">
      <c r="A1123" s="1">
        <v>192341</v>
      </c>
      <c r="B1123">
        <v>2</v>
      </c>
      <c r="C1123" s="1" t="s">
        <v>1144</v>
      </c>
      <c r="D1123">
        <v>4</v>
      </c>
      <c r="E1123">
        <v>9</v>
      </c>
      <c r="F1123">
        <v>20</v>
      </c>
      <c r="G1123">
        <v>2</v>
      </c>
      <c r="H1123">
        <v>50</v>
      </c>
      <c r="I1123">
        <v>2</v>
      </c>
      <c r="J1123">
        <v>1</v>
      </c>
      <c r="K1123">
        <v>2</v>
      </c>
      <c r="L1123">
        <v>22</v>
      </c>
      <c r="M1123">
        <v>1</v>
      </c>
      <c r="N1123">
        <v>1</v>
      </c>
      <c r="O1123">
        <v>5</v>
      </c>
      <c r="P1123">
        <v>1</v>
      </c>
      <c r="Q1123">
        <v>15.75</v>
      </c>
      <c r="R1123">
        <v>-1</v>
      </c>
      <c r="S1123">
        <v>0</v>
      </c>
      <c r="T1123">
        <v>164.9</v>
      </c>
      <c r="U1123">
        <v>64</v>
      </c>
      <c r="V1123">
        <v>23.536000000000001</v>
      </c>
      <c r="W1123">
        <v>-1</v>
      </c>
      <c r="X1123">
        <v>1</v>
      </c>
      <c r="Y1123">
        <v>1</v>
      </c>
      <c r="Z1123">
        <f>IF(AND(MIN(data!D1123:'data'!K1123, data!M1123:'data'!Y1123)&gt;=0, IF(data!L1123&lt;0, FALSE, data!L1123&lt;=95),COUNTA(data!D1123:'data'!Y1123)=22), 1, 0)</f>
        <v>0</v>
      </c>
      <c r="AA1123">
        <f>IF(data!D1123=3, IF(COUNTIFS(data!A:A, data!A1123, data!G:G, "&lt;&gt;2")=0, 1, 0), 0)</f>
        <v>0</v>
      </c>
      <c r="AB1123">
        <f>IF(AND(data!G1123=2, COUNTIFS(data!A:A, data!A1123, data!G:G, 2) = data!D1123), 1, 0)</f>
        <v>0</v>
      </c>
      <c r="AC1123" t="str">
        <f>IF(AB1123=1, data!D1123, "0")</f>
        <v>0</v>
      </c>
    </row>
    <row r="1124" spans="1:29" x14ac:dyDescent="0.25">
      <c r="A1124" s="1">
        <v>192341</v>
      </c>
      <c r="B1124">
        <v>3</v>
      </c>
      <c r="C1124" s="1" t="s">
        <v>1145</v>
      </c>
      <c r="D1124">
        <v>4</v>
      </c>
      <c r="E1124">
        <v>9</v>
      </c>
      <c r="F1124">
        <v>20</v>
      </c>
      <c r="G1124">
        <v>2</v>
      </c>
      <c r="H1124">
        <v>13</v>
      </c>
      <c r="I1124">
        <v>-1</v>
      </c>
      <c r="J1124">
        <v>1</v>
      </c>
      <c r="K1124">
        <v>-1</v>
      </c>
      <c r="L1124">
        <v>22</v>
      </c>
      <c r="M1124">
        <v>1</v>
      </c>
      <c r="N1124">
        <v>-1</v>
      </c>
      <c r="O1124">
        <v>-1</v>
      </c>
      <c r="P1124">
        <v>-1</v>
      </c>
      <c r="Q1124">
        <v>-1</v>
      </c>
      <c r="R1124">
        <v>-1</v>
      </c>
      <c r="S1124">
        <v>1</v>
      </c>
      <c r="T1124">
        <v>155.1</v>
      </c>
      <c r="U1124">
        <v>41</v>
      </c>
      <c r="V1124">
        <v>17.044</v>
      </c>
      <c r="W1124">
        <v>-1</v>
      </c>
      <c r="X1124">
        <v>1</v>
      </c>
      <c r="Y1124">
        <v>3</v>
      </c>
      <c r="Z1124">
        <f>IF(AND(MIN(data!D1124:'data'!K1124, data!M1124:'data'!Y1124)&gt;=0, IF(data!L1124&lt;0, FALSE, data!L1124&lt;=95),COUNTA(data!D1124:'data'!Y1124)=22), 1, 0)</f>
        <v>0</v>
      </c>
      <c r="AA1124">
        <f>IF(data!D1124=3, IF(COUNTIFS(data!A:A, data!A1124, data!G:G, "&lt;&gt;2")=0, 1, 0), 0)</f>
        <v>0</v>
      </c>
      <c r="AB1124">
        <f>IF(AND(data!G1124=2, COUNTIFS(data!A:A, data!A1124, data!G:G, 2) = data!D1124), 1, 0)</f>
        <v>0</v>
      </c>
      <c r="AC1124" t="str">
        <f>IF(AB1124=1, data!D1124, "0")</f>
        <v>0</v>
      </c>
    </row>
    <row r="1125" spans="1:29" x14ac:dyDescent="0.25">
      <c r="A1125" s="1">
        <v>192341</v>
      </c>
      <c r="B1125">
        <v>4</v>
      </c>
      <c r="C1125" s="1" t="s">
        <v>1146</v>
      </c>
      <c r="D1125">
        <v>4</v>
      </c>
      <c r="E1125">
        <v>9</v>
      </c>
      <c r="F1125">
        <v>20</v>
      </c>
      <c r="G1125">
        <v>2</v>
      </c>
      <c r="H1125">
        <v>11</v>
      </c>
      <c r="I1125">
        <v>-1</v>
      </c>
      <c r="J1125">
        <v>1</v>
      </c>
      <c r="K1125">
        <v>-1</v>
      </c>
      <c r="L1125">
        <v>22</v>
      </c>
      <c r="M1125">
        <v>1</v>
      </c>
      <c r="N1125">
        <v>-1</v>
      </c>
      <c r="O1125">
        <v>-1</v>
      </c>
      <c r="P1125">
        <v>-1</v>
      </c>
      <c r="Q1125">
        <v>-1</v>
      </c>
      <c r="R1125">
        <v>-1</v>
      </c>
      <c r="S1125">
        <v>-2</v>
      </c>
      <c r="T1125">
        <v>143.9</v>
      </c>
      <c r="U1125">
        <v>33.200000000000003</v>
      </c>
      <c r="V1125">
        <v>16.033000000000001</v>
      </c>
      <c r="W1125">
        <v>-1</v>
      </c>
      <c r="X1125">
        <v>1</v>
      </c>
      <c r="Y1125">
        <v>3</v>
      </c>
      <c r="Z1125">
        <f>IF(AND(MIN(data!D1125:'data'!K1125, data!M1125:'data'!Y1125)&gt;=0, IF(data!L1125&lt;0, FALSE, data!L1125&lt;=95),COUNTA(data!D1125:'data'!Y1125)=22), 1, 0)</f>
        <v>0</v>
      </c>
      <c r="AA1125">
        <f>IF(data!D1125=3, IF(COUNTIFS(data!A:A, data!A1125, data!G:G, "&lt;&gt;2")=0, 1, 0), 0)</f>
        <v>0</v>
      </c>
      <c r="AB1125">
        <f>IF(AND(data!G1125=2, COUNTIFS(data!A:A, data!A1125, data!G:G, 2) = data!D1125), 1, 0)</f>
        <v>0</v>
      </c>
      <c r="AC1125" t="str">
        <f>IF(AB1125=1, data!D1125, "0")</f>
        <v>0</v>
      </c>
    </row>
    <row r="1126" spans="1:29" x14ac:dyDescent="0.25">
      <c r="A1126" s="1">
        <v>192351</v>
      </c>
      <c r="B1126">
        <v>1</v>
      </c>
      <c r="C1126" s="1" t="s">
        <v>1147</v>
      </c>
      <c r="D1126">
        <v>3</v>
      </c>
      <c r="E1126">
        <v>9</v>
      </c>
      <c r="F1126">
        <v>20</v>
      </c>
      <c r="G1126">
        <v>1</v>
      </c>
      <c r="H1126">
        <v>33</v>
      </c>
      <c r="I1126">
        <v>2</v>
      </c>
      <c r="J1126">
        <v>1</v>
      </c>
      <c r="K1126">
        <v>1</v>
      </c>
      <c r="L1126">
        <v>21</v>
      </c>
      <c r="M1126">
        <v>2</v>
      </c>
      <c r="N1126">
        <v>3</v>
      </c>
      <c r="O1126">
        <v>5</v>
      </c>
      <c r="P1126">
        <v>1</v>
      </c>
      <c r="Q1126">
        <v>53.625</v>
      </c>
      <c r="R1126">
        <v>-1</v>
      </c>
      <c r="S1126">
        <v>1</v>
      </c>
      <c r="T1126">
        <v>183.7</v>
      </c>
      <c r="U1126">
        <v>94.9</v>
      </c>
      <c r="V1126">
        <v>28.122</v>
      </c>
      <c r="W1126">
        <v>-1</v>
      </c>
      <c r="X1126">
        <v>2</v>
      </c>
      <c r="Y1126">
        <v>1</v>
      </c>
      <c r="Z1126">
        <f>IF(AND(MIN(data!D1126:'data'!K1126, data!M1126:'data'!Y1126)&gt;=0, IF(data!L1126&lt;0, FALSE, data!L1126&lt;=95),COUNTA(data!D1126:'data'!Y1126)=22), 1, 0)</f>
        <v>0</v>
      </c>
      <c r="AA1126">
        <f>IF(data!D1126=3, IF(COUNTIFS(data!A:A, data!A1126, data!G:G, "&lt;&gt;2")=0, 1, 0), 0)</f>
        <v>0</v>
      </c>
      <c r="AB1126">
        <f>IF(AND(data!G1126=2, COUNTIFS(data!A:A, data!A1126, data!G:G, 2) = data!D1126), 1, 0)</f>
        <v>0</v>
      </c>
      <c r="AC1126" t="str">
        <f>IF(AB1126=1, data!D1126, "0")</f>
        <v>0</v>
      </c>
    </row>
    <row r="1127" spans="1:29" x14ac:dyDescent="0.25">
      <c r="A1127" s="1">
        <v>192351</v>
      </c>
      <c r="B1127">
        <v>2</v>
      </c>
      <c r="C1127" s="1" t="s">
        <v>1148</v>
      </c>
      <c r="D1127">
        <v>3</v>
      </c>
      <c r="E1127">
        <v>9</v>
      </c>
      <c r="F1127">
        <v>20</v>
      </c>
      <c r="G1127">
        <v>2</v>
      </c>
      <c r="H1127">
        <v>32</v>
      </c>
      <c r="I1127">
        <v>2</v>
      </c>
      <c r="J1127">
        <v>1</v>
      </c>
      <c r="K1127">
        <v>1</v>
      </c>
      <c r="L1127">
        <v>21</v>
      </c>
      <c r="M1127">
        <v>3</v>
      </c>
      <c r="N1127">
        <v>3</v>
      </c>
      <c r="O1127">
        <v>5</v>
      </c>
      <c r="P1127">
        <v>1</v>
      </c>
      <c r="Q1127">
        <v>33.854999999999997</v>
      </c>
      <c r="R1127">
        <v>-1</v>
      </c>
      <c r="S1127">
        <v>0</v>
      </c>
      <c r="T1127">
        <v>175.6</v>
      </c>
      <c r="U1127">
        <v>80.099999999999994</v>
      </c>
      <c r="V1127">
        <v>25.977</v>
      </c>
      <c r="W1127">
        <v>-1</v>
      </c>
      <c r="X1127">
        <v>2</v>
      </c>
      <c r="Y1127">
        <v>1</v>
      </c>
      <c r="Z1127">
        <f>IF(AND(MIN(data!D1127:'data'!K1127, data!M1127:'data'!Y1127)&gt;=0, IF(data!L1127&lt;0, FALSE, data!L1127&lt;=95),COUNTA(data!D1127:'data'!Y1127)=22), 1, 0)</f>
        <v>0</v>
      </c>
      <c r="AA1127">
        <f>IF(data!D1127=3, IF(COUNTIFS(data!A:A, data!A1127, data!G:G, "&lt;&gt;2")=0, 1, 0), 0)</f>
        <v>0</v>
      </c>
      <c r="AB1127">
        <f>IF(AND(data!G1127=2, COUNTIFS(data!A:A, data!A1127, data!G:G, 2) = data!D1127), 1, 0)</f>
        <v>0</v>
      </c>
      <c r="AC1127" t="str">
        <f>IF(AB1127=1, data!D1127, "0")</f>
        <v>0</v>
      </c>
    </row>
    <row r="1128" spans="1:29" x14ac:dyDescent="0.25">
      <c r="A1128" s="1">
        <v>192351</v>
      </c>
      <c r="B1128">
        <v>3</v>
      </c>
      <c r="C1128" s="1" t="s">
        <v>1149</v>
      </c>
      <c r="D1128">
        <v>3</v>
      </c>
      <c r="E1128">
        <v>9</v>
      </c>
      <c r="F1128">
        <v>20</v>
      </c>
      <c r="G1128">
        <v>2</v>
      </c>
      <c r="H1128">
        <v>1</v>
      </c>
      <c r="I1128">
        <v>-1</v>
      </c>
      <c r="J1128">
        <v>1</v>
      </c>
      <c r="K1128">
        <v>-1</v>
      </c>
      <c r="L1128">
        <v>21</v>
      </c>
      <c r="M1128">
        <v>1</v>
      </c>
      <c r="N1128">
        <v>-1</v>
      </c>
      <c r="O1128">
        <v>-1</v>
      </c>
      <c r="P1128">
        <v>-1</v>
      </c>
      <c r="Q1128">
        <v>-1</v>
      </c>
      <c r="R1128">
        <v>-1</v>
      </c>
      <c r="S1128">
        <v>-2</v>
      </c>
      <c r="T1128">
        <v>-1</v>
      </c>
      <c r="U1128">
        <v>-1</v>
      </c>
      <c r="V1128">
        <v>-1</v>
      </c>
      <c r="W1128">
        <v>-1</v>
      </c>
      <c r="X1128">
        <v>-2</v>
      </c>
      <c r="Y1128">
        <v>-2</v>
      </c>
      <c r="Z1128">
        <f>IF(AND(MIN(data!D1128:'data'!K1128, data!M1128:'data'!Y1128)&gt;=0, IF(data!L1128&lt;0, FALSE, data!L1128&lt;=95),COUNTA(data!D1128:'data'!Y1128)=22), 1, 0)</f>
        <v>0</v>
      </c>
      <c r="AA1128">
        <f>IF(data!D1128=3, IF(COUNTIFS(data!A:A, data!A1128, data!G:G, "&lt;&gt;2")=0, 1, 0), 0)</f>
        <v>0</v>
      </c>
      <c r="AB1128">
        <f>IF(AND(data!G1128=2, COUNTIFS(data!A:A, data!A1128, data!G:G, 2) = data!D1128), 1, 0)</f>
        <v>0</v>
      </c>
      <c r="AC1128" t="str">
        <f>IF(AB1128=1, data!D1128, "0")</f>
        <v>0</v>
      </c>
    </row>
    <row r="1129" spans="1:29" x14ac:dyDescent="0.25">
      <c r="A1129" s="1">
        <v>192371</v>
      </c>
      <c r="B1129">
        <v>1</v>
      </c>
      <c r="C1129" s="1" t="s">
        <v>1150</v>
      </c>
      <c r="D1129">
        <v>2</v>
      </c>
      <c r="E1129">
        <v>9</v>
      </c>
      <c r="F1129">
        <v>20</v>
      </c>
      <c r="G1129">
        <v>2</v>
      </c>
      <c r="H1129">
        <v>86</v>
      </c>
      <c r="I1129">
        <v>5</v>
      </c>
      <c r="J1129">
        <v>1</v>
      </c>
      <c r="K1129">
        <v>7</v>
      </c>
      <c r="L1129">
        <v>96</v>
      </c>
      <c r="M1129">
        <v>1</v>
      </c>
      <c r="N1129">
        <v>1</v>
      </c>
      <c r="O1129">
        <v>5</v>
      </c>
      <c r="P1129">
        <v>1</v>
      </c>
      <c r="Q1129">
        <v>0.17299999999999999</v>
      </c>
      <c r="R1129">
        <v>-1</v>
      </c>
      <c r="S1129">
        <v>0</v>
      </c>
      <c r="T1129">
        <v>-1</v>
      </c>
      <c r="U1129">
        <v>68.3</v>
      </c>
      <c r="V1129">
        <v>-1</v>
      </c>
      <c r="W1129">
        <v>-1</v>
      </c>
      <c r="X1129">
        <v>-8</v>
      </c>
      <c r="Y1129">
        <v>3</v>
      </c>
      <c r="Z1129">
        <f>IF(AND(MIN(data!D1129:'data'!K1129, data!M1129:'data'!Y1129)&gt;=0, IF(data!L1129&lt;0, FALSE, data!L1129&lt;=95),COUNTA(data!D1129:'data'!Y1129)=22), 1, 0)</f>
        <v>0</v>
      </c>
      <c r="AA1129">
        <f>IF(data!D1129=3, IF(COUNTIFS(data!A:A, data!A1129, data!G:G, "&lt;&gt;2")=0, 1, 0), 0)</f>
        <v>0</v>
      </c>
      <c r="AB1129">
        <f>IF(AND(data!G1129=2, COUNTIFS(data!A:A, data!A1129, data!G:G, 2) = data!D1129), 1, 0)</f>
        <v>0</v>
      </c>
      <c r="AC1129" t="str">
        <f>IF(AB1129=1, data!D1129, "0")</f>
        <v>0</v>
      </c>
    </row>
    <row r="1130" spans="1:29" x14ac:dyDescent="0.25">
      <c r="A1130" s="1">
        <v>192371</v>
      </c>
      <c r="B1130">
        <v>2</v>
      </c>
      <c r="C1130" s="1" t="s">
        <v>1151</v>
      </c>
      <c r="D1130">
        <v>2</v>
      </c>
      <c r="E1130">
        <v>9</v>
      </c>
      <c r="F1130">
        <v>20</v>
      </c>
      <c r="G1130">
        <v>1</v>
      </c>
      <c r="H1130">
        <v>56</v>
      </c>
      <c r="I1130">
        <v>4</v>
      </c>
      <c r="J1130">
        <v>1</v>
      </c>
      <c r="K1130">
        <v>6</v>
      </c>
      <c r="L1130">
        <v>96</v>
      </c>
      <c r="M1130">
        <v>1</v>
      </c>
      <c r="N1130">
        <v>3</v>
      </c>
      <c r="O1130">
        <v>5</v>
      </c>
      <c r="P1130">
        <v>1</v>
      </c>
      <c r="Q1130">
        <v>5.25</v>
      </c>
      <c r="R1130">
        <v>-1</v>
      </c>
      <c r="S1130">
        <v>0</v>
      </c>
      <c r="T1130">
        <v>172.7</v>
      </c>
      <c r="U1130">
        <v>94.6</v>
      </c>
      <c r="V1130">
        <v>31.718</v>
      </c>
      <c r="W1130">
        <v>-1</v>
      </c>
      <c r="X1130">
        <v>2</v>
      </c>
      <c r="Y1130">
        <v>3</v>
      </c>
      <c r="Z1130">
        <f>IF(AND(MIN(data!D1130:'data'!K1130, data!M1130:'data'!Y1130)&gt;=0, IF(data!L1130&lt;0, FALSE, data!L1130&lt;=95),COUNTA(data!D1130:'data'!Y1130)=22), 1, 0)</f>
        <v>0</v>
      </c>
      <c r="AA1130">
        <f>IF(data!D1130=3, IF(COUNTIFS(data!A:A, data!A1130, data!G:G, "&lt;&gt;2")=0, 1, 0), 0)</f>
        <v>0</v>
      </c>
      <c r="AB1130">
        <f>IF(AND(data!G1130=2, COUNTIFS(data!A:A, data!A1130, data!G:G, 2) = data!D1130), 1, 0)</f>
        <v>0</v>
      </c>
      <c r="AC1130" t="str">
        <f>IF(AB1130=1, data!D1130, "0")</f>
        <v>0</v>
      </c>
    </row>
    <row r="1131" spans="1:29" x14ac:dyDescent="0.25">
      <c r="A1131" s="1">
        <v>193181</v>
      </c>
      <c r="B1131">
        <v>1</v>
      </c>
      <c r="C1131" s="1" t="s">
        <v>1152</v>
      </c>
      <c r="D1131">
        <v>2</v>
      </c>
      <c r="E1131">
        <v>7</v>
      </c>
      <c r="F1131">
        <v>6</v>
      </c>
      <c r="G1131">
        <v>1</v>
      </c>
      <c r="H1131">
        <v>73</v>
      </c>
      <c r="I1131">
        <v>2</v>
      </c>
      <c r="J1131">
        <v>6</v>
      </c>
      <c r="K1131">
        <v>7</v>
      </c>
      <c r="L1131">
        <v>-1</v>
      </c>
      <c r="M1131">
        <v>3</v>
      </c>
      <c r="N1131">
        <v>3</v>
      </c>
      <c r="O1131">
        <v>5</v>
      </c>
      <c r="P1131">
        <v>2</v>
      </c>
      <c r="Q1131">
        <v>0</v>
      </c>
      <c r="R1131">
        <v>-1</v>
      </c>
      <c r="S1131">
        <v>-2</v>
      </c>
      <c r="T1131">
        <v>-1</v>
      </c>
      <c r="U1131">
        <v>-1</v>
      </c>
      <c r="V1131">
        <v>-1</v>
      </c>
      <c r="W1131">
        <v>-1</v>
      </c>
      <c r="X1131">
        <v>-2</v>
      </c>
      <c r="Y1131">
        <v>-2</v>
      </c>
      <c r="Z1131">
        <f>IF(AND(MIN(data!D1131:'data'!K1131, data!M1131:'data'!Y1131)&gt;=0, IF(data!L1131&lt;0, FALSE, data!L1131&lt;=95),COUNTA(data!D1131:'data'!Y1131)=22), 1, 0)</f>
        <v>0</v>
      </c>
      <c r="AA1131">
        <f>IF(data!D1131=3, IF(COUNTIFS(data!A:A, data!A1131, data!G:G, "&lt;&gt;2")=0, 1, 0), 0)</f>
        <v>0</v>
      </c>
      <c r="AB1131">
        <f>IF(AND(data!G1131=2, COUNTIFS(data!A:A, data!A1131, data!G:G, 2) = data!D1131), 1, 0)</f>
        <v>0</v>
      </c>
      <c r="AC1131" t="str">
        <f>IF(AB1131=1, data!D1131, "0")</f>
        <v>0</v>
      </c>
    </row>
    <row r="1132" spans="1:29" x14ac:dyDescent="0.25">
      <c r="A1132" s="1">
        <v>193181</v>
      </c>
      <c r="B1132">
        <v>2</v>
      </c>
      <c r="C1132" s="1" t="s">
        <v>1153</v>
      </c>
      <c r="D1132">
        <v>2</v>
      </c>
      <c r="E1132">
        <v>7</v>
      </c>
      <c r="F1132">
        <v>6</v>
      </c>
      <c r="G1132">
        <v>1</v>
      </c>
      <c r="H1132">
        <v>18</v>
      </c>
      <c r="I1132">
        <v>1</v>
      </c>
      <c r="J1132">
        <v>6</v>
      </c>
      <c r="K1132">
        <v>4</v>
      </c>
      <c r="L1132">
        <v>-1</v>
      </c>
      <c r="M1132">
        <v>2</v>
      </c>
      <c r="N1132">
        <v>-1</v>
      </c>
      <c r="O1132">
        <v>-1</v>
      </c>
      <c r="P1132">
        <v>-1</v>
      </c>
      <c r="Q1132">
        <v>-1</v>
      </c>
      <c r="R1132">
        <v>4</v>
      </c>
      <c r="S1132">
        <v>-2</v>
      </c>
      <c r="T1132">
        <v>175.1</v>
      </c>
      <c r="U1132">
        <v>97.2</v>
      </c>
      <c r="V1132">
        <v>31.702999999999999</v>
      </c>
      <c r="W1132">
        <v>-1</v>
      </c>
      <c r="X1132">
        <v>-2</v>
      </c>
      <c r="Y1132">
        <v>-2</v>
      </c>
      <c r="Z1132">
        <f>IF(AND(MIN(data!D1132:'data'!K1132, data!M1132:'data'!Y1132)&gt;=0, IF(data!L1132&lt;0, FALSE, data!L1132&lt;=95),COUNTA(data!D1132:'data'!Y1132)=22), 1, 0)</f>
        <v>0</v>
      </c>
      <c r="AA1132">
        <f>IF(data!D1132=3, IF(COUNTIFS(data!A:A, data!A1132, data!G:G, "&lt;&gt;2")=0, 1, 0), 0)</f>
        <v>0</v>
      </c>
      <c r="AB1132">
        <f>IF(AND(data!G1132=2, COUNTIFS(data!A:A, data!A1132, data!G:G, 2) = data!D1132), 1, 0)</f>
        <v>0</v>
      </c>
      <c r="AC1132" t="str">
        <f>IF(AB1132=1, data!D1132, "0")</f>
        <v>0</v>
      </c>
    </row>
    <row r="1133" spans="1:29" x14ac:dyDescent="0.25">
      <c r="A1133" s="1">
        <v>193271</v>
      </c>
      <c r="B1133">
        <v>1</v>
      </c>
      <c r="C1133" s="1" t="s">
        <v>1154</v>
      </c>
      <c r="D1133">
        <v>6</v>
      </c>
      <c r="E1133">
        <v>7</v>
      </c>
      <c r="F1133">
        <v>6</v>
      </c>
      <c r="G1133">
        <v>1</v>
      </c>
      <c r="H1133">
        <v>43</v>
      </c>
      <c r="I1133">
        <v>2</v>
      </c>
      <c r="J1133">
        <v>6</v>
      </c>
      <c r="K1133">
        <v>7</v>
      </c>
      <c r="L1133">
        <v>11</v>
      </c>
      <c r="M1133">
        <v>2</v>
      </c>
      <c r="N1133">
        <v>3</v>
      </c>
      <c r="O1133">
        <v>5</v>
      </c>
      <c r="P1133">
        <v>2</v>
      </c>
      <c r="Q1133">
        <v>0</v>
      </c>
      <c r="R1133">
        <v>-1</v>
      </c>
      <c r="S1133">
        <v>-2</v>
      </c>
      <c r="T1133">
        <v>-1</v>
      </c>
      <c r="U1133">
        <v>-1</v>
      </c>
      <c r="V1133">
        <v>-1</v>
      </c>
      <c r="W1133">
        <v>-1</v>
      </c>
      <c r="X1133">
        <v>-2</v>
      </c>
      <c r="Y1133">
        <v>-2</v>
      </c>
      <c r="Z1133">
        <f>IF(AND(MIN(data!D1133:'data'!K1133, data!M1133:'data'!Y1133)&gt;=0, IF(data!L1133&lt;0, FALSE, data!L1133&lt;=95),COUNTA(data!D1133:'data'!Y1133)=22), 1, 0)</f>
        <v>0</v>
      </c>
      <c r="AA1133">
        <f>IF(data!D1133=3, IF(COUNTIFS(data!A:A, data!A1133, data!G:G, "&lt;&gt;2")=0, 1, 0), 0)</f>
        <v>0</v>
      </c>
      <c r="AB1133">
        <f>IF(AND(data!G1133=2, COUNTIFS(data!A:A, data!A1133, data!G:G, 2) = data!D1133), 1, 0)</f>
        <v>0</v>
      </c>
      <c r="AC1133" t="str">
        <f>IF(AB1133=1, data!D1133, "0")</f>
        <v>0</v>
      </c>
    </row>
    <row r="1134" spans="1:29" x14ac:dyDescent="0.25">
      <c r="A1134" s="1">
        <v>193271</v>
      </c>
      <c r="B1134">
        <v>2</v>
      </c>
      <c r="C1134" s="1" t="s">
        <v>1155</v>
      </c>
      <c r="D1134">
        <v>6</v>
      </c>
      <c r="E1134">
        <v>7</v>
      </c>
      <c r="F1134">
        <v>6</v>
      </c>
      <c r="G1134">
        <v>2</v>
      </c>
      <c r="H1134">
        <v>38</v>
      </c>
      <c r="I1134">
        <v>2</v>
      </c>
      <c r="J1134">
        <v>6</v>
      </c>
      <c r="K1134">
        <v>7</v>
      </c>
      <c r="L1134">
        <v>11</v>
      </c>
      <c r="M1134">
        <v>2</v>
      </c>
      <c r="N1134">
        <v>1</v>
      </c>
      <c r="O1134">
        <v>5</v>
      </c>
      <c r="P1134">
        <v>2</v>
      </c>
      <c r="Q1134">
        <v>0</v>
      </c>
      <c r="R1134">
        <v>-1</v>
      </c>
      <c r="S1134">
        <v>-2</v>
      </c>
      <c r="T1134">
        <v>-1</v>
      </c>
      <c r="U1134">
        <v>-1</v>
      </c>
      <c r="V1134">
        <v>-1</v>
      </c>
      <c r="W1134">
        <v>-1</v>
      </c>
      <c r="X1134">
        <v>-2</v>
      </c>
      <c r="Y1134">
        <v>-2</v>
      </c>
      <c r="Z1134">
        <f>IF(AND(MIN(data!D1134:'data'!K1134, data!M1134:'data'!Y1134)&gt;=0, IF(data!L1134&lt;0, FALSE, data!L1134&lt;=95),COUNTA(data!D1134:'data'!Y1134)=22), 1, 0)</f>
        <v>0</v>
      </c>
      <c r="AA1134">
        <f>IF(data!D1134=3, IF(COUNTIFS(data!A:A, data!A1134, data!G:G, "&lt;&gt;2")=0, 1, 0), 0)</f>
        <v>0</v>
      </c>
      <c r="AB1134">
        <f>IF(AND(data!G1134=2, COUNTIFS(data!A:A, data!A1134, data!G:G, 2) = data!D1134), 1, 0)</f>
        <v>0</v>
      </c>
      <c r="AC1134" t="str">
        <f>IF(AB1134=1, data!D1134, "0")</f>
        <v>0</v>
      </c>
    </row>
    <row r="1135" spans="1:29" x14ac:dyDescent="0.25">
      <c r="A1135" s="1">
        <v>193271</v>
      </c>
      <c r="B1135">
        <v>3</v>
      </c>
      <c r="C1135" s="1" t="s">
        <v>1156</v>
      </c>
      <c r="D1135">
        <v>6</v>
      </c>
      <c r="E1135">
        <v>7</v>
      </c>
      <c r="F1135">
        <v>6</v>
      </c>
      <c r="G1135">
        <v>1</v>
      </c>
      <c r="H1135">
        <v>19</v>
      </c>
      <c r="I1135">
        <v>1</v>
      </c>
      <c r="J1135">
        <v>6</v>
      </c>
      <c r="K1135">
        <v>3</v>
      </c>
      <c r="L1135">
        <v>11</v>
      </c>
      <c r="M1135">
        <v>2</v>
      </c>
      <c r="N1135">
        <v>-1</v>
      </c>
      <c r="O1135">
        <v>-1</v>
      </c>
      <c r="P1135">
        <v>-1</v>
      </c>
      <c r="Q1135">
        <v>-1</v>
      </c>
      <c r="R1135">
        <v>4</v>
      </c>
      <c r="S1135">
        <v>-2</v>
      </c>
      <c r="T1135">
        <v>-1</v>
      </c>
      <c r="U1135">
        <v>-1</v>
      </c>
      <c r="V1135">
        <v>-1</v>
      </c>
      <c r="W1135">
        <v>-1</v>
      </c>
      <c r="X1135">
        <v>-2</v>
      </c>
      <c r="Y1135">
        <v>-2</v>
      </c>
      <c r="Z1135">
        <f>IF(AND(MIN(data!D1135:'data'!K1135, data!M1135:'data'!Y1135)&gt;=0, IF(data!L1135&lt;0, FALSE, data!L1135&lt;=95),COUNTA(data!D1135:'data'!Y1135)=22), 1, 0)</f>
        <v>0</v>
      </c>
      <c r="AA1135">
        <f>IF(data!D1135=3, IF(COUNTIFS(data!A:A, data!A1135, data!G:G, "&lt;&gt;2")=0, 1, 0), 0)</f>
        <v>0</v>
      </c>
      <c r="AB1135">
        <f>IF(AND(data!G1135=2, COUNTIFS(data!A:A, data!A1135, data!G:G, 2) = data!D1135), 1, 0)</f>
        <v>0</v>
      </c>
      <c r="AC1135" t="str">
        <f>IF(AB1135=1, data!D1135, "0")</f>
        <v>0</v>
      </c>
    </row>
    <row r="1136" spans="1:29" x14ac:dyDescent="0.25">
      <c r="A1136" s="1">
        <v>193271</v>
      </c>
      <c r="B1136">
        <v>4</v>
      </c>
      <c r="C1136" s="1" t="s">
        <v>1157</v>
      </c>
      <c r="D1136">
        <v>6</v>
      </c>
      <c r="E1136">
        <v>7</v>
      </c>
      <c r="F1136">
        <v>6</v>
      </c>
      <c r="G1136">
        <v>2</v>
      </c>
      <c r="H1136">
        <v>16</v>
      </c>
      <c r="I1136">
        <v>1</v>
      </c>
      <c r="J1136">
        <v>6</v>
      </c>
      <c r="K1136">
        <v>7</v>
      </c>
      <c r="L1136">
        <v>11</v>
      </c>
      <c r="M1136">
        <v>3</v>
      </c>
      <c r="N1136">
        <v>-1</v>
      </c>
      <c r="O1136">
        <v>-1</v>
      </c>
      <c r="P1136">
        <v>-1</v>
      </c>
      <c r="Q1136">
        <v>-1</v>
      </c>
      <c r="R1136">
        <v>2</v>
      </c>
      <c r="S1136">
        <v>-2</v>
      </c>
      <c r="T1136">
        <v>-1</v>
      </c>
      <c r="U1136">
        <v>-1</v>
      </c>
      <c r="V1136">
        <v>-1</v>
      </c>
      <c r="W1136">
        <v>-1</v>
      </c>
      <c r="X1136">
        <v>-2</v>
      </c>
      <c r="Y1136">
        <v>-2</v>
      </c>
      <c r="Z1136">
        <f>IF(AND(MIN(data!D1136:'data'!K1136, data!M1136:'data'!Y1136)&gt;=0, IF(data!L1136&lt;0, FALSE, data!L1136&lt;=95),COUNTA(data!D1136:'data'!Y1136)=22), 1, 0)</f>
        <v>0</v>
      </c>
      <c r="AA1136">
        <f>IF(data!D1136=3, IF(COUNTIFS(data!A:A, data!A1136, data!G:G, "&lt;&gt;2")=0, 1, 0), 0)</f>
        <v>0</v>
      </c>
      <c r="AB1136">
        <f>IF(AND(data!G1136=2, COUNTIFS(data!A:A, data!A1136, data!G:G, 2) = data!D1136), 1, 0)</f>
        <v>0</v>
      </c>
      <c r="AC1136" t="str">
        <f>IF(AB1136=1, data!D1136, "0")</f>
        <v>0</v>
      </c>
    </row>
    <row r="1137" spans="1:29" x14ac:dyDescent="0.25">
      <c r="A1137" s="1">
        <v>193271</v>
      </c>
      <c r="B1137">
        <v>5</v>
      </c>
      <c r="C1137" s="1" t="s">
        <v>1158</v>
      </c>
      <c r="D1137">
        <v>6</v>
      </c>
      <c r="E1137">
        <v>7</v>
      </c>
      <c r="F1137">
        <v>6</v>
      </c>
      <c r="G1137">
        <v>1</v>
      </c>
      <c r="H1137">
        <v>14</v>
      </c>
      <c r="I1137">
        <v>-1</v>
      </c>
      <c r="J1137">
        <v>6</v>
      </c>
      <c r="K1137">
        <v>-1</v>
      </c>
      <c r="L1137">
        <v>11</v>
      </c>
      <c r="M1137">
        <v>2</v>
      </c>
      <c r="N1137">
        <v>-1</v>
      </c>
      <c r="O1137">
        <v>-1</v>
      </c>
      <c r="P1137">
        <v>-1</v>
      </c>
      <c r="Q1137">
        <v>-1</v>
      </c>
      <c r="R1137">
        <v>-1</v>
      </c>
      <c r="S1137">
        <v>-2</v>
      </c>
      <c r="T1137">
        <v>-1</v>
      </c>
      <c r="U1137">
        <v>-1</v>
      </c>
      <c r="V1137">
        <v>-1</v>
      </c>
      <c r="W1137">
        <v>-1</v>
      </c>
      <c r="X1137">
        <v>-2</v>
      </c>
      <c r="Y1137">
        <v>-2</v>
      </c>
      <c r="Z1137">
        <f>IF(AND(MIN(data!D1137:'data'!K1137, data!M1137:'data'!Y1137)&gt;=0, IF(data!L1137&lt;0, FALSE, data!L1137&lt;=95),COUNTA(data!D1137:'data'!Y1137)=22), 1, 0)</f>
        <v>0</v>
      </c>
      <c r="AA1137">
        <f>IF(data!D1137=3, IF(COUNTIFS(data!A:A, data!A1137, data!G:G, "&lt;&gt;2")=0, 1, 0), 0)</f>
        <v>0</v>
      </c>
      <c r="AB1137">
        <f>IF(AND(data!G1137=2, COUNTIFS(data!A:A, data!A1137, data!G:G, 2) = data!D1137), 1, 0)</f>
        <v>0</v>
      </c>
      <c r="AC1137" t="str">
        <f>IF(AB1137=1, data!D1137, "0")</f>
        <v>0</v>
      </c>
    </row>
    <row r="1138" spans="1:29" x14ac:dyDescent="0.25">
      <c r="A1138" s="1">
        <v>193271</v>
      </c>
      <c r="B1138">
        <v>6</v>
      </c>
      <c r="C1138" s="1" t="s">
        <v>1159</v>
      </c>
      <c r="D1138">
        <v>6</v>
      </c>
      <c r="E1138">
        <v>7</v>
      </c>
      <c r="F1138">
        <v>6</v>
      </c>
      <c r="G1138">
        <v>1</v>
      </c>
      <c r="H1138">
        <v>14</v>
      </c>
      <c r="I1138">
        <v>-1</v>
      </c>
      <c r="J1138">
        <v>6</v>
      </c>
      <c r="K1138">
        <v>-1</v>
      </c>
      <c r="L1138">
        <v>11</v>
      </c>
      <c r="M1138">
        <v>2</v>
      </c>
      <c r="N1138">
        <v>-1</v>
      </c>
      <c r="O1138">
        <v>-1</v>
      </c>
      <c r="P1138">
        <v>-1</v>
      </c>
      <c r="Q1138">
        <v>-1</v>
      </c>
      <c r="R1138">
        <v>-1</v>
      </c>
      <c r="S1138">
        <v>-2</v>
      </c>
      <c r="T1138">
        <v>-1</v>
      </c>
      <c r="U1138">
        <v>-1</v>
      </c>
      <c r="V1138">
        <v>-1</v>
      </c>
      <c r="W1138">
        <v>-1</v>
      </c>
      <c r="X1138">
        <v>-2</v>
      </c>
      <c r="Y1138">
        <v>-2</v>
      </c>
      <c r="Z1138">
        <f>IF(AND(MIN(data!D1138:'data'!K1138, data!M1138:'data'!Y1138)&gt;=0, IF(data!L1138&lt;0, FALSE, data!L1138&lt;=95),COUNTA(data!D1138:'data'!Y1138)=22), 1, 0)</f>
        <v>0</v>
      </c>
      <c r="AA1138">
        <f>IF(data!D1138=3, IF(COUNTIFS(data!A:A, data!A1138, data!G:G, "&lt;&gt;2")=0, 1, 0), 0)</f>
        <v>0</v>
      </c>
      <c r="AB1138">
        <f>IF(AND(data!G1138=2, COUNTIFS(data!A:A, data!A1138, data!G:G, 2) = data!D1138), 1, 0)</f>
        <v>0</v>
      </c>
      <c r="AC1138" t="str">
        <f>IF(AB1138=1, data!D1138, "0")</f>
        <v>0</v>
      </c>
    </row>
    <row r="1139" spans="1:29" x14ac:dyDescent="0.25">
      <c r="A1139" s="1">
        <v>193341</v>
      </c>
      <c r="B1139">
        <v>1</v>
      </c>
      <c r="C1139" s="1" t="s">
        <v>1160</v>
      </c>
      <c r="D1139">
        <v>2</v>
      </c>
      <c r="E1139">
        <v>7</v>
      </c>
      <c r="F1139">
        <v>6</v>
      </c>
      <c r="G1139">
        <v>2</v>
      </c>
      <c r="H1139">
        <v>76</v>
      </c>
      <c r="I1139">
        <v>5</v>
      </c>
      <c r="J1139">
        <v>1</v>
      </c>
      <c r="K1139">
        <v>7</v>
      </c>
      <c r="L1139">
        <v>10</v>
      </c>
      <c r="M1139">
        <v>1</v>
      </c>
      <c r="N1139">
        <v>1</v>
      </c>
      <c r="O1139">
        <v>5</v>
      </c>
      <c r="P1139">
        <v>1</v>
      </c>
      <c r="Q1139">
        <v>0.375</v>
      </c>
      <c r="R1139">
        <v>-1</v>
      </c>
      <c r="S1139">
        <v>-2</v>
      </c>
      <c r="T1139">
        <v>168.8</v>
      </c>
      <c r="U1139">
        <v>84.9</v>
      </c>
      <c r="V1139">
        <v>29.795999999999999</v>
      </c>
      <c r="W1139">
        <v>0.82499999999999996</v>
      </c>
      <c r="X1139">
        <v>-2</v>
      </c>
      <c r="Y1139">
        <v>-2</v>
      </c>
      <c r="Z1139">
        <f>IF(AND(MIN(data!D1139:'data'!K1139, data!M1139:'data'!Y1139)&gt;=0, IF(data!L1139&lt;0, FALSE, data!L1139&lt;=95),COUNTA(data!D1139:'data'!Y1139)=22), 1, 0)</f>
        <v>0</v>
      </c>
      <c r="AA1139">
        <f>IF(data!D1139=3, IF(COUNTIFS(data!A:A, data!A1139, data!G:G, "&lt;&gt;2")=0, 1, 0), 0)</f>
        <v>0</v>
      </c>
      <c r="AB1139">
        <f>IF(AND(data!G1139=2, COUNTIFS(data!A:A, data!A1139, data!G:G, 2) = data!D1139), 1, 0)</f>
        <v>0</v>
      </c>
      <c r="AC1139" t="str">
        <f>IF(AB1139=1, data!D1139, "0")</f>
        <v>0</v>
      </c>
    </row>
    <row r="1140" spans="1:29" x14ac:dyDescent="0.25">
      <c r="A1140" s="1">
        <v>193341</v>
      </c>
      <c r="B1140">
        <v>2</v>
      </c>
      <c r="C1140" s="1" t="s">
        <v>1161</v>
      </c>
      <c r="D1140">
        <v>2</v>
      </c>
      <c r="E1140">
        <v>7</v>
      </c>
      <c r="F1140">
        <v>6</v>
      </c>
      <c r="G1140">
        <v>1</v>
      </c>
      <c r="H1140">
        <v>49</v>
      </c>
      <c r="I1140">
        <v>4</v>
      </c>
      <c r="J1140">
        <v>1</v>
      </c>
      <c r="K1140">
        <v>2</v>
      </c>
      <c r="L1140">
        <v>10</v>
      </c>
      <c r="M1140">
        <v>3</v>
      </c>
      <c r="N1140">
        <v>1</v>
      </c>
      <c r="O1140">
        <v>5</v>
      </c>
      <c r="P1140">
        <v>1</v>
      </c>
      <c r="Q1140">
        <v>0.375</v>
      </c>
      <c r="R1140">
        <v>-1</v>
      </c>
      <c r="S1140">
        <v>-2</v>
      </c>
      <c r="T1140">
        <v>173.5</v>
      </c>
      <c r="U1140">
        <v>79.2</v>
      </c>
      <c r="V1140">
        <v>26.31</v>
      </c>
      <c r="W1140">
        <v>0.94699999999999995</v>
      </c>
      <c r="X1140">
        <v>-2</v>
      </c>
      <c r="Y1140">
        <v>-2</v>
      </c>
      <c r="Z1140">
        <f>IF(AND(MIN(data!D1140:'data'!K1140, data!M1140:'data'!Y1140)&gt;=0, IF(data!L1140&lt;0, FALSE, data!L1140&lt;=95),COUNTA(data!D1140:'data'!Y1140)=22), 1, 0)</f>
        <v>0</v>
      </c>
      <c r="AA1140">
        <f>IF(data!D1140=3, IF(COUNTIFS(data!A:A, data!A1140, data!G:G, "&lt;&gt;2")=0, 1, 0), 0)</f>
        <v>0</v>
      </c>
      <c r="AB1140">
        <f>IF(AND(data!G1140=2, COUNTIFS(data!A:A, data!A1140, data!G:G, 2) = data!D1140), 1, 0)</f>
        <v>0</v>
      </c>
      <c r="AC1140" t="str">
        <f>IF(AB1140=1, data!D1140, "0")</f>
        <v>0</v>
      </c>
    </row>
    <row r="1141" spans="1:29" x14ac:dyDescent="0.25">
      <c r="A1141" s="1">
        <v>193351</v>
      </c>
      <c r="B1141">
        <v>1</v>
      </c>
      <c r="C1141" s="1" t="s">
        <v>1162</v>
      </c>
      <c r="D1141">
        <v>1</v>
      </c>
      <c r="E1141">
        <v>7</v>
      </c>
      <c r="F1141">
        <v>6</v>
      </c>
      <c r="G1141">
        <v>2</v>
      </c>
      <c r="H1141">
        <v>35</v>
      </c>
      <c r="I1141">
        <v>1</v>
      </c>
      <c r="J1141">
        <v>1</v>
      </c>
      <c r="K1141">
        <v>3</v>
      </c>
      <c r="L1141">
        <v>10</v>
      </c>
      <c r="M1141">
        <v>4</v>
      </c>
      <c r="N1141">
        <v>4</v>
      </c>
      <c r="O1141">
        <v>2</v>
      </c>
      <c r="P1141">
        <v>1</v>
      </c>
      <c r="Q1141">
        <v>23.48</v>
      </c>
      <c r="R1141">
        <v>-1</v>
      </c>
      <c r="S1141">
        <v>0</v>
      </c>
      <c r="T1141">
        <v>167.3</v>
      </c>
      <c r="U1141">
        <v>74.5</v>
      </c>
      <c r="V1141">
        <v>26.617000000000001</v>
      </c>
      <c r="W1141">
        <v>-1</v>
      </c>
      <c r="X1141">
        <v>2</v>
      </c>
      <c r="Y1141">
        <v>3</v>
      </c>
      <c r="Z1141">
        <f>IF(AND(MIN(data!D1141:'data'!K1141, data!M1141:'data'!Y1141)&gt;=0, IF(data!L1141&lt;0, FALSE, data!L1141&lt;=95),COUNTA(data!D1141:'data'!Y1141)=22), 1, 0)</f>
        <v>0</v>
      </c>
      <c r="AA1141">
        <f>IF(data!D1141=3, IF(COUNTIFS(data!A:A, data!A1141, data!G:G, "&lt;&gt;2")=0, 1, 0), 0)</f>
        <v>0</v>
      </c>
      <c r="AB1141">
        <f>IF(AND(data!G1141=2, COUNTIFS(data!A:A, data!A1141, data!G:G, 2) = data!D1141), 1, 0)</f>
        <v>1</v>
      </c>
      <c r="AC1141">
        <f>IF(AB1141=1, data!D1141, "0")</f>
        <v>1</v>
      </c>
    </row>
    <row r="1142" spans="1:29" x14ac:dyDescent="0.25">
      <c r="A1142" s="1">
        <v>193371</v>
      </c>
      <c r="B1142">
        <v>1</v>
      </c>
      <c r="C1142" s="1" t="s">
        <v>1163</v>
      </c>
      <c r="D1142">
        <v>4</v>
      </c>
      <c r="E1142">
        <v>7</v>
      </c>
      <c r="F1142">
        <v>6</v>
      </c>
      <c r="G1142">
        <v>2</v>
      </c>
      <c r="H1142">
        <v>31</v>
      </c>
      <c r="I1142">
        <v>1</v>
      </c>
      <c r="J1142">
        <v>1</v>
      </c>
      <c r="K1142">
        <v>7</v>
      </c>
      <c r="L1142">
        <v>6</v>
      </c>
      <c r="M1142">
        <v>2</v>
      </c>
      <c r="N1142">
        <v>4</v>
      </c>
      <c r="O1142">
        <v>2</v>
      </c>
      <c r="P1142">
        <v>2</v>
      </c>
      <c r="Q1142">
        <v>0</v>
      </c>
      <c r="R1142">
        <v>-1</v>
      </c>
      <c r="S1142">
        <v>0</v>
      </c>
      <c r="T1142">
        <v>157</v>
      </c>
      <c r="U1142">
        <v>61.3</v>
      </c>
      <c r="V1142">
        <v>24.869</v>
      </c>
      <c r="W1142">
        <v>-1</v>
      </c>
      <c r="X1142">
        <v>2</v>
      </c>
      <c r="Y1142">
        <v>1</v>
      </c>
      <c r="Z1142">
        <f>IF(AND(MIN(data!D1142:'data'!K1142, data!M1142:'data'!Y1142)&gt;=0, IF(data!L1142&lt;0, FALSE, data!L1142&lt;=95),COUNTA(data!D1142:'data'!Y1142)=22), 1, 0)</f>
        <v>0</v>
      </c>
      <c r="AA1142">
        <f>IF(data!D1142=3, IF(COUNTIFS(data!A:A, data!A1142, data!G:G, "&lt;&gt;2")=0, 1, 0), 0)</f>
        <v>0</v>
      </c>
      <c r="AB1142">
        <f>IF(AND(data!G1142=2, COUNTIFS(data!A:A, data!A1142, data!G:G, 2) = data!D1142), 1, 0)</f>
        <v>0</v>
      </c>
      <c r="AC1142" t="str">
        <f>IF(AB1142=1, data!D1142, "0")</f>
        <v>0</v>
      </c>
    </row>
    <row r="1143" spans="1:29" x14ac:dyDescent="0.25">
      <c r="A1143" s="1">
        <v>193371</v>
      </c>
      <c r="B1143">
        <v>2</v>
      </c>
      <c r="C1143" s="1" t="s">
        <v>1164</v>
      </c>
      <c r="D1143">
        <v>4</v>
      </c>
      <c r="E1143">
        <v>7</v>
      </c>
      <c r="F1143">
        <v>6</v>
      </c>
      <c r="G1143">
        <v>2</v>
      </c>
      <c r="H1143">
        <v>16</v>
      </c>
      <c r="I1143">
        <v>1</v>
      </c>
      <c r="J1143">
        <v>1</v>
      </c>
      <c r="K1143">
        <v>7</v>
      </c>
      <c r="L1143">
        <v>6</v>
      </c>
      <c r="M1143">
        <v>2</v>
      </c>
      <c r="N1143">
        <v>4</v>
      </c>
      <c r="O1143">
        <v>1</v>
      </c>
      <c r="P1143">
        <v>1</v>
      </c>
      <c r="Q1143">
        <v>27</v>
      </c>
      <c r="R1143">
        <v>4</v>
      </c>
      <c r="S1143">
        <v>0</v>
      </c>
      <c r="T1143">
        <v>156.6</v>
      </c>
      <c r="U1143">
        <v>45.6</v>
      </c>
      <c r="V1143">
        <v>18.594000000000001</v>
      </c>
      <c r="W1143">
        <v>-1</v>
      </c>
      <c r="X1143">
        <v>1</v>
      </c>
      <c r="Y1143">
        <v>3</v>
      </c>
      <c r="Z1143">
        <f>IF(AND(MIN(data!D1143:'data'!K1143, data!M1143:'data'!Y1143)&gt;=0, IF(data!L1143&lt;0, FALSE, data!L1143&lt;=95),COUNTA(data!D1143:'data'!Y1143)=22), 1, 0)</f>
        <v>0</v>
      </c>
      <c r="AA1143">
        <f>IF(data!D1143=3, IF(COUNTIFS(data!A:A, data!A1143, data!G:G, "&lt;&gt;2")=0, 1, 0), 0)</f>
        <v>0</v>
      </c>
      <c r="AB1143">
        <f>IF(AND(data!G1143=2, COUNTIFS(data!A:A, data!A1143, data!G:G, 2) = data!D1143), 1, 0)</f>
        <v>0</v>
      </c>
      <c r="AC1143" t="str">
        <f>IF(AB1143=1, data!D1143, "0")</f>
        <v>0</v>
      </c>
    </row>
    <row r="1144" spans="1:29" x14ac:dyDescent="0.25">
      <c r="A1144" s="1">
        <v>193371</v>
      </c>
      <c r="B1144">
        <v>3</v>
      </c>
      <c r="C1144" s="1" t="s">
        <v>1165</v>
      </c>
      <c r="D1144">
        <v>4</v>
      </c>
      <c r="E1144">
        <v>7</v>
      </c>
      <c r="F1144">
        <v>6</v>
      </c>
      <c r="G1144">
        <v>2</v>
      </c>
      <c r="H1144">
        <v>13</v>
      </c>
      <c r="I1144">
        <v>-1</v>
      </c>
      <c r="J1144">
        <v>1</v>
      </c>
      <c r="K1144">
        <v>-1</v>
      </c>
      <c r="L1144">
        <v>6</v>
      </c>
      <c r="M1144">
        <v>2</v>
      </c>
      <c r="N1144">
        <v>-1</v>
      </c>
      <c r="O1144">
        <v>-1</v>
      </c>
      <c r="P1144">
        <v>-1</v>
      </c>
      <c r="Q1144">
        <v>-1</v>
      </c>
      <c r="R1144">
        <v>-1</v>
      </c>
      <c r="S1144">
        <v>0</v>
      </c>
      <c r="T1144">
        <v>160.4</v>
      </c>
      <c r="U1144">
        <v>42.5</v>
      </c>
      <c r="V1144">
        <v>16.518999999999998</v>
      </c>
      <c r="W1144">
        <v>-1</v>
      </c>
      <c r="X1144">
        <v>1</v>
      </c>
      <c r="Y1144">
        <v>3</v>
      </c>
      <c r="Z1144">
        <f>IF(AND(MIN(data!D1144:'data'!K1144, data!M1144:'data'!Y1144)&gt;=0, IF(data!L1144&lt;0, FALSE, data!L1144&lt;=95),COUNTA(data!D1144:'data'!Y1144)=22), 1, 0)</f>
        <v>0</v>
      </c>
      <c r="AA1144">
        <f>IF(data!D1144=3, IF(COUNTIFS(data!A:A, data!A1144, data!G:G, "&lt;&gt;2")=0, 1, 0), 0)</f>
        <v>0</v>
      </c>
      <c r="AB1144">
        <f>IF(AND(data!G1144=2, COUNTIFS(data!A:A, data!A1144, data!G:G, 2) = data!D1144), 1, 0)</f>
        <v>0</v>
      </c>
      <c r="AC1144" t="str">
        <f>IF(AB1144=1, data!D1144, "0")</f>
        <v>0</v>
      </c>
    </row>
    <row r="1145" spans="1:29" x14ac:dyDescent="0.25">
      <c r="A1145" s="1">
        <v>193371</v>
      </c>
      <c r="B1145">
        <v>4</v>
      </c>
      <c r="C1145" s="1" t="s">
        <v>1166</v>
      </c>
      <c r="D1145">
        <v>4</v>
      </c>
      <c r="E1145">
        <v>7</v>
      </c>
      <c r="F1145">
        <v>6</v>
      </c>
      <c r="G1145">
        <v>1</v>
      </c>
      <c r="H1145">
        <v>3</v>
      </c>
      <c r="I1145">
        <v>-1</v>
      </c>
      <c r="J1145">
        <v>1</v>
      </c>
      <c r="K1145">
        <v>-1</v>
      </c>
      <c r="L1145">
        <v>6</v>
      </c>
      <c r="M1145">
        <v>2</v>
      </c>
      <c r="N1145">
        <v>-1</v>
      </c>
      <c r="O1145">
        <v>-1</v>
      </c>
      <c r="P1145">
        <v>-1</v>
      </c>
      <c r="Q1145">
        <v>-1</v>
      </c>
      <c r="R1145">
        <v>-1</v>
      </c>
      <c r="S1145">
        <v>-2</v>
      </c>
      <c r="T1145">
        <v>96.6</v>
      </c>
      <c r="U1145">
        <v>15.1</v>
      </c>
      <c r="V1145">
        <v>16.181999999999999</v>
      </c>
      <c r="W1145">
        <v>-1</v>
      </c>
      <c r="X1145">
        <v>-2</v>
      </c>
      <c r="Y1145">
        <v>-2</v>
      </c>
      <c r="Z1145">
        <f>IF(AND(MIN(data!D1145:'data'!K1145, data!M1145:'data'!Y1145)&gt;=0, IF(data!L1145&lt;0, FALSE, data!L1145&lt;=95),COUNTA(data!D1145:'data'!Y1145)=22), 1, 0)</f>
        <v>0</v>
      </c>
      <c r="AA1145">
        <f>IF(data!D1145=3, IF(COUNTIFS(data!A:A, data!A1145, data!G:G, "&lt;&gt;2")=0, 1, 0), 0)</f>
        <v>0</v>
      </c>
      <c r="AB1145">
        <f>IF(AND(data!G1145=2, COUNTIFS(data!A:A, data!A1145, data!G:G, 2) = data!D1145), 1, 0)</f>
        <v>0</v>
      </c>
      <c r="AC1145" t="str">
        <f>IF(AB1145=1, data!D1145, "0")</f>
        <v>0</v>
      </c>
    </row>
    <row r="1146" spans="1:29" x14ac:dyDescent="0.25">
      <c r="A1146" s="1">
        <v>194051</v>
      </c>
      <c r="B1146">
        <v>1</v>
      </c>
      <c r="C1146" s="1" t="s">
        <v>1167</v>
      </c>
      <c r="D1146">
        <v>2</v>
      </c>
      <c r="E1146">
        <v>2</v>
      </c>
      <c r="F1146">
        <v>14</v>
      </c>
      <c r="G1146">
        <v>1</v>
      </c>
      <c r="H1146">
        <v>30</v>
      </c>
      <c r="I1146">
        <v>6</v>
      </c>
      <c r="J1146">
        <v>1</v>
      </c>
      <c r="K1146">
        <v>1</v>
      </c>
      <c r="L1146">
        <v>18</v>
      </c>
      <c r="M1146">
        <v>2</v>
      </c>
      <c r="N1146">
        <v>2</v>
      </c>
      <c r="O1146">
        <v>5</v>
      </c>
      <c r="P1146">
        <v>1</v>
      </c>
      <c r="Q1146">
        <v>7.2590000000000003</v>
      </c>
      <c r="R1146">
        <v>-1</v>
      </c>
      <c r="S1146">
        <v>0</v>
      </c>
      <c r="T1146">
        <v>180</v>
      </c>
      <c r="U1146">
        <v>73.8</v>
      </c>
      <c r="V1146">
        <v>22.777999999999999</v>
      </c>
      <c r="W1146">
        <v>0.86399999999999999</v>
      </c>
      <c r="X1146">
        <v>1</v>
      </c>
      <c r="Y1146">
        <v>3</v>
      </c>
      <c r="Z1146">
        <f>IF(AND(MIN(data!D1146:'data'!K1146, data!M1146:'data'!Y1146)&gt;=0, IF(data!L1146&lt;0, FALSE, data!L1146&lt;=95),COUNTA(data!D1146:'data'!Y1146)=22), 1, 0)</f>
        <v>0</v>
      </c>
      <c r="AA1146">
        <f>IF(data!D1146=3, IF(COUNTIFS(data!A:A, data!A1146, data!G:G, "&lt;&gt;2")=0, 1, 0), 0)</f>
        <v>0</v>
      </c>
      <c r="AB1146">
        <f>IF(AND(data!G1146=2, COUNTIFS(data!A:A, data!A1146, data!G:G, 2) = data!D1146), 1, 0)</f>
        <v>0</v>
      </c>
      <c r="AC1146" t="str">
        <f>IF(AB1146=1, data!D1146, "0")</f>
        <v>0</v>
      </c>
    </row>
    <row r="1147" spans="1:29" x14ac:dyDescent="0.25">
      <c r="A1147" s="1">
        <v>194051</v>
      </c>
      <c r="B1147">
        <v>2</v>
      </c>
      <c r="C1147" s="1" t="s">
        <v>1168</v>
      </c>
      <c r="D1147">
        <v>2</v>
      </c>
      <c r="E1147">
        <v>2</v>
      </c>
      <c r="F1147">
        <v>14</v>
      </c>
      <c r="G1147">
        <v>2</v>
      </c>
      <c r="H1147">
        <v>28</v>
      </c>
      <c r="I1147">
        <v>6</v>
      </c>
      <c r="J1147">
        <v>1</v>
      </c>
      <c r="K1147">
        <v>1</v>
      </c>
      <c r="L1147">
        <v>18</v>
      </c>
      <c r="M1147">
        <v>2</v>
      </c>
      <c r="N1147">
        <v>2</v>
      </c>
      <c r="O1147">
        <v>5</v>
      </c>
      <c r="P1147">
        <v>2</v>
      </c>
      <c r="Q1147">
        <v>0</v>
      </c>
      <c r="R1147">
        <v>-1</v>
      </c>
      <c r="S1147">
        <v>2</v>
      </c>
      <c r="T1147">
        <v>174.6</v>
      </c>
      <c r="U1147">
        <v>59.2</v>
      </c>
      <c r="V1147">
        <v>19.419</v>
      </c>
      <c r="W1147">
        <v>0.73299999999999998</v>
      </c>
      <c r="X1147">
        <v>3</v>
      </c>
      <c r="Y1147">
        <v>2</v>
      </c>
      <c r="Z1147">
        <f>IF(AND(MIN(data!D1147:'data'!K1147, data!M1147:'data'!Y1147)&gt;=0, IF(data!L1147&lt;0, FALSE, data!L1147&lt;=95),COUNTA(data!D1147:'data'!Y1147)=22), 1, 0)</f>
        <v>0</v>
      </c>
      <c r="AA1147">
        <f>IF(data!D1147=3, IF(COUNTIFS(data!A:A, data!A1147, data!G:G, "&lt;&gt;2")=0, 1, 0), 0)</f>
        <v>0</v>
      </c>
      <c r="AB1147">
        <f>IF(AND(data!G1147=2, COUNTIFS(data!A:A, data!A1147, data!G:G, 2) = data!D1147), 1, 0)</f>
        <v>0</v>
      </c>
      <c r="AC1147" t="str">
        <f>IF(AB1147=1, data!D1147, "0")</f>
        <v>0</v>
      </c>
    </row>
    <row r="1148" spans="1:29" x14ac:dyDescent="0.25">
      <c r="A1148" s="1">
        <v>194151</v>
      </c>
      <c r="B1148">
        <v>1</v>
      </c>
      <c r="C1148" s="1" t="s">
        <v>1169</v>
      </c>
      <c r="D1148">
        <v>3</v>
      </c>
      <c r="E1148">
        <v>2</v>
      </c>
      <c r="F1148">
        <v>14</v>
      </c>
      <c r="G1148">
        <v>1</v>
      </c>
      <c r="H1148">
        <v>63</v>
      </c>
      <c r="I1148">
        <v>2</v>
      </c>
      <c r="J1148">
        <v>1</v>
      </c>
      <c r="K1148">
        <v>5</v>
      </c>
      <c r="L1148">
        <v>8</v>
      </c>
      <c r="M1148">
        <v>3</v>
      </c>
      <c r="N1148">
        <v>3</v>
      </c>
      <c r="O1148">
        <v>5</v>
      </c>
      <c r="P1148">
        <v>1</v>
      </c>
      <c r="Q1148">
        <v>42.75</v>
      </c>
      <c r="R1148">
        <v>-1</v>
      </c>
      <c r="S1148">
        <v>0</v>
      </c>
      <c r="T1148">
        <v>167.6</v>
      </c>
      <c r="U1148">
        <v>70</v>
      </c>
      <c r="V1148">
        <v>24.92</v>
      </c>
      <c r="W1148">
        <v>0.85699999999999998</v>
      </c>
      <c r="X1148">
        <v>1</v>
      </c>
      <c r="Y1148">
        <v>3</v>
      </c>
      <c r="Z1148">
        <f>IF(AND(MIN(data!D1148:'data'!K1148, data!M1148:'data'!Y1148)&gt;=0, IF(data!L1148&lt;0, FALSE, data!L1148&lt;=95),COUNTA(data!D1148:'data'!Y1148)=22), 1, 0)</f>
        <v>0</v>
      </c>
      <c r="AA1148">
        <f>IF(data!D1148=3, IF(COUNTIFS(data!A:A, data!A1148, data!G:G, "&lt;&gt;2")=0, 1, 0), 0)</f>
        <v>0</v>
      </c>
      <c r="AB1148">
        <f>IF(AND(data!G1148=2, COUNTIFS(data!A:A, data!A1148, data!G:G, 2) = data!D1148), 1, 0)</f>
        <v>0</v>
      </c>
      <c r="AC1148" t="str">
        <f>IF(AB1148=1, data!D1148, "0")</f>
        <v>0</v>
      </c>
    </row>
    <row r="1149" spans="1:29" x14ac:dyDescent="0.25">
      <c r="A1149" s="1">
        <v>194151</v>
      </c>
      <c r="B1149">
        <v>2</v>
      </c>
      <c r="C1149" s="1" t="s">
        <v>1170</v>
      </c>
      <c r="D1149">
        <v>3</v>
      </c>
      <c r="E1149">
        <v>2</v>
      </c>
      <c r="F1149">
        <v>14</v>
      </c>
      <c r="G1149">
        <v>2</v>
      </c>
      <c r="H1149">
        <v>63</v>
      </c>
      <c r="I1149">
        <v>2</v>
      </c>
      <c r="J1149">
        <v>1</v>
      </c>
      <c r="K1149">
        <v>7</v>
      </c>
      <c r="L1149">
        <v>8</v>
      </c>
      <c r="M1149">
        <v>3</v>
      </c>
      <c r="N1149">
        <v>1</v>
      </c>
      <c r="O1149">
        <v>5</v>
      </c>
      <c r="P1149">
        <v>1</v>
      </c>
      <c r="Q1149">
        <v>3.4039999999999999</v>
      </c>
      <c r="R1149">
        <v>-1</v>
      </c>
      <c r="S1149">
        <v>0</v>
      </c>
      <c r="T1149">
        <v>154</v>
      </c>
      <c r="U1149">
        <v>87.7</v>
      </c>
      <c r="V1149">
        <v>36.978999999999999</v>
      </c>
      <c r="W1149">
        <v>0.93600000000000005</v>
      </c>
      <c r="X1149">
        <v>2</v>
      </c>
      <c r="Y1149">
        <v>-9</v>
      </c>
      <c r="Z1149">
        <f>IF(AND(MIN(data!D1149:'data'!K1149, data!M1149:'data'!Y1149)&gt;=0, IF(data!L1149&lt;0, FALSE, data!L1149&lt;=95),COUNTA(data!D1149:'data'!Y1149)=22), 1, 0)</f>
        <v>0</v>
      </c>
      <c r="AA1149">
        <f>IF(data!D1149=3, IF(COUNTIFS(data!A:A, data!A1149, data!G:G, "&lt;&gt;2")=0, 1, 0), 0)</f>
        <v>0</v>
      </c>
      <c r="AB1149">
        <f>IF(AND(data!G1149=2, COUNTIFS(data!A:A, data!A1149, data!G:G, 2) = data!D1149), 1, 0)</f>
        <v>0</v>
      </c>
      <c r="AC1149" t="str">
        <f>IF(AB1149=1, data!D1149, "0")</f>
        <v>0</v>
      </c>
    </row>
    <row r="1150" spans="1:29" x14ac:dyDescent="0.25">
      <c r="A1150" s="1">
        <v>194151</v>
      </c>
      <c r="B1150">
        <v>3</v>
      </c>
      <c r="C1150" s="1" t="s">
        <v>1171</v>
      </c>
      <c r="D1150">
        <v>3</v>
      </c>
      <c r="E1150">
        <v>2</v>
      </c>
      <c r="F1150">
        <v>14</v>
      </c>
      <c r="G1150">
        <v>1</v>
      </c>
      <c r="H1150">
        <v>30</v>
      </c>
      <c r="I1150">
        <v>1</v>
      </c>
      <c r="J1150">
        <v>1</v>
      </c>
      <c r="K1150">
        <v>2</v>
      </c>
      <c r="L1150">
        <v>8</v>
      </c>
      <c r="M1150">
        <v>2</v>
      </c>
      <c r="N1150">
        <v>1</v>
      </c>
      <c r="O1150">
        <v>5</v>
      </c>
      <c r="P1150">
        <v>1</v>
      </c>
      <c r="Q1150">
        <v>0</v>
      </c>
      <c r="R1150">
        <v>-1</v>
      </c>
      <c r="S1150">
        <v>10</v>
      </c>
      <c r="T1150">
        <v>172</v>
      </c>
      <c r="U1150">
        <v>113.5</v>
      </c>
      <c r="V1150">
        <v>38.365000000000002</v>
      </c>
      <c r="W1150">
        <v>0.96499999999999997</v>
      </c>
      <c r="X1150">
        <v>2</v>
      </c>
      <c r="Y1150">
        <v>1</v>
      </c>
      <c r="Z1150">
        <f>IF(AND(MIN(data!D1150:'data'!K1150, data!M1150:'data'!Y1150)&gt;=0, IF(data!L1150&lt;0, FALSE, data!L1150&lt;=95),COUNTA(data!D1150:'data'!Y1150)=22), 1, 0)</f>
        <v>0</v>
      </c>
      <c r="AA1150">
        <f>IF(data!D1150=3, IF(COUNTIFS(data!A:A, data!A1150, data!G:G, "&lt;&gt;2")=0, 1, 0), 0)</f>
        <v>0</v>
      </c>
      <c r="AB1150">
        <f>IF(AND(data!G1150=2, COUNTIFS(data!A:A, data!A1150, data!G:G, 2) = data!D1150), 1, 0)</f>
        <v>0</v>
      </c>
      <c r="AC1150" t="str">
        <f>IF(AB1150=1, data!D1150, "0")</f>
        <v>0</v>
      </c>
    </row>
    <row r="1151" spans="1:29" x14ac:dyDescent="0.25">
      <c r="A1151" s="1">
        <v>194201</v>
      </c>
      <c r="B1151">
        <v>1</v>
      </c>
      <c r="C1151" s="1" t="s">
        <v>1172</v>
      </c>
      <c r="D1151">
        <v>1</v>
      </c>
      <c r="E1151">
        <v>2</v>
      </c>
      <c r="F1151">
        <v>14</v>
      </c>
      <c r="G1151">
        <v>1</v>
      </c>
      <c r="H1151">
        <v>30</v>
      </c>
      <c r="I1151">
        <v>1</v>
      </c>
      <c r="J1151">
        <v>1</v>
      </c>
      <c r="K1151">
        <v>1</v>
      </c>
      <c r="L1151">
        <v>14</v>
      </c>
      <c r="M1151">
        <v>1</v>
      </c>
      <c r="N1151">
        <v>4</v>
      </c>
      <c r="O1151">
        <v>1</v>
      </c>
      <c r="P1151">
        <v>1</v>
      </c>
      <c r="Q1151">
        <v>33</v>
      </c>
      <c r="R1151">
        <v>-1</v>
      </c>
      <c r="S1151">
        <v>0</v>
      </c>
      <c r="T1151">
        <v>168.8</v>
      </c>
      <c r="U1151">
        <v>69.3</v>
      </c>
      <c r="V1151">
        <v>24.321000000000002</v>
      </c>
      <c r="W1151">
        <v>0.82299999999999995</v>
      </c>
      <c r="X1151">
        <v>1</v>
      </c>
      <c r="Y1151">
        <v>3</v>
      </c>
      <c r="Z1151">
        <f>IF(AND(MIN(data!D1151:'data'!K1151, data!M1151:'data'!Y1151)&gt;=0, IF(data!L1151&lt;0, FALSE, data!L1151&lt;=95),COUNTA(data!D1151:'data'!Y1151)=22), 1, 0)</f>
        <v>0</v>
      </c>
      <c r="AA1151">
        <f>IF(data!D1151=3, IF(COUNTIFS(data!A:A, data!A1151, data!G:G, "&lt;&gt;2")=0, 1, 0), 0)</f>
        <v>0</v>
      </c>
      <c r="AB1151">
        <f>IF(AND(data!G1151=2, COUNTIFS(data!A:A, data!A1151, data!G:G, 2) = data!D1151), 1, 0)</f>
        <v>0</v>
      </c>
      <c r="AC1151" t="str">
        <f>IF(AB1151=1, data!D1151, "0")</f>
        <v>0</v>
      </c>
    </row>
    <row r="1152" spans="1:29" x14ac:dyDescent="0.25">
      <c r="A1152" s="1">
        <v>194251</v>
      </c>
      <c r="B1152">
        <v>1</v>
      </c>
      <c r="C1152" s="1" t="s">
        <v>1173</v>
      </c>
      <c r="D1152">
        <v>6</v>
      </c>
      <c r="E1152">
        <v>2</v>
      </c>
      <c r="F1152">
        <v>14</v>
      </c>
      <c r="G1152">
        <v>1</v>
      </c>
      <c r="H1152">
        <v>45</v>
      </c>
      <c r="I1152">
        <v>2</v>
      </c>
      <c r="J1152">
        <v>1</v>
      </c>
      <c r="K1152">
        <v>3</v>
      </c>
      <c r="L1152">
        <v>17</v>
      </c>
      <c r="M1152">
        <v>1</v>
      </c>
      <c r="N1152">
        <v>1</v>
      </c>
      <c r="O1152">
        <v>5</v>
      </c>
      <c r="P1152">
        <v>1</v>
      </c>
      <c r="Q1152">
        <v>19.73</v>
      </c>
      <c r="R1152">
        <v>-1</v>
      </c>
      <c r="S1152">
        <v>0</v>
      </c>
      <c r="T1152">
        <v>173.6</v>
      </c>
      <c r="U1152">
        <v>86.5</v>
      </c>
      <c r="V1152">
        <v>28.702000000000002</v>
      </c>
      <c r="W1152">
        <v>-1</v>
      </c>
      <c r="X1152">
        <v>1</v>
      </c>
      <c r="Y1152">
        <v>3</v>
      </c>
      <c r="Z1152">
        <f>IF(AND(MIN(data!D1152:'data'!K1152, data!M1152:'data'!Y1152)&gt;=0, IF(data!L1152&lt;0, FALSE, data!L1152&lt;=95),COUNTA(data!D1152:'data'!Y1152)=22), 1, 0)</f>
        <v>0</v>
      </c>
      <c r="AA1152">
        <f>IF(data!D1152=3, IF(COUNTIFS(data!A:A, data!A1152, data!G:G, "&lt;&gt;2")=0, 1, 0), 0)</f>
        <v>0</v>
      </c>
      <c r="AB1152">
        <f>IF(AND(data!G1152=2, COUNTIFS(data!A:A, data!A1152, data!G:G, 2) = data!D1152), 1, 0)</f>
        <v>0</v>
      </c>
      <c r="AC1152" t="str">
        <f>IF(AB1152=1, data!D1152, "0")</f>
        <v>0</v>
      </c>
    </row>
    <row r="1153" spans="1:29" x14ac:dyDescent="0.25">
      <c r="A1153" s="1">
        <v>194251</v>
      </c>
      <c r="B1153">
        <v>2</v>
      </c>
      <c r="C1153" s="1" t="s">
        <v>1174</v>
      </c>
      <c r="D1153">
        <v>6</v>
      </c>
      <c r="E1153">
        <v>2</v>
      </c>
      <c r="F1153">
        <v>14</v>
      </c>
      <c r="G1153">
        <v>2</v>
      </c>
      <c r="H1153">
        <v>45</v>
      </c>
      <c r="I1153">
        <v>2</v>
      </c>
      <c r="J1153">
        <v>1</v>
      </c>
      <c r="K1153">
        <v>2</v>
      </c>
      <c r="L1153">
        <v>17</v>
      </c>
      <c r="M1153">
        <v>1</v>
      </c>
      <c r="N1153">
        <v>3</v>
      </c>
      <c r="O1153">
        <v>5</v>
      </c>
      <c r="P1153">
        <v>1</v>
      </c>
      <c r="Q1153">
        <v>17.73</v>
      </c>
      <c r="R1153">
        <v>-1</v>
      </c>
      <c r="S1153">
        <v>0</v>
      </c>
      <c r="T1153">
        <v>168.6</v>
      </c>
      <c r="U1153">
        <v>64.099999999999994</v>
      </c>
      <c r="V1153">
        <v>22.55</v>
      </c>
      <c r="W1153">
        <v>0.79100000000000004</v>
      </c>
      <c r="X1153">
        <v>2</v>
      </c>
      <c r="Y1153">
        <v>1</v>
      </c>
      <c r="Z1153">
        <f>IF(AND(MIN(data!D1153:'data'!K1153, data!M1153:'data'!Y1153)&gt;=0, IF(data!L1153&lt;0, FALSE, data!L1153&lt;=95),COUNTA(data!D1153:'data'!Y1153)=22), 1, 0)</f>
        <v>0</v>
      </c>
      <c r="AA1153">
        <f>IF(data!D1153=3, IF(COUNTIFS(data!A:A, data!A1153, data!G:G, "&lt;&gt;2")=0, 1, 0), 0)</f>
        <v>0</v>
      </c>
      <c r="AB1153">
        <f>IF(AND(data!G1153=2, COUNTIFS(data!A:A, data!A1153, data!G:G, 2) = data!D1153), 1, 0)</f>
        <v>0</v>
      </c>
      <c r="AC1153" t="str">
        <f>IF(AB1153=1, data!D1153, "0")</f>
        <v>0</v>
      </c>
    </row>
    <row r="1154" spans="1:29" x14ac:dyDescent="0.25">
      <c r="A1154" s="1">
        <v>194251</v>
      </c>
      <c r="B1154">
        <v>3</v>
      </c>
      <c r="C1154" s="1" t="s">
        <v>1175</v>
      </c>
      <c r="D1154">
        <v>6</v>
      </c>
      <c r="E1154">
        <v>2</v>
      </c>
      <c r="F1154">
        <v>14</v>
      </c>
      <c r="G1154">
        <v>2</v>
      </c>
      <c r="H1154">
        <v>10</v>
      </c>
      <c r="I1154">
        <v>-1</v>
      </c>
      <c r="J1154">
        <v>1</v>
      </c>
      <c r="K1154">
        <v>-1</v>
      </c>
      <c r="L1154">
        <v>17</v>
      </c>
      <c r="M1154">
        <v>1</v>
      </c>
      <c r="N1154">
        <v>-1</v>
      </c>
      <c r="O1154">
        <v>-1</v>
      </c>
      <c r="P1154">
        <v>-1</v>
      </c>
      <c r="Q1154">
        <v>-1</v>
      </c>
      <c r="R1154">
        <v>-1</v>
      </c>
      <c r="S1154">
        <v>-2</v>
      </c>
      <c r="T1154">
        <v>141.80000000000001</v>
      </c>
      <c r="U1154">
        <v>31.8</v>
      </c>
      <c r="V1154">
        <v>15.815</v>
      </c>
      <c r="W1154">
        <v>-1</v>
      </c>
      <c r="X1154">
        <v>1</v>
      </c>
      <c r="Y1154">
        <v>3</v>
      </c>
      <c r="Z1154">
        <f>IF(AND(MIN(data!D1154:'data'!K1154, data!M1154:'data'!Y1154)&gt;=0, IF(data!L1154&lt;0, FALSE, data!L1154&lt;=95),COUNTA(data!D1154:'data'!Y1154)=22), 1, 0)</f>
        <v>0</v>
      </c>
      <c r="AA1154">
        <f>IF(data!D1154=3, IF(COUNTIFS(data!A:A, data!A1154, data!G:G, "&lt;&gt;2")=0, 1, 0), 0)</f>
        <v>0</v>
      </c>
      <c r="AB1154">
        <f>IF(AND(data!G1154=2, COUNTIFS(data!A:A, data!A1154, data!G:G, 2) = data!D1154), 1, 0)</f>
        <v>0</v>
      </c>
      <c r="AC1154" t="str">
        <f>IF(AB1154=1, data!D1154, "0")</f>
        <v>0</v>
      </c>
    </row>
    <row r="1155" spans="1:29" x14ac:dyDescent="0.25">
      <c r="A1155" s="1">
        <v>194251</v>
      </c>
      <c r="B1155">
        <v>4</v>
      </c>
      <c r="C1155" s="1" t="s">
        <v>1176</v>
      </c>
      <c r="D1155">
        <v>6</v>
      </c>
      <c r="E1155">
        <v>2</v>
      </c>
      <c r="F1155">
        <v>14</v>
      </c>
      <c r="G1155">
        <v>1</v>
      </c>
      <c r="H1155">
        <v>70</v>
      </c>
      <c r="I1155">
        <v>3</v>
      </c>
      <c r="J1155">
        <v>1</v>
      </c>
      <c r="K1155">
        <v>7</v>
      </c>
      <c r="L1155">
        <v>17</v>
      </c>
      <c r="M1155">
        <v>4</v>
      </c>
      <c r="N1155">
        <v>3</v>
      </c>
      <c r="O1155">
        <v>5</v>
      </c>
      <c r="P1155">
        <v>1</v>
      </c>
      <c r="Q1155">
        <v>0.14863999999999999</v>
      </c>
      <c r="R1155">
        <v>-1</v>
      </c>
      <c r="S1155">
        <v>-2</v>
      </c>
      <c r="T1155">
        <v>-1</v>
      </c>
      <c r="U1155">
        <v>-1</v>
      </c>
      <c r="V1155">
        <v>-1</v>
      </c>
      <c r="W1155">
        <v>-1</v>
      </c>
      <c r="X1155">
        <v>-2</v>
      </c>
      <c r="Y1155">
        <v>-2</v>
      </c>
      <c r="Z1155">
        <f>IF(AND(MIN(data!D1155:'data'!K1155, data!M1155:'data'!Y1155)&gt;=0, IF(data!L1155&lt;0, FALSE, data!L1155&lt;=95),COUNTA(data!D1155:'data'!Y1155)=22), 1, 0)</f>
        <v>0</v>
      </c>
      <c r="AA1155">
        <f>IF(data!D1155=3, IF(COUNTIFS(data!A:A, data!A1155, data!G:G, "&lt;&gt;2")=0, 1, 0), 0)</f>
        <v>0</v>
      </c>
      <c r="AB1155">
        <f>IF(AND(data!G1155=2, COUNTIFS(data!A:A, data!A1155, data!G:G, 2) = data!D1155), 1, 0)</f>
        <v>0</v>
      </c>
      <c r="AC1155" t="str">
        <f>IF(AB1155=1, data!D1155, "0")</f>
        <v>0</v>
      </c>
    </row>
    <row r="1156" spans="1:29" x14ac:dyDescent="0.25">
      <c r="A1156" s="1">
        <v>194251</v>
      </c>
      <c r="B1156">
        <v>5</v>
      </c>
      <c r="C1156" s="1" t="s">
        <v>1177</v>
      </c>
      <c r="D1156">
        <v>6</v>
      </c>
      <c r="E1156">
        <v>2</v>
      </c>
      <c r="F1156">
        <v>14</v>
      </c>
      <c r="G1156">
        <v>2</v>
      </c>
      <c r="H1156">
        <v>25</v>
      </c>
      <c r="I1156">
        <v>1</v>
      </c>
      <c r="J1156">
        <v>1</v>
      </c>
      <c r="K1156">
        <v>3</v>
      </c>
      <c r="L1156">
        <v>17</v>
      </c>
      <c r="M1156">
        <v>1</v>
      </c>
      <c r="N1156">
        <v>1</v>
      </c>
      <c r="O1156">
        <v>5</v>
      </c>
      <c r="P1156">
        <v>1</v>
      </c>
      <c r="Q1156">
        <v>15.99</v>
      </c>
      <c r="R1156">
        <v>-1</v>
      </c>
      <c r="S1156">
        <v>1</v>
      </c>
      <c r="T1156">
        <v>169.6</v>
      </c>
      <c r="U1156">
        <v>60</v>
      </c>
      <c r="V1156">
        <v>20.859000000000002</v>
      </c>
      <c r="W1156">
        <v>-1</v>
      </c>
      <c r="X1156">
        <v>1</v>
      </c>
      <c r="Y1156">
        <v>1</v>
      </c>
      <c r="Z1156">
        <f>IF(AND(MIN(data!D1156:'data'!K1156, data!M1156:'data'!Y1156)&gt;=0, IF(data!L1156&lt;0, FALSE, data!L1156&lt;=95),COUNTA(data!D1156:'data'!Y1156)=22), 1, 0)</f>
        <v>0</v>
      </c>
      <c r="AA1156">
        <f>IF(data!D1156=3, IF(COUNTIFS(data!A:A, data!A1156, data!G:G, "&lt;&gt;2")=0, 1, 0), 0)</f>
        <v>0</v>
      </c>
      <c r="AB1156">
        <f>IF(AND(data!G1156=2, COUNTIFS(data!A:A, data!A1156, data!G:G, 2) = data!D1156), 1, 0)</f>
        <v>0</v>
      </c>
      <c r="AC1156" t="str">
        <f>IF(AB1156=1, data!D1156, "0")</f>
        <v>0</v>
      </c>
    </row>
    <row r="1157" spans="1:29" x14ac:dyDescent="0.25">
      <c r="A1157" s="1">
        <v>194251</v>
      </c>
      <c r="B1157">
        <v>6</v>
      </c>
      <c r="C1157" s="1" t="s">
        <v>1178</v>
      </c>
      <c r="D1157">
        <v>6</v>
      </c>
      <c r="E1157">
        <v>2</v>
      </c>
      <c r="F1157">
        <v>14</v>
      </c>
      <c r="G1157">
        <v>1</v>
      </c>
      <c r="H1157">
        <v>10</v>
      </c>
      <c r="I1157">
        <v>-1</v>
      </c>
      <c r="J1157">
        <v>1</v>
      </c>
      <c r="K1157">
        <v>-1</v>
      </c>
      <c r="L1157">
        <v>17</v>
      </c>
      <c r="M1157">
        <v>1</v>
      </c>
      <c r="N1157">
        <v>-1</v>
      </c>
      <c r="O1157">
        <v>-1</v>
      </c>
      <c r="P1157">
        <v>-1</v>
      </c>
      <c r="Q1157">
        <v>-1</v>
      </c>
      <c r="R1157">
        <v>-1</v>
      </c>
      <c r="S1157">
        <v>-2</v>
      </c>
      <c r="T1157">
        <v>141.19999999999999</v>
      </c>
      <c r="U1157">
        <v>35.4</v>
      </c>
      <c r="V1157">
        <v>17.756</v>
      </c>
      <c r="W1157">
        <v>-1</v>
      </c>
      <c r="X1157">
        <v>2</v>
      </c>
      <c r="Y1157">
        <v>1</v>
      </c>
      <c r="Z1157">
        <f>IF(AND(MIN(data!D1157:'data'!K1157, data!M1157:'data'!Y1157)&gt;=0, IF(data!L1157&lt;0, FALSE, data!L1157&lt;=95),COUNTA(data!D1157:'data'!Y1157)=22), 1, 0)</f>
        <v>0</v>
      </c>
      <c r="AA1157">
        <f>IF(data!D1157=3, IF(COUNTIFS(data!A:A, data!A1157, data!G:G, "&lt;&gt;2")=0, 1, 0), 0)</f>
        <v>0</v>
      </c>
      <c r="AB1157">
        <f>IF(AND(data!G1157=2, COUNTIFS(data!A:A, data!A1157, data!G:G, 2) = data!D1157), 1, 0)</f>
        <v>0</v>
      </c>
      <c r="AC1157" t="str">
        <f>IF(AB1157=1, data!D1157, "0")</f>
        <v>0</v>
      </c>
    </row>
    <row r="1158" spans="1:29" x14ac:dyDescent="0.25">
      <c r="A1158" s="1">
        <v>194271</v>
      </c>
      <c r="B1158">
        <v>1</v>
      </c>
      <c r="C1158" s="1" t="s">
        <v>1179</v>
      </c>
      <c r="D1158">
        <v>1</v>
      </c>
      <c r="E1158">
        <v>2</v>
      </c>
      <c r="F1158">
        <v>14</v>
      </c>
      <c r="G1158">
        <v>1</v>
      </c>
      <c r="H1158">
        <v>40</v>
      </c>
      <c r="I1158">
        <v>1</v>
      </c>
      <c r="J1158">
        <v>2</v>
      </c>
      <c r="K1158">
        <v>4</v>
      </c>
      <c r="L1158">
        <v>6</v>
      </c>
      <c r="M1158">
        <v>3</v>
      </c>
      <c r="N1158">
        <v>4</v>
      </c>
      <c r="O1158">
        <v>1</v>
      </c>
      <c r="P1158">
        <v>1</v>
      </c>
      <c r="Q1158">
        <v>33.305999999999997</v>
      </c>
      <c r="R1158">
        <v>-1</v>
      </c>
      <c r="S1158">
        <v>3</v>
      </c>
      <c r="T1158">
        <v>174.4</v>
      </c>
      <c r="U1158">
        <v>74.400000000000006</v>
      </c>
      <c r="V1158">
        <v>24.460999999999999</v>
      </c>
      <c r="W1158">
        <v>0.86099999999999999</v>
      </c>
      <c r="X1158">
        <v>1</v>
      </c>
      <c r="Y1158">
        <v>3</v>
      </c>
      <c r="Z1158">
        <f>IF(AND(MIN(data!D1158:'data'!K1158, data!M1158:'data'!Y1158)&gt;=0, IF(data!L1158&lt;0, FALSE, data!L1158&lt;=95),COUNTA(data!D1158:'data'!Y1158)=22), 1, 0)</f>
        <v>0</v>
      </c>
      <c r="AA1158">
        <f>IF(data!D1158=3, IF(COUNTIFS(data!A:A, data!A1158, data!G:G, "&lt;&gt;2")=0, 1, 0), 0)</f>
        <v>0</v>
      </c>
      <c r="AB1158">
        <f>IF(AND(data!G1158=2, COUNTIFS(data!A:A, data!A1158, data!G:G, 2) = data!D1158), 1, 0)</f>
        <v>0</v>
      </c>
      <c r="AC1158" t="str">
        <f>IF(AB1158=1, data!D1158, "0")</f>
        <v>0</v>
      </c>
    </row>
    <row r="1159" spans="1:29" x14ac:dyDescent="0.25">
      <c r="A1159" s="1">
        <v>194351</v>
      </c>
      <c r="B1159">
        <v>1</v>
      </c>
      <c r="C1159" s="1" t="s">
        <v>1180</v>
      </c>
      <c r="D1159">
        <v>2</v>
      </c>
      <c r="E1159">
        <v>2</v>
      </c>
      <c r="F1159">
        <v>14</v>
      </c>
      <c r="G1159">
        <v>1</v>
      </c>
      <c r="H1159">
        <v>41</v>
      </c>
      <c r="I1159">
        <v>2</v>
      </c>
      <c r="J1159">
        <v>1</v>
      </c>
      <c r="K1159">
        <v>1</v>
      </c>
      <c r="L1159">
        <v>24</v>
      </c>
      <c r="M1159">
        <v>1</v>
      </c>
      <c r="N1159">
        <v>1</v>
      </c>
      <c r="O1159">
        <v>5</v>
      </c>
      <c r="P1159">
        <v>1</v>
      </c>
      <c r="Q1159">
        <v>12.779</v>
      </c>
      <c r="R1159">
        <v>-1</v>
      </c>
      <c r="S1159">
        <v>0</v>
      </c>
      <c r="T1159">
        <v>169</v>
      </c>
      <c r="U1159">
        <v>72.400000000000006</v>
      </c>
      <c r="V1159">
        <v>25.349</v>
      </c>
      <c r="W1159">
        <v>0.80600000000000005</v>
      </c>
      <c r="X1159">
        <v>1</v>
      </c>
      <c r="Y1159">
        <v>1</v>
      </c>
      <c r="Z1159">
        <f>IF(AND(MIN(data!D1159:'data'!K1159, data!M1159:'data'!Y1159)&gt;=0, IF(data!L1159&lt;0, FALSE, data!L1159&lt;=95),COUNTA(data!D1159:'data'!Y1159)=22), 1, 0)</f>
        <v>0</v>
      </c>
      <c r="AA1159">
        <f>IF(data!D1159=3, IF(COUNTIFS(data!A:A, data!A1159, data!G:G, "&lt;&gt;2")=0, 1, 0), 0)</f>
        <v>0</v>
      </c>
      <c r="AB1159">
        <f>IF(AND(data!G1159=2, COUNTIFS(data!A:A, data!A1159, data!G:G, 2) = data!D1159), 1, 0)</f>
        <v>0</v>
      </c>
      <c r="AC1159" t="str">
        <f>IF(AB1159=1, data!D1159, "0")</f>
        <v>0</v>
      </c>
    </row>
    <row r="1160" spans="1:29" x14ac:dyDescent="0.25">
      <c r="A1160" s="1">
        <v>194351</v>
      </c>
      <c r="B1160">
        <v>2</v>
      </c>
      <c r="C1160" s="1" t="s">
        <v>1181</v>
      </c>
      <c r="D1160">
        <v>2</v>
      </c>
      <c r="E1160">
        <v>2</v>
      </c>
      <c r="F1160">
        <v>14</v>
      </c>
      <c r="G1160">
        <v>2</v>
      </c>
      <c r="H1160">
        <v>40</v>
      </c>
      <c r="I1160">
        <v>2</v>
      </c>
      <c r="J1160">
        <v>1</v>
      </c>
      <c r="K1160">
        <v>1</v>
      </c>
      <c r="L1160">
        <v>24</v>
      </c>
      <c r="M1160">
        <v>2</v>
      </c>
      <c r="N1160">
        <v>4</v>
      </c>
      <c r="O1160">
        <v>1</v>
      </c>
      <c r="P1160">
        <v>1</v>
      </c>
      <c r="Q1160">
        <v>17.337</v>
      </c>
      <c r="R1160">
        <v>-1</v>
      </c>
      <c r="S1160">
        <v>2</v>
      </c>
      <c r="T1160">
        <v>165.8</v>
      </c>
      <c r="U1160">
        <v>70.099999999999994</v>
      </c>
      <c r="V1160">
        <v>25.501000000000001</v>
      </c>
      <c r="W1160">
        <v>0.72899999999999998</v>
      </c>
      <c r="X1160">
        <v>2</v>
      </c>
      <c r="Y1160">
        <v>1</v>
      </c>
      <c r="Z1160">
        <f>IF(AND(MIN(data!D1160:'data'!K1160, data!M1160:'data'!Y1160)&gt;=0, IF(data!L1160&lt;0, FALSE, data!L1160&lt;=95),COUNTA(data!D1160:'data'!Y1160)=22), 1, 0)</f>
        <v>0</v>
      </c>
      <c r="AA1160">
        <f>IF(data!D1160=3, IF(COUNTIFS(data!A:A, data!A1160, data!G:G, "&lt;&gt;2")=0, 1, 0), 0)</f>
        <v>0</v>
      </c>
      <c r="AB1160">
        <f>IF(AND(data!G1160=2, COUNTIFS(data!A:A, data!A1160, data!G:G, 2) = data!D1160), 1, 0)</f>
        <v>0</v>
      </c>
      <c r="AC1160" t="str">
        <f>IF(AB1160=1, data!D1160, "0")</f>
        <v>0</v>
      </c>
    </row>
    <row r="1161" spans="1:29" x14ac:dyDescent="0.25">
      <c r="A1161" s="1">
        <v>194371</v>
      </c>
      <c r="B1161">
        <v>1</v>
      </c>
      <c r="C1161" s="1" t="s">
        <v>1182</v>
      </c>
      <c r="D1161">
        <v>2</v>
      </c>
      <c r="E1161">
        <v>2</v>
      </c>
      <c r="F1161">
        <v>14</v>
      </c>
      <c r="G1161">
        <v>1</v>
      </c>
      <c r="H1161">
        <v>52</v>
      </c>
      <c r="I1161">
        <v>6</v>
      </c>
      <c r="J1161">
        <v>1</v>
      </c>
      <c r="K1161">
        <v>4</v>
      </c>
      <c r="L1161">
        <v>5</v>
      </c>
      <c r="M1161">
        <v>3</v>
      </c>
      <c r="N1161">
        <v>4</v>
      </c>
      <c r="O1161">
        <v>3</v>
      </c>
      <c r="P1161">
        <v>1</v>
      </c>
      <c r="Q1161">
        <v>37.558</v>
      </c>
      <c r="R1161">
        <v>-1</v>
      </c>
      <c r="S1161">
        <v>4</v>
      </c>
      <c r="T1161">
        <v>179.8</v>
      </c>
      <c r="U1161">
        <v>74.8</v>
      </c>
      <c r="V1161">
        <v>23.138000000000002</v>
      </c>
      <c r="W1161">
        <v>0.95199999999999996</v>
      </c>
      <c r="X1161">
        <v>1</v>
      </c>
      <c r="Y1161">
        <v>3</v>
      </c>
      <c r="Z1161">
        <f>IF(AND(MIN(data!D1161:'data'!K1161, data!M1161:'data'!Y1161)&gt;=0, IF(data!L1161&lt;0, FALSE, data!L1161&lt;=95),COUNTA(data!D1161:'data'!Y1161)=22), 1, 0)</f>
        <v>0</v>
      </c>
      <c r="AA1161">
        <f>IF(data!D1161=3, IF(COUNTIFS(data!A:A, data!A1161, data!G:G, "&lt;&gt;2")=0, 1, 0), 0)</f>
        <v>0</v>
      </c>
      <c r="AB1161">
        <f>IF(AND(data!G1161=2, COUNTIFS(data!A:A, data!A1161, data!G:G, 2) = data!D1161), 1, 0)</f>
        <v>0</v>
      </c>
      <c r="AC1161" t="str">
        <f>IF(AB1161=1, data!D1161, "0")</f>
        <v>0</v>
      </c>
    </row>
    <row r="1162" spans="1:29" x14ac:dyDescent="0.25">
      <c r="A1162" s="1">
        <v>194371</v>
      </c>
      <c r="B1162">
        <v>2</v>
      </c>
      <c r="C1162" s="1" t="s">
        <v>1183</v>
      </c>
      <c r="D1162">
        <v>2</v>
      </c>
      <c r="E1162">
        <v>2</v>
      </c>
      <c r="F1162">
        <v>14</v>
      </c>
      <c r="G1162">
        <v>2</v>
      </c>
      <c r="H1162">
        <v>47</v>
      </c>
      <c r="I1162">
        <v>6</v>
      </c>
      <c r="J1162">
        <v>1</v>
      </c>
      <c r="K1162">
        <v>4</v>
      </c>
      <c r="L1162">
        <v>5</v>
      </c>
      <c r="M1162">
        <v>3</v>
      </c>
      <c r="N1162">
        <v>4</v>
      </c>
      <c r="O1162">
        <v>2</v>
      </c>
      <c r="P1162">
        <v>1</v>
      </c>
      <c r="Q1162">
        <v>40.729999999999997</v>
      </c>
      <c r="R1162">
        <v>-1</v>
      </c>
      <c r="S1162">
        <v>12</v>
      </c>
      <c r="T1162">
        <v>163.80000000000001</v>
      </c>
      <c r="U1162">
        <v>67</v>
      </c>
      <c r="V1162">
        <v>24.972000000000001</v>
      </c>
      <c r="W1162">
        <v>0.88900000000000001</v>
      </c>
      <c r="X1162">
        <v>2</v>
      </c>
      <c r="Y1162">
        <v>3</v>
      </c>
      <c r="Z1162">
        <f>IF(AND(MIN(data!D1162:'data'!K1162, data!M1162:'data'!Y1162)&gt;=0, IF(data!L1162&lt;0, FALSE, data!L1162&lt;=95),COUNTA(data!D1162:'data'!Y1162)=22), 1, 0)</f>
        <v>0</v>
      </c>
      <c r="AA1162">
        <f>IF(data!D1162=3, IF(COUNTIFS(data!A:A, data!A1162, data!G:G, "&lt;&gt;2")=0, 1, 0), 0)</f>
        <v>0</v>
      </c>
      <c r="AB1162">
        <f>IF(AND(data!G1162=2, COUNTIFS(data!A:A, data!A1162, data!G:G, 2) = data!D1162), 1, 0)</f>
        <v>0</v>
      </c>
      <c r="AC1162" t="str">
        <f>IF(AB1162=1, data!D1162, "0")</f>
        <v>0</v>
      </c>
    </row>
    <row r="1163" spans="1:29" x14ac:dyDescent="0.25">
      <c r="A1163" s="1">
        <v>195051</v>
      </c>
      <c r="B1163">
        <v>1</v>
      </c>
      <c r="C1163" s="1" t="s">
        <v>1184</v>
      </c>
      <c r="D1163">
        <v>1</v>
      </c>
      <c r="E1163">
        <v>5</v>
      </c>
      <c r="F1163">
        <v>26</v>
      </c>
      <c r="G1163">
        <v>1</v>
      </c>
      <c r="H1163">
        <v>86</v>
      </c>
      <c r="I1163">
        <v>1</v>
      </c>
      <c r="J1163">
        <v>1</v>
      </c>
      <c r="K1163">
        <v>4</v>
      </c>
      <c r="L1163">
        <v>4</v>
      </c>
      <c r="M1163">
        <v>3</v>
      </c>
      <c r="N1163">
        <v>1</v>
      </c>
      <c r="O1163">
        <v>5</v>
      </c>
      <c r="P1163">
        <v>1</v>
      </c>
      <c r="Q1163">
        <v>3.99</v>
      </c>
      <c r="R1163">
        <v>-1</v>
      </c>
      <c r="S1163">
        <v>3</v>
      </c>
      <c r="T1163">
        <v>148.1</v>
      </c>
      <c r="U1163">
        <v>52</v>
      </c>
      <c r="V1163">
        <v>23.707999999999998</v>
      </c>
      <c r="W1163">
        <v>0.83099999999999996</v>
      </c>
      <c r="X1163">
        <v>3</v>
      </c>
      <c r="Y1163">
        <v>3</v>
      </c>
      <c r="Z1163">
        <f>IF(AND(MIN(data!D1163:'data'!K1163, data!M1163:'data'!Y1163)&gt;=0, IF(data!L1163&lt;0, FALSE, data!L1163&lt;=95),COUNTA(data!D1163:'data'!Y1163)=22), 1, 0)</f>
        <v>0</v>
      </c>
      <c r="AA1163">
        <f>IF(data!D1163=3, IF(COUNTIFS(data!A:A, data!A1163, data!G:G, "&lt;&gt;2")=0, 1, 0), 0)</f>
        <v>0</v>
      </c>
      <c r="AB1163">
        <f>IF(AND(data!G1163=2, COUNTIFS(data!A:A, data!A1163, data!G:G, 2) = data!D1163), 1, 0)</f>
        <v>0</v>
      </c>
      <c r="AC1163" t="str">
        <f>IF(AB1163=1, data!D1163, "0")</f>
        <v>0</v>
      </c>
    </row>
    <row r="1164" spans="1:29" x14ac:dyDescent="0.25">
      <c r="A1164" s="1">
        <v>195181</v>
      </c>
      <c r="B1164">
        <v>1</v>
      </c>
      <c r="C1164" s="1" t="s">
        <v>1185</v>
      </c>
      <c r="D1164">
        <v>2</v>
      </c>
      <c r="E1164">
        <v>5</v>
      </c>
      <c r="F1164">
        <v>26</v>
      </c>
      <c r="G1164">
        <v>1</v>
      </c>
      <c r="H1164">
        <v>51</v>
      </c>
      <c r="I1164">
        <v>6</v>
      </c>
      <c r="J1164">
        <v>1</v>
      </c>
      <c r="K1164">
        <v>7</v>
      </c>
      <c r="L1164">
        <v>9</v>
      </c>
      <c r="M1164">
        <v>4</v>
      </c>
      <c r="N1164">
        <v>4</v>
      </c>
      <c r="O1164">
        <v>3</v>
      </c>
      <c r="P1164">
        <v>1</v>
      </c>
      <c r="Q1164">
        <v>28</v>
      </c>
      <c r="R1164">
        <v>-1</v>
      </c>
      <c r="S1164">
        <v>1</v>
      </c>
      <c r="T1164">
        <v>162.1</v>
      </c>
      <c r="U1164">
        <v>57.4</v>
      </c>
      <c r="V1164">
        <v>21.844999999999999</v>
      </c>
      <c r="W1164">
        <v>0.89100000000000001</v>
      </c>
      <c r="X1164">
        <v>3</v>
      </c>
      <c r="Y1164">
        <v>3</v>
      </c>
      <c r="Z1164">
        <f>IF(AND(MIN(data!D1164:'data'!K1164, data!M1164:'data'!Y1164)&gt;=0, IF(data!L1164&lt;0, FALSE, data!L1164&lt;=95),COUNTA(data!D1164:'data'!Y1164)=22), 1, 0)</f>
        <v>0</v>
      </c>
      <c r="AA1164">
        <f>IF(data!D1164=3, IF(COUNTIFS(data!A:A, data!A1164, data!G:G, "&lt;&gt;2")=0, 1, 0), 0)</f>
        <v>0</v>
      </c>
      <c r="AB1164">
        <f>IF(AND(data!G1164=2, COUNTIFS(data!A:A, data!A1164, data!G:G, 2) = data!D1164), 1, 0)</f>
        <v>0</v>
      </c>
      <c r="AC1164" t="str">
        <f>IF(AB1164=1, data!D1164, "0")</f>
        <v>0</v>
      </c>
    </row>
    <row r="1165" spans="1:29" x14ac:dyDescent="0.25">
      <c r="A1165" s="1">
        <v>195181</v>
      </c>
      <c r="B1165">
        <v>2</v>
      </c>
      <c r="C1165" s="1" t="s">
        <v>1186</v>
      </c>
      <c r="D1165">
        <v>2</v>
      </c>
      <c r="E1165">
        <v>5</v>
      </c>
      <c r="F1165">
        <v>26</v>
      </c>
      <c r="G1165">
        <v>2</v>
      </c>
      <c r="H1165">
        <v>53</v>
      </c>
      <c r="I1165">
        <v>6</v>
      </c>
      <c r="J1165">
        <v>1</v>
      </c>
      <c r="K1165">
        <v>7</v>
      </c>
      <c r="L1165">
        <v>9</v>
      </c>
      <c r="M1165">
        <v>4</v>
      </c>
      <c r="N1165">
        <v>4</v>
      </c>
      <c r="O1165">
        <v>3</v>
      </c>
      <c r="P1165">
        <v>2</v>
      </c>
      <c r="Q1165">
        <v>0</v>
      </c>
      <c r="R1165">
        <v>-1</v>
      </c>
      <c r="S1165">
        <v>11</v>
      </c>
      <c r="T1165">
        <v>158.30000000000001</v>
      </c>
      <c r="U1165">
        <v>80.7</v>
      </c>
      <c r="V1165">
        <v>32.204000000000001</v>
      </c>
      <c r="W1165">
        <v>0.94399999999999995</v>
      </c>
      <c r="X1165">
        <v>2</v>
      </c>
      <c r="Y1165">
        <v>1</v>
      </c>
      <c r="Z1165">
        <f>IF(AND(MIN(data!D1165:'data'!K1165, data!M1165:'data'!Y1165)&gt;=0, IF(data!L1165&lt;0, FALSE, data!L1165&lt;=95),COUNTA(data!D1165:'data'!Y1165)=22), 1, 0)</f>
        <v>0</v>
      </c>
      <c r="AA1165">
        <f>IF(data!D1165=3, IF(COUNTIFS(data!A:A, data!A1165, data!G:G, "&lt;&gt;2")=0, 1, 0), 0)</f>
        <v>0</v>
      </c>
      <c r="AB1165">
        <f>IF(AND(data!G1165=2, COUNTIFS(data!A:A, data!A1165, data!G:G, 2) = data!D1165), 1, 0)</f>
        <v>0</v>
      </c>
      <c r="AC1165" t="str">
        <f>IF(AB1165=1, data!D1165, "0")</f>
        <v>0</v>
      </c>
    </row>
    <row r="1166" spans="1:29" x14ac:dyDescent="0.25">
      <c r="A1166" s="1">
        <v>195201</v>
      </c>
      <c r="B1166">
        <v>1</v>
      </c>
      <c r="C1166" s="1" t="s">
        <v>1187</v>
      </c>
      <c r="D1166">
        <v>3</v>
      </c>
      <c r="E1166">
        <v>5</v>
      </c>
      <c r="F1166">
        <v>26</v>
      </c>
      <c r="G1166">
        <v>1</v>
      </c>
      <c r="H1166">
        <v>62</v>
      </c>
      <c r="I1166">
        <v>2</v>
      </c>
      <c r="J1166">
        <v>1</v>
      </c>
      <c r="K1166">
        <v>2</v>
      </c>
      <c r="L1166">
        <v>96</v>
      </c>
      <c r="M1166">
        <v>3</v>
      </c>
      <c r="N1166">
        <v>1</v>
      </c>
      <c r="O1166">
        <v>5</v>
      </c>
      <c r="P1166">
        <v>2</v>
      </c>
      <c r="Q1166">
        <v>0.14399999999999999</v>
      </c>
      <c r="R1166">
        <v>-1</v>
      </c>
      <c r="S1166">
        <v>3</v>
      </c>
      <c r="T1166">
        <v>172.2</v>
      </c>
      <c r="U1166">
        <v>79</v>
      </c>
      <c r="V1166">
        <v>26.641999999999999</v>
      </c>
      <c r="W1166">
        <v>1.0029999999999999</v>
      </c>
      <c r="X1166">
        <v>1</v>
      </c>
      <c r="Y1166">
        <v>3</v>
      </c>
      <c r="Z1166">
        <f>IF(AND(MIN(data!D1166:'data'!K1166, data!M1166:'data'!Y1166)&gt;=0, IF(data!L1166&lt;0, FALSE, data!L1166&lt;=95),COUNTA(data!D1166:'data'!Y1166)=22), 1, 0)</f>
        <v>0</v>
      </c>
      <c r="AA1166">
        <f>IF(data!D1166=3, IF(COUNTIFS(data!A:A, data!A1166, data!G:G, "&lt;&gt;2")=0, 1, 0), 0)</f>
        <v>0</v>
      </c>
      <c r="AB1166">
        <f>IF(AND(data!G1166=2, COUNTIFS(data!A:A, data!A1166, data!G:G, 2) = data!D1166), 1, 0)</f>
        <v>0</v>
      </c>
      <c r="AC1166" t="str">
        <f>IF(AB1166=1, data!D1166, "0")</f>
        <v>0</v>
      </c>
    </row>
    <row r="1167" spans="1:29" x14ac:dyDescent="0.25">
      <c r="A1167" s="1">
        <v>195201</v>
      </c>
      <c r="B1167">
        <v>2</v>
      </c>
      <c r="C1167" s="1" t="s">
        <v>1188</v>
      </c>
      <c r="D1167">
        <v>3</v>
      </c>
      <c r="E1167">
        <v>5</v>
      </c>
      <c r="F1167">
        <v>26</v>
      </c>
      <c r="G1167">
        <v>2</v>
      </c>
      <c r="H1167">
        <v>62</v>
      </c>
      <c r="I1167">
        <v>2</v>
      </c>
      <c r="J1167">
        <v>1</v>
      </c>
      <c r="K1167">
        <v>4</v>
      </c>
      <c r="L1167">
        <v>96</v>
      </c>
      <c r="M1167">
        <v>1</v>
      </c>
      <c r="N1167">
        <v>1</v>
      </c>
      <c r="O1167">
        <v>5</v>
      </c>
      <c r="P1167">
        <v>2</v>
      </c>
      <c r="Q1167">
        <v>0</v>
      </c>
      <c r="R1167">
        <v>-1</v>
      </c>
      <c r="S1167">
        <v>0</v>
      </c>
      <c r="T1167">
        <v>155.9</v>
      </c>
      <c r="U1167">
        <v>67</v>
      </c>
      <c r="V1167">
        <v>27.567</v>
      </c>
      <c r="W1167">
        <v>0.88800000000000001</v>
      </c>
      <c r="X1167">
        <v>2</v>
      </c>
      <c r="Y1167">
        <v>3</v>
      </c>
      <c r="Z1167">
        <f>IF(AND(MIN(data!D1167:'data'!K1167, data!M1167:'data'!Y1167)&gt;=0, IF(data!L1167&lt;0, FALSE, data!L1167&lt;=95),COUNTA(data!D1167:'data'!Y1167)=22), 1, 0)</f>
        <v>0</v>
      </c>
      <c r="AA1167">
        <f>IF(data!D1167=3, IF(COUNTIFS(data!A:A, data!A1167, data!G:G, "&lt;&gt;2")=0, 1, 0), 0)</f>
        <v>0</v>
      </c>
      <c r="AB1167">
        <f>IF(AND(data!G1167=2, COUNTIFS(data!A:A, data!A1167, data!G:G, 2) = data!D1167), 1, 0)</f>
        <v>0</v>
      </c>
      <c r="AC1167" t="str">
        <f>IF(AB1167=1, data!D1167, "0")</f>
        <v>0</v>
      </c>
    </row>
    <row r="1168" spans="1:29" x14ac:dyDescent="0.25">
      <c r="A1168" s="1">
        <v>195201</v>
      </c>
      <c r="B1168">
        <v>3</v>
      </c>
      <c r="C1168" s="1" t="s">
        <v>1189</v>
      </c>
      <c r="D1168">
        <v>3</v>
      </c>
      <c r="E1168">
        <v>5</v>
      </c>
      <c r="F1168">
        <v>26</v>
      </c>
      <c r="G1168">
        <v>2</v>
      </c>
      <c r="H1168">
        <v>38</v>
      </c>
      <c r="I1168">
        <v>1</v>
      </c>
      <c r="J1168">
        <v>1</v>
      </c>
      <c r="K1168">
        <v>4</v>
      </c>
      <c r="L1168">
        <v>96</v>
      </c>
      <c r="M1168">
        <v>1</v>
      </c>
      <c r="N1168">
        <v>1</v>
      </c>
      <c r="O1168">
        <v>5</v>
      </c>
      <c r="P1168">
        <v>2</v>
      </c>
      <c r="Q1168">
        <v>0</v>
      </c>
      <c r="R1168">
        <v>-1</v>
      </c>
      <c r="S1168">
        <v>0</v>
      </c>
      <c r="T1168">
        <v>158.1</v>
      </c>
      <c r="U1168">
        <v>62.2</v>
      </c>
      <c r="V1168">
        <v>24.884</v>
      </c>
      <c r="W1168">
        <v>0.82699999999999996</v>
      </c>
      <c r="X1168">
        <v>1</v>
      </c>
      <c r="Y1168">
        <v>3</v>
      </c>
      <c r="Z1168">
        <f>IF(AND(MIN(data!D1168:'data'!K1168, data!M1168:'data'!Y1168)&gt;=0, IF(data!L1168&lt;0, FALSE, data!L1168&lt;=95),COUNTA(data!D1168:'data'!Y1168)=22), 1, 0)</f>
        <v>0</v>
      </c>
      <c r="AA1168">
        <f>IF(data!D1168=3, IF(COUNTIFS(data!A:A, data!A1168, data!G:G, "&lt;&gt;2")=0, 1, 0), 0)</f>
        <v>0</v>
      </c>
      <c r="AB1168">
        <f>IF(AND(data!G1168=2, COUNTIFS(data!A:A, data!A1168, data!G:G, 2) = data!D1168), 1, 0)</f>
        <v>0</v>
      </c>
      <c r="AC1168" t="str">
        <f>IF(AB1168=1, data!D1168, "0")</f>
        <v>0</v>
      </c>
    </row>
    <row r="1169" spans="1:29" x14ac:dyDescent="0.25">
      <c r="A1169" s="1">
        <v>195271</v>
      </c>
      <c r="B1169">
        <v>1</v>
      </c>
      <c r="C1169" s="1" t="s">
        <v>1190</v>
      </c>
      <c r="D1169">
        <v>3</v>
      </c>
      <c r="E1169">
        <v>5</v>
      </c>
      <c r="F1169">
        <v>26</v>
      </c>
      <c r="G1169">
        <v>2</v>
      </c>
      <c r="H1169">
        <v>51</v>
      </c>
      <c r="I1169">
        <v>2</v>
      </c>
      <c r="J1169">
        <v>1</v>
      </c>
      <c r="K1169">
        <v>7</v>
      </c>
      <c r="L1169">
        <v>-1</v>
      </c>
      <c r="M1169">
        <v>2</v>
      </c>
      <c r="N1169">
        <v>3</v>
      </c>
      <c r="O1169">
        <v>5</v>
      </c>
      <c r="P1169">
        <v>1</v>
      </c>
      <c r="Q1169">
        <v>0.75</v>
      </c>
      <c r="R1169">
        <v>-1</v>
      </c>
      <c r="S1169">
        <v>0</v>
      </c>
      <c r="T1169">
        <v>151.6</v>
      </c>
      <c r="U1169">
        <v>71.3</v>
      </c>
      <c r="V1169">
        <v>31.024000000000001</v>
      </c>
      <c r="W1169">
        <v>-1</v>
      </c>
      <c r="X1169">
        <v>2</v>
      </c>
      <c r="Y1169">
        <v>1</v>
      </c>
      <c r="Z1169">
        <f>IF(AND(MIN(data!D1169:'data'!K1169, data!M1169:'data'!Y1169)&gt;=0, IF(data!L1169&lt;0, FALSE, data!L1169&lt;=95),COUNTA(data!D1169:'data'!Y1169)=22), 1, 0)</f>
        <v>0</v>
      </c>
      <c r="AA1169">
        <f>IF(data!D1169=3, IF(COUNTIFS(data!A:A, data!A1169, data!G:G, "&lt;&gt;2")=0, 1, 0), 0)</f>
        <v>0</v>
      </c>
      <c r="AB1169">
        <f>IF(AND(data!G1169=2, COUNTIFS(data!A:A, data!A1169, data!G:G, 2) = data!D1169), 1, 0)</f>
        <v>0</v>
      </c>
      <c r="AC1169" t="str">
        <f>IF(AB1169=1, data!D1169, "0")</f>
        <v>0</v>
      </c>
    </row>
    <row r="1170" spans="1:29" x14ac:dyDescent="0.25">
      <c r="A1170" s="1">
        <v>195271</v>
      </c>
      <c r="B1170">
        <v>2</v>
      </c>
      <c r="C1170" s="1" t="s">
        <v>1191</v>
      </c>
      <c r="D1170">
        <v>3</v>
      </c>
      <c r="E1170">
        <v>5</v>
      </c>
      <c r="F1170">
        <v>26</v>
      </c>
      <c r="G1170">
        <v>1</v>
      </c>
      <c r="H1170">
        <v>22</v>
      </c>
      <c r="I1170">
        <v>6</v>
      </c>
      <c r="J1170">
        <v>1</v>
      </c>
      <c r="K1170">
        <v>5</v>
      </c>
      <c r="L1170">
        <v>-1</v>
      </c>
      <c r="M1170">
        <v>2</v>
      </c>
      <c r="N1170">
        <v>4</v>
      </c>
      <c r="O1170">
        <v>2</v>
      </c>
      <c r="P1170">
        <v>1</v>
      </c>
      <c r="Q1170">
        <v>23.625</v>
      </c>
      <c r="R1170">
        <v>4</v>
      </c>
      <c r="S1170">
        <v>0</v>
      </c>
      <c r="T1170">
        <v>168.3</v>
      </c>
      <c r="U1170">
        <v>66.599999999999994</v>
      </c>
      <c r="V1170">
        <v>23.513000000000002</v>
      </c>
      <c r="W1170">
        <v>-1</v>
      </c>
      <c r="X1170">
        <v>1</v>
      </c>
      <c r="Y1170">
        <v>3</v>
      </c>
      <c r="Z1170">
        <f>IF(AND(MIN(data!D1170:'data'!K1170, data!M1170:'data'!Y1170)&gt;=0, IF(data!L1170&lt;0, FALSE, data!L1170&lt;=95),COUNTA(data!D1170:'data'!Y1170)=22), 1, 0)</f>
        <v>0</v>
      </c>
      <c r="AA1170">
        <f>IF(data!D1170=3, IF(COUNTIFS(data!A:A, data!A1170, data!G:G, "&lt;&gt;2")=0, 1, 0), 0)</f>
        <v>0</v>
      </c>
      <c r="AB1170">
        <f>IF(AND(data!G1170=2, COUNTIFS(data!A:A, data!A1170, data!G:G, 2) = data!D1170), 1, 0)</f>
        <v>0</v>
      </c>
      <c r="AC1170" t="str">
        <f>IF(AB1170=1, data!D1170, "0")</f>
        <v>0</v>
      </c>
    </row>
    <row r="1171" spans="1:29" x14ac:dyDescent="0.25">
      <c r="A1171" s="1">
        <v>195271</v>
      </c>
      <c r="B1171">
        <v>3</v>
      </c>
      <c r="C1171" s="1" t="s">
        <v>1192</v>
      </c>
      <c r="D1171">
        <v>3</v>
      </c>
      <c r="E1171">
        <v>5</v>
      </c>
      <c r="F1171">
        <v>26</v>
      </c>
      <c r="G1171">
        <v>2</v>
      </c>
      <c r="H1171">
        <v>21</v>
      </c>
      <c r="I1171">
        <v>6</v>
      </c>
      <c r="J1171">
        <v>1</v>
      </c>
      <c r="K1171">
        <v>4</v>
      </c>
      <c r="L1171">
        <v>-1</v>
      </c>
      <c r="M1171">
        <v>2</v>
      </c>
      <c r="N1171">
        <v>4</v>
      </c>
      <c r="O1171">
        <v>2</v>
      </c>
      <c r="P1171">
        <v>1</v>
      </c>
      <c r="Q1171">
        <v>1.7314000000000001</v>
      </c>
      <c r="R1171">
        <v>2</v>
      </c>
      <c r="S1171">
        <v>0</v>
      </c>
      <c r="T1171">
        <v>155.9</v>
      </c>
      <c r="U1171">
        <v>57.6</v>
      </c>
      <c r="V1171">
        <v>23.699000000000002</v>
      </c>
      <c r="W1171">
        <v>-1</v>
      </c>
      <c r="X1171">
        <v>-8</v>
      </c>
      <c r="Y1171">
        <v>3</v>
      </c>
      <c r="Z1171">
        <f>IF(AND(MIN(data!D1171:'data'!K1171, data!M1171:'data'!Y1171)&gt;=0, IF(data!L1171&lt;0, FALSE, data!L1171&lt;=95),COUNTA(data!D1171:'data'!Y1171)=22), 1, 0)</f>
        <v>0</v>
      </c>
      <c r="AA1171">
        <f>IF(data!D1171=3, IF(COUNTIFS(data!A:A, data!A1171, data!G:G, "&lt;&gt;2")=0, 1, 0), 0)</f>
        <v>0</v>
      </c>
      <c r="AB1171">
        <f>IF(AND(data!G1171=2, COUNTIFS(data!A:A, data!A1171, data!G:G, 2) = data!D1171), 1, 0)</f>
        <v>0</v>
      </c>
      <c r="AC1171" t="str">
        <f>IF(AB1171=1, data!D1171, "0")</f>
        <v>0</v>
      </c>
    </row>
    <row r="1172" spans="1:29" x14ac:dyDescent="0.25">
      <c r="A1172" s="1">
        <v>195351</v>
      </c>
      <c r="B1172">
        <v>1</v>
      </c>
      <c r="C1172" s="1" t="s">
        <v>1193</v>
      </c>
      <c r="D1172">
        <v>3</v>
      </c>
      <c r="E1172">
        <v>5</v>
      </c>
      <c r="F1172">
        <v>26</v>
      </c>
      <c r="G1172">
        <v>2</v>
      </c>
      <c r="H1172">
        <v>40</v>
      </c>
      <c r="I1172">
        <v>4</v>
      </c>
      <c r="J1172">
        <v>1</v>
      </c>
      <c r="K1172">
        <v>3</v>
      </c>
      <c r="L1172">
        <v>3</v>
      </c>
      <c r="M1172">
        <v>1</v>
      </c>
      <c r="N1172">
        <v>1</v>
      </c>
      <c r="O1172">
        <v>5</v>
      </c>
      <c r="P1172">
        <v>1</v>
      </c>
      <c r="Q1172">
        <v>7.5</v>
      </c>
      <c r="R1172">
        <v>-1</v>
      </c>
      <c r="S1172">
        <v>0</v>
      </c>
      <c r="T1172">
        <v>159.1</v>
      </c>
      <c r="U1172">
        <v>70.5</v>
      </c>
      <c r="V1172">
        <v>27.852</v>
      </c>
      <c r="W1172">
        <v>0.871</v>
      </c>
      <c r="X1172">
        <v>1</v>
      </c>
      <c r="Y1172">
        <v>1</v>
      </c>
      <c r="Z1172">
        <f>IF(AND(MIN(data!D1172:'data'!K1172, data!M1172:'data'!Y1172)&gt;=0, IF(data!L1172&lt;0, FALSE, data!L1172&lt;=95),COUNTA(data!D1172:'data'!Y1172)=22), 1, 0)</f>
        <v>0</v>
      </c>
      <c r="AA1172">
        <f>IF(data!D1172=3, IF(COUNTIFS(data!A:A, data!A1172, data!G:G, "&lt;&gt;2")=0, 1, 0), 0)</f>
        <v>0</v>
      </c>
      <c r="AB1172">
        <f>IF(AND(data!G1172=2, COUNTIFS(data!A:A, data!A1172, data!G:G, 2) = data!D1172), 1, 0)</f>
        <v>0</v>
      </c>
      <c r="AC1172" t="str">
        <f>IF(AB1172=1, data!D1172, "0")</f>
        <v>0</v>
      </c>
    </row>
    <row r="1173" spans="1:29" x14ac:dyDescent="0.25">
      <c r="A1173" s="1">
        <v>195351</v>
      </c>
      <c r="B1173">
        <v>2</v>
      </c>
      <c r="C1173" s="1" t="s">
        <v>1194</v>
      </c>
      <c r="D1173">
        <v>3</v>
      </c>
      <c r="E1173">
        <v>5</v>
      </c>
      <c r="F1173">
        <v>26</v>
      </c>
      <c r="G1173">
        <v>1</v>
      </c>
      <c r="H1173">
        <v>12</v>
      </c>
      <c r="I1173">
        <v>-1</v>
      </c>
      <c r="J1173">
        <v>1</v>
      </c>
      <c r="K1173">
        <v>-1</v>
      </c>
      <c r="L1173">
        <v>3</v>
      </c>
      <c r="M1173">
        <v>1</v>
      </c>
      <c r="N1173">
        <v>-1</v>
      </c>
      <c r="O1173">
        <v>-1</v>
      </c>
      <c r="P1173">
        <v>-1</v>
      </c>
      <c r="Q1173">
        <v>-1</v>
      </c>
      <c r="R1173">
        <v>-1</v>
      </c>
      <c r="S1173">
        <v>-2</v>
      </c>
      <c r="T1173">
        <v>169.1</v>
      </c>
      <c r="U1173">
        <v>59.2</v>
      </c>
      <c r="V1173">
        <v>20.702999999999999</v>
      </c>
      <c r="W1173">
        <v>-1</v>
      </c>
      <c r="X1173">
        <v>1</v>
      </c>
      <c r="Y1173">
        <v>1</v>
      </c>
      <c r="Z1173">
        <f>IF(AND(MIN(data!D1173:'data'!K1173, data!M1173:'data'!Y1173)&gt;=0, IF(data!L1173&lt;0, FALSE, data!L1173&lt;=95),COUNTA(data!D1173:'data'!Y1173)=22), 1, 0)</f>
        <v>0</v>
      </c>
      <c r="AA1173">
        <f>IF(data!D1173=3, IF(COUNTIFS(data!A:A, data!A1173, data!G:G, "&lt;&gt;2")=0, 1, 0), 0)</f>
        <v>0</v>
      </c>
      <c r="AB1173">
        <f>IF(AND(data!G1173=2, COUNTIFS(data!A:A, data!A1173, data!G:G, 2) = data!D1173), 1, 0)</f>
        <v>0</v>
      </c>
      <c r="AC1173" t="str">
        <f>IF(AB1173=1, data!D1173, "0")</f>
        <v>0</v>
      </c>
    </row>
    <row r="1174" spans="1:29" x14ac:dyDescent="0.25">
      <c r="A1174" s="1">
        <v>195351</v>
      </c>
      <c r="B1174">
        <v>3</v>
      </c>
      <c r="C1174" s="1" t="s">
        <v>1195</v>
      </c>
      <c r="D1174">
        <v>3</v>
      </c>
      <c r="E1174">
        <v>5</v>
      </c>
      <c r="F1174">
        <v>26</v>
      </c>
      <c r="G1174">
        <v>2</v>
      </c>
      <c r="H1174">
        <v>8</v>
      </c>
      <c r="I1174">
        <v>-1</v>
      </c>
      <c r="J1174">
        <v>1</v>
      </c>
      <c r="K1174">
        <v>-1</v>
      </c>
      <c r="L1174">
        <v>3</v>
      </c>
      <c r="M1174">
        <v>1</v>
      </c>
      <c r="N1174">
        <v>-1</v>
      </c>
      <c r="O1174">
        <v>-1</v>
      </c>
      <c r="P1174">
        <v>-1</v>
      </c>
      <c r="Q1174">
        <v>-1</v>
      </c>
      <c r="R1174">
        <v>-1</v>
      </c>
      <c r="S1174">
        <v>-2</v>
      </c>
      <c r="T1174">
        <v>134.19999999999999</v>
      </c>
      <c r="U1174">
        <v>29.5</v>
      </c>
      <c r="V1174">
        <v>16.38</v>
      </c>
      <c r="W1174">
        <v>-1</v>
      </c>
      <c r="X1174">
        <v>-8</v>
      </c>
      <c r="Y1174">
        <v>3</v>
      </c>
      <c r="Z1174">
        <f>IF(AND(MIN(data!D1174:'data'!K1174, data!M1174:'data'!Y1174)&gt;=0, IF(data!L1174&lt;0, FALSE, data!L1174&lt;=95),COUNTA(data!D1174:'data'!Y1174)=22), 1, 0)</f>
        <v>0</v>
      </c>
      <c r="AA1174">
        <f>IF(data!D1174=3, IF(COUNTIFS(data!A:A, data!A1174, data!G:G, "&lt;&gt;2")=0, 1, 0), 0)</f>
        <v>0</v>
      </c>
      <c r="AB1174">
        <f>IF(AND(data!G1174=2, COUNTIFS(data!A:A, data!A1174, data!G:G, 2) = data!D1174), 1, 0)</f>
        <v>0</v>
      </c>
      <c r="AC1174" t="str">
        <f>IF(AB1174=1, data!D1174, "0")</f>
        <v>0</v>
      </c>
    </row>
    <row r="1175" spans="1:29" x14ac:dyDescent="0.25">
      <c r="A1175" s="1">
        <v>196051</v>
      </c>
      <c r="B1175">
        <v>1</v>
      </c>
      <c r="C1175" s="1" t="s">
        <v>1196</v>
      </c>
      <c r="D1175">
        <v>1</v>
      </c>
      <c r="E1175">
        <v>9</v>
      </c>
      <c r="F1175">
        <v>22</v>
      </c>
      <c r="G1175">
        <v>1</v>
      </c>
      <c r="H1175">
        <v>70</v>
      </c>
      <c r="I1175">
        <v>5</v>
      </c>
      <c r="J1175">
        <v>1</v>
      </c>
      <c r="K1175">
        <v>2</v>
      </c>
      <c r="L1175">
        <v>11</v>
      </c>
      <c r="M1175">
        <v>1</v>
      </c>
      <c r="N1175">
        <v>1</v>
      </c>
      <c r="O1175">
        <v>5</v>
      </c>
      <c r="P1175">
        <v>1</v>
      </c>
      <c r="Q1175">
        <v>7.5579999999999998</v>
      </c>
      <c r="R1175">
        <v>-1</v>
      </c>
      <c r="S1175">
        <v>0</v>
      </c>
      <c r="T1175">
        <v>165.2</v>
      </c>
      <c r="U1175">
        <v>67.599999999999994</v>
      </c>
      <c r="V1175">
        <v>24.77</v>
      </c>
      <c r="W1175">
        <v>0.77</v>
      </c>
      <c r="X1175">
        <v>1</v>
      </c>
      <c r="Y1175">
        <v>3</v>
      </c>
      <c r="Z1175">
        <f>IF(AND(MIN(data!D1175:'data'!K1175, data!M1175:'data'!Y1175)&gt;=0, IF(data!L1175&lt;0, FALSE, data!L1175&lt;=95),COUNTA(data!D1175:'data'!Y1175)=22), 1, 0)</f>
        <v>0</v>
      </c>
      <c r="AA1175">
        <f>IF(data!D1175=3, IF(COUNTIFS(data!A:A, data!A1175, data!G:G, "&lt;&gt;2")=0, 1, 0), 0)</f>
        <v>0</v>
      </c>
      <c r="AB1175">
        <f>IF(AND(data!G1175=2, COUNTIFS(data!A:A, data!A1175, data!G:G, 2) = data!D1175), 1, 0)</f>
        <v>0</v>
      </c>
      <c r="AC1175" t="str">
        <f>IF(AB1175=1, data!D1175, "0")</f>
        <v>0</v>
      </c>
    </row>
    <row r="1176" spans="1:29" x14ac:dyDescent="0.25">
      <c r="A1176" s="1">
        <v>196151</v>
      </c>
      <c r="B1176">
        <v>1</v>
      </c>
      <c r="C1176" s="1" t="s">
        <v>1197</v>
      </c>
      <c r="D1176">
        <v>1</v>
      </c>
      <c r="E1176">
        <v>9</v>
      </c>
      <c r="F1176">
        <v>22</v>
      </c>
      <c r="G1176">
        <v>1</v>
      </c>
      <c r="H1176">
        <v>75</v>
      </c>
      <c r="I1176">
        <v>5</v>
      </c>
      <c r="J1176">
        <v>1</v>
      </c>
      <c r="K1176">
        <v>7</v>
      </c>
      <c r="L1176">
        <v>18</v>
      </c>
      <c r="M1176">
        <v>2</v>
      </c>
      <c r="N1176">
        <v>3</v>
      </c>
      <c r="O1176">
        <v>5</v>
      </c>
      <c r="P1176">
        <v>1</v>
      </c>
      <c r="Q1176">
        <v>5.22</v>
      </c>
      <c r="R1176">
        <v>-1</v>
      </c>
      <c r="S1176">
        <v>-9</v>
      </c>
      <c r="T1176">
        <v>171.7</v>
      </c>
      <c r="U1176">
        <v>74.099999999999994</v>
      </c>
      <c r="V1176">
        <v>25.135000000000002</v>
      </c>
      <c r="W1176">
        <v>0.98899999999999999</v>
      </c>
      <c r="X1176">
        <v>-9</v>
      </c>
      <c r="Y1176">
        <v>-9</v>
      </c>
      <c r="Z1176">
        <f>IF(AND(MIN(data!D1176:'data'!K1176, data!M1176:'data'!Y1176)&gt;=0, IF(data!L1176&lt;0, FALSE, data!L1176&lt;=95),COUNTA(data!D1176:'data'!Y1176)=22), 1, 0)</f>
        <v>0</v>
      </c>
      <c r="AA1176">
        <f>IF(data!D1176=3, IF(COUNTIFS(data!A:A, data!A1176, data!G:G, "&lt;&gt;2")=0, 1, 0), 0)</f>
        <v>0</v>
      </c>
      <c r="AB1176">
        <f>IF(AND(data!G1176=2, COUNTIFS(data!A:A, data!A1176, data!G:G, 2) = data!D1176), 1, 0)</f>
        <v>0</v>
      </c>
      <c r="AC1176" t="str">
        <f>IF(AB1176=1, data!D1176, "0")</f>
        <v>0</v>
      </c>
    </row>
    <row r="1177" spans="1:29" x14ac:dyDescent="0.25">
      <c r="A1177" s="1">
        <v>196181</v>
      </c>
      <c r="B1177">
        <v>1</v>
      </c>
      <c r="C1177" s="1" t="s">
        <v>1198</v>
      </c>
      <c r="D1177">
        <v>2</v>
      </c>
      <c r="E1177">
        <v>9</v>
      </c>
      <c r="F1177">
        <v>22</v>
      </c>
      <c r="G1177">
        <v>2</v>
      </c>
      <c r="H1177">
        <v>50</v>
      </c>
      <c r="I1177">
        <v>2</v>
      </c>
      <c r="J1177">
        <v>1</v>
      </c>
      <c r="K1177">
        <v>2</v>
      </c>
      <c r="L1177">
        <v>13</v>
      </c>
      <c r="M1177">
        <v>1</v>
      </c>
      <c r="N1177">
        <v>1</v>
      </c>
      <c r="O1177">
        <v>5</v>
      </c>
      <c r="P1177">
        <v>1</v>
      </c>
      <c r="Q1177">
        <v>18.625</v>
      </c>
      <c r="R1177">
        <v>-1</v>
      </c>
      <c r="S1177">
        <v>0</v>
      </c>
      <c r="T1177">
        <v>-1</v>
      </c>
      <c r="U1177">
        <v>-1</v>
      </c>
      <c r="V1177">
        <v>-1</v>
      </c>
      <c r="W1177">
        <v>-1</v>
      </c>
      <c r="X1177">
        <v>1</v>
      </c>
      <c r="Y1177">
        <v>3</v>
      </c>
      <c r="Z1177">
        <f>IF(AND(MIN(data!D1177:'data'!K1177, data!M1177:'data'!Y1177)&gt;=0, IF(data!L1177&lt;0, FALSE, data!L1177&lt;=95),COUNTA(data!D1177:'data'!Y1177)=22), 1, 0)</f>
        <v>0</v>
      </c>
      <c r="AA1177">
        <f>IF(data!D1177=3, IF(COUNTIFS(data!A:A, data!A1177, data!G:G, "&lt;&gt;2")=0, 1, 0), 0)</f>
        <v>0</v>
      </c>
      <c r="AB1177">
        <f>IF(AND(data!G1177=2, COUNTIFS(data!A:A, data!A1177, data!G:G, 2) = data!D1177), 1, 0)</f>
        <v>0</v>
      </c>
      <c r="AC1177" t="str">
        <f>IF(AB1177=1, data!D1177, "0")</f>
        <v>0</v>
      </c>
    </row>
    <row r="1178" spans="1:29" x14ac:dyDescent="0.25">
      <c r="A1178" s="1">
        <v>196181</v>
      </c>
      <c r="B1178">
        <v>2</v>
      </c>
      <c r="C1178" s="1" t="s">
        <v>1199</v>
      </c>
      <c r="D1178">
        <v>2</v>
      </c>
      <c r="E1178">
        <v>9</v>
      </c>
      <c r="F1178">
        <v>22</v>
      </c>
      <c r="G1178">
        <v>1</v>
      </c>
      <c r="H1178">
        <v>20</v>
      </c>
      <c r="I1178">
        <v>1</v>
      </c>
      <c r="J1178">
        <v>1</v>
      </c>
      <c r="K1178">
        <v>4</v>
      </c>
      <c r="L1178">
        <v>13</v>
      </c>
      <c r="M1178">
        <v>1</v>
      </c>
      <c r="N1178">
        <v>1</v>
      </c>
      <c r="O1178">
        <v>5</v>
      </c>
      <c r="P1178">
        <v>1</v>
      </c>
      <c r="Q1178">
        <v>-9</v>
      </c>
      <c r="R1178">
        <v>0</v>
      </c>
      <c r="S1178">
        <v>0</v>
      </c>
      <c r="T1178">
        <v>-1</v>
      </c>
      <c r="U1178">
        <v>-1</v>
      </c>
      <c r="V1178">
        <v>-1</v>
      </c>
      <c r="W1178">
        <v>-1</v>
      </c>
      <c r="X1178">
        <v>1</v>
      </c>
      <c r="Y1178">
        <v>2</v>
      </c>
      <c r="Z1178">
        <f>IF(AND(MIN(data!D1178:'data'!K1178, data!M1178:'data'!Y1178)&gt;=0, IF(data!L1178&lt;0, FALSE, data!L1178&lt;=95),COUNTA(data!D1178:'data'!Y1178)=22), 1, 0)</f>
        <v>0</v>
      </c>
      <c r="AA1178">
        <f>IF(data!D1178=3, IF(COUNTIFS(data!A:A, data!A1178, data!G:G, "&lt;&gt;2")=0, 1, 0), 0)</f>
        <v>0</v>
      </c>
      <c r="AB1178">
        <f>IF(AND(data!G1178=2, COUNTIFS(data!A:A, data!A1178, data!G:G, 2) = data!D1178), 1, 0)</f>
        <v>0</v>
      </c>
      <c r="AC1178" t="str">
        <f>IF(AB1178=1, data!D1178, "0")</f>
        <v>0</v>
      </c>
    </row>
    <row r="1179" spans="1:29" x14ac:dyDescent="0.25">
      <c r="A1179" s="1">
        <v>196251</v>
      </c>
      <c r="B1179">
        <v>1</v>
      </c>
      <c r="C1179" s="1" t="s">
        <v>1200</v>
      </c>
      <c r="D1179">
        <v>4</v>
      </c>
      <c r="E1179">
        <v>9</v>
      </c>
      <c r="F1179">
        <v>22</v>
      </c>
      <c r="G1179">
        <v>2</v>
      </c>
      <c r="H1179">
        <v>73</v>
      </c>
      <c r="I1179">
        <v>5</v>
      </c>
      <c r="J1179">
        <v>1</v>
      </c>
      <c r="K1179">
        <v>4</v>
      </c>
      <c r="L1179">
        <v>-1</v>
      </c>
      <c r="M1179">
        <v>2</v>
      </c>
      <c r="N1179">
        <v>1</v>
      </c>
      <c r="O1179">
        <v>5</v>
      </c>
      <c r="P1179">
        <v>1</v>
      </c>
      <c r="Q1179">
        <v>7.2590000000000003</v>
      </c>
      <c r="R1179">
        <v>-1</v>
      </c>
      <c r="S1179">
        <v>1</v>
      </c>
      <c r="T1179">
        <v>164.6</v>
      </c>
      <c r="U1179">
        <v>69.2</v>
      </c>
      <c r="V1179">
        <v>25.542000000000002</v>
      </c>
      <c r="W1179">
        <v>0.85</v>
      </c>
      <c r="X1179">
        <v>2</v>
      </c>
      <c r="Y1179">
        <v>1</v>
      </c>
      <c r="Z1179">
        <f>IF(AND(MIN(data!D1179:'data'!K1179, data!M1179:'data'!Y1179)&gt;=0, IF(data!L1179&lt;0, FALSE, data!L1179&lt;=95),COUNTA(data!D1179:'data'!Y1179)=22), 1, 0)</f>
        <v>0</v>
      </c>
      <c r="AA1179">
        <f>IF(data!D1179=3, IF(COUNTIFS(data!A:A, data!A1179, data!G:G, "&lt;&gt;2")=0, 1, 0), 0)</f>
        <v>0</v>
      </c>
      <c r="AB1179">
        <f>IF(AND(data!G1179=2, COUNTIFS(data!A:A, data!A1179, data!G:G, 2) = data!D1179), 1, 0)</f>
        <v>0</v>
      </c>
      <c r="AC1179" t="str">
        <f>IF(AB1179=1, data!D1179, "0")</f>
        <v>0</v>
      </c>
    </row>
    <row r="1180" spans="1:29" x14ac:dyDescent="0.25">
      <c r="A1180" s="1">
        <v>196251</v>
      </c>
      <c r="B1180">
        <v>2</v>
      </c>
      <c r="C1180" s="1" t="s">
        <v>1201</v>
      </c>
      <c r="D1180">
        <v>4</v>
      </c>
      <c r="E1180">
        <v>9</v>
      </c>
      <c r="F1180">
        <v>22</v>
      </c>
      <c r="G1180">
        <v>2</v>
      </c>
      <c r="H1180">
        <v>48</v>
      </c>
      <c r="I1180">
        <v>4</v>
      </c>
      <c r="J1180">
        <v>1</v>
      </c>
      <c r="K1180">
        <v>2</v>
      </c>
      <c r="L1180">
        <v>-1</v>
      </c>
      <c r="M1180">
        <v>2</v>
      </c>
      <c r="N1180">
        <v>1</v>
      </c>
      <c r="O1180">
        <v>5</v>
      </c>
      <c r="P1180">
        <v>2</v>
      </c>
      <c r="Q1180">
        <v>5.8000000000000003E-2</v>
      </c>
      <c r="R1180">
        <v>-1</v>
      </c>
      <c r="S1180">
        <v>0</v>
      </c>
      <c r="T1180">
        <v>157.80000000000001</v>
      </c>
      <c r="U1180">
        <v>84.3</v>
      </c>
      <c r="V1180">
        <v>33.853999999999999</v>
      </c>
      <c r="W1180">
        <v>0.83599999999999997</v>
      </c>
      <c r="X1180">
        <v>2</v>
      </c>
      <c r="Y1180">
        <v>3</v>
      </c>
      <c r="Z1180">
        <f>IF(AND(MIN(data!D1180:'data'!K1180, data!M1180:'data'!Y1180)&gt;=0, IF(data!L1180&lt;0, FALSE, data!L1180&lt;=95),COUNTA(data!D1180:'data'!Y1180)=22), 1, 0)</f>
        <v>0</v>
      </c>
      <c r="AA1180">
        <f>IF(data!D1180=3, IF(COUNTIFS(data!A:A, data!A1180, data!G:G, "&lt;&gt;2")=0, 1, 0), 0)</f>
        <v>0</v>
      </c>
      <c r="AB1180">
        <f>IF(AND(data!G1180=2, COUNTIFS(data!A:A, data!A1180, data!G:G, 2) = data!D1180), 1, 0)</f>
        <v>0</v>
      </c>
      <c r="AC1180" t="str">
        <f>IF(AB1180=1, data!D1180, "0")</f>
        <v>0</v>
      </c>
    </row>
    <row r="1181" spans="1:29" x14ac:dyDescent="0.25">
      <c r="A1181" s="1">
        <v>196251</v>
      </c>
      <c r="B1181">
        <v>3</v>
      </c>
      <c r="C1181" s="1" t="s">
        <v>1202</v>
      </c>
      <c r="D1181">
        <v>4</v>
      </c>
      <c r="E1181">
        <v>9</v>
      </c>
      <c r="F1181">
        <v>22</v>
      </c>
      <c r="G1181">
        <v>1</v>
      </c>
      <c r="H1181">
        <v>17</v>
      </c>
      <c r="I1181">
        <v>1</v>
      </c>
      <c r="J1181">
        <v>1</v>
      </c>
      <c r="K1181">
        <v>3</v>
      </c>
      <c r="L1181">
        <v>-1</v>
      </c>
      <c r="M1181">
        <v>2</v>
      </c>
      <c r="N1181">
        <v>1</v>
      </c>
      <c r="O1181">
        <v>5</v>
      </c>
      <c r="P1181">
        <v>1</v>
      </c>
      <c r="Q1181">
        <v>8.0359999999999996</v>
      </c>
      <c r="R1181">
        <v>4</v>
      </c>
      <c r="S1181">
        <v>1</v>
      </c>
      <c r="T1181">
        <v>180.5</v>
      </c>
      <c r="U1181">
        <v>74.900000000000006</v>
      </c>
      <c r="V1181">
        <v>22.989000000000001</v>
      </c>
      <c r="W1181">
        <v>0.92800000000000005</v>
      </c>
      <c r="X1181">
        <v>1</v>
      </c>
      <c r="Y1181">
        <v>3</v>
      </c>
      <c r="Z1181">
        <f>IF(AND(MIN(data!D1181:'data'!K1181, data!M1181:'data'!Y1181)&gt;=0, IF(data!L1181&lt;0, FALSE, data!L1181&lt;=95),COUNTA(data!D1181:'data'!Y1181)=22), 1, 0)</f>
        <v>0</v>
      </c>
      <c r="AA1181">
        <f>IF(data!D1181=3, IF(COUNTIFS(data!A:A, data!A1181, data!G:G, "&lt;&gt;2")=0, 1, 0), 0)</f>
        <v>0</v>
      </c>
      <c r="AB1181">
        <f>IF(AND(data!G1181=2, COUNTIFS(data!A:A, data!A1181, data!G:G, 2) = data!D1181), 1, 0)</f>
        <v>0</v>
      </c>
      <c r="AC1181" t="str">
        <f>IF(AB1181=1, data!D1181, "0")</f>
        <v>0</v>
      </c>
    </row>
    <row r="1182" spans="1:29" x14ac:dyDescent="0.25">
      <c r="A1182" s="1">
        <v>196251</v>
      </c>
      <c r="B1182">
        <v>4</v>
      </c>
      <c r="C1182" s="1" t="s">
        <v>1203</v>
      </c>
      <c r="D1182">
        <v>4</v>
      </c>
      <c r="E1182">
        <v>9</v>
      </c>
      <c r="F1182">
        <v>22</v>
      </c>
      <c r="G1182">
        <v>1</v>
      </c>
      <c r="H1182">
        <v>13</v>
      </c>
      <c r="I1182">
        <v>-1</v>
      </c>
      <c r="J1182">
        <v>1</v>
      </c>
      <c r="K1182">
        <v>-1</v>
      </c>
      <c r="L1182">
        <v>-1</v>
      </c>
      <c r="M1182">
        <v>2</v>
      </c>
      <c r="N1182">
        <v>-1</v>
      </c>
      <c r="O1182">
        <v>-1</v>
      </c>
      <c r="P1182">
        <v>-1</v>
      </c>
      <c r="Q1182">
        <v>-1</v>
      </c>
      <c r="R1182">
        <v>-1</v>
      </c>
      <c r="S1182">
        <v>-9</v>
      </c>
      <c r="T1182">
        <v>168.9</v>
      </c>
      <c r="U1182">
        <v>61.4</v>
      </c>
      <c r="V1182">
        <v>21.523</v>
      </c>
      <c r="W1182">
        <v>-1</v>
      </c>
      <c r="X1182">
        <v>-8</v>
      </c>
      <c r="Y1182">
        <v>3</v>
      </c>
      <c r="Z1182">
        <f>IF(AND(MIN(data!D1182:'data'!K1182, data!M1182:'data'!Y1182)&gt;=0, IF(data!L1182&lt;0, FALSE, data!L1182&lt;=95),COUNTA(data!D1182:'data'!Y1182)=22), 1, 0)</f>
        <v>0</v>
      </c>
      <c r="AA1182">
        <f>IF(data!D1182=3, IF(COUNTIFS(data!A:A, data!A1182, data!G:G, "&lt;&gt;2")=0, 1, 0), 0)</f>
        <v>0</v>
      </c>
      <c r="AB1182">
        <f>IF(AND(data!G1182=2, COUNTIFS(data!A:A, data!A1182, data!G:G, 2) = data!D1182), 1, 0)</f>
        <v>0</v>
      </c>
      <c r="AC1182" t="str">
        <f>IF(AB1182=1, data!D1182, "0")</f>
        <v>0</v>
      </c>
    </row>
    <row r="1183" spans="1:29" x14ac:dyDescent="0.25">
      <c r="A1183" s="1">
        <v>196271</v>
      </c>
      <c r="B1183">
        <v>1</v>
      </c>
      <c r="C1183" s="1" t="s">
        <v>1204</v>
      </c>
      <c r="D1183">
        <v>1</v>
      </c>
      <c r="E1183">
        <v>9</v>
      </c>
      <c r="F1183">
        <v>22</v>
      </c>
      <c r="G1183">
        <v>2</v>
      </c>
      <c r="H1183">
        <v>59</v>
      </c>
      <c r="I1183">
        <v>1</v>
      </c>
      <c r="J1183">
        <v>1</v>
      </c>
      <c r="K1183">
        <v>6</v>
      </c>
      <c r="L1183">
        <v>6</v>
      </c>
      <c r="M1183">
        <v>2</v>
      </c>
      <c r="N1183">
        <v>1</v>
      </c>
      <c r="O1183">
        <v>5</v>
      </c>
      <c r="P1183">
        <v>1</v>
      </c>
      <c r="Q1183">
        <v>2.48</v>
      </c>
      <c r="R1183">
        <v>-1</v>
      </c>
      <c r="S1183">
        <v>0</v>
      </c>
      <c r="T1183">
        <v>153.5</v>
      </c>
      <c r="U1183">
        <v>53.9</v>
      </c>
      <c r="V1183">
        <v>22.876000000000001</v>
      </c>
      <c r="W1183">
        <v>0.871</v>
      </c>
      <c r="X1183">
        <v>1</v>
      </c>
      <c r="Y1183">
        <v>3</v>
      </c>
      <c r="Z1183">
        <f>IF(AND(MIN(data!D1183:'data'!K1183, data!M1183:'data'!Y1183)&gt;=0, IF(data!L1183&lt;0, FALSE, data!L1183&lt;=95),COUNTA(data!D1183:'data'!Y1183)=22), 1, 0)</f>
        <v>0</v>
      </c>
      <c r="AA1183">
        <f>IF(data!D1183=3, IF(COUNTIFS(data!A:A, data!A1183, data!G:G, "&lt;&gt;2")=0, 1, 0), 0)</f>
        <v>0</v>
      </c>
      <c r="AB1183">
        <f>IF(AND(data!G1183=2, COUNTIFS(data!A:A, data!A1183, data!G:G, 2) = data!D1183), 1, 0)</f>
        <v>1</v>
      </c>
      <c r="AC1183">
        <f>IF(AB1183=1, data!D1183, "0")</f>
        <v>1</v>
      </c>
    </row>
    <row r="1184" spans="1:29" x14ac:dyDescent="0.25">
      <c r="A1184" s="1">
        <v>196341</v>
      </c>
      <c r="B1184">
        <v>1</v>
      </c>
      <c r="C1184" s="1" t="s">
        <v>1205</v>
      </c>
      <c r="D1184">
        <v>4</v>
      </c>
      <c r="E1184">
        <v>9</v>
      </c>
      <c r="F1184">
        <v>22</v>
      </c>
      <c r="G1184">
        <v>1</v>
      </c>
      <c r="H1184">
        <v>39</v>
      </c>
      <c r="I1184">
        <v>2</v>
      </c>
      <c r="J1184">
        <v>1</v>
      </c>
      <c r="K1184">
        <v>3</v>
      </c>
      <c r="L1184">
        <v>19</v>
      </c>
      <c r="M1184">
        <v>3</v>
      </c>
      <c r="N1184">
        <v>1</v>
      </c>
      <c r="O1184">
        <v>5</v>
      </c>
      <c r="P1184">
        <v>2</v>
      </c>
      <c r="Q1184">
        <v>0</v>
      </c>
      <c r="R1184">
        <v>-1</v>
      </c>
      <c r="S1184">
        <v>1</v>
      </c>
      <c r="T1184">
        <v>179.7</v>
      </c>
      <c r="U1184">
        <v>70.099999999999994</v>
      </c>
      <c r="V1184">
        <v>21.707999999999998</v>
      </c>
      <c r="W1184">
        <v>0.82699999999999996</v>
      </c>
      <c r="X1184">
        <v>1</v>
      </c>
      <c r="Y1184">
        <v>3</v>
      </c>
      <c r="Z1184">
        <f>IF(AND(MIN(data!D1184:'data'!K1184, data!M1184:'data'!Y1184)&gt;=0, IF(data!L1184&lt;0, FALSE, data!L1184&lt;=95),COUNTA(data!D1184:'data'!Y1184)=22), 1, 0)</f>
        <v>0</v>
      </c>
      <c r="AA1184">
        <f>IF(data!D1184=3, IF(COUNTIFS(data!A:A, data!A1184, data!G:G, "&lt;&gt;2")=0, 1, 0), 0)</f>
        <v>0</v>
      </c>
      <c r="AB1184">
        <f>IF(AND(data!G1184=2, COUNTIFS(data!A:A, data!A1184, data!G:G, 2) = data!D1184), 1, 0)</f>
        <v>0</v>
      </c>
      <c r="AC1184" t="str">
        <f>IF(AB1184=1, data!D1184, "0")</f>
        <v>0</v>
      </c>
    </row>
    <row r="1185" spans="1:29" x14ac:dyDescent="0.25">
      <c r="A1185" s="1">
        <v>196341</v>
      </c>
      <c r="B1185">
        <v>2</v>
      </c>
      <c r="C1185" s="1" t="s">
        <v>1206</v>
      </c>
      <c r="D1185">
        <v>4</v>
      </c>
      <c r="E1185">
        <v>9</v>
      </c>
      <c r="F1185">
        <v>22</v>
      </c>
      <c r="G1185">
        <v>2</v>
      </c>
      <c r="H1185">
        <v>37</v>
      </c>
      <c r="I1185">
        <v>2</v>
      </c>
      <c r="J1185">
        <v>1</v>
      </c>
      <c r="K1185">
        <v>1</v>
      </c>
      <c r="L1185">
        <v>19</v>
      </c>
      <c r="M1185">
        <v>2</v>
      </c>
      <c r="N1185">
        <v>1</v>
      </c>
      <c r="O1185">
        <v>5</v>
      </c>
      <c r="P1185">
        <v>2</v>
      </c>
      <c r="Q1185">
        <v>0.115</v>
      </c>
      <c r="R1185">
        <v>-1</v>
      </c>
      <c r="S1185">
        <v>1</v>
      </c>
      <c r="T1185">
        <v>167.8</v>
      </c>
      <c r="U1185">
        <v>83</v>
      </c>
      <c r="V1185">
        <v>29.478000000000002</v>
      </c>
      <c r="W1185">
        <v>0.79300000000000004</v>
      </c>
      <c r="X1185">
        <v>2</v>
      </c>
      <c r="Y1185">
        <v>1</v>
      </c>
      <c r="Z1185">
        <f>IF(AND(MIN(data!D1185:'data'!K1185, data!M1185:'data'!Y1185)&gt;=0, IF(data!L1185&lt;0, FALSE, data!L1185&lt;=95),COUNTA(data!D1185:'data'!Y1185)=22), 1, 0)</f>
        <v>0</v>
      </c>
      <c r="AA1185">
        <f>IF(data!D1185=3, IF(COUNTIFS(data!A:A, data!A1185, data!G:G, "&lt;&gt;2")=0, 1, 0), 0)</f>
        <v>0</v>
      </c>
      <c r="AB1185">
        <f>IF(AND(data!G1185=2, COUNTIFS(data!A:A, data!A1185, data!G:G, 2) = data!D1185), 1, 0)</f>
        <v>0</v>
      </c>
      <c r="AC1185" t="str">
        <f>IF(AB1185=1, data!D1185, "0")</f>
        <v>0</v>
      </c>
    </row>
    <row r="1186" spans="1:29" x14ac:dyDescent="0.25">
      <c r="A1186" s="1">
        <v>196341</v>
      </c>
      <c r="B1186">
        <v>3</v>
      </c>
      <c r="C1186" s="1" t="s">
        <v>1207</v>
      </c>
      <c r="D1186">
        <v>4</v>
      </c>
      <c r="E1186">
        <v>9</v>
      </c>
      <c r="F1186">
        <v>22</v>
      </c>
      <c r="G1186">
        <v>1</v>
      </c>
      <c r="H1186">
        <v>12</v>
      </c>
      <c r="I1186">
        <v>-1</v>
      </c>
      <c r="J1186">
        <v>1</v>
      </c>
      <c r="K1186">
        <v>-1</v>
      </c>
      <c r="L1186">
        <v>19</v>
      </c>
      <c r="M1186">
        <v>2</v>
      </c>
      <c r="N1186">
        <v>-1</v>
      </c>
      <c r="O1186">
        <v>-1</v>
      </c>
      <c r="P1186">
        <v>-1</v>
      </c>
      <c r="Q1186">
        <v>-1</v>
      </c>
      <c r="R1186">
        <v>-1</v>
      </c>
      <c r="S1186">
        <v>-2</v>
      </c>
      <c r="T1186">
        <v>169.8</v>
      </c>
      <c r="U1186">
        <v>51</v>
      </c>
      <c r="V1186">
        <v>17.689</v>
      </c>
      <c r="W1186">
        <v>-1</v>
      </c>
      <c r="X1186">
        <v>1</v>
      </c>
      <c r="Y1186">
        <v>3</v>
      </c>
      <c r="Z1186">
        <f>IF(AND(MIN(data!D1186:'data'!K1186, data!M1186:'data'!Y1186)&gt;=0, IF(data!L1186&lt;0, FALSE, data!L1186&lt;=95),COUNTA(data!D1186:'data'!Y1186)=22), 1, 0)</f>
        <v>0</v>
      </c>
      <c r="AA1186">
        <f>IF(data!D1186=3, IF(COUNTIFS(data!A:A, data!A1186, data!G:G, "&lt;&gt;2")=0, 1, 0), 0)</f>
        <v>0</v>
      </c>
      <c r="AB1186">
        <f>IF(AND(data!G1186=2, COUNTIFS(data!A:A, data!A1186, data!G:G, 2) = data!D1186), 1, 0)</f>
        <v>0</v>
      </c>
      <c r="AC1186" t="str">
        <f>IF(AB1186=1, data!D1186, "0")</f>
        <v>0</v>
      </c>
    </row>
    <row r="1187" spans="1:29" x14ac:dyDescent="0.25">
      <c r="A1187" s="1">
        <v>196341</v>
      </c>
      <c r="B1187">
        <v>4</v>
      </c>
      <c r="C1187" s="1" t="s">
        <v>1208</v>
      </c>
      <c r="D1187">
        <v>4</v>
      </c>
      <c r="E1187">
        <v>9</v>
      </c>
      <c r="F1187">
        <v>22</v>
      </c>
      <c r="G1187">
        <v>2</v>
      </c>
      <c r="H1187">
        <v>10</v>
      </c>
      <c r="I1187">
        <v>-1</v>
      </c>
      <c r="J1187">
        <v>1</v>
      </c>
      <c r="K1187">
        <v>-1</v>
      </c>
      <c r="L1187">
        <v>19</v>
      </c>
      <c r="M1187">
        <v>2</v>
      </c>
      <c r="N1187">
        <v>-1</v>
      </c>
      <c r="O1187">
        <v>-1</v>
      </c>
      <c r="P1187">
        <v>-1</v>
      </c>
      <c r="Q1187">
        <v>-1</v>
      </c>
      <c r="R1187">
        <v>-1</v>
      </c>
      <c r="S1187">
        <v>-2</v>
      </c>
      <c r="T1187">
        <v>147.4</v>
      </c>
      <c r="U1187">
        <v>41.8</v>
      </c>
      <c r="V1187">
        <v>19.239000000000001</v>
      </c>
      <c r="W1187">
        <v>-1</v>
      </c>
      <c r="X1187">
        <v>1</v>
      </c>
      <c r="Y1187">
        <v>3</v>
      </c>
      <c r="Z1187">
        <f>IF(AND(MIN(data!D1187:'data'!K1187, data!M1187:'data'!Y1187)&gt;=0, IF(data!L1187&lt;0, FALSE, data!L1187&lt;=95),COUNTA(data!D1187:'data'!Y1187)=22), 1, 0)</f>
        <v>0</v>
      </c>
      <c r="AA1187">
        <f>IF(data!D1187=3, IF(COUNTIFS(data!A:A, data!A1187, data!G:G, "&lt;&gt;2")=0, 1, 0), 0)</f>
        <v>0</v>
      </c>
      <c r="AB1187">
        <f>IF(AND(data!G1187=2, COUNTIFS(data!A:A, data!A1187, data!G:G, 2) = data!D1187), 1, 0)</f>
        <v>0</v>
      </c>
      <c r="AC1187" t="str">
        <f>IF(AB1187=1, data!D1187, "0")</f>
        <v>0</v>
      </c>
    </row>
    <row r="1188" spans="1:29" x14ac:dyDescent="0.25">
      <c r="A1188" s="1">
        <v>196371</v>
      </c>
      <c r="B1188">
        <v>1</v>
      </c>
      <c r="C1188" s="1" t="s">
        <v>1209</v>
      </c>
      <c r="D1188">
        <v>2</v>
      </c>
      <c r="E1188">
        <v>9</v>
      </c>
      <c r="F1188">
        <v>22</v>
      </c>
      <c r="G1188">
        <v>1</v>
      </c>
      <c r="H1188">
        <v>74</v>
      </c>
      <c r="I1188">
        <v>2</v>
      </c>
      <c r="J1188">
        <v>1</v>
      </c>
      <c r="K1188">
        <v>6</v>
      </c>
      <c r="L1188">
        <v>7</v>
      </c>
      <c r="M1188">
        <v>3</v>
      </c>
      <c r="N1188">
        <v>2</v>
      </c>
      <c r="O1188">
        <v>5</v>
      </c>
      <c r="P1188">
        <v>1</v>
      </c>
      <c r="Q1188">
        <v>3.375</v>
      </c>
      <c r="R1188">
        <v>-1</v>
      </c>
      <c r="S1188">
        <v>0</v>
      </c>
      <c r="T1188">
        <v>174.8</v>
      </c>
      <c r="U1188">
        <v>75.400000000000006</v>
      </c>
      <c r="V1188">
        <v>24.677</v>
      </c>
      <c r="W1188">
        <v>0.97799999999999998</v>
      </c>
      <c r="X1188">
        <v>1</v>
      </c>
      <c r="Y1188">
        <v>3</v>
      </c>
      <c r="Z1188">
        <f>IF(AND(MIN(data!D1188:'data'!K1188, data!M1188:'data'!Y1188)&gt;=0, IF(data!L1188&lt;0, FALSE, data!L1188&lt;=95),COUNTA(data!D1188:'data'!Y1188)=22), 1, 0)</f>
        <v>0</v>
      </c>
      <c r="AA1188">
        <f>IF(data!D1188=3, IF(COUNTIFS(data!A:A, data!A1188, data!G:G, "&lt;&gt;2")=0, 1, 0), 0)</f>
        <v>0</v>
      </c>
      <c r="AB1188">
        <f>IF(AND(data!G1188=2, COUNTIFS(data!A:A, data!A1188, data!G:G, 2) = data!D1188), 1, 0)</f>
        <v>0</v>
      </c>
      <c r="AC1188" t="str">
        <f>IF(AB1188=1, data!D1188, "0")</f>
        <v>0</v>
      </c>
    </row>
    <row r="1189" spans="1:29" x14ac:dyDescent="0.25">
      <c r="A1189" s="1">
        <v>196371</v>
      </c>
      <c r="B1189">
        <v>2</v>
      </c>
      <c r="C1189" s="1" t="s">
        <v>1210</v>
      </c>
      <c r="D1189">
        <v>2</v>
      </c>
      <c r="E1189">
        <v>9</v>
      </c>
      <c r="F1189">
        <v>22</v>
      </c>
      <c r="G1189">
        <v>2</v>
      </c>
      <c r="H1189">
        <v>72</v>
      </c>
      <c r="I1189">
        <v>2</v>
      </c>
      <c r="J1189">
        <v>1</v>
      </c>
      <c r="K1189">
        <v>7</v>
      </c>
      <c r="L1189">
        <v>7</v>
      </c>
      <c r="M1189">
        <v>3</v>
      </c>
      <c r="N1189">
        <v>3</v>
      </c>
      <c r="O1189">
        <v>5</v>
      </c>
      <c r="P1189">
        <v>2</v>
      </c>
      <c r="Q1189">
        <v>1.5289999999999999</v>
      </c>
      <c r="R1189">
        <v>-1</v>
      </c>
      <c r="S1189">
        <v>0</v>
      </c>
      <c r="T1189">
        <v>156.30000000000001</v>
      </c>
      <c r="U1189">
        <v>60.9</v>
      </c>
      <c r="V1189">
        <v>24.928999999999998</v>
      </c>
      <c r="W1189">
        <v>0.76700000000000002</v>
      </c>
      <c r="X1189">
        <v>1</v>
      </c>
      <c r="Y1189">
        <v>-9</v>
      </c>
      <c r="Z1189">
        <f>IF(AND(MIN(data!D1189:'data'!K1189, data!M1189:'data'!Y1189)&gt;=0, IF(data!L1189&lt;0, FALSE, data!L1189&lt;=95),COUNTA(data!D1189:'data'!Y1189)=22), 1, 0)</f>
        <v>0</v>
      </c>
      <c r="AA1189">
        <f>IF(data!D1189=3, IF(COUNTIFS(data!A:A, data!A1189, data!G:G, "&lt;&gt;2")=0, 1, 0), 0)</f>
        <v>0</v>
      </c>
      <c r="AB1189">
        <f>IF(AND(data!G1189=2, COUNTIFS(data!A:A, data!A1189, data!G:G, 2) = data!D1189), 1, 0)</f>
        <v>0</v>
      </c>
      <c r="AC1189" t="str">
        <f>IF(AB1189=1, data!D1189, "0")</f>
        <v>0</v>
      </c>
    </row>
    <row r="1190" spans="1:29" x14ac:dyDescent="0.25">
      <c r="A1190" s="1">
        <v>197051</v>
      </c>
      <c r="B1190">
        <v>1</v>
      </c>
      <c r="C1190" s="1" t="s">
        <v>1211</v>
      </c>
      <c r="D1190">
        <v>4</v>
      </c>
      <c r="E1190">
        <v>8</v>
      </c>
      <c r="F1190">
        <v>19</v>
      </c>
      <c r="G1190">
        <v>1</v>
      </c>
      <c r="H1190">
        <v>36</v>
      </c>
      <c r="I1190">
        <v>2</v>
      </c>
      <c r="J1190">
        <v>1</v>
      </c>
      <c r="K1190">
        <v>3</v>
      </c>
      <c r="L1190">
        <v>96</v>
      </c>
      <c r="M1190">
        <v>2</v>
      </c>
      <c r="N1190">
        <v>1</v>
      </c>
      <c r="O1190">
        <v>5</v>
      </c>
      <c r="P1190">
        <v>1</v>
      </c>
      <c r="Q1190">
        <v>12</v>
      </c>
      <c r="R1190">
        <v>-1</v>
      </c>
      <c r="S1190">
        <v>0</v>
      </c>
      <c r="T1190">
        <v>182.2</v>
      </c>
      <c r="U1190">
        <v>99.3</v>
      </c>
      <c r="V1190">
        <v>29.911999999999999</v>
      </c>
      <c r="W1190">
        <v>0.93</v>
      </c>
      <c r="X1190">
        <v>2</v>
      </c>
      <c r="Y1190">
        <v>1</v>
      </c>
      <c r="Z1190">
        <f>IF(AND(MIN(data!D1190:'data'!K1190, data!M1190:'data'!Y1190)&gt;=0, IF(data!L1190&lt;0, FALSE, data!L1190&lt;=95),COUNTA(data!D1190:'data'!Y1190)=22), 1, 0)</f>
        <v>0</v>
      </c>
      <c r="AA1190">
        <f>IF(data!D1190=3, IF(COUNTIFS(data!A:A, data!A1190, data!G:G, "&lt;&gt;2")=0, 1, 0), 0)</f>
        <v>0</v>
      </c>
      <c r="AB1190">
        <f>IF(AND(data!G1190=2, COUNTIFS(data!A:A, data!A1190, data!G:G, 2) = data!D1190), 1, 0)</f>
        <v>0</v>
      </c>
      <c r="AC1190" t="str">
        <f>IF(AB1190=1, data!D1190, "0")</f>
        <v>0</v>
      </c>
    </row>
    <row r="1191" spans="1:29" x14ac:dyDescent="0.25">
      <c r="A1191" s="1">
        <v>197051</v>
      </c>
      <c r="B1191">
        <v>2</v>
      </c>
      <c r="C1191" s="1" t="s">
        <v>1212</v>
      </c>
      <c r="D1191">
        <v>4</v>
      </c>
      <c r="E1191">
        <v>8</v>
      </c>
      <c r="F1191">
        <v>19</v>
      </c>
      <c r="G1191">
        <v>2</v>
      </c>
      <c r="H1191">
        <v>35</v>
      </c>
      <c r="I1191">
        <v>2</v>
      </c>
      <c r="J1191">
        <v>1</v>
      </c>
      <c r="K1191">
        <v>3</v>
      </c>
      <c r="L1191">
        <v>96</v>
      </c>
      <c r="M1191">
        <v>1</v>
      </c>
      <c r="N1191">
        <v>2</v>
      </c>
      <c r="O1191">
        <v>5</v>
      </c>
      <c r="P1191">
        <v>1</v>
      </c>
      <c r="Q1191">
        <v>6.7789999999999999</v>
      </c>
      <c r="R1191">
        <v>-1</v>
      </c>
      <c r="S1191">
        <v>0</v>
      </c>
      <c r="T1191">
        <v>159.9</v>
      </c>
      <c r="U1191">
        <v>64.099999999999994</v>
      </c>
      <c r="V1191">
        <v>25.07</v>
      </c>
      <c r="W1191">
        <v>0.78100000000000003</v>
      </c>
      <c r="X1191">
        <v>2</v>
      </c>
      <c r="Y1191">
        <v>1</v>
      </c>
      <c r="Z1191">
        <f>IF(AND(MIN(data!D1191:'data'!K1191, data!M1191:'data'!Y1191)&gt;=0, IF(data!L1191&lt;0, FALSE, data!L1191&lt;=95),COUNTA(data!D1191:'data'!Y1191)=22), 1, 0)</f>
        <v>0</v>
      </c>
      <c r="AA1191">
        <f>IF(data!D1191=3, IF(COUNTIFS(data!A:A, data!A1191, data!G:G, "&lt;&gt;2")=0, 1, 0), 0)</f>
        <v>0</v>
      </c>
      <c r="AB1191">
        <f>IF(AND(data!G1191=2, COUNTIFS(data!A:A, data!A1191, data!G:G, 2) = data!D1191), 1, 0)</f>
        <v>0</v>
      </c>
      <c r="AC1191" t="str">
        <f>IF(AB1191=1, data!D1191, "0")</f>
        <v>0</v>
      </c>
    </row>
    <row r="1192" spans="1:29" x14ac:dyDescent="0.25">
      <c r="A1192" s="1">
        <v>197051</v>
      </c>
      <c r="B1192">
        <v>3</v>
      </c>
      <c r="C1192" s="1" t="s">
        <v>1213</v>
      </c>
      <c r="D1192">
        <v>4</v>
      </c>
      <c r="E1192">
        <v>8</v>
      </c>
      <c r="F1192">
        <v>19</v>
      </c>
      <c r="G1192">
        <v>2</v>
      </c>
      <c r="H1192">
        <v>10</v>
      </c>
      <c r="I1192">
        <v>-1</v>
      </c>
      <c r="J1192">
        <v>1</v>
      </c>
      <c r="K1192">
        <v>-1</v>
      </c>
      <c r="L1192">
        <v>96</v>
      </c>
      <c r="M1192">
        <v>1</v>
      </c>
      <c r="N1192">
        <v>-1</v>
      </c>
      <c r="O1192">
        <v>-1</v>
      </c>
      <c r="P1192">
        <v>-1</v>
      </c>
      <c r="Q1192">
        <v>-1</v>
      </c>
      <c r="R1192">
        <v>-1</v>
      </c>
      <c r="S1192">
        <v>-2</v>
      </c>
      <c r="T1192">
        <v>137.4</v>
      </c>
      <c r="U1192">
        <v>32.1</v>
      </c>
      <c r="V1192">
        <v>17.003</v>
      </c>
      <c r="W1192">
        <v>-1</v>
      </c>
      <c r="X1192">
        <v>1</v>
      </c>
      <c r="Y1192">
        <v>3</v>
      </c>
      <c r="Z1192">
        <f>IF(AND(MIN(data!D1192:'data'!K1192, data!M1192:'data'!Y1192)&gt;=0, IF(data!L1192&lt;0, FALSE, data!L1192&lt;=95),COUNTA(data!D1192:'data'!Y1192)=22), 1, 0)</f>
        <v>0</v>
      </c>
      <c r="AA1192">
        <f>IF(data!D1192=3, IF(COUNTIFS(data!A:A, data!A1192, data!G:G, "&lt;&gt;2")=0, 1, 0), 0)</f>
        <v>0</v>
      </c>
      <c r="AB1192">
        <f>IF(AND(data!G1192=2, COUNTIFS(data!A:A, data!A1192, data!G:G, 2) = data!D1192), 1, 0)</f>
        <v>0</v>
      </c>
      <c r="AC1192" t="str">
        <f>IF(AB1192=1, data!D1192, "0")</f>
        <v>0</v>
      </c>
    </row>
    <row r="1193" spans="1:29" x14ac:dyDescent="0.25">
      <c r="A1193" s="1">
        <v>197051</v>
      </c>
      <c r="B1193">
        <v>4</v>
      </c>
      <c r="C1193" s="1" t="s">
        <v>1214</v>
      </c>
      <c r="D1193">
        <v>4</v>
      </c>
      <c r="E1193">
        <v>8</v>
      </c>
      <c r="F1193">
        <v>19</v>
      </c>
      <c r="G1193">
        <v>1</v>
      </c>
      <c r="H1193">
        <v>7</v>
      </c>
      <c r="I1193">
        <v>-1</v>
      </c>
      <c r="J1193">
        <v>1</v>
      </c>
      <c r="K1193">
        <v>-1</v>
      </c>
      <c r="L1193">
        <v>96</v>
      </c>
      <c r="M1193">
        <v>1</v>
      </c>
      <c r="N1193">
        <v>-1</v>
      </c>
      <c r="O1193">
        <v>-1</v>
      </c>
      <c r="P1193">
        <v>-1</v>
      </c>
      <c r="Q1193">
        <v>-1</v>
      </c>
      <c r="R1193">
        <v>-1</v>
      </c>
      <c r="S1193">
        <v>-2</v>
      </c>
      <c r="T1193">
        <v>130.5</v>
      </c>
      <c r="U1193">
        <v>28.2</v>
      </c>
      <c r="V1193">
        <v>16.559000000000001</v>
      </c>
      <c r="W1193">
        <v>-1</v>
      </c>
      <c r="X1193">
        <v>-2</v>
      </c>
      <c r="Y1193">
        <v>-2</v>
      </c>
      <c r="Z1193">
        <f>IF(AND(MIN(data!D1193:'data'!K1193, data!M1193:'data'!Y1193)&gt;=0, IF(data!L1193&lt;0, FALSE, data!L1193&lt;=95),COUNTA(data!D1193:'data'!Y1193)=22), 1, 0)</f>
        <v>0</v>
      </c>
      <c r="AA1193">
        <f>IF(data!D1193=3, IF(COUNTIFS(data!A:A, data!A1193, data!G:G, "&lt;&gt;2")=0, 1, 0), 0)</f>
        <v>0</v>
      </c>
      <c r="AB1193">
        <f>IF(AND(data!G1193=2, COUNTIFS(data!A:A, data!A1193, data!G:G, 2) = data!D1193), 1, 0)</f>
        <v>0</v>
      </c>
      <c r="AC1193" t="str">
        <f>IF(AB1193=1, data!D1193, "0")</f>
        <v>0</v>
      </c>
    </row>
    <row r="1194" spans="1:29" x14ac:dyDescent="0.25">
      <c r="A1194" s="1">
        <v>197151</v>
      </c>
      <c r="B1194">
        <v>1</v>
      </c>
      <c r="C1194" s="1" t="s">
        <v>1215</v>
      </c>
      <c r="D1194">
        <v>1</v>
      </c>
      <c r="E1194">
        <v>8</v>
      </c>
      <c r="F1194">
        <v>19</v>
      </c>
      <c r="G1194">
        <v>1</v>
      </c>
      <c r="H1194">
        <v>86</v>
      </c>
      <c r="I1194">
        <v>5</v>
      </c>
      <c r="J1194">
        <v>1</v>
      </c>
      <c r="K1194">
        <v>5</v>
      </c>
      <c r="L1194">
        <v>8</v>
      </c>
      <c r="M1194">
        <v>1</v>
      </c>
      <c r="N1194">
        <v>3</v>
      </c>
      <c r="O1194">
        <v>5</v>
      </c>
      <c r="P1194">
        <v>1</v>
      </c>
      <c r="Q1194">
        <v>6</v>
      </c>
      <c r="R1194">
        <v>-1</v>
      </c>
      <c r="S1194">
        <v>4</v>
      </c>
      <c r="T1194">
        <v>165.2</v>
      </c>
      <c r="U1194">
        <v>66</v>
      </c>
      <c r="V1194">
        <v>24.184000000000001</v>
      </c>
      <c r="W1194">
        <v>0.93799999999999994</v>
      </c>
      <c r="X1194">
        <v>1</v>
      </c>
      <c r="Y1194">
        <v>3</v>
      </c>
      <c r="Z1194">
        <f>IF(AND(MIN(data!D1194:'data'!K1194, data!M1194:'data'!Y1194)&gt;=0, IF(data!L1194&lt;0, FALSE, data!L1194&lt;=95),COUNTA(data!D1194:'data'!Y1194)=22), 1, 0)</f>
        <v>0</v>
      </c>
      <c r="AA1194">
        <f>IF(data!D1194=3, IF(COUNTIFS(data!A:A, data!A1194, data!G:G, "&lt;&gt;2")=0, 1, 0), 0)</f>
        <v>0</v>
      </c>
      <c r="AB1194">
        <f>IF(AND(data!G1194=2, COUNTIFS(data!A:A, data!A1194, data!G:G, 2) = data!D1194), 1, 0)</f>
        <v>0</v>
      </c>
      <c r="AC1194" t="str">
        <f>IF(AB1194=1, data!D1194, "0")</f>
        <v>0</v>
      </c>
    </row>
    <row r="1195" spans="1:29" x14ac:dyDescent="0.25">
      <c r="A1195" s="1">
        <v>197201</v>
      </c>
      <c r="B1195">
        <v>1</v>
      </c>
      <c r="C1195" s="1" t="s">
        <v>1216</v>
      </c>
      <c r="D1195">
        <v>2</v>
      </c>
      <c r="E1195">
        <v>8</v>
      </c>
      <c r="F1195">
        <v>19</v>
      </c>
      <c r="G1195">
        <v>1</v>
      </c>
      <c r="H1195">
        <v>36</v>
      </c>
      <c r="I1195">
        <v>6</v>
      </c>
      <c r="J1195">
        <v>1</v>
      </c>
      <c r="K1195">
        <v>4</v>
      </c>
      <c r="L1195">
        <v>16</v>
      </c>
      <c r="M1195">
        <v>3</v>
      </c>
      <c r="N1195">
        <v>4</v>
      </c>
      <c r="O1195">
        <v>2</v>
      </c>
      <c r="P1195">
        <v>1</v>
      </c>
      <c r="Q1195">
        <v>12.058</v>
      </c>
      <c r="R1195">
        <v>-1</v>
      </c>
      <c r="S1195">
        <v>-9</v>
      </c>
      <c r="T1195">
        <v>179.3</v>
      </c>
      <c r="U1195">
        <v>126.9</v>
      </c>
      <c r="V1195">
        <v>39.472999999999999</v>
      </c>
      <c r="W1195">
        <v>1.079</v>
      </c>
      <c r="X1195">
        <v>2</v>
      </c>
      <c r="Y1195">
        <v>3</v>
      </c>
      <c r="Z1195">
        <f>IF(AND(MIN(data!D1195:'data'!K1195, data!M1195:'data'!Y1195)&gt;=0, IF(data!L1195&lt;0, FALSE, data!L1195&lt;=95),COUNTA(data!D1195:'data'!Y1195)=22), 1, 0)</f>
        <v>0</v>
      </c>
      <c r="AA1195">
        <f>IF(data!D1195=3, IF(COUNTIFS(data!A:A, data!A1195, data!G:G, "&lt;&gt;2")=0, 1, 0), 0)</f>
        <v>0</v>
      </c>
      <c r="AB1195">
        <f>IF(AND(data!G1195=2, COUNTIFS(data!A:A, data!A1195, data!G:G, 2) = data!D1195), 1, 0)</f>
        <v>0</v>
      </c>
      <c r="AC1195" t="str">
        <f>IF(AB1195=1, data!D1195, "0")</f>
        <v>0</v>
      </c>
    </row>
    <row r="1196" spans="1:29" x14ac:dyDescent="0.25">
      <c r="A1196" s="1">
        <v>197201</v>
      </c>
      <c r="B1196">
        <v>2</v>
      </c>
      <c r="C1196" s="1" t="s">
        <v>1217</v>
      </c>
      <c r="D1196">
        <v>2</v>
      </c>
      <c r="E1196">
        <v>8</v>
      </c>
      <c r="F1196">
        <v>19</v>
      </c>
      <c r="G1196">
        <v>2</v>
      </c>
      <c r="H1196">
        <v>34</v>
      </c>
      <c r="I1196">
        <v>6</v>
      </c>
      <c r="J1196">
        <v>1</v>
      </c>
      <c r="K1196">
        <v>4</v>
      </c>
      <c r="L1196">
        <v>16</v>
      </c>
      <c r="M1196">
        <v>2</v>
      </c>
      <c r="N1196">
        <v>4</v>
      </c>
      <c r="O1196">
        <v>2</v>
      </c>
      <c r="P1196">
        <v>1</v>
      </c>
      <c r="Q1196">
        <v>22</v>
      </c>
      <c r="R1196">
        <v>-1</v>
      </c>
      <c r="S1196">
        <v>0</v>
      </c>
      <c r="T1196">
        <v>170.8</v>
      </c>
      <c r="U1196">
        <v>61.4</v>
      </c>
      <c r="V1196">
        <v>21.047000000000001</v>
      </c>
      <c r="W1196">
        <v>0.73799999999999999</v>
      </c>
      <c r="X1196">
        <v>1</v>
      </c>
      <c r="Y1196">
        <v>3</v>
      </c>
      <c r="Z1196">
        <f>IF(AND(MIN(data!D1196:'data'!K1196, data!M1196:'data'!Y1196)&gt;=0, IF(data!L1196&lt;0, FALSE, data!L1196&lt;=95),COUNTA(data!D1196:'data'!Y1196)=22), 1, 0)</f>
        <v>0</v>
      </c>
      <c r="AA1196">
        <f>IF(data!D1196=3, IF(COUNTIFS(data!A:A, data!A1196, data!G:G, "&lt;&gt;2")=0, 1, 0), 0)</f>
        <v>0</v>
      </c>
      <c r="AB1196">
        <f>IF(AND(data!G1196=2, COUNTIFS(data!A:A, data!A1196, data!G:G, 2) = data!D1196), 1, 0)</f>
        <v>0</v>
      </c>
      <c r="AC1196" t="str">
        <f>IF(AB1196=1, data!D1196, "0")</f>
        <v>0</v>
      </c>
    </row>
    <row r="1197" spans="1:29" x14ac:dyDescent="0.25">
      <c r="A1197" s="1">
        <v>197251</v>
      </c>
      <c r="B1197">
        <v>1</v>
      </c>
      <c r="C1197" s="1" t="s">
        <v>1218</v>
      </c>
      <c r="D1197">
        <v>1</v>
      </c>
      <c r="E1197">
        <v>8</v>
      </c>
      <c r="F1197">
        <v>19</v>
      </c>
      <c r="G1197">
        <v>2</v>
      </c>
      <c r="H1197">
        <v>91</v>
      </c>
      <c r="I1197">
        <v>5</v>
      </c>
      <c r="J1197">
        <v>1</v>
      </c>
      <c r="K1197">
        <v>7</v>
      </c>
      <c r="L1197">
        <v>6</v>
      </c>
      <c r="M1197">
        <v>3</v>
      </c>
      <c r="N1197">
        <v>1</v>
      </c>
      <c r="O1197">
        <v>5</v>
      </c>
      <c r="P1197">
        <v>1</v>
      </c>
      <c r="Q1197">
        <v>1.5</v>
      </c>
      <c r="R1197">
        <v>-1</v>
      </c>
      <c r="S1197">
        <v>3</v>
      </c>
      <c r="T1197">
        <v>148.4</v>
      </c>
      <c r="U1197">
        <v>45.7</v>
      </c>
      <c r="V1197">
        <v>20.751000000000001</v>
      </c>
      <c r="W1197">
        <v>0.82499999999999996</v>
      </c>
      <c r="X1197">
        <v>3</v>
      </c>
      <c r="Y1197">
        <v>3</v>
      </c>
      <c r="Z1197">
        <f>IF(AND(MIN(data!D1197:'data'!K1197, data!M1197:'data'!Y1197)&gt;=0, IF(data!L1197&lt;0, FALSE, data!L1197&lt;=95),COUNTA(data!D1197:'data'!Y1197)=22), 1, 0)</f>
        <v>0</v>
      </c>
      <c r="AA1197">
        <f>IF(data!D1197=3, IF(COUNTIFS(data!A:A, data!A1197, data!G:G, "&lt;&gt;2")=0, 1, 0), 0)</f>
        <v>0</v>
      </c>
      <c r="AB1197">
        <f>IF(AND(data!G1197=2, COUNTIFS(data!A:A, data!A1197, data!G:G, 2) = data!D1197), 1, 0)</f>
        <v>1</v>
      </c>
      <c r="AC1197">
        <f>IF(AB1197=1, data!D1197, "0")</f>
        <v>1</v>
      </c>
    </row>
    <row r="1198" spans="1:29" x14ac:dyDescent="0.25">
      <c r="A1198" s="1">
        <v>197271</v>
      </c>
      <c r="B1198">
        <v>1</v>
      </c>
      <c r="C1198" s="1" t="s">
        <v>1219</v>
      </c>
      <c r="D1198">
        <v>2</v>
      </c>
      <c r="E1198">
        <v>8</v>
      </c>
      <c r="F1198">
        <v>19</v>
      </c>
      <c r="G1198">
        <v>1</v>
      </c>
      <c r="H1198">
        <v>69</v>
      </c>
      <c r="I1198">
        <v>2</v>
      </c>
      <c r="J1198">
        <v>1</v>
      </c>
      <c r="K1198">
        <v>7</v>
      </c>
      <c r="L1198">
        <v>8</v>
      </c>
      <c r="M1198">
        <v>1</v>
      </c>
      <c r="N1198">
        <v>1</v>
      </c>
      <c r="O1198">
        <v>5</v>
      </c>
      <c r="P1198">
        <v>1</v>
      </c>
      <c r="Q1198">
        <v>3.52</v>
      </c>
      <c r="R1198">
        <v>-1</v>
      </c>
      <c r="S1198">
        <v>0</v>
      </c>
      <c r="T1198">
        <v>159.6</v>
      </c>
      <c r="U1198">
        <v>52.4</v>
      </c>
      <c r="V1198">
        <v>20.571000000000002</v>
      </c>
      <c r="W1198">
        <v>0.81299999999999994</v>
      </c>
      <c r="X1198">
        <v>-8</v>
      </c>
      <c r="Y1198">
        <v>3</v>
      </c>
      <c r="Z1198">
        <f>IF(AND(MIN(data!D1198:'data'!K1198, data!M1198:'data'!Y1198)&gt;=0, IF(data!L1198&lt;0, FALSE, data!L1198&lt;=95),COUNTA(data!D1198:'data'!Y1198)=22), 1, 0)</f>
        <v>0</v>
      </c>
      <c r="AA1198">
        <f>IF(data!D1198=3, IF(COUNTIFS(data!A:A, data!A1198, data!G:G, "&lt;&gt;2")=0, 1, 0), 0)</f>
        <v>0</v>
      </c>
      <c r="AB1198">
        <f>IF(AND(data!G1198=2, COUNTIFS(data!A:A, data!A1198, data!G:G, 2) = data!D1198), 1, 0)</f>
        <v>0</v>
      </c>
      <c r="AC1198" t="str">
        <f>IF(AB1198=1, data!D1198, "0")</f>
        <v>0</v>
      </c>
    </row>
    <row r="1199" spans="1:29" x14ac:dyDescent="0.25">
      <c r="A1199" s="1">
        <v>197271</v>
      </c>
      <c r="B1199">
        <v>2</v>
      </c>
      <c r="C1199" s="1" t="s">
        <v>1220</v>
      </c>
      <c r="D1199">
        <v>2</v>
      </c>
      <c r="E1199">
        <v>8</v>
      </c>
      <c r="F1199">
        <v>19</v>
      </c>
      <c r="G1199">
        <v>2</v>
      </c>
      <c r="H1199">
        <v>67</v>
      </c>
      <c r="I1199">
        <v>2</v>
      </c>
      <c r="J1199">
        <v>1</v>
      </c>
      <c r="K1199">
        <v>7</v>
      </c>
      <c r="L1199">
        <v>8</v>
      </c>
      <c r="M1199">
        <v>1</v>
      </c>
      <c r="N1199">
        <v>1</v>
      </c>
      <c r="O1199">
        <v>5</v>
      </c>
      <c r="P1199">
        <v>1</v>
      </c>
      <c r="Q1199">
        <v>0.375</v>
      </c>
      <c r="R1199">
        <v>-1</v>
      </c>
      <c r="S1199">
        <v>3</v>
      </c>
      <c r="T1199">
        <v>161.19999999999999</v>
      </c>
      <c r="U1199">
        <v>62.9</v>
      </c>
      <c r="V1199">
        <v>24.206</v>
      </c>
      <c r="W1199">
        <v>0.75900000000000001</v>
      </c>
      <c r="X1199">
        <v>2</v>
      </c>
      <c r="Y1199">
        <v>1</v>
      </c>
      <c r="Z1199">
        <f>IF(AND(MIN(data!D1199:'data'!K1199, data!M1199:'data'!Y1199)&gt;=0, IF(data!L1199&lt;0, FALSE, data!L1199&lt;=95),COUNTA(data!D1199:'data'!Y1199)=22), 1, 0)</f>
        <v>0</v>
      </c>
      <c r="AA1199">
        <f>IF(data!D1199=3, IF(COUNTIFS(data!A:A, data!A1199, data!G:G, "&lt;&gt;2")=0, 1, 0), 0)</f>
        <v>0</v>
      </c>
      <c r="AB1199">
        <f>IF(AND(data!G1199=2, COUNTIFS(data!A:A, data!A1199, data!G:G, 2) = data!D1199), 1, 0)</f>
        <v>0</v>
      </c>
      <c r="AC1199" t="str">
        <f>IF(AB1199=1, data!D1199, "0")</f>
        <v>0</v>
      </c>
    </row>
    <row r="1200" spans="1:29" x14ac:dyDescent="0.25">
      <c r="A1200" s="1">
        <v>197341</v>
      </c>
      <c r="B1200">
        <v>1</v>
      </c>
      <c r="C1200" s="1" t="s">
        <v>1221</v>
      </c>
      <c r="D1200">
        <v>1</v>
      </c>
      <c r="E1200">
        <v>8</v>
      </c>
      <c r="F1200">
        <v>19</v>
      </c>
      <c r="G1200">
        <v>1</v>
      </c>
      <c r="H1200">
        <v>39</v>
      </c>
      <c r="I1200">
        <v>1</v>
      </c>
      <c r="J1200">
        <v>1</v>
      </c>
      <c r="K1200">
        <v>4</v>
      </c>
      <c r="L1200">
        <v>12</v>
      </c>
      <c r="M1200">
        <v>3</v>
      </c>
      <c r="N1200">
        <v>4</v>
      </c>
      <c r="O1200">
        <v>3</v>
      </c>
      <c r="P1200">
        <v>1</v>
      </c>
      <c r="Q1200">
        <v>14.98</v>
      </c>
      <c r="R1200">
        <v>-1</v>
      </c>
      <c r="S1200">
        <v>3</v>
      </c>
      <c r="T1200">
        <v>176</v>
      </c>
      <c r="U1200">
        <v>80.900000000000006</v>
      </c>
      <c r="V1200">
        <v>26.117000000000001</v>
      </c>
      <c r="W1200">
        <v>-1</v>
      </c>
      <c r="X1200">
        <v>1</v>
      </c>
      <c r="Y1200">
        <v>3</v>
      </c>
      <c r="Z1200">
        <f>IF(AND(MIN(data!D1200:'data'!K1200, data!M1200:'data'!Y1200)&gt;=0, IF(data!L1200&lt;0, FALSE, data!L1200&lt;=95),COUNTA(data!D1200:'data'!Y1200)=22), 1, 0)</f>
        <v>0</v>
      </c>
      <c r="AA1200">
        <f>IF(data!D1200=3, IF(COUNTIFS(data!A:A, data!A1200, data!G:G, "&lt;&gt;2")=0, 1, 0), 0)</f>
        <v>0</v>
      </c>
      <c r="AB1200">
        <f>IF(AND(data!G1200=2, COUNTIFS(data!A:A, data!A1200, data!G:G, 2) = data!D1200), 1, 0)</f>
        <v>0</v>
      </c>
      <c r="AC1200" t="str">
        <f>IF(AB1200=1, data!D1200, "0")</f>
        <v>0</v>
      </c>
    </row>
    <row r="1201" spans="1:29" x14ac:dyDescent="0.25">
      <c r="A1201" s="1">
        <v>197351</v>
      </c>
      <c r="B1201">
        <v>1</v>
      </c>
      <c r="C1201" s="1" t="s">
        <v>1222</v>
      </c>
      <c r="D1201">
        <v>2</v>
      </c>
      <c r="E1201">
        <v>8</v>
      </c>
      <c r="F1201">
        <v>19</v>
      </c>
      <c r="G1201">
        <v>1</v>
      </c>
      <c r="H1201">
        <v>77</v>
      </c>
      <c r="I1201">
        <v>2</v>
      </c>
      <c r="J1201">
        <v>1</v>
      </c>
      <c r="K1201">
        <v>3</v>
      </c>
      <c r="L1201">
        <v>19</v>
      </c>
      <c r="M1201">
        <v>2</v>
      </c>
      <c r="N1201">
        <v>1</v>
      </c>
      <c r="O1201">
        <v>5</v>
      </c>
      <c r="P1201">
        <v>1</v>
      </c>
      <c r="Q1201">
        <v>12.365</v>
      </c>
      <c r="R1201">
        <v>-1</v>
      </c>
      <c r="S1201">
        <v>0</v>
      </c>
      <c r="T1201">
        <v>178.3</v>
      </c>
      <c r="U1201">
        <v>85.1</v>
      </c>
      <c r="V1201">
        <v>26.768999999999998</v>
      </c>
      <c r="W1201">
        <v>0.92200000000000004</v>
      </c>
      <c r="X1201">
        <v>1</v>
      </c>
      <c r="Y1201">
        <v>3</v>
      </c>
      <c r="Z1201">
        <f>IF(AND(MIN(data!D1201:'data'!K1201, data!M1201:'data'!Y1201)&gt;=0, IF(data!L1201&lt;0, FALSE, data!L1201&lt;=95),COUNTA(data!D1201:'data'!Y1201)=22), 1, 0)</f>
        <v>0</v>
      </c>
      <c r="AA1201">
        <f>IF(data!D1201=3, IF(COUNTIFS(data!A:A, data!A1201, data!G:G, "&lt;&gt;2")=0, 1, 0), 0)</f>
        <v>0</v>
      </c>
      <c r="AB1201">
        <f>IF(AND(data!G1201=2, COUNTIFS(data!A:A, data!A1201, data!G:G, 2) = data!D1201), 1, 0)</f>
        <v>0</v>
      </c>
      <c r="AC1201" t="str">
        <f>IF(AB1201=1, data!D1201, "0")</f>
        <v>0</v>
      </c>
    </row>
    <row r="1202" spans="1:29" x14ac:dyDescent="0.25">
      <c r="A1202" s="1">
        <v>197351</v>
      </c>
      <c r="B1202">
        <v>2</v>
      </c>
      <c r="C1202" s="1" t="s">
        <v>1223</v>
      </c>
      <c r="D1202">
        <v>2</v>
      </c>
      <c r="E1202">
        <v>8</v>
      </c>
      <c r="F1202">
        <v>19</v>
      </c>
      <c r="G1202">
        <v>2</v>
      </c>
      <c r="H1202">
        <v>76</v>
      </c>
      <c r="I1202">
        <v>2</v>
      </c>
      <c r="J1202">
        <v>1</v>
      </c>
      <c r="K1202">
        <v>1</v>
      </c>
      <c r="L1202">
        <v>19</v>
      </c>
      <c r="M1202">
        <v>2</v>
      </c>
      <c r="N1202">
        <v>2</v>
      </c>
      <c r="O1202">
        <v>5</v>
      </c>
      <c r="P1202">
        <v>1</v>
      </c>
      <c r="Q1202">
        <v>11.615</v>
      </c>
      <c r="R1202">
        <v>-1</v>
      </c>
      <c r="S1202">
        <v>0</v>
      </c>
      <c r="T1202">
        <v>163.9</v>
      </c>
      <c r="U1202">
        <v>71.5</v>
      </c>
      <c r="V1202">
        <v>26.616</v>
      </c>
      <c r="W1202">
        <v>0.85499999999999998</v>
      </c>
      <c r="X1202">
        <v>2</v>
      </c>
      <c r="Y1202">
        <v>1</v>
      </c>
      <c r="Z1202">
        <f>IF(AND(MIN(data!D1202:'data'!K1202, data!M1202:'data'!Y1202)&gt;=0, IF(data!L1202&lt;0, FALSE, data!L1202&lt;=95),COUNTA(data!D1202:'data'!Y1202)=22), 1, 0)</f>
        <v>0</v>
      </c>
      <c r="AA1202">
        <f>IF(data!D1202=3, IF(COUNTIFS(data!A:A, data!A1202, data!G:G, "&lt;&gt;2")=0, 1, 0), 0)</f>
        <v>0</v>
      </c>
      <c r="AB1202">
        <f>IF(AND(data!G1202=2, COUNTIFS(data!A:A, data!A1202, data!G:G, 2) = data!D1202), 1, 0)</f>
        <v>0</v>
      </c>
      <c r="AC1202" t="str">
        <f>IF(AB1202=1, data!D1202, "0")</f>
        <v>0</v>
      </c>
    </row>
    <row r="1203" spans="1:29" x14ac:dyDescent="0.25">
      <c r="A1203" s="1">
        <v>197371</v>
      </c>
      <c r="B1203">
        <v>1</v>
      </c>
      <c r="C1203" s="1" t="s">
        <v>1224</v>
      </c>
      <c r="D1203">
        <v>2</v>
      </c>
      <c r="E1203">
        <v>8</v>
      </c>
      <c r="F1203">
        <v>19</v>
      </c>
      <c r="G1203">
        <v>1</v>
      </c>
      <c r="H1203">
        <v>70</v>
      </c>
      <c r="I1203">
        <v>2</v>
      </c>
      <c r="J1203">
        <v>1</v>
      </c>
      <c r="K1203">
        <v>4</v>
      </c>
      <c r="L1203">
        <v>10</v>
      </c>
      <c r="M1203">
        <v>3</v>
      </c>
      <c r="N1203">
        <v>1</v>
      </c>
      <c r="O1203">
        <v>5</v>
      </c>
      <c r="P1203">
        <v>1</v>
      </c>
      <c r="Q1203">
        <v>0.374</v>
      </c>
      <c r="R1203">
        <v>-1</v>
      </c>
      <c r="S1203">
        <v>0</v>
      </c>
      <c r="T1203">
        <v>170.2</v>
      </c>
      <c r="U1203">
        <v>61</v>
      </c>
      <c r="V1203">
        <v>21.058</v>
      </c>
      <c r="W1203">
        <v>0.80200000000000005</v>
      </c>
      <c r="X1203">
        <v>3</v>
      </c>
      <c r="Y1203">
        <v>2</v>
      </c>
      <c r="Z1203">
        <f>IF(AND(MIN(data!D1203:'data'!K1203, data!M1203:'data'!Y1203)&gt;=0, IF(data!L1203&lt;0, FALSE, data!L1203&lt;=95),COUNTA(data!D1203:'data'!Y1203)=22), 1, 0)</f>
        <v>0</v>
      </c>
      <c r="AA1203">
        <f>IF(data!D1203=3, IF(COUNTIFS(data!A:A, data!A1203, data!G:G, "&lt;&gt;2")=0, 1, 0), 0)</f>
        <v>0</v>
      </c>
      <c r="AB1203">
        <f>IF(AND(data!G1203=2, COUNTIFS(data!A:A, data!A1203, data!G:G, 2) = data!D1203), 1, 0)</f>
        <v>0</v>
      </c>
      <c r="AC1203" t="str">
        <f>IF(AB1203=1, data!D1203, "0")</f>
        <v>0</v>
      </c>
    </row>
    <row r="1204" spans="1:29" x14ac:dyDescent="0.25">
      <c r="A1204" s="1">
        <v>197371</v>
      </c>
      <c r="B1204">
        <v>2</v>
      </c>
      <c r="C1204" s="1" t="s">
        <v>1225</v>
      </c>
      <c r="D1204">
        <v>2</v>
      </c>
      <c r="E1204">
        <v>8</v>
      </c>
      <c r="F1204">
        <v>19</v>
      </c>
      <c r="G1204">
        <v>2</v>
      </c>
      <c r="H1204">
        <v>62</v>
      </c>
      <c r="I1204">
        <v>2</v>
      </c>
      <c r="J1204">
        <v>1</v>
      </c>
      <c r="K1204">
        <v>4</v>
      </c>
      <c r="L1204">
        <v>10</v>
      </c>
      <c r="M1204">
        <v>2</v>
      </c>
      <c r="N1204">
        <v>1</v>
      </c>
      <c r="O1204">
        <v>5</v>
      </c>
      <c r="P1204">
        <v>1</v>
      </c>
      <c r="Q1204">
        <v>6.5289999999999999</v>
      </c>
      <c r="R1204">
        <v>-1</v>
      </c>
      <c r="S1204">
        <v>0</v>
      </c>
      <c r="T1204">
        <v>162.80000000000001</v>
      </c>
      <c r="U1204">
        <v>58.4</v>
      </c>
      <c r="V1204">
        <v>22.035</v>
      </c>
      <c r="W1204">
        <v>0.76100000000000001</v>
      </c>
      <c r="X1204">
        <v>1</v>
      </c>
      <c r="Y1204">
        <v>3</v>
      </c>
      <c r="Z1204">
        <f>IF(AND(MIN(data!D1204:'data'!K1204, data!M1204:'data'!Y1204)&gt;=0, IF(data!L1204&lt;0, FALSE, data!L1204&lt;=95),COUNTA(data!D1204:'data'!Y1204)=22), 1, 0)</f>
        <v>0</v>
      </c>
      <c r="AA1204">
        <f>IF(data!D1204=3, IF(COUNTIFS(data!A:A, data!A1204, data!G:G, "&lt;&gt;2")=0, 1, 0), 0)</f>
        <v>0</v>
      </c>
      <c r="AB1204">
        <f>IF(AND(data!G1204=2, COUNTIFS(data!A:A, data!A1204, data!G:G, 2) = data!D1204), 1, 0)</f>
        <v>0</v>
      </c>
      <c r="AC1204" t="str">
        <f>IF(AB1204=1, data!D1204, "0")</f>
        <v>0</v>
      </c>
    </row>
    <row r="1205" spans="1:29" x14ac:dyDescent="0.25">
      <c r="A1205" s="1">
        <v>198051</v>
      </c>
      <c r="B1205">
        <v>1</v>
      </c>
      <c r="C1205" s="1" t="s">
        <v>1226</v>
      </c>
      <c r="D1205">
        <v>4</v>
      </c>
      <c r="E1205">
        <v>2</v>
      </c>
      <c r="F1205">
        <v>15</v>
      </c>
      <c r="G1205">
        <v>2</v>
      </c>
      <c r="H1205">
        <v>20</v>
      </c>
      <c r="I1205">
        <v>1</v>
      </c>
      <c r="J1205">
        <v>1</v>
      </c>
      <c r="K1205">
        <v>3</v>
      </c>
      <c r="L1205">
        <v>-1</v>
      </c>
      <c r="M1205">
        <v>2</v>
      </c>
      <c r="N1205">
        <v>4</v>
      </c>
      <c r="O1205">
        <v>1</v>
      </c>
      <c r="P1205">
        <v>1</v>
      </c>
      <c r="Q1205">
        <v>24.866</v>
      </c>
      <c r="R1205">
        <v>2</v>
      </c>
      <c r="S1205">
        <v>0</v>
      </c>
      <c r="T1205">
        <v>161.6</v>
      </c>
      <c r="U1205">
        <v>82.1</v>
      </c>
      <c r="V1205">
        <v>31.437999999999999</v>
      </c>
      <c r="W1205">
        <v>-1</v>
      </c>
      <c r="X1205">
        <v>2</v>
      </c>
      <c r="Y1205">
        <v>1</v>
      </c>
      <c r="Z1205">
        <f>IF(AND(MIN(data!D1205:'data'!K1205, data!M1205:'data'!Y1205)&gt;=0, IF(data!L1205&lt;0, FALSE, data!L1205&lt;=95),COUNTA(data!D1205:'data'!Y1205)=22), 1, 0)</f>
        <v>0</v>
      </c>
      <c r="AA1205">
        <f>IF(data!D1205=3, IF(COUNTIFS(data!A:A, data!A1205, data!G:G, "&lt;&gt;2")=0, 1, 0), 0)</f>
        <v>0</v>
      </c>
      <c r="AB1205">
        <f>IF(AND(data!G1205=2, COUNTIFS(data!A:A, data!A1205, data!G:G, 2) = data!D1205), 1, 0)</f>
        <v>0</v>
      </c>
      <c r="AC1205" t="str">
        <f>IF(AB1205=1, data!D1205, "0")</f>
        <v>0</v>
      </c>
    </row>
    <row r="1206" spans="1:29" x14ac:dyDescent="0.25">
      <c r="A1206" s="1">
        <v>198051</v>
      </c>
      <c r="B1206">
        <v>2</v>
      </c>
      <c r="C1206" s="1" t="s">
        <v>1227</v>
      </c>
      <c r="D1206">
        <v>4</v>
      </c>
      <c r="E1206">
        <v>2</v>
      </c>
      <c r="F1206">
        <v>15</v>
      </c>
      <c r="G1206">
        <v>1</v>
      </c>
      <c r="H1206">
        <v>19</v>
      </c>
      <c r="I1206">
        <v>1</v>
      </c>
      <c r="J1206">
        <v>7</v>
      </c>
      <c r="K1206">
        <v>3</v>
      </c>
      <c r="L1206">
        <v>-1</v>
      </c>
      <c r="M1206">
        <v>3</v>
      </c>
      <c r="N1206">
        <v>4</v>
      </c>
      <c r="O1206">
        <v>3</v>
      </c>
      <c r="P1206">
        <v>1</v>
      </c>
      <c r="Q1206">
        <v>-9</v>
      </c>
      <c r="R1206">
        <v>1</v>
      </c>
      <c r="S1206">
        <v>0</v>
      </c>
      <c r="T1206">
        <v>181.2</v>
      </c>
      <c r="U1206">
        <v>66</v>
      </c>
      <c r="V1206">
        <v>20.100999999999999</v>
      </c>
      <c r="W1206">
        <v>-1</v>
      </c>
      <c r="X1206">
        <v>3</v>
      </c>
      <c r="Y1206">
        <v>2</v>
      </c>
      <c r="Z1206">
        <f>IF(AND(MIN(data!D1206:'data'!K1206, data!M1206:'data'!Y1206)&gt;=0, IF(data!L1206&lt;0, FALSE, data!L1206&lt;=95),COUNTA(data!D1206:'data'!Y1206)=22), 1, 0)</f>
        <v>0</v>
      </c>
      <c r="AA1206">
        <f>IF(data!D1206=3, IF(COUNTIFS(data!A:A, data!A1206, data!G:G, "&lt;&gt;2")=0, 1, 0), 0)</f>
        <v>0</v>
      </c>
      <c r="AB1206">
        <f>IF(AND(data!G1206=2, COUNTIFS(data!A:A, data!A1206, data!G:G, 2) = data!D1206), 1, 0)</f>
        <v>0</v>
      </c>
      <c r="AC1206" t="str">
        <f>IF(AB1206=1, data!D1206, "0")</f>
        <v>0</v>
      </c>
    </row>
    <row r="1207" spans="1:29" x14ac:dyDescent="0.25">
      <c r="A1207" s="1">
        <v>198051</v>
      </c>
      <c r="B1207">
        <v>3</v>
      </c>
      <c r="C1207" s="1" t="s">
        <v>1228</v>
      </c>
      <c r="D1207">
        <v>4</v>
      </c>
      <c r="E1207">
        <v>2</v>
      </c>
      <c r="F1207">
        <v>15</v>
      </c>
      <c r="G1207">
        <v>2</v>
      </c>
      <c r="H1207">
        <v>20</v>
      </c>
      <c r="I1207">
        <v>1</v>
      </c>
      <c r="J1207">
        <v>1</v>
      </c>
      <c r="K1207">
        <v>3</v>
      </c>
      <c r="L1207">
        <v>-1</v>
      </c>
      <c r="M1207">
        <v>2</v>
      </c>
      <c r="N1207">
        <v>2</v>
      </c>
      <c r="O1207">
        <v>5</v>
      </c>
      <c r="P1207">
        <v>1</v>
      </c>
      <c r="Q1207">
        <v>15</v>
      </c>
      <c r="R1207">
        <v>1</v>
      </c>
      <c r="S1207">
        <v>1</v>
      </c>
      <c r="T1207">
        <v>154.19999999999999</v>
      </c>
      <c r="U1207">
        <v>56.8</v>
      </c>
      <c r="V1207">
        <v>23.888000000000002</v>
      </c>
      <c r="W1207">
        <v>-1</v>
      </c>
      <c r="X1207">
        <v>2</v>
      </c>
      <c r="Y1207">
        <v>1</v>
      </c>
      <c r="Z1207">
        <f>IF(AND(MIN(data!D1207:'data'!K1207, data!M1207:'data'!Y1207)&gt;=0, IF(data!L1207&lt;0, FALSE, data!L1207&lt;=95),COUNTA(data!D1207:'data'!Y1207)=22), 1, 0)</f>
        <v>0</v>
      </c>
      <c r="AA1207">
        <f>IF(data!D1207=3, IF(COUNTIFS(data!A:A, data!A1207, data!G:G, "&lt;&gt;2")=0, 1, 0), 0)</f>
        <v>0</v>
      </c>
      <c r="AB1207">
        <f>IF(AND(data!G1207=2, COUNTIFS(data!A:A, data!A1207, data!G:G, 2) = data!D1207), 1, 0)</f>
        <v>0</v>
      </c>
      <c r="AC1207" t="str">
        <f>IF(AB1207=1, data!D1207, "0")</f>
        <v>0</v>
      </c>
    </row>
    <row r="1208" spans="1:29" x14ac:dyDescent="0.25">
      <c r="A1208" s="1">
        <v>198051</v>
      </c>
      <c r="B1208">
        <v>4</v>
      </c>
      <c r="C1208" s="1" t="s">
        <v>1229</v>
      </c>
      <c r="D1208">
        <v>4</v>
      </c>
      <c r="E1208">
        <v>2</v>
      </c>
      <c r="F1208">
        <v>15</v>
      </c>
      <c r="G1208">
        <v>1</v>
      </c>
      <c r="H1208">
        <v>19</v>
      </c>
      <c r="I1208">
        <v>1</v>
      </c>
      <c r="J1208">
        <v>1</v>
      </c>
      <c r="K1208">
        <v>3</v>
      </c>
      <c r="L1208">
        <v>-1</v>
      </c>
      <c r="M1208">
        <v>2</v>
      </c>
      <c r="N1208">
        <v>1</v>
      </c>
      <c r="O1208">
        <v>5</v>
      </c>
      <c r="P1208">
        <v>1</v>
      </c>
      <c r="Q1208">
        <v>-9</v>
      </c>
      <c r="R1208">
        <v>2</v>
      </c>
      <c r="S1208">
        <v>0</v>
      </c>
      <c r="T1208">
        <v>173.2</v>
      </c>
      <c r="U1208">
        <v>56.6</v>
      </c>
      <c r="V1208">
        <v>18.867999999999999</v>
      </c>
      <c r="W1208">
        <v>-1</v>
      </c>
      <c r="X1208">
        <v>3</v>
      </c>
      <c r="Y1208">
        <v>2</v>
      </c>
      <c r="Z1208">
        <f>IF(AND(MIN(data!D1208:'data'!K1208, data!M1208:'data'!Y1208)&gt;=0, IF(data!L1208&lt;0, FALSE, data!L1208&lt;=95),COUNTA(data!D1208:'data'!Y1208)=22), 1, 0)</f>
        <v>0</v>
      </c>
      <c r="AA1208">
        <f>IF(data!D1208=3, IF(COUNTIFS(data!A:A, data!A1208, data!G:G, "&lt;&gt;2")=0, 1, 0), 0)</f>
        <v>0</v>
      </c>
      <c r="AB1208">
        <f>IF(AND(data!G1208=2, COUNTIFS(data!A:A, data!A1208, data!G:G, 2) = data!D1208), 1, 0)</f>
        <v>0</v>
      </c>
      <c r="AC1208" t="str">
        <f>IF(AB1208=1, data!D1208, "0")</f>
        <v>0</v>
      </c>
    </row>
    <row r="1209" spans="1:29" x14ac:dyDescent="0.25">
      <c r="A1209" s="1">
        <v>198181</v>
      </c>
      <c r="B1209">
        <v>1</v>
      </c>
      <c r="C1209" s="1" t="s">
        <v>1230</v>
      </c>
      <c r="D1209">
        <v>1</v>
      </c>
      <c r="E1209">
        <v>2</v>
      </c>
      <c r="F1209">
        <v>15</v>
      </c>
      <c r="G1209">
        <v>1</v>
      </c>
      <c r="H1209">
        <v>54</v>
      </c>
      <c r="I1209">
        <v>4</v>
      </c>
      <c r="J1209">
        <v>1</v>
      </c>
      <c r="K1209">
        <v>7</v>
      </c>
      <c r="L1209">
        <v>4</v>
      </c>
      <c r="M1209">
        <v>3</v>
      </c>
      <c r="N1209">
        <v>4</v>
      </c>
      <c r="O1209">
        <v>2</v>
      </c>
      <c r="P1209">
        <v>1</v>
      </c>
      <c r="Q1209">
        <v>29.518000000000001</v>
      </c>
      <c r="R1209">
        <v>-1</v>
      </c>
      <c r="S1209">
        <v>10</v>
      </c>
      <c r="T1209">
        <v>173</v>
      </c>
      <c r="U1209">
        <v>84.6</v>
      </c>
      <c r="V1209">
        <v>28.266999999999999</v>
      </c>
      <c r="W1209">
        <v>1.0629999999999999</v>
      </c>
      <c r="X1209">
        <v>2</v>
      </c>
      <c r="Y1209">
        <v>1</v>
      </c>
      <c r="Z1209">
        <f>IF(AND(MIN(data!D1209:'data'!K1209, data!M1209:'data'!Y1209)&gt;=0, IF(data!L1209&lt;0, FALSE, data!L1209&lt;=95),COUNTA(data!D1209:'data'!Y1209)=22), 1, 0)</f>
        <v>0</v>
      </c>
      <c r="AA1209">
        <f>IF(data!D1209=3, IF(COUNTIFS(data!A:A, data!A1209, data!G:G, "&lt;&gt;2")=0, 1, 0), 0)</f>
        <v>0</v>
      </c>
      <c r="AB1209">
        <f>IF(AND(data!G1209=2, COUNTIFS(data!A:A, data!A1209, data!G:G, 2) = data!D1209), 1, 0)</f>
        <v>0</v>
      </c>
      <c r="AC1209" t="str">
        <f>IF(AB1209=1, data!D1209, "0")</f>
        <v>0</v>
      </c>
    </row>
    <row r="1210" spans="1:29" x14ac:dyDescent="0.25">
      <c r="A1210" s="1">
        <v>198201</v>
      </c>
      <c r="B1210">
        <v>1</v>
      </c>
      <c r="C1210" s="1" t="s">
        <v>1231</v>
      </c>
      <c r="D1210">
        <v>2</v>
      </c>
      <c r="E1210">
        <v>2</v>
      </c>
      <c r="F1210">
        <v>15</v>
      </c>
      <c r="G1210">
        <v>2</v>
      </c>
      <c r="H1210">
        <v>51</v>
      </c>
      <c r="I1210">
        <v>1</v>
      </c>
      <c r="J1210">
        <v>2</v>
      </c>
      <c r="K1210">
        <v>7</v>
      </c>
      <c r="L1210">
        <v>5</v>
      </c>
      <c r="M1210">
        <v>3</v>
      </c>
      <c r="N1210">
        <v>4</v>
      </c>
      <c r="O1210">
        <v>3</v>
      </c>
      <c r="P1210">
        <v>1</v>
      </c>
      <c r="Q1210">
        <v>1.38</v>
      </c>
      <c r="R1210">
        <v>-1</v>
      </c>
      <c r="S1210">
        <v>3</v>
      </c>
      <c r="T1210">
        <v>174.4</v>
      </c>
      <c r="U1210">
        <v>87.5</v>
      </c>
      <c r="V1210">
        <v>28.768000000000001</v>
      </c>
      <c r="W1210">
        <v>0.91500000000000004</v>
      </c>
      <c r="X1210">
        <v>2</v>
      </c>
      <c r="Y1210">
        <v>3</v>
      </c>
      <c r="Z1210">
        <f>IF(AND(MIN(data!D1210:'data'!K1210, data!M1210:'data'!Y1210)&gt;=0, IF(data!L1210&lt;0, FALSE, data!L1210&lt;=95),COUNTA(data!D1210:'data'!Y1210)=22), 1, 0)</f>
        <v>0</v>
      </c>
      <c r="AA1210">
        <f>IF(data!D1210=3, IF(COUNTIFS(data!A:A, data!A1210, data!G:G, "&lt;&gt;2")=0, 1, 0), 0)</f>
        <v>0</v>
      </c>
      <c r="AB1210">
        <f>IF(AND(data!G1210=2, COUNTIFS(data!A:A, data!A1210, data!G:G, 2) = data!D1210), 1, 0)</f>
        <v>0</v>
      </c>
      <c r="AC1210" t="str">
        <f>IF(AB1210=1, data!D1210, "0")</f>
        <v>0</v>
      </c>
    </row>
    <row r="1211" spans="1:29" x14ac:dyDescent="0.25">
      <c r="A1211" s="1">
        <v>198201</v>
      </c>
      <c r="B1211">
        <v>2</v>
      </c>
      <c r="C1211" s="1" t="s">
        <v>1232</v>
      </c>
      <c r="D1211">
        <v>2</v>
      </c>
      <c r="E1211">
        <v>2</v>
      </c>
      <c r="F1211">
        <v>15</v>
      </c>
      <c r="G1211">
        <v>1</v>
      </c>
      <c r="H1211">
        <v>12</v>
      </c>
      <c r="I1211">
        <v>-1</v>
      </c>
      <c r="J1211">
        <v>6</v>
      </c>
      <c r="K1211">
        <v>-1</v>
      </c>
      <c r="L1211">
        <v>5</v>
      </c>
      <c r="M1211">
        <v>2</v>
      </c>
      <c r="N1211">
        <v>-1</v>
      </c>
      <c r="O1211">
        <v>-1</v>
      </c>
      <c r="P1211">
        <v>-1</v>
      </c>
      <c r="Q1211">
        <v>-1</v>
      </c>
      <c r="R1211">
        <v>-1</v>
      </c>
      <c r="S1211">
        <v>-2</v>
      </c>
      <c r="T1211">
        <v>152.80000000000001</v>
      </c>
      <c r="U1211">
        <v>74.599999999999994</v>
      </c>
      <c r="V1211">
        <v>31.952000000000002</v>
      </c>
      <c r="W1211">
        <v>-1</v>
      </c>
      <c r="X1211">
        <v>2</v>
      </c>
      <c r="Y1211">
        <v>3</v>
      </c>
      <c r="Z1211">
        <f>IF(AND(MIN(data!D1211:'data'!K1211, data!M1211:'data'!Y1211)&gt;=0, IF(data!L1211&lt;0, FALSE, data!L1211&lt;=95),COUNTA(data!D1211:'data'!Y1211)=22), 1, 0)</f>
        <v>0</v>
      </c>
      <c r="AA1211">
        <f>IF(data!D1211=3, IF(COUNTIFS(data!A:A, data!A1211, data!G:G, "&lt;&gt;2")=0, 1, 0), 0)</f>
        <v>0</v>
      </c>
      <c r="AB1211">
        <f>IF(AND(data!G1211=2, COUNTIFS(data!A:A, data!A1211, data!G:G, 2) = data!D1211), 1, 0)</f>
        <v>0</v>
      </c>
      <c r="AC1211" t="str">
        <f>IF(AB1211=1, data!D1211, "0")</f>
        <v>0</v>
      </c>
    </row>
    <row r="1212" spans="1:29" x14ac:dyDescent="0.25">
      <c r="A1212" s="1">
        <v>198251</v>
      </c>
      <c r="B1212">
        <v>1</v>
      </c>
      <c r="C1212" s="1" t="s">
        <v>1233</v>
      </c>
      <c r="D1212">
        <v>3</v>
      </c>
      <c r="E1212">
        <v>2</v>
      </c>
      <c r="F1212">
        <v>15</v>
      </c>
      <c r="G1212">
        <v>2</v>
      </c>
      <c r="H1212">
        <v>28</v>
      </c>
      <c r="I1212">
        <v>6</v>
      </c>
      <c r="J1212">
        <v>3</v>
      </c>
      <c r="K1212">
        <v>6</v>
      </c>
      <c r="L1212">
        <v>7</v>
      </c>
      <c r="M1212">
        <v>2</v>
      </c>
      <c r="N1212">
        <v>1</v>
      </c>
      <c r="O1212">
        <v>5</v>
      </c>
      <c r="P1212">
        <v>2</v>
      </c>
      <c r="Q1212">
        <v>0</v>
      </c>
      <c r="R1212">
        <v>-1</v>
      </c>
      <c r="S1212">
        <v>0</v>
      </c>
      <c r="T1212">
        <v>162.19999999999999</v>
      </c>
      <c r="U1212">
        <v>57.8</v>
      </c>
      <c r="V1212">
        <v>21.97</v>
      </c>
      <c r="W1212">
        <v>0.65400000000000003</v>
      </c>
      <c r="X1212">
        <v>-9</v>
      </c>
      <c r="Y1212">
        <v>-9</v>
      </c>
      <c r="Z1212">
        <f>IF(AND(MIN(data!D1212:'data'!K1212, data!M1212:'data'!Y1212)&gt;=0, IF(data!L1212&lt;0, FALSE, data!L1212&lt;=95),COUNTA(data!D1212:'data'!Y1212)=22), 1, 0)</f>
        <v>0</v>
      </c>
      <c r="AA1212">
        <f>IF(data!D1212=3, IF(COUNTIFS(data!A:A, data!A1212, data!G:G, "&lt;&gt;2")=0, 1, 0), 0)</f>
        <v>0</v>
      </c>
      <c r="AB1212">
        <f>IF(AND(data!G1212=2, COUNTIFS(data!A:A, data!A1212, data!G:G, 2) = data!D1212), 1, 0)</f>
        <v>0</v>
      </c>
      <c r="AC1212" t="str">
        <f>IF(AB1212=1, data!D1212, "0")</f>
        <v>0</v>
      </c>
    </row>
    <row r="1213" spans="1:29" x14ac:dyDescent="0.25">
      <c r="A1213" s="1">
        <v>198251</v>
      </c>
      <c r="B1213">
        <v>2</v>
      </c>
      <c r="C1213" s="1" t="s">
        <v>1234</v>
      </c>
      <c r="D1213">
        <v>3</v>
      </c>
      <c r="E1213">
        <v>2</v>
      </c>
      <c r="F1213">
        <v>15</v>
      </c>
      <c r="G1213">
        <v>2</v>
      </c>
      <c r="H1213">
        <v>8</v>
      </c>
      <c r="I1213">
        <v>-1</v>
      </c>
      <c r="J1213">
        <v>3</v>
      </c>
      <c r="K1213">
        <v>-1</v>
      </c>
      <c r="L1213">
        <v>7</v>
      </c>
      <c r="M1213">
        <v>1</v>
      </c>
      <c r="N1213">
        <v>-1</v>
      </c>
      <c r="O1213">
        <v>-1</v>
      </c>
      <c r="P1213">
        <v>-1</v>
      </c>
      <c r="Q1213">
        <v>-1</v>
      </c>
      <c r="R1213">
        <v>-1</v>
      </c>
      <c r="S1213">
        <v>-2</v>
      </c>
      <c r="T1213">
        <v>130.4</v>
      </c>
      <c r="U1213">
        <v>33</v>
      </c>
      <c r="V1213">
        <v>19.407</v>
      </c>
      <c r="W1213">
        <v>-1</v>
      </c>
      <c r="X1213">
        <v>-8</v>
      </c>
      <c r="Y1213">
        <v>3</v>
      </c>
      <c r="Z1213">
        <f>IF(AND(MIN(data!D1213:'data'!K1213, data!M1213:'data'!Y1213)&gt;=0, IF(data!L1213&lt;0, FALSE, data!L1213&lt;=95),COUNTA(data!D1213:'data'!Y1213)=22), 1, 0)</f>
        <v>0</v>
      </c>
      <c r="AA1213">
        <f>IF(data!D1213=3, IF(COUNTIFS(data!A:A, data!A1213, data!G:G, "&lt;&gt;2")=0, 1, 0), 0)</f>
        <v>0</v>
      </c>
      <c r="AB1213">
        <f>IF(AND(data!G1213=2, COUNTIFS(data!A:A, data!A1213, data!G:G, 2) = data!D1213), 1, 0)</f>
        <v>0</v>
      </c>
      <c r="AC1213" t="str">
        <f>IF(AB1213=1, data!D1213, "0")</f>
        <v>0</v>
      </c>
    </row>
    <row r="1214" spans="1:29" x14ac:dyDescent="0.25">
      <c r="A1214" s="1">
        <v>198251</v>
      </c>
      <c r="B1214">
        <v>3</v>
      </c>
      <c r="C1214" s="1" t="s">
        <v>1235</v>
      </c>
      <c r="D1214">
        <v>3</v>
      </c>
      <c r="E1214">
        <v>2</v>
      </c>
      <c r="F1214">
        <v>15</v>
      </c>
      <c r="G1214">
        <v>1</v>
      </c>
      <c r="H1214">
        <v>4</v>
      </c>
      <c r="I1214">
        <v>-1</v>
      </c>
      <c r="J1214">
        <v>3</v>
      </c>
      <c r="K1214">
        <v>-1</v>
      </c>
      <c r="L1214">
        <v>7</v>
      </c>
      <c r="M1214">
        <v>2</v>
      </c>
      <c r="N1214">
        <v>-1</v>
      </c>
      <c r="O1214">
        <v>-1</v>
      </c>
      <c r="P1214">
        <v>-1</v>
      </c>
      <c r="Q1214">
        <v>-1</v>
      </c>
      <c r="R1214">
        <v>-1</v>
      </c>
      <c r="S1214">
        <v>-2</v>
      </c>
      <c r="T1214">
        <v>102.4</v>
      </c>
      <c r="U1214">
        <v>14.9</v>
      </c>
      <c r="V1214">
        <v>14.21</v>
      </c>
      <c r="W1214">
        <v>-1</v>
      </c>
      <c r="X1214">
        <v>-2</v>
      </c>
      <c r="Y1214">
        <v>-2</v>
      </c>
      <c r="Z1214">
        <f>IF(AND(MIN(data!D1214:'data'!K1214, data!M1214:'data'!Y1214)&gt;=0, IF(data!L1214&lt;0, FALSE, data!L1214&lt;=95),COUNTA(data!D1214:'data'!Y1214)=22), 1, 0)</f>
        <v>0</v>
      </c>
      <c r="AA1214">
        <f>IF(data!D1214=3, IF(COUNTIFS(data!A:A, data!A1214, data!G:G, "&lt;&gt;2")=0, 1, 0), 0)</f>
        <v>0</v>
      </c>
      <c r="AB1214">
        <f>IF(AND(data!G1214=2, COUNTIFS(data!A:A, data!A1214, data!G:G, 2) = data!D1214), 1, 0)</f>
        <v>0</v>
      </c>
      <c r="AC1214" t="str">
        <f>IF(AB1214=1, data!D1214, "0")</f>
        <v>0</v>
      </c>
    </row>
    <row r="1215" spans="1:29" x14ac:dyDescent="0.25">
      <c r="A1215" s="1">
        <v>198271</v>
      </c>
      <c r="B1215">
        <v>1</v>
      </c>
      <c r="C1215" s="1" t="s">
        <v>1236</v>
      </c>
      <c r="D1215">
        <v>5</v>
      </c>
      <c r="E1215">
        <v>2</v>
      </c>
      <c r="F1215">
        <v>15</v>
      </c>
      <c r="G1215">
        <v>1</v>
      </c>
      <c r="H1215">
        <v>22</v>
      </c>
      <c r="I1215">
        <v>1</v>
      </c>
      <c r="J1215">
        <v>1</v>
      </c>
      <c r="K1215">
        <v>3</v>
      </c>
      <c r="L1215">
        <v>-1</v>
      </c>
      <c r="M1215">
        <v>3</v>
      </c>
      <c r="N1215">
        <v>2</v>
      </c>
      <c r="O1215">
        <v>5</v>
      </c>
      <c r="P1215">
        <v>1</v>
      </c>
      <c r="Q1215">
        <v>19.094999999999999</v>
      </c>
      <c r="R1215">
        <v>4</v>
      </c>
      <c r="S1215">
        <v>8</v>
      </c>
      <c r="T1215">
        <v>179.2</v>
      </c>
      <c r="U1215">
        <v>94.7</v>
      </c>
      <c r="V1215">
        <v>29.49</v>
      </c>
      <c r="W1215">
        <v>0.96299999999999997</v>
      </c>
      <c r="X1215">
        <v>2</v>
      </c>
      <c r="Y1215">
        <v>1</v>
      </c>
      <c r="Z1215">
        <f>IF(AND(MIN(data!D1215:'data'!K1215, data!M1215:'data'!Y1215)&gt;=0, IF(data!L1215&lt;0, FALSE, data!L1215&lt;=95),COUNTA(data!D1215:'data'!Y1215)=22), 1, 0)</f>
        <v>0</v>
      </c>
      <c r="AA1215">
        <f>IF(data!D1215=3, IF(COUNTIFS(data!A:A, data!A1215, data!G:G, "&lt;&gt;2")=0, 1, 0), 0)</f>
        <v>0</v>
      </c>
      <c r="AB1215">
        <f>IF(AND(data!G1215=2, COUNTIFS(data!A:A, data!A1215, data!G:G, 2) = data!D1215), 1, 0)</f>
        <v>0</v>
      </c>
      <c r="AC1215" t="str">
        <f>IF(AB1215=1, data!D1215, "0")</f>
        <v>0</v>
      </c>
    </row>
    <row r="1216" spans="1:29" x14ac:dyDescent="0.25">
      <c r="A1216" s="1">
        <v>198271</v>
      </c>
      <c r="B1216">
        <v>2</v>
      </c>
      <c r="C1216" s="1" t="s">
        <v>1237</v>
      </c>
      <c r="D1216">
        <v>5</v>
      </c>
      <c r="E1216">
        <v>2</v>
      </c>
      <c r="F1216">
        <v>15</v>
      </c>
      <c r="G1216">
        <v>1</v>
      </c>
      <c r="H1216">
        <v>21</v>
      </c>
      <c r="I1216">
        <v>1</v>
      </c>
      <c r="J1216">
        <v>1</v>
      </c>
      <c r="K1216">
        <v>3</v>
      </c>
      <c r="L1216">
        <v>-1</v>
      </c>
      <c r="M1216">
        <v>2</v>
      </c>
      <c r="N1216">
        <v>1</v>
      </c>
      <c r="O1216">
        <v>5</v>
      </c>
      <c r="P1216">
        <v>1</v>
      </c>
      <c r="Q1216">
        <v>15.009</v>
      </c>
      <c r="R1216">
        <v>3</v>
      </c>
      <c r="S1216">
        <v>0</v>
      </c>
      <c r="T1216">
        <v>176.8</v>
      </c>
      <c r="U1216">
        <v>67</v>
      </c>
      <c r="V1216">
        <v>21.434000000000001</v>
      </c>
      <c r="W1216">
        <v>0.82099999999999995</v>
      </c>
      <c r="X1216">
        <v>1</v>
      </c>
      <c r="Y1216">
        <v>3</v>
      </c>
      <c r="Z1216">
        <f>IF(AND(MIN(data!D1216:'data'!K1216, data!M1216:'data'!Y1216)&gt;=0, IF(data!L1216&lt;0, FALSE, data!L1216&lt;=95),COUNTA(data!D1216:'data'!Y1216)=22), 1, 0)</f>
        <v>0</v>
      </c>
      <c r="AA1216">
        <f>IF(data!D1216=3, IF(COUNTIFS(data!A:A, data!A1216, data!G:G, "&lt;&gt;2")=0, 1, 0), 0)</f>
        <v>0</v>
      </c>
      <c r="AB1216">
        <f>IF(AND(data!G1216=2, COUNTIFS(data!A:A, data!A1216, data!G:G, 2) = data!D1216), 1, 0)</f>
        <v>0</v>
      </c>
      <c r="AC1216" t="str">
        <f>IF(AB1216=1, data!D1216, "0")</f>
        <v>0</v>
      </c>
    </row>
    <row r="1217" spans="1:29" x14ac:dyDescent="0.25">
      <c r="A1217" s="1">
        <v>198271</v>
      </c>
      <c r="B1217">
        <v>3</v>
      </c>
      <c r="C1217" s="1" t="s">
        <v>1238</v>
      </c>
      <c r="D1217">
        <v>5</v>
      </c>
      <c r="E1217">
        <v>2</v>
      </c>
      <c r="F1217">
        <v>15</v>
      </c>
      <c r="G1217">
        <v>2</v>
      </c>
      <c r="H1217">
        <v>22</v>
      </c>
      <c r="I1217">
        <v>1</v>
      </c>
      <c r="J1217">
        <v>1</v>
      </c>
      <c r="K1217">
        <v>3</v>
      </c>
      <c r="L1217">
        <v>-1</v>
      </c>
      <c r="M1217">
        <v>2</v>
      </c>
      <c r="N1217">
        <v>2</v>
      </c>
      <c r="O1217">
        <v>5</v>
      </c>
      <c r="P1217">
        <v>1</v>
      </c>
      <c r="Q1217">
        <v>43.5</v>
      </c>
      <c r="R1217">
        <v>4</v>
      </c>
      <c r="S1217">
        <v>3</v>
      </c>
      <c r="T1217">
        <v>177</v>
      </c>
      <c r="U1217">
        <v>74.599999999999994</v>
      </c>
      <c r="V1217">
        <v>23.812000000000001</v>
      </c>
      <c r="W1217">
        <v>0.71499999999999997</v>
      </c>
      <c r="X1217">
        <v>1</v>
      </c>
      <c r="Y1217">
        <v>1</v>
      </c>
      <c r="Z1217">
        <f>IF(AND(MIN(data!D1217:'data'!K1217, data!M1217:'data'!Y1217)&gt;=0, IF(data!L1217&lt;0, FALSE, data!L1217&lt;=95),COUNTA(data!D1217:'data'!Y1217)=22), 1, 0)</f>
        <v>0</v>
      </c>
      <c r="AA1217">
        <f>IF(data!D1217=3, IF(COUNTIFS(data!A:A, data!A1217, data!G:G, "&lt;&gt;2")=0, 1, 0), 0)</f>
        <v>0</v>
      </c>
      <c r="AB1217">
        <f>IF(AND(data!G1217=2, COUNTIFS(data!A:A, data!A1217, data!G:G, 2) = data!D1217), 1, 0)</f>
        <v>0</v>
      </c>
      <c r="AC1217" t="str">
        <f>IF(AB1217=1, data!D1217, "0")</f>
        <v>0</v>
      </c>
    </row>
    <row r="1218" spans="1:29" x14ac:dyDescent="0.25">
      <c r="A1218" s="1">
        <v>198271</v>
      </c>
      <c r="B1218">
        <v>4</v>
      </c>
      <c r="C1218" s="1" t="s">
        <v>1239</v>
      </c>
      <c r="D1218">
        <v>5</v>
      </c>
      <c r="E1218">
        <v>2</v>
      </c>
      <c r="F1218">
        <v>15</v>
      </c>
      <c r="G1218">
        <v>2</v>
      </c>
      <c r="H1218">
        <v>20</v>
      </c>
      <c r="I1218">
        <v>1</v>
      </c>
      <c r="J1218">
        <v>1</v>
      </c>
      <c r="K1218">
        <v>3</v>
      </c>
      <c r="L1218">
        <v>-1</v>
      </c>
      <c r="M1218">
        <v>1</v>
      </c>
      <c r="N1218">
        <v>1</v>
      </c>
      <c r="O1218">
        <v>5</v>
      </c>
      <c r="P1218">
        <v>1</v>
      </c>
      <c r="Q1218">
        <v>10.324999999999999</v>
      </c>
      <c r="R1218">
        <v>4</v>
      </c>
      <c r="S1218">
        <v>3</v>
      </c>
      <c r="T1218">
        <v>158.19999999999999</v>
      </c>
      <c r="U1218">
        <v>89.3</v>
      </c>
      <c r="V1218">
        <v>35.680999999999997</v>
      </c>
      <c r="W1218">
        <v>-1</v>
      </c>
      <c r="X1218">
        <v>2</v>
      </c>
      <c r="Y1218">
        <v>1</v>
      </c>
      <c r="Z1218">
        <f>IF(AND(MIN(data!D1218:'data'!K1218, data!M1218:'data'!Y1218)&gt;=0, IF(data!L1218&lt;0, FALSE, data!L1218&lt;=95),COUNTA(data!D1218:'data'!Y1218)=22), 1, 0)</f>
        <v>0</v>
      </c>
      <c r="AA1218">
        <f>IF(data!D1218=3, IF(COUNTIFS(data!A:A, data!A1218, data!G:G, "&lt;&gt;2")=0, 1, 0), 0)</f>
        <v>0</v>
      </c>
      <c r="AB1218">
        <f>IF(AND(data!G1218=2, COUNTIFS(data!A:A, data!A1218, data!G:G, 2) = data!D1218), 1, 0)</f>
        <v>0</v>
      </c>
      <c r="AC1218" t="str">
        <f>IF(AB1218=1, data!D1218, "0")</f>
        <v>0</v>
      </c>
    </row>
    <row r="1219" spans="1:29" x14ac:dyDescent="0.25">
      <c r="A1219" s="1">
        <v>198271</v>
      </c>
      <c r="B1219">
        <v>5</v>
      </c>
      <c r="C1219" s="1" t="s">
        <v>1240</v>
      </c>
      <c r="D1219">
        <v>5</v>
      </c>
      <c r="E1219">
        <v>2</v>
      </c>
      <c r="F1219">
        <v>15</v>
      </c>
      <c r="G1219">
        <v>2</v>
      </c>
      <c r="H1219">
        <v>22</v>
      </c>
      <c r="I1219">
        <v>1</v>
      </c>
      <c r="J1219">
        <v>1</v>
      </c>
      <c r="K1219">
        <v>3</v>
      </c>
      <c r="L1219">
        <v>-1</v>
      </c>
      <c r="M1219">
        <v>2</v>
      </c>
      <c r="N1219">
        <v>1</v>
      </c>
      <c r="O1219">
        <v>5</v>
      </c>
      <c r="P1219">
        <v>1</v>
      </c>
      <c r="Q1219">
        <v>3.75</v>
      </c>
      <c r="R1219">
        <v>2</v>
      </c>
      <c r="S1219">
        <v>0</v>
      </c>
      <c r="T1219">
        <v>158.80000000000001</v>
      </c>
      <c r="U1219">
        <v>67.3</v>
      </c>
      <c r="V1219">
        <v>26.687999999999999</v>
      </c>
      <c r="W1219">
        <v>-1</v>
      </c>
      <c r="X1219">
        <v>2</v>
      </c>
      <c r="Y1219">
        <v>1</v>
      </c>
      <c r="Z1219">
        <f>IF(AND(MIN(data!D1219:'data'!K1219, data!M1219:'data'!Y1219)&gt;=0, IF(data!L1219&lt;0, FALSE, data!L1219&lt;=95),COUNTA(data!D1219:'data'!Y1219)=22), 1, 0)</f>
        <v>0</v>
      </c>
      <c r="AA1219">
        <f>IF(data!D1219=3, IF(COUNTIFS(data!A:A, data!A1219, data!G:G, "&lt;&gt;2")=0, 1, 0), 0)</f>
        <v>0</v>
      </c>
      <c r="AB1219">
        <f>IF(AND(data!G1219=2, COUNTIFS(data!A:A, data!A1219, data!G:G, 2) = data!D1219), 1, 0)</f>
        <v>0</v>
      </c>
      <c r="AC1219" t="str">
        <f>IF(AB1219=1, data!D1219, "0")</f>
        <v>0</v>
      </c>
    </row>
    <row r="1220" spans="1:29" x14ac:dyDescent="0.25">
      <c r="A1220" s="1">
        <v>198341</v>
      </c>
      <c r="B1220">
        <v>1</v>
      </c>
      <c r="C1220" s="1" t="s">
        <v>1241</v>
      </c>
      <c r="D1220">
        <v>3</v>
      </c>
      <c r="E1220">
        <v>2</v>
      </c>
      <c r="F1220">
        <v>15</v>
      </c>
      <c r="G1220">
        <v>2</v>
      </c>
      <c r="H1220">
        <v>21</v>
      </c>
      <c r="I1220">
        <v>1</v>
      </c>
      <c r="J1220">
        <v>1</v>
      </c>
      <c r="K1220">
        <v>3</v>
      </c>
      <c r="L1220">
        <v>4</v>
      </c>
      <c r="M1220">
        <v>2</v>
      </c>
      <c r="N1220">
        <v>1</v>
      </c>
      <c r="O1220">
        <v>5</v>
      </c>
      <c r="P1220">
        <v>1</v>
      </c>
      <c r="Q1220">
        <v>32.094999999999999</v>
      </c>
      <c r="R1220">
        <v>2</v>
      </c>
      <c r="S1220">
        <v>2</v>
      </c>
      <c r="T1220">
        <v>172.6</v>
      </c>
      <c r="U1220">
        <v>60.4</v>
      </c>
      <c r="V1220">
        <v>20.274999999999999</v>
      </c>
      <c r="W1220">
        <v>0.72199999999999998</v>
      </c>
      <c r="X1220">
        <v>1</v>
      </c>
      <c r="Y1220">
        <v>3</v>
      </c>
      <c r="Z1220">
        <f>IF(AND(MIN(data!D1220:'data'!K1220, data!M1220:'data'!Y1220)&gt;=0, IF(data!L1220&lt;0, FALSE, data!L1220&lt;=95),COUNTA(data!D1220:'data'!Y1220)=22), 1, 0)</f>
        <v>1</v>
      </c>
      <c r="AA1220">
        <f>IF(data!D1220=3, IF(COUNTIFS(data!A:A, data!A1220, data!G:G, "&lt;&gt;2")=0, 1, 0), 0)</f>
        <v>1</v>
      </c>
      <c r="AB1220">
        <f>IF(AND(data!G1220=2, COUNTIFS(data!A:A, data!A1220, data!G:G, 2) = data!D1220), 1, 0)</f>
        <v>1</v>
      </c>
      <c r="AC1220">
        <f>IF(AB1220=1, data!D1220, "0")</f>
        <v>3</v>
      </c>
    </row>
    <row r="1221" spans="1:29" x14ac:dyDescent="0.25">
      <c r="A1221" s="1">
        <v>198341</v>
      </c>
      <c r="B1221">
        <v>2</v>
      </c>
      <c r="C1221" s="1" t="s">
        <v>1242</v>
      </c>
      <c r="D1221">
        <v>3</v>
      </c>
      <c r="E1221">
        <v>2</v>
      </c>
      <c r="F1221">
        <v>15</v>
      </c>
      <c r="G1221">
        <v>2</v>
      </c>
      <c r="H1221">
        <v>19</v>
      </c>
      <c r="I1221">
        <v>1</v>
      </c>
      <c r="J1221">
        <v>1</v>
      </c>
      <c r="K1221">
        <v>6</v>
      </c>
      <c r="L1221">
        <v>4</v>
      </c>
      <c r="M1221">
        <v>2</v>
      </c>
      <c r="N1221">
        <v>2</v>
      </c>
      <c r="O1221">
        <v>5</v>
      </c>
      <c r="P1221">
        <v>1</v>
      </c>
      <c r="Q1221">
        <v>7.24</v>
      </c>
      <c r="R1221">
        <v>2</v>
      </c>
      <c r="S1221">
        <v>7</v>
      </c>
      <c r="T1221">
        <v>163.4</v>
      </c>
      <c r="U1221">
        <v>52.9</v>
      </c>
      <c r="V1221">
        <v>19.812999999999999</v>
      </c>
      <c r="W1221">
        <v>0.753</v>
      </c>
      <c r="X1221">
        <v>1</v>
      </c>
      <c r="Y1221">
        <v>3</v>
      </c>
      <c r="Z1221">
        <f>IF(AND(MIN(data!D1221:'data'!K1221, data!M1221:'data'!Y1221)&gt;=0, IF(data!L1221&lt;0, FALSE, data!L1221&lt;=95),COUNTA(data!D1221:'data'!Y1221)=22), 1, 0)</f>
        <v>1</v>
      </c>
      <c r="AA1221">
        <f>IF(data!D1221=3, IF(COUNTIFS(data!A:A, data!A1221, data!G:G, "&lt;&gt;2")=0, 1, 0), 0)</f>
        <v>1</v>
      </c>
      <c r="AB1221">
        <f>IF(AND(data!G1221=2, COUNTIFS(data!A:A, data!A1221, data!G:G, 2) = data!D1221), 1, 0)</f>
        <v>1</v>
      </c>
      <c r="AC1221">
        <f>IF(AB1221=1, data!D1221, "0")</f>
        <v>3</v>
      </c>
    </row>
    <row r="1222" spans="1:29" x14ac:dyDescent="0.25">
      <c r="A1222" s="1">
        <v>198341</v>
      </c>
      <c r="B1222">
        <v>3</v>
      </c>
      <c r="C1222" s="1" t="s">
        <v>1243</v>
      </c>
      <c r="D1222">
        <v>3</v>
      </c>
      <c r="E1222">
        <v>2</v>
      </c>
      <c r="F1222">
        <v>15</v>
      </c>
      <c r="G1222">
        <v>2</v>
      </c>
      <c r="H1222">
        <v>21</v>
      </c>
      <c r="I1222">
        <v>1</v>
      </c>
      <c r="J1222">
        <v>1</v>
      </c>
      <c r="K1222">
        <v>2</v>
      </c>
      <c r="L1222">
        <v>4</v>
      </c>
      <c r="M1222">
        <v>2</v>
      </c>
      <c r="N1222">
        <v>4</v>
      </c>
      <c r="O1222">
        <v>1</v>
      </c>
      <c r="P1222">
        <v>1</v>
      </c>
      <c r="Q1222">
        <v>8.6150000000000002</v>
      </c>
      <c r="R1222">
        <v>0</v>
      </c>
      <c r="S1222">
        <v>2</v>
      </c>
      <c r="T1222">
        <v>-1</v>
      </c>
      <c r="U1222">
        <v>-1</v>
      </c>
      <c r="V1222">
        <v>-1</v>
      </c>
      <c r="W1222">
        <v>-1</v>
      </c>
      <c r="X1222">
        <v>-8</v>
      </c>
      <c r="Y1222">
        <v>3</v>
      </c>
      <c r="Z1222">
        <f>IF(AND(MIN(data!D1222:'data'!K1222, data!M1222:'data'!Y1222)&gt;=0, IF(data!L1222&lt;0, FALSE, data!L1222&lt;=95),COUNTA(data!D1222:'data'!Y1222)=22), 1, 0)</f>
        <v>0</v>
      </c>
      <c r="AA1222">
        <f>IF(data!D1222=3, IF(COUNTIFS(data!A:A, data!A1222, data!G:G, "&lt;&gt;2")=0, 1, 0), 0)</f>
        <v>1</v>
      </c>
      <c r="AB1222">
        <f>IF(AND(data!G1222=2, COUNTIFS(data!A:A, data!A1222, data!G:G, 2) = data!D1222), 1, 0)</f>
        <v>1</v>
      </c>
      <c r="AC1222">
        <f>IF(AB1222=1, data!D1222, "0")</f>
        <v>3</v>
      </c>
    </row>
    <row r="1223" spans="1:29" x14ac:dyDescent="0.25">
      <c r="A1223" s="1">
        <v>198351</v>
      </c>
      <c r="B1223">
        <v>1</v>
      </c>
      <c r="C1223" s="1" t="s">
        <v>1244</v>
      </c>
      <c r="D1223">
        <v>4</v>
      </c>
      <c r="E1223">
        <v>2</v>
      </c>
      <c r="F1223">
        <v>15</v>
      </c>
      <c r="G1223">
        <v>2</v>
      </c>
      <c r="H1223">
        <v>19</v>
      </c>
      <c r="I1223">
        <v>1</v>
      </c>
      <c r="J1223">
        <v>1</v>
      </c>
      <c r="K1223">
        <v>3</v>
      </c>
      <c r="L1223">
        <v>-1</v>
      </c>
      <c r="M1223">
        <v>2</v>
      </c>
      <c r="N1223">
        <v>4</v>
      </c>
      <c r="O1223">
        <v>4</v>
      </c>
      <c r="P1223">
        <v>1</v>
      </c>
      <c r="Q1223">
        <v>41.75</v>
      </c>
      <c r="R1223">
        <v>4</v>
      </c>
      <c r="S1223">
        <v>2</v>
      </c>
      <c r="T1223">
        <v>163.6</v>
      </c>
      <c r="U1223">
        <v>55.8</v>
      </c>
      <c r="V1223">
        <v>20.847999999999999</v>
      </c>
      <c r="W1223">
        <v>0.72499999999999998</v>
      </c>
      <c r="X1223">
        <v>1</v>
      </c>
      <c r="Y1223">
        <v>3</v>
      </c>
      <c r="Z1223">
        <f>IF(AND(MIN(data!D1223:'data'!K1223, data!M1223:'data'!Y1223)&gt;=0, IF(data!L1223&lt;0, FALSE, data!L1223&lt;=95),COUNTA(data!D1223:'data'!Y1223)=22), 1, 0)</f>
        <v>0</v>
      </c>
      <c r="AA1223">
        <f>IF(data!D1223=3, IF(COUNTIFS(data!A:A, data!A1223, data!G:G, "&lt;&gt;2")=0, 1, 0), 0)</f>
        <v>0</v>
      </c>
      <c r="AB1223">
        <f>IF(AND(data!G1223=2, COUNTIFS(data!A:A, data!A1223, data!G:G, 2) = data!D1223), 1, 0)</f>
        <v>0</v>
      </c>
      <c r="AC1223" t="str">
        <f>IF(AB1223=1, data!D1223, "0")</f>
        <v>0</v>
      </c>
    </row>
    <row r="1224" spans="1:29" x14ac:dyDescent="0.25">
      <c r="A1224" s="1">
        <v>198351</v>
      </c>
      <c r="B1224">
        <v>2</v>
      </c>
      <c r="C1224" s="1" t="s">
        <v>1245</v>
      </c>
      <c r="D1224">
        <v>4</v>
      </c>
      <c r="E1224">
        <v>2</v>
      </c>
      <c r="F1224">
        <v>15</v>
      </c>
      <c r="G1224">
        <v>2</v>
      </c>
      <c r="H1224">
        <v>19</v>
      </c>
      <c r="I1224">
        <v>1</v>
      </c>
      <c r="J1224">
        <v>1</v>
      </c>
      <c r="K1224">
        <v>3</v>
      </c>
      <c r="L1224">
        <v>-1</v>
      </c>
      <c r="M1224">
        <v>2</v>
      </c>
      <c r="N1224">
        <v>1</v>
      </c>
      <c r="O1224">
        <v>5</v>
      </c>
      <c r="P1224">
        <v>1</v>
      </c>
      <c r="Q1224">
        <v>49.145000000000003</v>
      </c>
      <c r="R1224">
        <v>2</v>
      </c>
      <c r="S1224">
        <v>1</v>
      </c>
      <c r="T1224">
        <v>167.4</v>
      </c>
      <c r="U1224">
        <v>58.6</v>
      </c>
      <c r="V1224">
        <v>20.911999999999999</v>
      </c>
      <c r="W1224">
        <v>0.75700000000000001</v>
      </c>
      <c r="X1224">
        <v>1</v>
      </c>
      <c r="Y1224">
        <v>1</v>
      </c>
      <c r="Z1224">
        <f>IF(AND(MIN(data!D1224:'data'!K1224, data!M1224:'data'!Y1224)&gt;=0, IF(data!L1224&lt;0, FALSE, data!L1224&lt;=95),COUNTA(data!D1224:'data'!Y1224)=22), 1, 0)</f>
        <v>0</v>
      </c>
      <c r="AA1224">
        <f>IF(data!D1224=3, IF(COUNTIFS(data!A:A, data!A1224, data!G:G, "&lt;&gt;2")=0, 1, 0), 0)</f>
        <v>0</v>
      </c>
      <c r="AB1224">
        <f>IF(AND(data!G1224=2, COUNTIFS(data!A:A, data!A1224, data!G:G, 2) = data!D1224), 1, 0)</f>
        <v>0</v>
      </c>
      <c r="AC1224" t="str">
        <f>IF(AB1224=1, data!D1224, "0")</f>
        <v>0</v>
      </c>
    </row>
    <row r="1225" spans="1:29" x14ac:dyDescent="0.25">
      <c r="A1225" s="1">
        <v>198351</v>
      </c>
      <c r="B1225">
        <v>3</v>
      </c>
      <c r="C1225" s="1" t="s">
        <v>1246</v>
      </c>
      <c r="D1225">
        <v>4</v>
      </c>
      <c r="E1225">
        <v>2</v>
      </c>
      <c r="F1225">
        <v>15</v>
      </c>
      <c r="G1225">
        <v>1</v>
      </c>
      <c r="H1225">
        <v>18</v>
      </c>
      <c r="I1225">
        <v>1</v>
      </c>
      <c r="J1225">
        <v>1</v>
      </c>
      <c r="K1225">
        <v>3</v>
      </c>
      <c r="L1225">
        <v>-1</v>
      </c>
      <c r="M1225">
        <v>2</v>
      </c>
      <c r="N1225">
        <v>4</v>
      </c>
      <c r="O1225">
        <v>2</v>
      </c>
      <c r="P1225">
        <v>1</v>
      </c>
      <c r="Q1225">
        <v>134.30799999999999</v>
      </c>
      <c r="R1225">
        <v>4</v>
      </c>
      <c r="S1225">
        <v>1</v>
      </c>
      <c r="T1225">
        <v>173.4</v>
      </c>
      <c r="U1225">
        <v>60.7</v>
      </c>
      <c r="V1225">
        <v>20.187999999999999</v>
      </c>
      <c r="W1225">
        <v>0.82399999999999995</v>
      </c>
      <c r="X1225">
        <v>3</v>
      </c>
      <c r="Y1225">
        <v>3</v>
      </c>
      <c r="Z1225">
        <f>IF(AND(MIN(data!D1225:'data'!K1225, data!M1225:'data'!Y1225)&gt;=0, IF(data!L1225&lt;0, FALSE, data!L1225&lt;=95),COUNTA(data!D1225:'data'!Y1225)=22), 1, 0)</f>
        <v>0</v>
      </c>
      <c r="AA1225">
        <f>IF(data!D1225=3, IF(COUNTIFS(data!A:A, data!A1225, data!G:G, "&lt;&gt;2")=0, 1, 0), 0)</f>
        <v>0</v>
      </c>
      <c r="AB1225">
        <f>IF(AND(data!G1225=2, COUNTIFS(data!A:A, data!A1225, data!G:G, 2) = data!D1225), 1, 0)</f>
        <v>0</v>
      </c>
      <c r="AC1225" t="str">
        <f>IF(AB1225=1, data!D1225, "0")</f>
        <v>0</v>
      </c>
    </row>
    <row r="1226" spans="1:29" x14ac:dyDescent="0.25">
      <c r="A1226" s="1">
        <v>198351</v>
      </c>
      <c r="B1226">
        <v>4</v>
      </c>
      <c r="C1226" s="1" t="s">
        <v>1247</v>
      </c>
      <c r="D1226">
        <v>4</v>
      </c>
      <c r="E1226">
        <v>2</v>
      </c>
      <c r="F1226">
        <v>15</v>
      </c>
      <c r="G1226">
        <v>1</v>
      </c>
      <c r="H1226">
        <v>19</v>
      </c>
      <c r="I1226">
        <v>1</v>
      </c>
      <c r="J1226">
        <v>1</v>
      </c>
      <c r="K1226">
        <v>3</v>
      </c>
      <c r="L1226">
        <v>-1</v>
      </c>
      <c r="M1226">
        <v>3</v>
      </c>
      <c r="N1226">
        <v>4</v>
      </c>
      <c r="O1226">
        <v>2</v>
      </c>
      <c r="P1226">
        <v>1</v>
      </c>
      <c r="Q1226">
        <v>41.116</v>
      </c>
      <c r="R1226">
        <v>2</v>
      </c>
      <c r="S1226">
        <v>3</v>
      </c>
      <c r="T1226">
        <v>183.6</v>
      </c>
      <c r="U1226">
        <v>63.7</v>
      </c>
      <c r="V1226">
        <v>18.896999999999998</v>
      </c>
      <c r="W1226">
        <v>0.80900000000000005</v>
      </c>
      <c r="X1226">
        <v>3</v>
      </c>
      <c r="Y1226">
        <v>3</v>
      </c>
      <c r="Z1226">
        <f>IF(AND(MIN(data!D1226:'data'!K1226, data!M1226:'data'!Y1226)&gt;=0, IF(data!L1226&lt;0, FALSE, data!L1226&lt;=95),COUNTA(data!D1226:'data'!Y1226)=22), 1, 0)</f>
        <v>0</v>
      </c>
      <c r="AA1226">
        <f>IF(data!D1226=3, IF(COUNTIFS(data!A:A, data!A1226, data!G:G, "&lt;&gt;2")=0, 1, 0), 0)</f>
        <v>0</v>
      </c>
      <c r="AB1226">
        <f>IF(AND(data!G1226=2, COUNTIFS(data!A:A, data!A1226, data!G:G, 2) = data!D1226), 1, 0)</f>
        <v>0</v>
      </c>
      <c r="AC1226" t="str">
        <f>IF(AB1226=1, data!D1226, "0")</f>
        <v>0</v>
      </c>
    </row>
    <row r="1227" spans="1:29" x14ac:dyDescent="0.25">
      <c r="A1227" s="1">
        <v>199051</v>
      </c>
      <c r="B1227">
        <v>1</v>
      </c>
      <c r="C1227" s="1" t="s">
        <v>1248</v>
      </c>
      <c r="D1227">
        <v>1</v>
      </c>
      <c r="E1227">
        <v>5</v>
      </c>
      <c r="F1227">
        <v>26</v>
      </c>
      <c r="G1227">
        <v>2</v>
      </c>
      <c r="H1227">
        <v>81</v>
      </c>
      <c r="I1227">
        <v>5</v>
      </c>
      <c r="J1227">
        <v>1</v>
      </c>
      <c r="K1227">
        <v>7</v>
      </c>
      <c r="L1227">
        <v>5</v>
      </c>
      <c r="M1227">
        <v>1</v>
      </c>
      <c r="N1227">
        <v>3</v>
      </c>
      <c r="O1227">
        <v>5</v>
      </c>
      <c r="P1227">
        <v>2</v>
      </c>
      <c r="Q1227">
        <v>0</v>
      </c>
      <c r="R1227">
        <v>-1</v>
      </c>
      <c r="S1227">
        <v>4</v>
      </c>
      <c r="T1227">
        <v>155.30000000000001</v>
      </c>
      <c r="U1227">
        <v>55.2</v>
      </c>
      <c r="V1227">
        <v>22.887</v>
      </c>
      <c r="W1227">
        <v>0.80200000000000005</v>
      </c>
      <c r="X1227">
        <v>3</v>
      </c>
      <c r="Y1227">
        <v>2</v>
      </c>
      <c r="Z1227">
        <f>IF(AND(MIN(data!D1227:'data'!K1227, data!M1227:'data'!Y1227)&gt;=0, IF(data!L1227&lt;0, FALSE, data!L1227&lt;=95),COUNTA(data!D1227:'data'!Y1227)=22), 1, 0)</f>
        <v>0</v>
      </c>
      <c r="AA1227">
        <f>IF(data!D1227=3, IF(COUNTIFS(data!A:A, data!A1227, data!G:G, "&lt;&gt;2")=0, 1, 0), 0)</f>
        <v>0</v>
      </c>
      <c r="AB1227">
        <f>IF(AND(data!G1227=2, COUNTIFS(data!A:A, data!A1227, data!G:G, 2) = data!D1227), 1, 0)</f>
        <v>1</v>
      </c>
      <c r="AC1227">
        <f>IF(AB1227=1, data!D1227, "0")</f>
        <v>1</v>
      </c>
    </row>
    <row r="1228" spans="1:29" x14ac:dyDescent="0.25">
      <c r="A1228" s="1">
        <v>199151</v>
      </c>
      <c r="B1228">
        <v>1</v>
      </c>
      <c r="C1228" s="1" t="s">
        <v>1249</v>
      </c>
      <c r="D1228">
        <v>2</v>
      </c>
      <c r="E1228">
        <v>5</v>
      </c>
      <c r="F1228">
        <v>26</v>
      </c>
      <c r="G1228">
        <v>1</v>
      </c>
      <c r="H1228">
        <v>80</v>
      </c>
      <c r="I1228">
        <v>2</v>
      </c>
      <c r="J1228">
        <v>1</v>
      </c>
      <c r="K1228">
        <v>1</v>
      </c>
      <c r="L1228">
        <v>13</v>
      </c>
      <c r="M1228">
        <v>1</v>
      </c>
      <c r="N1228">
        <v>1</v>
      </c>
      <c r="O1228">
        <v>5</v>
      </c>
      <c r="P1228">
        <v>1</v>
      </c>
      <c r="Q1228">
        <v>7.7789999999999999</v>
      </c>
      <c r="R1228">
        <v>-1</v>
      </c>
      <c r="S1228">
        <v>0</v>
      </c>
      <c r="T1228">
        <v>183.2</v>
      </c>
      <c r="U1228">
        <v>68.3</v>
      </c>
      <c r="V1228">
        <v>20.350000000000001</v>
      </c>
      <c r="W1228">
        <v>0.91900000000000004</v>
      </c>
      <c r="X1228">
        <v>1</v>
      </c>
      <c r="Y1228">
        <v>3</v>
      </c>
      <c r="Z1228">
        <f>IF(AND(MIN(data!D1228:'data'!K1228, data!M1228:'data'!Y1228)&gt;=0, IF(data!L1228&lt;0, FALSE, data!L1228&lt;=95),COUNTA(data!D1228:'data'!Y1228)=22), 1, 0)</f>
        <v>0</v>
      </c>
      <c r="AA1228">
        <f>IF(data!D1228=3, IF(COUNTIFS(data!A:A, data!A1228, data!G:G, "&lt;&gt;2")=0, 1, 0), 0)</f>
        <v>0</v>
      </c>
      <c r="AB1228">
        <f>IF(AND(data!G1228=2, COUNTIFS(data!A:A, data!A1228, data!G:G, 2) = data!D1228), 1, 0)</f>
        <v>0</v>
      </c>
      <c r="AC1228" t="str">
        <f>IF(AB1228=1, data!D1228, "0")</f>
        <v>0</v>
      </c>
    </row>
    <row r="1229" spans="1:29" x14ac:dyDescent="0.25">
      <c r="A1229" s="1">
        <v>199151</v>
      </c>
      <c r="B1229">
        <v>2</v>
      </c>
      <c r="C1229" s="1" t="s">
        <v>1250</v>
      </c>
      <c r="D1229">
        <v>2</v>
      </c>
      <c r="E1229">
        <v>5</v>
      </c>
      <c r="F1229">
        <v>26</v>
      </c>
      <c r="G1229">
        <v>2</v>
      </c>
      <c r="H1229">
        <v>71</v>
      </c>
      <c r="I1229">
        <v>2</v>
      </c>
      <c r="J1229">
        <v>1</v>
      </c>
      <c r="K1229">
        <v>2</v>
      </c>
      <c r="L1229">
        <v>13</v>
      </c>
      <c r="M1229">
        <v>1</v>
      </c>
      <c r="N1229">
        <v>1</v>
      </c>
      <c r="O1229">
        <v>5</v>
      </c>
      <c r="P1229">
        <v>1</v>
      </c>
      <c r="Q1229">
        <v>1.615</v>
      </c>
      <c r="R1229">
        <v>-1</v>
      </c>
      <c r="S1229">
        <v>0</v>
      </c>
      <c r="T1229">
        <v>163.6</v>
      </c>
      <c r="U1229">
        <v>54.5</v>
      </c>
      <c r="V1229">
        <v>20.361999999999998</v>
      </c>
      <c r="W1229">
        <v>0.76100000000000001</v>
      </c>
      <c r="X1229">
        <v>1</v>
      </c>
      <c r="Y1229">
        <v>3</v>
      </c>
      <c r="Z1229">
        <f>IF(AND(MIN(data!D1229:'data'!K1229, data!M1229:'data'!Y1229)&gt;=0, IF(data!L1229&lt;0, FALSE, data!L1229&lt;=95),COUNTA(data!D1229:'data'!Y1229)=22), 1, 0)</f>
        <v>0</v>
      </c>
      <c r="AA1229">
        <f>IF(data!D1229=3, IF(COUNTIFS(data!A:A, data!A1229, data!G:G, "&lt;&gt;2")=0, 1, 0), 0)</f>
        <v>0</v>
      </c>
      <c r="AB1229">
        <f>IF(AND(data!G1229=2, COUNTIFS(data!A:A, data!A1229, data!G:G, 2) = data!D1229), 1, 0)</f>
        <v>0</v>
      </c>
      <c r="AC1229" t="str">
        <f>IF(AB1229=1, data!D1229, "0")</f>
        <v>0</v>
      </c>
    </row>
    <row r="1230" spans="1:29" x14ac:dyDescent="0.25">
      <c r="A1230" s="1">
        <v>199181</v>
      </c>
      <c r="B1230">
        <v>1</v>
      </c>
      <c r="C1230" s="1" t="s">
        <v>1251</v>
      </c>
      <c r="D1230">
        <v>4</v>
      </c>
      <c r="E1230">
        <v>5</v>
      </c>
      <c r="F1230">
        <v>26</v>
      </c>
      <c r="G1230">
        <v>1</v>
      </c>
      <c r="H1230">
        <v>36</v>
      </c>
      <c r="I1230">
        <v>2</v>
      </c>
      <c r="J1230">
        <v>1</v>
      </c>
      <c r="K1230">
        <v>3</v>
      </c>
      <c r="L1230">
        <v>6</v>
      </c>
      <c r="M1230">
        <v>1</v>
      </c>
      <c r="N1230">
        <v>1</v>
      </c>
      <c r="O1230">
        <v>5</v>
      </c>
      <c r="P1230">
        <v>1</v>
      </c>
      <c r="Q1230">
        <v>6.1440000000000001</v>
      </c>
      <c r="R1230">
        <v>-1</v>
      </c>
      <c r="S1230">
        <v>0</v>
      </c>
      <c r="T1230">
        <v>174.1</v>
      </c>
      <c r="U1230">
        <v>69.599999999999994</v>
      </c>
      <c r="V1230">
        <v>22.962</v>
      </c>
      <c r="W1230">
        <v>0.82599999999999996</v>
      </c>
      <c r="X1230">
        <v>1</v>
      </c>
      <c r="Y1230">
        <v>3</v>
      </c>
      <c r="Z1230">
        <f>IF(AND(MIN(data!D1230:'data'!K1230, data!M1230:'data'!Y1230)&gt;=0, IF(data!L1230&lt;0, FALSE, data!L1230&lt;=95),COUNTA(data!D1230:'data'!Y1230)=22), 1, 0)</f>
        <v>0</v>
      </c>
      <c r="AA1230">
        <f>IF(data!D1230=3, IF(COUNTIFS(data!A:A, data!A1230, data!G:G, "&lt;&gt;2")=0, 1, 0), 0)</f>
        <v>0</v>
      </c>
      <c r="AB1230">
        <f>IF(AND(data!G1230=2, COUNTIFS(data!A:A, data!A1230, data!G:G, 2) = data!D1230), 1, 0)</f>
        <v>0</v>
      </c>
      <c r="AC1230" t="str">
        <f>IF(AB1230=1, data!D1230, "0")</f>
        <v>0</v>
      </c>
    </row>
    <row r="1231" spans="1:29" x14ac:dyDescent="0.25">
      <c r="A1231" s="1">
        <v>199181</v>
      </c>
      <c r="B1231">
        <v>2</v>
      </c>
      <c r="C1231" s="1" t="s">
        <v>1252</v>
      </c>
      <c r="D1231">
        <v>4</v>
      </c>
      <c r="E1231">
        <v>5</v>
      </c>
      <c r="F1231">
        <v>26</v>
      </c>
      <c r="G1231">
        <v>2</v>
      </c>
      <c r="H1231">
        <v>32</v>
      </c>
      <c r="I1231">
        <v>2</v>
      </c>
      <c r="J1231">
        <v>1</v>
      </c>
      <c r="K1231">
        <v>3</v>
      </c>
      <c r="L1231">
        <v>6</v>
      </c>
      <c r="M1231">
        <v>1</v>
      </c>
      <c r="N1231">
        <v>1</v>
      </c>
      <c r="O1231">
        <v>5</v>
      </c>
      <c r="P1231">
        <v>1</v>
      </c>
      <c r="Q1231">
        <v>3.1150000000000002</v>
      </c>
      <c r="R1231">
        <v>-1</v>
      </c>
      <c r="S1231">
        <v>1</v>
      </c>
      <c r="T1231">
        <v>156.6</v>
      </c>
      <c r="U1231">
        <v>55.6</v>
      </c>
      <c r="V1231">
        <v>22.672000000000001</v>
      </c>
      <c r="W1231">
        <v>0.746</v>
      </c>
      <c r="X1231">
        <v>2</v>
      </c>
      <c r="Y1231">
        <v>3</v>
      </c>
      <c r="Z1231">
        <f>IF(AND(MIN(data!D1231:'data'!K1231, data!M1231:'data'!Y1231)&gt;=0, IF(data!L1231&lt;0, FALSE, data!L1231&lt;=95),COUNTA(data!D1231:'data'!Y1231)=22), 1, 0)</f>
        <v>0</v>
      </c>
      <c r="AA1231">
        <f>IF(data!D1231=3, IF(COUNTIFS(data!A:A, data!A1231, data!G:G, "&lt;&gt;2")=0, 1, 0), 0)</f>
        <v>0</v>
      </c>
      <c r="AB1231">
        <f>IF(AND(data!G1231=2, COUNTIFS(data!A:A, data!A1231, data!G:G, 2) = data!D1231), 1, 0)</f>
        <v>0</v>
      </c>
      <c r="AC1231" t="str">
        <f>IF(AB1231=1, data!D1231, "0")</f>
        <v>0</v>
      </c>
    </row>
    <row r="1232" spans="1:29" x14ac:dyDescent="0.25">
      <c r="A1232" s="1">
        <v>199181</v>
      </c>
      <c r="B1232">
        <v>3</v>
      </c>
      <c r="C1232" s="1" t="s">
        <v>1253</v>
      </c>
      <c r="D1232">
        <v>4</v>
      </c>
      <c r="E1232">
        <v>5</v>
      </c>
      <c r="F1232">
        <v>26</v>
      </c>
      <c r="G1232">
        <v>2</v>
      </c>
      <c r="H1232">
        <v>10</v>
      </c>
      <c r="I1232">
        <v>-1</v>
      </c>
      <c r="J1232">
        <v>1</v>
      </c>
      <c r="K1232">
        <v>-1</v>
      </c>
      <c r="L1232">
        <v>6</v>
      </c>
      <c r="M1232">
        <v>1</v>
      </c>
      <c r="N1232">
        <v>-1</v>
      </c>
      <c r="O1232">
        <v>-1</v>
      </c>
      <c r="P1232">
        <v>-1</v>
      </c>
      <c r="Q1232">
        <v>-1</v>
      </c>
      <c r="R1232">
        <v>-1</v>
      </c>
      <c r="S1232">
        <v>-2</v>
      </c>
      <c r="T1232">
        <v>131.30000000000001</v>
      </c>
      <c r="U1232">
        <v>28.3</v>
      </c>
      <c r="V1232">
        <v>16.416</v>
      </c>
      <c r="W1232">
        <v>-1</v>
      </c>
      <c r="X1232">
        <v>1</v>
      </c>
      <c r="Y1232">
        <v>3</v>
      </c>
      <c r="Z1232">
        <f>IF(AND(MIN(data!D1232:'data'!K1232, data!M1232:'data'!Y1232)&gt;=0, IF(data!L1232&lt;0, FALSE, data!L1232&lt;=95),COUNTA(data!D1232:'data'!Y1232)=22), 1, 0)</f>
        <v>0</v>
      </c>
      <c r="AA1232">
        <f>IF(data!D1232=3, IF(COUNTIFS(data!A:A, data!A1232, data!G:G, "&lt;&gt;2")=0, 1, 0), 0)</f>
        <v>0</v>
      </c>
      <c r="AB1232">
        <f>IF(AND(data!G1232=2, COUNTIFS(data!A:A, data!A1232, data!G:G, 2) = data!D1232), 1, 0)</f>
        <v>0</v>
      </c>
      <c r="AC1232" t="str">
        <f>IF(AB1232=1, data!D1232, "0")</f>
        <v>0</v>
      </c>
    </row>
    <row r="1233" spans="1:29" x14ac:dyDescent="0.25">
      <c r="A1233" s="1">
        <v>199181</v>
      </c>
      <c r="B1233">
        <v>4</v>
      </c>
      <c r="C1233" s="1" t="s">
        <v>1254</v>
      </c>
      <c r="D1233">
        <v>4</v>
      </c>
      <c r="E1233">
        <v>5</v>
      </c>
      <c r="F1233">
        <v>26</v>
      </c>
      <c r="G1233">
        <v>2</v>
      </c>
      <c r="H1233">
        <v>6</v>
      </c>
      <c r="I1233">
        <v>-1</v>
      </c>
      <c r="J1233">
        <v>1</v>
      </c>
      <c r="K1233">
        <v>-1</v>
      </c>
      <c r="L1233">
        <v>6</v>
      </c>
      <c r="M1233">
        <v>1</v>
      </c>
      <c r="N1233">
        <v>-1</v>
      </c>
      <c r="O1233">
        <v>-1</v>
      </c>
      <c r="P1233">
        <v>-1</v>
      </c>
      <c r="Q1233">
        <v>-1</v>
      </c>
      <c r="R1233">
        <v>-1</v>
      </c>
      <c r="S1233">
        <v>-2</v>
      </c>
      <c r="T1233">
        <v>110.3</v>
      </c>
      <c r="U1233">
        <v>17.8</v>
      </c>
      <c r="V1233">
        <v>14.631</v>
      </c>
      <c r="W1233">
        <v>-1</v>
      </c>
      <c r="X1233">
        <v>-2</v>
      </c>
      <c r="Y1233">
        <v>-2</v>
      </c>
      <c r="Z1233">
        <f>IF(AND(MIN(data!D1233:'data'!K1233, data!M1233:'data'!Y1233)&gt;=0, IF(data!L1233&lt;0, FALSE, data!L1233&lt;=95),COUNTA(data!D1233:'data'!Y1233)=22), 1, 0)</f>
        <v>0</v>
      </c>
      <c r="AA1233">
        <f>IF(data!D1233=3, IF(COUNTIFS(data!A:A, data!A1233, data!G:G, "&lt;&gt;2")=0, 1, 0), 0)</f>
        <v>0</v>
      </c>
      <c r="AB1233">
        <f>IF(AND(data!G1233=2, COUNTIFS(data!A:A, data!A1233, data!G:G, 2) = data!D1233), 1, 0)</f>
        <v>0</v>
      </c>
      <c r="AC1233" t="str">
        <f>IF(AB1233=1, data!D1233, "0")</f>
        <v>0</v>
      </c>
    </row>
    <row r="1234" spans="1:29" x14ac:dyDescent="0.25">
      <c r="A1234" s="1">
        <v>199251</v>
      </c>
      <c r="B1234">
        <v>1</v>
      </c>
      <c r="C1234" s="1" t="s">
        <v>1255</v>
      </c>
      <c r="D1234">
        <v>1</v>
      </c>
      <c r="E1234">
        <v>5</v>
      </c>
      <c r="F1234">
        <v>26</v>
      </c>
      <c r="G1234">
        <v>1</v>
      </c>
      <c r="H1234">
        <v>59</v>
      </c>
      <c r="I1234">
        <v>4</v>
      </c>
      <c r="J1234">
        <v>1</v>
      </c>
      <c r="K1234">
        <v>4</v>
      </c>
      <c r="L1234">
        <v>22</v>
      </c>
      <c r="M1234">
        <v>2</v>
      </c>
      <c r="N1234">
        <v>3</v>
      </c>
      <c r="O1234">
        <v>5</v>
      </c>
      <c r="P1234">
        <v>1</v>
      </c>
      <c r="Q1234">
        <v>4.5</v>
      </c>
      <c r="R1234">
        <v>-1</v>
      </c>
      <c r="S1234">
        <v>0</v>
      </c>
      <c r="T1234">
        <v>174.4</v>
      </c>
      <c r="U1234">
        <v>102.2</v>
      </c>
      <c r="V1234">
        <v>33.600999999999999</v>
      </c>
      <c r="W1234">
        <v>0.97399999999999998</v>
      </c>
      <c r="X1234">
        <v>2</v>
      </c>
      <c r="Y1234">
        <v>1</v>
      </c>
      <c r="Z1234">
        <f>IF(AND(MIN(data!D1234:'data'!K1234, data!M1234:'data'!Y1234)&gt;=0, IF(data!L1234&lt;0, FALSE, data!L1234&lt;=95),COUNTA(data!D1234:'data'!Y1234)=22), 1, 0)</f>
        <v>0</v>
      </c>
      <c r="AA1234">
        <f>IF(data!D1234=3, IF(COUNTIFS(data!A:A, data!A1234, data!G:G, "&lt;&gt;2")=0, 1, 0), 0)</f>
        <v>0</v>
      </c>
      <c r="AB1234">
        <f>IF(AND(data!G1234=2, COUNTIFS(data!A:A, data!A1234, data!G:G, 2) = data!D1234), 1, 0)</f>
        <v>0</v>
      </c>
      <c r="AC1234" t="str">
        <f>IF(AB1234=1, data!D1234, "0")</f>
        <v>0</v>
      </c>
    </row>
    <row r="1235" spans="1:29" x14ac:dyDescent="0.25">
      <c r="A1235" s="1">
        <v>199341</v>
      </c>
      <c r="B1235">
        <v>1</v>
      </c>
      <c r="C1235" s="1" t="s">
        <v>1256</v>
      </c>
      <c r="D1235">
        <v>1</v>
      </c>
      <c r="E1235">
        <v>5</v>
      </c>
      <c r="F1235">
        <v>26</v>
      </c>
      <c r="G1235">
        <v>2</v>
      </c>
      <c r="H1235">
        <v>72</v>
      </c>
      <c r="I1235">
        <v>2</v>
      </c>
      <c r="J1235">
        <v>1</v>
      </c>
      <c r="K1235">
        <v>7</v>
      </c>
      <c r="L1235">
        <v>12</v>
      </c>
      <c r="M1235">
        <v>1</v>
      </c>
      <c r="N1235">
        <v>3</v>
      </c>
      <c r="O1235">
        <v>5</v>
      </c>
      <c r="P1235">
        <v>1</v>
      </c>
      <c r="Q1235">
        <v>8.3650000000000002</v>
      </c>
      <c r="R1235">
        <v>-1</v>
      </c>
      <c r="S1235">
        <v>0</v>
      </c>
      <c r="T1235">
        <v>173.7</v>
      </c>
      <c r="U1235">
        <v>89.8</v>
      </c>
      <c r="V1235">
        <v>29.763000000000002</v>
      </c>
      <c r="W1235">
        <v>1.0680000000000001</v>
      </c>
      <c r="X1235">
        <v>2</v>
      </c>
      <c r="Y1235">
        <v>1</v>
      </c>
      <c r="Z1235">
        <f>IF(AND(MIN(data!D1235:'data'!K1235, data!M1235:'data'!Y1235)&gt;=0, IF(data!L1235&lt;0, FALSE, data!L1235&lt;=95),COUNTA(data!D1235:'data'!Y1235)=22), 1, 0)</f>
        <v>0</v>
      </c>
      <c r="AA1235">
        <f>IF(data!D1235=3, IF(COUNTIFS(data!A:A, data!A1235, data!G:G, "&lt;&gt;2")=0, 1, 0), 0)</f>
        <v>0</v>
      </c>
      <c r="AB1235">
        <f>IF(AND(data!G1235=2, COUNTIFS(data!A:A, data!A1235, data!G:G, 2) = data!D1235), 1, 0)</f>
        <v>1</v>
      </c>
      <c r="AC1235">
        <f>IF(AB1235=1, data!D1235, "0")</f>
        <v>1</v>
      </c>
    </row>
    <row r="1236" spans="1:29" x14ac:dyDescent="0.25">
      <c r="A1236" s="1">
        <v>199351</v>
      </c>
      <c r="B1236">
        <v>1</v>
      </c>
      <c r="C1236" s="1" t="s">
        <v>1257</v>
      </c>
      <c r="D1236">
        <v>1</v>
      </c>
      <c r="E1236">
        <v>5</v>
      </c>
      <c r="F1236">
        <v>26</v>
      </c>
      <c r="G1236">
        <v>1</v>
      </c>
      <c r="H1236">
        <v>86</v>
      </c>
      <c r="I1236">
        <v>5</v>
      </c>
      <c r="J1236">
        <v>1</v>
      </c>
      <c r="K1236">
        <v>7</v>
      </c>
      <c r="L1236">
        <v>6</v>
      </c>
      <c r="M1236">
        <v>1</v>
      </c>
      <c r="N1236">
        <v>1</v>
      </c>
      <c r="O1236">
        <v>5</v>
      </c>
      <c r="P1236">
        <v>1</v>
      </c>
      <c r="Q1236">
        <v>3.23</v>
      </c>
      <c r="R1236">
        <v>-1</v>
      </c>
      <c r="S1236">
        <v>1</v>
      </c>
      <c r="T1236">
        <v>174.1</v>
      </c>
      <c r="U1236">
        <v>69.400000000000006</v>
      </c>
      <c r="V1236">
        <v>22.896000000000001</v>
      </c>
      <c r="W1236">
        <v>0.89500000000000002</v>
      </c>
      <c r="X1236">
        <v>1</v>
      </c>
      <c r="Y1236">
        <v>3</v>
      </c>
      <c r="Z1236">
        <f>IF(AND(MIN(data!D1236:'data'!K1236, data!M1236:'data'!Y1236)&gt;=0, IF(data!L1236&lt;0, FALSE, data!L1236&lt;=95),COUNTA(data!D1236:'data'!Y1236)=22), 1, 0)</f>
        <v>0</v>
      </c>
      <c r="AA1236">
        <f>IF(data!D1236=3, IF(COUNTIFS(data!A:A, data!A1236, data!G:G, "&lt;&gt;2")=0, 1, 0), 0)</f>
        <v>0</v>
      </c>
      <c r="AB1236">
        <f>IF(AND(data!G1236=2, COUNTIFS(data!A:A, data!A1236, data!G:G, 2) = data!D1236), 1, 0)</f>
        <v>0</v>
      </c>
      <c r="AC1236" t="str">
        <f>IF(AB1236=1, data!D1236, "0")</f>
        <v>0</v>
      </c>
    </row>
    <row r="1237" spans="1:29" x14ac:dyDescent="0.25">
      <c r="A1237" s="1">
        <v>200051</v>
      </c>
      <c r="B1237">
        <v>1</v>
      </c>
      <c r="C1237" s="1" t="s">
        <v>1258</v>
      </c>
      <c r="D1237">
        <v>2</v>
      </c>
      <c r="E1237">
        <v>7</v>
      </c>
      <c r="F1237">
        <v>4</v>
      </c>
      <c r="G1237">
        <v>2</v>
      </c>
      <c r="H1237">
        <v>66</v>
      </c>
      <c r="I1237">
        <v>1</v>
      </c>
      <c r="J1237">
        <v>3</v>
      </c>
      <c r="K1237">
        <v>7</v>
      </c>
      <c r="L1237">
        <v>96</v>
      </c>
      <c r="M1237">
        <v>1</v>
      </c>
      <c r="N1237">
        <v>1</v>
      </c>
      <c r="O1237">
        <v>5</v>
      </c>
      <c r="P1237">
        <v>1</v>
      </c>
      <c r="Q1237">
        <v>0.98099999999999998</v>
      </c>
      <c r="R1237">
        <v>-1</v>
      </c>
      <c r="S1237">
        <v>1</v>
      </c>
      <c r="T1237">
        <v>155.1</v>
      </c>
      <c r="U1237">
        <v>77.099999999999994</v>
      </c>
      <c r="V1237">
        <v>32.049999999999997</v>
      </c>
      <c r="W1237">
        <v>0.97299999999999998</v>
      </c>
      <c r="X1237">
        <v>2</v>
      </c>
      <c r="Y1237">
        <v>1</v>
      </c>
      <c r="Z1237">
        <f>IF(AND(MIN(data!D1237:'data'!K1237, data!M1237:'data'!Y1237)&gt;=0, IF(data!L1237&lt;0, FALSE, data!L1237&lt;=95),COUNTA(data!D1237:'data'!Y1237)=22), 1, 0)</f>
        <v>0</v>
      </c>
      <c r="AA1237">
        <f>IF(data!D1237=3, IF(COUNTIFS(data!A:A, data!A1237, data!G:G, "&lt;&gt;2")=0, 1, 0), 0)</f>
        <v>0</v>
      </c>
      <c r="AB1237">
        <f>IF(AND(data!G1237=2, COUNTIFS(data!A:A, data!A1237, data!G:G, 2) = data!D1237), 1, 0)</f>
        <v>0</v>
      </c>
      <c r="AC1237" t="str">
        <f>IF(AB1237=1, data!D1237, "0")</f>
        <v>0</v>
      </c>
    </row>
    <row r="1238" spans="1:29" x14ac:dyDescent="0.25">
      <c r="A1238" s="1">
        <v>200051</v>
      </c>
      <c r="B1238">
        <v>2</v>
      </c>
      <c r="C1238" s="1" t="s">
        <v>1259</v>
      </c>
      <c r="D1238">
        <v>2</v>
      </c>
      <c r="E1238">
        <v>7</v>
      </c>
      <c r="F1238">
        <v>4</v>
      </c>
      <c r="G1238">
        <v>1</v>
      </c>
      <c r="H1238">
        <v>35</v>
      </c>
      <c r="I1238">
        <v>1</v>
      </c>
      <c r="J1238">
        <v>4</v>
      </c>
      <c r="K1238">
        <v>7</v>
      </c>
      <c r="L1238">
        <v>96</v>
      </c>
      <c r="M1238">
        <v>2</v>
      </c>
      <c r="N1238">
        <v>1</v>
      </c>
      <c r="O1238">
        <v>5</v>
      </c>
      <c r="P1238">
        <v>1</v>
      </c>
      <c r="Q1238">
        <v>7</v>
      </c>
      <c r="R1238">
        <v>-1</v>
      </c>
      <c r="S1238">
        <v>-2</v>
      </c>
      <c r="T1238">
        <v>-1</v>
      </c>
      <c r="U1238">
        <v>-1</v>
      </c>
      <c r="V1238">
        <v>-1</v>
      </c>
      <c r="W1238">
        <v>1.06</v>
      </c>
      <c r="X1238">
        <v>-2</v>
      </c>
      <c r="Y1238">
        <v>-2</v>
      </c>
      <c r="Z1238">
        <f>IF(AND(MIN(data!D1238:'data'!K1238, data!M1238:'data'!Y1238)&gt;=0, IF(data!L1238&lt;0, FALSE, data!L1238&lt;=95),COUNTA(data!D1238:'data'!Y1238)=22), 1, 0)</f>
        <v>0</v>
      </c>
      <c r="AA1238">
        <f>IF(data!D1238=3, IF(COUNTIFS(data!A:A, data!A1238, data!G:G, "&lt;&gt;2")=0, 1, 0), 0)</f>
        <v>0</v>
      </c>
      <c r="AB1238">
        <f>IF(AND(data!G1238=2, COUNTIFS(data!A:A, data!A1238, data!G:G, 2) = data!D1238), 1, 0)</f>
        <v>0</v>
      </c>
      <c r="AC1238" t="str">
        <f>IF(AB1238=1, data!D1238, "0")</f>
        <v>0</v>
      </c>
    </row>
    <row r="1239" spans="1:29" x14ac:dyDescent="0.25">
      <c r="A1239" s="1">
        <v>200251</v>
      </c>
      <c r="B1239">
        <v>1</v>
      </c>
      <c r="C1239" s="1" t="s">
        <v>1260</v>
      </c>
      <c r="D1239">
        <v>1</v>
      </c>
      <c r="E1239">
        <v>7</v>
      </c>
      <c r="F1239">
        <v>4</v>
      </c>
      <c r="G1239">
        <v>2</v>
      </c>
      <c r="H1239">
        <v>48</v>
      </c>
      <c r="I1239">
        <v>4</v>
      </c>
      <c r="J1239">
        <v>4</v>
      </c>
      <c r="K1239">
        <v>7</v>
      </c>
      <c r="L1239">
        <v>7</v>
      </c>
      <c r="M1239">
        <v>3</v>
      </c>
      <c r="N1239">
        <v>3</v>
      </c>
      <c r="O1239">
        <v>5</v>
      </c>
      <c r="P1239">
        <v>2</v>
      </c>
      <c r="Q1239">
        <v>0</v>
      </c>
      <c r="R1239">
        <v>-1</v>
      </c>
      <c r="S1239">
        <v>0</v>
      </c>
      <c r="T1239">
        <v>175.6</v>
      </c>
      <c r="U1239">
        <v>80.099999999999994</v>
      </c>
      <c r="V1239">
        <v>25.977</v>
      </c>
      <c r="W1239">
        <v>0.89700000000000002</v>
      </c>
      <c r="X1239">
        <v>-8</v>
      </c>
      <c r="Y1239">
        <v>3</v>
      </c>
      <c r="Z1239">
        <f>IF(AND(MIN(data!D1239:'data'!K1239, data!M1239:'data'!Y1239)&gt;=0, IF(data!L1239&lt;0, FALSE, data!L1239&lt;=95),COUNTA(data!D1239:'data'!Y1239)=22), 1, 0)</f>
        <v>0</v>
      </c>
      <c r="AA1239">
        <f>IF(data!D1239=3, IF(COUNTIFS(data!A:A, data!A1239, data!G:G, "&lt;&gt;2")=0, 1, 0), 0)</f>
        <v>0</v>
      </c>
      <c r="AB1239">
        <f>IF(AND(data!G1239=2, COUNTIFS(data!A:A, data!A1239, data!G:G, 2) = data!D1239), 1, 0)</f>
        <v>1</v>
      </c>
      <c r="AC1239">
        <f>IF(AB1239=1, data!D1239, "0")</f>
        <v>1</v>
      </c>
    </row>
    <row r="1240" spans="1:29" x14ac:dyDescent="0.25">
      <c r="A1240" s="1">
        <v>200271</v>
      </c>
      <c r="B1240">
        <v>1</v>
      </c>
      <c r="C1240" s="1" t="s">
        <v>1261</v>
      </c>
      <c r="D1240">
        <v>3</v>
      </c>
      <c r="E1240">
        <v>7</v>
      </c>
      <c r="F1240">
        <v>4</v>
      </c>
      <c r="G1240">
        <v>2</v>
      </c>
      <c r="H1240">
        <v>36</v>
      </c>
      <c r="I1240">
        <v>1</v>
      </c>
      <c r="J1240">
        <v>4</v>
      </c>
      <c r="K1240">
        <v>1</v>
      </c>
      <c r="L1240">
        <v>97</v>
      </c>
      <c r="M1240">
        <v>2</v>
      </c>
      <c r="N1240">
        <v>1</v>
      </c>
      <c r="O1240">
        <v>5</v>
      </c>
      <c r="P1240">
        <v>1</v>
      </c>
      <c r="Q1240">
        <v>6</v>
      </c>
      <c r="R1240">
        <v>-1</v>
      </c>
      <c r="S1240">
        <v>3</v>
      </c>
      <c r="T1240">
        <v>167.4</v>
      </c>
      <c r="U1240">
        <v>66.2</v>
      </c>
      <c r="V1240">
        <v>23.623999999999999</v>
      </c>
      <c r="W1240">
        <v>-1</v>
      </c>
      <c r="X1240">
        <v>1</v>
      </c>
      <c r="Y1240">
        <v>1</v>
      </c>
      <c r="Z1240">
        <f>IF(AND(MIN(data!D1240:'data'!K1240, data!M1240:'data'!Y1240)&gt;=0, IF(data!L1240&lt;0, FALSE, data!L1240&lt;=95),COUNTA(data!D1240:'data'!Y1240)=22), 1, 0)</f>
        <v>0</v>
      </c>
      <c r="AA1240">
        <f>IF(data!D1240=3, IF(COUNTIFS(data!A:A, data!A1240, data!G:G, "&lt;&gt;2")=0, 1, 0), 0)</f>
        <v>0</v>
      </c>
      <c r="AB1240">
        <f>IF(AND(data!G1240=2, COUNTIFS(data!A:A, data!A1240, data!G:G, 2) = data!D1240), 1, 0)</f>
        <v>0</v>
      </c>
      <c r="AC1240" t="str">
        <f>IF(AB1240=1, data!D1240, "0")</f>
        <v>0</v>
      </c>
    </row>
    <row r="1241" spans="1:29" x14ac:dyDescent="0.25">
      <c r="A1241" s="1">
        <v>200271</v>
      </c>
      <c r="B1241">
        <v>2</v>
      </c>
      <c r="C1241" s="1" t="s">
        <v>1262</v>
      </c>
      <c r="D1241">
        <v>3</v>
      </c>
      <c r="E1241">
        <v>7</v>
      </c>
      <c r="F1241">
        <v>4</v>
      </c>
      <c r="G1241">
        <v>1</v>
      </c>
      <c r="H1241">
        <v>9</v>
      </c>
      <c r="I1241">
        <v>-1</v>
      </c>
      <c r="J1241">
        <v>4</v>
      </c>
      <c r="K1241">
        <v>-1</v>
      </c>
      <c r="L1241">
        <v>97</v>
      </c>
      <c r="M1241">
        <v>2</v>
      </c>
      <c r="N1241">
        <v>-1</v>
      </c>
      <c r="O1241">
        <v>-1</v>
      </c>
      <c r="P1241">
        <v>-1</v>
      </c>
      <c r="Q1241">
        <v>-1</v>
      </c>
      <c r="R1241">
        <v>-1</v>
      </c>
      <c r="S1241">
        <v>-2</v>
      </c>
      <c r="T1241">
        <v>130.1</v>
      </c>
      <c r="U1241">
        <v>26.1</v>
      </c>
      <c r="V1241">
        <v>15.42</v>
      </c>
      <c r="W1241">
        <v>-1</v>
      </c>
      <c r="X1241">
        <v>1</v>
      </c>
      <c r="Y1241">
        <v>3</v>
      </c>
      <c r="Z1241">
        <f>IF(AND(MIN(data!D1241:'data'!K1241, data!M1241:'data'!Y1241)&gt;=0, IF(data!L1241&lt;0, FALSE, data!L1241&lt;=95),COUNTA(data!D1241:'data'!Y1241)=22), 1, 0)</f>
        <v>0</v>
      </c>
      <c r="AA1241">
        <f>IF(data!D1241=3, IF(COUNTIFS(data!A:A, data!A1241, data!G:G, "&lt;&gt;2")=0, 1, 0), 0)</f>
        <v>0</v>
      </c>
      <c r="AB1241">
        <f>IF(AND(data!G1241=2, COUNTIFS(data!A:A, data!A1241, data!G:G, 2) = data!D1241), 1, 0)</f>
        <v>0</v>
      </c>
      <c r="AC1241" t="str">
        <f>IF(AB1241=1, data!D1241, "0")</f>
        <v>0</v>
      </c>
    </row>
    <row r="1242" spans="1:29" x14ac:dyDescent="0.25">
      <c r="A1242" s="1">
        <v>200271</v>
      </c>
      <c r="B1242">
        <v>3</v>
      </c>
      <c r="C1242" s="1" t="s">
        <v>1263</v>
      </c>
      <c r="D1242">
        <v>3</v>
      </c>
      <c r="E1242">
        <v>7</v>
      </c>
      <c r="F1242">
        <v>4</v>
      </c>
      <c r="G1242">
        <v>1</v>
      </c>
      <c r="H1242">
        <v>2</v>
      </c>
      <c r="I1242">
        <v>-1</v>
      </c>
      <c r="J1242">
        <v>4</v>
      </c>
      <c r="K1242">
        <v>-1</v>
      </c>
      <c r="L1242">
        <v>97</v>
      </c>
      <c r="M1242">
        <v>2</v>
      </c>
      <c r="N1242">
        <v>-1</v>
      </c>
      <c r="O1242">
        <v>-1</v>
      </c>
      <c r="P1242">
        <v>-1</v>
      </c>
      <c r="Q1242">
        <v>-1</v>
      </c>
      <c r="R1242">
        <v>-1</v>
      </c>
      <c r="S1242">
        <v>-2</v>
      </c>
      <c r="T1242">
        <v>86.1</v>
      </c>
      <c r="U1242">
        <v>11.9</v>
      </c>
      <c r="V1242">
        <v>16.052</v>
      </c>
      <c r="W1242">
        <v>-1</v>
      </c>
      <c r="X1242">
        <v>-2</v>
      </c>
      <c r="Y1242">
        <v>-2</v>
      </c>
      <c r="Z1242">
        <f>IF(AND(MIN(data!D1242:'data'!K1242, data!M1242:'data'!Y1242)&gt;=0, IF(data!L1242&lt;0, FALSE, data!L1242&lt;=95),COUNTA(data!D1242:'data'!Y1242)=22), 1, 0)</f>
        <v>0</v>
      </c>
      <c r="AA1242">
        <f>IF(data!D1242=3, IF(COUNTIFS(data!A:A, data!A1242, data!G:G, "&lt;&gt;2")=0, 1, 0), 0)</f>
        <v>0</v>
      </c>
      <c r="AB1242">
        <f>IF(AND(data!G1242=2, COUNTIFS(data!A:A, data!A1242, data!G:G, 2) = data!D1242), 1, 0)</f>
        <v>0</v>
      </c>
      <c r="AC1242" t="str">
        <f>IF(AB1242=1, data!D1242, "0")</f>
        <v>0</v>
      </c>
    </row>
    <row r="1243" spans="1:29" x14ac:dyDescent="0.25">
      <c r="A1243" s="1">
        <v>200351</v>
      </c>
      <c r="B1243">
        <v>1</v>
      </c>
      <c r="C1243" s="1" t="s">
        <v>1264</v>
      </c>
      <c r="D1243">
        <v>1</v>
      </c>
      <c r="E1243">
        <v>7</v>
      </c>
      <c r="F1243">
        <v>4</v>
      </c>
      <c r="G1243">
        <v>2</v>
      </c>
      <c r="H1243">
        <v>47</v>
      </c>
      <c r="I1243">
        <v>4</v>
      </c>
      <c r="J1243">
        <v>4</v>
      </c>
      <c r="K1243">
        <v>3</v>
      </c>
      <c r="L1243">
        <v>96</v>
      </c>
      <c r="M1243">
        <v>3</v>
      </c>
      <c r="N1243">
        <v>1</v>
      </c>
      <c r="O1243">
        <v>5</v>
      </c>
      <c r="P1243">
        <v>1</v>
      </c>
      <c r="Q1243">
        <v>2.9000000000000001E-2</v>
      </c>
      <c r="R1243">
        <v>-1</v>
      </c>
      <c r="S1243">
        <v>7</v>
      </c>
      <c r="T1243">
        <v>163.4</v>
      </c>
      <c r="U1243">
        <v>110</v>
      </c>
      <c r="V1243">
        <v>41.198999999999998</v>
      </c>
      <c r="W1243">
        <v>0.92400000000000004</v>
      </c>
      <c r="X1243">
        <v>2</v>
      </c>
      <c r="Y1243">
        <v>3</v>
      </c>
      <c r="Z1243">
        <f>IF(AND(MIN(data!D1243:'data'!K1243, data!M1243:'data'!Y1243)&gt;=0, IF(data!L1243&lt;0, FALSE, data!L1243&lt;=95),COUNTA(data!D1243:'data'!Y1243)=22), 1, 0)</f>
        <v>0</v>
      </c>
      <c r="AA1243">
        <f>IF(data!D1243=3, IF(COUNTIFS(data!A:A, data!A1243, data!G:G, "&lt;&gt;2")=0, 1, 0), 0)</f>
        <v>0</v>
      </c>
      <c r="AB1243">
        <f>IF(AND(data!G1243=2, COUNTIFS(data!A:A, data!A1243, data!G:G, 2) = data!D1243), 1, 0)</f>
        <v>1</v>
      </c>
      <c r="AC1243">
        <f>IF(AB1243=1, data!D1243, "0")</f>
        <v>1</v>
      </c>
    </row>
    <row r="1244" spans="1:29" x14ac:dyDescent="0.25">
      <c r="A1244" s="1">
        <v>200371</v>
      </c>
      <c r="B1244">
        <v>1</v>
      </c>
      <c r="C1244" s="1" t="s">
        <v>1265</v>
      </c>
      <c r="D1244">
        <v>4</v>
      </c>
      <c r="E1244">
        <v>7</v>
      </c>
      <c r="F1244">
        <v>4</v>
      </c>
      <c r="G1244">
        <v>2</v>
      </c>
      <c r="H1244">
        <v>38</v>
      </c>
      <c r="I1244">
        <v>4</v>
      </c>
      <c r="J1244">
        <v>1</v>
      </c>
      <c r="K1244">
        <v>6</v>
      </c>
      <c r="L1244">
        <v>13</v>
      </c>
      <c r="M1244">
        <v>2</v>
      </c>
      <c r="N1244">
        <v>3</v>
      </c>
      <c r="O1244">
        <v>5</v>
      </c>
      <c r="P1244">
        <v>1</v>
      </c>
      <c r="Q1244">
        <v>5.8000000000000003E-2</v>
      </c>
      <c r="R1244">
        <v>-1</v>
      </c>
      <c r="S1244">
        <v>0</v>
      </c>
      <c r="T1244">
        <v>171.6</v>
      </c>
      <c r="U1244">
        <v>96.6</v>
      </c>
      <c r="V1244">
        <v>32.805</v>
      </c>
      <c r="W1244">
        <v>0.82799999999999996</v>
      </c>
      <c r="X1244">
        <v>2</v>
      </c>
      <c r="Y1244">
        <v>1</v>
      </c>
      <c r="Z1244">
        <f>IF(AND(MIN(data!D1244:'data'!K1244, data!M1244:'data'!Y1244)&gt;=0, IF(data!L1244&lt;0, FALSE, data!L1244&lt;=95),COUNTA(data!D1244:'data'!Y1244)=22), 1, 0)</f>
        <v>0</v>
      </c>
      <c r="AA1244">
        <f>IF(data!D1244=3, IF(COUNTIFS(data!A:A, data!A1244, data!G:G, "&lt;&gt;2")=0, 1, 0), 0)</f>
        <v>0</v>
      </c>
      <c r="AB1244">
        <f>IF(AND(data!G1244=2, COUNTIFS(data!A:A, data!A1244, data!G:G, 2) = data!D1244), 1, 0)</f>
        <v>0</v>
      </c>
      <c r="AC1244" t="str">
        <f>IF(AB1244=1, data!D1244, "0")</f>
        <v>0</v>
      </c>
    </row>
    <row r="1245" spans="1:29" x14ac:dyDescent="0.25">
      <c r="A1245" s="1">
        <v>200371</v>
      </c>
      <c r="B1245">
        <v>2</v>
      </c>
      <c r="C1245" s="1" t="s">
        <v>1266</v>
      </c>
      <c r="D1245">
        <v>4</v>
      </c>
      <c r="E1245">
        <v>7</v>
      </c>
      <c r="F1245">
        <v>4</v>
      </c>
      <c r="G1245">
        <v>1</v>
      </c>
      <c r="H1245">
        <v>4</v>
      </c>
      <c r="I1245">
        <v>-1</v>
      </c>
      <c r="J1245">
        <v>2</v>
      </c>
      <c r="K1245">
        <v>-1</v>
      </c>
      <c r="L1245">
        <v>13</v>
      </c>
      <c r="M1245">
        <v>2</v>
      </c>
      <c r="N1245">
        <v>-1</v>
      </c>
      <c r="O1245">
        <v>-1</v>
      </c>
      <c r="P1245">
        <v>-1</v>
      </c>
      <c r="Q1245">
        <v>-1</v>
      </c>
      <c r="R1245">
        <v>-1</v>
      </c>
      <c r="S1245">
        <v>-2</v>
      </c>
      <c r="T1245">
        <v>117.1</v>
      </c>
      <c r="U1245">
        <v>25.9</v>
      </c>
      <c r="V1245">
        <v>18.888000000000002</v>
      </c>
      <c r="W1245">
        <v>-1</v>
      </c>
      <c r="X1245">
        <v>-2</v>
      </c>
      <c r="Y1245">
        <v>-2</v>
      </c>
      <c r="Z1245">
        <f>IF(AND(MIN(data!D1245:'data'!K1245, data!M1245:'data'!Y1245)&gt;=0, IF(data!L1245&lt;0, FALSE, data!L1245&lt;=95),COUNTA(data!D1245:'data'!Y1245)=22), 1, 0)</f>
        <v>0</v>
      </c>
      <c r="AA1245">
        <f>IF(data!D1245=3, IF(COUNTIFS(data!A:A, data!A1245, data!G:G, "&lt;&gt;2")=0, 1, 0), 0)</f>
        <v>0</v>
      </c>
      <c r="AB1245">
        <f>IF(AND(data!G1245=2, COUNTIFS(data!A:A, data!A1245, data!G:G, 2) = data!D1245), 1, 0)</f>
        <v>0</v>
      </c>
      <c r="AC1245" t="str">
        <f>IF(AB1245=1, data!D1245, "0")</f>
        <v>0</v>
      </c>
    </row>
    <row r="1246" spans="1:29" x14ac:dyDescent="0.25">
      <c r="A1246" s="1">
        <v>200371</v>
      </c>
      <c r="B1246">
        <v>3</v>
      </c>
      <c r="C1246" s="1" t="s">
        <v>1267</v>
      </c>
      <c r="D1246">
        <v>4</v>
      </c>
      <c r="E1246">
        <v>7</v>
      </c>
      <c r="F1246">
        <v>4</v>
      </c>
      <c r="G1246">
        <v>2</v>
      </c>
      <c r="H1246">
        <v>4</v>
      </c>
      <c r="I1246">
        <v>-1</v>
      </c>
      <c r="J1246">
        <v>2</v>
      </c>
      <c r="K1246">
        <v>-1</v>
      </c>
      <c r="L1246">
        <v>13</v>
      </c>
      <c r="M1246">
        <v>2</v>
      </c>
      <c r="N1246">
        <v>-1</v>
      </c>
      <c r="O1246">
        <v>-1</v>
      </c>
      <c r="P1246">
        <v>-1</v>
      </c>
      <c r="Q1246">
        <v>-1</v>
      </c>
      <c r="R1246">
        <v>-1</v>
      </c>
      <c r="S1246">
        <v>-2</v>
      </c>
      <c r="T1246">
        <v>111.2</v>
      </c>
      <c r="U1246">
        <v>19.3</v>
      </c>
      <c r="V1246">
        <v>15.608000000000001</v>
      </c>
      <c r="W1246">
        <v>-1</v>
      </c>
      <c r="X1246">
        <v>-2</v>
      </c>
      <c r="Y1246">
        <v>-2</v>
      </c>
      <c r="Z1246">
        <f>IF(AND(MIN(data!D1246:'data'!K1246, data!M1246:'data'!Y1246)&gt;=0, IF(data!L1246&lt;0, FALSE, data!L1246&lt;=95),COUNTA(data!D1246:'data'!Y1246)=22), 1, 0)</f>
        <v>0</v>
      </c>
      <c r="AA1246">
        <f>IF(data!D1246=3, IF(COUNTIFS(data!A:A, data!A1246, data!G:G, "&lt;&gt;2")=0, 1, 0), 0)</f>
        <v>0</v>
      </c>
      <c r="AB1246">
        <f>IF(AND(data!G1246=2, COUNTIFS(data!A:A, data!A1246, data!G:G, 2) = data!D1246), 1, 0)</f>
        <v>0</v>
      </c>
      <c r="AC1246" t="str">
        <f>IF(AB1246=1, data!D1246, "0")</f>
        <v>0</v>
      </c>
    </row>
    <row r="1247" spans="1:29" x14ac:dyDescent="0.25">
      <c r="A1247" s="1">
        <v>200371</v>
      </c>
      <c r="B1247">
        <v>4</v>
      </c>
      <c r="C1247" s="1" t="s">
        <v>1268</v>
      </c>
      <c r="D1247">
        <v>4</v>
      </c>
      <c r="E1247">
        <v>7</v>
      </c>
      <c r="F1247">
        <v>4</v>
      </c>
      <c r="G1247">
        <v>1</v>
      </c>
      <c r="H1247">
        <v>17</v>
      </c>
      <c r="I1247">
        <v>1</v>
      </c>
      <c r="J1247">
        <v>2</v>
      </c>
      <c r="K1247">
        <v>4</v>
      </c>
      <c r="L1247">
        <v>13</v>
      </c>
      <c r="M1247">
        <v>2</v>
      </c>
      <c r="N1247">
        <v>1</v>
      </c>
      <c r="O1247">
        <v>5</v>
      </c>
      <c r="P1247">
        <v>1</v>
      </c>
      <c r="Q1247">
        <v>-9</v>
      </c>
      <c r="R1247">
        <v>4</v>
      </c>
      <c r="S1247">
        <v>1</v>
      </c>
      <c r="T1247">
        <v>179.6</v>
      </c>
      <c r="U1247">
        <v>60.6</v>
      </c>
      <c r="V1247">
        <v>18.786999999999999</v>
      </c>
      <c r="W1247">
        <v>0.81200000000000006</v>
      </c>
      <c r="X1247">
        <v>-8</v>
      </c>
      <c r="Y1247">
        <v>3</v>
      </c>
      <c r="Z1247">
        <f>IF(AND(MIN(data!D1247:'data'!K1247, data!M1247:'data'!Y1247)&gt;=0, IF(data!L1247&lt;0, FALSE, data!L1247&lt;=95),COUNTA(data!D1247:'data'!Y1247)=22), 1, 0)</f>
        <v>0</v>
      </c>
      <c r="AA1247">
        <f>IF(data!D1247=3, IF(COUNTIFS(data!A:A, data!A1247, data!G:G, "&lt;&gt;2")=0, 1, 0), 0)</f>
        <v>0</v>
      </c>
      <c r="AB1247">
        <f>IF(AND(data!G1247=2, COUNTIFS(data!A:A, data!A1247, data!G:G, 2) = data!D1247), 1, 0)</f>
        <v>0</v>
      </c>
      <c r="AC1247" t="str">
        <f>IF(AB1247=1, data!D1247, "0")</f>
        <v>0</v>
      </c>
    </row>
    <row r="1248" spans="1:29" x14ac:dyDescent="0.25">
      <c r="A1248" s="1">
        <v>200372</v>
      </c>
      <c r="B1248">
        <v>1</v>
      </c>
      <c r="C1248" s="1" t="s">
        <v>1269</v>
      </c>
      <c r="D1248">
        <v>3</v>
      </c>
      <c r="E1248">
        <v>7</v>
      </c>
      <c r="F1248">
        <v>4</v>
      </c>
      <c r="G1248">
        <v>2</v>
      </c>
      <c r="H1248">
        <v>45</v>
      </c>
      <c r="I1248">
        <v>4</v>
      </c>
      <c r="J1248">
        <v>1</v>
      </c>
      <c r="K1248">
        <v>7</v>
      </c>
      <c r="L1248">
        <v>-1</v>
      </c>
      <c r="M1248">
        <v>3</v>
      </c>
      <c r="N1248">
        <v>4</v>
      </c>
      <c r="O1248">
        <v>3</v>
      </c>
      <c r="P1248">
        <v>1</v>
      </c>
      <c r="Q1248">
        <v>5.8000000000000003E-2</v>
      </c>
      <c r="R1248">
        <v>-1</v>
      </c>
      <c r="S1248">
        <v>3</v>
      </c>
      <c r="T1248">
        <v>160.4</v>
      </c>
      <c r="U1248">
        <v>68.099999999999994</v>
      </c>
      <c r="V1248">
        <v>26.469000000000001</v>
      </c>
      <c r="W1248">
        <v>0.73099999999999998</v>
      </c>
      <c r="X1248">
        <v>-8</v>
      </c>
      <c r="Y1248">
        <v>3</v>
      </c>
      <c r="Z1248">
        <f>IF(AND(MIN(data!D1248:'data'!K1248, data!M1248:'data'!Y1248)&gt;=0, IF(data!L1248&lt;0, FALSE, data!L1248&lt;=95),COUNTA(data!D1248:'data'!Y1248)=22), 1, 0)</f>
        <v>0</v>
      </c>
      <c r="AA1248">
        <f>IF(data!D1248=3, IF(COUNTIFS(data!A:A, data!A1248, data!G:G, "&lt;&gt;2")=0, 1, 0), 0)</f>
        <v>0</v>
      </c>
      <c r="AB1248">
        <f>IF(AND(data!G1248=2, COUNTIFS(data!A:A, data!A1248, data!G:G, 2) = data!D1248), 1, 0)</f>
        <v>0</v>
      </c>
      <c r="AC1248" t="str">
        <f>IF(AB1248=1, data!D1248, "0")</f>
        <v>0</v>
      </c>
    </row>
    <row r="1249" spans="1:29" x14ac:dyDescent="0.25">
      <c r="A1249" s="1">
        <v>200372</v>
      </c>
      <c r="B1249">
        <v>2</v>
      </c>
      <c r="C1249" s="1" t="s">
        <v>1270</v>
      </c>
      <c r="D1249">
        <v>3</v>
      </c>
      <c r="E1249">
        <v>7</v>
      </c>
      <c r="F1249">
        <v>4</v>
      </c>
      <c r="G1249">
        <v>1</v>
      </c>
      <c r="H1249">
        <v>11</v>
      </c>
      <c r="I1249">
        <v>-1</v>
      </c>
      <c r="J1249">
        <v>7</v>
      </c>
      <c r="K1249">
        <v>-1</v>
      </c>
      <c r="L1249">
        <v>-1</v>
      </c>
      <c r="M1249">
        <v>2</v>
      </c>
      <c r="N1249">
        <v>-1</v>
      </c>
      <c r="O1249">
        <v>-1</v>
      </c>
      <c r="P1249">
        <v>-1</v>
      </c>
      <c r="Q1249">
        <v>-1</v>
      </c>
      <c r="R1249">
        <v>-1</v>
      </c>
      <c r="S1249">
        <v>-2</v>
      </c>
      <c r="T1249">
        <v>141.1</v>
      </c>
      <c r="U1249">
        <v>43</v>
      </c>
      <c r="V1249">
        <v>21.597999999999999</v>
      </c>
      <c r="W1249">
        <v>-1</v>
      </c>
      <c r="X1249">
        <v>-8</v>
      </c>
      <c r="Y1249">
        <v>3</v>
      </c>
      <c r="Z1249">
        <f>IF(AND(MIN(data!D1249:'data'!K1249, data!M1249:'data'!Y1249)&gt;=0, IF(data!L1249&lt;0, FALSE, data!L1249&lt;=95),COUNTA(data!D1249:'data'!Y1249)=22), 1, 0)</f>
        <v>0</v>
      </c>
      <c r="AA1249">
        <f>IF(data!D1249=3, IF(COUNTIFS(data!A:A, data!A1249, data!G:G, "&lt;&gt;2")=0, 1, 0), 0)</f>
        <v>0</v>
      </c>
      <c r="AB1249">
        <f>IF(AND(data!G1249=2, COUNTIFS(data!A:A, data!A1249, data!G:G, 2) = data!D1249), 1, 0)</f>
        <v>0</v>
      </c>
      <c r="AC1249" t="str">
        <f>IF(AB1249=1, data!D1249, "0")</f>
        <v>0</v>
      </c>
    </row>
    <row r="1250" spans="1:29" x14ac:dyDescent="0.25">
      <c r="A1250" s="1">
        <v>200372</v>
      </c>
      <c r="B1250">
        <v>3</v>
      </c>
      <c r="C1250" s="1" t="s">
        <v>1271</v>
      </c>
      <c r="D1250">
        <v>3</v>
      </c>
      <c r="E1250">
        <v>7</v>
      </c>
      <c r="F1250">
        <v>4</v>
      </c>
      <c r="G1250">
        <v>2</v>
      </c>
      <c r="H1250">
        <v>28</v>
      </c>
      <c r="I1250">
        <v>1</v>
      </c>
      <c r="J1250">
        <v>7</v>
      </c>
      <c r="K1250">
        <v>4</v>
      </c>
      <c r="L1250">
        <v>-1</v>
      </c>
      <c r="M1250">
        <v>3</v>
      </c>
      <c r="N1250">
        <v>4</v>
      </c>
      <c r="O1250">
        <v>2</v>
      </c>
      <c r="P1250">
        <v>1</v>
      </c>
      <c r="Q1250">
        <v>0.86399999999999999</v>
      </c>
      <c r="R1250">
        <v>-1</v>
      </c>
      <c r="S1250">
        <v>8</v>
      </c>
      <c r="T1250">
        <v>156.1</v>
      </c>
      <c r="U1250">
        <v>67.099999999999994</v>
      </c>
      <c r="V1250">
        <v>27.536999999999999</v>
      </c>
      <c r="W1250">
        <v>0.68300000000000005</v>
      </c>
      <c r="X1250">
        <v>2</v>
      </c>
      <c r="Y1250">
        <v>1</v>
      </c>
      <c r="Z1250">
        <f>IF(AND(MIN(data!D1250:'data'!K1250, data!M1250:'data'!Y1250)&gt;=0, IF(data!L1250&lt;0, FALSE, data!L1250&lt;=95),COUNTA(data!D1250:'data'!Y1250)=22), 1, 0)</f>
        <v>0</v>
      </c>
      <c r="AA1250">
        <f>IF(data!D1250=3, IF(COUNTIFS(data!A:A, data!A1250, data!G:G, "&lt;&gt;2")=0, 1, 0), 0)</f>
        <v>0</v>
      </c>
      <c r="AB1250">
        <f>IF(AND(data!G1250=2, COUNTIFS(data!A:A, data!A1250, data!G:G, 2) = data!D1250), 1, 0)</f>
        <v>0</v>
      </c>
      <c r="AC1250" t="str">
        <f>IF(AB1250=1, data!D1250, "0")</f>
        <v>0</v>
      </c>
    </row>
    <row r="1251" spans="1:29" x14ac:dyDescent="0.25">
      <c r="A1251" s="1">
        <v>201051</v>
      </c>
      <c r="B1251">
        <v>1</v>
      </c>
      <c r="C1251" s="1" t="s">
        <v>1272</v>
      </c>
      <c r="D1251">
        <v>3</v>
      </c>
      <c r="E1251">
        <v>6</v>
      </c>
      <c r="F1251">
        <v>1</v>
      </c>
      <c r="G1251">
        <v>1</v>
      </c>
      <c r="H1251">
        <v>21</v>
      </c>
      <c r="I1251">
        <v>6</v>
      </c>
      <c r="J1251">
        <v>1</v>
      </c>
      <c r="K1251">
        <v>7</v>
      </c>
      <c r="L1251">
        <v>6</v>
      </c>
      <c r="M1251">
        <v>2</v>
      </c>
      <c r="N1251">
        <v>2</v>
      </c>
      <c r="O1251">
        <v>5</v>
      </c>
      <c r="P1251">
        <v>1</v>
      </c>
      <c r="Q1251">
        <v>10.363</v>
      </c>
      <c r="R1251">
        <v>4</v>
      </c>
      <c r="S1251">
        <v>2</v>
      </c>
      <c r="T1251">
        <v>170.7</v>
      </c>
      <c r="U1251">
        <v>94.8</v>
      </c>
      <c r="V1251">
        <v>32.533999999999999</v>
      </c>
      <c r="W1251">
        <v>0.98599999999999999</v>
      </c>
      <c r="X1251">
        <v>2</v>
      </c>
      <c r="Y1251">
        <v>1</v>
      </c>
      <c r="Z1251">
        <f>IF(AND(MIN(data!D1251:'data'!K1251, data!M1251:'data'!Y1251)&gt;=0, IF(data!L1251&lt;0, FALSE, data!L1251&lt;=95),COUNTA(data!D1251:'data'!Y1251)=22), 1, 0)</f>
        <v>1</v>
      </c>
      <c r="AA1251">
        <f>IF(data!D1251=3, IF(COUNTIFS(data!A:A, data!A1251, data!G:G, "&lt;&gt;2")=0, 1, 0), 0)</f>
        <v>0</v>
      </c>
      <c r="AB1251">
        <f>IF(AND(data!G1251=2, COUNTIFS(data!A:A, data!A1251, data!G:G, 2) = data!D1251), 1, 0)</f>
        <v>0</v>
      </c>
      <c r="AC1251" t="str">
        <f>IF(AB1251=1, data!D1251, "0")</f>
        <v>0</v>
      </c>
    </row>
    <row r="1252" spans="1:29" x14ac:dyDescent="0.25">
      <c r="A1252" s="1">
        <v>201051</v>
      </c>
      <c r="B1252">
        <v>2</v>
      </c>
      <c r="C1252" s="1" t="s">
        <v>1273</v>
      </c>
      <c r="D1252">
        <v>3</v>
      </c>
      <c r="E1252">
        <v>6</v>
      </c>
      <c r="F1252">
        <v>1</v>
      </c>
      <c r="G1252">
        <v>2</v>
      </c>
      <c r="H1252">
        <v>28</v>
      </c>
      <c r="I1252">
        <v>6</v>
      </c>
      <c r="J1252">
        <v>1</v>
      </c>
      <c r="K1252">
        <v>7</v>
      </c>
      <c r="L1252">
        <v>6</v>
      </c>
      <c r="M1252">
        <v>1</v>
      </c>
      <c r="N1252">
        <v>4</v>
      </c>
      <c r="O1252">
        <v>1</v>
      </c>
      <c r="P1252">
        <v>2</v>
      </c>
      <c r="Q1252">
        <v>5.8000000000000003E-2</v>
      </c>
      <c r="R1252">
        <v>-1</v>
      </c>
      <c r="S1252">
        <v>0</v>
      </c>
      <c r="T1252">
        <v>165</v>
      </c>
      <c r="U1252">
        <v>-1</v>
      </c>
      <c r="V1252">
        <v>-1</v>
      </c>
      <c r="W1252">
        <v>-1</v>
      </c>
      <c r="X1252">
        <v>1</v>
      </c>
      <c r="Y1252">
        <v>1</v>
      </c>
      <c r="Z1252">
        <f>IF(AND(MIN(data!D1252:'data'!K1252, data!M1252:'data'!Y1252)&gt;=0, IF(data!L1252&lt;0, FALSE, data!L1252&lt;=95),COUNTA(data!D1252:'data'!Y1252)=22), 1, 0)</f>
        <v>0</v>
      </c>
      <c r="AA1252">
        <f>IF(data!D1252=3, IF(COUNTIFS(data!A:A, data!A1252, data!G:G, "&lt;&gt;2")=0, 1, 0), 0)</f>
        <v>0</v>
      </c>
      <c r="AB1252">
        <f>IF(AND(data!G1252=2, COUNTIFS(data!A:A, data!A1252, data!G:G, 2) = data!D1252), 1, 0)</f>
        <v>0</v>
      </c>
      <c r="AC1252" t="str">
        <f>IF(AB1252=1, data!D1252, "0")</f>
        <v>0</v>
      </c>
    </row>
    <row r="1253" spans="1:29" x14ac:dyDescent="0.25">
      <c r="A1253" s="1">
        <v>201051</v>
      </c>
      <c r="B1253">
        <v>3</v>
      </c>
      <c r="C1253" s="1" t="s">
        <v>1274</v>
      </c>
      <c r="D1253">
        <v>3</v>
      </c>
      <c r="E1253">
        <v>6</v>
      </c>
      <c r="F1253">
        <v>1</v>
      </c>
      <c r="G1253">
        <v>2</v>
      </c>
      <c r="H1253">
        <v>1</v>
      </c>
      <c r="I1253">
        <v>-1</v>
      </c>
      <c r="J1253">
        <v>1</v>
      </c>
      <c r="K1253">
        <v>-1</v>
      </c>
      <c r="L1253">
        <v>6</v>
      </c>
      <c r="M1253">
        <v>1</v>
      </c>
      <c r="N1253">
        <v>-1</v>
      </c>
      <c r="O1253">
        <v>-1</v>
      </c>
      <c r="P1253">
        <v>-1</v>
      </c>
      <c r="Q1253">
        <v>-1</v>
      </c>
      <c r="R1253">
        <v>-1</v>
      </c>
      <c r="S1253">
        <v>-2</v>
      </c>
      <c r="T1253">
        <v>-1</v>
      </c>
      <c r="U1253">
        <v>10.199999999999999</v>
      </c>
      <c r="V1253">
        <v>-1</v>
      </c>
      <c r="W1253">
        <v>-1</v>
      </c>
      <c r="X1253">
        <v>-2</v>
      </c>
      <c r="Y1253">
        <v>-2</v>
      </c>
      <c r="Z1253">
        <f>IF(AND(MIN(data!D1253:'data'!K1253, data!M1253:'data'!Y1253)&gt;=0, IF(data!L1253&lt;0, FALSE, data!L1253&lt;=95),COUNTA(data!D1253:'data'!Y1253)=22), 1, 0)</f>
        <v>0</v>
      </c>
      <c r="AA1253">
        <f>IF(data!D1253=3, IF(COUNTIFS(data!A:A, data!A1253, data!G:G, "&lt;&gt;2")=0, 1, 0), 0)</f>
        <v>0</v>
      </c>
      <c r="AB1253">
        <f>IF(AND(data!G1253=2, COUNTIFS(data!A:A, data!A1253, data!G:G, 2) = data!D1253), 1, 0)</f>
        <v>0</v>
      </c>
      <c r="AC1253" t="str">
        <f>IF(AB1253=1, data!D1253, "0")</f>
        <v>0</v>
      </c>
    </row>
    <row r="1254" spans="1:29" x14ac:dyDescent="0.25">
      <c r="A1254" s="1">
        <v>201151</v>
      </c>
      <c r="B1254">
        <v>1</v>
      </c>
      <c r="C1254" s="1" t="s">
        <v>1275</v>
      </c>
      <c r="D1254">
        <v>2</v>
      </c>
      <c r="E1254">
        <v>6</v>
      </c>
      <c r="F1254">
        <v>1</v>
      </c>
      <c r="G1254">
        <v>1</v>
      </c>
      <c r="H1254">
        <v>75</v>
      </c>
      <c r="I1254">
        <v>2</v>
      </c>
      <c r="J1254">
        <v>1</v>
      </c>
      <c r="K1254">
        <v>7</v>
      </c>
      <c r="L1254">
        <v>10</v>
      </c>
      <c r="M1254">
        <v>2</v>
      </c>
      <c r="N1254">
        <v>4</v>
      </c>
      <c r="O1254">
        <v>3</v>
      </c>
      <c r="P1254">
        <v>1</v>
      </c>
      <c r="Q1254">
        <v>6.98</v>
      </c>
      <c r="R1254">
        <v>-1</v>
      </c>
      <c r="S1254">
        <v>1</v>
      </c>
      <c r="T1254">
        <v>168.3</v>
      </c>
      <c r="U1254">
        <v>69.7</v>
      </c>
      <c r="V1254">
        <v>24.606999999999999</v>
      </c>
      <c r="W1254">
        <v>0.95</v>
      </c>
      <c r="X1254">
        <v>1</v>
      </c>
      <c r="Y1254">
        <v>3</v>
      </c>
      <c r="Z1254">
        <f>IF(AND(MIN(data!D1254:'data'!K1254, data!M1254:'data'!Y1254)&gt;=0, IF(data!L1254&lt;0, FALSE, data!L1254&lt;=95),COUNTA(data!D1254:'data'!Y1254)=22), 1, 0)</f>
        <v>0</v>
      </c>
      <c r="AA1254">
        <f>IF(data!D1254=3, IF(COUNTIFS(data!A:A, data!A1254, data!G:G, "&lt;&gt;2")=0, 1, 0), 0)</f>
        <v>0</v>
      </c>
      <c r="AB1254">
        <f>IF(AND(data!G1254=2, COUNTIFS(data!A:A, data!A1254, data!G:G, 2) = data!D1254), 1, 0)</f>
        <v>0</v>
      </c>
      <c r="AC1254" t="str">
        <f>IF(AB1254=1, data!D1254, "0")</f>
        <v>0</v>
      </c>
    </row>
    <row r="1255" spans="1:29" x14ac:dyDescent="0.25">
      <c r="A1255" s="1">
        <v>201151</v>
      </c>
      <c r="B1255">
        <v>2</v>
      </c>
      <c r="C1255" s="1" t="s">
        <v>1276</v>
      </c>
      <c r="D1255">
        <v>2</v>
      </c>
      <c r="E1255">
        <v>6</v>
      </c>
      <c r="F1255">
        <v>1</v>
      </c>
      <c r="G1255">
        <v>2</v>
      </c>
      <c r="H1255">
        <v>62</v>
      </c>
      <c r="I1255">
        <v>2</v>
      </c>
      <c r="J1255">
        <v>1</v>
      </c>
      <c r="K1255">
        <v>7</v>
      </c>
      <c r="L1255">
        <v>10</v>
      </c>
      <c r="M1255">
        <v>2</v>
      </c>
      <c r="N1255">
        <v>4</v>
      </c>
      <c r="O1255">
        <v>3</v>
      </c>
      <c r="P1255">
        <v>1</v>
      </c>
      <c r="Q1255">
        <v>3</v>
      </c>
      <c r="R1255">
        <v>-1</v>
      </c>
      <c r="S1255">
        <v>0</v>
      </c>
      <c r="T1255">
        <v>152.6</v>
      </c>
      <c r="U1255">
        <v>86.5</v>
      </c>
      <c r="V1255">
        <v>37.146000000000001</v>
      </c>
      <c r="W1255">
        <v>0.91600000000000004</v>
      </c>
      <c r="X1255">
        <v>2</v>
      </c>
      <c r="Y1255">
        <v>1</v>
      </c>
      <c r="Z1255">
        <f>IF(AND(MIN(data!D1255:'data'!K1255, data!M1255:'data'!Y1255)&gt;=0, IF(data!L1255&lt;0, FALSE, data!L1255&lt;=95),COUNTA(data!D1255:'data'!Y1255)=22), 1, 0)</f>
        <v>0</v>
      </c>
      <c r="AA1255">
        <f>IF(data!D1255=3, IF(COUNTIFS(data!A:A, data!A1255, data!G:G, "&lt;&gt;2")=0, 1, 0), 0)</f>
        <v>0</v>
      </c>
      <c r="AB1255">
        <f>IF(AND(data!G1255=2, COUNTIFS(data!A:A, data!A1255, data!G:G, 2) = data!D1255), 1, 0)</f>
        <v>0</v>
      </c>
      <c r="AC1255" t="str">
        <f>IF(AB1255=1, data!D1255, "0")</f>
        <v>0</v>
      </c>
    </row>
    <row r="1256" spans="1:29" x14ac:dyDescent="0.25">
      <c r="A1256" s="1">
        <v>201201</v>
      </c>
      <c r="B1256">
        <v>1</v>
      </c>
      <c r="C1256" s="1" t="s">
        <v>1277</v>
      </c>
      <c r="D1256">
        <v>4</v>
      </c>
      <c r="E1256">
        <v>6</v>
      </c>
      <c r="F1256">
        <v>1</v>
      </c>
      <c r="G1256">
        <v>1</v>
      </c>
      <c r="H1256">
        <v>40</v>
      </c>
      <c r="I1256">
        <v>2</v>
      </c>
      <c r="J1256">
        <v>1</v>
      </c>
      <c r="K1256">
        <v>1</v>
      </c>
      <c r="L1256">
        <v>22</v>
      </c>
      <c r="M1256">
        <v>1</v>
      </c>
      <c r="N1256">
        <v>1</v>
      </c>
      <c r="O1256">
        <v>5</v>
      </c>
      <c r="P1256">
        <v>1</v>
      </c>
      <c r="Q1256">
        <v>9.1890000000000001</v>
      </c>
      <c r="R1256">
        <v>-1</v>
      </c>
      <c r="S1256">
        <v>0</v>
      </c>
      <c r="T1256">
        <v>183</v>
      </c>
      <c r="U1256">
        <v>103.2</v>
      </c>
      <c r="V1256">
        <v>30.815999999999999</v>
      </c>
      <c r="W1256">
        <v>0.90800000000000003</v>
      </c>
      <c r="X1256">
        <v>1</v>
      </c>
      <c r="Y1256">
        <v>3</v>
      </c>
      <c r="Z1256">
        <f>IF(AND(MIN(data!D1256:'data'!K1256, data!M1256:'data'!Y1256)&gt;=0, IF(data!L1256&lt;0, FALSE, data!L1256&lt;=95),COUNTA(data!D1256:'data'!Y1256)=22), 1, 0)</f>
        <v>0</v>
      </c>
      <c r="AA1256">
        <f>IF(data!D1256=3, IF(COUNTIFS(data!A:A, data!A1256, data!G:G, "&lt;&gt;2")=0, 1, 0), 0)</f>
        <v>0</v>
      </c>
      <c r="AB1256">
        <f>IF(AND(data!G1256=2, COUNTIFS(data!A:A, data!A1256, data!G:G, 2) = data!D1256), 1, 0)</f>
        <v>0</v>
      </c>
      <c r="AC1256" t="str">
        <f>IF(AB1256=1, data!D1256, "0")</f>
        <v>0</v>
      </c>
    </row>
    <row r="1257" spans="1:29" x14ac:dyDescent="0.25">
      <c r="A1257" s="1">
        <v>201201</v>
      </c>
      <c r="B1257">
        <v>2</v>
      </c>
      <c r="C1257" s="1" t="s">
        <v>1278</v>
      </c>
      <c r="D1257">
        <v>4</v>
      </c>
      <c r="E1257">
        <v>6</v>
      </c>
      <c r="F1257">
        <v>1</v>
      </c>
      <c r="G1257">
        <v>2</v>
      </c>
      <c r="H1257">
        <v>38</v>
      </c>
      <c r="I1257">
        <v>2</v>
      </c>
      <c r="J1257">
        <v>1</v>
      </c>
      <c r="K1257">
        <v>1</v>
      </c>
      <c r="L1257">
        <v>22</v>
      </c>
      <c r="M1257">
        <v>2</v>
      </c>
      <c r="N1257">
        <v>2</v>
      </c>
      <c r="O1257">
        <v>5</v>
      </c>
      <c r="P1257">
        <v>1</v>
      </c>
      <c r="Q1257">
        <v>10.71</v>
      </c>
      <c r="R1257">
        <v>-1</v>
      </c>
      <c r="S1257">
        <v>4</v>
      </c>
      <c r="T1257">
        <v>162</v>
      </c>
      <c r="U1257">
        <v>99.7</v>
      </c>
      <c r="V1257">
        <v>37.99</v>
      </c>
      <c r="W1257">
        <v>0.76</v>
      </c>
      <c r="X1257">
        <v>2</v>
      </c>
      <c r="Y1257">
        <v>1</v>
      </c>
      <c r="Z1257">
        <f>IF(AND(MIN(data!D1257:'data'!K1257, data!M1257:'data'!Y1257)&gt;=0, IF(data!L1257&lt;0, FALSE, data!L1257&lt;=95),COUNTA(data!D1257:'data'!Y1257)=22), 1, 0)</f>
        <v>0</v>
      </c>
      <c r="AA1257">
        <f>IF(data!D1257=3, IF(COUNTIFS(data!A:A, data!A1257, data!G:G, "&lt;&gt;2")=0, 1, 0), 0)</f>
        <v>0</v>
      </c>
      <c r="AB1257">
        <f>IF(AND(data!G1257=2, COUNTIFS(data!A:A, data!A1257, data!G:G, 2) = data!D1257), 1, 0)</f>
        <v>0</v>
      </c>
      <c r="AC1257" t="str">
        <f>IF(AB1257=1, data!D1257, "0")</f>
        <v>0</v>
      </c>
    </row>
    <row r="1258" spans="1:29" x14ac:dyDescent="0.25">
      <c r="A1258" s="1">
        <v>201201</v>
      </c>
      <c r="B1258">
        <v>3</v>
      </c>
      <c r="C1258" s="1" t="s">
        <v>1279</v>
      </c>
      <c r="D1258">
        <v>4</v>
      </c>
      <c r="E1258">
        <v>6</v>
      </c>
      <c r="F1258">
        <v>1</v>
      </c>
      <c r="G1258">
        <v>1</v>
      </c>
      <c r="H1258">
        <v>8</v>
      </c>
      <c r="I1258">
        <v>-1</v>
      </c>
      <c r="J1258">
        <v>1</v>
      </c>
      <c r="K1258">
        <v>-1</v>
      </c>
      <c r="L1258">
        <v>22</v>
      </c>
      <c r="M1258">
        <v>1</v>
      </c>
      <c r="N1258">
        <v>-1</v>
      </c>
      <c r="O1258">
        <v>-1</v>
      </c>
      <c r="P1258">
        <v>-1</v>
      </c>
      <c r="Q1258">
        <v>-1</v>
      </c>
      <c r="R1258">
        <v>-1</v>
      </c>
      <c r="S1258">
        <v>-2</v>
      </c>
      <c r="T1258">
        <v>133.80000000000001</v>
      </c>
      <c r="U1258">
        <v>28.6</v>
      </c>
      <c r="V1258">
        <v>15.975</v>
      </c>
      <c r="W1258">
        <v>-1</v>
      </c>
      <c r="X1258">
        <v>1</v>
      </c>
      <c r="Y1258">
        <v>3</v>
      </c>
      <c r="Z1258">
        <f>IF(AND(MIN(data!D1258:'data'!K1258, data!M1258:'data'!Y1258)&gt;=0, IF(data!L1258&lt;0, FALSE, data!L1258&lt;=95),COUNTA(data!D1258:'data'!Y1258)=22), 1, 0)</f>
        <v>0</v>
      </c>
      <c r="AA1258">
        <f>IF(data!D1258=3, IF(COUNTIFS(data!A:A, data!A1258, data!G:G, "&lt;&gt;2")=0, 1, 0), 0)</f>
        <v>0</v>
      </c>
      <c r="AB1258">
        <f>IF(AND(data!G1258=2, COUNTIFS(data!A:A, data!A1258, data!G:G, 2) = data!D1258), 1, 0)</f>
        <v>0</v>
      </c>
      <c r="AC1258" t="str">
        <f>IF(AB1258=1, data!D1258, "0")</f>
        <v>0</v>
      </c>
    </row>
    <row r="1259" spans="1:29" x14ac:dyDescent="0.25">
      <c r="A1259" s="1">
        <v>201201</v>
      </c>
      <c r="B1259">
        <v>4</v>
      </c>
      <c r="C1259" s="1" t="s">
        <v>1280</v>
      </c>
      <c r="D1259">
        <v>4</v>
      </c>
      <c r="E1259">
        <v>6</v>
      </c>
      <c r="F1259">
        <v>1</v>
      </c>
      <c r="G1259">
        <v>2</v>
      </c>
      <c r="H1259">
        <v>6</v>
      </c>
      <c r="I1259">
        <v>-1</v>
      </c>
      <c r="J1259">
        <v>1</v>
      </c>
      <c r="K1259">
        <v>-1</v>
      </c>
      <c r="L1259">
        <v>22</v>
      </c>
      <c r="M1259">
        <v>2</v>
      </c>
      <c r="N1259">
        <v>-1</v>
      </c>
      <c r="O1259">
        <v>-1</v>
      </c>
      <c r="P1259">
        <v>-1</v>
      </c>
      <c r="Q1259">
        <v>-1</v>
      </c>
      <c r="R1259">
        <v>-1</v>
      </c>
      <c r="S1259">
        <v>-2</v>
      </c>
      <c r="T1259">
        <v>129.80000000000001</v>
      </c>
      <c r="U1259">
        <v>47.7</v>
      </c>
      <c r="V1259">
        <v>28.312000000000001</v>
      </c>
      <c r="W1259">
        <v>-1</v>
      </c>
      <c r="X1259">
        <v>-2</v>
      </c>
      <c r="Y1259">
        <v>-2</v>
      </c>
      <c r="Z1259">
        <f>IF(AND(MIN(data!D1259:'data'!K1259, data!M1259:'data'!Y1259)&gt;=0, IF(data!L1259&lt;0, FALSE, data!L1259&lt;=95),COUNTA(data!D1259:'data'!Y1259)=22), 1, 0)</f>
        <v>0</v>
      </c>
      <c r="AA1259">
        <f>IF(data!D1259=3, IF(COUNTIFS(data!A:A, data!A1259, data!G:G, "&lt;&gt;2")=0, 1, 0), 0)</f>
        <v>0</v>
      </c>
      <c r="AB1259">
        <f>IF(AND(data!G1259=2, COUNTIFS(data!A:A, data!A1259, data!G:G, 2) = data!D1259), 1, 0)</f>
        <v>0</v>
      </c>
      <c r="AC1259" t="str">
        <f>IF(AB1259=1, data!D1259, "0")</f>
        <v>0</v>
      </c>
    </row>
    <row r="1260" spans="1:29" x14ac:dyDescent="0.25">
      <c r="A1260" s="1">
        <v>201251</v>
      </c>
      <c r="B1260">
        <v>1</v>
      </c>
      <c r="C1260" s="1" t="s">
        <v>1281</v>
      </c>
      <c r="D1260">
        <v>4</v>
      </c>
      <c r="E1260">
        <v>6</v>
      </c>
      <c r="F1260">
        <v>1</v>
      </c>
      <c r="G1260">
        <v>1</v>
      </c>
      <c r="H1260">
        <v>40</v>
      </c>
      <c r="I1260">
        <v>2</v>
      </c>
      <c r="J1260">
        <v>1</v>
      </c>
      <c r="K1260">
        <v>7</v>
      </c>
      <c r="L1260">
        <v>16</v>
      </c>
      <c r="M1260">
        <v>2</v>
      </c>
      <c r="N1260">
        <v>3</v>
      </c>
      <c r="O1260">
        <v>5</v>
      </c>
      <c r="P1260">
        <v>1</v>
      </c>
      <c r="Q1260">
        <v>11.25</v>
      </c>
      <c r="R1260">
        <v>-1</v>
      </c>
      <c r="S1260">
        <v>3</v>
      </c>
      <c r="T1260">
        <v>179.1</v>
      </c>
      <c r="U1260">
        <v>89.7</v>
      </c>
      <c r="V1260">
        <v>27.963999999999999</v>
      </c>
      <c r="W1260">
        <v>0.91500000000000004</v>
      </c>
      <c r="X1260">
        <v>1</v>
      </c>
      <c r="Y1260">
        <v>3</v>
      </c>
      <c r="Z1260">
        <f>IF(AND(MIN(data!D1260:'data'!K1260, data!M1260:'data'!Y1260)&gt;=0, IF(data!L1260&lt;0, FALSE, data!L1260&lt;=95),COUNTA(data!D1260:'data'!Y1260)=22), 1, 0)</f>
        <v>0</v>
      </c>
      <c r="AA1260">
        <f>IF(data!D1260=3, IF(COUNTIFS(data!A:A, data!A1260, data!G:G, "&lt;&gt;2")=0, 1, 0), 0)</f>
        <v>0</v>
      </c>
      <c r="AB1260">
        <f>IF(AND(data!G1260=2, COUNTIFS(data!A:A, data!A1260, data!G:G, 2) = data!D1260), 1, 0)</f>
        <v>0</v>
      </c>
      <c r="AC1260" t="str">
        <f>IF(AB1260=1, data!D1260, "0")</f>
        <v>0</v>
      </c>
    </row>
    <row r="1261" spans="1:29" x14ac:dyDescent="0.25">
      <c r="A1261" s="1">
        <v>201251</v>
      </c>
      <c r="B1261">
        <v>2</v>
      </c>
      <c r="C1261" s="1" t="s">
        <v>1282</v>
      </c>
      <c r="D1261">
        <v>4</v>
      </c>
      <c r="E1261">
        <v>6</v>
      </c>
      <c r="F1261">
        <v>1</v>
      </c>
      <c r="G1261">
        <v>2</v>
      </c>
      <c r="H1261">
        <v>39</v>
      </c>
      <c r="I1261">
        <v>2</v>
      </c>
      <c r="J1261">
        <v>1</v>
      </c>
      <c r="K1261">
        <v>4</v>
      </c>
      <c r="L1261">
        <v>16</v>
      </c>
      <c r="M1261">
        <v>2</v>
      </c>
      <c r="N1261">
        <v>4</v>
      </c>
      <c r="O1261">
        <v>1</v>
      </c>
      <c r="P1261">
        <v>1</v>
      </c>
      <c r="Q1261">
        <v>1.96</v>
      </c>
      <c r="R1261">
        <v>-1</v>
      </c>
      <c r="S1261">
        <v>0</v>
      </c>
      <c r="T1261">
        <v>161.4</v>
      </c>
      <c r="U1261">
        <v>75.2</v>
      </c>
      <c r="V1261">
        <v>28.867999999999999</v>
      </c>
      <c r="W1261">
        <v>0.83199999999999996</v>
      </c>
      <c r="X1261">
        <v>2</v>
      </c>
      <c r="Y1261">
        <v>1</v>
      </c>
      <c r="Z1261">
        <f>IF(AND(MIN(data!D1261:'data'!K1261, data!M1261:'data'!Y1261)&gt;=0, IF(data!L1261&lt;0, FALSE, data!L1261&lt;=95),COUNTA(data!D1261:'data'!Y1261)=22), 1, 0)</f>
        <v>0</v>
      </c>
      <c r="AA1261">
        <f>IF(data!D1261=3, IF(COUNTIFS(data!A:A, data!A1261, data!G:G, "&lt;&gt;2")=0, 1, 0), 0)</f>
        <v>0</v>
      </c>
      <c r="AB1261">
        <f>IF(AND(data!G1261=2, COUNTIFS(data!A:A, data!A1261, data!G:G, 2) = data!D1261), 1, 0)</f>
        <v>0</v>
      </c>
      <c r="AC1261" t="str">
        <f>IF(AB1261=1, data!D1261, "0")</f>
        <v>0</v>
      </c>
    </row>
    <row r="1262" spans="1:29" x14ac:dyDescent="0.25">
      <c r="A1262" s="1">
        <v>201251</v>
      </c>
      <c r="B1262">
        <v>3</v>
      </c>
      <c r="C1262" s="1" t="s">
        <v>1283</v>
      </c>
      <c r="D1262">
        <v>4</v>
      </c>
      <c r="E1262">
        <v>6</v>
      </c>
      <c r="F1262">
        <v>1</v>
      </c>
      <c r="G1262">
        <v>1</v>
      </c>
      <c r="H1262">
        <v>15</v>
      </c>
      <c r="I1262">
        <v>-1</v>
      </c>
      <c r="J1262">
        <v>1</v>
      </c>
      <c r="K1262">
        <v>-1</v>
      </c>
      <c r="L1262">
        <v>16</v>
      </c>
      <c r="M1262">
        <v>1</v>
      </c>
      <c r="N1262">
        <v>-1</v>
      </c>
      <c r="O1262">
        <v>-1</v>
      </c>
      <c r="P1262">
        <v>-1</v>
      </c>
      <c r="Q1262">
        <v>-1</v>
      </c>
      <c r="R1262">
        <v>-1</v>
      </c>
      <c r="S1262">
        <v>0</v>
      </c>
      <c r="T1262">
        <v>177.6</v>
      </c>
      <c r="U1262">
        <v>65</v>
      </c>
      <c r="V1262">
        <v>20.608000000000001</v>
      </c>
      <c r="W1262">
        <v>-1</v>
      </c>
      <c r="X1262">
        <v>3</v>
      </c>
      <c r="Y1262">
        <v>3</v>
      </c>
      <c r="Z1262">
        <f>IF(AND(MIN(data!D1262:'data'!K1262, data!M1262:'data'!Y1262)&gt;=0, IF(data!L1262&lt;0, FALSE, data!L1262&lt;=95),COUNTA(data!D1262:'data'!Y1262)=22), 1, 0)</f>
        <v>0</v>
      </c>
      <c r="AA1262">
        <f>IF(data!D1262=3, IF(COUNTIFS(data!A:A, data!A1262, data!G:G, "&lt;&gt;2")=0, 1, 0), 0)</f>
        <v>0</v>
      </c>
      <c r="AB1262">
        <f>IF(AND(data!G1262=2, COUNTIFS(data!A:A, data!A1262, data!G:G, 2) = data!D1262), 1, 0)</f>
        <v>0</v>
      </c>
      <c r="AC1262" t="str">
        <f>IF(AB1262=1, data!D1262, "0")</f>
        <v>0</v>
      </c>
    </row>
    <row r="1263" spans="1:29" x14ac:dyDescent="0.25">
      <c r="A1263" s="1">
        <v>201251</v>
      </c>
      <c r="B1263">
        <v>4</v>
      </c>
      <c r="C1263" s="1" t="s">
        <v>1284</v>
      </c>
      <c r="D1263">
        <v>4</v>
      </c>
      <c r="E1263">
        <v>6</v>
      </c>
      <c r="F1263">
        <v>1</v>
      </c>
      <c r="G1263">
        <v>2</v>
      </c>
      <c r="H1263">
        <v>14</v>
      </c>
      <c r="I1263">
        <v>-1</v>
      </c>
      <c r="J1263">
        <v>1</v>
      </c>
      <c r="K1263">
        <v>-1</v>
      </c>
      <c r="L1263">
        <v>16</v>
      </c>
      <c r="M1263">
        <v>2</v>
      </c>
      <c r="N1263">
        <v>-1</v>
      </c>
      <c r="O1263">
        <v>-1</v>
      </c>
      <c r="P1263">
        <v>-1</v>
      </c>
      <c r="Q1263">
        <v>-1</v>
      </c>
      <c r="R1263">
        <v>-1</v>
      </c>
      <c r="S1263">
        <v>0</v>
      </c>
      <c r="T1263">
        <v>161</v>
      </c>
      <c r="U1263">
        <v>57.9</v>
      </c>
      <c r="V1263">
        <v>22.337</v>
      </c>
      <c r="W1263">
        <v>-1</v>
      </c>
      <c r="X1263">
        <v>-8</v>
      </c>
      <c r="Y1263">
        <v>1</v>
      </c>
      <c r="Z1263">
        <f>IF(AND(MIN(data!D1263:'data'!K1263, data!M1263:'data'!Y1263)&gt;=0, IF(data!L1263&lt;0, FALSE, data!L1263&lt;=95),COUNTA(data!D1263:'data'!Y1263)=22), 1, 0)</f>
        <v>0</v>
      </c>
      <c r="AA1263">
        <f>IF(data!D1263=3, IF(COUNTIFS(data!A:A, data!A1263, data!G:G, "&lt;&gt;2")=0, 1, 0), 0)</f>
        <v>0</v>
      </c>
      <c r="AB1263">
        <f>IF(AND(data!G1263=2, COUNTIFS(data!A:A, data!A1263, data!G:G, 2) = data!D1263), 1, 0)</f>
        <v>0</v>
      </c>
      <c r="AC1263" t="str">
        <f>IF(AB1263=1, data!D1263, "0")</f>
        <v>0</v>
      </c>
    </row>
    <row r="1264" spans="1:29" x14ac:dyDescent="0.25">
      <c r="A1264" s="1">
        <v>201271</v>
      </c>
      <c r="B1264">
        <v>1</v>
      </c>
      <c r="C1264" s="1" t="s">
        <v>1285</v>
      </c>
      <c r="D1264">
        <v>1</v>
      </c>
      <c r="E1264">
        <v>6</v>
      </c>
      <c r="F1264">
        <v>1</v>
      </c>
      <c r="G1264">
        <v>2</v>
      </c>
      <c r="H1264">
        <v>88</v>
      </c>
      <c r="I1264">
        <v>5</v>
      </c>
      <c r="J1264">
        <v>1</v>
      </c>
      <c r="K1264">
        <v>7</v>
      </c>
      <c r="L1264">
        <v>8</v>
      </c>
      <c r="M1264">
        <v>2</v>
      </c>
      <c r="N1264">
        <v>3</v>
      </c>
      <c r="O1264">
        <v>5</v>
      </c>
      <c r="P1264">
        <v>2</v>
      </c>
      <c r="Q1264">
        <v>0</v>
      </c>
      <c r="R1264">
        <v>-1</v>
      </c>
      <c r="S1264">
        <v>0</v>
      </c>
      <c r="T1264">
        <v>170.1</v>
      </c>
      <c r="U1264">
        <v>83.6</v>
      </c>
      <c r="V1264">
        <v>28.893000000000001</v>
      </c>
      <c r="W1264">
        <v>0.84199999999999997</v>
      </c>
      <c r="X1264">
        <v>1</v>
      </c>
      <c r="Y1264">
        <v>3</v>
      </c>
      <c r="Z1264">
        <f>IF(AND(MIN(data!D1264:'data'!K1264, data!M1264:'data'!Y1264)&gt;=0, IF(data!L1264&lt;0, FALSE, data!L1264&lt;=95),COUNTA(data!D1264:'data'!Y1264)=22), 1, 0)</f>
        <v>0</v>
      </c>
      <c r="AA1264">
        <f>IF(data!D1264=3, IF(COUNTIFS(data!A:A, data!A1264, data!G:G, "&lt;&gt;2")=0, 1, 0), 0)</f>
        <v>0</v>
      </c>
      <c r="AB1264">
        <f>IF(AND(data!G1264=2, COUNTIFS(data!A:A, data!A1264, data!G:G, 2) = data!D1264), 1, 0)</f>
        <v>1</v>
      </c>
      <c r="AC1264">
        <f>IF(AB1264=1, data!D1264, "0")</f>
        <v>1</v>
      </c>
    </row>
    <row r="1265" spans="1:29" x14ac:dyDescent="0.25">
      <c r="A1265" s="1">
        <v>201351</v>
      </c>
      <c r="B1265">
        <v>1</v>
      </c>
      <c r="C1265" s="1" t="s">
        <v>1286</v>
      </c>
      <c r="D1265">
        <v>3</v>
      </c>
      <c r="E1265">
        <v>6</v>
      </c>
      <c r="F1265">
        <v>1</v>
      </c>
      <c r="G1265">
        <v>2</v>
      </c>
      <c r="H1265">
        <v>40</v>
      </c>
      <c r="I1265">
        <v>1</v>
      </c>
      <c r="J1265">
        <v>4</v>
      </c>
      <c r="K1265">
        <v>7</v>
      </c>
      <c r="L1265">
        <v>6</v>
      </c>
      <c r="M1265">
        <v>2</v>
      </c>
      <c r="N1265">
        <v>3</v>
      </c>
      <c r="O1265">
        <v>5</v>
      </c>
      <c r="P1265">
        <v>1</v>
      </c>
      <c r="Q1265">
        <v>0.11600000000000001</v>
      </c>
      <c r="R1265">
        <v>-1</v>
      </c>
      <c r="S1265">
        <v>2</v>
      </c>
      <c r="T1265">
        <v>166.5</v>
      </c>
      <c r="U1265">
        <v>70.3</v>
      </c>
      <c r="V1265">
        <v>25.359000000000002</v>
      </c>
      <c r="W1265">
        <v>0.84199999999999997</v>
      </c>
      <c r="X1265">
        <v>2</v>
      </c>
      <c r="Y1265">
        <v>1</v>
      </c>
      <c r="Z1265">
        <f>IF(AND(MIN(data!D1265:'data'!K1265, data!M1265:'data'!Y1265)&gt;=0, IF(data!L1265&lt;0, FALSE, data!L1265&lt;=95),COUNTA(data!D1265:'data'!Y1265)=22), 1, 0)</f>
        <v>0</v>
      </c>
      <c r="AA1265">
        <f>IF(data!D1265=3, IF(COUNTIFS(data!A:A, data!A1265, data!G:G, "&lt;&gt;2")=0, 1, 0), 0)</f>
        <v>1</v>
      </c>
      <c r="AB1265">
        <f>IF(AND(data!G1265=2, COUNTIFS(data!A:A, data!A1265, data!G:G, 2) = data!D1265), 1, 0)</f>
        <v>1</v>
      </c>
      <c r="AC1265">
        <f>IF(AB1265=1, data!D1265, "0")</f>
        <v>3</v>
      </c>
    </row>
    <row r="1266" spans="1:29" x14ac:dyDescent="0.25">
      <c r="A1266" s="1">
        <v>201351</v>
      </c>
      <c r="B1266">
        <v>2</v>
      </c>
      <c r="C1266" s="1" t="s">
        <v>1287</v>
      </c>
      <c r="D1266">
        <v>3</v>
      </c>
      <c r="E1266">
        <v>6</v>
      </c>
      <c r="F1266">
        <v>1</v>
      </c>
      <c r="G1266">
        <v>2</v>
      </c>
      <c r="H1266">
        <v>10</v>
      </c>
      <c r="I1266">
        <v>-1</v>
      </c>
      <c r="J1266">
        <v>2</v>
      </c>
      <c r="K1266">
        <v>-1</v>
      </c>
      <c r="L1266">
        <v>6</v>
      </c>
      <c r="M1266">
        <v>1</v>
      </c>
      <c r="N1266">
        <v>-1</v>
      </c>
      <c r="O1266">
        <v>-1</v>
      </c>
      <c r="P1266">
        <v>-1</v>
      </c>
      <c r="Q1266">
        <v>-1</v>
      </c>
      <c r="R1266">
        <v>-1</v>
      </c>
      <c r="S1266">
        <v>-2</v>
      </c>
      <c r="T1266">
        <v>145.19999999999999</v>
      </c>
      <c r="U1266">
        <v>34.4</v>
      </c>
      <c r="V1266">
        <v>16.315999999999999</v>
      </c>
      <c r="W1266">
        <v>-1</v>
      </c>
      <c r="X1266">
        <v>-8</v>
      </c>
      <c r="Y1266">
        <v>3</v>
      </c>
      <c r="Z1266">
        <f>IF(AND(MIN(data!D1266:'data'!K1266, data!M1266:'data'!Y1266)&gt;=0, IF(data!L1266&lt;0, FALSE, data!L1266&lt;=95),COUNTA(data!D1266:'data'!Y1266)=22), 1, 0)</f>
        <v>0</v>
      </c>
      <c r="AA1266">
        <f>IF(data!D1266=3, IF(COUNTIFS(data!A:A, data!A1266, data!G:G, "&lt;&gt;2")=0, 1, 0), 0)</f>
        <v>1</v>
      </c>
      <c r="AB1266">
        <f>IF(AND(data!G1266=2, COUNTIFS(data!A:A, data!A1266, data!G:G, 2) = data!D1266), 1, 0)</f>
        <v>1</v>
      </c>
      <c r="AC1266">
        <f>IF(AB1266=1, data!D1266, "0")</f>
        <v>3</v>
      </c>
    </row>
    <row r="1267" spans="1:29" x14ac:dyDescent="0.25">
      <c r="A1267" s="1">
        <v>201351</v>
      </c>
      <c r="B1267">
        <v>3</v>
      </c>
      <c r="C1267" s="1" t="s">
        <v>1288</v>
      </c>
      <c r="D1267">
        <v>3</v>
      </c>
      <c r="E1267">
        <v>6</v>
      </c>
      <c r="F1267">
        <v>1</v>
      </c>
      <c r="G1267">
        <v>2</v>
      </c>
      <c r="H1267">
        <v>6</v>
      </c>
      <c r="I1267">
        <v>-1</v>
      </c>
      <c r="J1267">
        <v>2</v>
      </c>
      <c r="K1267">
        <v>-1</v>
      </c>
      <c r="L1267">
        <v>6</v>
      </c>
      <c r="M1267">
        <v>1</v>
      </c>
      <c r="N1267">
        <v>-1</v>
      </c>
      <c r="O1267">
        <v>-1</v>
      </c>
      <c r="P1267">
        <v>-1</v>
      </c>
      <c r="Q1267">
        <v>-1</v>
      </c>
      <c r="R1267">
        <v>-1</v>
      </c>
      <c r="S1267">
        <v>-2</v>
      </c>
      <c r="T1267">
        <v>119.5</v>
      </c>
      <c r="U1267">
        <v>24.4</v>
      </c>
      <c r="V1267">
        <v>17.087</v>
      </c>
      <c r="W1267">
        <v>-1</v>
      </c>
      <c r="X1267">
        <v>-2</v>
      </c>
      <c r="Y1267">
        <v>-2</v>
      </c>
      <c r="Z1267">
        <f>IF(AND(MIN(data!D1267:'data'!K1267, data!M1267:'data'!Y1267)&gt;=0, IF(data!L1267&lt;0, FALSE, data!L1267&lt;=95),COUNTA(data!D1267:'data'!Y1267)=22), 1, 0)</f>
        <v>0</v>
      </c>
      <c r="AA1267">
        <f>IF(data!D1267=3, IF(COUNTIFS(data!A:A, data!A1267, data!G:G, "&lt;&gt;2")=0, 1, 0), 0)</f>
        <v>1</v>
      </c>
      <c r="AB1267">
        <f>IF(AND(data!G1267=2, COUNTIFS(data!A:A, data!A1267, data!G:G, 2) = data!D1267), 1, 0)</f>
        <v>1</v>
      </c>
      <c r="AC1267">
        <f>IF(AB1267=1, data!D1267, "0")</f>
        <v>3</v>
      </c>
    </row>
    <row r="1268" spans="1:29" x14ac:dyDescent="0.25">
      <c r="A1268" s="1">
        <v>202051</v>
      </c>
      <c r="B1268">
        <v>1</v>
      </c>
      <c r="C1268" s="1" t="s">
        <v>1289</v>
      </c>
      <c r="D1268">
        <v>6</v>
      </c>
      <c r="E1268">
        <v>2</v>
      </c>
      <c r="F1268">
        <v>15</v>
      </c>
      <c r="G1268">
        <v>2</v>
      </c>
      <c r="H1268">
        <v>61</v>
      </c>
      <c r="I1268">
        <v>2</v>
      </c>
      <c r="J1268">
        <v>1</v>
      </c>
      <c r="K1268">
        <v>2</v>
      </c>
      <c r="L1268">
        <v>21</v>
      </c>
      <c r="M1268">
        <v>3</v>
      </c>
      <c r="N1268">
        <v>4</v>
      </c>
      <c r="O1268">
        <v>2</v>
      </c>
      <c r="P1268">
        <v>1</v>
      </c>
      <c r="Q1268">
        <v>7.4889999999999999</v>
      </c>
      <c r="R1268">
        <v>-1</v>
      </c>
      <c r="S1268">
        <v>10</v>
      </c>
      <c r="T1268">
        <v>170.5</v>
      </c>
      <c r="U1268">
        <v>82.5</v>
      </c>
      <c r="V1268">
        <v>28.38</v>
      </c>
      <c r="W1268">
        <v>0.83199999999999996</v>
      </c>
      <c r="X1268">
        <v>2</v>
      </c>
      <c r="Y1268">
        <v>3</v>
      </c>
      <c r="Z1268">
        <f>IF(AND(MIN(data!D1268:'data'!K1268, data!M1268:'data'!Y1268)&gt;=0, IF(data!L1268&lt;0, FALSE, data!L1268&lt;=95),COUNTA(data!D1268:'data'!Y1268)=22), 1, 0)</f>
        <v>0</v>
      </c>
      <c r="AA1268">
        <f>IF(data!D1268=3, IF(COUNTIFS(data!A:A, data!A1268, data!G:G, "&lt;&gt;2")=0, 1, 0), 0)</f>
        <v>0</v>
      </c>
      <c r="AB1268">
        <f>IF(AND(data!G1268=2, COUNTIFS(data!A:A, data!A1268, data!G:G, 2) = data!D1268), 1, 0)</f>
        <v>0</v>
      </c>
      <c r="AC1268" t="str">
        <f>IF(AB1268=1, data!D1268, "0")</f>
        <v>0</v>
      </c>
    </row>
    <row r="1269" spans="1:29" x14ac:dyDescent="0.25">
      <c r="A1269" s="1">
        <v>202051</v>
      </c>
      <c r="B1269">
        <v>2</v>
      </c>
      <c r="C1269" s="1" t="s">
        <v>1290</v>
      </c>
      <c r="D1269">
        <v>6</v>
      </c>
      <c r="E1269">
        <v>2</v>
      </c>
      <c r="F1269">
        <v>15</v>
      </c>
      <c r="G1269">
        <v>1</v>
      </c>
      <c r="H1269">
        <v>71</v>
      </c>
      <c r="I1269">
        <v>2</v>
      </c>
      <c r="J1269">
        <v>1</v>
      </c>
      <c r="K1269">
        <v>1</v>
      </c>
      <c r="L1269">
        <v>21</v>
      </c>
      <c r="M1269">
        <v>3</v>
      </c>
      <c r="N1269">
        <v>3</v>
      </c>
      <c r="O1269">
        <v>5</v>
      </c>
      <c r="P1269">
        <v>1</v>
      </c>
      <c r="Q1269">
        <v>64.5</v>
      </c>
      <c r="R1269">
        <v>-1</v>
      </c>
      <c r="S1269">
        <v>0</v>
      </c>
      <c r="T1269">
        <v>170.3</v>
      </c>
      <c r="U1269">
        <v>104.9</v>
      </c>
      <c r="V1269">
        <v>36.17</v>
      </c>
      <c r="W1269">
        <v>-1</v>
      </c>
      <c r="X1269">
        <v>2</v>
      </c>
      <c r="Y1269">
        <v>1</v>
      </c>
      <c r="Z1269">
        <f>IF(AND(MIN(data!D1269:'data'!K1269, data!M1269:'data'!Y1269)&gt;=0, IF(data!L1269&lt;0, FALSE, data!L1269&lt;=95),COUNTA(data!D1269:'data'!Y1269)=22), 1, 0)</f>
        <v>0</v>
      </c>
      <c r="AA1269">
        <f>IF(data!D1269=3, IF(COUNTIFS(data!A:A, data!A1269, data!G:G, "&lt;&gt;2")=0, 1, 0), 0)</f>
        <v>0</v>
      </c>
      <c r="AB1269">
        <f>IF(AND(data!G1269=2, COUNTIFS(data!A:A, data!A1269, data!G:G, 2) = data!D1269), 1, 0)</f>
        <v>0</v>
      </c>
      <c r="AC1269" t="str">
        <f>IF(AB1269=1, data!D1269, "0")</f>
        <v>0</v>
      </c>
    </row>
    <row r="1270" spans="1:29" x14ac:dyDescent="0.25">
      <c r="A1270" s="1">
        <v>202051</v>
      </c>
      <c r="B1270">
        <v>3</v>
      </c>
      <c r="C1270" s="1" t="s">
        <v>1291</v>
      </c>
      <c r="D1270">
        <v>6</v>
      </c>
      <c r="E1270">
        <v>2</v>
      </c>
      <c r="F1270">
        <v>15</v>
      </c>
      <c r="G1270">
        <v>2</v>
      </c>
      <c r="H1270">
        <v>28</v>
      </c>
      <c r="I1270">
        <v>1</v>
      </c>
      <c r="J1270">
        <v>1</v>
      </c>
      <c r="K1270">
        <v>1</v>
      </c>
      <c r="L1270">
        <v>21</v>
      </c>
      <c r="M1270">
        <v>2</v>
      </c>
      <c r="N1270">
        <v>2</v>
      </c>
      <c r="O1270">
        <v>5</v>
      </c>
      <c r="P1270">
        <v>1</v>
      </c>
      <c r="Q1270">
        <v>5.25</v>
      </c>
      <c r="R1270">
        <v>-1</v>
      </c>
      <c r="S1270">
        <v>11</v>
      </c>
      <c r="T1270">
        <v>168.9</v>
      </c>
      <c r="U1270">
        <v>57.4</v>
      </c>
      <c r="V1270">
        <v>20.120999999999999</v>
      </c>
      <c r="W1270">
        <v>0.76200000000000001</v>
      </c>
      <c r="X1270">
        <v>1</v>
      </c>
      <c r="Y1270">
        <v>3</v>
      </c>
      <c r="Z1270">
        <f>IF(AND(MIN(data!D1270:'data'!K1270, data!M1270:'data'!Y1270)&gt;=0, IF(data!L1270&lt;0, FALSE, data!L1270&lt;=95),COUNTA(data!D1270:'data'!Y1270)=22), 1, 0)</f>
        <v>0</v>
      </c>
      <c r="AA1270">
        <f>IF(data!D1270=3, IF(COUNTIFS(data!A:A, data!A1270, data!G:G, "&lt;&gt;2")=0, 1, 0), 0)</f>
        <v>0</v>
      </c>
      <c r="AB1270">
        <f>IF(AND(data!G1270=2, COUNTIFS(data!A:A, data!A1270, data!G:G, 2) = data!D1270), 1, 0)</f>
        <v>0</v>
      </c>
      <c r="AC1270" t="str">
        <f>IF(AB1270=1, data!D1270, "0")</f>
        <v>0</v>
      </c>
    </row>
    <row r="1271" spans="1:29" x14ac:dyDescent="0.25">
      <c r="A1271" s="1">
        <v>202051</v>
      </c>
      <c r="B1271">
        <v>4</v>
      </c>
      <c r="C1271" s="1" t="s">
        <v>1292</v>
      </c>
      <c r="D1271">
        <v>6</v>
      </c>
      <c r="E1271">
        <v>2</v>
      </c>
      <c r="F1271">
        <v>15</v>
      </c>
      <c r="G1271">
        <v>2</v>
      </c>
      <c r="H1271">
        <v>26</v>
      </c>
      <c r="I1271">
        <v>1</v>
      </c>
      <c r="J1271">
        <v>1</v>
      </c>
      <c r="K1271">
        <v>1</v>
      </c>
      <c r="L1271">
        <v>21</v>
      </c>
      <c r="M1271">
        <v>2</v>
      </c>
      <c r="N1271">
        <v>3</v>
      </c>
      <c r="O1271">
        <v>5</v>
      </c>
      <c r="P1271">
        <v>1</v>
      </c>
      <c r="Q1271">
        <v>9.375</v>
      </c>
      <c r="R1271">
        <v>-1</v>
      </c>
      <c r="S1271">
        <v>8</v>
      </c>
      <c r="T1271">
        <v>169.3</v>
      </c>
      <c r="U1271">
        <v>70.3</v>
      </c>
      <c r="V1271">
        <v>24.527000000000001</v>
      </c>
      <c r="W1271">
        <v>0.748</v>
      </c>
      <c r="X1271">
        <v>2</v>
      </c>
      <c r="Y1271">
        <v>1</v>
      </c>
      <c r="Z1271">
        <f>IF(AND(MIN(data!D1271:'data'!K1271, data!M1271:'data'!Y1271)&gt;=0, IF(data!L1271&lt;0, FALSE, data!L1271&lt;=95),COUNTA(data!D1271:'data'!Y1271)=22), 1, 0)</f>
        <v>0</v>
      </c>
      <c r="AA1271">
        <f>IF(data!D1271=3, IF(COUNTIFS(data!A:A, data!A1271, data!G:G, "&lt;&gt;2")=0, 1, 0), 0)</f>
        <v>0</v>
      </c>
      <c r="AB1271">
        <f>IF(AND(data!G1271=2, COUNTIFS(data!A:A, data!A1271, data!G:G, 2) = data!D1271), 1, 0)</f>
        <v>0</v>
      </c>
      <c r="AC1271" t="str">
        <f>IF(AB1271=1, data!D1271, "0")</f>
        <v>0</v>
      </c>
    </row>
    <row r="1272" spans="1:29" x14ac:dyDescent="0.25">
      <c r="A1272" s="1">
        <v>202051</v>
      </c>
      <c r="B1272">
        <v>5</v>
      </c>
      <c r="C1272" s="1" t="s">
        <v>1293</v>
      </c>
      <c r="D1272">
        <v>6</v>
      </c>
      <c r="E1272">
        <v>2</v>
      </c>
      <c r="F1272">
        <v>15</v>
      </c>
      <c r="G1272">
        <v>1</v>
      </c>
      <c r="H1272">
        <v>24</v>
      </c>
      <c r="I1272">
        <v>1</v>
      </c>
      <c r="J1272">
        <v>1</v>
      </c>
      <c r="K1272">
        <v>4</v>
      </c>
      <c r="L1272">
        <v>21</v>
      </c>
      <c r="M1272">
        <v>2</v>
      </c>
      <c r="N1272">
        <v>4</v>
      </c>
      <c r="O1272">
        <v>2</v>
      </c>
      <c r="P1272">
        <v>1</v>
      </c>
      <c r="Q1272">
        <v>114</v>
      </c>
      <c r="R1272">
        <v>1</v>
      </c>
      <c r="S1272">
        <v>1</v>
      </c>
      <c r="T1272">
        <v>188.8</v>
      </c>
      <c r="U1272">
        <v>77.599999999999994</v>
      </c>
      <c r="V1272">
        <v>21.77</v>
      </c>
      <c r="W1272">
        <v>0.83</v>
      </c>
      <c r="X1272">
        <v>1</v>
      </c>
      <c r="Y1272">
        <v>2</v>
      </c>
      <c r="Z1272">
        <f>IF(AND(MIN(data!D1272:'data'!K1272, data!M1272:'data'!Y1272)&gt;=0, IF(data!L1272&lt;0, FALSE, data!L1272&lt;=95),COUNTA(data!D1272:'data'!Y1272)=22), 1, 0)</f>
        <v>1</v>
      </c>
      <c r="AA1272">
        <f>IF(data!D1272=3, IF(COUNTIFS(data!A:A, data!A1272, data!G:G, "&lt;&gt;2")=0, 1, 0), 0)</f>
        <v>0</v>
      </c>
      <c r="AB1272">
        <f>IF(AND(data!G1272=2, COUNTIFS(data!A:A, data!A1272, data!G:G, 2) = data!D1272), 1, 0)</f>
        <v>0</v>
      </c>
      <c r="AC1272" t="str">
        <f>IF(AB1272=1, data!D1272, "0")</f>
        <v>0</v>
      </c>
    </row>
    <row r="1273" spans="1:29" x14ac:dyDescent="0.25">
      <c r="A1273" s="1">
        <v>202051</v>
      </c>
      <c r="B1273">
        <v>6</v>
      </c>
      <c r="C1273" s="1" t="s">
        <v>1294</v>
      </c>
      <c r="D1273">
        <v>6</v>
      </c>
      <c r="E1273">
        <v>2</v>
      </c>
      <c r="F1273">
        <v>15</v>
      </c>
      <c r="G1273">
        <v>2</v>
      </c>
      <c r="H1273">
        <v>30</v>
      </c>
      <c r="I1273">
        <v>1</v>
      </c>
      <c r="J1273">
        <v>1</v>
      </c>
      <c r="K1273">
        <v>1</v>
      </c>
      <c r="L1273">
        <v>21</v>
      </c>
      <c r="M1273">
        <v>3</v>
      </c>
      <c r="N1273">
        <v>4</v>
      </c>
      <c r="O1273">
        <v>3</v>
      </c>
      <c r="P1273">
        <v>1</v>
      </c>
      <c r="Q1273">
        <v>17.5</v>
      </c>
      <c r="R1273">
        <v>-1</v>
      </c>
      <c r="S1273">
        <v>8</v>
      </c>
      <c r="T1273">
        <v>173.4</v>
      </c>
      <c r="U1273">
        <v>94.7</v>
      </c>
      <c r="V1273">
        <v>31.495999999999999</v>
      </c>
      <c r="W1273">
        <v>0.82099999999999995</v>
      </c>
      <c r="X1273">
        <v>2</v>
      </c>
      <c r="Y1273">
        <v>1</v>
      </c>
      <c r="Z1273">
        <f>IF(AND(MIN(data!D1273:'data'!K1273, data!M1273:'data'!Y1273)&gt;=0, IF(data!L1273&lt;0, FALSE, data!L1273&lt;=95),COUNTA(data!D1273:'data'!Y1273)=22), 1, 0)</f>
        <v>0</v>
      </c>
      <c r="AA1273">
        <f>IF(data!D1273=3, IF(COUNTIFS(data!A:A, data!A1273, data!G:G, "&lt;&gt;2")=0, 1, 0), 0)</f>
        <v>0</v>
      </c>
      <c r="AB1273">
        <f>IF(AND(data!G1273=2, COUNTIFS(data!A:A, data!A1273, data!G:G, 2) = data!D1273), 1, 0)</f>
        <v>0</v>
      </c>
      <c r="AC1273" t="str">
        <f>IF(AB1273=1, data!D1273, "0")</f>
        <v>0</v>
      </c>
    </row>
    <row r="1274" spans="1:29" x14ac:dyDescent="0.25">
      <c r="A1274" s="1">
        <v>202181</v>
      </c>
      <c r="B1274">
        <v>1</v>
      </c>
      <c r="C1274" s="1" t="s">
        <v>1295</v>
      </c>
      <c r="D1274">
        <v>1</v>
      </c>
      <c r="E1274">
        <v>2</v>
      </c>
      <c r="F1274">
        <v>15</v>
      </c>
      <c r="G1274">
        <v>1</v>
      </c>
      <c r="H1274">
        <v>69</v>
      </c>
      <c r="I1274">
        <v>2</v>
      </c>
      <c r="J1274">
        <v>1</v>
      </c>
      <c r="K1274">
        <v>7</v>
      </c>
      <c r="L1274">
        <v>6</v>
      </c>
      <c r="M1274">
        <v>3</v>
      </c>
      <c r="N1274">
        <v>1</v>
      </c>
      <c r="O1274">
        <v>5</v>
      </c>
      <c r="P1274">
        <v>2</v>
      </c>
      <c r="Q1274">
        <v>0</v>
      </c>
      <c r="R1274">
        <v>-1</v>
      </c>
      <c r="S1274">
        <v>0</v>
      </c>
      <c r="T1274">
        <v>155.1</v>
      </c>
      <c r="U1274">
        <v>87.7</v>
      </c>
      <c r="V1274">
        <v>36.457000000000001</v>
      </c>
      <c r="W1274">
        <v>0.83</v>
      </c>
      <c r="X1274">
        <v>2</v>
      </c>
      <c r="Y1274">
        <v>3</v>
      </c>
      <c r="Z1274">
        <f>IF(AND(MIN(data!D1274:'data'!K1274, data!M1274:'data'!Y1274)&gt;=0, IF(data!L1274&lt;0, FALSE, data!L1274&lt;=95),COUNTA(data!D1274:'data'!Y1274)=22), 1, 0)</f>
        <v>0</v>
      </c>
      <c r="AA1274">
        <f>IF(data!D1274=3, IF(COUNTIFS(data!A:A, data!A1274, data!G:G, "&lt;&gt;2")=0, 1, 0), 0)</f>
        <v>0</v>
      </c>
      <c r="AB1274">
        <f>IF(AND(data!G1274=2, COUNTIFS(data!A:A, data!A1274, data!G:G, 2) = data!D1274), 1, 0)</f>
        <v>0</v>
      </c>
      <c r="AC1274" t="str">
        <f>IF(AB1274=1, data!D1274, "0")</f>
        <v>0</v>
      </c>
    </row>
    <row r="1275" spans="1:29" x14ac:dyDescent="0.25">
      <c r="A1275" s="1">
        <v>202251</v>
      </c>
      <c r="B1275">
        <v>1</v>
      </c>
      <c r="C1275" s="1" t="s">
        <v>1296</v>
      </c>
      <c r="D1275">
        <v>1</v>
      </c>
      <c r="E1275">
        <v>2</v>
      </c>
      <c r="F1275">
        <v>15</v>
      </c>
      <c r="G1275">
        <v>2</v>
      </c>
      <c r="H1275">
        <v>75</v>
      </c>
      <c r="I1275">
        <v>5</v>
      </c>
      <c r="J1275">
        <v>1</v>
      </c>
      <c r="K1275">
        <v>7</v>
      </c>
      <c r="L1275">
        <v>8</v>
      </c>
      <c r="M1275">
        <v>3</v>
      </c>
      <c r="N1275">
        <v>3</v>
      </c>
      <c r="O1275">
        <v>5</v>
      </c>
      <c r="P1275">
        <v>2</v>
      </c>
      <c r="Q1275">
        <v>0</v>
      </c>
      <c r="R1275">
        <v>-1</v>
      </c>
      <c r="S1275">
        <v>6</v>
      </c>
      <c r="T1275">
        <v>162.19999999999999</v>
      </c>
      <c r="U1275">
        <v>70.3</v>
      </c>
      <c r="V1275">
        <v>26.721</v>
      </c>
      <c r="W1275">
        <v>0.92400000000000004</v>
      </c>
      <c r="X1275">
        <v>1</v>
      </c>
      <c r="Y1275">
        <v>3</v>
      </c>
      <c r="Z1275">
        <f>IF(AND(MIN(data!D1275:'data'!K1275, data!M1275:'data'!Y1275)&gt;=0, IF(data!L1275&lt;0, FALSE, data!L1275&lt;=95),COUNTA(data!D1275:'data'!Y1275)=22), 1, 0)</f>
        <v>0</v>
      </c>
      <c r="AA1275">
        <f>IF(data!D1275=3, IF(COUNTIFS(data!A:A, data!A1275, data!G:G, "&lt;&gt;2")=0, 1, 0), 0)</f>
        <v>0</v>
      </c>
      <c r="AB1275">
        <f>IF(AND(data!G1275=2, COUNTIFS(data!A:A, data!A1275, data!G:G, 2) = data!D1275), 1, 0)</f>
        <v>1</v>
      </c>
      <c r="AC1275">
        <f>IF(AB1275=1, data!D1275, "0")</f>
        <v>1</v>
      </c>
    </row>
    <row r="1276" spans="1:29" x14ac:dyDescent="0.25">
      <c r="A1276" s="1">
        <v>202341</v>
      </c>
      <c r="B1276">
        <v>1</v>
      </c>
      <c r="C1276" s="1" t="s">
        <v>1297</v>
      </c>
      <c r="D1276">
        <v>2</v>
      </c>
      <c r="E1276">
        <v>2</v>
      </c>
      <c r="F1276">
        <v>15</v>
      </c>
      <c r="G1276">
        <v>1</v>
      </c>
      <c r="H1276">
        <v>58</v>
      </c>
      <c r="I1276">
        <v>2</v>
      </c>
      <c r="J1276">
        <v>1</v>
      </c>
      <c r="K1276">
        <v>7</v>
      </c>
      <c r="L1276">
        <v>17</v>
      </c>
      <c r="M1276">
        <v>1</v>
      </c>
      <c r="N1276">
        <v>3</v>
      </c>
      <c r="O1276">
        <v>5</v>
      </c>
      <c r="P1276">
        <v>1</v>
      </c>
      <c r="Q1276">
        <v>24.375</v>
      </c>
      <c r="R1276">
        <v>-1</v>
      </c>
      <c r="S1276">
        <v>0</v>
      </c>
      <c r="T1276">
        <v>172.4</v>
      </c>
      <c r="U1276">
        <v>84.1</v>
      </c>
      <c r="V1276">
        <v>28.295999999999999</v>
      </c>
      <c r="W1276">
        <v>0.89800000000000002</v>
      </c>
      <c r="X1276">
        <v>2</v>
      </c>
      <c r="Y1276">
        <v>1</v>
      </c>
      <c r="Z1276">
        <f>IF(AND(MIN(data!D1276:'data'!K1276, data!M1276:'data'!Y1276)&gt;=0, IF(data!L1276&lt;0, FALSE, data!L1276&lt;=95),COUNTA(data!D1276:'data'!Y1276)=22), 1, 0)</f>
        <v>0</v>
      </c>
      <c r="AA1276">
        <f>IF(data!D1276=3, IF(COUNTIFS(data!A:A, data!A1276, data!G:G, "&lt;&gt;2")=0, 1, 0), 0)</f>
        <v>0</v>
      </c>
      <c r="AB1276">
        <f>IF(AND(data!G1276=2, COUNTIFS(data!A:A, data!A1276, data!G:G, 2) = data!D1276), 1, 0)</f>
        <v>0</v>
      </c>
      <c r="AC1276" t="str">
        <f>IF(AB1276=1, data!D1276, "0")</f>
        <v>0</v>
      </c>
    </row>
    <row r="1277" spans="1:29" x14ac:dyDescent="0.25">
      <c r="A1277" s="1">
        <v>202341</v>
      </c>
      <c r="B1277">
        <v>2</v>
      </c>
      <c r="C1277" s="1" t="s">
        <v>1298</v>
      </c>
      <c r="D1277">
        <v>2</v>
      </c>
      <c r="E1277">
        <v>2</v>
      </c>
      <c r="F1277">
        <v>15</v>
      </c>
      <c r="G1277">
        <v>2</v>
      </c>
      <c r="H1277">
        <v>57</v>
      </c>
      <c r="I1277">
        <v>2</v>
      </c>
      <c r="J1277">
        <v>1</v>
      </c>
      <c r="K1277">
        <v>4</v>
      </c>
      <c r="L1277">
        <v>17</v>
      </c>
      <c r="M1277">
        <v>1</v>
      </c>
      <c r="N1277">
        <v>3</v>
      </c>
      <c r="O1277">
        <v>5</v>
      </c>
      <c r="P1277">
        <v>1</v>
      </c>
      <c r="Q1277">
        <v>6</v>
      </c>
      <c r="R1277">
        <v>-1</v>
      </c>
      <c r="S1277">
        <v>0</v>
      </c>
      <c r="T1277">
        <v>159.1</v>
      </c>
      <c r="U1277">
        <v>64.5</v>
      </c>
      <c r="V1277">
        <v>25.481000000000002</v>
      </c>
      <c r="W1277">
        <v>0.77500000000000002</v>
      </c>
      <c r="X1277">
        <v>2</v>
      </c>
      <c r="Y1277">
        <v>1</v>
      </c>
      <c r="Z1277">
        <f>IF(AND(MIN(data!D1277:'data'!K1277, data!M1277:'data'!Y1277)&gt;=0, IF(data!L1277&lt;0, FALSE, data!L1277&lt;=95),COUNTA(data!D1277:'data'!Y1277)=22), 1, 0)</f>
        <v>0</v>
      </c>
      <c r="AA1277">
        <f>IF(data!D1277=3, IF(COUNTIFS(data!A:A, data!A1277, data!G:G, "&lt;&gt;2")=0, 1, 0), 0)</f>
        <v>0</v>
      </c>
      <c r="AB1277">
        <f>IF(AND(data!G1277=2, COUNTIFS(data!A:A, data!A1277, data!G:G, 2) = data!D1277), 1, 0)</f>
        <v>0</v>
      </c>
      <c r="AC1277" t="str">
        <f>IF(AB1277=1, data!D1277, "0")</f>
        <v>0</v>
      </c>
    </row>
    <row r="1278" spans="1:29" x14ac:dyDescent="0.25">
      <c r="A1278" s="1">
        <v>202351</v>
      </c>
      <c r="B1278">
        <v>1</v>
      </c>
      <c r="C1278" s="1" t="s">
        <v>1299</v>
      </c>
      <c r="D1278">
        <v>3</v>
      </c>
      <c r="E1278">
        <v>2</v>
      </c>
      <c r="F1278">
        <v>15</v>
      </c>
      <c r="G1278">
        <v>2</v>
      </c>
      <c r="H1278">
        <v>54</v>
      </c>
      <c r="I1278">
        <v>4</v>
      </c>
      <c r="J1278">
        <v>1</v>
      </c>
      <c r="K1278">
        <v>2</v>
      </c>
      <c r="L1278">
        <v>17</v>
      </c>
      <c r="M1278">
        <v>2</v>
      </c>
      <c r="N1278">
        <v>4</v>
      </c>
      <c r="O1278">
        <v>2</v>
      </c>
      <c r="P1278">
        <v>1</v>
      </c>
      <c r="Q1278">
        <v>16.34</v>
      </c>
      <c r="R1278">
        <v>-1</v>
      </c>
      <c r="S1278">
        <v>4</v>
      </c>
      <c r="T1278">
        <v>165.9</v>
      </c>
      <c r="U1278">
        <v>57.5</v>
      </c>
      <c r="V1278">
        <v>20.891999999999999</v>
      </c>
      <c r="W1278">
        <v>0.81</v>
      </c>
      <c r="X1278">
        <v>1</v>
      </c>
      <c r="Y1278">
        <v>3</v>
      </c>
      <c r="Z1278">
        <f>IF(AND(MIN(data!D1278:'data'!K1278, data!M1278:'data'!Y1278)&gt;=0, IF(data!L1278&lt;0, FALSE, data!L1278&lt;=95),COUNTA(data!D1278:'data'!Y1278)=22), 1, 0)</f>
        <v>0</v>
      </c>
      <c r="AA1278">
        <f>IF(data!D1278=3, IF(COUNTIFS(data!A:A, data!A1278, data!G:G, "&lt;&gt;2")=0, 1, 0), 0)</f>
        <v>0</v>
      </c>
      <c r="AB1278">
        <f>IF(AND(data!G1278=2, COUNTIFS(data!A:A, data!A1278, data!G:G, 2) = data!D1278), 1, 0)</f>
        <v>0</v>
      </c>
      <c r="AC1278" t="str">
        <f>IF(AB1278=1, data!D1278, "0")</f>
        <v>0</v>
      </c>
    </row>
    <row r="1279" spans="1:29" x14ac:dyDescent="0.25">
      <c r="A1279" s="1">
        <v>202351</v>
      </c>
      <c r="B1279">
        <v>2</v>
      </c>
      <c r="C1279" s="1" t="s">
        <v>1300</v>
      </c>
      <c r="D1279">
        <v>3</v>
      </c>
      <c r="E1279">
        <v>2</v>
      </c>
      <c r="F1279">
        <v>15</v>
      </c>
      <c r="G1279">
        <v>1</v>
      </c>
      <c r="H1279">
        <v>18</v>
      </c>
      <c r="I1279">
        <v>1</v>
      </c>
      <c r="J1279">
        <v>1</v>
      </c>
      <c r="K1279">
        <v>3</v>
      </c>
      <c r="L1279">
        <v>17</v>
      </c>
      <c r="M1279">
        <v>2</v>
      </c>
      <c r="N1279">
        <v>1</v>
      </c>
      <c r="O1279">
        <v>5</v>
      </c>
      <c r="P1279">
        <v>1</v>
      </c>
      <c r="Q1279">
        <v>12.98</v>
      </c>
      <c r="R1279">
        <v>2</v>
      </c>
      <c r="S1279">
        <v>7</v>
      </c>
      <c r="T1279">
        <v>180.9</v>
      </c>
      <c r="U1279">
        <v>106.1</v>
      </c>
      <c r="V1279">
        <v>32.421999999999997</v>
      </c>
      <c r="W1279">
        <v>0.84199999999999997</v>
      </c>
      <c r="X1279">
        <v>2</v>
      </c>
      <c r="Y1279">
        <v>1</v>
      </c>
      <c r="Z1279">
        <f>IF(AND(MIN(data!D1279:'data'!K1279, data!M1279:'data'!Y1279)&gt;=0, IF(data!L1279&lt;0, FALSE, data!L1279&lt;=95),COUNTA(data!D1279:'data'!Y1279)=22), 1, 0)</f>
        <v>1</v>
      </c>
      <c r="AA1279">
        <f>IF(data!D1279=3, IF(COUNTIFS(data!A:A, data!A1279, data!G:G, "&lt;&gt;2")=0, 1, 0), 0)</f>
        <v>0</v>
      </c>
      <c r="AB1279">
        <f>IF(AND(data!G1279=2, COUNTIFS(data!A:A, data!A1279, data!G:G, 2) = data!D1279), 1, 0)</f>
        <v>0</v>
      </c>
      <c r="AC1279" t="str">
        <f>IF(AB1279=1, data!D1279, "0")</f>
        <v>0</v>
      </c>
    </row>
    <row r="1280" spans="1:29" x14ac:dyDescent="0.25">
      <c r="A1280" s="1">
        <v>202351</v>
      </c>
      <c r="B1280">
        <v>3</v>
      </c>
      <c r="C1280" s="1" t="s">
        <v>1301</v>
      </c>
      <c r="D1280">
        <v>3</v>
      </c>
      <c r="E1280">
        <v>2</v>
      </c>
      <c r="F1280">
        <v>15</v>
      </c>
      <c r="G1280">
        <v>1</v>
      </c>
      <c r="H1280">
        <v>15</v>
      </c>
      <c r="I1280">
        <v>-1</v>
      </c>
      <c r="J1280">
        <v>1</v>
      </c>
      <c r="K1280">
        <v>-1</v>
      </c>
      <c r="L1280">
        <v>17</v>
      </c>
      <c r="M1280">
        <v>2</v>
      </c>
      <c r="N1280">
        <v>-1</v>
      </c>
      <c r="O1280">
        <v>-1</v>
      </c>
      <c r="P1280">
        <v>-1</v>
      </c>
      <c r="Q1280">
        <v>-1</v>
      </c>
      <c r="R1280">
        <v>-1</v>
      </c>
      <c r="S1280">
        <v>3</v>
      </c>
      <c r="T1280">
        <v>176.5</v>
      </c>
      <c r="U1280">
        <v>65.099999999999994</v>
      </c>
      <c r="V1280">
        <v>20.896999999999998</v>
      </c>
      <c r="W1280">
        <v>-1</v>
      </c>
      <c r="X1280">
        <v>1</v>
      </c>
      <c r="Y1280">
        <v>3</v>
      </c>
      <c r="Z1280">
        <f>IF(AND(MIN(data!D1280:'data'!K1280, data!M1280:'data'!Y1280)&gt;=0, IF(data!L1280&lt;0, FALSE, data!L1280&lt;=95),COUNTA(data!D1280:'data'!Y1280)=22), 1, 0)</f>
        <v>0</v>
      </c>
      <c r="AA1280">
        <f>IF(data!D1280=3, IF(COUNTIFS(data!A:A, data!A1280, data!G:G, "&lt;&gt;2")=0, 1, 0), 0)</f>
        <v>0</v>
      </c>
      <c r="AB1280">
        <f>IF(AND(data!G1280=2, COUNTIFS(data!A:A, data!A1280, data!G:G, 2) = data!D1280), 1, 0)</f>
        <v>0</v>
      </c>
      <c r="AC1280" t="str">
        <f>IF(AB1280=1, data!D1280, "0")</f>
        <v>0</v>
      </c>
    </row>
    <row r="1281" spans="1:29" x14ac:dyDescent="0.25">
      <c r="A1281" s="1">
        <v>203051</v>
      </c>
      <c r="B1281">
        <v>1</v>
      </c>
      <c r="C1281" s="1" t="s">
        <v>1302</v>
      </c>
      <c r="D1281">
        <v>1</v>
      </c>
      <c r="E1281">
        <v>2</v>
      </c>
      <c r="F1281">
        <v>14</v>
      </c>
      <c r="G1281">
        <v>1</v>
      </c>
      <c r="H1281">
        <v>39</v>
      </c>
      <c r="I1281">
        <v>4</v>
      </c>
      <c r="J1281">
        <v>1</v>
      </c>
      <c r="K1281">
        <v>4</v>
      </c>
      <c r="L1281">
        <v>8</v>
      </c>
      <c r="M1281">
        <v>1</v>
      </c>
      <c r="N1281">
        <v>4</v>
      </c>
      <c r="O1281">
        <v>3</v>
      </c>
      <c r="P1281">
        <v>1</v>
      </c>
      <c r="Q1281">
        <v>24.18</v>
      </c>
      <c r="R1281">
        <v>-1</v>
      </c>
      <c r="S1281">
        <v>0</v>
      </c>
      <c r="T1281">
        <v>185.5</v>
      </c>
      <c r="U1281">
        <v>75.099999999999994</v>
      </c>
      <c r="V1281">
        <v>21.824999999999999</v>
      </c>
      <c r="W1281">
        <v>0.84699999999999998</v>
      </c>
      <c r="X1281">
        <v>-8</v>
      </c>
      <c r="Y1281">
        <v>2</v>
      </c>
      <c r="Z1281">
        <f>IF(AND(MIN(data!D1281:'data'!K1281, data!M1281:'data'!Y1281)&gt;=0, IF(data!L1281&lt;0, FALSE, data!L1281&lt;=95),COUNTA(data!D1281:'data'!Y1281)=22), 1, 0)</f>
        <v>0</v>
      </c>
      <c r="AA1281">
        <f>IF(data!D1281=3, IF(COUNTIFS(data!A:A, data!A1281, data!G:G, "&lt;&gt;2")=0, 1, 0), 0)</f>
        <v>0</v>
      </c>
      <c r="AB1281">
        <f>IF(AND(data!G1281=2, COUNTIFS(data!A:A, data!A1281, data!G:G, 2) = data!D1281), 1, 0)</f>
        <v>0</v>
      </c>
      <c r="AC1281" t="str">
        <f>IF(AB1281=1, data!D1281, "0")</f>
        <v>0</v>
      </c>
    </row>
    <row r="1282" spans="1:29" x14ac:dyDescent="0.25">
      <c r="A1282" s="1">
        <v>203201</v>
      </c>
      <c r="B1282">
        <v>1</v>
      </c>
      <c r="C1282" s="1" t="s">
        <v>1303</v>
      </c>
      <c r="D1282">
        <v>1</v>
      </c>
      <c r="E1282">
        <v>2</v>
      </c>
      <c r="F1282">
        <v>14</v>
      </c>
      <c r="G1282">
        <v>2</v>
      </c>
      <c r="H1282">
        <v>58</v>
      </c>
      <c r="I1282">
        <v>3</v>
      </c>
      <c r="J1282">
        <v>1</v>
      </c>
      <c r="K1282">
        <v>5</v>
      </c>
      <c r="L1282">
        <v>97</v>
      </c>
      <c r="M1282">
        <v>4</v>
      </c>
      <c r="N1282">
        <v>3</v>
      </c>
      <c r="O1282">
        <v>5</v>
      </c>
      <c r="P1282">
        <v>1</v>
      </c>
      <c r="Q1282">
        <v>10.5</v>
      </c>
      <c r="R1282">
        <v>-1</v>
      </c>
      <c r="S1282">
        <v>10</v>
      </c>
      <c r="T1282">
        <v>150.5</v>
      </c>
      <c r="U1282">
        <v>87.7</v>
      </c>
      <c r="V1282">
        <v>38.719000000000001</v>
      </c>
      <c r="W1282">
        <v>0.877</v>
      </c>
      <c r="X1282">
        <v>2</v>
      </c>
      <c r="Y1282">
        <v>1</v>
      </c>
      <c r="Z1282">
        <f>IF(AND(MIN(data!D1282:'data'!K1282, data!M1282:'data'!Y1282)&gt;=0, IF(data!L1282&lt;0, FALSE, data!L1282&lt;=95),COUNTA(data!D1282:'data'!Y1282)=22), 1, 0)</f>
        <v>0</v>
      </c>
      <c r="AA1282">
        <f>IF(data!D1282=3, IF(COUNTIFS(data!A:A, data!A1282, data!G:G, "&lt;&gt;2")=0, 1, 0), 0)</f>
        <v>0</v>
      </c>
      <c r="AB1282">
        <f>IF(AND(data!G1282=2, COUNTIFS(data!A:A, data!A1282, data!G:G, 2) = data!D1282), 1, 0)</f>
        <v>1</v>
      </c>
      <c r="AC1282">
        <f>IF(AB1282=1, data!D1282, "0")</f>
        <v>1</v>
      </c>
    </row>
    <row r="1283" spans="1:29" x14ac:dyDescent="0.25">
      <c r="A1283" s="1">
        <v>203251</v>
      </c>
      <c r="B1283">
        <v>1</v>
      </c>
      <c r="C1283" s="1" t="s">
        <v>1304</v>
      </c>
      <c r="D1283">
        <v>2</v>
      </c>
      <c r="E1283">
        <v>2</v>
      </c>
      <c r="F1283">
        <v>14</v>
      </c>
      <c r="G1283">
        <v>2</v>
      </c>
      <c r="H1283">
        <v>78</v>
      </c>
      <c r="I1283">
        <v>2</v>
      </c>
      <c r="J1283">
        <v>1</v>
      </c>
      <c r="K1283">
        <v>7</v>
      </c>
      <c r="L1283">
        <v>-1</v>
      </c>
      <c r="M1283">
        <v>4</v>
      </c>
      <c r="N1283">
        <v>1</v>
      </c>
      <c r="O1283">
        <v>5</v>
      </c>
      <c r="P1283">
        <v>1</v>
      </c>
      <c r="Q1283">
        <v>0.72</v>
      </c>
      <c r="R1283">
        <v>-1</v>
      </c>
      <c r="S1283">
        <v>7</v>
      </c>
      <c r="T1283">
        <v>160</v>
      </c>
      <c r="U1283">
        <v>102.6</v>
      </c>
      <c r="V1283">
        <v>40.078000000000003</v>
      </c>
      <c r="W1283">
        <v>0.89800000000000002</v>
      </c>
      <c r="X1283">
        <v>2</v>
      </c>
      <c r="Y1283">
        <v>1</v>
      </c>
      <c r="Z1283">
        <f>IF(AND(MIN(data!D1283:'data'!K1283, data!M1283:'data'!Y1283)&gt;=0, IF(data!L1283&lt;0, FALSE, data!L1283&lt;=95),COUNTA(data!D1283:'data'!Y1283)=22), 1, 0)</f>
        <v>0</v>
      </c>
      <c r="AA1283">
        <f>IF(data!D1283=3, IF(COUNTIFS(data!A:A, data!A1283, data!G:G, "&lt;&gt;2")=0, 1, 0), 0)</f>
        <v>0</v>
      </c>
      <c r="AB1283">
        <f>IF(AND(data!G1283=2, COUNTIFS(data!A:A, data!A1283, data!G:G, 2) = data!D1283), 1, 0)</f>
        <v>0</v>
      </c>
      <c r="AC1283" t="str">
        <f>IF(AB1283=1, data!D1283, "0")</f>
        <v>0</v>
      </c>
    </row>
    <row r="1284" spans="1:29" x14ac:dyDescent="0.25">
      <c r="A1284" s="1">
        <v>203251</v>
      </c>
      <c r="B1284">
        <v>2</v>
      </c>
      <c r="C1284" s="1" t="s">
        <v>1305</v>
      </c>
      <c r="D1284">
        <v>2</v>
      </c>
      <c r="E1284">
        <v>2</v>
      </c>
      <c r="F1284">
        <v>14</v>
      </c>
      <c r="G1284">
        <v>1</v>
      </c>
      <c r="H1284">
        <v>42</v>
      </c>
      <c r="I1284">
        <v>1</v>
      </c>
      <c r="J1284">
        <v>1</v>
      </c>
      <c r="K1284">
        <v>4</v>
      </c>
      <c r="L1284">
        <v>-1</v>
      </c>
      <c r="M1284">
        <v>1</v>
      </c>
      <c r="N1284">
        <v>4</v>
      </c>
      <c r="O1284">
        <v>3</v>
      </c>
      <c r="P1284">
        <v>1</v>
      </c>
      <c r="Q1284">
        <v>121.17400000000001</v>
      </c>
      <c r="R1284">
        <v>-1</v>
      </c>
      <c r="S1284">
        <v>4</v>
      </c>
      <c r="T1284">
        <v>172.5</v>
      </c>
      <c r="U1284">
        <v>66.8</v>
      </c>
      <c r="V1284">
        <v>22.449000000000002</v>
      </c>
      <c r="W1284">
        <v>0.84</v>
      </c>
      <c r="X1284">
        <v>1</v>
      </c>
      <c r="Y1284">
        <v>3</v>
      </c>
      <c r="Z1284">
        <f>IF(AND(MIN(data!D1284:'data'!K1284, data!M1284:'data'!Y1284)&gt;=0, IF(data!L1284&lt;0, FALSE, data!L1284&lt;=95),COUNTA(data!D1284:'data'!Y1284)=22), 1, 0)</f>
        <v>0</v>
      </c>
      <c r="AA1284">
        <f>IF(data!D1284=3, IF(COUNTIFS(data!A:A, data!A1284, data!G:G, "&lt;&gt;2")=0, 1, 0), 0)</f>
        <v>0</v>
      </c>
      <c r="AB1284">
        <f>IF(AND(data!G1284=2, COUNTIFS(data!A:A, data!A1284, data!G:G, 2) = data!D1284), 1, 0)</f>
        <v>0</v>
      </c>
      <c r="AC1284" t="str">
        <f>IF(AB1284=1, data!D1284, "0")</f>
        <v>0</v>
      </c>
    </row>
    <row r="1285" spans="1:29" x14ac:dyDescent="0.25">
      <c r="A1285" s="1">
        <v>203271</v>
      </c>
      <c r="B1285">
        <v>1</v>
      </c>
      <c r="C1285" s="1" t="s">
        <v>1306</v>
      </c>
      <c r="D1285">
        <v>1</v>
      </c>
      <c r="E1285">
        <v>2</v>
      </c>
      <c r="F1285">
        <v>14</v>
      </c>
      <c r="G1285">
        <v>2</v>
      </c>
      <c r="H1285">
        <v>36</v>
      </c>
      <c r="I1285">
        <v>1</v>
      </c>
      <c r="J1285">
        <v>1</v>
      </c>
      <c r="K1285">
        <v>7</v>
      </c>
      <c r="L1285">
        <v>5</v>
      </c>
      <c r="M1285">
        <v>3</v>
      </c>
      <c r="N1285">
        <v>4</v>
      </c>
      <c r="O1285">
        <v>3</v>
      </c>
      <c r="P1285">
        <v>1</v>
      </c>
      <c r="Q1285">
        <v>19.5</v>
      </c>
      <c r="R1285">
        <v>-1</v>
      </c>
      <c r="S1285">
        <v>2</v>
      </c>
      <c r="T1285">
        <v>163</v>
      </c>
      <c r="U1285">
        <v>94.5</v>
      </c>
      <c r="V1285">
        <v>35.567999999999998</v>
      </c>
      <c r="W1285">
        <v>0.73899999999999999</v>
      </c>
      <c r="X1285">
        <v>2</v>
      </c>
      <c r="Y1285">
        <v>1</v>
      </c>
      <c r="Z1285">
        <f>IF(AND(MIN(data!D1285:'data'!K1285, data!M1285:'data'!Y1285)&gt;=0, IF(data!L1285&lt;0, FALSE, data!L1285&lt;=95),COUNTA(data!D1285:'data'!Y1285)=22), 1, 0)</f>
        <v>0</v>
      </c>
      <c r="AA1285">
        <f>IF(data!D1285=3, IF(COUNTIFS(data!A:A, data!A1285, data!G:G, "&lt;&gt;2")=0, 1, 0), 0)</f>
        <v>0</v>
      </c>
      <c r="AB1285">
        <f>IF(AND(data!G1285=2, COUNTIFS(data!A:A, data!A1285, data!G:G, 2) = data!D1285), 1, 0)</f>
        <v>1</v>
      </c>
      <c r="AC1285">
        <f>IF(AB1285=1, data!D1285, "0")</f>
        <v>1</v>
      </c>
    </row>
    <row r="1286" spans="1:29" x14ac:dyDescent="0.25">
      <c r="A1286" s="1">
        <v>203341</v>
      </c>
      <c r="B1286">
        <v>1</v>
      </c>
      <c r="C1286" s="1" t="s">
        <v>1307</v>
      </c>
      <c r="D1286">
        <v>1</v>
      </c>
      <c r="E1286">
        <v>2</v>
      </c>
      <c r="F1286">
        <v>14</v>
      </c>
      <c r="G1286">
        <v>1</v>
      </c>
      <c r="H1286">
        <v>81</v>
      </c>
      <c r="I1286">
        <v>5</v>
      </c>
      <c r="J1286">
        <v>1</v>
      </c>
      <c r="K1286">
        <v>7</v>
      </c>
      <c r="L1286">
        <v>7</v>
      </c>
      <c r="M1286">
        <v>3</v>
      </c>
      <c r="N1286">
        <v>3</v>
      </c>
      <c r="O1286">
        <v>5</v>
      </c>
      <c r="P1286">
        <v>2</v>
      </c>
      <c r="Q1286">
        <v>5.8000000000000003E-2</v>
      </c>
      <c r="R1286">
        <v>-1</v>
      </c>
      <c r="S1286">
        <v>0</v>
      </c>
      <c r="T1286">
        <v>-1</v>
      </c>
      <c r="U1286">
        <v>-1</v>
      </c>
      <c r="V1286">
        <v>-1</v>
      </c>
      <c r="W1286">
        <v>-1</v>
      </c>
      <c r="X1286">
        <v>1</v>
      </c>
      <c r="Y1286">
        <v>3</v>
      </c>
      <c r="Z1286">
        <f>IF(AND(MIN(data!D1286:'data'!K1286, data!M1286:'data'!Y1286)&gt;=0, IF(data!L1286&lt;0, FALSE, data!L1286&lt;=95),COUNTA(data!D1286:'data'!Y1286)=22), 1, 0)</f>
        <v>0</v>
      </c>
      <c r="AA1286">
        <f>IF(data!D1286=3, IF(COUNTIFS(data!A:A, data!A1286, data!G:G, "&lt;&gt;2")=0, 1, 0), 0)</f>
        <v>0</v>
      </c>
      <c r="AB1286">
        <f>IF(AND(data!G1286=2, COUNTIFS(data!A:A, data!A1286, data!G:G, 2) = data!D1286), 1, 0)</f>
        <v>0</v>
      </c>
      <c r="AC1286" t="str">
        <f>IF(AB1286=1, data!D1286, "0")</f>
        <v>0</v>
      </c>
    </row>
    <row r="1287" spans="1:29" x14ac:dyDescent="0.25">
      <c r="A1287" s="1">
        <v>203351</v>
      </c>
      <c r="B1287">
        <v>1</v>
      </c>
      <c r="C1287" s="1" t="s">
        <v>1308</v>
      </c>
      <c r="D1287">
        <v>1</v>
      </c>
      <c r="E1287">
        <v>2</v>
      </c>
      <c r="F1287">
        <v>14</v>
      </c>
      <c r="G1287">
        <v>1</v>
      </c>
      <c r="H1287">
        <v>76</v>
      </c>
      <c r="I1287">
        <v>5</v>
      </c>
      <c r="J1287">
        <v>1</v>
      </c>
      <c r="K1287">
        <v>7</v>
      </c>
      <c r="L1287">
        <v>7</v>
      </c>
      <c r="M1287">
        <v>5</v>
      </c>
      <c r="N1287">
        <v>4</v>
      </c>
      <c r="O1287">
        <v>1</v>
      </c>
      <c r="P1287">
        <v>2</v>
      </c>
      <c r="Q1287">
        <v>0</v>
      </c>
      <c r="R1287">
        <v>-1</v>
      </c>
      <c r="S1287">
        <v>0</v>
      </c>
      <c r="T1287">
        <v>-1</v>
      </c>
      <c r="U1287">
        <v>-1</v>
      </c>
      <c r="V1287">
        <v>-1</v>
      </c>
      <c r="W1287">
        <v>-1</v>
      </c>
      <c r="X1287">
        <v>-8</v>
      </c>
      <c r="Y1287">
        <v>3</v>
      </c>
      <c r="Z1287">
        <f>IF(AND(MIN(data!D1287:'data'!K1287, data!M1287:'data'!Y1287)&gt;=0, IF(data!L1287&lt;0, FALSE, data!L1287&lt;=95),COUNTA(data!D1287:'data'!Y1287)=22), 1, 0)</f>
        <v>0</v>
      </c>
      <c r="AA1287">
        <f>IF(data!D1287=3, IF(COUNTIFS(data!A:A, data!A1287, data!G:G, "&lt;&gt;2")=0, 1, 0), 0)</f>
        <v>0</v>
      </c>
      <c r="AB1287">
        <f>IF(AND(data!G1287=2, COUNTIFS(data!A:A, data!A1287, data!G:G, 2) = data!D1287), 1, 0)</f>
        <v>0</v>
      </c>
      <c r="AC1287" t="str">
        <f>IF(AB1287=1, data!D1287, "0")</f>
        <v>0</v>
      </c>
    </row>
    <row r="1288" spans="1:29" x14ac:dyDescent="0.25">
      <c r="A1288" s="1">
        <v>204051</v>
      </c>
      <c r="B1288">
        <v>1</v>
      </c>
      <c r="C1288" s="1" t="s">
        <v>1309</v>
      </c>
      <c r="D1288">
        <v>2</v>
      </c>
      <c r="E1288">
        <v>2</v>
      </c>
      <c r="F1288">
        <v>13</v>
      </c>
      <c r="G1288">
        <v>2</v>
      </c>
      <c r="H1288">
        <v>39</v>
      </c>
      <c r="I1288">
        <v>6</v>
      </c>
      <c r="J1288">
        <v>1</v>
      </c>
      <c r="K1288">
        <v>4</v>
      </c>
      <c r="L1288">
        <v>21</v>
      </c>
      <c r="M1288">
        <v>1</v>
      </c>
      <c r="N1288">
        <v>2</v>
      </c>
      <c r="O1288">
        <v>5</v>
      </c>
      <c r="P1288">
        <v>1</v>
      </c>
      <c r="Q1288">
        <v>16.30828</v>
      </c>
      <c r="R1288">
        <v>-1</v>
      </c>
      <c r="S1288">
        <v>0</v>
      </c>
      <c r="T1288">
        <v>165.4</v>
      </c>
      <c r="U1288">
        <v>67.7</v>
      </c>
      <c r="V1288">
        <v>24.747</v>
      </c>
      <c r="W1288">
        <v>0.68300000000000005</v>
      </c>
      <c r="X1288">
        <v>1</v>
      </c>
      <c r="Y1288">
        <v>1</v>
      </c>
      <c r="Z1288">
        <f>IF(AND(MIN(data!D1288:'data'!K1288, data!M1288:'data'!Y1288)&gt;=0, IF(data!L1288&lt;0, FALSE, data!L1288&lt;=95),COUNTA(data!D1288:'data'!Y1288)=22), 1, 0)</f>
        <v>0</v>
      </c>
      <c r="AA1288">
        <f>IF(data!D1288=3, IF(COUNTIFS(data!A:A, data!A1288, data!G:G, "&lt;&gt;2")=0, 1, 0), 0)</f>
        <v>0</v>
      </c>
      <c r="AB1288">
        <f>IF(AND(data!G1288=2, COUNTIFS(data!A:A, data!A1288, data!G:G, 2) = data!D1288), 1, 0)</f>
        <v>0</v>
      </c>
      <c r="AC1288" t="str">
        <f>IF(AB1288=1, data!D1288, "0")</f>
        <v>0</v>
      </c>
    </row>
    <row r="1289" spans="1:29" x14ac:dyDescent="0.25">
      <c r="A1289" s="1">
        <v>204051</v>
      </c>
      <c r="B1289">
        <v>2</v>
      </c>
      <c r="C1289" s="1" t="s">
        <v>1310</v>
      </c>
      <c r="D1289">
        <v>2</v>
      </c>
      <c r="E1289">
        <v>2</v>
      </c>
      <c r="F1289">
        <v>13</v>
      </c>
      <c r="G1289">
        <v>1</v>
      </c>
      <c r="H1289">
        <v>52</v>
      </c>
      <c r="I1289">
        <v>6</v>
      </c>
      <c r="J1289">
        <v>1</v>
      </c>
      <c r="K1289">
        <v>1</v>
      </c>
      <c r="L1289">
        <v>21</v>
      </c>
      <c r="M1289">
        <v>1</v>
      </c>
      <c r="N1289">
        <v>4</v>
      </c>
      <c r="O1289">
        <v>1</v>
      </c>
      <c r="P1289">
        <v>1</v>
      </c>
      <c r="Q1289">
        <v>16.154</v>
      </c>
      <c r="R1289">
        <v>-1</v>
      </c>
      <c r="S1289">
        <v>0</v>
      </c>
      <c r="T1289">
        <v>169.1</v>
      </c>
      <c r="U1289">
        <v>73.400000000000006</v>
      </c>
      <c r="V1289">
        <v>25.669</v>
      </c>
      <c r="W1289">
        <v>0.82399999999999995</v>
      </c>
      <c r="X1289">
        <v>2</v>
      </c>
      <c r="Y1289">
        <v>1</v>
      </c>
      <c r="Z1289">
        <f>IF(AND(MIN(data!D1289:'data'!K1289, data!M1289:'data'!Y1289)&gt;=0, IF(data!L1289&lt;0, FALSE, data!L1289&lt;=95),COUNTA(data!D1289:'data'!Y1289)=22), 1, 0)</f>
        <v>0</v>
      </c>
      <c r="AA1289">
        <f>IF(data!D1289=3, IF(COUNTIFS(data!A:A, data!A1289, data!G:G, "&lt;&gt;2")=0, 1, 0), 0)</f>
        <v>0</v>
      </c>
      <c r="AB1289">
        <f>IF(AND(data!G1289=2, COUNTIFS(data!A:A, data!A1289, data!G:G, 2) = data!D1289), 1, 0)</f>
        <v>0</v>
      </c>
      <c r="AC1289" t="str">
        <f>IF(AB1289=1, data!D1289, "0")</f>
        <v>0</v>
      </c>
    </row>
    <row r="1290" spans="1:29" x14ac:dyDescent="0.25">
      <c r="A1290" s="1">
        <v>204201</v>
      </c>
      <c r="B1290">
        <v>1</v>
      </c>
      <c r="C1290" s="1" t="s">
        <v>1311</v>
      </c>
      <c r="D1290">
        <v>2</v>
      </c>
      <c r="E1290">
        <v>2</v>
      </c>
      <c r="F1290">
        <v>13</v>
      </c>
      <c r="G1290">
        <v>1</v>
      </c>
      <c r="H1290">
        <v>72</v>
      </c>
      <c r="I1290">
        <v>2</v>
      </c>
      <c r="J1290">
        <v>1</v>
      </c>
      <c r="K1290">
        <v>4</v>
      </c>
      <c r="L1290">
        <v>97</v>
      </c>
      <c r="M1290">
        <v>2</v>
      </c>
      <c r="N1290">
        <v>3</v>
      </c>
      <c r="O1290">
        <v>5</v>
      </c>
      <c r="P1290">
        <v>1</v>
      </c>
      <c r="Q1290">
        <v>19.5</v>
      </c>
      <c r="R1290">
        <v>-1</v>
      </c>
      <c r="S1290">
        <v>2</v>
      </c>
      <c r="T1290">
        <v>172.6</v>
      </c>
      <c r="U1290">
        <v>82.2</v>
      </c>
      <c r="V1290">
        <v>27.591999999999999</v>
      </c>
      <c r="W1290">
        <v>0.98499999999999999</v>
      </c>
      <c r="X1290">
        <v>-8</v>
      </c>
      <c r="Y1290">
        <v>1</v>
      </c>
      <c r="Z1290">
        <f>IF(AND(MIN(data!D1290:'data'!K1290, data!M1290:'data'!Y1290)&gt;=0, IF(data!L1290&lt;0, FALSE, data!L1290&lt;=95),COUNTA(data!D1290:'data'!Y1290)=22), 1, 0)</f>
        <v>0</v>
      </c>
      <c r="AA1290">
        <f>IF(data!D1290=3, IF(COUNTIFS(data!A:A, data!A1290, data!G:G, "&lt;&gt;2")=0, 1, 0), 0)</f>
        <v>0</v>
      </c>
      <c r="AB1290">
        <f>IF(AND(data!G1290=2, COUNTIFS(data!A:A, data!A1290, data!G:G, 2) = data!D1290), 1, 0)</f>
        <v>0</v>
      </c>
      <c r="AC1290" t="str">
        <f>IF(AB1290=1, data!D1290, "0")</f>
        <v>0</v>
      </c>
    </row>
    <row r="1291" spans="1:29" x14ac:dyDescent="0.25">
      <c r="A1291" s="1">
        <v>204201</v>
      </c>
      <c r="B1291">
        <v>2</v>
      </c>
      <c r="C1291" s="1" t="s">
        <v>1312</v>
      </c>
      <c r="D1291">
        <v>2</v>
      </c>
      <c r="E1291">
        <v>2</v>
      </c>
      <c r="F1291">
        <v>13</v>
      </c>
      <c r="G1291">
        <v>2</v>
      </c>
      <c r="H1291">
        <v>69</v>
      </c>
      <c r="I1291">
        <v>2</v>
      </c>
      <c r="J1291">
        <v>1</v>
      </c>
      <c r="K1291">
        <v>7</v>
      </c>
      <c r="L1291">
        <v>97</v>
      </c>
      <c r="M1291">
        <v>2</v>
      </c>
      <c r="N1291">
        <v>1</v>
      </c>
      <c r="O1291">
        <v>5</v>
      </c>
      <c r="P1291">
        <v>1</v>
      </c>
      <c r="Q1291">
        <v>3</v>
      </c>
      <c r="R1291">
        <v>-1</v>
      </c>
      <c r="S1291">
        <v>0</v>
      </c>
      <c r="T1291">
        <v>167.7</v>
      </c>
      <c r="U1291">
        <v>82.8</v>
      </c>
      <c r="V1291">
        <v>29.442</v>
      </c>
      <c r="W1291">
        <v>0.80800000000000005</v>
      </c>
      <c r="X1291">
        <v>2</v>
      </c>
      <c r="Y1291">
        <v>1</v>
      </c>
      <c r="Z1291">
        <f>IF(AND(MIN(data!D1291:'data'!K1291, data!M1291:'data'!Y1291)&gt;=0, IF(data!L1291&lt;0, FALSE, data!L1291&lt;=95),COUNTA(data!D1291:'data'!Y1291)=22), 1, 0)</f>
        <v>0</v>
      </c>
      <c r="AA1291">
        <f>IF(data!D1291=3, IF(COUNTIFS(data!A:A, data!A1291, data!G:G, "&lt;&gt;2")=0, 1, 0), 0)</f>
        <v>0</v>
      </c>
      <c r="AB1291">
        <f>IF(AND(data!G1291=2, COUNTIFS(data!A:A, data!A1291, data!G:G, 2) = data!D1291), 1, 0)</f>
        <v>0</v>
      </c>
      <c r="AC1291" t="str">
        <f>IF(AB1291=1, data!D1291, "0")</f>
        <v>0</v>
      </c>
    </row>
    <row r="1292" spans="1:29" x14ac:dyDescent="0.25">
      <c r="A1292" s="1">
        <v>204251</v>
      </c>
      <c r="B1292">
        <v>1</v>
      </c>
      <c r="C1292" s="1" t="s">
        <v>1313</v>
      </c>
      <c r="D1292">
        <v>2</v>
      </c>
      <c r="E1292">
        <v>2</v>
      </c>
      <c r="F1292">
        <v>13</v>
      </c>
      <c r="G1292">
        <v>1</v>
      </c>
      <c r="H1292">
        <v>79</v>
      </c>
      <c r="I1292">
        <v>2</v>
      </c>
      <c r="J1292">
        <v>1</v>
      </c>
      <c r="K1292">
        <v>7</v>
      </c>
      <c r="L1292">
        <v>9</v>
      </c>
      <c r="M1292">
        <v>2</v>
      </c>
      <c r="N1292">
        <v>3</v>
      </c>
      <c r="O1292">
        <v>5</v>
      </c>
      <c r="P1292">
        <v>1</v>
      </c>
      <c r="Q1292">
        <v>22</v>
      </c>
      <c r="R1292">
        <v>-1</v>
      </c>
      <c r="S1292">
        <v>0</v>
      </c>
      <c r="T1292">
        <v>172.4</v>
      </c>
      <c r="U1292">
        <v>67.400000000000006</v>
      </c>
      <c r="V1292">
        <v>22.677</v>
      </c>
      <c r="W1292">
        <v>0.86899999999999999</v>
      </c>
      <c r="X1292">
        <v>1</v>
      </c>
      <c r="Y1292">
        <v>3</v>
      </c>
      <c r="Z1292">
        <f>IF(AND(MIN(data!D1292:'data'!K1292, data!M1292:'data'!Y1292)&gt;=0, IF(data!L1292&lt;0, FALSE, data!L1292&lt;=95),COUNTA(data!D1292:'data'!Y1292)=22), 1, 0)</f>
        <v>0</v>
      </c>
      <c r="AA1292">
        <f>IF(data!D1292=3, IF(COUNTIFS(data!A:A, data!A1292, data!G:G, "&lt;&gt;2")=0, 1, 0), 0)</f>
        <v>0</v>
      </c>
      <c r="AB1292">
        <f>IF(AND(data!G1292=2, COUNTIFS(data!A:A, data!A1292, data!G:G, 2) = data!D1292), 1, 0)</f>
        <v>0</v>
      </c>
      <c r="AC1292" t="str">
        <f>IF(AB1292=1, data!D1292, "0")</f>
        <v>0</v>
      </c>
    </row>
    <row r="1293" spans="1:29" x14ac:dyDescent="0.25">
      <c r="A1293" s="1">
        <v>204251</v>
      </c>
      <c r="B1293">
        <v>2</v>
      </c>
      <c r="C1293" s="1" t="s">
        <v>1314</v>
      </c>
      <c r="D1293">
        <v>2</v>
      </c>
      <c r="E1293">
        <v>2</v>
      </c>
      <c r="F1293">
        <v>13</v>
      </c>
      <c r="G1293">
        <v>2</v>
      </c>
      <c r="H1293">
        <v>82</v>
      </c>
      <c r="I1293">
        <v>2</v>
      </c>
      <c r="J1293">
        <v>1</v>
      </c>
      <c r="K1293">
        <v>6</v>
      </c>
      <c r="L1293">
        <v>9</v>
      </c>
      <c r="M1293">
        <v>3</v>
      </c>
      <c r="N1293">
        <v>1</v>
      </c>
      <c r="O1293">
        <v>5</v>
      </c>
      <c r="P1293">
        <v>1</v>
      </c>
      <c r="Q1293">
        <v>15.5</v>
      </c>
      <c r="R1293">
        <v>-1</v>
      </c>
      <c r="S1293">
        <v>2</v>
      </c>
      <c r="T1293">
        <v>-1</v>
      </c>
      <c r="U1293">
        <v>61.1</v>
      </c>
      <c r="V1293">
        <v>-1</v>
      </c>
      <c r="W1293">
        <v>0.83399999999999996</v>
      </c>
      <c r="X1293">
        <v>1</v>
      </c>
      <c r="Y1293">
        <v>3</v>
      </c>
      <c r="Z1293">
        <f>IF(AND(MIN(data!D1293:'data'!K1293, data!M1293:'data'!Y1293)&gt;=0, IF(data!L1293&lt;0, FALSE, data!L1293&lt;=95),COUNTA(data!D1293:'data'!Y1293)=22), 1, 0)</f>
        <v>0</v>
      </c>
      <c r="AA1293">
        <f>IF(data!D1293=3, IF(COUNTIFS(data!A:A, data!A1293, data!G:G, "&lt;&gt;2")=0, 1, 0), 0)</f>
        <v>0</v>
      </c>
      <c r="AB1293">
        <f>IF(AND(data!G1293=2, COUNTIFS(data!A:A, data!A1293, data!G:G, 2) = data!D1293), 1, 0)</f>
        <v>0</v>
      </c>
      <c r="AC1293" t="str">
        <f>IF(AB1293=1, data!D1293, "0")</f>
        <v>0</v>
      </c>
    </row>
    <row r="1294" spans="1:29" x14ac:dyDescent="0.25">
      <c r="A1294" s="1">
        <v>204271</v>
      </c>
      <c r="B1294">
        <v>1</v>
      </c>
      <c r="C1294" s="1" t="s">
        <v>1315</v>
      </c>
      <c r="D1294">
        <v>2</v>
      </c>
      <c r="E1294">
        <v>2</v>
      </c>
      <c r="F1294">
        <v>13</v>
      </c>
      <c r="G1294">
        <v>2</v>
      </c>
      <c r="H1294">
        <v>32</v>
      </c>
      <c r="I1294">
        <v>2</v>
      </c>
      <c r="J1294">
        <v>6</v>
      </c>
      <c r="K1294">
        <v>1</v>
      </c>
      <c r="L1294">
        <v>96</v>
      </c>
      <c r="M1294">
        <v>3</v>
      </c>
      <c r="N1294">
        <v>1</v>
      </c>
      <c r="O1294">
        <v>5</v>
      </c>
      <c r="P1294">
        <v>2</v>
      </c>
      <c r="Q1294">
        <v>0.23</v>
      </c>
      <c r="R1294">
        <v>-1</v>
      </c>
      <c r="S1294">
        <v>0</v>
      </c>
      <c r="T1294">
        <v>155.4</v>
      </c>
      <c r="U1294">
        <v>50.3</v>
      </c>
      <c r="V1294">
        <v>20.829000000000001</v>
      </c>
      <c r="W1294">
        <v>0.76400000000000001</v>
      </c>
      <c r="X1294">
        <v>1</v>
      </c>
      <c r="Y1294">
        <v>3</v>
      </c>
      <c r="Z1294">
        <f>IF(AND(MIN(data!D1294:'data'!K1294, data!M1294:'data'!Y1294)&gt;=0, IF(data!L1294&lt;0, FALSE, data!L1294&lt;=95),COUNTA(data!D1294:'data'!Y1294)=22), 1, 0)</f>
        <v>0</v>
      </c>
      <c r="AA1294">
        <f>IF(data!D1294=3, IF(COUNTIFS(data!A:A, data!A1294, data!G:G, "&lt;&gt;2")=0, 1, 0), 0)</f>
        <v>0</v>
      </c>
      <c r="AB1294">
        <f>IF(AND(data!G1294=2, COUNTIFS(data!A:A, data!A1294, data!G:G, 2) = data!D1294), 1, 0)</f>
        <v>0</v>
      </c>
      <c r="AC1294" t="str">
        <f>IF(AB1294=1, data!D1294, "0")</f>
        <v>0</v>
      </c>
    </row>
    <row r="1295" spans="1:29" x14ac:dyDescent="0.25">
      <c r="A1295" s="1">
        <v>204271</v>
      </c>
      <c r="B1295">
        <v>2</v>
      </c>
      <c r="C1295" s="1" t="s">
        <v>1316</v>
      </c>
      <c r="D1295">
        <v>2</v>
      </c>
      <c r="E1295">
        <v>2</v>
      </c>
      <c r="F1295">
        <v>13</v>
      </c>
      <c r="G1295">
        <v>1</v>
      </c>
      <c r="H1295">
        <v>59</v>
      </c>
      <c r="I1295">
        <v>2</v>
      </c>
      <c r="J1295">
        <v>1</v>
      </c>
      <c r="K1295">
        <v>2</v>
      </c>
      <c r="L1295">
        <v>96</v>
      </c>
      <c r="M1295">
        <v>2</v>
      </c>
      <c r="N1295">
        <v>1</v>
      </c>
      <c r="O1295">
        <v>5</v>
      </c>
      <c r="P1295">
        <v>1</v>
      </c>
      <c r="Q1295">
        <v>56.779000000000003</v>
      </c>
      <c r="R1295">
        <v>-1</v>
      </c>
      <c r="S1295">
        <v>-2</v>
      </c>
      <c r="T1295">
        <v>174</v>
      </c>
      <c r="U1295">
        <v>77.2</v>
      </c>
      <c r="V1295">
        <v>25.498999999999999</v>
      </c>
      <c r="W1295">
        <v>0.95499999999999996</v>
      </c>
      <c r="X1295">
        <v>-2</v>
      </c>
      <c r="Y1295">
        <v>-2</v>
      </c>
      <c r="Z1295">
        <f>IF(AND(MIN(data!D1295:'data'!K1295, data!M1295:'data'!Y1295)&gt;=0, IF(data!L1295&lt;0, FALSE, data!L1295&lt;=95),COUNTA(data!D1295:'data'!Y1295)=22), 1, 0)</f>
        <v>0</v>
      </c>
      <c r="AA1295">
        <f>IF(data!D1295=3, IF(COUNTIFS(data!A:A, data!A1295, data!G:G, "&lt;&gt;2")=0, 1, 0), 0)</f>
        <v>0</v>
      </c>
      <c r="AB1295">
        <f>IF(AND(data!G1295=2, COUNTIFS(data!A:A, data!A1295, data!G:G, 2) = data!D1295), 1, 0)</f>
        <v>0</v>
      </c>
      <c r="AC1295" t="str">
        <f>IF(AB1295=1, data!D1295, "0")</f>
        <v>0</v>
      </c>
    </row>
    <row r="1296" spans="1:29" x14ac:dyDescent="0.25">
      <c r="A1296" s="1">
        <v>204341</v>
      </c>
      <c r="B1296">
        <v>1</v>
      </c>
      <c r="C1296" s="1" t="s">
        <v>1317</v>
      </c>
      <c r="D1296">
        <v>2</v>
      </c>
      <c r="E1296">
        <v>2</v>
      </c>
      <c r="F1296">
        <v>13</v>
      </c>
      <c r="G1296">
        <v>2</v>
      </c>
      <c r="H1296">
        <v>74</v>
      </c>
      <c r="I1296">
        <v>2</v>
      </c>
      <c r="J1296">
        <v>1</v>
      </c>
      <c r="K1296">
        <v>3</v>
      </c>
      <c r="L1296">
        <v>7</v>
      </c>
      <c r="M1296">
        <v>2</v>
      </c>
      <c r="N1296">
        <v>1</v>
      </c>
      <c r="O1296">
        <v>5</v>
      </c>
      <c r="P1296">
        <v>1</v>
      </c>
      <c r="Q1296">
        <v>0.46200000000000002</v>
      </c>
      <c r="R1296">
        <v>-1</v>
      </c>
      <c r="S1296">
        <v>-9</v>
      </c>
      <c r="T1296">
        <v>162</v>
      </c>
      <c r="U1296">
        <v>-1</v>
      </c>
      <c r="V1296">
        <v>-1</v>
      </c>
      <c r="W1296">
        <v>0.81100000000000005</v>
      </c>
      <c r="X1296">
        <v>2</v>
      </c>
      <c r="Y1296">
        <v>1</v>
      </c>
      <c r="Z1296">
        <f>IF(AND(MIN(data!D1296:'data'!K1296, data!M1296:'data'!Y1296)&gt;=0, IF(data!L1296&lt;0, FALSE, data!L1296&lt;=95),COUNTA(data!D1296:'data'!Y1296)=22), 1, 0)</f>
        <v>0</v>
      </c>
      <c r="AA1296">
        <f>IF(data!D1296=3, IF(COUNTIFS(data!A:A, data!A1296, data!G:G, "&lt;&gt;2")=0, 1, 0), 0)</f>
        <v>0</v>
      </c>
      <c r="AB1296">
        <f>IF(AND(data!G1296=2, COUNTIFS(data!A:A, data!A1296, data!G:G, 2) = data!D1296), 1, 0)</f>
        <v>0</v>
      </c>
      <c r="AC1296" t="str">
        <f>IF(AB1296=1, data!D1296, "0")</f>
        <v>0</v>
      </c>
    </row>
    <row r="1297" spans="1:29" x14ac:dyDescent="0.25">
      <c r="A1297" s="1">
        <v>204341</v>
      </c>
      <c r="B1297">
        <v>2</v>
      </c>
      <c r="C1297" s="1" t="s">
        <v>1318</v>
      </c>
      <c r="D1297">
        <v>2</v>
      </c>
      <c r="E1297">
        <v>2</v>
      </c>
      <c r="F1297">
        <v>13</v>
      </c>
      <c r="G1297">
        <v>1</v>
      </c>
      <c r="H1297">
        <v>74</v>
      </c>
      <c r="I1297">
        <v>2</v>
      </c>
      <c r="J1297">
        <v>1</v>
      </c>
      <c r="K1297">
        <v>3</v>
      </c>
      <c r="L1297">
        <v>7</v>
      </c>
      <c r="M1297">
        <v>2</v>
      </c>
      <c r="N1297">
        <v>3</v>
      </c>
      <c r="O1297">
        <v>5</v>
      </c>
      <c r="P1297">
        <v>1</v>
      </c>
      <c r="Q1297">
        <v>1.1539999999999999</v>
      </c>
      <c r="R1297">
        <v>-1</v>
      </c>
      <c r="S1297">
        <v>0</v>
      </c>
      <c r="T1297">
        <v>179.4</v>
      </c>
      <c r="U1297">
        <v>83</v>
      </c>
      <c r="V1297">
        <v>25.789000000000001</v>
      </c>
      <c r="W1297">
        <v>0.97</v>
      </c>
      <c r="X1297">
        <v>1</v>
      </c>
      <c r="Y1297">
        <v>3</v>
      </c>
      <c r="Z1297">
        <f>IF(AND(MIN(data!D1297:'data'!K1297, data!M1297:'data'!Y1297)&gt;=0, IF(data!L1297&lt;0, FALSE, data!L1297&lt;=95),COUNTA(data!D1297:'data'!Y1297)=22), 1, 0)</f>
        <v>0</v>
      </c>
      <c r="AA1297">
        <f>IF(data!D1297=3, IF(COUNTIFS(data!A:A, data!A1297, data!G:G, "&lt;&gt;2")=0, 1, 0), 0)</f>
        <v>0</v>
      </c>
      <c r="AB1297">
        <f>IF(AND(data!G1297=2, COUNTIFS(data!A:A, data!A1297, data!G:G, 2) = data!D1297), 1, 0)</f>
        <v>0</v>
      </c>
      <c r="AC1297" t="str">
        <f>IF(AB1297=1, data!D1297, "0")</f>
        <v>0</v>
      </c>
    </row>
    <row r="1298" spans="1:29" x14ac:dyDescent="0.25">
      <c r="A1298" s="1">
        <v>204351</v>
      </c>
      <c r="B1298">
        <v>1</v>
      </c>
      <c r="C1298" s="1" t="s">
        <v>1319</v>
      </c>
      <c r="D1298">
        <v>1</v>
      </c>
      <c r="E1298">
        <v>2</v>
      </c>
      <c r="F1298">
        <v>13</v>
      </c>
      <c r="G1298">
        <v>1</v>
      </c>
      <c r="H1298">
        <v>67</v>
      </c>
      <c r="I1298">
        <v>5</v>
      </c>
      <c r="J1298">
        <v>1</v>
      </c>
      <c r="K1298">
        <v>6</v>
      </c>
      <c r="L1298">
        <v>97</v>
      </c>
      <c r="M1298">
        <v>2</v>
      </c>
      <c r="N1298">
        <v>1</v>
      </c>
      <c r="O1298">
        <v>5</v>
      </c>
      <c r="P1298">
        <v>1</v>
      </c>
      <c r="Q1298">
        <v>2.6829999999999998</v>
      </c>
      <c r="R1298">
        <v>-1</v>
      </c>
      <c r="S1298">
        <v>0</v>
      </c>
      <c r="T1298">
        <v>141.6</v>
      </c>
      <c r="U1298">
        <v>43.1</v>
      </c>
      <c r="V1298">
        <v>21.495999999999999</v>
      </c>
      <c r="W1298">
        <v>-1</v>
      </c>
      <c r="X1298">
        <v>3</v>
      </c>
      <c r="Y1298">
        <v>2</v>
      </c>
      <c r="Z1298">
        <f>IF(AND(MIN(data!D1298:'data'!K1298, data!M1298:'data'!Y1298)&gt;=0, IF(data!L1298&lt;0, FALSE, data!L1298&lt;=95),COUNTA(data!D1298:'data'!Y1298)=22), 1, 0)</f>
        <v>0</v>
      </c>
      <c r="AA1298">
        <f>IF(data!D1298=3, IF(COUNTIFS(data!A:A, data!A1298, data!G:G, "&lt;&gt;2")=0, 1, 0), 0)</f>
        <v>0</v>
      </c>
      <c r="AB1298">
        <f>IF(AND(data!G1298=2, COUNTIFS(data!A:A, data!A1298, data!G:G, 2) = data!D1298), 1, 0)</f>
        <v>0</v>
      </c>
      <c r="AC1298" t="str">
        <f>IF(AB1298=1, data!D1298, "0")</f>
        <v>0</v>
      </c>
    </row>
    <row r="1299" spans="1:29" x14ac:dyDescent="0.25">
      <c r="A1299" s="1">
        <v>204371</v>
      </c>
      <c r="B1299">
        <v>1</v>
      </c>
      <c r="C1299" s="1" t="s">
        <v>1320</v>
      </c>
      <c r="D1299">
        <v>2</v>
      </c>
      <c r="E1299">
        <v>2</v>
      </c>
      <c r="F1299">
        <v>13</v>
      </c>
      <c r="G1299">
        <v>2</v>
      </c>
      <c r="H1299">
        <v>76</v>
      </c>
      <c r="I1299">
        <v>2</v>
      </c>
      <c r="J1299">
        <v>1</v>
      </c>
      <c r="K1299">
        <v>6</v>
      </c>
      <c r="L1299">
        <v>97</v>
      </c>
      <c r="M1299">
        <v>1</v>
      </c>
      <c r="N1299">
        <v>3</v>
      </c>
      <c r="O1299">
        <v>5</v>
      </c>
      <c r="P1299">
        <v>1</v>
      </c>
      <c r="Q1299">
        <v>4.7880000000000003</v>
      </c>
      <c r="R1299">
        <v>-1</v>
      </c>
      <c r="S1299">
        <v>0</v>
      </c>
      <c r="T1299">
        <v>-1</v>
      </c>
      <c r="U1299">
        <v>59.5</v>
      </c>
      <c r="V1299">
        <v>-1</v>
      </c>
      <c r="W1299">
        <v>0.82399999999999995</v>
      </c>
      <c r="X1299">
        <v>1</v>
      </c>
      <c r="Y1299">
        <v>1</v>
      </c>
      <c r="Z1299">
        <f>IF(AND(MIN(data!D1299:'data'!K1299, data!M1299:'data'!Y1299)&gt;=0, IF(data!L1299&lt;0, FALSE, data!L1299&lt;=95),COUNTA(data!D1299:'data'!Y1299)=22), 1, 0)</f>
        <v>0</v>
      </c>
      <c r="AA1299">
        <f>IF(data!D1299=3, IF(COUNTIFS(data!A:A, data!A1299, data!G:G, "&lt;&gt;2")=0, 1, 0), 0)</f>
        <v>0</v>
      </c>
      <c r="AB1299">
        <f>IF(AND(data!G1299=2, COUNTIFS(data!A:A, data!A1299, data!G:G, 2) = data!D1299), 1, 0)</f>
        <v>0</v>
      </c>
      <c r="AC1299" t="str">
        <f>IF(AB1299=1, data!D1299, "0")</f>
        <v>0</v>
      </c>
    </row>
    <row r="1300" spans="1:29" x14ac:dyDescent="0.25">
      <c r="A1300" s="1">
        <v>204371</v>
      </c>
      <c r="B1300">
        <v>2</v>
      </c>
      <c r="C1300" s="1" t="s">
        <v>1321</v>
      </c>
      <c r="D1300">
        <v>2</v>
      </c>
      <c r="E1300">
        <v>2</v>
      </c>
      <c r="F1300">
        <v>13</v>
      </c>
      <c r="G1300">
        <v>1</v>
      </c>
      <c r="H1300">
        <v>87</v>
      </c>
      <c r="I1300">
        <v>2</v>
      </c>
      <c r="J1300">
        <v>1</v>
      </c>
      <c r="K1300">
        <v>5</v>
      </c>
      <c r="L1300">
        <v>97</v>
      </c>
      <c r="M1300">
        <v>2</v>
      </c>
      <c r="N1300">
        <v>3</v>
      </c>
      <c r="O1300">
        <v>5</v>
      </c>
      <c r="P1300">
        <v>1</v>
      </c>
      <c r="Q1300">
        <v>4.7590000000000003</v>
      </c>
      <c r="R1300">
        <v>-1</v>
      </c>
      <c r="S1300">
        <v>0</v>
      </c>
      <c r="T1300">
        <v>170.3</v>
      </c>
      <c r="U1300">
        <v>84.9</v>
      </c>
      <c r="V1300">
        <v>29.274000000000001</v>
      </c>
      <c r="W1300">
        <v>0.92900000000000005</v>
      </c>
      <c r="X1300">
        <v>2</v>
      </c>
      <c r="Y1300">
        <v>1</v>
      </c>
      <c r="Z1300">
        <f>IF(AND(MIN(data!D1300:'data'!K1300, data!M1300:'data'!Y1300)&gt;=0, IF(data!L1300&lt;0, FALSE, data!L1300&lt;=95),COUNTA(data!D1300:'data'!Y1300)=22), 1, 0)</f>
        <v>0</v>
      </c>
      <c r="AA1300">
        <f>IF(data!D1300=3, IF(COUNTIFS(data!A:A, data!A1300, data!G:G, "&lt;&gt;2")=0, 1, 0), 0)</f>
        <v>0</v>
      </c>
      <c r="AB1300">
        <f>IF(AND(data!G1300=2, COUNTIFS(data!A:A, data!A1300, data!G:G, 2) = data!D1300), 1, 0)</f>
        <v>0</v>
      </c>
      <c r="AC1300" t="str">
        <f>IF(AB1300=1, data!D1300, "0")</f>
        <v>0</v>
      </c>
    </row>
    <row r="1301" spans="1:29" x14ac:dyDescent="0.25">
      <c r="A1301" s="1">
        <v>205181</v>
      </c>
      <c r="B1301">
        <v>1</v>
      </c>
      <c r="C1301" s="1" t="s">
        <v>1322</v>
      </c>
      <c r="D1301">
        <v>1</v>
      </c>
      <c r="E1301">
        <v>4</v>
      </c>
      <c r="F1301">
        <v>24</v>
      </c>
      <c r="G1301">
        <v>1</v>
      </c>
      <c r="H1301">
        <v>39</v>
      </c>
      <c r="I1301">
        <v>1</v>
      </c>
      <c r="J1301">
        <v>1</v>
      </c>
      <c r="K1301">
        <v>4</v>
      </c>
      <c r="L1301">
        <v>8</v>
      </c>
      <c r="M1301">
        <v>2</v>
      </c>
      <c r="N1301">
        <v>4</v>
      </c>
      <c r="O1301">
        <v>2</v>
      </c>
      <c r="P1301">
        <v>2</v>
      </c>
      <c r="Q1301">
        <v>0</v>
      </c>
      <c r="R1301">
        <v>-1</v>
      </c>
      <c r="S1301">
        <v>6</v>
      </c>
      <c r="T1301">
        <v>170</v>
      </c>
      <c r="U1301">
        <v>89.9</v>
      </c>
      <c r="V1301">
        <v>31.106999999999999</v>
      </c>
      <c r="W1301">
        <v>0.91400000000000003</v>
      </c>
      <c r="X1301">
        <v>2</v>
      </c>
      <c r="Y1301">
        <v>1</v>
      </c>
      <c r="Z1301">
        <f>IF(AND(MIN(data!D1301:'data'!K1301, data!M1301:'data'!Y1301)&gt;=0, IF(data!L1301&lt;0, FALSE, data!L1301&lt;=95),COUNTA(data!D1301:'data'!Y1301)=22), 1, 0)</f>
        <v>0</v>
      </c>
      <c r="AA1301">
        <f>IF(data!D1301=3, IF(COUNTIFS(data!A:A, data!A1301, data!G:G, "&lt;&gt;2")=0, 1, 0), 0)</f>
        <v>0</v>
      </c>
      <c r="AB1301">
        <f>IF(AND(data!G1301=2, COUNTIFS(data!A:A, data!A1301, data!G:G, 2) = data!D1301), 1, 0)</f>
        <v>0</v>
      </c>
      <c r="AC1301" t="str">
        <f>IF(AB1301=1, data!D1301, "0")</f>
        <v>0</v>
      </c>
    </row>
    <row r="1302" spans="1:29" x14ac:dyDescent="0.25">
      <c r="A1302" s="1">
        <v>205201</v>
      </c>
      <c r="B1302">
        <v>1</v>
      </c>
      <c r="C1302" s="1" t="s">
        <v>1323</v>
      </c>
      <c r="D1302">
        <v>1</v>
      </c>
      <c r="E1302">
        <v>4</v>
      </c>
      <c r="F1302">
        <v>24</v>
      </c>
      <c r="G1302">
        <v>2</v>
      </c>
      <c r="H1302">
        <v>48</v>
      </c>
      <c r="I1302">
        <v>1</v>
      </c>
      <c r="J1302">
        <v>1</v>
      </c>
      <c r="K1302">
        <v>1</v>
      </c>
      <c r="L1302">
        <v>16</v>
      </c>
      <c r="M1302">
        <v>1</v>
      </c>
      <c r="N1302">
        <v>3</v>
      </c>
      <c r="O1302">
        <v>5</v>
      </c>
      <c r="P1302">
        <v>1</v>
      </c>
      <c r="Q1302">
        <v>43.681280000000001</v>
      </c>
      <c r="R1302">
        <v>-1</v>
      </c>
      <c r="S1302">
        <v>0</v>
      </c>
      <c r="T1302">
        <v>168.7</v>
      </c>
      <c r="U1302">
        <v>73.3</v>
      </c>
      <c r="V1302">
        <v>25.756</v>
      </c>
      <c r="W1302">
        <v>0.91300000000000003</v>
      </c>
      <c r="X1302">
        <v>1</v>
      </c>
      <c r="Y1302">
        <v>3</v>
      </c>
      <c r="Z1302">
        <f>IF(AND(MIN(data!D1302:'data'!K1302, data!M1302:'data'!Y1302)&gt;=0, IF(data!L1302&lt;0, FALSE, data!L1302&lt;=95),COUNTA(data!D1302:'data'!Y1302)=22), 1, 0)</f>
        <v>0</v>
      </c>
      <c r="AA1302">
        <f>IF(data!D1302=3, IF(COUNTIFS(data!A:A, data!A1302, data!G:G, "&lt;&gt;2")=0, 1, 0), 0)</f>
        <v>0</v>
      </c>
      <c r="AB1302">
        <f>IF(AND(data!G1302=2, COUNTIFS(data!A:A, data!A1302, data!G:G, 2) = data!D1302), 1, 0)</f>
        <v>1</v>
      </c>
      <c r="AC1302">
        <f>IF(AB1302=1, data!D1302, "0")</f>
        <v>1</v>
      </c>
    </row>
    <row r="1303" spans="1:29" x14ac:dyDescent="0.25">
      <c r="A1303" s="1">
        <v>205271</v>
      </c>
      <c r="B1303">
        <v>1</v>
      </c>
      <c r="C1303" s="1" t="s">
        <v>1324</v>
      </c>
      <c r="D1303">
        <v>4</v>
      </c>
      <c r="E1303">
        <v>4</v>
      </c>
      <c r="F1303">
        <v>24</v>
      </c>
      <c r="G1303">
        <v>1</v>
      </c>
      <c r="H1303">
        <v>46</v>
      </c>
      <c r="I1303">
        <v>2</v>
      </c>
      <c r="J1303">
        <v>1</v>
      </c>
      <c r="K1303">
        <v>7</v>
      </c>
      <c r="L1303">
        <v>8</v>
      </c>
      <c r="M1303">
        <v>4</v>
      </c>
      <c r="N1303">
        <v>3</v>
      </c>
      <c r="O1303">
        <v>5</v>
      </c>
      <c r="P1303">
        <v>2</v>
      </c>
      <c r="Q1303">
        <v>0</v>
      </c>
      <c r="R1303">
        <v>-1</v>
      </c>
      <c r="S1303">
        <v>-2</v>
      </c>
      <c r="T1303">
        <v>-1</v>
      </c>
      <c r="U1303">
        <v>-1</v>
      </c>
      <c r="V1303">
        <v>-1</v>
      </c>
      <c r="W1303">
        <v>-1</v>
      </c>
      <c r="X1303">
        <v>-2</v>
      </c>
      <c r="Y1303">
        <v>-2</v>
      </c>
      <c r="Z1303">
        <f>IF(AND(MIN(data!D1303:'data'!K1303, data!M1303:'data'!Y1303)&gt;=0, IF(data!L1303&lt;0, FALSE, data!L1303&lt;=95),COUNTA(data!D1303:'data'!Y1303)=22), 1, 0)</f>
        <v>0</v>
      </c>
      <c r="AA1303">
        <f>IF(data!D1303=3, IF(COUNTIFS(data!A:A, data!A1303, data!G:G, "&lt;&gt;2")=0, 1, 0), 0)</f>
        <v>0</v>
      </c>
      <c r="AB1303">
        <f>IF(AND(data!G1303=2, COUNTIFS(data!A:A, data!A1303, data!G:G, 2) = data!D1303), 1, 0)</f>
        <v>0</v>
      </c>
      <c r="AC1303" t="str">
        <f>IF(AB1303=1, data!D1303, "0")</f>
        <v>0</v>
      </c>
    </row>
    <row r="1304" spans="1:29" x14ac:dyDescent="0.25">
      <c r="A1304" s="1">
        <v>205271</v>
      </c>
      <c r="B1304">
        <v>2</v>
      </c>
      <c r="C1304" s="1" t="s">
        <v>1325</v>
      </c>
      <c r="D1304">
        <v>4</v>
      </c>
      <c r="E1304">
        <v>4</v>
      </c>
      <c r="F1304">
        <v>24</v>
      </c>
      <c r="G1304">
        <v>2</v>
      </c>
      <c r="H1304">
        <v>46</v>
      </c>
      <c r="I1304">
        <v>2</v>
      </c>
      <c r="J1304">
        <v>1</v>
      </c>
      <c r="K1304">
        <v>7</v>
      </c>
      <c r="L1304">
        <v>8</v>
      </c>
      <c r="M1304">
        <v>3</v>
      </c>
      <c r="N1304">
        <v>4</v>
      </c>
      <c r="O1304">
        <v>3</v>
      </c>
      <c r="P1304">
        <v>2</v>
      </c>
      <c r="Q1304">
        <v>0</v>
      </c>
      <c r="R1304">
        <v>-1</v>
      </c>
      <c r="S1304">
        <v>-2</v>
      </c>
      <c r="T1304">
        <v>-1</v>
      </c>
      <c r="U1304">
        <v>-1</v>
      </c>
      <c r="V1304">
        <v>-1</v>
      </c>
      <c r="W1304">
        <v>-1</v>
      </c>
      <c r="X1304">
        <v>-2</v>
      </c>
      <c r="Y1304">
        <v>-2</v>
      </c>
      <c r="Z1304">
        <f>IF(AND(MIN(data!D1304:'data'!K1304, data!M1304:'data'!Y1304)&gt;=0, IF(data!L1304&lt;0, FALSE, data!L1304&lt;=95),COUNTA(data!D1304:'data'!Y1304)=22), 1, 0)</f>
        <v>0</v>
      </c>
      <c r="AA1304">
        <f>IF(data!D1304=3, IF(COUNTIFS(data!A:A, data!A1304, data!G:G, "&lt;&gt;2")=0, 1, 0), 0)</f>
        <v>0</v>
      </c>
      <c r="AB1304">
        <f>IF(AND(data!G1304=2, COUNTIFS(data!A:A, data!A1304, data!G:G, 2) = data!D1304), 1, 0)</f>
        <v>0</v>
      </c>
      <c r="AC1304" t="str">
        <f>IF(AB1304=1, data!D1304, "0")</f>
        <v>0</v>
      </c>
    </row>
    <row r="1305" spans="1:29" x14ac:dyDescent="0.25">
      <c r="A1305" s="1">
        <v>205271</v>
      </c>
      <c r="B1305">
        <v>3</v>
      </c>
      <c r="C1305" s="1" t="s">
        <v>1326</v>
      </c>
      <c r="D1305">
        <v>4</v>
      </c>
      <c r="E1305">
        <v>4</v>
      </c>
      <c r="F1305">
        <v>24</v>
      </c>
      <c r="G1305">
        <v>2</v>
      </c>
      <c r="H1305">
        <v>9</v>
      </c>
      <c r="I1305">
        <v>-1</v>
      </c>
      <c r="J1305">
        <v>1</v>
      </c>
      <c r="K1305">
        <v>-1</v>
      </c>
      <c r="L1305">
        <v>8</v>
      </c>
      <c r="M1305">
        <v>5</v>
      </c>
      <c r="N1305">
        <v>-1</v>
      </c>
      <c r="O1305">
        <v>-1</v>
      </c>
      <c r="P1305">
        <v>-1</v>
      </c>
      <c r="Q1305">
        <v>-1</v>
      </c>
      <c r="R1305">
        <v>-1</v>
      </c>
      <c r="S1305">
        <v>-2</v>
      </c>
      <c r="T1305">
        <v>-1</v>
      </c>
      <c r="U1305">
        <v>-1</v>
      </c>
      <c r="V1305">
        <v>-1</v>
      </c>
      <c r="W1305">
        <v>-1</v>
      </c>
      <c r="X1305">
        <v>-2</v>
      </c>
      <c r="Y1305">
        <v>-2</v>
      </c>
      <c r="Z1305">
        <f>IF(AND(MIN(data!D1305:'data'!K1305, data!M1305:'data'!Y1305)&gt;=0, IF(data!L1305&lt;0, FALSE, data!L1305&lt;=95),COUNTA(data!D1305:'data'!Y1305)=22), 1, 0)</f>
        <v>0</v>
      </c>
      <c r="AA1305">
        <f>IF(data!D1305=3, IF(COUNTIFS(data!A:A, data!A1305, data!G:G, "&lt;&gt;2")=0, 1, 0), 0)</f>
        <v>0</v>
      </c>
      <c r="AB1305">
        <f>IF(AND(data!G1305=2, COUNTIFS(data!A:A, data!A1305, data!G:G, 2) = data!D1305), 1, 0)</f>
        <v>0</v>
      </c>
      <c r="AC1305" t="str">
        <f>IF(AB1305=1, data!D1305, "0")</f>
        <v>0</v>
      </c>
    </row>
    <row r="1306" spans="1:29" x14ac:dyDescent="0.25">
      <c r="A1306" s="1">
        <v>205271</v>
      </c>
      <c r="B1306">
        <v>4</v>
      </c>
      <c r="C1306" s="1" t="s">
        <v>1327</v>
      </c>
      <c r="D1306">
        <v>4</v>
      </c>
      <c r="E1306">
        <v>4</v>
      </c>
      <c r="F1306">
        <v>24</v>
      </c>
      <c r="G1306">
        <v>2</v>
      </c>
      <c r="H1306">
        <v>6</v>
      </c>
      <c r="I1306">
        <v>-1</v>
      </c>
      <c r="J1306">
        <v>1</v>
      </c>
      <c r="K1306">
        <v>-1</v>
      </c>
      <c r="L1306">
        <v>8</v>
      </c>
      <c r="M1306">
        <v>3</v>
      </c>
      <c r="N1306">
        <v>-1</v>
      </c>
      <c r="O1306">
        <v>-1</v>
      </c>
      <c r="P1306">
        <v>-1</v>
      </c>
      <c r="Q1306">
        <v>-1</v>
      </c>
      <c r="R1306">
        <v>-1</v>
      </c>
      <c r="S1306">
        <v>-2</v>
      </c>
      <c r="T1306">
        <v>-1</v>
      </c>
      <c r="U1306">
        <v>-1</v>
      </c>
      <c r="V1306">
        <v>-1</v>
      </c>
      <c r="W1306">
        <v>-1</v>
      </c>
      <c r="X1306">
        <v>-2</v>
      </c>
      <c r="Y1306">
        <v>-2</v>
      </c>
      <c r="Z1306">
        <f>IF(AND(MIN(data!D1306:'data'!K1306, data!M1306:'data'!Y1306)&gt;=0, IF(data!L1306&lt;0, FALSE, data!L1306&lt;=95),COUNTA(data!D1306:'data'!Y1306)=22), 1, 0)</f>
        <v>0</v>
      </c>
      <c r="AA1306">
        <f>IF(data!D1306=3, IF(COUNTIFS(data!A:A, data!A1306, data!G:G, "&lt;&gt;2")=0, 1, 0), 0)</f>
        <v>0</v>
      </c>
      <c r="AB1306">
        <f>IF(AND(data!G1306=2, COUNTIFS(data!A:A, data!A1306, data!G:G, 2) = data!D1306), 1, 0)</f>
        <v>0</v>
      </c>
      <c r="AC1306" t="str">
        <f>IF(AB1306=1, data!D1306, "0")</f>
        <v>0</v>
      </c>
    </row>
    <row r="1307" spans="1:29" x14ac:dyDescent="0.25">
      <c r="A1307" s="1">
        <v>205341</v>
      </c>
      <c r="B1307">
        <v>1</v>
      </c>
      <c r="C1307" s="1" t="s">
        <v>1328</v>
      </c>
      <c r="D1307">
        <v>2</v>
      </c>
      <c r="E1307">
        <v>4</v>
      </c>
      <c r="F1307">
        <v>24</v>
      </c>
      <c r="G1307">
        <v>1</v>
      </c>
      <c r="H1307">
        <v>63</v>
      </c>
      <c r="I1307">
        <v>2</v>
      </c>
      <c r="J1307">
        <v>1</v>
      </c>
      <c r="K1307">
        <v>7</v>
      </c>
      <c r="L1307">
        <v>8</v>
      </c>
      <c r="M1307">
        <v>5</v>
      </c>
      <c r="N1307">
        <v>3</v>
      </c>
      <c r="O1307">
        <v>5</v>
      </c>
      <c r="P1307">
        <v>1</v>
      </c>
      <c r="Q1307">
        <v>14.087</v>
      </c>
      <c r="R1307">
        <v>-1</v>
      </c>
      <c r="S1307">
        <v>0</v>
      </c>
      <c r="T1307">
        <v>-1</v>
      </c>
      <c r="U1307">
        <v>-1</v>
      </c>
      <c r="V1307">
        <v>-1</v>
      </c>
      <c r="W1307">
        <v>0.86</v>
      </c>
      <c r="X1307">
        <v>-8</v>
      </c>
      <c r="Y1307">
        <v>2</v>
      </c>
      <c r="Z1307">
        <f>IF(AND(MIN(data!D1307:'data'!K1307, data!M1307:'data'!Y1307)&gt;=0, IF(data!L1307&lt;0, FALSE, data!L1307&lt;=95),COUNTA(data!D1307:'data'!Y1307)=22), 1, 0)</f>
        <v>0</v>
      </c>
      <c r="AA1307">
        <f>IF(data!D1307=3, IF(COUNTIFS(data!A:A, data!A1307, data!G:G, "&lt;&gt;2")=0, 1, 0), 0)</f>
        <v>0</v>
      </c>
      <c r="AB1307">
        <f>IF(AND(data!G1307=2, COUNTIFS(data!A:A, data!A1307, data!G:G, 2) = data!D1307), 1, 0)</f>
        <v>0</v>
      </c>
      <c r="AC1307" t="str">
        <f>IF(AB1307=1, data!D1307, "0")</f>
        <v>0</v>
      </c>
    </row>
    <row r="1308" spans="1:29" x14ac:dyDescent="0.25">
      <c r="A1308" s="1">
        <v>205341</v>
      </c>
      <c r="B1308">
        <v>2</v>
      </c>
      <c r="C1308" s="1" t="s">
        <v>1329</v>
      </c>
      <c r="D1308">
        <v>2</v>
      </c>
      <c r="E1308">
        <v>4</v>
      </c>
      <c r="F1308">
        <v>24</v>
      </c>
      <c r="G1308">
        <v>2</v>
      </c>
      <c r="H1308">
        <v>58</v>
      </c>
      <c r="I1308">
        <v>2</v>
      </c>
      <c r="J1308">
        <v>1</v>
      </c>
      <c r="K1308">
        <v>7</v>
      </c>
      <c r="L1308">
        <v>8</v>
      </c>
      <c r="M1308">
        <v>5</v>
      </c>
      <c r="N1308">
        <v>4</v>
      </c>
      <c r="O1308">
        <v>2</v>
      </c>
      <c r="P1308">
        <v>1</v>
      </c>
      <c r="Q1308">
        <v>14.087</v>
      </c>
      <c r="R1308">
        <v>-1</v>
      </c>
      <c r="S1308">
        <v>0</v>
      </c>
      <c r="T1308">
        <v>-1</v>
      </c>
      <c r="U1308">
        <v>-1</v>
      </c>
      <c r="V1308">
        <v>-1</v>
      </c>
      <c r="W1308">
        <v>0.79700000000000004</v>
      </c>
      <c r="X1308">
        <v>-8</v>
      </c>
      <c r="Y1308">
        <v>3</v>
      </c>
      <c r="Z1308">
        <f>IF(AND(MIN(data!D1308:'data'!K1308, data!M1308:'data'!Y1308)&gt;=0, IF(data!L1308&lt;0, FALSE, data!L1308&lt;=95),COUNTA(data!D1308:'data'!Y1308)=22), 1, 0)</f>
        <v>0</v>
      </c>
      <c r="AA1308">
        <f>IF(data!D1308=3, IF(COUNTIFS(data!A:A, data!A1308, data!G:G, "&lt;&gt;2")=0, 1, 0), 0)</f>
        <v>0</v>
      </c>
      <c r="AB1308">
        <f>IF(AND(data!G1308=2, COUNTIFS(data!A:A, data!A1308, data!G:G, 2) = data!D1308), 1, 0)</f>
        <v>0</v>
      </c>
      <c r="AC1308" t="str">
        <f>IF(AB1308=1, data!D1308, "0")</f>
        <v>0</v>
      </c>
    </row>
    <row r="1309" spans="1:29" x14ac:dyDescent="0.25">
      <c r="A1309" s="1">
        <v>205351</v>
      </c>
      <c r="B1309">
        <v>1</v>
      </c>
      <c r="C1309" s="1" t="s">
        <v>1330</v>
      </c>
      <c r="D1309">
        <v>1</v>
      </c>
      <c r="E1309">
        <v>4</v>
      </c>
      <c r="F1309">
        <v>24</v>
      </c>
      <c r="G1309">
        <v>1</v>
      </c>
      <c r="H1309">
        <v>34</v>
      </c>
      <c r="I1309">
        <v>1</v>
      </c>
      <c r="J1309">
        <v>1</v>
      </c>
      <c r="K1309">
        <v>1</v>
      </c>
      <c r="L1309">
        <v>17</v>
      </c>
      <c r="M1309">
        <v>3</v>
      </c>
      <c r="N1309">
        <v>4</v>
      </c>
      <c r="O1309">
        <v>2</v>
      </c>
      <c r="P1309">
        <v>1</v>
      </c>
      <c r="Q1309">
        <v>43.616</v>
      </c>
      <c r="R1309">
        <v>-1</v>
      </c>
      <c r="S1309">
        <v>0</v>
      </c>
      <c r="T1309">
        <v>173.1</v>
      </c>
      <c r="U1309">
        <v>98.1</v>
      </c>
      <c r="V1309">
        <v>32.74</v>
      </c>
      <c r="W1309">
        <v>-1</v>
      </c>
      <c r="X1309">
        <v>2</v>
      </c>
      <c r="Y1309">
        <v>3</v>
      </c>
      <c r="Z1309">
        <f>IF(AND(MIN(data!D1309:'data'!K1309, data!M1309:'data'!Y1309)&gt;=0, IF(data!L1309&lt;0, FALSE, data!L1309&lt;=95),COUNTA(data!D1309:'data'!Y1309)=22), 1, 0)</f>
        <v>0</v>
      </c>
      <c r="AA1309">
        <f>IF(data!D1309=3, IF(COUNTIFS(data!A:A, data!A1309, data!G:G, "&lt;&gt;2")=0, 1, 0), 0)</f>
        <v>0</v>
      </c>
      <c r="AB1309">
        <f>IF(AND(data!G1309=2, COUNTIFS(data!A:A, data!A1309, data!G:G, 2) = data!D1309), 1, 0)</f>
        <v>0</v>
      </c>
      <c r="AC1309" t="str">
        <f>IF(AB1309=1, data!D1309, "0")</f>
        <v>0</v>
      </c>
    </row>
    <row r="1310" spans="1:29" x14ac:dyDescent="0.25">
      <c r="A1310" s="1">
        <v>206151</v>
      </c>
      <c r="B1310">
        <v>1</v>
      </c>
      <c r="C1310" s="1" t="s">
        <v>1331</v>
      </c>
      <c r="D1310">
        <v>2</v>
      </c>
      <c r="E1310">
        <v>4</v>
      </c>
      <c r="F1310">
        <v>24</v>
      </c>
      <c r="G1310">
        <v>1</v>
      </c>
      <c r="H1310">
        <v>60</v>
      </c>
      <c r="I1310">
        <v>2</v>
      </c>
      <c r="J1310">
        <v>1</v>
      </c>
      <c r="K1310">
        <v>7</v>
      </c>
      <c r="L1310">
        <v>8</v>
      </c>
      <c r="M1310">
        <v>4</v>
      </c>
      <c r="N1310">
        <v>4</v>
      </c>
      <c r="O1310">
        <v>2</v>
      </c>
      <c r="P1310">
        <v>1</v>
      </c>
      <c r="Q1310">
        <v>3.1160000000000001</v>
      </c>
      <c r="R1310">
        <v>-1</v>
      </c>
      <c r="S1310">
        <v>2</v>
      </c>
      <c r="T1310">
        <v>178.1</v>
      </c>
      <c r="U1310">
        <v>95.1</v>
      </c>
      <c r="V1310">
        <v>29.981000000000002</v>
      </c>
      <c r="W1310">
        <v>1.0189999999999999</v>
      </c>
      <c r="X1310">
        <v>1</v>
      </c>
      <c r="Y1310">
        <v>3</v>
      </c>
      <c r="Z1310">
        <f>IF(AND(MIN(data!D1310:'data'!K1310, data!M1310:'data'!Y1310)&gt;=0, IF(data!L1310&lt;0, FALSE, data!L1310&lt;=95),COUNTA(data!D1310:'data'!Y1310)=22), 1, 0)</f>
        <v>0</v>
      </c>
      <c r="AA1310">
        <f>IF(data!D1310=3, IF(COUNTIFS(data!A:A, data!A1310, data!G:G, "&lt;&gt;2")=0, 1, 0), 0)</f>
        <v>0</v>
      </c>
      <c r="AB1310">
        <f>IF(AND(data!G1310=2, COUNTIFS(data!A:A, data!A1310, data!G:G, 2) = data!D1310), 1, 0)</f>
        <v>0</v>
      </c>
      <c r="AC1310" t="str">
        <f>IF(AB1310=1, data!D1310, "0")</f>
        <v>0</v>
      </c>
    </row>
    <row r="1311" spans="1:29" x14ac:dyDescent="0.25">
      <c r="A1311" s="1">
        <v>206151</v>
      </c>
      <c r="B1311">
        <v>2</v>
      </c>
      <c r="C1311" s="1" t="s">
        <v>1332</v>
      </c>
      <c r="D1311">
        <v>2</v>
      </c>
      <c r="E1311">
        <v>4</v>
      </c>
      <c r="F1311">
        <v>24</v>
      </c>
      <c r="G1311">
        <v>2</v>
      </c>
      <c r="H1311">
        <v>63</v>
      </c>
      <c r="I1311">
        <v>2</v>
      </c>
      <c r="J1311">
        <v>1</v>
      </c>
      <c r="K1311">
        <v>7</v>
      </c>
      <c r="L1311">
        <v>8</v>
      </c>
      <c r="M1311">
        <v>5</v>
      </c>
      <c r="N1311">
        <v>4</v>
      </c>
      <c r="O1311">
        <v>2</v>
      </c>
      <c r="P1311">
        <v>1</v>
      </c>
      <c r="Q1311">
        <v>2.3660000000000001</v>
      </c>
      <c r="R1311">
        <v>-1</v>
      </c>
      <c r="S1311">
        <v>5</v>
      </c>
      <c r="T1311">
        <v>152.6</v>
      </c>
      <c r="U1311">
        <v>72.2</v>
      </c>
      <c r="V1311">
        <v>31.004999999999999</v>
      </c>
      <c r="W1311">
        <v>0.82799999999999996</v>
      </c>
      <c r="X1311">
        <v>2</v>
      </c>
      <c r="Y1311">
        <v>1</v>
      </c>
      <c r="Z1311">
        <f>IF(AND(MIN(data!D1311:'data'!K1311, data!M1311:'data'!Y1311)&gt;=0, IF(data!L1311&lt;0, FALSE, data!L1311&lt;=95),COUNTA(data!D1311:'data'!Y1311)=22), 1, 0)</f>
        <v>0</v>
      </c>
      <c r="AA1311">
        <f>IF(data!D1311=3, IF(COUNTIFS(data!A:A, data!A1311, data!G:G, "&lt;&gt;2")=0, 1, 0), 0)</f>
        <v>0</v>
      </c>
      <c r="AB1311">
        <f>IF(AND(data!G1311=2, COUNTIFS(data!A:A, data!A1311, data!G:G, 2) = data!D1311), 1, 0)</f>
        <v>0</v>
      </c>
      <c r="AC1311" t="str">
        <f>IF(AB1311=1, data!D1311, "0")</f>
        <v>0</v>
      </c>
    </row>
    <row r="1312" spans="1:29" x14ac:dyDescent="0.25">
      <c r="A1312" s="1">
        <v>206181</v>
      </c>
      <c r="B1312">
        <v>1</v>
      </c>
      <c r="C1312" s="1" t="s">
        <v>1333</v>
      </c>
      <c r="D1312">
        <v>2</v>
      </c>
      <c r="E1312">
        <v>4</v>
      </c>
      <c r="F1312">
        <v>24</v>
      </c>
      <c r="G1312">
        <v>2</v>
      </c>
      <c r="H1312">
        <v>22</v>
      </c>
      <c r="I1312">
        <v>6</v>
      </c>
      <c r="J1312">
        <v>1</v>
      </c>
      <c r="K1312">
        <v>1</v>
      </c>
      <c r="L1312">
        <v>10</v>
      </c>
      <c r="M1312">
        <v>2</v>
      </c>
      <c r="N1312">
        <v>1</v>
      </c>
      <c r="O1312">
        <v>5</v>
      </c>
      <c r="P1312">
        <v>1</v>
      </c>
      <c r="Q1312">
        <v>7.5</v>
      </c>
      <c r="R1312">
        <v>2</v>
      </c>
      <c r="S1312">
        <v>4</v>
      </c>
      <c r="T1312">
        <v>155.1</v>
      </c>
      <c r="U1312">
        <v>66.7</v>
      </c>
      <c r="V1312">
        <v>27.727</v>
      </c>
      <c r="W1312">
        <v>0.78600000000000003</v>
      </c>
      <c r="X1312">
        <v>2</v>
      </c>
      <c r="Y1312">
        <v>1</v>
      </c>
      <c r="Z1312">
        <f>IF(AND(MIN(data!D1312:'data'!K1312, data!M1312:'data'!Y1312)&gt;=0, IF(data!L1312&lt;0, FALSE, data!L1312&lt;=95),COUNTA(data!D1312:'data'!Y1312)=22), 1, 0)</f>
        <v>1</v>
      </c>
      <c r="AA1312">
        <f>IF(data!D1312=3, IF(COUNTIFS(data!A:A, data!A1312, data!G:G, "&lt;&gt;2")=0, 1, 0), 0)</f>
        <v>0</v>
      </c>
      <c r="AB1312">
        <f>IF(AND(data!G1312=2, COUNTIFS(data!A:A, data!A1312, data!G:G, 2) = data!D1312), 1, 0)</f>
        <v>0</v>
      </c>
      <c r="AC1312" t="str">
        <f>IF(AB1312=1, data!D1312, "0")</f>
        <v>0</v>
      </c>
    </row>
    <row r="1313" spans="1:29" x14ac:dyDescent="0.25">
      <c r="A1313" s="1">
        <v>206181</v>
      </c>
      <c r="B1313">
        <v>2</v>
      </c>
      <c r="C1313" s="1" t="s">
        <v>1334</v>
      </c>
      <c r="D1313">
        <v>2</v>
      </c>
      <c r="E1313">
        <v>4</v>
      </c>
      <c r="F1313">
        <v>24</v>
      </c>
      <c r="G1313">
        <v>1</v>
      </c>
      <c r="H1313">
        <v>28</v>
      </c>
      <c r="I1313">
        <v>6</v>
      </c>
      <c r="J1313">
        <v>1</v>
      </c>
      <c r="K1313">
        <v>3</v>
      </c>
      <c r="L1313">
        <v>10</v>
      </c>
      <c r="M1313">
        <v>2</v>
      </c>
      <c r="N1313">
        <v>1</v>
      </c>
      <c r="O1313">
        <v>5</v>
      </c>
      <c r="P1313">
        <v>1</v>
      </c>
      <c r="Q1313">
        <v>15.442</v>
      </c>
      <c r="R1313">
        <v>-1</v>
      </c>
      <c r="S1313">
        <v>0</v>
      </c>
      <c r="T1313">
        <v>175.6</v>
      </c>
      <c r="U1313">
        <v>75.2</v>
      </c>
      <c r="V1313">
        <v>24.388000000000002</v>
      </c>
      <c r="W1313">
        <v>0.82499999999999996</v>
      </c>
      <c r="X1313">
        <v>1</v>
      </c>
      <c r="Y1313">
        <v>3</v>
      </c>
      <c r="Z1313">
        <f>IF(AND(MIN(data!D1313:'data'!K1313, data!M1313:'data'!Y1313)&gt;=0, IF(data!L1313&lt;0, FALSE, data!L1313&lt;=95),COUNTA(data!D1313:'data'!Y1313)=22), 1, 0)</f>
        <v>0</v>
      </c>
      <c r="AA1313">
        <f>IF(data!D1313=3, IF(COUNTIFS(data!A:A, data!A1313, data!G:G, "&lt;&gt;2")=0, 1, 0), 0)</f>
        <v>0</v>
      </c>
      <c r="AB1313">
        <f>IF(AND(data!G1313=2, COUNTIFS(data!A:A, data!A1313, data!G:G, 2) = data!D1313), 1, 0)</f>
        <v>0</v>
      </c>
      <c r="AC1313" t="str">
        <f>IF(AB1313=1, data!D1313, "0")</f>
        <v>0</v>
      </c>
    </row>
    <row r="1314" spans="1:29" x14ac:dyDescent="0.25">
      <c r="A1314" s="1">
        <v>206201</v>
      </c>
      <c r="B1314">
        <v>1</v>
      </c>
      <c r="C1314" s="1" t="s">
        <v>1335</v>
      </c>
      <c r="D1314">
        <v>2</v>
      </c>
      <c r="E1314">
        <v>4</v>
      </c>
      <c r="F1314">
        <v>24</v>
      </c>
      <c r="G1314">
        <v>1</v>
      </c>
      <c r="H1314">
        <v>67</v>
      </c>
      <c r="I1314">
        <v>6</v>
      </c>
      <c r="J1314">
        <v>1</v>
      </c>
      <c r="K1314">
        <v>7</v>
      </c>
      <c r="L1314">
        <v>6</v>
      </c>
      <c r="M1314">
        <v>3</v>
      </c>
      <c r="N1314">
        <v>4</v>
      </c>
      <c r="O1314">
        <v>1</v>
      </c>
      <c r="P1314">
        <v>1</v>
      </c>
      <c r="Q1314">
        <v>9</v>
      </c>
      <c r="R1314">
        <v>-1</v>
      </c>
      <c r="S1314">
        <v>0</v>
      </c>
      <c r="T1314">
        <v>175.8</v>
      </c>
      <c r="U1314">
        <v>65.5</v>
      </c>
      <c r="V1314">
        <v>21.193999999999999</v>
      </c>
      <c r="W1314">
        <v>0.84399999999999997</v>
      </c>
      <c r="X1314">
        <v>1</v>
      </c>
      <c r="Y1314">
        <v>3</v>
      </c>
      <c r="Z1314">
        <f>IF(AND(MIN(data!D1314:'data'!K1314, data!M1314:'data'!Y1314)&gt;=0, IF(data!L1314&lt;0, FALSE, data!L1314&lt;=95),COUNTA(data!D1314:'data'!Y1314)=22), 1, 0)</f>
        <v>0</v>
      </c>
      <c r="AA1314">
        <f>IF(data!D1314=3, IF(COUNTIFS(data!A:A, data!A1314, data!G:G, "&lt;&gt;2")=0, 1, 0), 0)</f>
        <v>0</v>
      </c>
      <c r="AB1314">
        <f>IF(AND(data!G1314=2, COUNTIFS(data!A:A, data!A1314, data!G:G, 2) = data!D1314), 1, 0)</f>
        <v>0</v>
      </c>
      <c r="AC1314" t="str">
        <f>IF(AB1314=1, data!D1314, "0")</f>
        <v>0</v>
      </c>
    </row>
    <row r="1315" spans="1:29" x14ac:dyDescent="0.25">
      <c r="A1315" s="1">
        <v>206201</v>
      </c>
      <c r="B1315">
        <v>2</v>
      </c>
      <c r="C1315" s="1" t="s">
        <v>1336</v>
      </c>
      <c r="D1315">
        <v>2</v>
      </c>
      <c r="E1315">
        <v>4</v>
      </c>
      <c r="F1315">
        <v>24</v>
      </c>
      <c r="G1315">
        <v>2</v>
      </c>
      <c r="H1315">
        <v>71</v>
      </c>
      <c r="I1315">
        <v>6</v>
      </c>
      <c r="J1315">
        <v>1</v>
      </c>
      <c r="K1315">
        <v>7</v>
      </c>
      <c r="L1315">
        <v>6</v>
      </c>
      <c r="M1315">
        <v>4</v>
      </c>
      <c r="N1315">
        <v>4</v>
      </c>
      <c r="O1315">
        <v>2</v>
      </c>
      <c r="P1315">
        <v>1</v>
      </c>
      <c r="Q1315">
        <v>0.80800000000000005</v>
      </c>
      <c r="R1315">
        <v>-1</v>
      </c>
      <c r="S1315">
        <v>2</v>
      </c>
      <c r="T1315">
        <v>-1</v>
      </c>
      <c r="U1315">
        <v>81.8</v>
      </c>
      <c r="V1315">
        <v>-1</v>
      </c>
      <c r="W1315">
        <v>1</v>
      </c>
      <c r="X1315">
        <v>2</v>
      </c>
      <c r="Y1315">
        <v>3</v>
      </c>
      <c r="Z1315">
        <f>IF(AND(MIN(data!D1315:'data'!K1315, data!M1315:'data'!Y1315)&gt;=0, IF(data!L1315&lt;0, FALSE, data!L1315&lt;=95),COUNTA(data!D1315:'data'!Y1315)=22), 1, 0)</f>
        <v>0</v>
      </c>
      <c r="AA1315">
        <f>IF(data!D1315=3, IF(COUNTIFS(data!A:A, data!A1315, data!G:G, "&lt;&gt;2")=0, 1, 0), 0)</f>
        <v>0</v>
      </c>
      <c r="AB1315">
        <f>IF(AND(data!G1315=2, COUNTIFS(data!A:A, data!A1315, data!G:G, 2) = data!D1315), 1, 0)</f>
        <v>0</v>
      </c>
      <c r="AC1315" t="str">
        <f>IF(AB1315=1, data!D1315, "0")</f>
        <v>0</v>
      </c>
    </row>
    <row r="1316" spans="1:29" x14ac:dyDescent="0.25">
      <c r="A1316" s="1">
        <v>206251</v>
      </c>
      <c r="B1316">
        <v>1</v>
      </c>
      <c r="C1316" s="1" t="s">
        <v>1337</v>
      </c>
      <c r="D1316">
        <v>1</v>
      </c>
      <c r="E1316">
        <v>4</v>
      </c>
      <c r="F1316">
        <v>24</v>
      </c>
      <c r="G1316">
        <v>1</v>
      </c>
      <c r="H1316">
        <v>61</v>
      </c>
      <c r="I1316">
        <v>5</v>
      </c>
      <c r="J1316">
        <v>1</v>
      </c>
      <c r="K1316">
        <v>7</v>
      </c>
      <c r="L1316">
        <v>6</v>
      </c>
      <c r="M1316">
        <v>3</v>
      </c>
      <c r="N1316">
        <v>1</v>
      </c>
      <c r="O1316">
        <v>5</v>
      </c>
      <c r="P1316">
        <v>1</v>
      </c>
      <c r="Q1316">
        <v>0.77900000000000003</v>
      </c>
      <c r="R1316">
        <v>-1</v>
      </c>
      <c r="S1316">
        <v>10</v>
      </c>
      <c r="T1316">
        <v>157</v>
      </c>
      <c r="U1316">
        <v>71.599999999999994</v>
      </c>
      <c r="V1316">
        <v>29.047999999999998</v>
      </c>
      <c r="W1316">
        <v>0.79300000000000004</v>
      </c>
      <c r="X1316">
        <v>-8</v>
      </c>
      <c r="Y1316">
        <v>3</v>
      </c>
      <c r="Z1316">
        <f>IF(AND(MIN(data!D1316:'data'!K1316, data!M1316:'data'!Y1316)&gt;=0, IF(data!L1316&lt;0, FALSE, data!L1316&lt;=95),COUNTA(data!D1316:'data'!Y1316)=22), 1, 0)</f>
        <v>0</v>
      </c>
      <c r="AA1316">
        <f>IF(data!D1316=3, IF(COUNTIFS(data!A:A, data!A1316, data!G:G, "&lt;&gt;2")=0, 1, 0), 0)</f>
        <v>0</v>
      </c>
      <c r="AB1316">
        <f>IF(AND(data!G1316=2, COUNTIFS(data!A:A, data!A1316, data!G:G, 2) = data!D1316), 1, 0)</f>
        <v>0</v>
      </c>
      <c r="AC1316" t="str">
        <f>IF(AB1316=1, data!D1316, "0")</f>
        <v>0</v>
      </c>
    </row>
    <row r="1317" spans="1:29" x14ac:dyDescent="0.25">
      <c r="A1317" s="1">
        <v>206271</v>
      </c>
      <c r="B1317">
        <v>1</v>
      </c>
      <c r="C1317" s="1" t="s">
        <v>1338</v>
      </c>
      <c r="D1317">
        <v>1</v>
      </c>
      <c r="E1317">
        <v>4</v>
      </c>
      <c r="F1317">
        <v>24</v>
      </c>
      <c r="G1317">
        <v>1</v>
      </c>
      <c r="H1317">
        <v>64</v>
      </c>
      <c r="I1317">
        <v>4</v>
      </c>
      <c r="J1317">
        <v>1</v>
      </c>
      <c r="K1317">
        <v>1</v>
      </c>
      <c r="L1317">
        <v>18</v>
      </c>
      <c r="M1317">
        <v>2</v>
      </c>
      <c r="N1317">
        <v>1</v>
      </c>
      <c r="O1317">
        <v>5</v>
      </c>
      <c r="P1317">
        <v>1</v>
      </c>
      <c r="Q1317">
        <v>5.6539999999999999</v>
      </c>
      <c r="R1317">
        <v>-1</v>
      </c>
      <c r="S1317">
        <v>2</v>
      </c>
      <c r="T1317">
        <v>163</v>
      </c>
      <c r="U1317">
        <v>71.900000000000006</v>
      </c>
      <c r="V1317">
        <v>27.062000000000001</v>
      </c>
      <c r="W1317">
        <v>0.88800000000000001</v>
      </c>
      <c r="X1317">
        <v>2</v>
      </c>
      <c r="Y1317">
        <v>3</v>
      </c>
      <c r="Z1317">
        <f>IF(AND(MIN(data!D1317:'data'!K1317, data!M1317:'data'!Y1317)&gt;=0, IF(data!L1317&lt;0, FALSE, data!L1317&lt;=95),COUNTA(data!D1317:'data'!Y1317)=22), 1, 0)</f>
        <v>0</v>
      </c>
      <c r="AA1317">
        <f>IF(data!D1317=3, IF(COUNTIFS(data!A:A, data!A1317, data!G:G, "&lt;&gt;2")=0, 1, 0), 0)</f>
        <v>0</v>
      </c>
      <c r="AB1317">
        <f>IF(AND(data!G1317=2, COUNTIFS(data!A:A, data!A1317, data!G:G, 2) = data!D1317), 1, 0)</f>
        <v>0</v>
      </c>
      <c r="AC1317" t="str">
        <f>IF(AB1317=1, data!D1317, "0")</f>
        <v>0</v>
      </c>
    </row>
    <row r="1318" spans="1:29" x14ac:dyDescent="0.25">
      <c r="A1318" s="1">
        <v>206341</v>
      </c>
      <c r="B1318">
        <v>1</v>
      </c>
      <c r="C1318" s="1" t="s">
        <v>1339</v>
      </c>
      <c r="D1318">
        <v>4</v>
      </c>
      <c r="E1318">
        <v>4</v>
      </c>
      <c r="F1318">
        <v>24</v>
      </c>
      <c r="G1318">
        <v>1</v>
      </c>
      <c r="H1318">
        <v>43</v>
      </c>
      <c r="I1318">
        <v>6</v>
      </c>
      <c r="J1318">
        <v>1</v>
      </c>
      <c r="K1318">
        <v>3</v>
      </c>
      <c r="L1318">
        <v>16</v>
      </c>
      <c r="M1318">
        <v>1</v>
      </c>
      <c r="N1318">
        <v>1</v>
      </c>
      <c r="O1318">
        <v>5</v>
      </c>
      <c r="P1318">
        <v>1</v>
      </c>
      <c r="Q1318">
        <v>22.125</v>
      </c>
      <c r="R1318">
        <v>-1</v>
      </c>
      <c r="S1318">
        <v>0</v>
      </c>
      <c r="T1318">
        <v>177</v>
      </c>
      <c r="U1318">
        <v>98</v>
      </c>
      <c r="V1318">
        <v>31.280999999999999</v>
      </c>
      <c r="W1318">
        <v>0.93700000000000006</v>
      </c>
      <c r="X1318">
        <v>1</v>
      </c>
      <c r="Y1318">
        <v>1</v>
      </c>
      <c r="Z1318">
        <f>IF(AND(MIN(data!D1318:'data'!K1318, data!M1318:'data'!Y1318)&gt;=0, IF(data!L1318&lt;0, FALSE, data!L1318&lt;=95),COUNTA(data!D1318:'data'!Y1318)=22), 1, 0)</f>
        <v>0</v>
      </c>
      <c r="AA1318">
        <f>IF(data!D1318=3, IF(COUNTIFS(data!A:A, data!A1318, data!G:G, "&lt;&gt;2")=0, 1, 0), 0)</f>
        <v>0</v>
      </c>
      <c r="AB1318">
        <f>IF(AND(data!G1318=2, COUNTIFS(data!A:A, data!A1318, data!G:G, 2) = data!D1318), 1, 0)</f>
        <v>0</v>
      </c>
      <c r="AC1318" t="str">
        <f>IF(AB1318=1, data!D1318, "0")</f>
        <v>0</v>
      </c>
    </row>
    <row r="1319" spans="1:29" x14ac:dyDescent="0.25">
      <c r="A1319" s="1">
        <v>206341</v>
      </c>
      <c r="B1319">
        <v>2</v>
      </c>
      <c r="C1319" s="1" t="s">
        <v>1340</v>
      </c>
      <c r="D1319">
        <v>4</v>
      </c>
      <c r="E1319">
        <v>4</v>
      </c>
      <c r="F1319">
        <v>24</v>
      </c>
      <c r="G1319">
        <v>2</v>
      </c>
      <c r="H1319">
        <v>40</v>
      </c>
      <c r="I1319">
        <v>6</v>
      </c>
      <c r="J1319">
        <v>1</v>
      </c>
      <c r="K1319">
        <v>4</v>
      </c>
      <c r="L1319">
        <v>16</v>
      </c>
      <c r="M1319">
        <v>1</v>
      </c>
      <c r="N1319">
        <v>4</v>
      </c>
      <c r="O1319">
        <v>2</v>
      </c>
      <c r="P1319">
        <v>1</v>
      </c>
      <c r="Q1319">
        <v>0.77700000000000002</v>
      </c>
      <c r="R1319">
        <v>-1</v>
      </c>
      <c r="S1319">
        <v>1</v>
      </c>
      <c r="T1319">
        <v>163.5</v>
      </c>
      <c r="U1319">
        <v>68.7</v>
      </c>
      <c r="V1319">
        <v>25.699000000000002</v>
      </c>
      <c r="W1319">
        <v>0.78400000000000003</v>
      </c>
      <c r="X1319">
        <v>2</v>
      </c>
      <c r="Y1319">
        <v>3</v>
      </c>
      <c r="Z1319">
        <f>IF(AND(MIN(data!D1319:'data'!K1319, data!M1319:'data'!Y1319)&gt;=0, IF(data!L1319&lt;0, FALSE, data!L1319&lt;=95),COUNTA(data!D1319:'data'!Y1319)=22), 1, 0)</f>
        <v>0</v>
      </c>
      <c r="AA1319">
        <f>IF(data!D1319=3, IF(COUNTIFS(data!A:A, data!A1319, data!G:G, "&lt;&gt;2")=0, 1, 0), 0)</f>
        <v>0</v>
      </c>
      <c r="AB1319">
        <f>IF(AND(data!G1319=2, COUNTIFS(data!A:A, data!A1319, data!G:G, 2) = data!D1319), 1, 0)</f>
        <v>0</v>
      </c>
      <c r="AC1319" t="str">
        <f>IF(AB1319=1, data!D1319, "0")</f>
        <v>0</v>
      </c>
    </row>
    <row r="1320" spans="1:29" x14ac:dyDescent="0.25">
      <c r="A1320" s="1">
        <v>206341</v>
      </c>
      <c r="B1320">
        <v>3</v>
      </c>
      <c r="C1320" s="1" t="s">
        <v>1341</v>
      </c>
      <c r="D1320">
        <v>4</v>
      </c>
      <c r="E1320">
        <v>4</v>
      </c>
      <c r="F1320">
        <v>24</v>
      </c>
      <c r="G1320">
        <v>2</v>
      </c>
      <c r="H1320">
        <v>8</v>
      </c>
      <c r="I1320">
        <v>-1</v>
      </c>
      <c r="J1320">
        <v>1</v>
      </c>
      <c r="K1320">
        <v>-1</v>
      </c>
      <c r="L1320">
        <v>16</v>
      </c>
      <c r="M1320">
        <v>1</v>
      </c>
      <c r="N1320">
        <v>-1</v>
      </c>
      <c r="O1320">
        <v>-1</v>
      </c>
      <c r="P1320">
        <v>-1</v>
      </c>
      <c r="Q1320">
        <v>-1</v>
      </c>
      <c r="R1320">
        <v>-1</v>
      </c>
      <c r="S1320">
        <v>-2</v>
      </c>
      <c r="T1320">
        <v>125.2</v>
      </c>
      <c r="U1320">
        <v>26.2</v>
      </c>
      <c r="V1320">
        <v>16.713999999999999</v>
      </c>
      <c r="W1320">
        <v>-1</v>
      </c>
      <c r="X1320">
        <v>1</v>
      </c>
      <c r="Y1320">
        <v>3</v>
      </c>
      <c r="Z1320">
        <f>IF(AND(MIN(data!D1320:'data'!K1320, data!M1320:'data'!Y1320)&gt;=0, IF(data!L1320&lt;0, FALSE, data!L1320&lt;=95),COUNTA(data!D1320:'data'!Y1320)=22), 1, 0)</f>
        <v>0</v>
      </c>
      <c r="AA1320">
        <f>IF(data!D1320=3, IF(COUNTIFS(data!A:A, data!A1320, data!G:G, "&lt;&gt;2")=0, 1, 0), 0)</f>
        <v>0</v>
      </c>
      <c r="AB1320">
        <f>IF(AND(data!G1320=2, COUNTIFS(data!A:A, data!A1320, data!G:G, 2) = data!D1320), 1, 0)</f>
        <v>0</v>
      </c>
      <c r="AC1320" t="str">
        <f>IF(AB1320=1, data!D1320, "0")</f>
        <v>0</v>
      </c>
    </row>
    <row r="1321" spans="1:29" x14ac:dyDescent="0.25">
      <c r="A1321" s="1">
        <v>206341</v>
      </c>
      <c r="B1321">
        <v>4</v>
      </c>
      <c r="C1321" s="1" t="s">
        <v>1342</v>
      </c>
      <c r="D1321">
        <v>4</v>
      </c>
      <c r="E1321">
        <v>4</v>
      </c>
      <c r="F1321">
        <v>24</v>
      </c>
      <c r="G1321">
        <v>1</v>
      </c>
      <c r="H1321">
        <v>5</v>
      </c>
      <c r="I1321">
        <v>-1</v>
      </c>
      <c r="J1321">
        <v>1</v>
      </c>
      <c r="K1321">
        <v>-1</v>
      </c>
      <c r="L1321">
        <v>16</v>
      </c>
      <c r="M1321">
        <v>1</v>
      </c>
      <c r="N1321">
        <v>-1</v>
      </c>
      <c r="O1321">
        <v>-1</v>
      </c>
      <c r="P1321">
        <v>-1</v>
      </c>
      <c r="Q1321">
        <v>-1</v>
      </c>
      <c r="R1321">
        <v>-1</v>
      </c>
      <c r="S1321">
        <v>-2</v>
      </c>
      <c r="T1321">
        <v>108</v>
      </c>
      <c r="U1321">
        <v>19.899999999999999</v>
      </c>
      <c r="V1321">
        <v>17.061</v>
      </c>
      <c r="W1321">
        <v>-1</v>
      </c>
      <c r="X1321">
        <v>-2</v>
      </c>
      <c r="Y1321">
        <v>-2</v>
      </c>
      <c r="Z1321">
        <f>IF(AND(MIN(data!D1321:'data'!K1321, data!M1321:'data'!Y1321)&gt;=0, IF(data!L1321&lt;0, FALSE, data!L1321&lt;=95),COUNTA(data!D1321:'data'!Y1321)=22), 1, 0)</f>
        <v>0</v>
      </c>
      <c r="AA1321">
        <f>IF(data!D1321=3, IF(COUNTIFS(data!A:A, data!A1321, data!G:G, "&lt;&gt;2")=0, 1, 0), 0)</f>
        <v>0</v>
      </c>
      <c r="AB1321">
        <f>IF(AND(data!G1321=2, COUNTIFS(data!A:A, data!A1321, data!G:G, 2) = data!D1321), 1, 0)</f>
        <v>0</v>
      </c>
      <c r="AC1321" t="str">
        <f>IF(AB1321=1, data!D1321, "0")</f>
        <v>0</v>
      </c>
    </row>
    <row r="1322" spans="1:29" x14ac:dyDescent="0.25">
      <c r="A1322" s="1">
        <v>206351</v>
      </c>
      <c r="B1322">
        <v>1</v>
      </c>
      <c r="C1322" s="1" t="s">
        <v>1343</v>
      </c>
      <c r="D1322">
        <v>2</v>
      </c>
      <c r="E1322">
        <v>4</v>
      </c>
      <c r="F1322">
        <v>24</v>
      </c>
      <c r="G1322">
        <v>1</v>
      </c>
      <c r="H1322">
        <v>83</v>
      </c>
      <c r="I1322">
        <v>2</v>
      </c>
      <c r="J1322">
        <v>1</v>
      </c>
      <c r="K1322">
        <v>7</v>
      </c>
      <c r="L1322">
        <v>11</v>
      </c>
      <c r="M1322">
        <v>3</v>
      </c>
      <c r="N1322">
        <v>4</v>
      </c>
      <c r="O1322">
        <v>1</v>
      </c>
      <c r="P1322">
        <v>1</v>
      </c>
      <c r="Q1322">
        <v>7.9240000000000004</v>
      </c>
      <c r="R1322">
        <v>-1</v>
      </c>
      <c r="S1322">
        <v>-2</v>
      </c>
      <c r="T1322">
        <v>164.1</v>
      </c>
      <c r="U1322">
        <v>77.900000000000006</v>
      </c>
      <c r="V1322">
        <v>28.928000000000001</v>
      </c>
      <c r="W1322">
        <v>0.89100000000000001</v>
      </c>
      <c r="X1322">
        <v>-2</v>
      </c>
      <c r="Y1322">
        <v>-2</v>
      </c>
      <c r="Z1322">
        <f>IF(AND(MIN(data!D1322:'data'!K1322, data!M1322:'data'!Y1322)&gt;=0, IF(data!L1322&lt;0, FALSE, data!L1322&lt;=95),COUNTA(data!D1322:'data'!Y1322)=22), 1, 0)</f>
        <v>0</v>
      </c>
      <c r="AA1322">
        <f>IF(data!D1322=3, IF(COUNTIFS(data!A:A, data!A1322, data!G:G, "&lt;&gt;2")=0, 1, 0), 0)</f>
        <v>0</v>
      </c>
      <c r="AB1322">
        <f>IF(AND(data!G1322=2, COUNTIFS(data!A:A, data!A1322, data!G:G, 2) = data!D1322), 1, 0)</f>
        <v>0</v>
      </c>
      <c r="AC1322" t="str">
        <f>IF(AB1322=1, data!D1322, "0")</f>
        <v>0</v>
      </c>
    </row>
    <row r="1323" spans="1:29" x14ac:dyDescent="0.25">
      <c r="A1323" s="1">
        <v>206351</v>
      </c>
      <c r="B1323">
        <v>2</v>
      </c>
      <c r="C1323" s="1" t="s">
        <v>1344</v>
      </c>
      <c r="D1323">
        <v>2</v>
      </c>
      <c r="E1323">
        <v>4</v>
      </c>
      <c r="F1323">
        <v>24</v>
      </c>
      <c r="G1323">
        <v>2</v>
      </c>
      <c r="H1323">
        <v>78</v>
      </c>
      <c r="I1323">
        <v>2</v>
      </c>
      <c r="J1323">
        <v>1</v>
      </c>
      <c r="K1323">
        <v>7</v>
      </c>
      <c r="L1323">
        <v>11</v>
      </c>
      <c r="M1323">
        <v>3</v>
      </c>
      <c r="N1323">
        <v>1</v>
      </c>
      <c r="O1323">
        <v>5</v>
      </c>
      <c r="P1323">
        <v>1</v>
      </c>
      <c r="Q1323">
        <v>7.1740000000000004</v>
      </c>
      <c r="R1323">
        <v>-1</v>
      </c>
      <c r="S1323">
        <v>-2</v>
      </c>
      <c r="T1323">
        <v>164.6</v>
      </c>
      <c r="U1323">
        <v>68.8</v>
      </c>
      <c r="V1323">
        <v>25.393999999999998</v>
      </c>
      <c r="W1323">
        <v>0.86199999999999999</v>
      </c>
      <c r="X1323">
        <v>-2</v>
      </c>
      <c r="Y1323">
        <v>-2</v>
      </c>
      <c r="Z1323">
        <f>IF(AND(MIN(data!D1323:'data'!K1323, data!M1323:'data'!Y1323)&gt;=0, IF(data!L1323&lt;0, FALSE, data!L1323&lt;=95),COUNTA(data!D1323:'data'!Y1323)=22), 1, 0)</f>
        <v>0</v>
      </c>
      <c r="AA1323">
        <f>IF(data!D1323=3, IF(COUNTIFS(data!A:A, data!A1323, data!G:G, "&lt;&gt;2")=0, 1, 0), 0)</f>
        <v>0</v>
      </c>
      <c r="AB1323">
        <f>IF(AND(data!G1323=2, COUNTIFS(data!A:A, data!A1323, data!G:G, 2) = data!D1323), 1, 0)</f>
        <v>0</v>
      </c>
      <c r="AC1323" t="str">
        <f>IF(AB1323=1, data!D1323, "0")</f>
        <v>0</v>
      </c>
    </row>
    <row r="1324" spans="1:29" x14ac:dyDescent="0.25">
      <c r="A1324" s="1">
        <v>206371</v>
      </c>
      <c r="B1324">
        <v>1</v>
      </c>
      <c r="C1324" s="1" t="s">
        <v>1345</v>
      </c>
      <c r="D1324">
        <v>3</v>
      </c>
      <c r="E1324">
        <v>4</v>
      </c>
      <c r="F1324">
        <v>24</v>
      </c>
      <c r="G1324">
        <v>2</v>
      </c>
      <c r="H1324">
        <v>40</v>
      </c>
      <c r="I1324">
        <v>4</v>
      </c>
      <c r="J1324">
        <v>1</v>
      </c>
      <c r="K1324">
        <v>4</v>
      </c>
      <c r="L1324">
        <v>97</v>
      </c>
      <c r="M1324">
        <v>3</v>
      </c>
      <c r="N1324">
        <v>1</v>
      </c>
      <c r="O1324">
        <v>5</v>
      </c>
      <c r="P1324">
        <v>1</v>
      </c>
      <c r="Q1324">
        <v>1.7589999999999999</v>
      </c>
      <c r="R1324">
        <v>-1</v>
      </c>
      <c r="S1324">
        <v>6</v>
      </c>
      <c r="T1324">
        <v>167</v>
      </c>
      <c r="U1324">
        <v>89.7</v>
      </c>
      <c r="V1324">
        <v>32.162999999999997</v>
      </c>
      <c r="W1324">
        <v>0.81399999999999995</v>
      </c>
      <c r="X1324">
        <v>2</v>
      </c>
      <c r="Y1324">
        <v>3</v>
      </c>
      <c r="Z1324">
        <f>IF(AND(MIN(data!D1324:'data'!K1324, data!M1324:'data'!Y1324)&gt;=0, IF(data!L1324&lt;0, FALSE, data!L1324&lt;=95),COUNTA(data!D1324:'data'!Y1324)=22), 1, 0)</f>
        <v>0</v>
      </c>
      <c r="AA1324">
        <f>IF(data!D1324=3, IF(COUNTIFS(data!A:A, data!A1324, data!G:G, "&lt;&gt;2")=0, 1, 0), 0)</f>
        <v>0</v>
      </c>
      <c r="AB1324">
        <f>IF(AND(data!G1324=2, COUNTIFS(data!A:A, data!A1324, data!G:G, 2) = data!D1324), 1, 0)</f>
        <v>0</v>
      </c>
      <c r="AC1324" t="str">
        <f>IF(AB1324=1, data!D1324, "0")</f>
        <v>0</v>
      </c>
    </row>
    <row r="1325" spans="1:29" x14ac:dyDescent="0.25">
      <c r="A1325" s="1">
        <v>206371</v>
      </c>
      <c r="B1325">
        <v>2</v>
      </c>
      <c r="C1325" s="1" t="s">
        <v>1346</v>
      </c>
      <c r="D1325">
        <v>3</v>
      </c>
      <c r="E1325">
        <v>4</v>
      </c>
      <c r="F1325">
        <v>24</v>
      </c>
      <c r="G1325">
        <v>1</v>
      </c>
      <c r="H1325">
        <v>15</v>
      </c>
      <c r="I1325">
        <v>-1</v>
      </c>
      <c r="J1325">
        <v>1</v>
      </c>
      <c r="K1325">
        <v>-1</v>
      </c>
      <c r="L1325">
        <v>97</v>
      </c>
      <c r="M1325">
        <v>1</v>
      </c>
      <c r="N1325">
        <v>-1</v>
      </c>
      <c r="O1325">
        <v>-1</v>
      </c>
      <c r="P1325">
        <v>-1</v>
      </c>
      <c r="Q1325">
        <v>-1</v>
      </c>
      <c r="R1325">
        <v>-1</v>
      </c>
      <c r="S1325">
        <v>0</v>
      </c>
      <c r="T1325">
        <v>176.6</v>
      </c>
      <c r="U1325">
        <v>77.099999999999994</v>
      </c>
      <c r="V1325">
        <v>24.721</v>
      </c>
      <c r="W1325">
        <v>-1</v>
      </c>
      <c r="X1325">
        <v>1</v>
      </c>
      <c r="Y1325">
        <v>3</v>
      </c>
      <c r="Z1325">
        <f>IF(AND(MIN(data!D1325:'data'!K1325, data!M1325:'data'!Y1325)&gt;=0, IF(data!L1325&lt;0, FALSE, data!L1325&lt;=95),COUNTA(data!D1325:'data'!Y1325)=22), 1, 0)</f>
        <v>0</v>
      </c>
      <c r="AA1325">
        <f>IF(data!D1325=3, IF(COUNTIFS(data!A:A, data!A1325, data!G:G, "&lt;&gt;2")=0, 1, 0), 0)</f>
        <v>0</v>
      </c>
      <c r="AB1325">
        <f>IF(AND(data!G1325=2, COUNTIFS(data!A:A, data!A1325, data!G:G, 2) = data!D1325), 1, 0)</f>
        <v>0</v>
      </c>
      <c r="AC1325" t="str">
        <f>IF(AB1325=1, data!D1325, "0")</f>
        <v>0</v>
      </c>
    </row>
    <row r="1326" spans="1:29" x14ac:dyDescent="0.25">
      <c r="A1326" s="1">
        <v>206371</v>
      </c>
      <c r="B1326">
        <v>3</v>
      </c>
      <c r="C1326" s="1" t="s">
        <v>1347</v>
      </c>
      <c r="D1326">
        <v>3</v>
      </c>
      <c r="E1326">
        <v>4</v>
      </c>
      <c r="F1326">
        <v>24</v>
      </c>
      <c r="G1326">
        <v>1</v>
      </c>
      <c r="H1326">
        <v>10</v>
      </c>
      <c r="I1326">
        <v>-1</v>
      </c>
      <c r="J1326">
        <v>1</v>
      </c>
      <c r="K1326">
        <v>-1</v>
      </c>
      <c r="L1326">
        <v>97</v>
      </c>
      <c r="M1326">
        <v>2</v>
      </c>
      <c r="N1326">
        <v>-1</v>
      </c>
      <c r="O1326">
        <v>-1</v>
      </c>
      <c r="P1326">
        <v>-1</v>
      </c>
      <c r="Q1326">
        <v>-1</v>
      </c>
      <c r="R1326">
        <v>-1</v>
      </c>
      <c r="S1326">
        <v>-2</v>
      </c>
      <c r="T1326">
        <v>141.5</v>
      </c>
      <c r="U1326">
        <v>40.200000000000003</v>
      </c>
      <c r="V1326">
        <v>20.077999999999999</v>
      </c>
      <c r="W1326">
        <v>-1</v>
      </c>
      <c r="X1326">
        <v>1</v>
      </c>
      <c r="Y1326">
        <v>1</v>
      </c>
      <c r="Z1326">
        <f>IF(AND(MIN(data!D1326:'data'!K1326, data!M1326:'data'!Y1326)&gt;=0, IF(data!L1326&lt;0, FALSE, data!L1326&lt;=95),COUNTA(data!D1326:'data'!Y1326)=22), 1, 0)</f>
        <v>0</v>
      </c>
      <c r="AA1326">
        <f>IF(data!D1326=3, IF(COUNTIFS(data!A:A, data!A1326, data!G:G, "&lt;&gt;2")=0, 1, 0), 0)</f>
        <v>0</v>
      </c>
      <c r="AB1326">
        <f>IF(AND(data!G1326=2, COUNTIFS(data!A:A, data!A1326, data!G:G, 2) = data!D1326), 1, 0)</f>
        <v>0</v>
      </c>
      <c r="AC1326" t="str">
        <f>IF(AB1326=1, data!D1326, "0")</f>
        <v>0</v>
      </c>
    </row>
    <row r="1327" spans="1:29" x14ac:dyDescent="0.25">
      <c r="A1327" s="1">
        <v>207051</v>
      </c>
      <c r="B1327">
        <v>1</v>
      </c>
      <c r="C1327" s="1" t="s">
        <v>1348</v>
      </c>
      <c r="D1327">
        <v>1</v>
      </c>
      <c r="E1327">
        <v>6</v>
      </c>
      <c r="F1327">
        <v>3</v>
      </c>
      <c r="G1327">
        <v>1</v>
      </c>
      <c r="H1327">
        <v>73</v>
      </c>
      <c r="I1327">
        <v>1</v>
      </c>
      <c r="J1327">
        <v>1</v>
      </c>
      <c r="K1327">
        <v>3</v>
      </c>
      <c r="L1327">
        <v>96</v>
      </c>
      <c r="M1327">
        <v>3</v>
      </c>
      <c r="N1327">
        <v>1</v>
      </c>
      <c r="O1327">
        <v>5</v>
      </c>
      <c r="P1327">
        <v>1</v>
      </c>
      <c r="Q1327">
        <v>1.7589999999999999</v>
      </c>
      <c r="R1327">
        <v>-1</v>
      </c>
      <c r="S1327">
        <v>0</v>
      </c>
      <c r="T1327">
        <v>149</v>
      </c>
      <c r="U1327">
        <v>53.6</v>
      </c>
      <c r="V1327">
        <v>24.143000000000001</v>
      </c>
      <c r="W1327">
        <v>0.77100000000000002</v>
      </c>
      <c r="X1327">
        <v>1</v>
      </c>
      <c r="Y1327">
        <v>3</v>
      </c>
      <c r="Z1327">
        <f>IF(AND(MIN(data!D1327:'data'!K1327, data!M1327:'data'!Y1327)&gt;=0, IF(data!L1327&lt;0, FALSE, data!L1327&lt;=95),COUNTA(data!D1327:'data'!Y1327)=22), 1, 0)</f>
        <v>0</v>
      </c>
      <c r="AA1327">
        <f>IF(data!D1327=3, IF(COUNTIFS(data!A:A, data!A1327, data!G:G, "&lt;&gt;2")=0, 1, 0), 0)</f>
        <v>0</v>
      </c>
      <c r="AB1327">
        <f>IF(AND(data!G1327=2, COUNTIFS(data!A:A, data!A1327, data!G:G, 2) = data!D1327), 1, 0)</f>
        <v>0</v>
      </c>
      <c r="AC1327" t="str">
        <f>IF(AB1327=1, data!D1327, "0")</f>
        <v>0</v>
      </c>
    </row>
    <row r="1328" spans="1:29" x14ac:dyDescent="0.25">
      <c r="A1328" s="1">
        <v>207181</v>
      </c>
      <c r="B1328">
        <v>1</v>
      </c>
      <c r="C1328" s="1" t="s">
        <v>1349</v>
      </c>
      <c r="D1328">
        <v>2</v>
      </c>
      <c r="E1328">
        <v>6</v>
      </c>
      <c r="F1328">
        <v>3</v>
      </c>
      <c r="G1328">
        <v>1</v>
      </c>
      <c r="H1328">
        <v>43</v>
      </c>
      <c r="I1328">
        <v>6</v>
      </c>
      <c r="J1328">
        <v>1</v>
      </c>
      <c r="K1328">
        <v>6</v>
      </c>
      <c r="L1328">
        <v>19</v>
      </c>
      <c r="M1328">
        <v>2</v>
      </c>
      <c r="N1328">
        <v>1</v>
      </c>
      <c r="O1328">
        <v>5</v>
      </c>
      <c r="P1328">
        <v>1</v>
      </c>
      <c r="Q1328">
        <v>8.4350000000000005</v>
      </c>
      <c r="R1328">
        <v>-1</v>
      </c>
      <c r="S1328">
        <v>-9</v>
      </c>
      <c r="T1328">
        <v>173.9</v>
      </c>
      <c r="U1328">
        <v>103.1</v>
      </c>
      <c r="V1328">
        <v>34.093000000000004</v>
      </c>
      <c r="W1328">
        <v>-1</v>
      </c>
      <c r="X1328">
        <v>2</v>
      </c>
      <c r="Y1328">
        <v>1</v>
      </c>
      <c r="Z1328">
        <f>IF(AND(MIN(data!D1328:'data'!K1328, data!M1328:'data'!Y1328)&gt;=0, IF(data!L1328&lt;0, FALSE, data!L1328&lt;=95),COUNTA(data!D1328:'data'!Y1328)=22), 1, 0)</f>
        <v>0</v>
      </c>
      <c r="AA1328">
        <f>IF(data!D1328=3, IF(COUNTIFS(data!A:A, data!A1328, data!G:G, "&lt;&gt;2")=0, 1, 0), 0)</f>
        <v>0</v>
      </c>
      <c r="AB1328">
        <f>IF(AND(data!G1328=2, COUNTIFS(data!A:A, data!A1328, data!G:G, 2) = data!D1328), 1, 0)</f>
        <v>0</v>
      </c>
      <c r="AC1328" t="str">
        <f>IF(AB1328=1, data!D1328, "0")</f>
        <v>0</v>
      </c>
    </row>
    <row r="1329" spans="1:29" x14ac:dyDescent="0.25">
      <c r="A1329" s="1">
        <v>207181</v>
      </c>
      <c r="B1329">
        <v>2</v>
      </c>
      <c r="C1329" s="1" t="s">
        <v>1350</v>
      </c>
      <c r="D1329">
        <v>2</v>
      </c>
      <c r="E1329">
        <v>6</v>
      </c>
      <c r="F1329">
        <v>3</v>
      </c>
      <c r="G1329">
        <v>2</v>
      </c>
      <c r="H1329">
        <v>44</v>
      </c>
      <c r="I1329">
        <v>6</v>
      </c>
      <c r="J1329">
        <v>1</v>
      </c>
      <c r="K1329">
        <v>4</v>
      </c>
      <c r="L1329">
        <v>19</v>
      </c>
      <c r="M1329">
        <v>3</v>
      </c>
      <c r="N1329">
        <v>1</v>
      </c>
      <c r="O1329">
        <v>5</v>
      </c>
      <c r="P1329">
        <v>1</v>
      </c>
      <c r="Q1329">
        <v>4.625</v>
      </c>
      <c r="R1329">
        <v>-1</v>
      </c>
      <c r="S1329">
        <v>3</v>
      </c>
      <c r="T1329">
        <v>161.5</v>
      </c>
      <c r="U1329">
        <v>85.8</v>
      </c>
      <c r="V1329">
        <v>32.896000000000001</v>
      </c>
      <c r="W1329">
        <v>0.79800000000000004</v>
      </c>
      <c r="X1329">
        <v>2</v>
      </c>
      <c r="Y1329">
        <v>1</v>
      </c>
      <c r="Z1329">
        <f>IF(AND(MIN(data!D1329:'data'!K1329, data!M1329:'data'!Y1329)&gt;=0, IF(data!L1329&lt;0, FALSE, data!L1329&lt;=95),COUNTA(data!D1329:'data'!Y1329)=22), 1, 0)</f>
        <v>0</v>
      </c>
      <c r="AA1329">
        <f>IF(data!D1329=3, IF(COUNTIFS(data!A:A, data!A1329, data!G:G, "&lt;&gt;2")=0, 1, 0), 0)</f>
        <v>0</v>
      </c>
      <c r="AB1329">
        <f>IF(AND(data!G1329=2, COUNTIFS(data!A:A, data!A1329, data!G:G, 2) = data!D1329), 1, 0)</f>
        <v>0</v>
      </c>
      <c r="AC1329" t="str">
        <f>IF(AB1329=1, data!D1329, "0")</f>
        <v>0</v>
      </c>
    </row>
    <row r="1330" spans="1:29" x14ac:dyDescent="0.25">
      <c r="A1330" s="1">
        <v>207341</v>
      </c>
      <c r="B1330">
        <v>1</v>
      </c>
      <c r="C1330" s="1" t="s">
        <v>1351</v>
      </c>
      <c r="D1330">
        <v>3</v>
      </c>
      <c r="E1330">
        <v>6</v>
      </c>
      <c r="F1330">
        <v>3</v>
      </c>
      <c r="G1330">
        <v>2</v>
      </c>
      <c r="H1330">
        <v>39</v>
      </c>
      <c r="I1330">
        <v>2</v>
      </c>
      <c r="J1330">
        <v>1</v>
      </c>
      <c r="K1330">
        <v>4</v>
      </c>
      <c r="L1330">
        <v>8</v>
      </c>
      <c r="M1330">
        <v>2</v>
      </c>
      <c r="N1330">
        <v>1</v>
      </c>
      <c r="O1330">
        <v>5</v>
      </c>
      <c r="P1330">
        <v>1</v>
      </c>
      <c r="Q1330">
        <v>2.4449999999999998</v>
      </c>
      <c r="R1330">
        <v>-1</v>
      </c>
      <c r="S1330">
        <v>3</v>
      </c>
      <c r="T1330">
        <v>159.80000000000001</v>
      </c>
      <c r="U1330">
        <v>81.2</v>
      </c>
      <c r="V1330">
        <v>31.797999999999998</v>
      </c>
      <c r="W1330">
        <v>0.78500000000000003</v>
      </c>
      <c r="X1330">
        <v>2</v>
      </c>
      <c r="Y1330">
        <v>3</v>
      </c>
      <c r="Z1330">
        <f>IF(AND(MIN(data!D1330:'data'!K1330, data!M1330:'data'!Y1330)&gt;=0, IF(data!L1330&lt;0, FALSE, data!L1330&lt;=95),COUNTA(data!D1330:'data'!Y1330)=22), 1, 0)</f>
        <v>0</v>
      </c>
      <c r="AA1330">
        <f>IF(data!D1330=3, IF(COUNTIFS(data!A:A, data!A1330, data!G:G, "&lt;&gt;2")=0, 1, 0), 0)</f>
        <v>0</v>
      </c>
      <c r="AB1330">
        <f>IF(AND(data!G1330=2, COUNTIFS(data!A:A, data!A1330, data!G:G, 2) = data!D1330), 1, 0)</f>
        <v>0</v>
      </c>
      <c r="AC1330" t="str">
        <f>IF(AB1330=1, data!D1330, "0")</f>
        <v>0</v>
      </c>
    </row>
    <row r="1331" spans="1:29" x14ac:dyDescent="0.25">
      <c r="A1331" s="1">
        <v>207341</v>
      </c>
      <c r="B1331">
        <v>2</v>
      </c>
      <c r="C1331" s="1" t="s">
        <v>1352</v>
      </c>
      <c r="D1331">
        <v>3</v>
      </c>
      <c r="E1331">
        <v>6</v>
      </c>
      <c r="F1331">
        <v>3</v>
      </c>
      <c r="G1331">
        <v>1</v>
      </c>
      <c r="H1331">
        <v>3</v>
      </c>
      <c r="I1331">
        <v>-1</v>
      </c>
      <c r="J1331">
        <v>1</v>
      </c>
      <c r="K1331">
        <v>-1</v>
      </c>
      <c r="L1331">
        <v>8</v>
      </c>
      <c r="M1331">
        <v>2</v>
      </c>
      <c r="N1331">
        <v>-1</v>
      </c>
      <c r="O1331">
        <v>-1</v>
      </c>
      <c r="P1331">
        <v>-1</v>
      </c>
      <c r="Q1331">
        <v>-1</v>
      </c>
      <c r="R1331">
        <v>-1</v>
      </c>
      <c r="S1331">
        <v>-2</v>
      </c>
      <c r="T1331">
        <v>-1</v>
      </c>
      <c r="U1331">
        <v>-1</v>
      </c>
      <c r="V1331">
        <v>-1</v>
      </c>
      <c r="W1331">
        <v>-1</v>
      </c>
      <c r="X1331">
        <v>-2</v>
      </c>
      <c r="Y1331">
        <v>-2</v>
      </c>
      <c r="Z1331">
        <f>IF(AND(MIN(data!D1331:'data'!K1331, data!M1331:'data'!Y1331)&gt;=0, IF(data!L1331&lt;0, FALSE, data!L1331&lt;=95),COUNTA(data!D1331:'data'!Y1331)=22), 1, 0)</f>
        <v>0</v>
      </c>
      <c r="AA1331">
        <f>IF(data!D1331=3, IF(COUNTIFS(data!A:A, data!A1331, data!G:G, "&lt;&gt;2")=0, 1, 0), 0)</f>
        <v>0</v>
      </c>
      <c r="AB1331">
        <f>IF(AND(data!G1331=2, COUNTIFS(data!A:A, data!A1331, data!G:G, 2) = data!D1331), 1, 0)</f>
        <v>0</v>
      </c>
      <c r="AC1331" t="str">
        <f>IF(AB1331=1, data!D1331, "0")</f>
        <v>0</v>
      </c>
    </row>
    <row r="1332" spans="1:29" x14ac:dyDescent="0.25">
      <c r="A1332" s="1">
        <v>207341</v>
      </c>
      <c r="B1332">
        <v>3</v>
      </c>
      <c r="C1332" s="1" t="s">
        <v>1353</v>
      </c>
      <c r="D1332">
        <v>3</v>
      </c>
      <c r="E1332">
        <v>6</v>
      </c>
      <c r="F1332">
        <v>3</v>
      </c>
      <c r="G1332">
        <v>1</v>
      </c>
      <c r="H1332">
        <v>0</v>
      </c>
      <c r="I1332">
        <v>-1</v>
      </c>
      <c r="J1332">
        <v>1</v>
      </c>
      <c r="K1332">
        <v>-1</v>
      </c>
      <c r="L1332">
        <v>8</v>
      </c>
      <c r="M1332">
        <v>2</v>
      </c>
      <c r="N1332">
        <v>-1</v>
      </c>
      <c r="O1332">
        <v>-1</v>
      </c>
      <c r="P1332">
        <v>-1</v>
      </c>
      <c r="Q1332">
        <v>-1</v>
      </c>
      <c r="R1332">
        <v>-1</v>
      </c>
      <c r="S1332">
        <v>-2</v>
      </c>
      <c r="T1332">
        <v>-1</v>
      </c>
      <c r="U1332">
        <v>8.8000000000000007</v>
      </c>
      <c r="V1332">
        <v>-1</v>
      </c>
      <c r="W1332">
        <v>-1</v>
      </c>
      <c r="X1332">
        <v>-2</v>
      </c>
      <c r="Y1332">
        <v>-2</v>
      </c>
      <c r="Z1332">
        <f>IF(AND(MIN(data!D1332:'data'!K1332, data!M1332:'data'!Y1332)&gt;=0, IF(data!L1332&lt;0, FALSE, data!L1332&lt;=95),COUNTA(data!D1332:'data'!Y1332)=22), 1, 0)</f>
        <v>0</v>
      </c>
      <c r="AA1332">
        <f>IF(data!D1332=3, IF(COUNTIFS(data!A:A, data!A1332, data!G:G, "&lt;&gt;2")=0, 1, 0), 0)</f>
        <v>0</v>
      </c>
      <c r="AB1332">
        <f>IF(AND(data!G1332=2, COUNTIFS(data!A:A, data!A1332, data!G:G, 2) = data!D1332), 1, 0)</f>
        <v>0</v>
      </c>
      <c r="AC1332" t="str">
        <f>IF(AB1332=1, data!D1332, "0")</f>
        <v>0</v>
      </c>
    </row>
    <row r="1333" spans="1:29" x14ac:dyDescent="0.25">
      <c r="A1333" s="1">
        <v>207351</v>
      </c>
      <c r="B1333">
        <v>1</v>
      </c>
      <c r="C1333" s="1" t="s">
        <v>1354</v>
      </c>
      <c r="D1333">
        <v>2</v>
      </c>
      <c r="E1333">
        <v>6</v>
      </c>
      <c r="F1333">
        <v>3</v>
      </c>
      <c r="G1333">
        <v>1</v>
      </c>
      <c r="H1333">
        <v>62</v>
      </c>
      <c r="I1333">
        <v>2</v>
      </c>
      <c r="J1333">
        <v>1</v>
      </c>
      <c r="K1333">
        <v>7</v>
      </c>
      <c r="L1333">
        <v>97</v>
      </c>
      <c r="M1333">
        <v>1</v>
      </c>
      <c r="N1333">
        <v>3</v>
      </c>
      <c r="O1333">
        <v>5</v>
      </c>
      <c r="P1333">
        <v>1</v>
      </c>
      <c r="Q1333">
        <v>21.5</v>
      </c>
      <c r="R1333">
        <v>-1</v>
      </c>
      <c r="S1333">
        <v>0</v>
      </c>
      <c r="T1333">
        <v>176.9</v>
      </c>
      <c r="U1333">
        <v>88.1</v>
      </c>
      <c r="V1333">
        <v>28.152999999999999</v>
      </c>
      <c r="W1333">
        <v>1.05</v>
      </c>
      <c r="X1333">
        <v>2</v>
      </c>
      <c r="Y1333">
        <v>1</v>
      </c>
      <c r="Z1333">
        <f>IF(AND(MIN(data!D1333:'data'!K1333, data!M1333:'data'!Y1333)&gt;=0, IF(data!L1333&lt;0, FALSE, data!L1333&lt;=95),COUNTA(data!D1333:'data'!Y1333)=22), 1, 0)</f>
        <v>0</v>
      </c>
      <c r="AA1333">
        <f>IF(data!D1333=3, IF(COUNTIFS(data!A:A, data!A1333, data!G:G, "&lt;&gt;2")=0, 1, 0), 0)</f>
        <v>0</v>
      </c>
      <c r="AB1333">
        <f>IF(AND(data!G1333=2, COUNTIFS(data!A:A, data!A1333, data!G:G, 2) = data!D1333), 1, 0)</f>
        <v>0</v>
      </c>
      <c r="AC1333" t="str">
        <f>IF(AB1333=1, data!D1333, "0")</f>
        <v>0</v>
      </c>
    </row>
    <row r="1334" spans="1:29" x14ac:dyDescent="0.25">
      <c r="A1334" s="1">
        <v>207351</v>
      </c>
      <c r="B1334">
        <v>2</v>
      </c>
      <c r="C1334" s="1" t="s">
        <v>1355</v>
      </c>
      <c r="D1334">
        <v>2</v>
      </c>
      <c r="E1334">
        <v>6</v>
      </c>
      <c r="F1334">
        <v>3</v>
      </c>
      <c r="G1334">
        <v>2</v>
      </c>
      <c r="H1334">
        <v>62</v>
      </c>
      <c r="I1334">
        <v>2</v>
      </c>
      <c r="J1334">
        <v>1</v>
      </c>
      <c r="K1334">
        <v>6</v>
      </c>
      <c r="L1334">
        <v>97</v>
      </c>
      <c r="M1334">
        <v>1</v>
      </c>
      <c r="N1334">
        <v>1</v>
      </c>
      <c r="O1334">
        <v>5</v>
      </c>
      <c r="P1334">
        <v>1</v>
      </c>
      <c r="Q1334">
        <v>3</v>
      </c>
      <c r="R1334">
        <v>-1</v>
      </c>
      <c r="S1334">
        <v>-9</v>
      </c>
      <c r="T1334">
        <v>154.80000000000001</v>
      </c>
      <c r="U1334">
        <v>67.599999999999994</v>
      </c>
      <c r="V1334">
        <v>28.21</v>
      </c>
      <c r="W1334">
        <v>0.69899999999999995</v>
      </c>
      <c r="X1334">
        <v>2</v>
      </c>
      <c r="Y1334">
        <v>1</v>
      </c>
      <c r="Z1334">
        <f>IF(AND(MIN(data!D1334:'data'!K1334, data!M1334:'data'!Y1334)&gt;=0, IF(data!L1334&lt;0, FALSE, data!L1334&lt;=95),COUNTA(data!D1334:'data'!Y1334)=22), 1, 0)</f>
        <v>0</v>
      </c>
      <c r="AA1334">
        <f>IF(data!D1334=3, IF(COUNTIFS(data!A:A, data!A1334, data!G:G, "&lt;&gt;2")=0, 1, 0), 0)</f>
        <v>0</v>
      </c>
      <c r="AB1334">
        <f>IF(AND(data!G1334=2, COUNTIFS(data!A:A, data!A1334, data!G:G, 2) = data!D1334), 1, 0)</f>
        <v>0</v>
      </c>
      <c r="AC1334" t="str">
        <f>IF(AB1334=1, data!D1334, "0")</f>
        <v>0</v>
      </c>
    </row>
    <row r="1335" spans="1:29" x14ac:dyDescent="0.25">
      <c r="A1335" s="1">
        <v>208051</v>
      </c>
      <c r="B1335">
        <v>1</v>
      </c>
      <c r="C1335" s="1" t="s">
        <v>1356</v>
      </c>
      <c r="D1335">
        <v>3</v>
      </c>
      <c r="E1335">
        <v>2</v>
      </c>
      <c r="F1335">
        <v>14</v>
      </c>
      <c r="G1335">
        <v>2</v>
      </c>
      <c r="H1335">
        <v>23</v>
      </c>
      <c r="I1335">
        <v>2</v>
      </c>
      <c r="J1335">
        <v>1</v>
      </c>
      <c r="K1335">
        <v>4</v>
      </c>
      <c r="L1335">
        <v>13</v>
      </c>
      <c r="M1335">
        <v>1</v>
      </c>
      <c r="N1335">
        <v>1</v>
      </c>
      <c r="O1335">
        <v>5</v>
      </c>
      <c r="P1335">
        <v>1</v>
      </c>
      <c r="Q1335">
        <v>1.5</v>
      </c>
      <c r="R1335">
        <v>4</v>
      </c>
      <c r="S1335">
        <v>0</v>
      </c>
      <c r="T1335">
        <v>159.6</v>
      </c>
      <c r="U1335">
        <v>63.3</v>
      </c>
      <c r="V1335">
        <v>24.850999999999999</v>
      </c>
      <c r="W1335">
        <v>0.85</v>
      </c>
      <c r="X1335">
        <v>2</v>
      </c>
      <c r="Y1335">
        <v>1</v>
      </c>
      <c r="Z1335">
        <f>IF(AND(MIN(data!D1335:'data'!K1335, data!M1335:'data'!Y1335)&gt;=0, IF(data!L1335&lt;0, FALSE, data!L1335&lt;=95),COUNTA(data!D1335:'data'!Y1335)=22), 1, 0)</f>
        <v>1</v>
      </c>
      <c r="AA1335">
        <f>IF(data!D1335=3, IF(COUNTIFS(data!A:A, data!A1335, data!G:G, "&lt;&gt;2")=0, 1, 0), 0)</f>
        <v>1</v>
      </c>
      <c r="AB1335">
        <f>IF(AND(data!G1335=2, COUNTIFS(data!A:A, data!A1335, data!G:G, 2) = data!D1335), 1, 0)</f>
        <v>1</v>
      </c>
      <c r="AC1335">
        <f>IF(AB1335=1, data!D1335, "0")</f>
        <v>3</v>
      </c>
    </row>
    <row r="1336" spans="1:29" x14ac:dyDescent="0.25">
      <c r="A1336" s="1">
        <v>208051</v>
      </c>
      <c r="B1336">
        <v>2</v>
      </c>
      <c r="C1336" s="1" t="s">
        <v>1357</v>
      </c>
      <c r="D1336">
        <v>3</v>
      </c>
      <c r="E1336">
        <v>2</v>
      </c>
      <c r="F1336">
        <v>14</v>
      </c>
      <c r="G1336">
        <v>2</v>
      </c>
      <c r="H1336">
        <v>4</v>
      </c>
      <c r="I1336">
        <v>-1</v>
      </c>
      <c r="J1336">
        <v>1</v>
      </c>
      <c r="K1336">
        <v>-1</v>
      </c>
      <c r="L1336">
        <v>13</v>
      </c>
      <c r="M1336">
        <v>1</v>
      </c>
      <c r="N1336">
        <v>-1</v>
      </c>
      <c r="O1336">
        <v>-1</v>
      </c>
      <c r="P1336">
        <v>-1</v>
      </c>
      <c r="Q1336">
        <v>-1</v>
      </c>
      <c r="R1336">
        <v>-1</v>
      </c>
      <c r="S1336">
        <v>-2</v>
      </c>
      <c r="T1336">
        <v>-1</v>
      </c>
      <c r="U1336">
        <v>-1</v>
      </c>
      <c r="V1336">
        <v>-1</v>
      </c>
      <c r="W1336">
        <v>-1</v>
      </c>
      <c r="X1336">
        <v>-2</v>
      </c>
      <c r="Y1336">
        <v>-2</v>
      </c>
      <c r="Z1336">
        <f>IF(AND(MIN(data!D1336:'data'!K1336, data!M1336:'data'!Y1336)&gt;=0, IF(data!L1336&lt;0, FALSE, data!L1336&lt;=95),COUNTA(data!D1336:'data'!Y1336)=22), 1, 0)</f>
        <v>0</v>
      </c>
      <c r="AA1336">
        <f>IF(data!D1336=3, IF(COUNTIFS(data!A:A, data!A1336, data!G:G, "&lt;&gt;2")=0, 1, 0), 0)</f>
        <v>1</v>
      </c>
      <c r="AB1336">
        <f>IF(AND(data!G1336=2, COUNTIFS(data!A:A, data!A1336, data!G:G, 2) = data!D1336), 1, 0)</f>
        <v>1</v>
      </c>
      <c r="AC1336">
        <f>IF(AB1336=1, data!D1336, "0")</f>
        <v>3</v>
      </c>
    </row>
    <row r="1337" spans="1:29" x14ac:dyDescent="0.25">
      <c r="A1337" s="1">
        <v>208051</v>
      </c>
      <c r="B1337">
        <v>3</v>
      </c>
      <c r="C1337" s="1" t="s">
        <v>1358</v>
      </c>
      <c r="D1337">
        <v>3</v>
      </c>
      <c r="E1337">
        <v>2</v>
      </c>
      <c r="F1337">
        <v>14</v>
      </c>
      <c r="G1337">
        <v>2</v>
      </c>
      <c r="H1337">
        <v>3</v>
      </c>
      <c r="I1337">
        <v>-1</v>
      </c>
      <c r="J1337">
        <v>1</v>
      </c>
      <c r="K1337">
        <v>-1</v>
      </c>
      <c r="L1337">
        <v>13</v>
      </c>
      <c r="M1337">
        <v>1</v>
      </c>
      <c r="N1337">
        <v>-1</v>
      </c>
      <c r="O1337">
        <v>-1</v>
      </c>
      <c r="P1337">
        <v>-1</v>
      </c>
      <c r="Q1337">
        <v>-1</v>
      </c>
      <c r="R1337">
        <v>-1</v>
      </c>
      <c r="S1337">
        <v>-2</v>
      </c>
      <c r="T1337">
        <v>98.8</v>
      </c>
      <c r="U1337">
        <v>14.9</v>
      </c>
      <c r="V1337">
        <v>15.263999999999999</v>
      </c>
      <c r="W1337">
        <v>-1</v>
      </c>
      <c r="X1337">
        <v>-2</v>
      </c>
      <c r="Y1337">
        <v>-2</v>
      </c>
      <c r="Z1337">
        <f>IF(AND(MIN(data!D1337:'data'!K1337, data!M1337:'data'!Y1337)&gt;=0, IF(data!L1337&lt;0, FALSE, data!L1337&lt;=95),COUNTA(data!D1337:'data'!Y1337)=22), 1, 0)</f>
        <v>0</v>
      </c>
      <c r="AA1337">
        <f>IF(data!D1337=3, IF(COUNTIFS(data!A:A, data!A1337, data!G:G, "&lt;&gt;2")=0, 1, 0), 0)</f>
        <v>1</v>
      </c>
      <c r="AB1337">
        <f>IF(AND(data!G1337=2, COUNTIFS(data!A:A, data!A1337, data!G:G, 2) = data!D1337), 1, 0)</f>
        <v>1</v>
      </c>
      <c r="AC1337">
        <f>IF(AB1337=1, data!D1337, "0")</f>
        <v>3</v>
      </c>
    </row>
    <row r="1338" spans="1:29" x14ac:dyDescent="0.25">
      <c r="A1338" s="1">
        <v>208151</v>
      </c>
      <c r="B1338">
        <v>1</v>
      </c>
      <c r="C1338" s="1" t="s">
        <v>1359</v>
      </c>
      <c r="D1338">
        <v>1</v>
      </c>
      <c r="E1338">
        <v>2</v>
      </c>
      <c r="F1338">
        <v>14</v>
      </c>
      <c r="G1338">
        <v>1</v>
      </c>
      <c r="H1338">
        <v>45</v>
      </c>
      <c r="I1338">
        <v>1</v>
      </c>
      <c r="J1338">
        <v>1</v>
      </c>
      <c r="K1338">
        <v>2</v>
      </c>
      <c r="L1338">
        <v>10</v>
      </c>
      <c r="M1338">
        <v>1</v>
      </c>
      <c r="N1338">
        <v>1</v>
      </c>
      <c r="O1338">
        <v>5</v>
      </c>
      <c r="P1338">
        <v>1</v>
      </c>
      <c r="Q1338">
        <v>11.308</v>
      </c>
      <c r="R1338">
        <v>-1</v>
      </c>
      <c r="S1338">
        <v>0</v>
      </c>
      <c r="T1338">
        <v>163.9</v>
      </c>
      <c r="U1338">
        <v>68.7</v>
      </c>
      <c r="V1338">
        <v>25.574000000000002</v>
      </c>
      <c r="W1338">
        <v>0.90400000000000003</v>
      </c>
      <c r="X1338">
        <v>1</v>
      </c>
      <c r="Y1338">
        <v>3</v>
      </c>
      <c r="Z1338">
        <f>IF(AND(MIN(data!D1338:'data'!K1338, data!M1338:'data'!Y1338)&gt;=0, IF(data!L1338&lt;0, FALSE, data!L1338&lt;=95),COUNTA(data!D1338:'data'!Y1338)=22), 1, 0)</f>
        <v>0</v>
      </c>
      <c r="AA1338">
        <f>IF(data!D1338=3, IF(COUNTIFS(data!A:A, data!A1338, data!G:G, "&lt;&gt;2")=0, 1, 0), 0)</f>
        <v>0</v>
      </c>
      <c r="AB1338">
        <f>IF(AND(data!G1338=2, COUNTIFS(data!A:A, data!A1338, data!G:G, 2) = data!D1338), 1, 0)</f>
        <v>0</v>
      </c>
      <c r="AC1338" t="str">
        <f>IF(AB1338=1, data!D1338, "0")</f>
        <v>0</v>
      </c>
    </row>
    <row r="1339" spans="1:29" x14ac:dyDescent="0.25">
      <c r="A1339" s="1">
        <v>208251</v>
      </c>
      <c r="B1339">
        <v>1</v>
      </c>
      <c r="C1339" s="1" t="s">
        <v>1360</v>
      </c>
      <c r="D1339">
        <v>3</v>
      </c>
      <c r="E1339">
        <v>2</v>
      </c>
      <c r="F1339">
        <v>14</v>
      </c>
      <c r="G1339">
        <v>1</v>
      </c>
      <c r="H1339">
        <v>50</v>
      </c>
      <c r="I1339">
        <v>2</v>
      </c>
      <c r="J1339">
        <v>1</v>
      </c>
      <c r="K1339">
        <v>4</v>
      </c>
      <c r="L1339">
        <v>15</v>
      </c>
      <c r="M1339">
        <v>2</v>
      </c>
      <c r="N1339">
        <v>1</v>
      </c>
      <c r="O1339">
        <v>5</v>
      </c>
      <c r="P1339">
        <v>1</v>
      </c>
      <c r="Q1339">
        <v>14.288</v>
      </c>
      <c r="R1339">
        <v>-1</v>
      </c>
      <c r="S1339">
        <v>0</v>
      </c>
      <c r="T1339">
        <v>171.6</v>
      </c>
      <c r="U1339">
        <v>75</v>
      </c>
      <c r="V1339">
        <v>25.47</v>
      </c>
      <c r="W1339">
        <v>0.91200000000000003</v>
      </c>
      <c r="X1339">
        <v>1</v>
      </c>
      <c r="Y1339">
        <v>3</v>
      </c>
      <c r="Z1339">
        <f>IF(AND(MIN(data!D1339:'data'!K1339, data!M1339:'data'!Y1339)&gt;=0, IF(data!L1339&lt;0, FALSE, data!L1339&lt;=95),COUNTA(data!D1339:'data'!Y1339)=22), 1, 0)</f>
        <v>0</v>
      </c>
      <c r="AA1339">
        <f>IF(data!D1339=3, IF(COUNTIFS(data!A:A, data!A1339, data!G:G, "&lt;&gt;2")=0, 1, 0), 0)</f>
        <v>0</v>
      </c>
      <c r="AB1339">
        <f>IF(AND(data!G1339=2, COUNTIFS(data!A:A, data!A1339, data!G:G, 2) = data!D1339), 1, 0)</f>
        <v>0</v>
      </c>
      <c r="AC1339" t="str">
        <f>IF(AB1339=1, data!D1339, "0")</f>
        <v>0</v>
      </c>
    </row>
    <row r="1340" spans="1:29" x14ac:dyDescent="0.25">
      <c r="A1340" s="1">
        <v>208251</v>
      </c>
      <c r="B1340">
        <v>2</v>
      </c>
      <c r="C1340" s="1" t="s">
        <v>1361</v>
      </c>
      <c r="D1340">
        <v>3</v>
      </c>
      <c r="E1340">
        <v>2</v>
      </c>
      <c r="F1340">
        <v>14</v>
      </c>
      <c r="G1340">
        <v>2</v>
      </c>
      <c r="H1340">
        <v>48</v>
      </c>
      <c r="I1340">
        <v>2</v>
      </c>
      <c r="J1340">
        <v>1</v>
      </c>
      <c r="K1340">
        <v>4</v>
      </c>
      <c r="L1340">
        <v>15</v>
      </c>
      <c r="M1340">
        <v>2</v>
      </c>
      <c r="N1340">
        <v>3</v>
      </c>
      <c r="O1340">
        <v>5</v>
      </c>
      <c r="P1340">
        <v>1</v>
      </c>
      <c r="Q1340">
        <v>9.23</v>
      </c>
      <c r="R1340">
        <v>-1</v>
      </c>
      <c r="S1340">
        <v>0</v>
      </c>
      <c r="T1340">
        <v>156</v>
      </c>
      <c r="U1340">
        <v>85.1</v>
      </c>
      <c r="V1340">
        <v>34.969000000000001</v>
      </c>
      <c r="W1340">
        <v>0.76600000000000001</v>
      </c>
      <c r="X1340">
        <v>2</v>
      </c>
      <c r="Y1340">
        <v>1</v>
      </c>
      <c r="Z1340">
        <f>IF(AND(MIN(data!D1340:'data'!K1340, data!M1340:'data'!Y1340)&gt;=0, IF(data!L1340&lt;0, FALSE, data!L1340&lt;=95),COUNTA(data!D1340:'data'!Y1340)=22), 1, 0)</f>
        <v>0</v>
      </c>
      <c r="AA1340">
        <f>IF(data!D1340=3, IF(COUNTIFS(data!A:A, data!A1340, data!G:G, "&lt;&gt;2")=0, 1, 0), 0)</f>
        <v>0</v>
      </c>
      <c r="AB1340">
        <f>IF(AND(data!G1340=2, COUNTIFS(data!A:A, data!A1340, data!G:G, 2) = data!D1340), 1, 0)</f>
        <v>0</v>
      </c>
      <c r="AC1340" t="str">
        <f>IF(AB1340=1, data!D1340, "0")</f>
        <v>0</v>
      </c>
    </row>
    <row r="1341" spans="1:29" x14ac:dyDescent="0.25">
      <c r="A1341" s="1">
        <v>208251</v>
      </c>
      <c r="B1341">
        <v>3</v>
      </c>
      <c r="C1341" s="1" t="s">
        <v>1362</v>
      </c>
      <c r="D1341">
        <v>3</v>
      </c>
      <c r="E1341">
        <v>2</v>
      </c>
      <c r="F1341">
        <v>14</v>
      </c>
      <c r="G1341">
        <v>2</v>
      </c>
      <c r="H1341">
        <v>15</v>
      </c>
      <c r="I1341">
        <v>-1</v>
      </c>
      <c r="J1341">
        <v>1</v>
      </c>
      <c r="K1341">
        <v>-1</v>
      </c>
      <c r="L1341">
        <v>15</v>
      </c>
      <c r="M1341">
        <v>3</v>
      </c>
      <c r="N1341">
        <v>-1</v>
      </c>
      <c r="O1341">
        <v>-1</v>
      </c>
      <c r="P1341">
        <v>-1</v>
      </c>
      <c r="Q1341">
        <v>-1</v>
      </c>
      <c r="R1341">
        <v>-1</v>
      </c>
      <c r="S1341">
        <v>0</v>
      </c>
      <c r="T1341">
        <v>157.30000000000001</v>
      </c>
      <c r="U1341">
        <v>42.9</v>
      </c>
      <c r="V1341">
        <v>17.338000000000001</v>
      </c>
      <c r="W1341">
        <v>-1</v>
      </c>
      <c r="X1341">
        <v>1</v>
      </c>
      <c r="Y1341">
        <v>2</v>
      </c>
      <c r="Z1341">
        <f>IF(AND(MIN(data!D1341:'data'!K1341, data!M1341:'data'!Y1341)&gt;=0, IF(data!L1341&lt;0, FALSE, data!L1341&lt;=95),COUNTA(data!D1341:'data'!Y1341)=22), 1, 0)</f>
        <v>0</v>
      </c>
      <c r="AA1341">
        <f>IF(data!D1341=3, IF(COUNTIFS(data!A:A, data!A1341, data!G:G, "&lt;&gt;2")=0, 1, 0), 0)</f>
        <v>0</v>
      </c>
      <c r="AB1341">
        <f>IF(AND(data!G1341=2, COUNTIFS(data!A:A, data!A1341, data!G:G, 2) = data!D1341), 1, 0)</f>
        <v>0</v>
      </c>
      <c r="AC1341" t="str">
        <f>IF(AB1341=1, data!D1341, "0")</f>
        <v>0</v>
      </c>
    </row>
    <row r="1342" spans="1:29" x14ac:dyDescent="0.25">
      <c r="A1342" s="1">
        <v>208351</v>
      </c>
      <c r="B1342">
        <v>1</v>
      </c>
      <c r="C1342" s="1" t="s">
        <v>1363</v>
      </c>
      <c r="D1342">
        <v>3</v>
      </c>
      <c r="E1342">
        <v>2</v>
      </c>
      <c r="F1342">
        <v>14</v>
      </c>
      <c r="G1342">
        <v>2</v>
      </c>
      <c r="H1342">
        <v>26</v>
      </c>
      <c r="I1342">
        <v>2</v>
      </c>
      <c r="J1342">
        <v>1</v>
      </c>
      <c r="K1342">
        <v>7</v>
      </c>
      <c r="L1342">
        <v>9</v>
      </c>
      <c r="M1342">
        <v>1</v>
      </c>
      <c r="N1342">
        <v>1</v>
      </c>
      <c r="O1342">
        <v>5</v>
      </c>
      <c r="P1342">
        <v>1</v>
      </c>
      <c r="Q1342">
        <v>1.5</v>
      </c>
      <c r="R1342">
        <v>-1</v>
      </c>
      <c r="S1342">
        <v>0</v>
      </c>
      <c r="T1342">
        <v>151.6</v>
      </c>
      <c r="U1342">
        <v>58.3</v>
      </c>
      <c r="V1342">
        <v>25.367000000000001</v>
      </c>
      <c r="W1342">
        <v>-1</v>
      </c>
      <c r="X1342">
        <v>1</v>
      </c>
      <c r="Y1342">
        <v>1</v>
      </c>
      <c r="Z1342">
        <f>IF(AND(MIN(data!D1342:'data'!K1342, data!M1342:'data'!Y1342)&gt;=0, IF(data!L1342&lt;0, FALSE, data!L1342&lt;=95),COUNTA(data!D1342:'data'!Y1342)=22), 1, 0)</f>
        <v>0</v>
      </c>
      <c r="AA1342">
        <f>IF(data!D1342=3, IF(COUNTIFS(data!A:A, data!A1342, data!G:G, "&lt;&gt;2")=0, 1, 0), 0)</f>
        <v>0</v>
      </c>
      <c r="AB1342">
        <f>IF(AND(data!G1342=2, COUNTIFS(data!A:A, data!A1342, data!G:G, 2) = data!D1342), 1, 0)</f>
        <v>0</v>
      </c>
      <c r="AC1342" t="str">
        <f>IF(AB1342=1, data!D1342, "0")</f>
        <v>0</v>
      </c>
    </row>
    <row r="1343" spans="1:29" x14ac:dyDescent="0.25">
      <c r="A1343" s="1">
        <v>208351</v>
      </c>
      <c r="B1343">
        <v>2</v>
      </c>
      <c r="C1343" s="1" t="s">
        <v>1364</v>
      </c>
      <c r="D1343">
        <v>3</v>
      </c>
      <c r="E1343">
        <v>2</v>
      </c>
      <c r="F1343">
        <v>14</v>
      </c>
      <c r="G1343">
        <v>1</v>
      </c>
      <c r="H1343">
        <v>4</v>
      </c>
      <c r="I1343">
        <v>-1</v>
      </c>
      <c r="J1343">
        <v>1</v>
      </c>
      <c r="K1343">
        <v>-1</v>
      </c>
      <c r="L1343">
        <v>9</v>
      </c>
      <c r="M1343">
        <v>1</v>
      </c>
      <c r="N1343">
        <v>-1</v>
      </c>
      <c r="O1343">
        <v>-1</v>
      </c>
      <c r="P1343">
        <v>-1</v>
      </c>
      <c r="Q1343">
        <v>-1</v>
      </c>
      <c r="R1343">
        <v>-1</v>
      </c>
      <c r="S1343">
        <v>-2</v>
      </c>
      <c r="T1343">
        <v>111.1</v>
      </c>
      <c r="U1343">
        <v>21.3</v>
      </c>
      <c r="V1343">
        <v>17.256</v>
      </c>
      <c r="W1343">
        <v>-1</v>
      </c>
      <c r="X1343">
        <v>-2</v>
      </c>
      <c r="Y1343">
        <v>-2</v>
      </c>
      <c r="Z1343">
        <f>IF(AND(MIN(data!D1343:'data'!K1343, data!M1343:'data'!Y1343)&gt;=0, IF(data!L1343&lt;0, FALSE, data!L1343&lt;=95),COUNTA(data!D1343:'data'!Y1343)=22), 1, 0)</f>
        <v>0</v>
      </c>
      <c r="AA1343">
        <f>IF(data!D1343=3, IF(COUNTIFS(data!A:A, data!A1343, data!G:G, "&lt;&gt;2")=0, 1, 0), 0)</f>
        <v>0</v>
      </c>
      <c r="AB1343">
        <f>IF(AND(data!G1343=2, COUNTIFS(data!A:A, data!A1343, data!G:G, 2) = data!D1343), 1, 0)</f>
        <v>0</v>
      </c>
      <c r="AC1343" t="str">
        <f>IF(AB1343=1, data!D1343, "0")</f>
        <v>0</v>
      </c>
    </row>
    <row r="1344" spans="1:29" x14ac:dyDescent="0.25">
      <c r="A1344" s="1">
        <v>208351</v>
      </c>
      <c r="B1344">
        <v>3</v>
      </c>
      <c r="C1344" s="1" t="s">
        <v>1365</v>
      </c>
      <c r="D1344">
        <v>3</v>
      </c>
      <c r="E1344">
        <v>2</v>
      </c>
      <c r="F1344">
        <v>14</v>
      </c>
      <c r="G1344">
        <v>2</v>
      </c>
      <c r="H1344">
        <v>1</v>
      </c>
      <c r="I1344">
        <v>-1</v>
      </c>
      <c r="J1344">
        <v>1</v>
      </c>
      <c r="K1344">
        <v>-1</v>
      </c>
      <c r="L1344">
        <v>9</v>
      </c>
      <c r="M1344">
        <v>1</v>
      </c>
      <c r="N1344">
        <v>-1</v>
      </c>
      <c r="O1344">
        <v>-1</v>
      </c>
      <c r="P1344">
        <v>-1</v>
      </c>
      <c r="Q1344">
        <v>-1</v>
      </c>
      <c r="R1344">
        <v>-1</v>
      </c>
      <c r="S1344">
        <v>-2</v>
      </c>
      <c r="T1344">
        <v>-1</v>
      </c>
      <c r="U1344">
        <v>11.5</v>
      </c>
      <c r="V1344">
        <v>-1</v>
      </c>
      <c r="W1344">
        <v>-1</v>
      </c>
      <c r="X1344">
        <v>-2</v>
      </c>
      <c r="Y1344">
        <v>-2</v>
      </c>
      <c r="Z1344">
        <f>IF(AND(MIN(data!D1344:'data'!K1344, data!M1344:'data'!Y1344)&gt;=0, IF(data!L1344&lt;0, FALSE, data!L1344&lt;=95),COUNTA(data!D1344:'data'!Y1344)=22), 1, 0)</f>
        <v>0</v>
      </c>
      <c r="AA1344">
        <f>IF(data!D1344=3, IF(COUNTIFS(data!A:A, data!A1344, data!G:G, "&lt;&gt;2")=0, 1, 0), 0)</f>
        <v>0</v>
      </c>
      <c r="AB1344">
        <f>IF(AND(data!G1344=2, COUNTIFS(data!A:A, data!A1344, data!G:G, 2) = data!D1344), 1, 0)</f>
        <v>0</v>
      </c>
      <c r="AC1344" t="str">
        <f>IF(AB1344=1, data!D1344, "0")</f>
        <v>0</v>
      </c>
    </row>
    <row r="1345" spans="1:29" x14ac:dyDescent="0.25">
      <c r="A1345" s="1">
        <v>209051</v>
      </c>
      <c r="B1345">
        <v>1</v>
      </c>
      <c r="C1345" s="1" t="s">
        <v>1366</v>
      </c>
      <c r="D1345">
        <v>1</v>
      </c>
      <c r="E1345">
        <v>4</v>
      </c>
      <c r="F1345">
        <v>25</v>
      </c>
      <c r="G1345">
        <v>2</v>
      </c>
      <c r="H1345">
        <v>82</v>
      </c>
      <c r="I1345">
        <v>5</v>
      </c>
      <c r="J1345">
        <v>1</v>
      </c>
      <c r="K1345">
        <v>-1</v>
      </c>
      <c r="L1345">
        <v>3</v>
      </c>
      <c r="M1345">
        <v>2</v>
      </c>
      <c r="N1345">
        <v>3</v>
      </c>
      <c r="O1345">
        <v>5</v>
      </c>
      <c r="P1345">
        <v>1</v>
      </c>
      <c r="Q1345">
        <v>1.2689999999999999</v>
      </c>
      <c r="R1345">
        <v>-1</v>
      </c>
      <c r="S1345">
        <v>0</v>
      </c>
      <c r="T1345">
        <v>154.5</v>
      </c>
      <c r="U1345">
        <v>69.3</v>
      </c>
      <c r="V1345">
        <v>29.032</v>
      </c>
      <c r="W1345">
        <v>-1</v>
      </c>
      <c r="X1345">
        <v>-9</v>
      </c>
      <c r="Y1345">
        <v>1</v>
      </c>
      <c r="Z1345">
        <f>IF(AND(MIN(data!D1345:'data'!K1345, data!M1345:'data'!Y1345)&gt;=0, IF(data!L1345&lt;0, FALSE, data!L1345&lt;=95),COUNTA(data!D1345:'data'!Y1345)=22), 1, 0)</f>
        <v>0</v>
      </c>
      <c r="AA1345">
        <f>IF(data!D1345=3, IF(COUNTIFS(data!A:A, data!A1345, data!G:G, "&lt;&gt;2")=0, 1, 0), 0)</f>
        <v>0</v>
      </c>
      <c r="AB1345">
        <f>IF(AND(data!G1345=2, COUNTIFS(data!A:A, data!A1345, data!G:G, 2) = data!D1345), 1, 0)</f>
        <v>1</v>
      </c>
      <c r="AC1345">
        <f>IF(AB1345=1, data!D1345, "0")</f>
        <v>1</v>
      </c>
    </row>
    <row r="1346" spans="1:29" x14ac:dyDescent="0.25">
      <c r="A1346" s="1">
        <v>209181</v>
      </c>
      <c r="B1346">
        <v>1</v>
      </c>
      <c r="C1346" s="1" t="s">
        <v>1367</v>
      </c>
      <c r="D1346">
        <v>1</v>
      </c>
      <c r="E1346">
        <v>4</v>
      </c>
      <c r="F1346">
        <v>25</v>
      </c>
      <c r="G1346">
        <v>2</v>
      </c>
      <c r="H1346">
        <v>87</v>
      </c>
      <c r="I1346">
        <v>5</v>
      </c>
      <c r="J1346">
        <v>1</v>
      </c>
      <c r="K1346">
        <v>7</v>
      </c>
      <c r="L1346">
        <v>4</v>
      </c>
      <c r="M1346">
        <v>3</v>
      </c>
      <c r="N1346">
        <v>1</v>
      </c>
      <c r="O1346">
        <v>5</v>
      </c>
      <c r="P1346">
        <v>1</v>
      </c>
      <c r="Q1346">
        <v>3.1150000000000002</v>
      </c>
      <c r="R1346">
        <v>-1</v>
      </c>
      <c r="S1346">
        <v>-9</v>
      </c>
      <c r="T1346">
        <v>157</v>
      </c>
      <c r="U1346">
        <v>54.4</v>
      </c>
      <c r="V1346">
        <v>22.07</v>
      </c>
      <c r="W1346">
        <v>0.81200000000000006</v>
      </c>
      <c r="X1346">
        <v>1</v>
      </c>
      <c r="Y1346">
        <v>3</v>
      </c>
      <c r="Z1346">
        <f>IF(AND(MIN(data!D1346:'data'!K1346, data!M1346:'data'!Y1346)&gt;=0, IF(data!L1346&lt;0, FALSE, data!L1346&lt;=95),COUNTA(data!D1346:'data'!Y1346)=22), 1, 0)</f>
        <v>0</v>
      </c>
      <c r="AA1346">
        <f>IF(data!D1346=3, IF(COUNTIFS(data!A:A, data!A1346, data!G:G, "&lt;&gt;2")=0, 1, 0), 0)</f>
        <v>0</v>
      </c>
      <c r="AB1346">
        <f>IF(AND(data!G1346=2, COUNTIFS(data!A:A, data!A1346, data!G:G, 2) = data!D1346), 1, 0)</f>
        <v>1</v>
      </c>
      <c r="AC1346">
        <f>IF(AB1346=1, data!D1346, "0")</f>
        <v>1</v>
      </c>
    </row>
    <row r="1347" spans="1:29" x14ac:dyDescent="0.25">
      <c r="A1347" s="1">
        <v>209201</v>
      </c>
      <c r="B1347">
        <v>1</v>
      </c>
      <c r="C1347" s="1" t="s">
        <v>1368</v>
      </c>
      <c r="D1347">
        <v>2</v>
      </c>
      <c r="E1347">
        <v>4</v>
      </c>
      <c r="F1347">
        <v>25</v>
      </c>
      <c r="G1347">
        <v>2</v>
      </c>
      <c r="H1347">
        <v>46</v>
      </c>
      <c r="I1347">
        <v>1</v>
      </c>
      <c r="J1347">
        <v>4</v>
      </c>
      <c r="K1347">
        <v>6</v>
      </c>
      <c r="L1347">
        <v>8</v>
      </c>
      <c r="M1347">
        <v>2</v>
      </c>
      <c r="N1347">
        <v>4</v>
      </c>
      <c r="O1347">
        <v>1</v>
      </c>
      <c r="P1347">
        <v>2</v>
      </c>
      <c r="Q1347">
        <v>0</v>
      </c>
      <c r="R1347">
        <v>-1</v>
      </c>
      <c r="S1347">
        <v>1</v>
      </c>
      <c r="T1347">
        <v>172.3</v>
      </c>
      <c r="U1347">
        <v>82.2</v>
      </c>
      <c r="V1347">
        <v>27.689</v>
      </c>
      <c r="W1347">
        <v>0.879</v>
      </c>
      <c r="X1347">
        <v>-9</v>
      </c>
      <c r="Y1347">
        <v>-9</v>
      </c>
      <c r="Z1347">
        <f>IF(AND(MIN(data!D1347:'data'!K1347, data!M1347:'data'!Y1347)&gt;=0, IF(data!L1347&lt;0, FALSE, data!L1347&lt;=95),COUNTA(data!D1347:'data'!Y1347)=22), 1, 0)</f>
        <v>0</v>
      </c>
      <c r="AA1347">
        <f>IF(data!D1347=3, IF(COUNTIFS(data!A:A, data!A1347, data!G:G, "&lt;&gt;2")=0, 1, 0), 0)</f>
        <v>0</v>
      </c>
      <c r="AB1347">
        <f>IF(AND(data!G1347=2, COUNTIFS(data!A:A, data!A1347, data!G:G, 2) = data!D1347), 1, 0)</f>
        <v>0</v>
      </c>
      <c r="AC1347" t="str">
        <f>IF(AB1347=1, data!D1347, "0")</f>
        <v>0</v>
      </c>
    </row>
    <row r="1348" spans="1:29" x14ac:dyDescent="0.25">
      <c r="A1348" s="1">
        <v>209201</v>
      </c>
      <c r="B1348">
        <v>2</v>
      </c>
      <c r="C1348" s="1" t="s">
        <v>1369</v>
      </c>
      <c r="D1348">
        <v>2</v>
      </c>
      <c r="E1348">
        <v>4</v>
      </c>
      <c r="F1348">
        <v>25</v>
      </c>
      <c r="G1348">
        <v>1</v>
      </c>
      <c r="H1348">
        <v>18</v>
      </c>
      <c r="I1348">
        <v>1</v>
      </c>
      <c r="J1348">
        <v>2</v>
      </c>
      <c r="K1348">
        <v>4</v>
      </c>
      <c r="L1348">
        <v>8</v>
      </c>
      <c r="M1348">
        <v>1</v>
      </c>
      <c r="N1348">
        <v>4</v>
      </c>
      <c r="O1348">
        <v>1</v>
      </c>
      <c r="P1348">
        <v>1</v>
      </c>
      <c r="Q1348">
        <v>44.261000000000003</v>
      </c>
      <c r="R1348">
        <v>4</v>
      </c>
      <c r="S1348">
        <v>0</v>
      </c>
      <c r="T1348">
        <v>185</v>
      </c>
      <c r="U1348">
        <v>101.8</v>
      </c>
      <c r="V1348">
        <v>29.744</v>
      </c>
      <c r="W1348">
        <v>0.89100000000000001</v>
      </c>
      <c r="X1348">
        <v>-8</v>
      </c>
      <c r="Y1348">
        <v>1</v>
      </c>
      <c r="Z1348">
        <f>IF(AND(MIN(data!D1348:'data'!K1348, data!M1348:'data'!Y1348)&gt;=0, IF(data!L1348&lt;0, FALSE, data!L1348&lt;=95),COUNTA(data!D1348:'data'!Y1348)=22), 1, 0)</f>
        <v>0</v>
      </c>
      <c r="AA1348">
        <f>IF(data!D1348=3, IF(COUNTIFS(data!A:A, data!A1348, data!G:G, "&lt;&gt;2")=0, 1, 0), 0)</f>
        <v>0</v>
      </c>
      <c r="AB1348">
        <f>IF(AND(data!G1348=2, COUNTIFS(data!A:A, data!A1348, data!G:G, 2) = data!D1348), 1, 0)</f>
        <v>0</v>
      </c>
      <c r="AC1348" t="str">
        <f>IF(AB1348=1, data!D1348, "0")</f>
        <v>0</v>
      </c>
    </row>
    <row r="1349" spans="1:29" x14ac:dyDescent="0.25">
      <c r="A1349" s="1">
        <v>209371</v>
      </c>
      <c r="B1349">
        <v>1</v>
      </c>
      <c r="C1349" s="1" t="s">
        <v>1370</v>
      </c>
      <c r="D1349">
        <v>3</v>
      </c>
      <c r="E1349">
        <v>4</v>
      </c>
      <c r="F1349">
        <v>25</v>
      </c>
      <c r="G1349">
        <v>1</v>
      </c>
      <c r="H1349">
        <v>41</v>
      </c>
      <c r="I1349">
        <v>2</v>
      </c>
      <c r="J1349">
        <v>1</v>
      </c>
      <c r="K1349">
        <v>5</v>
      </c>
      <c r="L1349">
        <v>15</v>
      </c>
      <c r="M1349">
        <v>2</v>
      </c>
      <c r="N1349">
        <v>1</v>
      </c>
      <c r="O1349">
        <v>5</v>
      </c>
      <c r="P1349">
        <v>1</v>
      </c>
      <c r="Q1349">
        <v>0.25900000000000001</v>
      </c>
      <c r="R1349">
        <v>-1</v>
      </c>
      <c r="S1349">
        <v>-2</v>
      </c>
      <c r="T1349">
        <v>176</v>
      </c>
      <c r="U1349">
        <v>90.3</v>
      </c>
      <c r="V1349">
        <v>29.152000000000001</v>
      </c>
      <c r="W1349">
        <v>-1</v>
      </c>
      <c r="X1349">
        <v>-2</v>
      </c>
      <c r="Y1349">
        <v>-2</v>
      </c>
      <c r="Z1349">
        <f>IF(AND(MIN(data!D1349:'data'!K1349, data!M1349:'data'!Y1349)&gt;=0, IF(data!L1349&lt;0, FALSE, data!L1349&lt;=95),COUNTA(data!D1349:'data'!Y1349)=22), 1, 0)</f>
        <v>0</v>
      </c>
      <c r="AA1349">
        <f>IF(data!D1349=3, IF(COUNTIFS(data!A:A, data!A1349, data!G:G, "&lt;&gt;2")=0, 1, 0), 0)</f>
        <v>0</v>
      </c>
      <c r="AB1349">
        <f>IF(AND(data!G1349=2, COUNTIFS(data!A:A, data!A1349, data!G:G, 2) = data!D1349), 1, 0)</f>
        <v>0</v>
      </c>
      <c r="AC1349" t="str">
        <f>IF(AB1349=1, data!D1349, "0")</f>
        <v>0</v>
      </c>
    </row>
    <row r="1350" spans="1:29" x14ac:dyDescent="0.25">
      <c r="A1350" s="1">
        <v>209371</v>
      </c>
      <c r="B1350">
        <v>2</v>
      </c>
      <c r="C1350" s="1" t="s">
        <v>1371</v>
      </c>
      <c r="D1350">
        <v>3</v>
      </c>
      <c r="E1350">
        <v>4</v>
      </c>
      <c r="F1350">
        <v>25</v>
      </c>
      <c r="G1350">
        <v>2</v>
      </c>
      <c r="H1350">
        <v>38</v>
      </c>
      <c r="I1350">
        <v>2</v>
      </c>
      <c r="J1350">
        <v>1</v>
      </c>
      <c r="K1350">
        <v>1</v>
      </c>
      <c r="L1350">
        <v>15</v>
      </c>
      <c r="M1350">
        <v>2</v>
      </c>
      <c r="N1350">
        <v>1</v>
      </c>
      <c r="O1350">
        <v>5</v>
      </c>
      <c r="P1350">
        <v>1</v>
      </c>
      <c r="Q1350">
        <v>0.77900000000000003</v>
      </c>
      <c r="R1350">
        <v>-1</v>
      </c>
      <c r="S1350">
        <v>-2</v>
      </c>
      <c r="T1350">
        <v>157</v>
      </c>
      <c r="U1350">
        <v>44.1</v>
      </c>
      <c r="V1350">
        <v>17.890999999999998</v>
      </c>
      <c r="W1350">
        <v>0.75700000000000001</v>
      </c>
      <c r="X1350">
        <v>-2</v>
      </c>
      <c r="Y1350">
        <v>-2</v>
      </c>
      <c r="Z1350">
        <f>IF(AND(MIN(data!D1350:'data'!K1350, data!M1350:'data'!Y1350)&gt;=0, IF(data!L1350&lt;0, FALSE, data!L1350&lt;=95),COUNTA(data!D1350:'data'!Y1350)=22), 1, 0)</f>
        <v>0</v>
      </c>
      <c r="AA1350">
        <f>IF(data!D1350=3, IF(COUNTIFS(data!A:A, data!A1350, data!G:G, "&lt;&gt;2")=0, 1, 0), 0)</f>
        <v>0</v>
      </c>
      <c r="AB1350">
        <f>IF(AND(data!G1350=2, COUNTIFS(data!A:A, data!A1350, data!G:G, 2) = data!D1350), 1, 0)</f>
        <v>0</v>
      </c>
      <c r="AC1350" t="str">
        <f>IF(AB1350=1, data!D1350, "0")</f>
        <v>0</v>
      </c>
    </row>
    <row r="1351" spans="1:29" x14ac:dyDescent="0.25">
      <c r="A1351" s="1">
        <v>209371</v>
      </c>
      <c r="B1351">
        <v>3</v>
      </c>
      <c r="C1351" s="1" t="s">
        <v>1372</v>
      </c>
      <c r="D1351">
        <v>3</v>
      </c>
      <c r="E1351">
        <v>4</v>
      </c>
      <c r="F1351">
        <v>25</v>
      </c>
      <c r="G1351">
        <v>2</v>
      </c>
      <c r="H1351">
        <v>7</v>
      </c>
      <c r="I1351">
        <v>-1</v>
      </c>
      <c r="J1351">
        <v>1</v>
      </c>
      <c r="K1351">
        <v>-1</v>
      </c>
      <c r="L1351">
        <v>15</v>
      </c>
      <c r="M1351">
        <v>2</v>
      </c>
      <c r="N1351">
        <v>-1</v>
      </c>
      <c r="O1351">
        <v>-1</v>
      </c>
      <c r="P1351">
        <v>-1</v>
      </c>
      <c r="Q1351">
        <v>-1</v>
      </c>
      <c r="R1351">
        <v>-1</v>
      </c>
      <c r="S1351">
        <v>-2</v>
      </c>
      <c r="T1351">
        <v>123.3</v>
      </c>
      <c r="U1351">
        <v>24.7</v>
      </c>
      <c r="V1351">
        <v>16.247</v>
      </c>
      <c r="W1351">
        <v>-1</v>
      </c>
      <c r="X1351">
        <v>-2</v>
      </c>
      <c r="Y1351">
        <v>-2</v>
      </c>
      <c r="Z1351">
        <f>IF(AND(MIN(data!D1351:'data'!K1351, data!M1351:'data'!Y1351)&gt;=0, IF(data!L1351&lt;0, FALSE, data!L1351&lt;=95),COUNTA(data!D1351:'data'!Y1351)=22), 1, 0)</f>
        <v>0</v>
      </c>
      <c r="AA1351">
        <f>IF(data!D1351=3, IF(COUNTIFS(data!A:A, data!A1351, data!G:G, "&lt;&gt;2")=0, 1, 0), 0)</f>
        <v>0</v>
      </c>
      <c r="AB1351">
        <f>IF(AND(data!G1351=2, COUNTIFS(data!A:A, data!A1351, data!G:G, 2) = data!D1351), 1, 0)</f>
        <v>0</v>
      </c>
      <c r="AC1351" t="str">
        <f>IF(AB1351=1, data!D1351, "0")</f>
        <v>0</v>
      </c>
    </row>
    <row r="1352" spans="1:29" x14ac:dyDescent="0.25">
      <c r="A1352" s="1">
        <v>210051</v>
      </c>
      <c r="B1352">
        <v>1</v>
      </c>
      <c r="C1352" s="1" t="s">
        <v>1373</v>
      </c>
      <c r="D1352">
        <v>3</v>
      </c>
      <c r="E1352">
        <v>7</v>
      </c>
      <c r="F1352">
        <v>6</v>
      </c>
      <c r="G1352">
        <v>1</v>
      </c>
      <c r="H1352">
        <v>54</v>
      </c>
      <c r="I1352">
        <v>2</v>
      </c>
      <c r="J1352">
        <v>1</v>
      </c>
      <c r="K1352">
        <v>7</v>
      </c>
      <c r="L1352">
        <v>20</v>
      </c>
      <c r="M1352">
        <v>2</v>
      </c>
      <c r="N1352">
        <v>1</v>
      </c>
      <c r="O1352">
        <v>5</v>
      </c>
      <c r="P1352">
        <v>1</v>
      </c>
      <c r="Q1352">
        <v>9.75</v>
      </c>
      <c r="R1352">
        <v>-1</v>
      </c>
      <c r="S1352">
        <v>0</v>
      </c>
      <c r="T1352">
        <v>177.2</v>
      </c>
      <c r="U1352">
        <v>72.2</v>
      </c>
      <c r="V1352">
        <v>22.994</v>
      </c>
      <c r="W1352">
        <v>0.98499999999999999</v>
      </c>
      <c r="X1352">
        <v>1</v>
      </c>
      <c r="Y1352">
        <v>-9</v>
      </c>
      <c r="Z1352">
        <f>IF(AND(MIN(data!D1352:'data'!K1352, data!M1352:'data'!Y1352)&gt;=0, IF(data!L1352&lt;0, FALSE, data!L1352&lt;=95),COUNTA(data!D1352:'data'!Y1352)=22), 1, 0)</f>
        <v>0</v>
      </c>
      <c r="AA1352">
        <f>IF(data!D1352=3, IF(COUNTIFS(data!A:A, data!A1352, data!G:G, "&lt;&gt;2")=0, 1, 0), 0)</f>
        <v>0</v>
      </c>
      <c r="AB1352">
        <f>IF(AND(data!G1352=2, COUNTIFS(data!A:A, data!A1352, data!G:G, 2) = data!D1352), 1, 0)</f>
        <v>0</v>
      </c>
      <c r="AC1352" t="str">
        <f>IF(AB1352=1, data!D1352, "0")</f>
        <v>0</v>
      </c>
    </row>
    <row r="1353" spans="1:29" x14ac:dyDescent="0.25">
      <c r="A1353" s="1">
        <v>210051</v>
      </c>
      <c r="B1353">
        <v>2</v>
      </c>
      <c r="C1353" s="1" t="s">
        <v>1374</v>
      </c>
      <c r="D1353">
        <v>3</v>
      </c>
      <c r="E1353">
        <v>7</v>
      </c>
      <c r="F1353">
        <v>6</v>
      </c>
      <c r="G1353">
        <v>2</v>
      </c>
      <c r="H1353">
        <v>52</v>
      </c>
      <c r="I1353">
        <v>2</v>
      </c>
      <c r="J1353">
        <v>1</v>
      </c>
      <c r="K1353">
        <v>7</v>
      </c>
      <c r="L1353">
        <v>20</v>
      </c>
      <c r="M1353">
        <v>2</v>
      </c>
      <c r="N1353">
        <v>1</v>
      </c>
      <c r="O1353">
        <v>5</v>
      </c>
      <c r="P1353">
        <v>2</v>
      </c>
      <c r="Q1353">
        <v>0</v>
      </c>
      <c r="R1353">
        <v>-1</v>
      </c>
      <c r="S1353">
        <v>0</v>
      </c>
      <c r="T1353">
        <v>153.9</v>
      </c>
      <c r="U1353">
        <v>86.9</v>
      </c>
      <c r="V1353">
        <v>36.69</v>
      </c>
      <c r="W1353">
        <v>0.83099999999999996</v>
      </c>
      <c r="X1353">
        <v>2</v>
      </c>
      <c r="Y1353">
        <v>1</v>
      </c>
      <c r="Z1353">
        <f>IF(AND(MIN(data!D1353:'data'!K1353, data!M1353:'data'!Y1353)&gt;=0, IF(data!L1353&lt;0, FALSE, data!L1353&lt;=95),COUNTA(data!D1353:'data'!Y1353)=22), 1, 0)</f>
        <v>0</v>
      </c>
      <c r="AA1353">
        <f>IF(data!D1353=3, IF(COUNTIFS(data!A:A, data!A1353, data!G:G, "&lt;&gt;2")=0, 1, 0), 0)</f>
        <v>0</v>
      </c>
      <c r="AB1353">
        <f>IF(AND(data!G1353=2, COUNTIFS(data!A:A, data!A1353, data!G:G, 2) = data!D1353), 1, 0)</f>
        <v>0</v>
      </c>
      <c r="AC1353" t="str">
        <f>IF(AB1353=1, data!D1353, "0")</f>
        <v>0</v>
      </c>
    </row>
    <row r="1354" spans="1:29" x14ac:dyDescent="0.25">
      <c r="A1354" s="1">
        <v>210051</v>
      </c>
      <c r="B1354">
        <v>3</v>
      </c>
      <c r="C1354" s="1" t="s">
        <v>1375</v>
      </c>
      <c r="D1354">
        <v>3</v>
      </c>
      <c r="E1354">
        <v>7</v>
      </c>
      <c r="F1354">
        <v>6</v>
      </c>
      <c r="G1354">
        <v>1</v>
      </c>
      <c r="H1354">
        <v>21</v>
      </c>
      <c r="I1354">
        <v>1</v>
      </c>
      <c r="J1354">
        <v>1</v>
      </c>
      <c r="K1354">
        <v>4</v>
      </c>
      <c r="L1354">
        <v>20</v>
      </c>
      <c r="M1354">
        <v>2</v>
      </c>
      <c r="N1354">
        <v>1</v>
      </c>
      <c r="O1354">
        <v>5</v>
      </c>
      <c r="P1354">
        <v>1</v>
      </c>
      <c r="Q1354">
        <v>3</v>
      </c>
      <c r="R1354">
        <v>4</v>
      </c>
      <c r="S1354">
        <v>0</v>
      </c>
      <c r="T1354">
        <v>171.1</v>
      </c>
      <c r="U1354">
        <v>67.8</v>
      </c>
      <c r="V1354">
        <v>23.16</v>
      </c>
      <c r="W1354">
        <v>0.80100000000000005</v>
      </c>
      <c r="X1354">
        <v>1</v>
      </c>
      <c r="Y1354">
        <v>3</v>
      </c>
      <c r="Z1354">
        <f>IF(AND(MIN(data!D1354:'data'!K1354, data!M1354:'data'!Y1354)&gt;=0, IF(data!L1354&lt;0, FALSE, data!L1354&lt;=95),COUNTA(data!D1354:'data'!Y1354)=22), 1, 0)</f>
        <v>1</v>
      </c>
      <c r="AA1354">
        <f>IF(data!D1354=3, IF(COUNTIFS(data!A:A, data!A1354, data!G:G, "&lt;&gt;2")=0, 1, 0), 0)</f>
        <v>0</v>
      </c>
      <c r="AB1354">
        <f>IF(AND(data!G1354=2, COUNTIFS(data!A:A, data!A1354, data!G:G, 2) = data!D1354), 1, 0)</f>
        <v>0</v>
      </c>
      <c r="AC1354" t="str">
        <f>IF(AB1354=1, data!D1354, "0")</f>
        <v>0</v>
      </c>
    </row>
    <row r="1355" spans="1:29" x14ac:dyDescent="0.25">
      <c r="A1355" s="1">
        <v>210151</v>
      </c>
      <c r="B1355">
        <v>1</v>
      </c>
      <c r="C1355" s="1" t="s">
        <v>1376</v>
      </c>
      <c r="D1355">
        <v>4</v>
      </c>
      <c r="E1355">
        <v>7</v>
      </c>
      <c r="F1355">
        <v>6</v>
      </c>
      <c r="G1355">
        <v>2</v>
      </c>
      <c r="H1355">
        <v>40</v>
      </c>
      <c r="I1355">
        <v>4</v>
      </c>
      <c r="J1355">
        <v>4</v>
      </c>
      <c r="K1355">
        <v>3</v>
      </c>
      <c r="L1355">
        <v>12</v>
      </c>
      <c r="M1355">
        <v>3</v>
      </c>
      <c r="N1355">
        <v>2</v>
      </c>
      <c r="O1355">
        <v>5</v>
      </c>
      <c r="P1355">
        <v>1</v>
      </c>
      <c r="Q1355">
        <v>1.5</v>
      </c>
      <c r="R1355">
        <v>-1</v>
      </c>
      <c r="S1355">
        <v>5</v>
      </c>
      <c r="T1355">
        <v>155.30000000000001</v>
      </c>
      <c r="U1355">
        <v>87.5</v>
      </c>
      <c r="V1355">
        <v>36.28</v>
      </c>
      <c r="W1355">
        <v>0.86</v>
      </c>
      <c r="X1355">
        <v>2</v>
      </c>
      <c r="Y1355">
        <v>3</v>
      </c>
      <c r="Z1355">
        <f>IF(AND(MIN(data!D1355:'data'!K1355, data!M1355:'data'!Y1355)&gt;=0, IF(data!L1355&lt;0, FALSE, data!L1355&lt;=95),COUNTA(data!D1355:'data'!Y1355)=22), 1, 0)</f>
        <v>0</v>
      </c>
      <c r="AA1355">
        <f>IF(data!D1355=3, IF(COUNTIFS(data!A:A, data!A1355, data!G:G, "&lt;&gt;2")=0, 1, 0), 0)</f>
        <v>0</v>
      </c>
      <c r="AB1355">
        <f>IF(AND(data!G1355=2, COUNTIFS(data!A:A, data!A1355, data!G:G, 2) = data!D1355), 1, 0)</f>
        <v>1</v>
      </c>
      <c r="AC1355">
        <f>IF(AB1355=1, data!D1355, "0")</f>
        <v>4</v>
      </c>
    </row>
    <row r="1356" spans="1:29" x14ac:dyDescent="0.25">
      <c r="A1356" s="1">
        <v>210151</v>
      </c>
      <c r="B1356">
        <v>2</v>
      </c>
      <c r="C1356" s="1" t="s">
        <v>1377</v>
      </c>
      <c r="D1356">
        <v>4</v>
      </c>
      <c r="E1356">
        <v>7</v>
      </c>
      <c r="F1356">
        <v>6</v>
      </c>
      <c r="G1356">
        <v>2</v>
      </c>
      <c r="H1356">
        <v>17</v>
      </c>
      <c r="I1356">
        <v>1</v>
      </c>
      <c r="J1356">
        <v>4</v>
      </c>
      <c r="K1356">
        <v>4</v>
      </c>
      <c r="L1356">
        <v>12</v>
      </c>
      <c r="M1356">
        <v>2</v>
      </c>
      <c r="N1356">
        <v>1</v>
      </c>
      <c r="O1356">
        <v>5</v>
      </c>
      <c r="P1356">
        <v>1</v>
      </c>
      <c r="Q1356">
        <v>-9</v>
      </c>
      <c r="R1356">
        <v>0</v>
      </c>
      <c r="S1356">
        <v>6</v>
      </c>
      <c r="T1356">
        <v>149.80000000000001</v>
      </c>
      <c r="U1356">
        <v>90.5</v>
      </c>
      <c r="V1356">
        <v>40.33</v>
      </c>
      <c r="W1356">
        <v>0.85</v>
      </c>
      <c r="X1356">
        <v>2</v>
      </c>
      <c r="Y1356">
        <v>1</v>
      </c>
      <c r="Z1356">
        <f>IF(AND(MIN(data!D1356:'data'!K1356, data!M1356:'data'!Y1356)&gt;=0, IF(data!L1356&lt;0, FALSE, data!L1356&lt;=95),COUNTA(data!D1356:'data'!Y1356)=22), 1, 0)</f>
        <v>0</v>
      </c>
      <c r="AA1356">
        <f>IF(data!D1356=3, IF(COUNTIFS(data!A:A, data!A1356, data!G:G, "&lt;&gt;2")=0, 1, 0), 0)</f>
        <v>0</v>
      </c>
      <c r="AB1356">
        <f>IF(AND(data!G1356=2, COUNTIFS(data!A:A, data!A1356, data!G:G, 2) = data!D1356), 1, 0)</f>
        <v>1</v>
      </c>
      <c r="AC1356">
        <f>IF(AB1356=1, data!D1356, "0")</f>
        <v>4</v>
      </c>
    </row>
    <row r="1357" spans="1:29" x14ac:dyDescent="0.25">
      <c r="A1357" s="1">
        <v>210151</v>
      </c>
      <c r="B1357">
        <v>3</v>
      </c>
      <c r="C1357" s="1" t="s">
        <v>1378</v>
      </c>
      <c r="D1357">
        <v>4</v>
      </c>
      <c r="E1357">
        <v>7</v>
      </c>
      <c r="F1357">
        <v>6</v>
      </c>
      <c r="G1357">
        <v>2</v>
      </c>
      <c r="H1357">
        <v>8</v>
      </c>
      <c r="I1357">
        <v>-1</v>
      </c>
      <c r="J1357">
        <v>4</v>
      </c>
      <c r="K1357">
        <v>-1</v>
      </c>
      <c r="L1357">
        <v>12</v>
      </c>
      <c r="M1357">
        <v>2</v>
      </c>
      <c r="N1357">
        <v>-1</v>
      </c>
      <c r="O1357">
        <v>-1</v>
      </c>
      <c r="P1357">
        <v>-1</v>
      </c>
      <c r="Q1357">
        <v>-1</v>
      </c>
      <c r="R1357">
        <v>-1</v>
      </c>
      <c r="S1357">
        <v>-2</v>
      </c>
      <c r="T1357">
        <v>131.6</v>
      </c>
      <c r="U1357">
        <v>34.299999999999997</v>
      </c>
      <c r="V1357">
        <v>19.805</v>
      </c>
      <c r="W1357">
        <v>-1</v>
      </c>
      <c r="X1357">
        <v>1</v>
      </c>
      <c r="Y1357">
        <v>3</v>
      </c>
      <c r="Z1357">
        <f>IF(AND(MIN(data!D1357:'data'!K1357, data!M1357:'data'!Y1357)&gt;=0, IF(data!L1357&lt;0, FALSE, data!L1357&lt;=95),COUNTA(data!D1357:'data'!Y1357)=22), 1, 0)</f>
        <v>0</v>
      </c>
      <c r="AA1357">
        <f>IF(data!D1357=3, IF(COUNTIFS(data!A:A, data!A1357, data!G:G, "&lt;&gt;2")=0, 1, 0), 0)</f>
        <v>0</v>
      </c>
      <c r="AB1357">
        <f>IF(AND(data!G1357=2, COUNTIFS(data!A:A, data!A1357, data!G:G, 2) = data!D1357), 1, 0)</f>
        <v>1</v>
      </c>
      <c r="AC1357">
        <f>IF(AB1357=1, data!D1357, "0")</f>
        <v>4</v>
      </c>
    </row>
    <row r="1358" spans="1:29" x14ac:dyDescent="0.25">
      <c r="A1358" s="1">
        <v>210151</v>
      </c>
      <c r="B1358">
        <v>4</v>
      </c>
      <c r="C1358" s="1" t="s">
        <v>1379</v>
      </c>
      <c r="D1358">
        <v>4</v>
      </c>
      <c r="E1358">
        <v>7</v>
      </c>
      <c r="F1358">
        <v>6</v>
      </c>
      <c r="G1358">
        <v>2</v>
      </c>
      <c r="H1358">
        <v>4</v>
      </c>
      <c r="I1358">
        <v>-1</v>
      </c>
      <c r="J1358">
        <v>4</v>
      </c>
      <c r="K1358">
        <v>-1</v>
      </c>
      <c r="L1358">
        <v>12</v>
      </c>
      <c r="M1358">
        <v>2</v>
      </c>
      <c r="N1358">
        <v>-1</v>
      </c>
      <c r="O1358">
        <v>-1</v>
      </c>
      <c r="P1358">
        <v>-1</v>
      </c>
      <c r="Q1358">
        <v>-1</v>
      </c>
      <c r="R1358">
        <v>-1</v>
      </c>
      <c r="S1358">
        <v>-2</v>
      </c>
      <c r="T1358">
        <v>100</v>
      </c>
      <c r="U1358">
        <v>14.6</v>
      </c>
      <c r="V1358">
        <v>14.6</v>
      </c>
      <c r="W1358">
        <v>-1</v>
      </c>
      <c r="X1358">
        <v>-2</v>
      </c>
      <c r="Y1358">
        <v>-2</v>
      </c>
      <c r="Z1358">
        <f>IF(AND(MIN(data!D1358:'data'!K1358, data!M1358:'data'!Y1358)&gt;=0, IF(data!L1358&lt;0, FALSE, data!L1358&lt;=95),COUNTA(data!D1358:'data'!Y1358)=22), 1, 0)</f>
        <v>0</v>
      </c>
      <c r="AA1358">
        <f>IF(data!D1358=3, IF(COUNTIFS(data!A:A, data!A1358, data!G:G, "&lt;&gt;2")=0, 1, 0), 0)</f>
        <v>0</v>
      </c>
      <c r="AB1358">
        <f>IF(AND(data!G1358=2, COUNTIFS(data!A:A, data!A1358, data!G:G, 2) = data!D1358), 1, 0)</f>
        <v>1</v>
      </c>
      <c r="AC1358">
        <f>IF(AB1358=1, data!D1358, "0")</f>
        <v>4</v>
      </c>
    </row>
    <row r="1359" spans="1:29" x14ac:dyDescent="0.25">
      <c r="A1359" s="1">
        <v>210201</v>
      </c>
      <c r="B1359">
        <v>1</v>
      </c>
      <c r="C1359" s="1" t="s">
        <v>1380</v>
      </c>
      <c r="D1359">
        <v>3</v>
      </c>
      <c r="E1359">
        <v>7</v>
      </c>
      <c r="F1359">
        <v>6</v>
      </c>
      <c r="G1359">
        <v>1</v>
      </c>
      <c r="H1359">
        <v>23</v>
      </c>
      <c r="I1359">
        <v>2</v>
      </c>
      <c r="J1359">
        <v>1</v>
      </c>
      <c r="K1359">
        <v>4</v>
      </c>
      <c r="L1359">
        <v>10</v>
      </c>
      <c r="M1359">
        <v>2</v>
      </c>
      <c r="N1359">
        <v>4</v>
      </c>
      <c r="O1359">
        <v>3</v>
      </c>
      <c r="P1359">
        <v>1</v>
      </c>
      <c r="Q1359">
        <v>31.75</v>
      </c>
      <c r="R1359">
        <v>4</v>
      </c>
      <c r="S1359">
        <v>0</v>
      </c>
      <c r="T1359">
        <v>182.1</v>
      </c>
      <c r="U1359">
        <v>88.6</v>
      </c>
      <c r="V1359">
        <v>26.719000000000001</v>
      </c>
      <c r="W1359">
        <v>0.874</v>
      </c>
      <c r="X1359">
        <v>1</v>
      </c>
      <c r="Y1359">
        <v>1</v>
      </c>
      <c r="Z1359">
        <f>IF(AND(MIN(data!D1359:'data'!K1359, data!M1359:'data'!Y1359)&gt;=0, IF(data!L1359&lt;0, FALSE, data!L1359&lt;=95),COUNTA(data!D1359:'data'!Y1359)=22), 1, 0)</f>
        <v>1</v>
      </c>
      <c r="AA1359">
        <f>IF(data!D1359=3, IF(COUNTIFS(data!A:A, data!A1359, data!G:G, "&lt;&gt;2")=0, 1, 0), 0)</f>
        <v>0</v>
      </c>
      <c r="AB1359">
        <f>IF(AND(data!G1359=2, COUNTIFS(data!A:A, data!A1359, data!G:G, 2) = data!D1359), 1, 0)</f>
        <v>0</v>
      </c>
      <c r="AC1359" t="str">
        <f>IF(AB1359=1, data!D1359, "0")</f>
        <v>0</v>
      </c>
    </row>
    <row r="1360" spans="1:29" x14ac:dyDescent="0.25">
      <c r="A1360" s="1">
        <v>210201</v>
      </c>
      <c r="B1360">
        <v>2</v>
      </c>
      <c r="C1360" s="1" t="s">
        <v>1381</v>
      </c>
      <c r="D1360">
        <v>3</v>
      </c>
      <c r="E1360">
        <v>7</v>
      </c>
      <c r="F1360">
        <v>6</v>
      </c>
      <c r="G1360">
        <v>2</v>
      </c>
      <c r="H1360">
        <v>27</v>
      </c>
      <c r="I1360">
        <v>2</v>
      </c>
      <c r="J1360">
        <v>1</v>
      </c>
      <c r="K1360">
        <v>6</v>
      </c>
      <c r="L1360">
        <v>10</v>
      </c>
      <c r="M1360">
        <v>2</v>
      </c>
      <c r="N1360">
        <v>4</v>
      </c>
      <c r="O1360">
        <v>1</v>
      </c>
      <c r="P1360">
        <v>1</v>
      </c>
      <c r="Q1360">
        <v>4.5</v>
      </c>
      <c r="R1360">
        <v>-1</v>
      </c>
      <c r="S1360">
        <v>6</v>
      </c>
      <c r="T1360">
        <v>158.19999999999999</v>
      </c>
      <c r="U1360">
        <v>54.3</v>
      </c>
      <c r="V1360">
        <v>21.696000000000002</v>
      </c>
      <c r="W1360">
        <v>0.69599999999999995</v>
      </c>
      <c r="X1360">
        <v>2</v>
      </c>
      <c r="Y1360">
        <v>1</v>
      </c>
      <c r="Z1360">
        <f>IF(AND(MIN(data!D1360:'data'!K1360, data!M1360:'data'!Y1360)&gt;=0, IF(data!L1360&lt;0, FALSE, data!L1360&lt;=95),COUNTA(data!D1360:'data'!Y1360)=22), 1, 0)</f>
        <v>0</v>
      </c>
      <c r="AA1360">
        <f>IF(data!D1360=3, IF(COUNTIFS(data!A:A, data!A1360, data!G:G, "&lt;&gt;2")=0, 1, 0), 0)</f>
        <v>0</v>
      </c>
      <c r="AB1360">
        <f>IF(AND(data!G1360=2, COUNTIFS(data!A:A, data!A1360, data!G:G, 2) = data!D1360), 1, 0)</f>
        <v>0</v>
      </c>
      <c r="AC1360" t="str">
        <f>IF(AB1360=1, data!D1360, "0")</f>
        <v>0</v>
      </c>
    </row>
    <row r="1361" spans="1:29" x14ac:dyDescent="0.25">
      <c r="A1361" s="1">
        <v>210201</v>
      </c>
      <c r="B1361">
        <v>3</v>
      </c>
      <c r="C1361" s="1" t="s">
        <v>1382</v>
      </c>
      <c r="D1361">
        <v>3</v>
      </c>
      <c r="E1361">
        <v>7</v>
      </c>
      <c r="F1361">
        <v>6</v>
      </c>
      <c r="G1361">
        <v>2</v>
      </c>
      <c r="H1361">
        <v>0</v>
      </c>
      <c r="I1361">
        <v>-1</v>
      </c>
      <c r="J1361">
        <v>1</v>
      </c>
      <c r="K1361">
        <v>-1</v>
      </c>
      <c r="L1361">
        <v>10</v>
      </c>
      <c r="M1361">
        <v>2</v>
      </c>
      <c r="N1361">
        <v>-1</v>
      </c>
      <c r="O1361">
        <v>-1</v>
      </c>
      <c r="P1361">
        <v>-1</v>
      </c>
      <c r="Q1361">
        <v>-1</v>
      </c>
      <c r="R1361">
        <v>-1</v>
      </c>
      <c r="S1361">
        <v>-2</v>
      </c>
      <c r="T1361">
        <v>-1</v>
      </c>
      <c r="U1361">
        <v>-1</v>
      </c>
      <c r="V1361">
        <v>-1</v>
      </c>
      <c r="W1361">
        <v>-1</v>
      </c>
      <c r="X1361">
        <v>-2</v>
      </c>
      <c r="Y1361">
        <v>-2</v>
      </c>
      <c r="Z1361">
        <f>IF(AND(MIN(data!D1361:'data'!K1361, data!M1361:'data'!Y1361)&gt;=0, IF(data!L1361&lt;0, FALSE, data!L1361&lt;=95),COUNTA(data!D1361:'data'!Y1361)=22), 1, 0)</f>
        <v>0</v>
      </c>
      <c r="AA1361">
        <f>IF(data!D1361=3, IF(COUNTIFS(data!A:A, data!A1361, data!G:G, "&lt;&gt;2")=0, 1, 0), 0)</f>
        <v>0</v>
      </c>
      <c r="AB1361">
        <f>IF(AND(data!G1361=2, COUNTIFS(data!A:A, data!A1361, data!G:G, 2) = data!D1361), 1, 0)</f>
        <v>0</v>
      </c>
      <c r="AC1361" t="str">
        <f>IF(AB1361=1, data!D1361, "0")</f>
        <v>0</v>
      </c>
    </row>
    <row r="1362" spans="1:29" x14ac:dyDescent="0.25">
      <c r="A1362" s="1">
        <v>210341</v>
      </c>
      <c r="B1362">
        <v>1</v>
      </c>
      <c r="C1362" s="1" t="s">
        <v>1383</v>
      </c>
      <c r="D1362">
        <v>2</v>
      </c>
      <c r="E1362">
        <v>7</v>
      </c>
      <c r="F1362">
        <v>6</v>
      </c>
      <c r="G1362">
        <v>2</v>
      </c>
      <c r="H1362">
        <v>46</v>
      </c>
      <c r="I1362">
        <v>1</v>
      </c>
      <c r="J1362">
        <v>1</v>
      </c>
      <c r="K1362">
        <v>3</v>
      </c>
      <c r="L1362">
        <v>12</v>
      </c>
      <c r="M1362">
        <v>1</v>
      </c>
      <c r="N1362">
        <v>3</v>
      </c>
      <c r="O1362">
        <v>5</v>
      </c>
      <c r="P1362">
        <v>1</v>
      </c>
      <c r="Q1362">
        <v>40.125</v>
      </c>
      <c r="R1362">
        <v>-1</v>
      </c>
      <c r="S1362">
        <v>4</v>
      </c>
      <c r="T1362">
        <v>157.9</v>
      </c>
      <c r="U1362">
        <v>70.099999999999994</v>
      </c>
      <c r="V1362">
        <v>28.116</v>
      </c>
      <c r="W1362">
        <v>0.88</v>
      </c>
      <c r="X1362">
        <v>2</v>
      </c>
      <c r="Y1362">
        <v>3</v>
      </c>
      <c r="Z1362">
        <f>IF(AND(MIN(data!D1362:'data'!K1362, data!M1362:'data'!Y1362)&gt;=0, IF(data!L1362&lt;0, FALSE, data!L1362&lt;=95),COUNTA(data!D1362:'data'!Y1362)=22), 1, 0)</f>
        <v>0</v>
      </c>
      <c r="AA1362">
        <f>IF(data!D1362=3, IF(COUNTIFS(data!A:A, data!A1362, data!G:G, "&lt;&gt;2")=0, 1, 0), 0)</f>
        <v>0</v>
      </c>
      <c r="AB1362">
        <f>IF(AND(data!G1362=2, COUNTIFS(data!A:A, data!A1362, data!G:G, 2) = data!D1362), 1, 0)</f>
        <v>1</v>
      </c>
      <c r="AC1362">
        <f>IF(AB1362=1, data!D1362, "0")</f>
        <v>2</v>
      </c>
    </row>
    <row r="1363" spans="1:29" x14ac:dyDescent="0.25">
      <c r="A1363" s="1">
        <v>210341</v>
      </c>
      <c r="B1363">
        <v>2</v>
      </c>
      <c r="C1363" s="1" t="s">
        <v>1384</v>
      </c>
      <c r="D1363">
        <v>2</v>
      </c>
      <c r="E1363">
        <v>7</v>
      </c>
      <c r="F1363">
        <v>6</v>
      </c>
      <c r="G1363">
        <v>2</v>
      </c>
      <c r="H1363">
        <v>14</v>
      </c>
      <c r="I1363">
        <v>-1</v>
      </c>
      <c r="J1363">
        <v>1</v>
      </c>
      <c r="K1363">
        <v>-1</v>
      </c>
      <c r="L1363">
        <v>12</v>
      </c>
      <c r="M1363">
        <v>1</v>
      </c>
      <c r="N1363">
        <v>-1</v>
      </c>
      <c r="O1363">
        <v>-1</v>
      </c>
      <c r="P1363">
        <v>-1</v>
      </c>
      <c r="Q1363">
        <v>-1</v>
      </c>
      <c r="R1363">
        <v>-1</v>
      </c>
      <c r="S1363">
        <v>4</v>
      </c>
      <c r="T1363">
        <v>151.19999999999999</v>
      </c>
      <c r="U1363">
        <v>46.4</v>
      </c>
      <c r="V1363">
        <v>20.295999999999999</v>
      </c>
      <c r="W1363">
        <v>-1</v>
      </c>
      <c r="X1363">
        <v>2</v>
      </c>
      <c r="Y1363">
        <v>3</v>
      </c>
      <c r="Z1363">
        <f>IF(AND(MIN(data!D1363:'data'!K1363, data!M1363:'data'!Y1363)&gt;=0, IF(data!L1363&lt;0, FALSE, data!L1363&lt;=95),COUNTA(data!D1363:'data'!Y1363)=22), 1, 0)</f>
        <v>0</v>
      </c>
      <c r="AA1363">
        <f>IF(data!D1363=3, IF(COUNTIFS(data!A:A, data!A1363, data!G:G, "&lt;&gt;2")=0, 1, 0), 0)</f>
        <v>0</v>
      </c>
      <c r="AB1363">
        <f>IF(AND(data!G1363=2, COUNTIFS(data!A:A, data!A1363, data!G:G, 2) = data!D1363), 1, 0)</f>
        <v>1</v>
      </c>
      <c r="AC1363">
        <f>IF(AB1363=1, data!D1363, "0")</f>
        <v>2</v>
      </c>
    </row>
    <row r="1364" spans="1:29" x14ac:dyDescent="0.25">
      <c r="A1364" s="1">
        <v>210351</v>
      </c>
      <c r="B1364">
        <v>1</v>
      </c>
      <c r="C1364" s="1" t="s">
        <v>1385</v>
      </c>
      <c r="D1364">
        <v>2</v>
      </c>
      <c r="E1364">
        <v>7</v>
      </c>
      <c r="F1364">
        <v>6</v>
      </c>
      <c r="G1364">
        <v>2</v>
      </c>
      <c r="H1364">
        <v>64</v>
      </c>
      <c r="I1364">
        <v>2</v>
      </c>
      <c r="J1364">
        <v>3</v>
      </c>
      <c r="K1364">
        <v>2</v>
      </c>
      <c r="L1364">
        <v>9</v>
      </c>
      <c r="M1364">
        <v>2</v>
      </c>
      <c r="N1364">
        <v>1</v>
      </c>
      <c r="O1364">
        <v>5</v>
      </c>
      <c r="P1364">
        <v>1</v>
      </c>
      <c r="Q1364">
        <v>0.17299999999999999</v>
      </c>
      <c r="R1364">
        <v>-1</v>
      </c>
      <c r="S1364">
        <v>0</v>
      </c>
      <c r="T1364">
        <v>162.1</v>
      </c>
      <c r="U1364">
        <v>73.900000000000006</v>
      </c>
      <c r="V1364">
        <v>28.123999999999999</v>
      </c>
      <c r="W1364">
        <v>0.91900000000000004</v>
      </c>
      <c r="X1364">
        <v>2</v>
      </c>
      <c r="Y1364">
        <v>1</v>
      </c>
      <c r="Z1364">
        <f>IF(AND(MIN(data!D1364:'data'!K1364, data!M1364:'data'!Y1364)&gt;=0, IF(data!L1364&lt;0, FALSE, data!L1364&lt;=95),COUNTA(data!D1364:'data'!Y1364)=22), 1, 0)</f>
        <v>0</v>
      </c>
      <c r="AA1364">
        <f>IF(data!D1364=3, IF(COUNTIFS(data!A:A, data!A1364, data!G:G, "&lt;&gt;2")=0, 1, 0), 0)</f>
        <v>0</v>
      </c>
      <c r="AB1364">
        <f>IF(AND(data!G1364=2, COUNTIFS(data!A:A, data!A1364, data!G:G, 2) = data!D1364), 1, 0)</f>
        <v>0</v>
      </c>
      <c r="AC1364" t="str">
        <f>IF(AB1364=1, data!D1364, "0")</f>
        <v>0</v>
      </c>
    </row>
    <row r="1365" spans="1:29" x14ac:dyDescent="0.25">
      <c r="A1365" s="1">
        <v>210351</v>
      </c>
      <c r="B1365">
        <v>2</v>
      </c>
      <c r="C1365" s="1" t="s">
        <v>1386</v>
      </c>
      <c r="D1365">
        <v>2</v>
      </c>
      <c r="E1365">
        <v>7</v>
      </c>
      <c r="F1365">
        <v>6</v>
      </c>
      <c r="G1365">
        <v>1</v>
      </c>
      <c r="H1365">
        <v>65</v>
      </c>
      <c r="I1365">
        <v>2</v>
      </c>
      <c r="J1365">
        <v>3</v>
      </c>
      <c r="K1365">
        <v>4</v>
      </c>
      <c r="L1365">
        <v>9</v>
      </c>
      <c r="M1365">
        <v>2</v>
      </c>
      <c r="N1365">
        <v>3</v>
      </c>
      <c r="O1365">
        <v>5</v>
      </c>
      <c r="P1365">
        <v>1</v>
      </c>
      <c r="Q1365">
        <v>42.173000000000002</v>
      </c>
      <c r="R1365">
        <v>-1</v>
      </c>
      <c r="S1365">
        <v>3</v>
      </c>
      <c r="T1365">
        <v>167.5</v>
      </c>
      <c r="U1365">
        <v>59.5</v>
      </c>
      <c r="V1365">
        <v>21.207000000000001</v>
      </c>
      <c r="W1365">
        <v>0.92500000000000004</v>
      </c>
      <c r="X1365">
        <v>1</v>
      </c>
      <c r="Y1365">
        <v>3</v>
      </c>
      <c r="Z1365">
        <f>IF(AND(MIN(data!D1365:'data'!K1365, data!M1365:'data'!Y1365)&gt;=0, IF(data!L1365&lt;0, FALSE, data!L1365&lt;=95),COUNTA(data!D1365:'data'!Y1365)=22), 1, 0)</f>
        <v>0</v>
      </c>
      <c r="AA1365">
        <f>IF(data!D1365=3, IF(COUNTIFS(data!A:A, data!A1365, data!G:G, "&lt;&gt;2")=0, 1, 0), 0)</f>
        <v>0</v>
      </c>
      <c r="AB1365">
        <f>IF(AND(data!G1365=2, COUNTIFS(data!A:A, data!A1365, data!G:G, 2) = data!D1365), 1, 0)</f>
        <v>0</v>
      </c>
      <c r="AC1365" t="str">
        <f>IF(AB1365=1, data!D1365, "0")</f>
        <v>0</v>
      </c>
    </row>
    <row r="1366" spans="1:29" x14ac:dyDescent="0.25">
      <c r="A1366" s="1">
        <v>210371</v>
      </c>
      <c r="B1366">
        <v>1</v>
      </c>
      <c r="C1366" s="1" t="s">
        <v>1387</v>
      </c>
      <c r="D1366">
        <v>3</v>
      </c>
      <c r="E1366">
        <v>7</v>
      </c>
      <c r="F1366">
        <v>6</v>
      </c>
      <c r="G1366">
        <v>2</v>
      </c>
      <c r="H1366">
        <v>37</v>
      </c>
      <c r="I1366">
        <v>2</v>
      </c>
      <c r="J1366">
        <v>4</v>
      </c>
      <c r="K1366">
        <v>4</v>
      </c>
      <c r="L1366">
        <v>97</v>
      </c>
      <c r="M1366">
        <v>1</v>
      </c>
      <c r="N1366">
        <v>2</v>
      </c>
      <c r="O1366">
        <v>5</v>
      </c>
      <c r="P1366">
        <v>1</v>
      </c>
      <c r="Q1366">
        <v>0.75</v>
      </c>
      <c r="R1366">
        <v>-1</v>
      </c>
      <c r="S1366">
        <v>-2</v>
      </c>
      <c r="T1366">
        <v>-1</v>
      </c>
      <c r="U1366">
        <v>-1</v>
      </c>
      <c r="V1366">
        <v>-1</v>
      </c>
      <c r="W1366">
        <v>-1</v>
      </c>
      <c r="X1366">
        <v>-2</v>
      </c>
      <c r="Y1366">
        <v>-2</v>
      </c>
      <c r="Z1366">
        <f>IF(AND(MIN(data!D1366:'data'!K1366, data!M1366:'data'!Y1366)&gt;=0, IF(data!L1366&lt;0, FALSE, data!L1366&lt;=95),COUNTA(data!D1366:'data'!Y1366)=22), 1, 0)</f>
        <v>0</v>
      </c>
      <c r="AA1366">
        <f>IF(data!D1366=3, IF(COUNTIFS(data!A:A, data!A1366, data!G:G, "&lt;&gt;2")=0, 1, 0), 0)</f>
        <v>0</v>
      </c>
      <c r="AB1366">
        <f>IF(AND(data!G1366=2, COUNTIFS(data!A:A, data!A1366, data!G:G, 2) = data!D1366), 1, 0)</f>
        <v>0</v>
      </c>
      <c r="AC1366" t="str">
        <f>IF(AB1366=1, data!D1366, "0")</f>
        <v>0</v>
      </c>
    </row>
    <row r="1367" spans="1:29" x14ac:dyDescent="0.25">
      <c r="A1367" s="1">
        <v>210371</v>
      </c>
      <c r="B1367">
        <v>2</v>
      </c>
      <c r="C1367" s="1" t="s">
        <v>1388</v>
      </c>
      <c r="D1367">
        <v>3</v>
      </c>
      <c r="E1367">
        <v>7</v>
      </c>
      <c r="F1367">
        <v>6</v>
      </c>
      <c r="G1367">
        <v>2</v>
      </c>
      <c r="H1367">
        <v>17</v>
      </c>
      <c r="I1367">
        <v>1</v>
      </c>
      <c r="J1367">
        <v>4</v>
      </c>
      <c r="K1367">
        <v>4</v>
      </c>
      <c r="L1367">
        <v>97</v>
      </c>
      <c r="M1367">
        <v>1</v>
      </c>
      <c r="N1367">
        <v>-1</v>
      </c>
      <c r="O1367">
        <v>-1</v>
      </c>
      <c r="P1367">
        <v>-1</v>
      </c>
      <c r="Q1367">
        <v>-1</v>
      </c>
      <c r="R1367">
        <v>0</v>
      </c>
      <c r="S1367">
        <v>-2</v>
      </c>
      <c r="T1367">
        <v>-1</v>
      </c>
      <c r="U1367">
        <v>-1</v>
      </c>
      <c r="V1367">
        <v>-1</v>
      </c>
      <c r="W1367">
        <v>-1</v>
      </c>
      <c r="X1367">
        <v>-2</v>
      </c>
      <c r="Y1367">
        <v>-2</v>
      </c>
      <c r="Z1367">
        <f>IF(AND(MIN(data!D1367:'data'!K1367, data!M1367:'data'!Y1367)&gt;=0, IF(data!L1367&lt;0, FALSE, data!L1367&lt;=95),COUNTA(data!D1367:'data'!Y1367)=22), 1, 0)</f>
        <v>0</v>
      </c>
      <c r="AA1367">
        <f>IF(data!D1367=3, IF(COUNTIFS(data!A:A, data!A1367, data!G:G, "&lt;&gt;2")=0, 1, 0), 0)</f>
        <v>0</v>
      </c>
      <c r="AB1367">
        <f>IF(AND(data!G1367=2, COUNTIFS(data!A:A, data!A1367, data!G:G, 2) = data!D1367), 1, 0)</f>
        <v>0</v>
      </c>
      <c r="AC1367" t="str">
        <f>IF(AB1367=1, data!D1367, "0")</f>
        <v>0</v>
      </c>
    </row>
    <row r="1368" spans="1:29" x14ac:dyDescent="0.25">
      <c r="A1368" s="1">
        <v>210371</v>
      </c>
      <c r="B1368">
        <v>3</v>
      </c>
      <c r="C1368" s="1" t="s">
        <v>1389</v>
      </c>
      <c r="D1368">
        <v>3</v>
      </c>
      <c r="E1368">
        <v>7</v>
      </c>
      <c r="F1368">
        <v>6</v>
      </c>
      <c r="G1368">
        <v>1</v>
      </c>
      <c r="H1368">
        <v>1</v>
      </c>
      <c r="I1368">
        <v>-1</v>
      </c>
      <c r="J1368">
        <v>4</v>
      </c>
      <c r="K1368">
        <v>-1</v>
      </c>
      <c r="L1368">
        <v>97</v>
      </c>
      <c r="M1368">
        <v>1</v>
      </c>
      <c r="N1368">
        <v>-1</v>
      </c>
      <c r="O1368">
        <v>-1</v>
      </c>
      <c r="P1368">
        <v>-1</v>
      </c>
      <c r="Q1368">
        <v>-1</v>
      </c>
      <c r="R1368">
        <v>-1</v>
      </c>
      <c r="S1368">
        <v>-2</v>
      </c>
      <c r="T1368">
        <v>-1</v>
      </c>
      <c r="U1368">
        <v>-1</v>
      </c>
      <c r="V1368">
        <v>-1</v>
      </c>
      <c r="W1368">
        <v>-1</v>
      </c>
      <c r="X1368">
        <v>-2</v>
      </c>
      <c r="Y1368">
        <v>-2</v>
      </c>
      <c r="Z1368">
        <f>IF(AND(MIN(data!D1368:'data'!K1368, data!M1368:'data'!Y1368)&gt;=0, IF(data!L1368&lt;0, FALSE, data!L1368&lt;=95),COUNTA(data!D1368:'data'!Y1368)=22), 1, 0)</f>
        <v>0</v>
      </c>
      <c r="AA1368">
        <f>IF(data!D1368=3, IF(COUNTIFS(data!A:A, data!A1368, data!G:G, "&lt;&gt;2")=0, 1, 0), 0)</f>
        <v>0</v>
      </c>
      <c r="AB1368">
        <f>IF(AND(data!G1368=2, COUNTIFS(data!A:A, data!A1368, data!G:G, 2) = data!D1368), 1, 0)</f>
        <v>0</v>
      </c>
      <c r="AC1368" t="str">
        <f>IF(AB1368=1, data!D1368, "0")</f>
        <v>0</v>
      </c>
    </row>
    <row r="1369" spans="1:29" x14ac:dyDescent="0.25">
      <c r="A1369" s="1">
        <v>211051</v>
      </c>
      <c r="B1369">
        <v>1</v>
      </c>
      <c r="C1369" s="1" t="s">
        <v>1390</v>
      </c>
      <c r="D1369">
        <v>1</v>
      </c>
      <c r="E1369">
        <v>3</v>
      </c>
      <c r="F1369">
        <v>11</v>
      </c>
      <c r="G1369">
        <v>1</v>
      </c>
      <c r="H1369">
        <v>54</v>
      </c>
      <c r="I1369">
        <v>1</v>
      </c>
      <c r="J1369">
        <v>1</v>
      </c>
      <c r="K1369">
        <v>1</v>
      </c>
      <c r="L1369">
        <v>18</v>
      </c>
      <c r="M1369">
        <v>1</v>
      </c>
      <c r="N1369">
        <v>1</v>
      </c>
      <c r="O1369">
        <v>5</v>
      </c>
      <c r="P1369">
        <v>1</v>
      </c>
      <c r="Q1369">
        <v>5.3369999999999997</v>
      </c>
      <c r="R1369">
        <v>-1</v>
      </c>
      <c r="S1369">
        <v>0</v>
      </c>
      <c r="T1369">
        <v>169.2</v>
      </c>
      <c r="U1369">
        <v>79.5</v>
      </c>
      <c r="V1369">
        <v>27.768999999999998</v>
      </c>
      <c r="W1369">
        <v>0.88900000000000001</v>
      </c>
      <c r="X1369">
        <v>2</v>
      </c>
      <c r="Y1369">
        <v>3</v>
      </c>
      <c r="Z1369">
        <f>IF(AND(MIN(data!D1369:'data'!K1369, data!M1369:'data'!Y1369)&gt;=0, IF(data!L1369&lt;0, FALSE, data!L1369&lt;=95),COUNTA(data!D1369:'data'!Y1369)=22), 1, 0)</f>
        <v>0</v>
      </c>
      <c r="AA1369">
        <f>IF(data!D1369=3, IF(COUNTIFS(data!A:A, data!A1369, data!G:G, "&lt;&gt;2")=0, 1, 0), 0)</f>
        <v>0</v>
      </c>
      <c r="AB1369">
        <f>IF(AND(data!G1369=2, COUNTIFS(data!A:A, data!A1369, data!G:G, 2) = data!D1369), 1, 0)</f>
        <v>0</v>
      </c>
      <c r="AC1369" t="str">
        <f>IF(AB1369=1, data!D1369, "0")</f>
        <v>0</v>
      </c>
    </row>
    <row r="1370" spans="1:29" x14ac:dyDescent="0.25">
      <c r="A1370" s="1">
        <v>211151</v>
      </c>
      <c r="B1370">
        <v>1</v>
      </c>
      <c r="C1370" s="1" t="s">
        <v>1391</v>
      </c>
      <c r="D1370">
        <v>3</v>
      </c>
      <c r="E1370">
        <v>3</v>
      </c>
      <c r="F1370">
        <v>11</v>
      </c>
      <c r="G1370">
        <v>1</v>
      </c>
      <c r="H1370">
        <v>27</v>
      </c>
      <c r="I1370">
        <v>2</v>
      </c>
      <c r="J1370">
        <v>1</v>
      </c>
      <c r="K1370">
        <v>3</v>
      </c>
      <c r="L1370">
        <v>15</v>
      </c>
      <c r="M1370">
        <v>1</v>
      </c>
      <c r="N1370">
        <v>3</v>
      </c>
      <c r="O1370">
        <v>5</v>
      </c>
      <c r="P1370">
        <v>1</v>
      </c>
      <c r="Q1370">
        <v>3.8370000000000002</v>
      </c>
      <c r="R1370">
        <v>-1</v>
      </c>
      <c r="S1370">
        <v>0</v>
      </c>
      <c r="T1370">
        <v>171.5</v>
      </c>
      <c r="U1370">
        <v>72.8</v>
      </c>
      <c r="V1370">
        <v>24.751999999999999</v>
      </c>
      <c r="W1370">
        <v>0.91500000000000004</v>
      </c>
      <c r="X1370">
        <v>1</v>
      </c>
      <c r="Y1370">
        <v>1</v>
      </c>
      <c r="Z1370">
        <f>IF(AND(MIN(data!D1370:'data'!K1370, data!M1370:'data'!Y1370)&gt;=0, IF(data!L1370&lt;0, FALSE, data!L1370&lt;=95),COUNTA(data!D1370:'data'!Y1370)=22), 1, 0)</f>
        <v>0</v>
      </c>
      <c r="AA1370">
        <f>IF(data!D1370=3, IF(COUNTIFS(data!A:A, data!A1370, data!G:G, "&lt;&gt;2")=0, 1, 0), 0)</f>
        <v>0</v>
      </c>
      <c r="AB1370">
        <f>IF(AND(data!G1370=2, COUNTIFS(data!A:A, data!A1370, data!G:G, 2) = data!D1370), 1, 0)</f>
        <v>0</v>
      </c>
      <c r="AC1370" t="str">
        <f>IF(AB1370=1, data!D1370, "0")</f>
        <v>0</v>
      </c>
    </row>
    <row r="1371" spans="1:29" x14ac:dyDescent="0.25">
      <c r="A1371" s="1">
        <v>211151</v>
      </c>
      <c r="B1371">
        <v>2</v>
      </c>
      <c r="C1371" s="1" t="s">
        <v>1392</v>
      </c>
      <c r="D1371">
        <v>3</v>
      </c>
      <c r="E1371">
        <v>3</v>
      </c>
      <c r="F1371">
        <v>11</v>
      </c>
      <c r="G1371">
        <v>2</v>
      </c>
      <c r="H1371">
        <v>28</v>
      </c>
      <c r="I1371">
        <v>2</v>
      </c>
      <c r="J1371">
        <v>1</v>
      </c>
      <c r="K1371">
        <v>1</v>
      </c>
      <c r="L1371">
        <v>15</v>
      </c>
      <c r="M1371">
        <v>1</v>
      </c>
      <c r="N1371">
        <v>3</v>
      </c>
      <c r="O1371">
        <v>5</v>
      </c>
      <c r="P1371">
        <v>1</v>
      </c>
      <c r="Q1371">
        <v>8.0180000000000007</v>
      </c>
      <c r="R1371">
        <v>-1</v>
      </c>
      <c r="S1371">
        <v>2</v>
      </c>
      <c r="T1371">
        <v>169.7</v>
      </c>
      <c r="U1371">
        <v>76.900000000000006</v>
      </c>
      <c r="V1371">
        <v>26.702999999999999</v>
      </c>
      <c r="W1371">
        <v>0.73699999999999999</v>
      </c>
      <c r="X1371">
        <v>1</v>
      </c>
      <c r="Y1371">
        <v>1</v>
      </c>
      <c r="Z1371">
        <f>IF(AND(MIN(data!D1371:'data'!K1371, data!M1371:'data'!Y1371)&gt;=0, IF(data!L1371&lt;0, FALSE, data!L1371&lt;=95),COUNTA(data!D1371:'data'!Y1371)=22), 1, 0)</f>
        <v>0</v>
      </c>
      <c r="AA1371">
        <f>IF(data!D1371=3, IF(COUNTIFS(data!A:A, data!A1371, data!G:G, "&lt;&gt;2")=0, 1, 0), 0)</f>
        <v>0</v>
      </c>
      <c r="AB1371">
        <f>IF(AND(data!G1371=2, COUNTIFS(data!A:A, data!A1371, data!G:G, 2) = data!D1371), 1, 0)</f>
        <v>0</v>
      </c>
      <c r="AC1371" t="str">
        <f>IF(AB1371=1, data!D1371, "0")</f>
        <v>0</v>
      </c>
    </row>
    <row r="1372" spans="1:29" x14ac:dyDescent="0.25">
      <c r="A1372" s="1">
        <v>211151</v>
      </c>
      <c r="B1372">
        <v>3</v>
      </c>
      <c r="C1372" s="1" t="s">
        <v>1393</v>
      </c>
      <c r="D1372">
        <v>3</v>
      </c>
      <c r="E1372">
        <v>3</v>
      </c>
      <c r="F1372">
        <v>11</v>
      </c>
      <c r="G1372">
        <v>2</v>
      </c>
      <c r="H1372">
        <v>1</v>
      </c>
      <c r="I1372">
        <v>-1</v>
      </c>
      <c r="J1372">
        <v>1</v>
      </c>
      <c r="K1372">
        <v>-1</v>
      </c>
      <c r="L1372">
        <v>15</v>
      </c>
      <c r="M1372">
        <v>2</v>
      </c>
      <c r="N1372">
        <v>-1</v>
      </c>
      <c r="O1372">
        <v>-1</v>
      </c>
      <c r="P1372">
        <v>-1</v>
      </c>
      <c r="Q1372">
        <v>-1</v>
      </c>
      <c r="R1372">
        <v>-1</v>
      </c>
      <c r="S1372">
        <v>-2</v>
      </c>
      <c r="T1372">
        <v>-1</v>
      </c>
      <c r="U1372">
        <v>10.6</v>
      </c>
      <c r="V1372">
        <v>-1</v>
      </c>
      <c r="W1372">
        <v>-1</v>
      </c>
      <c r="X1372">
        <v>-2</v>
      </c>
      <c r="Y1372">
        <v>-2</v>
      </c>
      <c r="Z1372">
        <f>IF(AND(MIN(data!D1372:'data'!K1372, data!M1372:'data'!Y1372)&gt;=0, IF(data!L1372&lt;0, FALSE, data!L1372&lt;=95),COUNTA(data!D1372:'data'!Y1372)=22), 1, 0)</f>
        <v>0</v>
      </c>
      <c r="AA1372">
        <f>IF(data!D1372=3, IF(COUNTIFS(data!A:A, data!A1372, data!G:G, "&lt;&gt;2")=0, 1, 0), 0)</f>
        <v>0</v>
      </c>
      <c r="AB1372">
        <f>IF(AND(data!G1372=2, COUNTIFS(data!A:A, data!A1372, data!G:G, 2) = data!D1372), 1, 0)</f>
        <v>0</v>
      </c>
      <c r="AC1372" t="str">
        <f>IF(AB1372=1, data!D1372, "0")</f>
        <v>0</v>
      </c>
    </row>
    <row r="1373" spans="1:29" x14ac:dyDescent="0.25">
      <c r="A1373" s="1">
        <v>211181</v>
      </c>
      <c r="B1373">
        <v>1</v>
      </c>
      <c r="C1373" s="1" t="s">
        <v>1394</v>
      </c>
      <c r="D1373">
        <v>5</v>
      </c>
      <c r="E1373">
        <v>3</v>
      </c>
      <c r="F1373">
        <v>11</v>
      </c>
      <c r="G1373">
        <v>2</v>
      </c>
      <c r="H1373">
        <v>49</v>
      </c>
      <c r="I1373">
        <v>2</v>
      </c>
      <c r="J1373">
        <v>1</v>
      </c>
      <c r="K1373">
        <v>3</v>
      </c>
      <c r="L1373">
        <v>96</v>
      </c>
      <c r="M1373">
        <v>2</v>
      </c>
      <c r="N1373">
        <v>1</v>
      </c>
      <c r="O1373">
        <v>5</v>
      </c>
      <c r="P1373">
        <v>1</v>
      </c>
      <c r="Q1373">
        <v>0.75</v>
      </c>
      <c r="R1373">
        <v>-1</v>
      </c>
      <c r="S1373">
        <v>0</v>
      </c>
      <c r="T1373">
        <v>171.4</v>
      </c>
      <c r="U1373">
        <v>54.8</v>
      </c>
      <c r="V1373">
        <v>18.652999999999999</v>
      </c>
      <c r="W1373">
        <v>0.81100000000000005</v>
      </c>
      <c r="X1373">
        <v>3</v>
      </c>
      <c r="Y1373">
        <v>3</v>
      </c>
      <c r="Z1373">
        <f>IF(AND(MIN(data!D1373:'data'!K1373, data!M1373:'data'!Y1373)&gt;=0, IF(data!L1373&lt;0, FALSE, data!L1373&lt;=95),COUNTA(data!D1373:'data'!Y1373)=22), 1, 0)</f>
        <v>0</v>
      </c>
      <c r="AA1373">
        <f>IF(data!D1373=3, IF(COUNTIFS(data!A:A, data!A1373, data!G:G, "&lt;&gt;2")=0, 1, 0), 0)</f>
        <v>0</v>
      </c>
      <c r="AB1373">
        <f>IF(AND(data!G1373=2, COUNTIFS(data!A:A, data!A1373, data!G:G, 2) = data!D1373), 1, 0)</f>
        <v>0</v>
      </c>
      <c r="AC1373" t="str">
        <f>IF(AB1373=1, data!D1373, "0")</f>
        <v>0</v>
      </c>
    </row>
    <row r="1374" spans="1:29" x14ac:dyDescent="0.25">
      <c r="A1374" s="1">
        <v>211181</v>
      </c>
      <c r="B1374">
        <v>2</v>
      </c>
      <c r="C1374" s="1" t="s">
        <v>1395</v>
      </c>
      <c r="D1374">
        <v>5</v>
      </c>
      <c r="E1374">
        <v>3</v>
      </c>
      <c r="F1374">
        <v>11</v>
      </c>
      <c r="G1374">
        <v>1</v>
      </c>
      <c r="H1374">
        <v>49</v>
      </c>
      <c r="I1374">
        <v>2</v>
      </c>
      <c r="J1374">
        <v>1</v>
      </c>
      <c r="K1374">
        <v>2</v>
      </c>
      <c r="L1374">
        <v>96</v>
      </c>
      <c r="M1374">
        <v>3</v>
      </c>
      <c r="N1374">
        <v>1</v>
      </c>
      <c r="O1374">
        <v>5</v>
      </c>
      <c r="P1374">
        <v>1</v>
      </c>
      <c r="Q1374">
        <v>9.8079999999999998</v>
      </c>
      <c r="R1374">
        <v>-1</v>
      </c>
      <c r="S1374">
        <v>1</v>
      </c>
      <c r="T1374">
        <v>179</v>
      </c>
      <c r="U1374">
        <v>104.1</v>
      </c>
      <c r="V1374">
        <v>32.49</v>
      </c>
      <c r="W1374">
        <v>1.0189999999999999</v>
      </c>
      <c r="X1374">
        <v>2</v>
      </c>
      <c r="Y1374">
        <v>3</v>
      </c>
      <c r="Z1374">
        <f>IF(AND(MIN(data!D1374:'data'!K1374, data!M1374:'data'!Y1374)&gt;=0, IF(data!L1374&lt;0, FALSE, data!L1374&lt;=95),COUNTA(data!D1374:'data'!Y1374)=22), 1, 0)</f>
        <v>0</v>
      </c>
      <c r="AA1374">
        <f>IF(data!D1374=3, IF(COUNTIFS(data!A:A, data!A1374, data!G:G, "&lt;&gt;2")=0, 1, 0), 0)</f>
        <v>0</v>
      </c>
      <c r="AB1374">
        <f>IF(AND(data!G1374=2, COUNTIFS(data!A:A, data!A1374, data!G:G, 2) = data!D1374), 1, 0)</f>
        <v>0</v>
      </c>
      <c r="AC1374" t="str">
        <f>IF(AB1374=1, data!D1374, "0")</f>
        <v>0</v>
      </c>
    </row>
    <row r="1375" spans="1:29" x14ac:dyDescent="0.25">
      <c r="A1375" s="1">
        <v>211181</v>
      </c>
      <c r="B1375">
        <v>3</v>
      </c>
      <c r="C1375" s="1" t="s">
        <v>1396</v>
      </c>
      <c r="D1375">
        <v>5</v>
      </c>
      <c r="E1375">
        <v>3</v>
      </c>
      <c r="F1375">
        <v>11</v>
      </c>
      <c r="G1375">
        <v>1</v>
      </c>
      <c r="H1375">
        <v>23</v>
      </c>
      <c r="I1375">
        <v>1</v>
      </c>
      <c r="J1375">
        <v>1</v>
      </c>
      <c r="K1375">
        <v>3</v>
      </c>
      <c r="L1375">
        <v>96</v>
      </c>
      <c r="M1375">
        <v>1</v>
      </c>
      <c r="N1375">
        <v>1</v>
      </c>
      <c r="O1375">
        <v>5</v>
      </c>
      <c r="P1375">
        <v>1</v>
      </c>
      <c r="Q1375">
        <v>33.46</v>
      </c>
      <c r="R1375">
        <v>4</v>
      </c>
      <c r="S1375">
        <v>0</v>
      </c>
      <c r="T1375">
        <v>179.6</v>
      </c>
      <c r="U1375">
        <v>86.6</v>
      </c>
      <c r="V1375">
        <v>26.847999999999999</v>
      </c>
      <c r="W1375">
        <v>0.82</v>
      </c>
      <c r="X1375">
        <v>1</v>
      </c>
      <c r="Y1375">
        <v>2</v>
      </c>
      <c r="Z1375">
        <f>IF(AND(MIN(data!D1375:'data'!K1375, data!M1375:'data'!Y1375)&gt;=0, IF(data!L1375&lt;0, FALSE, data!L1375&lt;=95),COUNTA(data!D1375:'data'!Y1375)=22), 1, 0)</f>
        <v>0</v>
      </c>
      <c r="AA1375">
        <f>IF(data!D1375=3, IF(COUNTIFS(data!A:A, data!A1375, data!G:G, "&lt;&gt;2")=0, 1, 0), 0)</f>
        <v>0</v>
      </c>
      <c r="AB1375">
        <f>IF(AND(data!G1375=2, COUNTIFS(data!A:A, data!A1375, data!G:G, 2) = data!D1375), 1, 0)</f>
        <v>0</v>
      </c>
      <c r="AC1375" t="str">
        <f>IF(AB1375=1, data!D1375, "0")</f>
        <v>0</v>
      </c>
    </row>
    <row r="1376" spans="1:29" x14ac:dyDescent="0.25">
      <c r="A1376" s="1">
        <v>211181</v>
      </c>
      <c r="B1376">
        <v>4</v>
      </c>
      <c r="C1376" s="1" t="s">
        <v>1397</v>
      </c>
      <c r="D1376">
        <v>5</v>
      </c>
      <c r="E1376">
        <v>3</v>
      </c>
      <c r="F1376">
        <v>11</v>
      </c>
      <c r="G1376">
        <v>1</v>
      </c>
      <c r="H1376">
        <v>9</v>
      </c>
      <c r="I1376">
        <v>-1</v>
      </c>
      <c r="J1376">
        <v>1</v>
      </c>
      <c r="K1376">
        <v>-1</v>
      </c>
      <c r="L1376">
        <v>96</v>
      </c>
      <c r="M1376">
        <v>2</v>
      </c>
      <c r="N1376">
        <v>-1</v>
      </c>
      <c r="O1376">
        <v>-1</v>
      </c>
      <c r="P1376">
        <v>-1</v>
      </c>
      <c r="Q1376">
        <v>-1</v>
      </c>
      <c r="R1376">
        <v>-1</v>
      </c>
      <c r="S1376">
        <v>-2</v>
      </c>
      <c r="T1376">
        <v>145.80000000000001</v>
      </c>
      <c r="U1376">
        <v>33.5</v>
      </c>
      <c r="V1376">
        <v>15.759</v>
      </c>
      <c r="W1376">
        <v>-1</v>
      </c>
      <c r="X1376">
        <v>1</v>
      </c>
      <c r="Y1376">
        <v>3</v>
      </c>
      <c r="Z1376">
        <f>IF(AND(MIN(data!D1376:'data'!K1376, data!M1376:'data'!Y1376)&gt;=0, IF(data!L1376&lt;0, FALSE, data!L1376&lt;=95),COUNTA(data!D1376:'data'!Y1376)=22), 1, 0)</f>
        <v>0</v>
      </c>
      <c r="AA1376">
        <f>IF(data!D1376=3, IF(COUNTIFS(data!A:A, data!A1376, data!G:G, "&lt;&gt;2")=0, 1, 0), 0)</f>
        <v>0</v>
      </c>
      <c r="AB1376">
        <f>IF(AND(data!G1376=2, COUNTIFS(data!A:A, data!A1376, data!G:G, 2) = data!D1376), 1, 0)</f>
        <v>0</v>
      </c>
      <c r="AC1376" t="str">
        <f>IF(AB1376=1, data!D1376, "0")</f>
        <v>0</v>
      </c>
    </row>
    <row r="1377" spans="1:29" x14ac:dyDescent="0.25">
      <c r="A1377" s="1">
        <v>211181</v>
      </c>
      <c r="B1377">
        <v>5</v>
      </c>
      <c r="C1377" s="1" t="s">
        <v>1398</v>
      </c>
      <c r="D1377">
        <v>5</v>
      </c>
      <c r="E1377">
        <v>3</v>
      </c>
      <c r="F1377">
        <v>11</v>
      </c>
      <c r="G1377">
        <v>1</v>
      </c>
      <c r="H1377">
        <v>6</v>
      </c>
      <c r="I1377">
        <v>-1</v>
      </c>
      <c r="J1377">
        <v>1</v>
      </c>
      <c r="K1377">
        <v>-1</v>
      </c>
      <c r="L1377">
        <v>96</v>
      </c>
      <c r="M1377">
        <v>2</v>
      </c>
      <c r="N1377">
        <v>-1</v>
      </c>
      <c r="O1377">
        <v>-1</v>
      </c>
      <c r="P1377">
        <v>-1</v>
      </c>
      <c r="Q1377">
        <v>-1</v>
      </c>
      <c r="R1377">
        <v>-1</v>
      </c>
      <c r="S1377">
        <v>-2</v>
      </c>
      <c r="T1377">
        <v>132.5</v>
      </c>
      <c r="U1377">
        <v>27.5</v>
      </c>
      <c r="V1377">
        <v>15.664</v>
      </c>
      <c r="W1377">
        <v>-1</v>
      </c>
      <c r="X1377">
        <v>-2</v>
      </c>
      <c r="Y1377">
        <v>-2</v>
      </c>
      <c r="Z1377">
        <f>IF(AND(MIN(data!D1377:'data'!K1377, data!M1377:'data'!Y1377)&gt;=0, IF(data!L1377&lt;0, FALSE, data!L1377&lt;=95),COUNTA(data!D1377:'data'!Y1377)=22), 1, 0)</f>
        <v>0</v>
      </c>
      <c r="AA1377">
        <f>IF(data!D1377=3, IF(COUNTIFS(data!A:A, data!A1377, data!G:G, "&lt;&gt;2")=0, 1, 0), 0)</f>
        <v>0</v>
      </c>
      <c r="AB1377">
        <f>IF(AND(data!G1377=2, COUNTIFS(data!A:A, data!A1377, data!G:G, 2) = data!D1377), 1, 0)</f>
        <v>0</v>
      </c>
      <c r="AC1377" t="str">
        <f>IF(AB1377=1, data!D1377, "0")</f>
        <v>0</v>
      </c>
    </row>
    <row r="1378" spans="1:29" x14ac:dyDescent="0.25">
      <c r="A1378" s="1">
        <v>211201</v>
      </c>
      <c r="B1378">
        <v>1</v>
      </c>
      <c r="C1378" s="1" t="s">
        <v>1399</v>
      </c>
      <c r="D1378">
        <v>1</v>
      </c>
      <c r="E1378">
        <v>3</v>
      </c>
      <c r="F1378">
        <v>11</v>
      </c>
      <c r="G1378">
        <v>2</v>
      </c>
      <c r="H1378">
        <v>65</v>
      </c>
      <c r="I1378">
        <v>4</v>
      </c>
      <c r="J1378">
        <v>1</v>
      </c>
      <c r="K1378">
        <v>4</v>
      </c>
      <c r="L1378">
        <v>8</v>
      </c>
      <c r="M1378">
        <v>3</v>
      </c>
      <c r="N1378">
        <v>3</v>
      </c>
      <c r="O1378">
        <v>5</v>
      </c>
      <c r="P1378">
        <v>1</v>
      </c>
      <c r="Q1378">
        <v>13.558</v>
      </c>
      <c r="R1378">
        <v>-1</v>
      </c>
      <c r="S1378">
        <v>6</v>
      </c>
      <c r="T1378">
        <v>154.1</v>
      </c>
      <c r="U1378">
        <v>59.1</v>
      </c>
      <c r="V1378">
        <v>24.888000000000002</v>
      </c>
      <c r="W1378">
        <v>0.747</v>
      </c>
      <c r="X1378">
        <v>2</v>
      </c>
      <c r="Y1378">
        <v>3</v>
      </c>
      <c r="Z1378">
        <f>IF(AND(MIN(data!D1378:'data'!K1378, data!M1378:'data'!Y1378)&gt;=0, IF(data!L1378&lt;0, FALSE, data!L1378&lt;=95),COUNTA(data!D1378:'data'!Y1378)=22), 1, 0)</f>
        <v>0</v>
      </c>
      <c r="AA1378">
        <f>IF(data!D1378=3, IF(COUNTIFS(data!A:A, data!A1378, data!G:G, "&lt;&gt;2")=0, 1, 0), 0)</f>
        <v>0</v>
      </c>
      <c r="AB1378">
        <f>IF(AND(data!G1378=2, COUNTIFS(data!A:A, data!A1378, data!G:G, 2) = data!D1378), 1, 0)</f>
        <v>1</v>
      </c>
      <c r="AC1378">
        <f>IF(AB1378=1, data!D1378, "0")</f>
        <v>1</v>
      </c>
    </row>
    <row r="1379" spans="1:29" x14ac:dyDescent="0.25">
      <c r="A1379" s="1">
        <v>211251</v>
      </c>
      <c r="B1379">
        <v>1</v>
      </c>
      <c r="C1379" s="1" t="s">
        <v>1400</v>
      </c>
      <c r="D1379">
        <v>1</v>
      </c>
      <c r="E1379">
        <v>3</v>
      </c>
      <c r="F1379">
        <v>11</v>
      </c>
      <c r="G1379">
        <v>1</v>
      </c>
      <c r="H1379">
        <v>69</v>
      </c>
      <c r="I1379">
        <v>5</v>
      </c>
      <c r="J1379">
        <v>1</v>
      </c>
      <c r="K1379">
        <v>7</v>
      </c>
      <c r="L1379">
        <v>5</v>
      </c>
      <c r="M1379">
        <v>2</v>
      </c>
      <c r="N1379">
        <v>1</v>
      </c>
      <c r="O1379">
        <v>5</v>
      </c>
      <c r="P1379">
        <v>1</v>
      </c>
      <c r="Q1379">
        <v>0.14499999999999999</v>
      </c>
      <c r="R1379">
        <v>-1</v>
      </c>
      <c r="S1379">
        <v>0</v>
      </c>
      <c r="T1379">
        <v>160.30000000000001</v>
      </c>
      <c r="U1379">
        <v>63</v>
      </c>
      <c r="V1379">
        <v>24.516999999999999</v>
      </c>
      <c r="W1379">
        <v>0.82</v>
      </c>
      <c r="X1379">
        <v>1</v>
      </c>
      <c r="Y1379">
        <v>3</v>
      </c>
      <c r="Z1379">
        <f>IF(AND(MIN(data!D1379:'data'!K1379, data!M1379:'data'!Y1379)&gt;=0, IF(data!L1379&lt;0, FALSE, data!L1379&lt;=95),COUNTA(data!D1379:'data'!Y1379)=22), 1, 0)</f>
        <v>0</v>
      </c>
      <c r="AA1379">
        <f>IF(data!D1379=3, IF(COUNTIFS(data!A:A, data!A1379, data!G:G, "&lt;&gt;2")=0, 1, 0), 0)</f>
        <v>0</v>
      </c>
      <c r="AB1379">
        <f>IF(AND(data!G1379=2, COUNTIFS(data!A:A, data!A1379, data!G:G, 2) = data!D1379), 1, 0)</f>
        <v>0</v>
      </c>
      <c r="AC1379" t="str">
        <f>IF(AB1379=1, data!D1379, "0")</f>
        <v>0</v>
      </c>
    </row>
    <row r="1380" spans="1:29" x14ac:dyDescent="0.25">
      <c r="A1380" s="1">
        <v>211271</v>
      </c>
      <c r="B1380">
        <v>1</v>
      </c>
      <c r="C1380" s="1" t="s">
        <v>1401</v>
      </c>
      <c r="D1380">
        <v>1</v>
      </c>
      <c r="E1380">
        <v>3</v>
      </c>
      <c r="F1380">
        <v>11</v>
      </c>
      <c r="G1380">
        <v>1</v>
      </c>
      <c r="H1380">
        <v>80</v>
      </c>
      <c r="I1380">
        <v>5</v>
      </c>
      <c r="J1380">
        <v>1</v>
      </c>
      <c r="K1380">
        <v>5</v>
      </c>
      <c r="L1380">
        <v>6</v>
      </c>
      <c r="M1380">
        <v>3</v>
      </c>
      <c r="N1380">
        <v>3</v>
      </c>
      <c r="O1380">
        <v>5</v>
      </c>
      <c r="P1380">
        <v>1</v>
      </c>
      <c r="Q1380">
        <v>35.56</v>
      </c>
      <c r="R1380">
        <v>-1</v>
      </c>
      <c r="S1380">
        <v>0</v>
      </c>
      <c r="T1380">
        <v>155.19999999999999</v>
      </c>
      <c r="U1380">
        <v>103.4</v>
      </c>
      <c r="V1380">
        <v>42.927999999999997</v>
      </c>
      <c r="W1380">
        <v>0.90100000000000002</v>
      </c>
      <c r="X1380">
        <v>2</v>
      </c>
      <c r="Y1380">
        <v>3</v>
      </c>
      <c r="Z1380">
        <f>IF(AND(MIN(data!D1380:'data'!K1380, data!M1380:'data'!Y1380)&gt;=0, IF(data!L1380&lt;0, FALSE, data!L1380&lt;=95),COUNTA(data!D1380:'data'!Y1380)=22), 1, 0)</f>
        <v>0</v>
      </c>
      <c r="AA1380">
        <f>IF(data!D1380=3, IF(COUNTIFS(data!A:A, data!A1380, data!G:G, "&lt;&gt;2")=0, 1, 0), 0)</f>
        <v>0</v>
      </c>
      <c r="AB1380">
        <f>IF(AND(data!G1380=2, COUNTIFS(data!A:A, data!A1380, data!G:G, 2) = data!D1380), 1, 0)</f>
        <v>0</v>
      </c>
      <c r="AC1380" t="str">
        <f>IF(AB1380=1, data!D1380, "0")</f>
        <v>0</v>
      </c>
    </row>
    <row r="1381" spans="1:29" x14ac:dyDescent="0.25">
      <c r="A1381" s="1">
        <v>211341</v>
      </c>
      <c r="B1381">
        <v>1</v>
      </c>
      <c r="C1381" s="1" t="s">
        <v>1402</v>
      </c>
      <c r="D1381">
        <v>2</v>
      </c>
      <c r="E1381">
        <v>3</v>
      </c>
      <c r="F1381">
        <v>11</v>
      </c>
      <c r="G1381">
        <v>1</v>
      </c>
      <c r="H1381">
        <v>55</v>
      </c>
      <c r="I1381">
        <v>2</v>
      </c>
      <c r="J1381">
        <v>1</v>
      </c>
      <c r="K1381">
        <v>1</v>
      </c>
      <c r="L1381">
        <v>18</v>
      </c>
      <c r="M1381">
        <v>1</v>
      </c>
      <c r="N1381">
        <v>3</v>
      </c>
      <c r="O1381">
        <v>5</v>
      </c>
      <c r="P1381">
        <v>1</v>
      </c>
      <c r="Q1381">
        <v>28.212</v>
      </c>
      <c r="R1381">
        <v>-1</v>
      </c>
      <c r="S1381">
        <v>0</v>
      </c>
      <c r="T1381">
        <v>174.2</v>
      </c>
      <c r="U1381">
        <v>94.2</v>
      </c>
      <c r="V1381">
        <v>31.042000000000002</v>
      </c>
      <c r="W1381">
        <v>0.91800000000000004</v>
      </c>
      <c r="X1381">
        <v>2</v>
      </c>
      <c r="Y1381">
        <v>3</v>
      </c>
      <c r="Z1381">
        <f>IF(AND(MIN(data!D1381:'data'!K1381, data!M1381:'data'!Y1381)&gt;=0, IF(data!L1381&lt;0, FALSE, data!L1381&lt;=95),COUNTA(data!D1381:'data'!Y1381)=22), 1, 0)</f>
        <v>0</v>
      </c>
      <c r="AA1381">
        <f>IF(data!D1381=3, IF(COUNTIFS(data!A:A, data!A1381, data!G:G, "&lt;&gt;2")=0, 1, 0), 0)</f>
        <v>0</v>
      </c>
      <c r="AB1381">
        <f>IF(AND(data!G1381=2, COUNTIFS(data!A:A, data!A1381, data!G:G, 2) = data!D1381), 1, 0)</f>
        <v>0</v>
      </c>
      <c r="AC1381" t="str">
        <f>IF(AB1381=1, data!D1381, "0")</f>
        <v>0</v>
      </c>
    </row>
    <row r="1382" spans="1:29" x14ac:dyDescent="0.25">
      <c r="A1382" s="1">
        <v>211341</v>
      </c>
      <c r="B1382">
        <v>2</v>
      </c>
      <c r="C1382" s="1" t="s">
        <v>1403</v>
      </c>
      <c r="D1382">
        <v>2</v>
      </c>
      <c r="E1382">
        <v>3</v>
      </c>
      <c r="F1382">
        <v>11</v>
      </c>
      <c r="G1382">
        <v>2</v>
      </c>
      <c r="H1382">
        <v>54</v>
      </c>
      <c r="I1382">
        <v>2</v>
      </c>
      <c r="J1382">
        <v>1</v>
      </c>
      <c r="K1382">
        <v>2</v>
      </c>
      <c r="L1382">
        <v>18</v>
      </c>
      <c r="M1382">
        <v>1</v>
      </c>
      <c r="N1382">
        <v>2</v>
      </c>
      <c r="O1382">
        <v>5</v>
      </c>
      <c r="P1382">
        <v>1</v>
      </c>
      <c r="Q1382">
        <v>4.7880000000000003</v>
      </c>
      <c r="R1382">
        <v>-1</v>
      </c>
      <c r="S1382">
        <v>0</v>
      </c>
      <c r="T1382">
        <v>150.6</v>
      </c>
      <c r="U1382">
        <v>53.8</v>
      </c>
      <c r="V1382">
        <v>23.721</v>
      </c>
      <c r="W1382">
        <v>0.78300000000000003</v>
      </c>
      <c r="X1382">
        <v>1</v>
      </c>
      <c r="Y1382">
        <v>3</v>
      </c>
      <c r="Z1382">
        <f>IF(AND(MIN(data!D1382:'data'!K1382, data!M1382:'data'!Y1382)&gt;=0, IF(data!L1382&lt;0, FALSE, data!L1382&lt;=95),COUNTA(data!D1382:'data'!Y1382)=22), 1, 0)</f>
        <v>0</v>
      </c>
      <c r="AA1382">
        <f>IF(data!D1382=3, IF(COUNTIFS(data!A:A, data!A1382, data!G:G, "&lt;&gt;2")=0, 1, 0), 0)</f>
        <v>0</v>
      </c>
      <c r="AB1382">
        <f>IF(AND(data!G1382=2, COUNTIFS(data!A:A, data!A1382, data!G:G, 2) = data!D1382), 1, 0)</f>
        <v>0</v>
      </c>
      <c r="AC1382" t="str">
        <f>IF(AB1382=1, data!D1382, "0")</f>
        <v>0</v>
      </c>
    </row>
    <row r="1383" spans="1:29" x14ac:dyDescent="0.25">
      <c r="A1383" s="1">
        <v>211351</v>
      </c>
      <c r="B1383">
        <v>1</v>
      </c>
      <c r="C1383" s="1" t="s">
        <v>1404</v>
      </c>
      <c r="D1383">
        <v>1</v>
      </c>
      <c r="E1383">
        <v>3</v>
      </c>
      <c r="F1383">
        <v>11</v>
      </c>
      <c r="G1383">
        <v>2</v>
      </c>
      <c r="H1383">
        <v>65</v>
      </c>
      <c r="I1383">
        <v>5</v>
      </c>
      <c r="J1383">
        <v>1</v>
      </c>
      <c r="K1383">
        <v>7</v>
      </c>
      <c r="L1383">
        <v>5</v>
      </c>
      <c r="M1383">
        <v>4</v>
      </c>
      <c r="N1383">
        <v>3</v>
      </c>
      <c r="O1383">
        <v>5</v>
      </c>
      <c r="P1383">
        <v>1</v>
      </c>
      <c r="Q1383">
        <v>5.7690000000000001</v>
      </c>
      <c r="R1383">
        <v>-1</v>
      </c>
      <c r="S1383">
        <v>2</v>
      </c>
      <c r="T1383">
        <v>166.4</v>
      </c>
      <c r="U1383">
        <v>111.2</v>
      </c>
      <c r="V1383">
        <v>40.159999999999997</v>
      </c>
      <c r="W1383">
        <v>0.78600000000000003</v>
      </c>
      <c r="X1383">
        <v>2</v>
      </c>
      <c r="Y1383">
        <v>1</v>
      </c>
      <c r="Z1383">
        <f>IF(AND(MIN(data!D1383:'data'!K1383, data!M1383:'data'!Y1383)&gt;=0, IF(data!L1383&lt;0, FALSE, data!L1383&lt;=95),COUNTA(data!D1383:'data'!Y1383)=22), 1, 0)</f>
        <v>0</v>
      </c>
      <c r="AA1383">
        <f>IF(data!D1383=3, IF(COUNTIFS(data!A:A, data!A1383, data!G:G, "&lt;&gt;2")=0, 1, 0), 0)</f>
        <v>0</v>
      </c>
      <c r="AB1383">
        <f>IF(AND(data!G1383=2, COUNTIFS(data!A:A, data!A1383, data!G:G, 2) = data!D1383), 1, 0)</f>
        <v>1</v>
      </c>
      <c r="AC1383">
        <f>IF(AB1383=1, data!D1383, "0")</f>
        <v>1</v>
      </c>
    </row>
    <row r="1384" spans="1:29" x14ac:dyDescent="0.25">
      <c r="A1384" s="1">
        <v>211371</v>
      </c>
      <c r="B1384">
        <v>1</v>
      </c>
      <c r="C1384" s="1" t="s">
        <v>1405</v>
      </c>
      <c r="D1384">
        <v>2</v>
      </c>
      <c r="E1384">
        <v>3</v>
      </c>
      <c r="F1384">
        <v>11</v>
      </c>
      <c r="G1384">
        <v>1</v>
      </c>
      <c r="H1384">
        <v>50</v>
      </c>
      <c r="I1384">
        <v>2</v>
      </c>
      <c r="J1384">
        <v>1</v>
      </c>
      <c r="K1384">
        <v>2</v>
      </c>
      <c r="L1384">
        <v>97</v>
      </c>
      <c r="M1384">
        <v>2</v>
      </c>
      <c r="N1384">
        <v>3</v>
      </c>
      <c r="O1384">
        <v>5</v>
      </c>
      <c r="P1384">
        <v>1</v>
      </c>
      <c r="Q1384">
        <v>30.75</v>
      </c>
      <c r="R1384">
        <v>-1</v>
      </c>
      <c r="S1384">
        <v>0</v>
      </c>
      <c r="T1384">
        <v>171.5</v>
      </c>
      <c r="U1384">
        <v>85.3</v>
      </c>
      <c r="V1384">
        <v>29.001999999999999</v>
      </c>
      <c r="W1384">
        <v>-1</v>
      </c>
      <c r="X1384">
        <v>2</v>
      </c>
      <c r="Y1384">
        <v>3</v>
      </c>
      <c r="Z1384">
        <f>IF(AND(MIN(data!D1384:'data'!K1384, data!M1384:'data'!Y1384)&gt;=0, IF(data!L1384&lt;0, FALSE, data!L1384&lt;=95),COUNTA(data!D1384:'data'!Y1384)=22), 1, 0)</f>
        <v>0</v>
      </c>
      <c r="AA1384">
        <f>IF(data!D1384=3, IF(COUNTIFS(data!A:A, data!A1384, data!G:G, "&lt;&gt;2")=0, 1, 0), 0)</f>
        <v>0</v>
      </c>
      <c r="AB1384">
        <f>IF(AND(data!G1384=2, COUNTIFS(data!A:A, data!A1384, data!G:G, 2) = data!D1384), 1, 0)</f>
        <v>0</v>
      </c>
      <c r="AC1384" t="str">
        <f>IF(AB1384=1, data!D1384, "0")</f>
        <v>0</v>
      </c>
    </row>
    <row r="1385" spans="1:29" x14ac:dyDescent="0.25">
      <c r="A1385" s="1">
        <v>211371</v>
      </c>
      <c r="B1385">
        <v>2</v>
      </c>
      <c r="C1385" s="1" t="s">
        <v>1406</v>
      </c>
      <c r="D1385">
        <v>2</v>
      </c>
      <c r="E1385">
        <v>3</v>
      </c>
      <c r="F1385">
        <v>11</v>
      </c>
      <c r="G1385">
        <v>2</v>
      </c>
      <c r="H1385">
        <v>49</v>
      </c>
      <c r="I1385">
        <v>2</v>
      </c>
      <c r="J1385">
        <v>1</v>
      </c>
      <c r="K1385">
        <v>2</v>
      </c>
      <c r="L1385">
        <v>97</v>
      </c>
      <c r="M1385">
        <v>2</v>
      </c>
      <c r="N1385">
        <v>4</v>
      </c>
      <c r="O1385">
        <v>1</v>
      </c>
      <c r="P1385">
        <v>1</v>
      </c>
      <c r="Q1385">
        <v>12.116</v>
      </c>
      <c r="R1385">
        <v>-1</v>
      </c>
      <c r="S1385">
        <v>0</v>
      </c>
      <c r="T1385">
        <v>162.80000000000001</v>
      </c>
      <c r="U1385">
        <v>64.099999999999994</v>
      </c>
      <c r="V1385">
        <v>24.184999999999999</v>
      </c>
      <c r="W1385">
        <v>-1</v>
      </c>
      <c r="X1385">
        <v>2</v>
      </c>
      <c r="Y1385">
        <v>1</v>
      </c>
      <c r="Z1385">
        <f>IF(AND(MIN(data!D1385:'data'!K1385, data!M1385:'data'!Y1385)&gt;=0, IF(data!L1385&lt;0, FALSE, data!L1385&lt;=95),COUNTA(data!D1385:'data'!Y1385)=22), 1, 0)</f>
        <v>0</v>
      </c>
      <c r="AA1385">
        <f>IF(data!D1385=3, IF(COUNTIFS(data!A:A, data!A1385, data!G:G, "&lt;&gt;2")=0, 1, 0), 0)</f>
        <v>0</v>
      </c>
      <c r="AB1385">
        <f>IF(AND(data!G1385=2, COUNTIFS(data!A:A, data!A1385, data!G:G, 2) = data!D1385), 1, 0)</f>
        <v>0</v>
      </c>
      <c r="AC1385" t="str">
        <f>IF(AB1385=1, data!D1385, "0")</f>
        <v>0</v>
      </c>
    </row>
    <row r="1386" spans="1:29" x14ac:dyDescent="0.25">
      <c r="A1386" s="1">
        <v>212151</v>
      </c>
      <c r="B1386">
        <v>1</v>
      </c>
      <c r="C1386" s="1" t="s">
        <v>1407</v>
      </c>
      <c r="D1386">
        <v>2</v>
      </c>
      <c r="E1386">
        <v>7</v>
      </c>
      <c r="F1386">
        <v>7</v>
      </c>
      <c r="G1386">
        <v>2</v>
      </c>
      <c r="H1386">
        <v>47</v>
      </c>
      <c r="I1386">
        <v>4</v>
      </c>
      <c r="J1386">
        <v>1</v>
      </c>
      <c r="K1386">
        <v>7</v>
      </c>
      <c r="L1386">
        <v>6</v>
      </c>
      <c r="M1386">
        <v>2</v>
      </c>
      <c r="N1386">
        <v>4</v>
      </c>
      <c r="O1386">
        <v>2</v>
      </c>
      <c r="P1386">
        <v>2</v>
      </c>
      <c r="Q1386">
        <v>0.23200000000000001</v>
      </c>
      <c r="R1386">
        <v>-1</v>
      </c>
      <c r="S1386">
        <v>0</v>
      </c>
      <c r="T1386">
        <v>-1</v>
      </c>
      <c r="U1386">
        <v>-1</v>
      </c>
      <c r="V1386">
        <v>-1</v>
      </c>
      <c r="W1386">
        <v>-1</v>
      </c>
      <c r="X1386">
        <v>-8</v>
      </c>
      <c r="Y1386">
        <v>3</v>
      </c>
      <c r="Z1386">
        <f>IF(AND(MIN(data!D1386:'data'!K1386, data!M1386:'data'!Y1386)&gt;=0, IF(data!L1386&lt;0, FALSE, data!L1386&lt;=95),COUNTA(data!D1386:'data'!Y1386)=22), 1, 0)</f>
        <v>0</v>
      </c>
      <c r="AA1386">
        <f>IF(data!D1386=3, IF(COUNTIFS(data!A:A, data!A1386, data!G:G, "&lt;&gt;2")=0, 1, 0), 0)</f>
        <v>0</v>
      </c>
      <c r="AB1386">
        <f>IF(AND(data!G1386=2, COUNTIFS(data!A:A, data!A1386, data!G:G, 2) = data!D1386), 1, 0)</f>
        <v>0</v>
      </c>
      <c r="AC1386" t="str">
        <f>IF(AB1386=1, data!D1386, "0")</f>
        <v>0</v>
      </c>
    </row>
    <row r="1387" spans="1:29" x14ac:dyDescent="0.25">
      <c r="A1387" s="1">
        <v>212151</v>
      </c>
      <c r="B1387">
        <v>2</v>
      </c>
      <c r="C1387" s="1" t="s">
        <v>1408</v>
      </c>
      <c r="D1387">
        <v>2</v>
      </c>
      <c r="E1387">
        <v>7</v>
      </c>
      <c r="F1387">
        <v>7</v>
      </c>
      <c r="G1387">
        <v>1</v>
      </c>
      <c r="H1387">
        <v>15</v>
      </c>
      <c r="I1387">
        <v>-1</v>
      </c>
      <c r="J1387">
        <v>1</v>
      </c>
      <c r="K1387">
        <v>-1</v>
      </c>
      <c r="L1387">
        <v>6</v>
      </c>
      <c r="M1387">
        <v>1</v>
      </c>
      <c r="N1387">
        <v>-1</v>
      </c>
      <c r="O1387">
        <v>-1</v>
      </c>
      <c r="P1387">
        <v>-1</v>
      </c>
      <c r="Q1387">
        <v>-1</v>
      </c>
      <c r="R1387">
        <v>-1</v>
      </c>
      <c r="S1387">
        <v>1</v>
      </c>
      <c r="T1387">
        <v>-1</v>
      </c>
      <c r="U1387">
        <v>-1</v>
      </c>
      <c r="V1387">
        <v>-1</v>
      </c>
      <c r="W1387">
        <v>-1</v>
      </c>
      <c r="X1387">
        <v>3</v>
      </c>
      <c r="Y1387">
        <v>3</v>
      </c>
      <c r="Z1387">
        <f>IF(AND(MIN(data!D1387:'data'!K1387, data!M1387:'data'!Y1387)&gt;=0, IF(data!L1387&lt;0, FALSE, data!L1387&lt;=95),COUNTA(data!D1387:'data'!Y1387)=22), 1, 0)</f>
        <v>0</v>
      </c>
      <c r="AA1387">
        <f>IF(data!D1387=3, IF(COUNTIFS(data!A:A, data!A1387, data!G:G, "&lt;&gt;2")=0, 1, 0), 0)</f>
        <v>0</v>
      </c>
      <c r="AB1387">
        <f>IF(AND(data!G1387=2, COUNTIFS(data!A:A, data!A1387, data!G:G, 2) = data!D1387), 1, 0)</f>
        <v>0</v>
      </c>
      <c r="AC1387" t="str">
        <f>IF(AB1387=1, data!D1387, "0")</f>
        <v>0</v>
      </c>
    </row>
    <row r="1388" spans="1:29" x14ac:dyDescent="0.25">
      <c r="A1388" s="1">
        <v>212271</v>
      </c>
      <c r="B1388">
        <v>1</v>
      </c>
      <c r="C1388" s="1" t="s">
        <v>1409</v>
      </c>
      <c r="D1388">
        <v>2</v>
      </c>
      <c r="E1388">
        <v>7</v>
      </c>
      <c r="F1388">
        <v>7</v>
      </c>
      <c r="G1388">
        <v>1</v>
      </c>
      <c r="H1388">
        <v>72</v>
      </c>
      <c r="I1388">
        <v>2</v>
      </c>
      <c r="J1388">
        <v>1</v>
      </c>
      <c r="K1388">
        <v>3</v>
      </c>
      <c r="L1388">
        <v>14</v>
      </c>
      <c r="M1388">
        <v>2</v>
      </c>
      <c r="N1388">
        <v>1</v>
      </c>
      <c r="O1388">
        <v>5</v>
      </c>
      <c r="P1388">
        <v>1</v>
      </c>
      <c r="Q1388">
        <v>12.24</v>
      </c>
      <c r="R1388">
        <v>-1</v>
      </c>
      <c r="S1388">
        <v>1</v>
      </c>
      <c r="T1388">
        <v>172.2</v>
      </c>
      <c r="U1388">
        <v>74.3</v>
      </c>
      <c r="V1388">
        <v>25.056999999999999</v>
      </c>
      <c r="W1388">
        <v>0.95299999999999996</v>
      </c>
      <c r="X1388">
        <v>1</v>
      </c>
      <c r="Y1388">
        <v>1</v>
      </c>
      <c r="Z1388">
        <f>IF(AND(MIN(data!D1388:'data'!K1388, data!M1388:'data'!Y1388)&gt;=0, IF(data!L1388&lt;0, FALSE, data!L1388&lt;=95),COUNTA(data!D1388:'data'!Y1388)=22), 1, 0)</f>
        <v>0</v>
      </c>
      <c r="AA1388">
        <f>IF(data!D1388=3, IF(COUNTIFS(data!A:A, data!A1388, data!G:G, "&lt;&gt;2")=0, 1, 0), 0)</f>
        <v>0</v>
      </c>
      <c r="AB1388">
        <f>IF(AND(data!G1388=2, COUNTIFS(data!A:A, data!A1388, data!G:G, 2) = data!D1388), 1, 0)</f>
        <v>0</v>
      </c>
      <c r="AC1388" t="str">
        <f>IF(AB1388=1, data!D1388, "0")</f>
        <v>0</v>
      </c>
    </row>
    <row r="1389" spans="1:29" x14ac:dyDescent="0.25">
      <c r="A1389" s="1">
        <v>212271</v>
      </c>
      <c r="B1389">
        <v>2</v>
      </c>
      <c r="C1389" s="1" t="s">
        <v>1410</v>
      </c>
      <c r="D1389">
        <v>2</v>
      </c>
      <c r="E1389">
        <v>7</v>
      </c>
      <c r="F1389">
        <v>7</v>
      </c>
      <c r="G1389">
        <v>2</v>
      </c>
      <c r="H1389">
        <v>69</v>
      </c>
      <c r="I1389">
        <v>2</v>
      </c>
      <c r="J1389">
        <v>1</v>
      </c>
      <c r="K1389">
        <v>7</v>
      </c>
      <c r="L1389">
        <v>14</v>
      </c>
      <c r="M1389">
        <v>2</v>
      </c>
      <c r="N1389">
        <v>3</v>
      </c>
      <c r="O1389">
        <v>5</v>
      </c>
      <c r="P1389">
        <v>1</v>
      </c>
      <c r="Q1389">
        <v>7.5789999999999997</v>
      </c>
      <c r="R1389">
        <v>-1</v>
      </c>
      <c r="S1389">
        <v>0</v>
      </c>
      <c r="T1389">
        <v>159.5</v>
      </c>
      <c r="U1389">
        <v>74.5</v>
      </c>
      <c r="V1389">
        <v>29.283999999999999</v>
      </c>
      <c r="W1389">
        <v>0.77900000000000003</v>
      </c>
      <c r="X1389">
        <v>2</v>
      </c>
      <c r="Y1389">
        <v>1</v>
      </c>
      <c r="Z1389">
        <f>IF(AND(MIN(data!D1389:'data'!K1389, data!M1389:'data'!Y1389)&gt;=0, IF(data!L1389&lt;0, FALSE, data!L1389&lt;=95),COUNTA(data!D1389:'data'!Y1389)=22), 1, 0)</f>
        <v>0</v>
      </c>
      <c r="AA1389">
        <f>IF(data!D1389=3, IF(COUNTIFS(data!A:A, data!A1389, data!G:G, "&lt;&gt;2")=0, 1, 0), 0)</f>
        <v>0</v>
      </c>
      <c r="AB1389">
        <f>IF(AND(data!G1389=2, COUNTIFS(data!A:A, data!A1389, data!G:G, 2) = data!D1389), 1, 0)</f>
        <v>0</v>
      </c>
      <c r="AC1389" t="str">
        <f>IF(AB1389=1, data!D1389, "0")</f>
        <v>0</v>
      </c>
    </row>
    <row r="1390" spans="1:29" x14ac:dyDescent="0.25">
      <c r="A1390" s="1">
        <v>212341</v>
      </c>
      <c r="B1390">
        <v>1</v>
      </c>
      <c r="C1390" s="1" t="s">
        <v>1411</v>
      </c>
      <c r="D1390">
        <v>1</v>
      </c>
      <c r="E1390">
        <v>7</v>
      </c>
      <c r="F1390">
        <v>7</v>
      </c>
      <c r="G1390">
        <v>1</v>
      </c>
      <c r="H1390">
        <v>77</v>
      </c>
      <c r="I1390">
        <v>5</v>
      </c>
      <c r="J1390">
        <v>1</v>
      </c>
      <c r="K1390">
        <v>7</v>
      </c>
      <c r="L1390">
        <v>6</v>
      </c>
      <c r="M1390">
        <v>2</v>
      </c>
      <c r="N1390">
        <v>3</v>
      </c>
      <c r="O1390">
        <v>5</v>
      </c>
      <c r="P1390">
        <v>1</v>
      </c>
      <c r="Q1390">
        <v>3.0579999999999998</v>
      </c>
      <c r="R1390">
        <v>-1</v>
      </c>
      <c r="S1390">
        <v>0</v>
      </c>
      <c r="T1390">
        <v>143.80000000000001</v>
      </c>
      <c r="U1390">
        <v>57.6</v>
      </c>
      <c r="V1390">
        <v>27.855</v>
      </c>
      <c r="W1390">
        <v>1.008</v>
      </c>
      <c r="X1390">
        <v>2</v>
      </c>
      <c r="Y1390">
        <v>3</v>
      </c>
      <c r="Z1390">
        <f>IF(AND(MIN(data!D1390:'data'!K1390, data!M1390:'data'!Y1390)&gt;=0, IF(data!L1390&lt;0, FALSE, data!L1390&lt;=95),COUNTA(data!D1390:'data'!Y1390)=22), 1, 0)</f>
        <v>0</v>
      </c>
      <c r="AA1390">
        <f>IF(data!D1390=3, IF(COUNTIFS(data!A:A, data!A1390, data!G:G, "&lt;&gt;2")=0, 1, 0), 0)</f>
        <v>0</v>
      </c>
      <c r="AB1390">
        <f>IF(AND(data!G1390=2, COUNTIFS(data!A:A, data!A1390, data!G:G, 2) = data!D1390), 1, 0)</f>
        <v>0</v>
      </c>
      <c r="AC1390" t="str">
        <f>IF(AB1390=1, data!D1390, "0")</f>
        <v>0</v>
      </c>
    </row>
    <row r="1391" spans="1:29" x14ac:dyDescent="0.25">
      <c r="A1391" s="1">
        <v>212371</v>
      </c>
      <c r="B1391">
        <v>1</v>
      </c>
      <c r="C1391" s="1" t="s">
        <v>1412</v>
      </c>
      <c r="D1391">
        <v>2</v>
      </c>
      <c r="E1391">
        <v>7</v>
      </c>
      <c r="F1391">
        <v>7</v>
      </c>
      <c r="G1391">
        <v>1</v>
      </c>
      <c r="H1391">
        <v>31</v>
      </c>
      <c r="I1391">
        <v>6</v>
      </c>
      <c r="J1391">
        <v>1</v>
      </c>
      <c r="K1391">
        <v>4</v>
      </c>
      <c r="L1391">
        <v>18</v>
      </c>
      <c r="M1391">
        <v>3</v>
      </c>
      <c r="N1391">
        <v>3</v>
      </c>
      <c r="O1391">
        <v>5</v>
      </c>
      <c r="P1391">
        <v>1</v>
      </c>
      <c r="Q1391">
        <v>54.5</v>
      </c>
      <c r="R1391">
        <v>-1</v>
      </c>
      <c r="S1391">
        <v>0</v>
      </c>
      <c r="T1391">
        <v>169.7</v>
      </c>
      <c r="U1391">
        <v>75</v>
      </c>
      <c r="V1391">
        <v>26.042999999999999</v>
      </c>
      <c r="W1391">
        <v>0.87</v>
      </c>
      <c r="X1391">
        <v>1</v>
      </c>
      <c r="Y1391">
        <v>3</v>
      </c>
      <c r="Z1391">
        <f>IF(AND(MIN(data!D1391:'data'!K1391, data!M1391:'data'!Y1391)&gt;=0, IF(data!L1391&lt;0, FALSE, data!L1391&lt;=95),COUNTA(data!D1391:'data'!Y1391)=22), 1, 0)</f>
        <v>0</v>
      </c>
      <c r="AA1391">
        <f>IF(data!D1391=3, IF(COUNTIFS(data!A:A, data!A1391, data!G:G, "&lt;&gt;2")=0, 1, 0), 0)</f>
        <v>0</v>
      </c>
      <c r="AB1391">
        <f>IF(AND(data!G1391=2, COUNTIFS(data!A:A, data!A1391, data!G:G, 2) = data!D1391), 1, 0)</f>
        <v>0</v>
      </c>
      <c r="AC1391" t="str">
        <f>IF(AB1391=1, data!D1391, "0")</f>
        <v>0</v>
      </c>
    </row>
    <row r="1392" spans="1:29" x14ac:dyDescent="0.25">
      <c r="A1392" s="1">
        <v>212371</v>
      </c>
      <c r="B1392">
        <v>2</v>
      </c>
      <c r="C1392" s="1" t="s">
        <v>1413</v>
      </c>
      <c r="D1392">
        <v>2</v>
      </c>
      <c r="E1392">
        <v>7</v>
      </c>
      <c r="F1392">
        <v>7</v>
      </c>
      <c r="G1392">
        <v>2</v>
      </c>
      <c r="H1392">
        <v>26</v>
      </c>
      <c r="I1392">
        <v>6</v>
      </c>
      <c r="J1392">
        <v>1</v>
      </c>
      <c r="K1392">
        <v>3</v>
      </c>
      <c r="L1392">
        <v>18</v>
      </c>
      <c r="M1392">
        <v>1</v>
      </c>
      <c r="N1392">
        <v>1</v>
      </c>
      <c r="O1392">
        <v>5</v>
      </c>
      <c r="P1392">
        <v>1</v>
      </c>
      <c r="Q1392">
        <v>72.375</v>
      </c>
      <c r="R1392">
        <v>-1</v>
      </c>
      <c r="S1392">
        <v>0</v>
      </c>
      <c r="T1392">
        <v>160.4</v>
      </c>
      <c r="U1392">
        <v>89.9</v>
      </c>
      <c r="V1392">
        <v>34.942</v>
      </c>
      <c r="W1392">
        <v>0.79900000000000004</v>
      </c>
      <c r="X1392">
        <v>2</v>
      </c>
      <c r="Y1392">
        <v>1</v>
      </c>
      <c r="Z1392">
        <f>IF(AND(MIN(data!D1392:'data'!K1392, data!M1392:'data'!Y1392)&gt;=0, IF(data!L1392&lt;0, FALSE, data!L1392&lt;=95),COUNTA(data!D1392:'data'!Y1392)=22), 1, 0)</f>
        <v>0</v>
      </c>
      <c r="AA1392">
        <f>IF(data!D1392=3, IF(COUNTIFS(data!A:A, data!A1392, data!G:G, "&lt;&gt;2")=0, 1, 0), 0)</f>
        <v>0</v>
      </c>
      <c r="AB1392">
        <f>IF(AND(data!G1392=2, COUNTIFS(data!A:A, data!A1392, data!G:G, 2) = data!D1392), 1, 0)</f>
        <v>0</v>
      </c>
      <c r="AC1392" t="str">
        <f>IF(AB1392=1, data!D1392, "0")</f>
        <v>0</v>
      </c>
    </row>
    <row r="1393" spans="1:29" x14ac:dyDescent="0.25">
      <c r="A1393" s="1">
        <v>213151</v>
      </c>
      <c r="B1393">
        <v>1</v>
      </c>
      <c r="C1393" s="1" t="s">
        <v>1414</v>
      </c>
      <c r="D1393">
        <v>4</v>
      </c>
      <c r="E1393">
        <v>3</v>
      </c>
      <c r="F1393">
        <v>12</v>
      </c>
      <c r="G1393">
        <v>1</v>
      </c>
      <c r="H1393">
        <v>44</v>
      </c>
      <c r="I1393">
        <v>2</v>
      </c>
      <c r="J1393">
        <v>1</v>
      </c>
      <c r="K1393">
        <v>4</v>
      </c>
      <c r="L1393">
        <v>12</v>
      </c>
      <c r="M1393">
        <v>2</v>
      </c>
      <c r="N1393">
        <v>4</v>
      </c>
      <c r="O1393">
        <v>3</v>
      </c>
      <c r="P1393">
        <v>1</v>
      </c>
      <c r="Q1393">
        <v>35.029000000000003</v>
      </c>
      <c r="R1393">
        <v>-1</v>
      </c>
      <c r="S1393">
        <v>0</v>
      </c>
      <c r="T1393">
        <v>171.8</v>
      </c>
      <c r="U1393">
        <v>95.8</v>
      </c>
      <c r="V1393">
        <v>32.457999999999998</v>
      </c>
      <c r="W1393">
        <v>0.96799999999999997</v>
      </c>
      <c r="X1393">
        <v>1</v>
      </c>
      <c r="Y1393">
        <v>1</v>
      </c>
      <c r="Z1393">
        <f>IF(AND(MIN(data!D1393:'data'!K1393, data!M1393:'data'!Y1393)&gt;=0, IF(data!L1393&lt;0, FALSE, data!L1393&lt;=95),COUNTA(data!D1393:'data'!Y1393)=22), 1, 0)</f>
        <v>0</v>
      </c>
      <c r="AA1393">
        <f>IF(data!D1393=3, IF(COUNTIFS(data!A:A, data!A1393, data!G:G, "&lt;&gt;2")=0, 1, 0), 0)</f>
        <v>0</v>
      </c>
      <c r="AB1393">
        <f>IF(AND(data!G1393=2, COUNTIFS(data!A:A, data!A1393, data!G:G, 2) = data!D1393), 1, 0)</f>
        <v>0</v>
      </c>
      <c r="AC1393" t="str">
        <f>IF(AB1393=1, data!D1393, "0")</f>
        <v>0</v>
      </c>
    </row>
    <row r="1394" spans="1:29" x14ac:dyDescent="0.25">
      <c r="A1394" s="1">
        <v>213151</v>
      </c>
      <c r="B1394">
        <v>2</v>
      </c>
      <c r="C1394" s="1" t="s">
        <v>1415</v>
      </c>
      <c r="D1394">
        <v>4</v>
      </c>
      <c r="E1394">
        <v>3</v>
      </c>
      <c r="F1394">
        <v>12</v>
      </c>
      <c r="G1394">
        <v>2</v>
      </c>
      <c r="H1394">
        <v>38</v>
      </c>
      <c r="I1394">
        <v>2</v>
      </c>
      <c r="J1394">
        <v>1</v>
      </c>
      <c r="K1394">
        <v>4</v>
      </c>
      <c r="L1394">
        <v>12</v>
      </c>
      <c r="M1394">
        <v>2</v>
      </c>
      <c r="N1394">
        <v>3</v>
      </c>
      <c r="O1394">
        <v>5</v>
      </c>
      <c r="P1394">
        <v>1</v>
      </c>
      <c r="Q1394">
        <v>36.24</v>
      </c>
      <c r="R1394">
        <v>-1</v>
      </c>
      <c r="S1394">
        <v>5</v>
      </c>
      <c r="T1394">
        <v>160.6</v>
      </c>
      <c r="U1394">
        <v>73.599999999999994</v>
      </c>
      <c r="V1394">
        <v>28.536000000000001</v>
      </c>
      <c r="W1394">
        <v>0.92700000000000005</v>
      </c>
      <c r="X1394">
        <v>2</v>
      </c>
      <c r="Y1394">
        <v>1</v>
      </c>
      <c r="Z1394">
        <f>IF(AND(MIN(data!D1394:'data'!K1394, data!M1394:'data'!Y1394)&gt;=0, IF(data!L1394&lt;0, FALSE, data!L1394&lt;=95),COUNTA(data!D1394:'data'!Y1394)=22), 1, 0)</f>
        <v>0</v>
      </c>
      <c r="AA1394">
        <f>IF(data!D1394=3, IF(COUNTIFS(data!A:A, data!A1394, data!G:G, "&lt;&gt;2")=0, 1, 0), 0)</f>
        <v>0</v>
      </c>
      <c r="AB1394">
        <f>IF(AND(data!G1394=2, COUNTIFS(data!A:A, data!A1394, data!G:G, 2) = data!D1394), 1, 0)</f>
        <v>0</v>
      </c>
      <c r="AC1394" t="str">
        <f>IF(AB1394=1, data!D1394, "0")</f>
        <v>0</v>
      </c>
    </row>
    <row r="1395" spans="1:29" x14ac:dyDescent="0.25">
      <c r="A1395" s="1">
        <v>213151</v>
      </c>
      <c r="B1395">
        <v>3</v>
      </c>
      <c r="C1395" s="1" t="s">
        <v>1416</v>
      </c>
      <c r="D1395">
        <v>4</v>
      </c>
      <c r="E1395">
        <v>3</v>
      </c>
      <c r="F1395">
        <v>12</v>
      </c>
      <c r="G1395">
        <v>1</v>
      </c>
      <c r="H1395">
        <v>15</v>
      </c>
      <c r="I1395">
        <v>-1</v>
      </c>
      <c r="J1395">
        <v>1</v>
      </c>
      <c r="K1395">
        <v>-1</v>
      </c>
      <c r="L1395">
        <v>12</v>
      </c>
      <c r="M1395">
        <v>1</v>
      </c>
      <c r="N1395">
        <v>-1</v>
      </c>
      <c r="O1395">
        <v>-1</v>
      </c>
      <c r="P1395">
        <v>-1</v>
      </c>
      <c r="Q1395">
        <v>-1</v>
      </c>
      <c r="R1395">
        <v>-1</v>
      </c>
      <c r="S1395">
        <v>0</v>
      </c>
      <c r="T1395">
        <v>174.8</v>
      </c>
      <c r="U1395">
        <v>83.1</v>
      </c>
      <c r="V1395">
        <v>27.196999999999999</v>
      </c>
      <c r="W1395">
        <v>-1</v>
      </c>
      <c r="X1395">
        <v>-8</v>
      </c>
      <c r="Y1395">
        <v>3</v>
      </c>
      <c r="Z1395">
        <f>IF(AND(MIN(data!D1395:'data'!K1395, data!M1395:'data'!Y1395)&gt;=0, IF(data!L1395&lt;0, FALSE, data!L1395&lt;=95),COUNTA(data!D1395:'data'!Y1395)=22), 1, 0)</f>
        <v>0</v>
      </c>
      <c r="AA1395">
        <f>IF(data!D1395=3, IF(COUNTIFS(data!A:A, data!A1395, data!G:G, "&lt;&gt;2")=0, 1, 0), 0)</f>
        <v>0</v>
      </c>
      <c r="AB1395">
        <f>IF(AND(data!G1395=2, COUNTIFS(data!A:A, data!A1395, data!G:G, 2) = data!D1395), 1, 0)</f>
        <v>0</v>
      </c>
      <c r="AC1395" t="str">
        <f>IF(AB1395=1, data!D1395, "0")</f>
        <v>0</v>
      </c>
    </row>
    <row r="1396" spans="1:29" x14ac:dyDescent="0.25">
      <c r="A1396" s="1">
        <v>213151</v>
      </c>
      <c r="B1396">
        <v>4</v>
      </c>
      <c r="C1396" s="1" t="s">
        <v>1417</v>
      </c>
      <c r="D1396">
        <v>4</v>
      </c>
      <c r="E1396">
        <v>3</v>
      </c>
      <c r="F1396">
        <v>12</v>
      </c>
      <c r="G1396">
        <v>2</v>
      </c>
      <c r="H1396">
        <v>11</v>
      </c>
      <c r="I1396">
        <v>-1</v>
      </c>
      <c r="J1396">
        <v>1</v>
      </c>
      <c r="K1396">
        <v>-1</v>
      </c>
      <c r="L1396">
        <v>12</v>
      </c>
      <c r="M1396">
        <v>2</v>
      </c>
      <c r="N1396">
        <v>-1</v>
      </c>
      <c r="O1396">
        <v>-1</v>
      </c>
      <c r="P1396">
        <v>-1</v>
      </c>
      <c r="Q1396">
        <v>-1</v>
      </c>
      <c r="R1396">
        <v>-1</v>
      </c>
      <c r="S1396">
        <v>-2</v>
      </c>
      <c r="T1396">
        <v>158.19999999999999</v>
      </c>
      <c r="U1396">
        <v>53.7</v>
      </c>
      <c r="V1396">
        <v>21.457000000000001</v>
      </c>
      <c r="W1396">
        <v>-1</v>
      </c>
      <c r="X1396">
        <v>1</v>
      </c>
      <c r="Y1396">
        <v>3</v>
      </c>
      <c r="Z1396">
        <f>IF(AND(MIN(data!D1396:'data'!K1396, data!M1396:'data'!Y1396)&gt;=0, IF(data!L1396&lt;0, FALSE, data!L1396&lt;=95),COUNTA(data!D1396:'data'!Y1396)=22), 1, 0)</f>
        <v>0</v>
      </c>
      <c r="AA1396">
        <f>IF(data!D1396=3, IF(COUNTIFS(data!A:A, data!A1396, data!G:G, "&lt;&gt;2")=0, 1, 0), 0)</f>
        <v>0</v>
      </c>
      <c r="AB1396">
        <f>IF(AND(data!G1396=2, COUNTIFS(data!A:A, data!A1396, data!G:G, 2) = data!D1396), 1, 0)</f>
        <v>0</v>
      </c>
      <c r="AC1396" t="str">
        <f>IF(AB1396=1, data!D1396, "0")</f>
        <v>0</v>
      </c>
    </row>
    <row r="1397" spans="1:29" x14ac:dyDescent="0.25">
      <c r="A1397" s="1">
        <v>213181</v>
      </c>
      <c r="B1397">
        <v>1</v>
      </c>
      <c r="C1397" s="1" t="s">
        <v>1418</v>
      </c>
      <c r="D1397">
        <v>2</v>
      </c>
      <c r="E1397">
        <v>3</v>
      </c>
      <c r="F1397">
        <v>12</v>
      </c>
      <c r="G1397">
        <v>2</v>
      </c>
      <c r="H1397">
        <v>39</v>
      </c>
      <c r="I1397">
        <v>2</v>
      </c>
      <c r="J1397">
        <v>1</v>
      </c>
      <c r="K1397">
        <v>5</v>
      </c>
      <c r="L1397">
        <v>96</v>
      </c>
      <c r="M1397">
        <v>2</v>
      </c>
      <c r="N1397">
        <v>3</v>
      </c>
      <c r="O1397">
        <v>5</v>
      </c>
      <c r="P1397">
        <v>2</v>
      </c>
      <c r="Q1397">
        <v>0</v>
      </c>
      <c r="R1397">
        <v>-1</v>
      </c>
      <c r="S1397">
        <v>2</v>
      </c>
      <c r="T1397">
        <v>166.2</v>
      </c>
      <c r="U1397">
        <v>107.2</v>
      </c>
      <c r="V1397">
        <v>38.808999999999997</v>
      </c>
      <c r="W1397">
        <v>-1</v>
      </c>
      <c r="X1397">
        <v>2</v>
      </c>
      <c r="Y1397">
        <v>1</v>
      </c>
      <c r="Z1397">
        <f>IF(AND(MIN(data!D1397:'data'!K1397, data!M1397:'data'!Y1397)&gt;=0, IF(data!L1397&lt;0, FALSE, data!L1397&lt;=95),COUNTA(data!D1397:'data'!Y1397)=22), 1, 0)</f>
        <v>0</v>
      </c>
      <c r="AA1397">
        <f>IF(data!D1397=3, IF(COUNTIFS(data!A:A, data!A1397, data!G:G, "&lt;&gt;2")=0, 1, 0), 0)</f>
        <v>0</v>
      </c>
      <c r="AB1397">
        <f>IF(AND(data!G1397=2, COUNTIFS(data!A:A, data!A1397, data!G:G, 2) = data!D1397), 1, 0)</f>
        <v>1</v>
      </c>
      <c r="AC1397">
        <f>IF(AB1397=1, data!D1397, "0")</f>
        <v>2</v>
      </c>
    </row>
    <row r="1398" spans="1:29" x14ac:dyDescent="0.25">
      <c r="A1398" s="1">
        <v>213181</v>
      </c>
      <c r="B1398">
        <v>2</v>
      </c>
      <c r="C1398" s="1" t="s">
        <v>1419</v>
      </c>
      <c r="D1398">
        <v>2</v>
      </c>
      <c r="E1398">
        <v>3</v>
      </c>
      <c r="F1398">
        <v>12</v>
      </c>
      <c r="G1398">
        <v>2</v>
      </c>
      <c r="H1398">
        <v>14</v>
      </c>
      <c r="I1398">
        <v>-1</v>
      </c>
      <c r="J1398">
        <v>1</v>
      </c>
      <c r="K1398">
        <v>-1</v>
      </c>
      <c r="L1398">
        <v>96</v>
      </c>
      <c r="M1398">
        <v>3</v>
      </c>
      <c r="N1398">
        <v>-1</v>
      </c>
      <c r="O1398">
        <v>-1</v>
      </c>
      <c r="P1398">
        <v>-1</v>
      </c>
      <c r="Q1398">
        <v>-1</v>
      </c>
      <c r="R1398">
        <v>-1</v>
      </c>
      <c r="S1398">
        <v>3</v>
      </c>
      <c r="T1398">
        <v>176.6</v>
      </c>
      <c r="U1398">
        <v>110.7</v>
      </c>
      <c r="V1398">
        <v>35.494999999999997</v>
      </c>
      <c r="W1398">
        <v>-1</v>
      </c>
      <c r="X1398">
        <v>2</v>
      </c>
      <c r="Y1398">
        <v>1</v>
      </c>
      <c r="Z1398">
        <f>IF(AND(MIN(data!D1398:'data'!K1398, data!M1398:'data'!Y1398)&gt;=0, IF(data!L1398&lt;0, FALSE, data!L1398&lt;=95),COUNTA(data!D1398:'data'!Y1398)=22), 1, 0)</f>
        <v>0</v>
      </c>
      <c r="AA1398">
        <f>IF(data!D1398=3, IF(COUNTIFS(data!A:A, data!A1398, data!G:G, "&lt;&gt;2")=0, 1, 0), 0)</f>
        <v>0</v>
      </c>
      <c r="AB1398">
        <f>IF(AND(data!G1398=2, COUNTIFS(data!A:A, data!A1398, data!G:G, 2) = data!D1398), 1, 0)</f>
        <v>1</v>
      </c>
      <c r="AC1398">
        <f>IF(AB1398=1, data!D1398, "0")</f>
        <v>2</v>
      </c>
    </row>
    <row r="1399" spans="1:29" x14ac:dyDescent="0.25">
      <c r="A1399" s="1">
        <v>213251</v>
      </c>
      <c r="B1399">
        <v>1</v>
      </c>
      <c r="C1399" s="1" t="s">
        <v>1420</v>
      </c>
      <c r="D1399">
        <v>1</v>
      </c>
      <c r="E1399">
        <v>3</v>
      </c>
      <c r="F1399">
        <v>12</v>
      </c>
      <c r="G1399">
        <v>1</v>
      </c>
      <c r="H1399">
        <v>81</v>
      </c>
      <c r="I1399">
        <v>5</v>
      </c>
      <c r="J1399">
        <v>1</v>
      </c>
      <c r="K1399">
        <v>7</v>
      </c>
      <c r="L1399">
        <v>97</v>
      </c>
      <c r="M1399">
        <v>3</v>
      </c>
      <c r="N1399">
        <v>1</v>
      </c>
      <c r="O1399">
        <v>5</v>
      </c>
      <c r="P1399">
        <v>1</v>
      </c>
      <c r="Q1399">
        <v>0.14399999999999999</v>
      </c>
      <c r="R1399">
        <v>-1</v>
      </c>
      <c r="S1399">
        <v>-9</v>
      </c>
      <c r="T1399">
        <v>-1</v>
      </c>
      <c r="U1399">
        <v>-1</v>
      </c>
      <c r="V1399">
        <v>-1</v>
      </c>
      <c r="W1399">
        <v>-1</v>
      </c>
      <c r="X1399">
        <v>-8</v>
      </c>
      <c r="Y1399">
        <v>3</v>
      </c>
      <c r="Z1399">
        <f>IF(AND(MIN(data!D1399:'data'!K1399, data!M1399:'data'!Y1399)&gt;=0, IF(data!L1399&lt;0, FALSE, data!L1399&lt;=95),COUNTA(data!D1399:'data'!Y1399)=22), 1, 0)</f>
        <v>0</v>
      </c>
      <c r="AA1399">
        <f>IF(data!D1399=3, IF(COUNTIFS(data!A:A, data!A1399, data!G:G, "&lt;&gt;2")=0, 1, 0), 0)</f>
        <v>0</v>
      </c>
      <c r="AB1399">
        <f>IF(AND(data!G1399=2, COUNTIFS(data!A:A, data!A1399, data!G:G, 2) = data!D1399), 1, 0)</f>
        <v>0</v>
      </c>
      <c r="AC1399" t="str">
        <f>IF(AB1399=1, data!D1399, "0")</f>
        <v>0</v>
      </c>
    </row>
    <row r="1400" spans="1:29" x14ac:dyDescent="0.25">
      <c r="A1400" s="1">
        <v>213271</v>
      </c>
      <c r="B1400">
        <v>1</v>
      </c>
      <c r="C1400" s="1" t="s">
        <v>1421</v>
      </c>
      <c r="D1400">
        <v>3</v>
      </c>
      <c r="E1400">
        <v>3</v>
      </c>
      <c r="F1400">
        <v>12</v>
      </c>
      <c r="G1400">
        <v>2</v>
      </c>
      <c r="H1400">
        <v>39</v>
      </c>
      <c r="I1400">
        <v>6</v>
      </c>
      <c r="J1400">
        <v>1</v>
      </c>
      <c r="K1400">
        <v>2</v>
      </c>
      <c r="L1400">
        <v>12</v>
      </c>
      <c r="M1400">
        <v>2</v>
      </c>
      <c r="N1400">
        <v>1</v>
      </c>
      <c r="O1400">
        <v>5</v>
      </c>
      <c r="P1400">
        <v>1</v>
      </c>
      <c r="Q1400">
        <v>14</v>
      </c>
      <c r="R1400">
        <v>-1</v>
      </c>
      <c r="S1400">
        <v>9</v>
      </c>
      <c r="T1400">
        <v>166.8</v>
      </c>
      <c r="U1400">
        <v>58.3</v>
      </c>
      <c r="V1400">
        <v>20.954000000000001</v>
      </c>
      <c r="W1400">
        <v>-1</v>
      </c>
      <c r="X1400">
        <v>3</v>
      </c>
      <c r="Y1400">
        <v>2</v>
      </c>
      <c r="Z1400">
        <f>IF(AND(MIN(data!D1400:'data'!K1400, data!M1400:'data'!Y1400)&gt;=0, IF(data!L1400&lt;0, FALSE, data!L1400&lt;=95),COUNTA(data!D1400:'data'!Y1400)=22), 1, 0)</f>
        <v>0</v>
      </c>
      <c r="AA1400">
        <f>IF(data!D1400=3, IF(COUNTIFS(data!A:A, data!A1400, data!G:G, "&lt;&gt;2")=0, 1, 0), 0)</f>
        <v>0</v>
      </c>
      <c r="AB1400">
        <f>IF(AND(data!G1400=2, COUNTIFS(data!A:A, data!A1400, data!G:G, 2) = data!D1400), 1, 0)</f>
        <v>0</v>
      </c>
      <c r="AC1400" t="str">
        <f>IF(AB1400=1, data!D1400, "0")</f>
        <v>0</v>
      </c>
    </row>
    <row r="1401" spans="1:29" x14ac:dyDescent="0.25">
      <c r="A1401" s="1">
        <v>213271</v>
      </c>
      <c r="B1401">
        <v>2</v>
      </c>
      <c r="C1401" s="1" t="s">
        <v>1422</v>
      </c>
      <c r="D1401">
        <v>3</v>
      </c>
      <c r="E1401">
        <v>3</v>
      </c>
      <c r="F1401">
        <v>12</v>
      </c>
      <c r="G1401">
        <v>1</v>
      </c>
      <c r="H1401">
        <v>41</v>
      </c>
      <c r="I1401">
        <v>6</v>
      </c>
      <c r="J1401">
        <v>1</v>
      </c>
      <c r="K1401">
        <v>2</v>
      </c>
      <c r="L1401">
        <v>12</v>
      </c>
      <c r="M1401">
        <v>1</v>
      </c>
      <c r="N1401">
        <v>1</v>
      </c>
      <c r="O1401">
        <v>5</v>
      </c>
      <c r="P1401">
        <v>1</v>
      </c>
      <c r="Q1401">
        <v>28</v>
      </c>
      <c r="R1401">
        <v>-1</v>
      </c>
      <c r="S1401">
        <v>3</v>
      </c>
      <c r="T1401">
        <v>177.4</v>
      </c>
      <c r="U1401">
        <v>68.8</v>
      </c>
      <c r="V1401">
        <v>21.861999999999998</v>
      </c>
      <c r="W1401">
        <v>0.77600000000000002</v>
      </c>
      <c r="X1401">
        <v>1</v>
      </c>
      <c r="Y1401">
        <v>1</v>
      </c>
      <c r="Z1401">
        <f>IF(AND(MIN(data!D1401:'data'!K1401, data!M1401:'data'!Y1401)&gt;=0, IF(data!L1401&lt;0, FALSE, data!L1401&lt;=95),COUNTA(data!D1401:'data'!Y1401)=22), 1, 0)</f>
        <v>0</v>
      </c>
      <c r="AA1401">
        <f>IF(data!D1401=3, IF(COUNTIFS(data!A:A, data!A1401, data!G:G, "&lt;&gt;2")=0, 1, 0), 0)</f>
        <v>0</v>
      </c>
      <c r="AB1401">
        <f>IF(AND(data!G1401=2, COUNTIFS(data!A:A, data!A1401, data!G:G, 2) = data!D1401), 1, 0)</f>
        <v>0</v>
      </c>
      <c r="AC1401" t="str">
        <f>IF(AB1401=1, data!D1401, "0")</f>
        <v>0</v>
      </c>
    </row>
    <row r="1402" spans="1:29" x14ac:dyDescent="0.25">
      <c r="A1402" s="1">
        <v>213271</v>
      </c>
      <c r="B1402">
        <v>3</v>
      </c>
      <c r="C1402" s="1" t="s">
        <v>1423</v>
      </c>
      <c r="D1402">
        <v>3</v>
      </c>
      <c r="E1402">
        <v>3</v>
      </c>
      <c r="F1402">
        <v>12</v>
      </c>
      <c r="G1402">
        <v>2</v>
      </c>
      <c r="H1402">
        <v>1</v>
      </c>
      <c r="I1402">
        <v>-1</v>
      </c>
      <c r="J1402">
        <v>1</v>
      </c>
      <c r="K1402">
        <v>-1</v>
      </c>
      <c r="L1402">
        <v>12</v>
      </c>
      <c r="M1402">
        <v>1</v>
      </c>
      <c r="N1402">
        <v>-1</v>
      </c>
      <c r="O1402">
        <v>-1</v>
      </c>
      <c r="P1402">
        <v>-1</v>
      </c>
      <c r="Q1402">
        <v>-1</v>
      </c>
      <c r="R1402">
        <v>-1</v>
      </c>
      <c r="S1402">
        <v>-2</v>
      </c>
      <c r="T1402">
        <v>-1</v>
      </c>
      <c r="U1402">
        <v>12.1</v>
      </c>
      <c r="V1402">
        <v>-1</v>
      </c>
      <c r="W1402">
        <v>-1</v>
      </c>
      <c r="X1402">
        <v>-2</v>
      </c>
      <c r="Y1402">
        <v>-2</v>
      </c>
      <c r="Z1402">
        <f>IF(AND(MIN(data!D1402:'data'!K1402, data!M1402:'data'!Y1402)&gt;=0, IF(data!L1402&lt;0, FALSE, data!L1402&lt;=95),COUNTA(data!D1402:'data'!Y1402)=22), 1, 0)</f>
        <v>0</v>
      </c>
      <c r="AA1402">
        <f>IF(data!D1402=3, IF(COUNTIFS(data!A:A, data!A1402, data!G:G, "&lt;&gt;2")=0, 1, 0), 0)</f>
        <v>0</v>
      </c>
      <c r="AB1402">
        <f>IF(AND(data!G1402=2, COUNTIFS(data!A:A, data!A1402, data!G:G, 2) = data!D1402), 1, 0)</f>
        <v>0</v>
      </c>
      <c r="AC1402" t="str">
        <f>IF(AB1402=1, data!D1402, "0")</f>
        <v>0</v>
      </c>
    </row>
    <row r="1403" spans="1:29" x14ac:dyDescent="0.25">
      <c r="A1403" s="1">
        <v>213371</v>
      </c>
      <c r="B1403">
        <v>1</v>
      </c>
      <c r="C1403" s="1" t="s">
        <v>1424</v>
      </c>
      <c r="D1403">
        <v>2</v>
      </c>
      <c r="E1403">
        <v>3</v>
      </c>
      <c r="F1403">
        <v>12</v>
      </c>
      <c r="G1403">
        <v>1</v>
      </c>
      <c r="H1403">
        <v>70</v>
      </c>
      <c r="I1403">
        <v>2</v>
      </c>
      <c r="J1403">
        <v>1</v>
      </c>
      <c r="K1403">
        <v>7</v>
      </c>
      <c r="L1403">
        <v>96</v>
      </c>
      <c r="M1403">
        <v>1</v>
      </c>
      <c r="N1403">
        <v>1</v>
      </c>
      <c r="O1403">
        <v>5</v>
      </c>
      <c r="P1403">
        <v>1</v>
      </c>
      <c r="Q1403">
        <v>35.029000000000003</v>
      </c>
      <c r="R1403">
        <v>-1</v>
      </c>
      <c r="S1403">
        <v>0</v>
      </c>
      <c r="T1403">
        <v>159.19999999999999</v>
      </c>
      <c r="U1403">
        <v>67.2</v>
      </c>
      <c r="V1403">
        <v>26.513999999999999</v>
      </c>
      <c r="W1403">
        <v>0.85399999999999998</v>
      </c>
      <c r="X1403">
        <v>1</v>
      </c>
      <c r="Y1403">
        <v>3</v>
      </c>
      <c r="Z1403">
        <f>IF(AND(MIN(data!D1403:'data'!K1403, data!M1403:'data'!Y1403)&gt;=0, IF(data!L1403&lt;0, FALSE, data!L1403&lt;=95),COUNTA(data!D1403:'data'!Y1403)=22), 1, 0)</f>
        <v>0</v>
      </c>
      <c r="AA1403">
        <f>IF(data!D1403=3, IF(COUNTIFS(data!A:A, data!A1403, data!G:G, "&lt;&gt;2")=0, 1, 0), 0)</f>
        <v>0</v>
      </c>
      <c r="AB1403">
        <f>IF(AND(data!G1403=2, COUNTIFS(data!A:A, data!A1403, data!G:G, 2) = data!D1403), 1, 0)</f>
        <v>0</v>
      </c>
      <c r="AC1403" t="str">
        <f>IF(AB1403=1, data!D1403, "0")</f>
        <v>0</v>
      </c>
    </row>
    <row r="1404" spans="1:29" x14ac:dyDescent="0.25">
      <c r="A1404" s="1">
        <v>213371</v>
      </c>
      <c r="B1404">
        <v>2</v>
      </c>
      <c r="C1404" s="1" t="s">
        <v>1425</v>
      </c>
      <c r="D1404">
        <v>2</v>
      </c>
      <c r="E1404">
        <v>3</v>
      </c>
      <c r="F1404">
        <v>12</v>
      </c>
      <c r="G1404">
        <v>2</v>
      </c>
      <c r="H1404">
        <v>65</v>
      </c>
      <c r="I1404">
        <v>2</v>
      </c>
      <c r="J1404">
        <v>1</v>
      </c>
      <c r="K1404">
        <v>7</v>
      </c>
      <c r="L1404">
        <v>96</v>
      </c>
      <c r="M1404">
        <v>1</v>
      </c>
      <c r="N1404">
        <v>1</v>
      </c>
      <c r="O1404">
        <v>5</v>
      </c>
      <c r="P1404">
        <v>2</v>
      </c>
      <c r="Q1404">
        <v>8.6999999999999994E-2</v>
      </c>
      <c r="R1404">
        <v>-1</v>
      </c>
      <c r="S1404">
        <v>1</v>
      </c>
      <c r="T1404">
        <v>164</v>
      </c>
      <c r="U1404">
        <v>103.9</v>
      </c>
      <c r="V1404">
        <v>38.630000000000003</v>
      </c>
      <c r="W1404">
        <v>0.76700000000000002</v>
      </c>
      <c r="X1404">
        <v>2</v>
      </c>
      <c r="Y1404">
        <v>3</v>
      </c>
      <c r="Z1404">
        <f>IF(AND(MIN(data!D1404:'data'!K1404, data!M1404:'data'!Y1404)&gt;=0, IF(data!L1404&lt;0, FALSE, data!L1404&lt;=95),COUNTA(data!D1404:'data'!Y1404)=22), 1, 0)</f>
        <v>0</v>
      </c>
      <c r="AA1404">
        <f>IF(data!D1404=3, IF(COUNTIFS(data!A:A, data!A1404, data!G:G, "&lt;&gt;2")=0, 1, 0), 0)</f>
        <v>0</v>
      </c>
      <c r="AB1404">
        <f>IF(AND(data!G1404=2, COUNTIFS(data!A:A, data!A1404, data!G:G, 2) = data!D1404), 1, 0)</f>
        <v>0</v>
      </c>
      <c r="AC1404" t="str">
        <f>IF(AB1404=1, data!D1404, "0")</f>
        <v>0</v>
      </c>
    </row>
    <row r="1405" spans="1:29" x14ac:dyDescent="0.25">
      <c r="A1405" s="1">
        <v>214051</v>
      </c>
      <c r="B1405">
        <v>1</v>
      </c>
      <c r="C1405" s="1" t="s">
        <v>1426</v>
      </c>
      <c r="D1405">
        <v>2</v>
      </c>
      <c r="E1405">
        <v>2</v>
      </c>
      <c r="F1405">
        <v>14</v>
      </c>
      <c r="G1405">
        <v>1</v>
      </c>
      <c r="H1405">
        <v>62</v>
      </c>
      <c r="I1405">
        <v>2</v>
      </c>
      <c r="J1405">
        <v>1</v>
      </c>
      <c r="K1405">
        <v>2</v>
      </c>
      <c r="L1405">
        <v>96</v>
      </c>
      <c r="M1405">
        <v>2</v>
      </c>
      <c r="N1405">
        <v>3</v>
      </c>
      <c r="O1405">
        <v>5</v>
      </c>
      <c r="P1405">
        <v>1</v>
      </c>
      <c r="Q1405">
        <v>3</v>
      </c>
      <c r="R1405">
        <v>-1</v>
      </c>
      <c r="S1405">
        <v>0</v>
      </c>
      <c r="T1405">
        <v>172.9</v>
      </c>
      <c r="U1405">
        <v>101.9</v>
      </c>
      <c r="V1405">
        <v>34.087000000000003</v>
      </c>
      <c r="W1405">
        <v>-1</v>
      </c>
      <c r="X1405">
        <v>2</v>
      </c>
      <c r="Y1405">
        <v>1</v>
      </c>
      <c r="Z1405">
        <f>IF(AND(MIN(data!D1405:'data'!K1405, data!M1405:'data'!Y1405)&gt;=0, IF(data!L1405&lt;0, FALSE, data!L1405&lt;=95),COUNTA(data!D1405:'data'!Y1405)=22), 1, 0)</f>
        <v>0</v>
      </c>
      <c r="AA1405">
        <f>IF(data!D1405=3, IF(COUNTIFS(data!A:A, data!A1405, data!G:G, "&lt;&gt;2")=0, 1, 0), 0)</f>
        <v>0</v>
      </c>
      <c r="AB1405">
        <f>IF(AND(data!G1405=2, COUNTIFS(data!A:A, data!A1405, data!G:G, 2) = data!D1405), 1, 0)</f>
        <v>0</v>
      </c>
      <c r="AC1405" t="str">
        <f>IF(AB1405=1, data!D1405, "0")</f>
        <v>0</v>
      </c>
    </row>
    <row r="1406" spans="1:29" x14ac:dyDescent="0.25">
      <c r="A1406" s="1">
        <v>214051</v>
      </c>
      <c r="B1406">
        <v>2</v>
      </c>
      <c r="C1406" s="1" t="s">
        <v>1427</v>
      </c>
      <c r="D1406">
        <v>2</v>
      </c>
      <c r="E1406">
        <v>2</v>
      </c>
      <c r="F1406">
        <v>14</v>
      </c>
      <c r="G1406">
        <v>2</v>
      </c>
      <c r="H1406">
        <v>60</v>
      </c>
      <c r="I1406">
        <v>2</v>
      </c>
      <c r="J1406">
        <v>1</v>
      </c>
      <c r="K1406">
        <v>7</v>
      </c>
      <c r="L1406">
        <v>96</v>
      </c>
      <c r="M1406">
        <v>1</v>
      </c>
      <c r="N1406">
        <v>3</v>
      </c>
      <c r="O1406">
        <v>5</v>
      </c>
      <c r="P1406">
        <v>2</v>
      </c>
      <c r="Q1406">
        <v>0.375</v>
      </c>
      <c r="R1406">
        <v>-1</v>
      </c>
      <c r="S1406">
        <v>0</v>
      </c>
      <c r="T1406">
        <v>162.80000000000001</v>
      </c>
      <c r="U1406">
        <v>63.3</v>
      </c>
      <c r="V1406">
        <v>23.882999999999999</v>
      </c>
      <c r="W1406">
        <v>-1</v>
      </c>
      <c r="X1406">
        <v>1</v>
      </c>
      <c r="Y1406">
        <v>2</v>
      </c>
      <c r="Z1406">
        <f>IF(AND(MIN(data!D1406:'data'!K1406, data!M1406:'data'!Y1406)&gt;=0, IF(data!L1406&lt;0, FALSE, data!L1406&lt;=95),COUNTA(data!D1406:'data'!Y1406)=22), 1, 0)</f>
        <v>0</v>
      </c>
      <c r="AA1406">
        <f>IF(data!D1406=3, IF(COUNTIFS(data!A:A, data!A1406, data!G:G, "&lt;&gt;2")=0, 1, 0), 0)</f>
        <v>0</v>
      </c>
      <c r="AB1406">
        <f>IF(AND(data!G1406=2, COUNTIFS(data!A:A, data!A1406, data!G:G, 2) = data!D1406), 1, 0)</f>
        <v>0</v>
      </c>
      <c r="AC1406" t="str">
        <f>IF(AB1406=1, data!D1406, "0")</f>
        <v>0</v>
      </c>
    </row>
    <row r="1407" spans="1:29" x14ac:dyDescent="0.25">
      <c r="A1407" s="1">
        <v>214151</v>
      </c>
      <c r="B1407">
        <v>1</v>
      </c>
      <c r="C1407" s="1" t="s">
        <v>1428</v>
      </c>
      <c r="D1407">
        <v>2</v>
      </c>
      <c r="E1407">
        <v>2</v>
      </c>
      <c r="F1407">
        <v>14</v>
      </c>
      <c r="G1407">
        <v>1</v>
      </c>
      <c r="H1407">
        <v>78</v>
      </c>
      <c r="I1407">
        <v>2</v>
      </c>
      <c r="J1407">
        <v>1</v>
      </c>
      <c r="K1407">
        <v>7</v>
      </c>
      <c r="L1407">
        <v>9</v>
      </c>
      <c r="M1407">
        <v>3</v>
      </c>
      <c r="N1407">
        <v>3</v>
      </c>
      <c r="O1407">
        <v>5</v>
      </c>
      <c r="P1407">
        <v>1</v>
      </c>
      <c r="Q1407">
        <v>17.029</v>
      </c>
      <c r="R1407">
        <v>-1</v>
      </c>
      <c r="S1407">
        <v>2</v>
      </c>
      <c r="T1407">
        <v>172.9</v>
      </c>
      <c r="U1407">
        <v>77.2</v>
      </c>
      <c r="V1407">
        <v>25.824000000000002</v>
      </c>
      <c r="W1407">
        <v>-1</v>
      </c>
      <c r="X1407">
        <v>1</v>
      </c>
      <c r="Y1407">
        <v>3</v>
      </c>
      <c r="Z1407">
        <f>IF(AND(MIN(data!D1407:'data'!K1407, data!M1407:'data'!Y1407)&gt;=0, IF(data!L1407&lt;0, FALSE, data!L1407&lt;=95),COUNTA(data!D1407:'data'!Y1407)=22), 1, 0)</f>
        <v>0</v>
      </c>
      <c r="AA1407">
        <f>IF(data!D1407=3, IF(COUNTIFS(data!A:A, data!A1407, data!G:G, "&lt;&gt;2")=0, 1, 0), 0)</f>
        <v>0</v>
      </c>
      <c r="AB1407">
        <f>IF(AND(data!G1407=2, COUNTIFS(data!A:A, data!A1407, data!G:G, 2) = data!D1407), 1, 0)</f>
        <v>0</v>
      </c>
      <c r="AC1407" t="str">
        <f>IF(AB1407=1, data!D1407, "0")</f>
        <v>0</v>
      </c>
    </row>
    <row r="1408" spans="1:29" x14ac:dyDescent="0.25">
      <c r="A1408" s="1">
        <v>214151</v>
      </c>
      <c r="B1408">
        <v>2</v>
      </c>
      <c r="C1408" s="1" t="s">
        <v>1429</v>
      </c>
      <c r="D1408">
        <v>2</v>
      </c>
      <c r="E1408">
        <v>2</v>
      </c>
      <c r="F1408">
        <v>14</v>
      </c>
      <c r="G1408">
        <v>2</v>
      </c>
      <c r="H1408">
        <v>76</v>
      </c>
      <c r="I1408">
        <v>2</v>
      </c>
      <c r="J1408">
        <v>1</v>
      </c>
      <c r="K1408">
        <v>6</v>
      </c>
      <c r="L1408">
        <v>9</v>
      </c>
      <c r="M1408">
        <v>1</v>
      </c>
      <c r="N1408">
        <v>1</v>
      </c>
      <c r="O1408">
        <v>5</v>
      </c>
      <c r="P1408">
        <v>2</v>
      </c>
      <c r="Q1408">
        <v>0</v>
      </c>
      <c r="R1408">
        <v>-1</v>
      </c>
      <c r="S1408">
        <v>0</v>
      </c>
      <c r="T1408">
        <v>163.80000000000001</v>
      </c>
      <c r="U1408">
        <v>66.3</v>
      </c>
      <c r="V1408">
        <v>24.710999999999999</v>
      </c>
      <c r="W1408">
        <v>-1</v>
      </c>
      <c r="X1408">
        <v>1</v>
      </c>
      <c r="Y1408">
        <v>3</v>
      </c>
      <c r="Z1408">
        <f>IF(AND(MIN(data!D1408:'data'!K1408, data!M1408:'data'!Y1408)&gt;=0, IF(data!L1408&lt;0, FALSE, data!L1408&lt;=95),COUNTA(data!D1408:'data'!Y1408)=22), 1, 0)</f>
        <v>0</v>
      </c>
      <c r="AA1408">
        <f>IF(data!D1408=3, IF(COUNTIFS(data!A:A, data!A1408, data!G:G, "&lt;&gt;2")=0, 1, 0), 0)</f>
        <v>0</v>
      </c>
      <c r="AB1408">
        <f>IF(AND(data!G1408=2, COUNTIFS(data!A:A, data!A1408, data!G:G, 2) = data!D1408), 1, 0)</f>
        <v>0</v>
      </c>
      <c r="AC1408" t="str">
        <f>IF(AB1408=1, data!D1408, "0")</f>
        <v>0</v>
      </c>
    </row>
    <row r="1409" spans="1:29" x14ac:dyDescent="0.25">
      <c r="A1409" s="1">
        <v>214181</v>
      </c>
      <c r="B1409">
        <v>1</v>
      </c>
      <c r="C1409" s="1" t="s">
        <v>1430</v>
      </c>
      <c r="D1409">
        <v>3</v>
      </c>
      <c r="E1409">
        <v>2</v>
      </c>
      <c r="F1409">
        <v>14</v>
      </c>
      <c r="G1409">
        <v>2</v>
      </c>
      <c r="H1409">
        <v>39</v>
      </c>
      <c r="I1409">
        <v>2</v>
      </c>
      <c r="J1409">
        <v>1</v>
      </c>
      <c r="K1409">
        <v>4</v>
      </c>
      <c r="L1409">
        <v>96</v>
      </c>
      <c r="M1409">
        <v>1</v>
      </c>
      <c r="N1409">
        <v>3</v>
      </c>
      <c r="O1409">
        <v>5</v>
      </c>
      <c r="P1409">
        <v>1</v>
      </c>
      <c r="Q1409">
        <v>21.317</v>
      </c>
      <c r="R1409">
        <v>-1</v>
      </c>
      <c r="S1409">
        <v>-2</v>
      </c>
      <c r="T1409">
        <v>170.1</v>
      </c>
      <c r="U1409">
        <v>63.5</v>
      </c>
      <c r="V1409">
        <v>21.946000000000002</v>
      </c>
      <c r="W1409">
        <v>0.76200000000000001</v>
      </c>
      <c r="X1409">
        <v>-2</v>
      </c>
      <c r="Y1409">
        <v>-2</v>
      </c>
      <c r="Z1409">
        <f>IF(AND(MIN(data!D1409:'data'!K1409, data!M1409:'data'!Y1409)&gt;=0, IF(data!L1409&lt;0, FALSE, data!L1409&lt;=95),COUNTA(data!D1409:'data'!Y1409)=22), 1, 0)</f>
        <v>0</v>
      </c>
      <c r="AA1409">
        <f>IF(data!D1409=3, IF(COUNTIFS(data!A:A, data!A1409, data!G:G, "&lt;&gt;2")=0, 1, 0), 0)</f>
        <v>0</v>
      </c>
      <c r="AB1409">
        <f>IF(AND(data!G1409=2, COUNTIFS(data!A:A, data!A1409, data!G:G, 2) = data!D1409), 1, 0)</f>
        <v>0</v>
      </c>
      <c r="AC1409" t="str">
        <f>IF(AB1409=1, data!D1409, "0")</f>
        <v>0</v>
      </c>
    </row>
    <row r="1410" spans="1:29" x14ac:dyDescent="0.25">
      <c r="A1410" s="1">
        <v>214181</v>
      </c>
      <c r="B1410">
        <v>2</v>
      </c>
      <c r="C1410" s="1" t="s">
        <v>1431</v>
      </c>
      <c r="D1410">
        <v>3</v>
      </c>
      <c r="E1410">
        <v>2</v>
      </c>
      <c r="F1410">
        <v>14</v>
      </c>
      <c r="G1410">
        <v>1</v>
      </c>
      <c r="H1410">
        <v>10</v>
      </c>
      <c r="I1410">
        <v>-1</v>
      </c>
      <c r="J1410">
        <v>1</v>
      </c>
      <c r="K1410">
        <v>-1</v>
      </c>
      <c r="L1410">
        <v>96</v>
      </c>
      <c r="M1410">
        <v>1</v>
      </c>
      <c r="N1410">
        <v>-1</v>
      </c>
      <c r="O1410">
        <v>-1</v>
      </c>
      <c r="P1410">
        <v>-1</v>
      </c>
      <c r="Q1410">
        <v>-1</v>
      </c>
      <c r="R1410">
        <v>-1</v>
      </c>
      <c r="S1410">
        <v>-2</v>
      </c>
      <c r="T1410">
        <v>138.6</v>
      </c>
      <c r="U1410">
        <v>38.200000000000003</v>
      </c>
      <c r="V1410">
        <v>19.885999999999999</v>
      </c>
      <c r="W1410">
        <v>-1</v>
      </c>
      <c r="X1410">
        <v>-2</v>
      </c>
      <c r="Y1410">
        <v>-2</v>
      </c>
      <c r="Z1410">
        <f>IF(AND(MIN(data!D1410:'data'!K1410, data!M1410:'data'!Y1410)&gt;=0, IF(data!L1410&lt;0, FALSE, data!L1410&lt;=95),COUNTA(data!D1410:'data'!Y1410)=22), 1, 0)</f>
        <v>0</v>
      </c>
      <c r="AA1410">
        <f>IF(data!D1410=3, IF(COUNTIFS(data!A:A, data!A1410, data!G:G, "&lt;&gt;2")=0, 1, 0), 0)</f>
        <v>0</v>
      </c>
      <c r="AB1410">
        <f>IF(AND(data!G1410=2, COUNTIFS(data!A:A, data!A1410, data!G:G, 2) = data!D1410), 1, 0)</f>
        <v>0</v>
      </c>
      <c r="AC1410" t="str">
        <f>IF(AB1410=1, data!D1410, "0")</f>
        <v>0</v>
      </c>
    </row>
    <row r="1411" spans="1:29" x14ac:dyDescent="0.25">
      <c r="A1411" s="1">
        <v>214181</v>
      </c>
      <c r="B1411">
        <v>3</v>
      </c>
      <c r="C1411" s="1" t="s">
        <v>1432</v>
      </c>
      <c r="D1411">
        <v>3</v>
      </c>
      <c r="E1411">
        <v>2</v>
      </c>
      <c r="F1411">
        <v>14</v>
      </c>
      <c r="G1411">
        <v>1</v>
      </c>
      <c r="H1411">
        <v>7</v>
      </c>
      <c r="I1411">
        <v>-1</v>
      </c>
      <c r="J1411">
        <v>1</v>
      </c>
      <c r="K1411">
        <v>-1</v>
      </c>
      <c r="L1411">
        <v>96</v>
      </c>
      <c r="M1411">
        <v>1</v>
      </c>
      <c r="N1411">
        <v>-1</v>
      </c>
      <c r="O1411">
        <v>-1</v>
      </c>
      <c r="P1411">
        <v>-1</v>
      </c>
      <c r="Q1411">
        <v>-1</v>
      </c>
      <c r="R1411">
        <v>-1</v>
      </c>
      <c r="S1411">
        <v>-2</v>
      </c>
      <c r="T1411">
        <v>117.7</v>
      </c>
      <c r="U1411">
        <v>22.9</v>
      </c>
      <c r="V1411">
        <v>16.53</v>
      </c>
      <c r="W1411">
        <v>-1</v>
      </c>
      <c r="X1411">
        <v>-2</v>
      </c>
      <c r="Y1411">
        <v>-2</v>
      </c>
      <c r="Z1411">
        <f>IF(AND(MIN(data!D1411:'data'!K1411, data!M1411:'data'!Y1411)&gt;=0, IF(data!L1411&lt;0, FALSE, data!L1411&lt;=95),COUNTA(data!D1411:'data'!Y1411)=22), 1, 0)</f>
        <v>0</v>
      </c>
      <c r="AA1411">
        <f>IF(data!D1411=3, IF(COUNTIFS(data!A:A, data!A1411, data!G:G, "&lt;&gt;2")=0, 1, 0), 0)</f>
        <v>0</v>
      </c>
      <c r="AB1411">
        <f>IF(AND(data!G1411=2, COUNTIFS(data!A:A, data!A1411, data!G:G, 2) = data!D1411), 1, 0)</f>
        <v>0</v>
      </c>
      <c r="AC1411" t="str">
        <f>IF(AB1411=1, data!D1411, "0")</f>
        <v>0</v>
      </c>
    </row>
    <row r="1412" spans="1:29" x14ac:dyDescent="0.25">
      <c r="A1412" s="1">
        <v>214201</v>
      </c>
      <c r="B1412">
        <v>1</v>
      </c>
      <c r="C1412" s="1" t="s">
        <v>1433</v>
      </c>
      <c r="D1412">
        <v>4</v>
      </c>
      <c r="E1412">
        <v>2</v>
      </c>
      <c r="F1412">
        <v>14</v>
      </c>
      <c r="G1412">
        <v>1</v>
      </c>
      <c r="H1412">
        <v>45</v>
      </c>
      <c r="I1412">
        <v>2</v>
      </c>
      <c r="J1412">
        <v>1</v>
      </c>
      <c r="K1412">
        <v>4</v>
      </c>
      <c r="L1412">
        <v>14</v>
      </c>
      <c r="M1412">
        <v>2</v>
      </c>
      <c r="N1412">
        <v>1</v>
      </c>
      <c r="O1412">
        <v>5</v>
      </c>
      <c r="P1412">
        <v>1</v>
      </c>
      <c r="Q1412">
        <v>21.105</v>
      </c>
      <c r="R1412">
        <v>-1</v>
      </c>
      <c r="S1412">
        <v>0</v>
      </c>
      <c r="T1412">
        <v>185.2</v>
      </c>
      <c r="U1412">
        <v>81.400000000000006</v>
      </c>
      <c r="V1412">
        <v>23.731999999999999</v>
      </c>
      <c r="W1412">
        <v>0.93300000000000005</v>
      </c>
      <c r="X1412">
        <v>1</v>
      </c>
      <c r="Y1412">
        <v>3</v>
      </c>
      <c r="Z1412">
        <f>IF(AND(MIN(data!D1412:'data'!K1412, data!M1412:'data'!Y1412)&gt;=0, IF(data!L1412&lt;0, FALSE, data!L1412&lt;=95),COUNTA(data!D1412:'data'!Y1412)=22), 1, 0)</f>
        <v>0</v>
      </c>
      <c r="AA1412">
        <f>IF(data!D1412=3, IF(COUNTIFS(data!A:A, data!A1412, data!G:G, "&lt;&gt;2")=0, 1, 0), 0)</f>
        <v>0</v>
      </c>
      <c r="AB1412">
        <f>IF(AND(data!G1412=2, COUNTIFS(data!A:A, data!A1412, data!G:G, 2) = data!D1412), 1, 0)</f>
        <v>0</v>
      </c>
      <c r="AC1412" t="str">
        <f>IF(AB1412=1, data!D1412, "0")</f>
        <v>0</v>
      </c>
    </row>
    <row r="1413" spans="1:29" x14ac:dyDescent="0.25">
      <c r="A1413" s="1">
        <v>214201</v>
      </c>
      <c r="B1413">
        <v>2</v>
      </c>
      <c r="C1413" s="1" t="s">
        <v>1434</v>
      </c>
      <c r="D1413">
        <v>4</v>
      </c>
      <c r="E1413">
        <v>2</v>
      </c>
      <c r="F1413">
        <v>14</v>
      </c>
      <c r="G1413">
        <v>2</v>
      </c>
      <c r="H1413">
        <v>40</v>
      </c>
      <c r="I1413">
        <v>2</v>
      </c>
      <c r="J1413">
        <v>1</v>
      </c>
      <c r="K1413">
        <v>4</v>
      </c>
      <c r="L1413">
        <v>14</v>
      </c>
      <c r="M1413">
        <v>2</v>
      </c>
      <c r="N1413">
        <v>3</v>
      </c>
      <c r="O1413">
        <v>5</v>
      </c>
      <c r="P1413">
        <v>1</v>
      </c>
      <c r="Q1413">
        <v>14.202999999999999</v>
      </c>
      <c r="R1413">
        <v>-1</v>
      </c>
      <c r="S1413">
        <v>0</v>
      </c>
      <c r="T1413">
        <v>162.30000000000001</v>
      </c>
      <c r="U1413">
        <v>64.8</v>
      </c>
      <c r="V1413">
        <v>24.6</v>
      </c>
      <c r="W1413">
        <v>0.83199999999999996</v>
      </c>
      <c r="X1413">
        <v>1</v>
      </c>
      <c r="Y1413">
        <v>1</v>
      </c>
      <c r="Z1413">
        <f>IF(AND(MIN(data!D1413:'data'!K1413, data!M1413:'data'!Y1413)&gt;=0, IF(data!L1413&lt;0, FALSE, data!L1413&lt;=95),COUNTA(data!D1413:'data'!Y1413)=22), 1, 0)</f>
        <v>0</v>
      </c>
      <c r="AA1413">
        <f>IF(data!D1413=3, IF(COUNTIFS(data!A:A, data!A1413, data!G:G, "&lt;&gt;2")=0, 1, 0), 0)</f>
        <v>0</v>
      </c>
      <c r="AB1413">
        <f>IF(AND(data!G1413=2, COUNTIFS(data!A:A, data!A1413, data!G:G, 2) = data!D1413), 1, 0)</f>
        <v>0</v>
      </c>
      <c r="AC1413" t="str">
        <f>IF(AB1413=1, data!D1413, "0")</f>
        <v>0</v>
      </c>
    </row>
    <row r="1414" spans="1:29" x14ac:dyDescent="0.25">
      <c r="A1414" s="1">
        <v>214201</v>
      </c>
      <c r="B1414">
        <v>3</v>
      </c>
      <c r="C1414" s="1" t="s">
        <v>1435</v>
      </c>
      <c r="D1414">
        <v>4</v>
      </c>
      <c r="E1414">
        <v>2</v>
      </c>
      <c r="F1414">
        <v>14</v>
      </c>
      <c r="G1414">
        <v>1</v>
      </c>
      <c r="H1414">
        <v>12</v>
      </c>
      <c r="I1414">
        <v>-1</v>
      </c>
      <c r="J1414">
        <v>1</v>
      </c>
      <c r="K1414">
        <v>-1</v>
      </c>
      <c r="L1414">
        <v>14</v>
      </c>
      <c r="M1414">
        <v>2</v>
      </c>
      <c r="N1414">
        <v>-1</v>
      </c>
      <c r="O1414">
        <v>-1</v>
      </c>
      <c r="P1414">
        <v>-1</v>
      </c>
      <c r="Q1414">
        <v>-1</v>
      </c>
      <c r="R1414">
        <v>-1</v>
      </c>
      <c r="S1414">
        <v>-2</v>
      </c>
      <c r="T1414">
        <v>157.9</v>
      </c>
      <c r="U1414">
        <v>60.2</v>
      </c>
      <c r="V1414">
        <v>24.145</v>
      </c>
      <c r="W1414">
        <v>-1</v>
      </c>
      <c r="X1414">
        <v>-8</v>
      </c>
      <c r="Y1414">
        <v>3</v>
      </c>
      <c r="Z1414">
        <f>IF(AND(MIN(data!D1414:'data'!K1414, data!M1414:'data'!Y1414)&gt;=0, IF(data!L1414&lt;0, FALSE, data!L1414&lt;=95),COUNTA(data!D1414:'data'!Y1414)=22), 1, 0)</f>
        <v>0</v>
      </c>
      <c r="AA1414">
        <f>IF(data!D1414=3, IF(COUNTIFS(data!A:A, data!A1414, data!G:G, "&lt;&gt;2")=0, 1, 0), 0)</f>
        <v>0</v>
      </c>
      <c r="AB1414">
        <f>IF(AND(data!G1414=2, COUNTIFS(data!A:A, data!A1414, data!G:G, 2) = data!D1414), 1, 0)</f>
        <v>0</v>
      </c>
      <c r="AC1414" t="str">
        <f>IF(AB1414=1, data!D1414, "0")</f>
        <v>0</v>
      </c>
    </row>
    <row r="1415" spans="1:29" x14ac:dyDescent="0.25">
      <c r="A1415" s="1">
        <v>214201</v>
      </c>
      <c r="B1415">
        <v>4</v>
      </c>
      <c r="C1415" s="1" t="s">
        <v>1436</v>
      </c>
      <c r="D1415">
        <v>4</v>
      </c>
      <c r="E1415">
        <v>2</v>
      </c>
      <c r="F1415">
        <v>14</v>
      </c>
      <c r="G1415">
        <v>1</v>
      </c>
      <c r="H1415">
        <v>8</v>
      </c>
      <c r="I1415">
        <v>-1</v>
      </c>
      <c r="J1415">
        <v>1</v>
      </c>
      <c r="K1415">
        <v>-1</v>
      </c>
      <c r="L1415">
        <v>14</v>
      </c>
      <c r="M1415">
        <v>1</v>
      </c>
      <c r="N1415">
        <v>-1</v>
      </c>
      <c r="O1415">
        <v>-1</v>
      </c>
      <c r="P1415">
        <v>-1</v>
      </c>
      <c r="Q1415">
        <v>-1</v>
      </c>
      <c r="R1415">
        <v>-1</v>
      </c>
      <c r="S1415">
        <v>-2</v>
      </c>
      <c r="T1415">
        <v>130.1</v>
      </c>
      <c r="U1415">
        <v>28.4</v>
      </c>
      <c r="V1415">
        <v>16.779</v>
      </c>
      <c r="W1415">
        <v>-1</v>
      </c>
      <c r="X1415">
        <v>-9</v>
      </c>
      <c r="Y1415">
        <v>-9</v>
      </c>
      <c r="Z1415">
        <f>IF(AND(MIN(data!D1415:'data'!K1415, data!M1415:'data'!Y1415)&gt;=0, IF(data!L1415&lt;0, FALSE, data!L1415&lt;=95),COUNTA(data!D1415:'data'!Y1415)=22), 1, 0)</f>
        <v>0</v>
      </c>
      <c r="AA1415">
        <f>IF(data!D1415=3, IF(COUNTIFS(data!A:A, data!A1415, data!G:G, "&lt;&gt;2")=0, 1, 0), 0)</f>
        <v>0</v>
      </c>
      <c r="AB1415">
        <f>IF(AND(data!G1415=2, COUNTIFS(data!A:A, data!A1415, data!G:G, 2) = data!D1415), 1, 0)</f>
        <v>0</v>
      </c>
      <c r="AC1415" t="str">
        <f>IF(AB1415=1, data!D1415, "0")</f>
        <v>0</v>
      </c>
    </row>
    <row r="1416" spans="1:29" x14ac:dyDescent="0.25">
      <c r="A1416" s="1">
        <v>214251</v>
      </c>
      <c r="B1416">
        <v>1</v>
      </c>
      <c r="C1416" s="1" t="s">
        <v>1437</v>
      </c>
      <c r="D1416">
        <v>2</v>
      </c>
      <c r="E1416">
        <v>2</v>
      </c>
      <c r="F1416">
        <v>14</v>
      </c>
      <c r="G1416">
        <v>1</v>
      </c>
      <c r="H1416">
        <v>63</v>
      </c>
      <c r="I1416">
        <v>2</v>
      </c>
      <c r="J1416">
        <v>1</v>
      </c>
      <c r="K1416">
        <v>7</v>
      </c>
      <c r="L1416">
        <v>18</v>
      </c>
      <c r="M1416">
        <v>1</v>
      </c>
      <c r="N1416">
        <v>3</v>
      </c>
      <c r="O1416">
        <v>5</v>
      </c>
      <c r="P1416">
        <v>2</v>
      </c>
      <c r="Q1416">
        <v>5.8000000000000003E-2</v>
      </c>
      <c r="R1416">
        <v>-1</v>
      </c>
      <c r="S1416">
        <v>0</v>
      </c>
      <c r="T1416">
        <v>173.6</v>
      </c>
      <c r="U1416">
        <v>88.9</v>
      </c>
      <c r="V1416">
        <v>29.498999999999999</v>
      </c>
      <c r="W1416">
        <v>0.96399999999999997</v>
      </c>
      <c r="X1416">
        <v>2</v>
      </c>
      <c r="Y1416">
        <v>1</v>
      </c>
      <c r="Z1416">
        <f>IF(AND(MIN(data!D1416:'data'!K1416, data!M1416:'data'!Y1416)&gt;=0, IF(data!L1416&lt;0, FALSE, data!L1416&lt;=95),COUNTA(data!D1416:'data'!Y1416)=22), 1, 0)</f>
        <v>0</v>
      </c>
      <c r="AA1416">
        <f>IF(data!D1416=3, IF(COUNTIFS(data!A:A, data!A1416, data!G:G, "&lt;&gt;2")=0, 1, 0), 0)</f>
        <v>0</v>
      </c>
      <c r="AB1416">
        <f>IF(AND(data!G1416=2, COUNTIFS(data!A:A, data!A1416, data!G:G, 2) = data!D1416), 1, 0)</f>
        <v>0</v>
      </c>
      <c r="AC1416" t="str">
        <f>IF(AB1416=1, data!D1416, "0")</f>
        <v>0</v>
      </c>
    </row>
    <row r="1417" spans="1:29" x14ac:dyDescent="0.25">
      <c r="A1417" s="1">
        <v>214251</v>
      </c>
      <c r="B1417">
        <v>2</v>
      </c>
      <c r="C1417" s="1" t="s">
        <v>1438</v>
      </c>
      <c r="D1417">
        <v>2</v>
      </c>
      <c r="E1417">
        <v>2</v>
      </c>
      <c r="F1417">
        <v>14</v>
      </c>
      <c r="G1417">
        <v>2</v>
      </c>
      <c r="H1417">
        <v>60</v>
      </c>
      <c r="I1417">
        <v>2</v>
      </c>
      <c r="J1417">
        <v>1</v>
      </c>
      <c r="K1417">
        <v>4</v>
      </c>
      <c r="L1417">
        <v>18</v>
      </c>
      <c r="M1417">
        <v>1</v>
      </c>
      <c r="N1417">
        <v>2</v>
      </c>
      <c r="O1417">
        <v>5</v>
      </c>
      <c r="P1417">
        <v>1</v>
      </c>
      <c r="Q1417">
        <v>2.3079999999999998</v>
      </c>
      <c r="R1417">
        <v>-1</v>
      </c>
      <c r="S1417">
        <v>0</v>
      </c>
      <c r="T1417">
        <v>163.6</v>
      </c>
      <c r="U1417">
        <v>79.8</v>
      </c>
      <c r="V1417">
        <v>29.815000000000001</v>
      </c>
      <c r="W1417">
        <v>0.81599999999999995</v>
      </c>
      <c r="X1417">
        <v>2</v>
      </c>
      <c r="Y1417">
        <v>1</v>
      </c>
      <c r="Z1417">
        <f>IF(AND(MIN(data!D1417:'data'!K1417, data!M1417:'data'!Y1417)&gt;=0, IF(data!L1417&lt;0, FALSE, data!L1417&lt;=95),COUNTA(data!D1417:'data'!Y1417)=22), 1, 0)</f>
        <v>0</v>
      </c>
      <c r="AA1417">
        <f>IF(data!D1417=3, IF(COUNTIFS(data!A:A, data!A1417, data!G:G, "&lt;&gt;2")=0, 1, 0), 0)</f>
        <v>0</v>
      </c>
      <c r="AB1417">
        <f>IF(AND(data!G1417=2, COUNTIFS(data!A:A, data!A1417, data!G:G, 2) = data!D1417), 1, 0)</f>
        <v>0</v>
      </c>
      <c r="AC1417" t="str">
        <f>IF(AB1417=1, data!D1417, "0")</f>
        <v>0</v>
      </c>
    </row>
    <row r="1418" spans="1:29" x14ac:dyDescent="0.25">
      <c r="A1418" s="1">
        <v>214341</v>
      </c>
      <c r="B1418">
        <v>1</v>
      </c>
      <c r="C1418" s="1" t="s">
        <v>1439</v>
      </c>
      <c r="D1418">
        <v>1</v>
      </c>
      <c r="E1418">
        <v>2</v>
      </c>
      <c r="F1418">
        <v>14</v>
      </c>
      <c r="G1418">
        <v>1</v>
      </c>
      <c r="H1418">
        <v>70</v>
      </c>
      <c r="I1418">
        <v>1</v>
      </c>
      <c r="J1418">
        <v>1</v>
      </c>
      <c r="K1418">
        <v>1</v>
      </c>
      <c r="L1418">
        <v>9</v>
      </c>
      <c r="M1418">
        <v>2</v>
      </c>
      <c r="N1418">
        <v>1</v>
      </c>
      <c r="O1418">
        <v>5</v>
      </c>
      <c r="P1418">
        <v>1</v>
      </c>
      <c r="Q1418">
        <v>0.51800000000000002</v>
      </c>
      <c r="R1418">
        <v>-1</v>
      </c>
      <c r="S1418">
        <v>1</v>
      </c>
      <c r="T1418">
        <v>163.6</v>
      </c>
      <c r="U1418">
        <v>100.4</v>
      </c>
      <c r="V1418">
        <v>37.512</v>
      </c>
      <c r="W1418">
        <v>1.0469999999999999</v>
      </c>
      <c r="X1418">
        <v>2</v>
      </c>
      <c r="Y1418">
        <v>1</v>
      </c>
      <c r="Z1418">
        <f>IF(AND(MIN(data!D1418:'data'!K1418, data!M1418:'data'!Y1418)&gt;=0, IF(data!L1418&lt;0, FALSE, data!L1418&lt;=95),COUNTA(data!D1418:'data'!Y1418)=22), 1, 0)</f>
        <v>0</v>
      </c>
      <c r="AA1418">
        <f>IF(data!D1418=3, IF(COUNTIFS(data!A:A, data!A1418, data!G:G, "&lt;&gt;2")=0, 1, 0), 0)</f>
        <v>0</v>
      </c>
      <c r="AB1418">
        <f>IF(AND(data!G1418=2, COUNTIFS(data!A:A, data!A1418, data!G:G, 2) = data!D1418), 1, 0)</f>
        <v>0</v>
      </c>
      <c r="AC1418" t="str">
        <f>IF(AB1418=1, data!D1418, "0")</f>
        <v>0</v>
      </c>
    </row>
    <row r="1419" spans="1:29" x14ac:dyDescent="0.25">
      <c r="A1419" s="1">
        <v>215181</v>
      </c>
      <c r="B1419">
        <v>1</v>
      </c>
      <c r="C1419" s="1" t="s">
        <v>1440</v>
      </c>
      <c r="D1419">
        <v>2</v>
      </c>
      <c r="E1419">
        <v>7</v>
      </c>
      <c r="F1419">
        <v>8</v>
      </c>
      <c r="G1419">
        <v>1</v>
      </c>
      <c r="H1419">
        <v>76</v>
      </c>
      <c r="I1419">
        <v>2</v>
      </c>
      <c r="J1419">
        <v>6</v>
      </c>
      <c r="K1419">
        <v>7</v>
      </c>
      <c r="L1419">
        <v>4</v>
      </c>
      <c r="M1419">
        <v>3</v>
      </c>
      <c r="N1419">
        <v>1</v>
      </c>
      <c r="O1419">
        <v>5</v>
      </c>
      <c r="P1419">
        <v>1</v>
      </c>
      <c r="Q1419">
        <v>3.375</v>
      </c>
      <c r="R1419">
        <v>-1</v>
      </c>
      <c r="S1419">
        <v>0</v>
      </c>
      <c r="T1419">
        <v>160.5</v>
      </c>
      <c r="U1419">
        <v>56.5</v>
      </c>
      <c r="V1419">
        <v>21.933</v>
      </c>
      <c r="W1419">
        <v>1.01</v>
      </c>
      <c r="X1419">
        <v>1</v>
      </c>
      <c r="Y1419">
        <v>3</v>
      </c>
      <c r="Z1419">
        <f>IF(AND(MIN(data!D1419:'data'!K1419, data!M1419:'data'!Y1419)&gt;=0, IF(data!L1419&lt;0, FALSE, data!L1419&lt;=95),COUNTA(data!D1419:'data'!Y1419)=22), 1, 0)</f>
        <v>0</v>
      </c>
      <c r="AA1419">
        <f>IF(data!D1419=3, IF(COUNTIFS(data!A:A, data!A1419, data!G:G, "&lt;&gt;2")=0, 1, 0), 0)</f>
        <v>0</v>
      </c>
      <c r="AB1419">
        <f>IF(AND(data!G1419=2, COUNTIFS(data!A:A, data!A1419, data!G:G, 2) = data!D1419), 1, 0)</f>
        <v>0</v>
      </c>
      <c r="AC1419" t="str">
        <f>IF(AB1419=1, data!D1419, "0")</f>
        <v>0</v>
      </c>
    </row>
    <row r="1420" spans="1:29" x14ac:dyDescent="0.25">
      <c r="A1420" s="1">
        <v>215181</v>
      </c>
      <c r="B1420">
        <v>2</v>
      </c>
      <c r="C1420" s="1" t="s">
        <v>1441</v>
      </c>
      <c r="D1420">
        <v>2</v>
      </c>
      <c r="E1420">
        <v>7</v>
      </c>
      <c r="F1420">
        <v>8</v>
      </c>
      <c r="G1420">
        <v>2</v>
      </c>
      <c r="H1420">
        <v>76</v>
      </c>
      <c r="I1420">
        <v>2</v>
      </c>
      <c r="J1420">
        <v>6</v>
      </c>
      <c r="K1420">
        <v>7</v>
      </c>
      <c r="L1420">
        <v>4</v>
      </c>
      <c r="M1420">
        <v>3</v>
      </c>
      <c r="N1420">
        <v>1</v>
      </c>
      <c r="O1420">
        <v>5</v>
      </c>
      <c r="P1420">
        <v>2</v>
      </c>
      <c r="Q1420">
        <v>0</v>
      </c>
      <c r="R1420">
        <v>-1</v>
      </c>
      <c r="S1420">
        <v>1</v>
      </c>
      <c r="T1420">
        <v>137.4</v>
      </c>
      <c r="U1420">
        <v>56.6</v>
      </c>
      <c r="V1420">
        <v>29.981000000000002</v>
      </c>
      <c r="W1420">
        <v>0.84299999999999997</v>
      </c>
      <c r="X1420">
        <v>1</v>
      </c>
      <c r="Y1420">
        <v>3</v>
      </c>
      <c r="Z1420">
        <f>IF(AND(MIN(data!D1420:'data'!K1420, data!M1420:'data'!Y1420)&gt;=0, IF(data!L1420&lt;0, FALSE, data!L1420&lt;=95),COUNTA(data!D1420:'data'!Y1420)=22), 1, 0)</f>
        <v>0</v>
      </c>
      <c r="AA1420">
        <f>IF(data!D1420=3, IF(COUNTIFS(data!A:A, data!A1420, data!G:G, "&lt;&gt;2")=0, 1, 0), 0)</f>
        <v>0</v>
      </c>
      <c r="AB1420">
        <f>IF(AND(data!G1420=2, COUNTIFS(data!A:A, data!A1420, data!G:G, 2) = data!D1420), 1, 0)</f>
        <v>0</v>
      </c>
      <c r="AC1420" t="str">
        <f>IF(AB1420=1, data!D1420, "0")</f>
        <v>0</v>
      </c>
    </row>
    <row r="1421" spans="1:29" x14ac:dyDescent="0.25">
      <c r="A1421" s="1">
        <v>215201</v>
      </c>
      <c r="B1421">
        <v>1</v>
      </c>
      <c r="C1421" s="1" t="s">
        <v>1442</v>
      </c>
      <c r="D1421">
        <v>3</v>
      </c>
      <c r="E1421">
        <v>7</v>
      </c>
      <c r="F1421">
        <v>8</v>
      </c>
      <c r="G1421">
        <v>2</v>
      </c>
      <c r="H1421">
        <v>24</v>
      </c>
      <c r="I1421">
        <v>1</v>
      </c>
      <c r="J1421">
        <v>3</v>
      </c>
      <c r="K1421">
        <v>7</v>
      </c>
      <c r="L1421">
        <v>11</v>
      </c>
      <c r="M1421">
        <v>1</v>
      </c>
      <c r="N1421">
        <v>1</v>
      </c>
      <c r="O1421">
        <v>5</v>
      </c>
      <c r="P1421">
        <v>2</v>
      </c>
      <c r="Q1421">
        <v>0</v>
      </c>
      <c r="R1421">
        <v>4</v>
      </c>
      <c r="S1421">
        <v>-2</v>
      </c>
      <c r="T1421">
        <v>-1</v>
      </c>
      <c r="U1421">
        <v>-1</v>
      </c>
      <c r="V1421">
        <v>-1</v>
      </c>
      <c r="W1421">
        <v>-1</v>
      </c>
      <c r="X1421">
        <v>-2</v>
      </c>
      <c r="Y1421">
        <v>-2</v>
      </c>
      <c r="Z1421">
        <f>IF(AND(MIN(data!D1421:'data'!K1421, data!M1421:'data'!Y1421)&gt;=0, IF(data!L1421&lt;0, FALSE, data!L1421&lt;=95),COUNTA(data!D1421:'data'!Y1421)=22), 1, 0)</f>
        <v>0</v>
      </c>
      <c r="AA1421">
        <f>IF(data!D1421=3, IF(COUNTIFS(data!A:A, data!A1421, data!G:G, "&lt;&gt;2")=0, 1, 0), 0)</f>
        <v>1</v>
      </c>
      <c r="AB1421">
        <f>IF(AND(data!G1421=2, COUNTIFS(data!A:A, data!A1421, data!G:G, 2) = data!D1421), 1, 0)</f>
        <v>1</v>
      </c>
      <c r="AC1421">
        <f>IF(AB1421=1, data!D1421, "0")</f>
        <v>3</v>
      </c>
    </row>
    <row r="1422" spans="1:29" x14ac:dyDescent="0.25">
      <c r="A1422" s="1">
        <v>215201</v>
      </c>
      <c r="B1422">
        <v>2</v>
      </c>
      <c r="C1422" s="1" t="s">
        <v>1443</v>
      </c>
      <c r="D1422">
        <v>3</v>
      </c>
      <c r="E1422">
        <v>7</v>
      </c>
      <c r="F1422">
        <v>8</v>
      </c>
      <c r="G1422">
        <v>2</v>
      </c>
      <c r="H1422">
        <v>7</v>
      </c>
      <c r="I1422">
        <v>-1</v>
      </c>
      <c r="J1422">
        <v>2</v>
      </c>
      <c r="K1422">
        <v>-1</v>
      </c>
      <c r="L1422">
        <v>11</v>
      </c>
      <c r="M1422">
        <v>1</v>
      </c>
      <c r="N1422">
        <v>-1</v>
      </c>
      <c r="O1422">
        <v>-1</v>
      </c>
      <c r="P1422">
        <v>-1</v>
      </c>
      <c r="Q1422">
        <v>-1</v>
      </c>
      <c r="R1422">
        <v>-1</v>
      </c>
      <c r="S1422">
        <v>-2</v>
      </c>
      <c r="T1422">
        <v>113.6</v>
      </c>
      <c r="U1422">
        <v>20.399999999999999</v>
      </c>
      <c r="V1422">
        <v>15.808</v>
      </c>
      <c r="W1422">
        <v>-1</v>
      </c>
      <c r="X1422">
        <v>-2</v>
      </c>
      <c r="Y1422">
        <v>-2</v>
      </c>
      <c r="Z1422">
        <f>IF(AND(MIN(data!D1422:'data'!K1422, data!M1422:'data'!Y1422)&gt;=0, IF(data!L1422&lt;0, FALSE, data!L1422&lt;=95),COUNTA(data!D1422:'data'!Y1422)=22), 1, 0)</f>
        <v>0</v>
      </c>
      <c r="AA1422">
        <f>IF(data!D1422=3, IF(COUNTIFS(data!A:A, data!A1422, data!G:G, "&lt;&gt;2")=0, 1, 0), 0)</f>
        <v>1</v>
      </c>
      <c r="AB1422">
        <f>IF(AND(data!G1422=2, COUNTIFS(data!A:A, data!A1422, data!G:G, 2) = data!D1422), 1, 0)</f>
        <v>1</v>
      </c>
      <c r="AC1422">
        <f>IF(AB1422=1, data!D1422, "0")</f>
        <v>3</v>
      </c>
    </row>
    <row r="1423" spans="1:29" x14ac:dyDescent="0.25">
      <c r="A1423" s="1">
        <v>215201</v>
      </c>
      <c r="B1423">
        <v>3</v>
      </c>
      <c r="C1423" s="1" t="s">
        <v>1444</v>
      </c>
      <c r="D1423">
        <v>3</v>
      </c>
      <c r="E1423">
        <v>7</v>
      </c>
      <c r="F1423">
        <v>8</v>
      </c>
      <c r="G1423">
        <v>2</v>
      </c>
      <c r="H1423">
        <v>5</v>
      </c>
      <c r="I1423">
        <v>-1</v>
      </c>
      <c r="J1423">
        <v>2</v>
      </c>
      <c r="K1423">
        <v>-1</v>
      </c>
      <c r="L1423">
        <v>11</v>
      </c>
      <c r="M1423">
        <v>1</v>
      </c>
      <c r="N1423">
        <v>-1</v>
      </c>
      <c r="O1423">
        <v>-1</v>
      </c>
      <c r="P1423">
        <v>-1</v>
      </c>
      <c r="Q1423">
        <v>-1</v>
      </c>
      <c r="R1423">
        <v>-1</v>
      </c>
      <c r="S1423">
        <v>-2</v>
      </c>
      <c r="T1423">
        <v>102.5</v>
      </c>
      <c r="U1423">
        <v>14.4</v>
      </c>
      <c r="V1423">
        <v>13.706</v>
      </c>
      <c r="W1423">
        <v>-1</v>
      </c>
      <c r="X1423">
        <v>-2</v>
      </c>
      <c r="Y1423">
        <v>-2</v>
      </c>
      <c r="Z1423">
        <f>IF(AND(MIN(data!D1423:'data'!K1423, data!M1423:'data'!Y1423)&gt;=0, IF(data!L1423&lt;0, FALSE, data!L1423&lt;=95),COUNTA(data!D1423:'data'!Y1423)=22), 1, 0)</f>
        <v>0</v>
      </c>
      <c r="AA1423">
        <f>IF(data!D1423=3, IF(COUNTIFS(data!A:A, data!A1423, data!G:G, "&lt;&gt;2")=0, 1, 0), 0)</f>
        <v>1</v>
      </c>
      <c r="AB1423">
        <f>IF(AND(data!G1423=2, COUNTIFS(data!A:A, data!A1423, data!G:G, 2) = data!D1423), 1, 0)</f>
        <v>1</v>
      </c>
      <c r="AC1423">
        <f>IF(AB1423=1, data!D1423, "0")</f>
        <v>3</v>
      </c>
    </row>
    <row r="1424" spans="1:29" x14ac:dyDescent="0.25">
      <c r="A1424" s="1">
        <v>215341</v>
      </c>
      <c r="B1424">
        <v>1</v>
      </c>
      <c r="C1424" s="1" t="s">
        <v>1445</v>
      </c>
      <c r="D1424">
        <v>3</v>
      </c>
      <c r="E1424">
        <v>7</v>
      </c>
      <c r="F1424">
        <v>8</v>
      </c>
      <c r="G1424">
        <v>1</v>
      </c>
      <c r="H1424">
        <v>32</v>
      </c>
      <c r="I1424">
        <v>2</v>
      </c>
      <c r="J1424">
        <v>1</v>
      </c>
      <c r="K1424">
        <v>1</v>
      </c>
      <c r="L1424">
        <v>23</v>
      </c>
      <c r="M1424">
        <v>3</v>
      </c>
      <c r="N1424">
        <v>4</v>
      </c>
      <c r="O1424">
        <v>1</v>
      </c>
      <c r="P1424">
        <v>1</v>
      </c>
      <c r="Q1424">
        <v>21.344999999999999</v>
      </c>
      <c r="R1424">
        <v>-1</v>
      </c>
      <c r="S1424">
        <v>2</v>
      </c>
      <c r="T1424">
        <v>168.5</v>
      </c>
      <c r="U1424">
        <v>82.3</v>
      </c>
      <c r="V1424">
        <v>28.986999999999998</v>
      </c>
      <c r="W1424">
        <v>0.88600000000000001</v>
      </c>
      <c r="X1424">
        <v>2</v>
      </c>
      <c r="Y1424">
        <v>3</v>
      </c>
      <c r="Z1424">
        <f>IF(AND(MIN(data!D1424:'data'!K1424, data!M1424:'data'!Y1424)&gt;=0, IF(data!L1424&lt;0, FALSE, data!L1424&lt;=95),COUNTA(data!D1424:'data'!Y1424)=22), 1, 0)</f>
        <v>0</v>
      </c>
      <c r="AA1424">
        <f>IF(data!D1424=3, IF(COUNTIFS(data!A:A, data!A1424, data!G:G, "&lt;&gt;2")=0, 1, 0), 0)</f>
        <v>0</v>
      </c>
      <c r="AB1424">
        <f>IF(AND(data!G1424=2, COUNTIFS(data!A:A, data!A1424, data!G:G, 2) = data!D1424), 1, 0)</f>
        <v>0</v>
      </c>
      <c r="AC1424" t="str">
        <f>IF(AB1424=1, data!D1424, "0")</f>
        <v>0</v>
      </c>
    </row>
    <row r="1425" spans="1:29" x14ac:dyDescent="0.25">
      <c r="A1425" s="1">
        <v>215341</v>
      </c>
      <c r="B1425">
        <v>2</v>
      </c>
      <c r="C1425" s="1" t="s">
        <v>1446</v>
      </c>
      <c r="D1425">
        <v>3</v>
      </c>
      <c r="E1425">
        <v>7</v>
      </c>
      <c r="F1425">
        <v>8</v>
      </c>
      <c r="G1425">
        <v>2</v>
      </c>
      <c r="H1425">
        <v>33</v>
      </c>
      <c r="I1425">
        <v>2</v>
      </c>
      <c r="J1425">
        <v>1</v>
      </c>
      <c r="K1425">
        <v>2</v>
      </c>
      <c r="L1425">
        <v>23</v>
      </c>
      <c r="M1425">
        <v>1</v>
      </c>
      <c r="N1425">
        <v>2</v>
      </c>
      <c r="O1425">
        <v>5</v>
      </c>
      <c r="P1425">
        <v>1</v>
      </c>
      <c r="Q1425">
        <v>4.7300000000000004</v>
      </c>
      <c r="R1425">
        <v>-1</v>
      </c>
      <c r="S1425">
        <v>2</v>
      </c>
      <c r="T1425">
        <v>150.4</v>
      </c>
      <c r="U1425">
        <v>-1</v>
      </c>
      <c r="V1425">
        <v>-1</v>
      </c>
      <c r="W1425">
        <v>-1</v>
      </c>
      <c r="X1425">
        <v>1</v>
      </c>
      <c r="Y1425">
        <v>3</v>
      </c>
      <c r="Z1425">
        <f>IF(AND(MIN(data!D1425:'data'!K1425, data!M1425:'data'!Y1425)&gt;=0, IF(data!L1425&lt;0, FALSE, data!L1425&lt;=95),COUNTA(data!D1425:'data'!Y1425)=22), 1, 0)</f>
        <v>0</v>
      </c>
      <c r="AA1425">
        <f>IF(data!D1425=3, IF(COUNTIFS(data!A:A, data!A1425, data!G:G, "&lt;&gt;2")=0, 1, 0), 0)</f>
        <v>0</v>
      </c>
      <c r="AB1425">
        <f>IF(AND(data!G1425=2, COUNTIFS(data!A:A, data!A1425, data!G:G, 2) = data!D1425), 1, 0)</f>
        <v>0</v>
      </c>
      <c r="AC1425" t="str">
        <f>IF(AB1425=1, data!D1425, "0")</f>
        <v>0</v>
      </c>
    </row>
    <row r="1426" spans="1:29" x14ac:dyDescent="0.25">
      <c r="A1426" s="1">
        <v>215341</v>
      </c>
      <c r="B1426">
        <v>3</v>
      </c>
      <c r="C1426" s="1" t="s">
        <v>1447</v>
      </c>
      <c r="D1426">
        <v>3</v>
      </c>
      <c r="E1426">
        <v>7</v>
      </c>
      <c r="F1426">
        <v>8</v>
      </c>
      <c r="G1426">
        <v>1</v>
      </c>
      <c r="H1426">
        <v>2</v>
      </c>
      <c r="I1426">
        <v>-1</v>
      </c>
      <c r="J1426">
        <v>1</v>
      </c>
      <c r="K1426">
        <v>-1</v>
      </c>
      <c r="L1426">
        <v>23</v>
      </c>
      <c r="M1426">
        <v>3</v>
      </c>
      <c r="N1426">
        <v>-1</v>
      </c>
      <c r="O1426">
        <v>-1</v>
      </c>
      <c r="P1426">
        <v>-1</v>
      </c>
      <c r="Q1426">
        <v>-1</v>
      </c>
      <c r="R1426">
        <v>-1</v>
      </c>
      <c r="S1426">
        <v>-2</v>
      </c>
      <c r="T1426">
        <v>88</v>
      </c>
      <c r="U1426">
        <v>13.5</v>
      </c>
      <c r="V1426">
        <v>17.433</v>
      </c>
      <c r="W1426">
        <v>-1</v>
      </c>
      <c r="X1426">
        <v>-2</v>
      </c>
      <c r="Y1426">
        <v>-2</v>
      </c>
      <c r="Z1426">
        <f>IF(AND(MIN(data!D1426:'data'!K1426, data!M1426:'data'!Y1426)&gt;=0, IF(data!L1426&lt;0, FALSE, data!L1426&lt;=95),COUNTA(data!D1426:'data'!Y1426)=22), 1, 0)</f>
        <v>0</v>
      </c>
      <c r="AA1426">
        <f>IF(data!D1426=3, IF(COUNTIFS(data!A:A, data!A1426, data!G:G, "&lt;&gt;2")=0, 1, 0), 0)</f>
        <v>0</v>
      </c>
      <c r="AB1426">
        <f>IF(AND(data!G1426=2, COUNTIFS(data!A:A, data!A1426, data!G:G, 2) = data!D1426), 1, 0)</f>
        <v>0</v>
      </c>
      <c r="AC1426" t="str">
        <f>IF(AB1426=1, data!D1426, "0")</f>
        <v>0</v>
      </c>
    </row>
    <row r="1427" spans="1:29" x14ac:dyDescent="0.25">
      <c r="A1427" s="1">
        <v>216051</v>
      </c>
      <c r="B1427">
        <v>1</v>
      </c>
      <c r="C1427" s="1" t="s">
        <v>1448</v>
      </c>
      <c r="D1427">
        <v>4</v>
      </c>
      <c r="E1427">
        <v>8</v>
      </c>
      <c r="F1427">
        <v>16</v>
      </c>
      <c r="G1427">
        <v>1</v>
      </c>
      <c r="H1427">
        <v>41</v>
      </c>
      <c r="I1427">
        <v>2</v>
      </c>
      <c r="J1427">
        <v>1</v>
      </c>
      <c r="K1427">
        <v>6</v>
      </c>
      <c r="L1427">
        <v>7</v>
      </c>
      <c r="M1427">
        <v>1</v>
      </c>
      <c r="N1427">
        <v>4</v>
      </c>
      <c r="O1427">
        <v>1</v>
      </c>
      <c r="P1427">
        <v>1</v>
      </c>
      <c r="Q1427">
        <v>21.5</v>
      </c>
      <c r="R1427">
        <v>-1</v>
      </c>
      <c r="S1427">
        <v>0</v>
      </c>
      <c r="T1427">
        <v>166.2</v>
      </c>
      <c r="U1427">
        <v>69.3</v>
      </c>
      <c r="V1427">
        <v>25.088000000000001</v>
      </c>
      <c r="W1427">
        <v>0.875</v>
      </c>
      <c r="X1427">
        <v>-8</v>
      </c>
      <c r="Y1427">
        <v>3</v>
      </c>
      <c r="Z1427">
        <f>IF(AND(MIN(data!D1427:'data'!K1427, data!M1427:'data'!Y1427)&gt;=0, IF(data!L1427&lt;0, FALSE, data!L1427&lt;=95),COUNTA(data!D1427:'data'!Y1427)=22), 1, 0)</f>
        <v>0</v>
      </c>
      <c r="AA1427">
        <f>IF(data!D1427=3, IF(COUNTIFS(data!A:A, data!A1427, data!G:G, "&lt;&gt;2")=0, 1, 0), 0)</f>
        <v>0</v>
      </c>
      <c r="AB1427">
        <f>IF(AND(data!G1427=2, COUNTIFS(data!A:A, data!A1427, data!G:G, 2) = data!D1427), 1, 0)</f>
        <v>0</v>
      </c>
      <c r="AC1427" t="str">
        <f>IF(AB1427=1, data!D1427, "0")</f>
        <v>0</v>
      </c>
    </row>
    <row r="1428" spans="1:29" x14ac:dyDescent="0.25">
      <c r="A1428" s="1">
        <v>216051</v>
      </c>
      <c r="B1428">
        <v>2</v>
      </c>
      <c r="C1428" s="1" t="s">
        <v>1449</v>
      </c>
      <c r="D1428">
        <v>4</v>
      </c>
      <c r="E1428">
        <v>8</v>
      </c>
      <c r="F1428">
        <v>16</v>
      </c>
      <c r="G1428">
        <v>2</v>
      </c>
      <c r="H1428">
        <v>35</v>
      </c>
      <c r="I1428">
        <v>2</v>
      </c>
      <c r="J1428">
        <v>1</v>
      </c>
      <c r="K1428">
        <v>7</v>
      </c>
      <c r="L1428">
        <v>7</v>
      </c>
      <c r="M1428">
        <v>3</v>
      </c>
      <c r="N1428">
        <v>1</v>
      </c>
      <c r="O1428">
        <v>5</v>
      </c>
      <c r="P1428">
        <v>2</v>
      </c>
      <c r="Q1428">
        <v>0</v>
      </c>
      <c r="R1428">
        <v>-1</v>
      </c>
      <c r="S1428">
        <v>-9</v>
      </c>
      <c r="T1428">
        <v>150.1</v>
      </c>
      <c r="U1428">
        <v>111.1</v>
      </c>
      <c r="V1428">
        <v>49.311999999999998</v>
      </c>
      <c r="W1428">
        <v>0.77700000000000002</v>
      </c>
      <c r="X1428">
        <v>-9</v>
      </c>
      <c r="Y1428">
        <v>-9</v>
      </c>
      <c r="Z1428">
        <f>IF(AND(MIN(data!D1428:'data'!K1428, data!M1428:'data'!Y1428)&gt;=0, IF(data!L1428&lt;0, FALSE, data!L1428&lt;=95),COUNTA(data!D1428:'data'!Y1428)=22), 1, 0)</f>
        <v>0</v>
      </c>
      <c r="AA1428">
        <f>IF(data!D1428=3, IF(COUNTIFS(data!A:A, data!A1428, data!G:G, "&lt;&gt;2")=0, 1, 0), 0)</f>
        <v>0</v>
      </c>
      <c r="AB1428">
        <f>IF(AND(data!G1428=2, COUNTIFS(data!A:A, data!A1428, data!G:G, 2) = data!D1428), 1, 0)</f>
        <v>0</v>
      </c>
      <c r="AC1428" t="str">
        <f>IF(AB1428=1, data!D1428, "0")</f>
        <v>0</v>
      </c>
    </row>
    <row r="1429" spans="1:29" x14ac:dyDescent="0.25">
      <c r="A1429" s="1">
        <v>216051</v>
      </c>
      <c r="B1429">
        <v>3</v>
      </c>
      <c r="C1429" s="1" t="s">
        <v>1450</v>
      </c>
      <c r="D1429">
        <v>4</v>
      </c>
      <c r="E1429">
        <v>8</v>
      </c>
      <c r="F1429">
        <v>16</v>
      </c>
      <c r="G1429">
        <v>1</v>
      </c>
      <c r="H1429">
        <v>8</v>
      </c>
      <c r="I1429">
        <v>-1</v>
      </c>
      <c r="J1429">
        <v>1</v>
      </c>
      <c r="K1429">
        <v>-1</v>
      </c>
      <c r="L1429">
        <v>7</v>
      </c>
      <c r="M1429">
        <v>1</v>
      </c>
      <c r="N1429">
        <v>-1</v>
      </c>
      <c r="O1429">
        <v>-1</v>
      </c>
      <c r="P1429">
        <v>-1</v>
      </c>
      <c r="Q1429">
        <v>-1</v>
      </c>
      <c r="R1429">
        <v>-1</v>
      </c>
      <c r="S1429">
        <v>-2</v>
      </c>
      <c r="T1429">
        <v>128.6</v>
      </c>
      <c r="U1429">
        <v>54.4</v>
      </c>
      <c r="V1429">
        <v>32.893999999999998</v>
      </c>
      <c r="W1429">
        <v>-1</v>
      </c>
      <c r="X1429">
        <v>-8</v>
      </c>
      <c r="Y1429">
        <v>3</v>
      </c>
      <c r="Z1429">
        <f>IF(AND(MIN(data!D1429:'data'!K1429, data!M1429:'data'!Y1429)&gt;=0, IF(data!L1429&lt;0, FALSE, data!L1429&lt;=95),COUNTA(data!D1429:'data'!Y1429)=22), 1, 0)</f>
        <v>0</v>
      </c>
      <c r="AA1429">
        <f>IF(data!D1429=3, IF(COUNTIFS(data!A:A, data!A1429, data!G:G, "&lt;&gt;2")=0, 1, 0), 0)</f>
        <v>0</v>
      </c>
      <c r="AB1429">
        <f>IF(AND(data!G1429=2, COUNTIFS(data!A:A, data!A1429, data!G:G, 2) = data!D1429), 1, 0)</f>
        <v>0</v>
      </c>
      <c r="AC1429" t="str">
        <f>IF(AB1429=1, data!D1429, "0")</f>
        <v>0</v>
      </c>
    </row>
    <row r="1430" spans="1:29" x14ac:dyDescent="0.25">
      <c r="A1430" s="1">
        <v>216051</v>
      </c>
      <c r="B1430">
        <v>4</v>
      </c>
      <c r="C1430" s="1" t="s">
        <v>1451</v>
      </c>
      <c r="D1430">
        <v>4</v>
      </c>
      <c r="E1430">
        <v>8</v>
      </c>
      <c r="F1430">
        <v>16</v>
      </c>
      <c r="G1430">
        <v>2</v>
      </c>
      <c r="H1430">
        <v>2</v>
      </c>
      <c r="I1430">
        <v>-1</v>
      </c>
      <c r="J1430">
        <v>1</v>
      </c>
      <c r="K1430">
        <v>-1</v>
      </c>
      <c r="L1430">
        <v>7</v>
      </c>
      <c r="M1430">
        <v>1</v>
      </c>
      <c r="N1430">
        <v>-1</v>
      </c>
      <c r="O1430">
        <v>-1</v>
      </c>
      <c r="P1430">
        <v>-1</v>
      </c>
      <c r="Q1430">
        <v>-1</v>
      </c>
      <c r="R1430">
        <v>-1</v>
      </c>
      <c r="S1430">
        <v>-2</v>
      </c>
      <c r="T1430">
        <v>-1</v>
      </c>
      <c r="U1430">
        <v>-1</v>
      </c>
      <c r="V1430">
        <v>-1</v>
      </c>
      <c r="W1430">
        <v>-1</v>
      </c>
      <c r="X1430">
        <v>-2</v>
      </c>
      <c r="Y1430">
        <v>-2</v>
      </c>
      <c r="Z1430">
        <f>IF(AND(MIN(data!D1430:'data'!K1430, data!M1430:'data'!Y1430)&gt;=0, IF(data!L1430&lt;0, FALSE, data!L1430&lt;=95),COUNTA(data!D1430:'data'!Y1430)=22), 1, 0)</f>
        <v>0</v>
      </c>
      <c r="AA1430">
        <f>IF(data!D1430=3, IF(COUNTIFS(data!A:A, data!A1430, data!G:G, "&lt;&gt;2")=0, 1, 0), 0)</f>
        <v>0</v>
      </c>
      <c r="AB1430">
        <f>IF(AND(data!G1430=2, COUNTIFS(data!A:A, data!A1430, data!G:G, 2) = data!D1430), 1, 0)</f>
        <v>0</v>
      </c>
      <c r="AC1430" t="str">
        <f>IF(AB1430=1, data!D1430, "0")</f>
        <v>0</v>
      </c>
    </row>
    <row r="1431" spans="1:29" x14ac:dyDescent="0.25">
      <c r="A1431" s="1">
        <v>216151</v>
      </c>
      <c r="B1431">
        <v>1</v>
      </c>
      <c r="C1431" s="1" t="s">
        <v>1452</v>
      </c>
      <c r="D1431">
        <v>1</v>
      </c>
      <c r="E1431">
        <v>8</v>
      </c>
      <c r="F1431">
        <v>16</v>
      </c>
      <c r="G1431">
        <v>1</v>
      </c>
      <c r="H1431">
        <v>55</v>
      </c>
      <c r="I1431">
        <v>4</v>
      </c>
      <c r="J1431">
        <v>1</v>
      </c>
      <c r="K1431">
        <v>7</v>
      </c>
      <c r="L1431">
        <v>1</v>
      </c>
      <c r="M1431">
        <v>2</v>
      </c>
      <c r="N1431">
        <v>2</v>
      </c>
      <c r="O1431">
        <v>5</v>
      </c>
      <c r="P1431">
        <v>1</v>
      </c>
      <c r="Q1431">
        <v>0.86499999999999999</v>
      </c>
      <c r="R1431">
        <v>-1</v>
      </c>
      <c r="S1431">
        <v>0</v>
      </c>
      <c r="T1431">
        <v>153.1</v>
      </c>
      <c r="U1431">
        <v>50</v>
      </c>
      <c r="V1431">
        <v>21.331</v>
      </c>
      <c r="W1431">
        <v>0.76700000000000002</v>
      </c>
      <c r="X1431">
        <v>1</v>
      </c>
      <c r="Y1431">
        <v>3</v>
      </c>
      <c r="Z1431">
        <f>IF(AND(MIN(data!D1431:'data'!K1431, data!M1431:'data'!Y1431)&gt;=0, IF(data!L1431&lt;0, FALSE, data!L1431&lt;=95),COUNTA(data!D1431:'data'!Y1431)=22), 1, 0)</f>
        <v>0</v>
      </c>
      <c r="AA1431">
        <f>IF(data!D1431=3, IF(COUNTIFS(data!A:A, data!A1431, data!G:G, "&lt;&gt;2")=0, 1, 0), 0)</f>
        <v>0</v>
      </c>
      <c r="AB1431">
        <f>IF(AND(data!G1431=2, COUNTIFS(data!A:A, data!A1431, data!G:G, 2) = data!D1431), 1, 0)</f>
        <v>0</v>
      </c>
      <c r="AC1431" t="str">
        <f>IF(AB1431=1, data!D1431, "0")</f>
        <v>0</v>
      </c>
    </row>
    <row r="1432" spans="1:29" x14ac:dyDescent="0.25">
      <c r="A1432" s="1">
        <v>216201</v>
      </c>
      <c r="B1432">
        <v>1</v>
      </c>
      <c r="C1432" s="1" t="s">
        <v>1453</v>
      </c>
      <c r="D1432">
        <v>4</v>
      </c>
      <c r="E1432">
        <v>8</v>
      </c>
      <c r="F1432">
        <v>16</v>
      </c>
      <c r="G1432">
        <v>1</v>
      </c>
      <c r="H1432">
        <v>40</v>
      </c>
      <c r="I1432">
        <v>2</v>
      </c>
      <c r="J1432">
        <v>5</v>
      </c>
      <c r="K1432">
        <v>7</v>
      </c>
      <c r="L1432">
        <v>9</v>
      </c>
      <c r="M1432">
        <v>3</v>
      </c>
      <c r="N1432">
        <v>1</v>
      </c>
      <c r="O1432">
        <v>5</v>
      </c>
      <c r="P1432">
        <v>2</v>
      </c>
      <c r="Q1432">
        <v>0</v>
      </c>
      <c r="R1432">
        <v>-1</v>
      </c>
      <c r="S1432">
        <v>2</v>
      </c>
      <c r="T1432">
        <v>173.2</v>
      </c>
      <c r="U1432">
        <v>-1</v>
      </c>
      <c r="V1432">
        <v>-1</v>
      </c>
      <c r="W1432">
        <v>1.165</v>
      </c>
      <c r="X1432">
        <v>2</v>
      </c>
      <c r="Y1432">
        <v>1</v>
      </c>
      <c r="Z1432">
        <f>IF(AND(MIN(data!D1432:'data'!K1432, data!M1432:'data'!Y1432)&gt;=0, IF(data!L1432&lt;0, FALSE, data!L1432&lt;=95),COUNTA(data!D1432:'data'!Y1432)=22), 1, 0)</f>
        <v>0</v>
      </c>
      <c r="AA1432">
        <f>IF(data!D1432=3, IF(COUNTIFS(data!A:A, data!A1432, data!G:G, "&lt;&gt;2")=0, 1, 0), 0)</f>
        <v>0</v>
      </c>
      <c r="AB1432">
        <f>IF(AND(data!G1432=2, COUNTIFS(data!A:A, data!A1432, data!G:G, 2) = data!D1432), 1, 0)</f>
        <v>0</v>
      </c>
      <c r="AC1432" t="str">
        <f>IF(AB1432=1, data!D1432, "0")</f>
        <v>0</v>
      </c>
    </row>
    <row r="1433" spans="1:29" x14ac:dyDescent="0.25">
      <c r="A1433" s="1">
        <v>216201</v>
      </c>
      <c r="B1433">
        <v>2</v>
      </c>
      <c r="C1433" s="1" t="s">
        <v>1454</v>
      </c>
      <c r="D1433">
        <v>4</v>
      </c>
      <c r="E1433">
        <v>8</v>
      </c>
      <c r="F1433">
        <v>16</v>
      </c>
      <c r="G1433">
        <v>2</v>
      </c>
      <c r="H1433">
        <v>37</v>
      </c>
      <c r="I1433">
        <v>2</v>
      </c>
      <c r="J1433">
        <v>5</v>
      </c>
      <c r="K1433">
        <v>7</v>
      </c>
      <c r="L1433">
        <v>9</v>
      </c>
      <c r="M1433">
        <v>3</v>
      </c>
      <c r="N1433">
        <v>1</v>
      </c>
      <c r="O1433">
        <v>5</v>
      </c>
      <c r="P1433">
        <v>2</v>
      </c>
      <c r="Q1433">
        <v>0</v>
      </c>
      <c r="R1433">
        <v>-1</v>
      </c>
      <c r="S1433">
        <v>0</v>
      </c>
      <c r="T1433">
        <v>154.4</v>
      </c>
      <c r="U1433">
        <v>-1</v>
      </c>
      <c r="V1433">
        <v>-1</v>
      </c>
      <c r="W1433">
        <v>0.96299999999999997</v>
      </c>
      <c r="X1433">
        <v>1</v>
      </c>
      <c r="Y1433">
        <v>1</v>
      </c>
      <c r="Z1433">
        <f>IF(AND(MIN(data!D1433:'data'!K1433, data!M1433:'data'!Y1433)&gt;=0, IF(data!L1433&lt;0, FALSE, data!L1433&lt;=95),COUNTA(data!D1433:'data'!Y1433)=22), 1, 0)</f>
        <v>0</v>
      </c>
      <c r="AA1433">
        <f>IF(data!D1433=3, IF(COUNTIFS(data!A:A, data!A1433, data!G:G, "&lt;&gt;2")=0, 1, 0), 0)</f>
        <v>0</v>
      </c>
      <c r="AB1433">
        <f>IF(AND(data!G1433=2, COUNTIFS(data!A:A, data!A1433, data!G:G, 2) = data!D1433), 1, 0)</f>
        <v>0</v>
      </c>
      <c r="AC1433" t="str">
        <f>IF(AB1433=1, data!D1433, "0")</f>
        <v>0</v>
      </c>
    </row>
    <row r="1434" spans="1:29" x14ac:dyDescent="0.25">
      <c r="A1434" s="1">
        <v>216201</v>
      </c>
      <c r="B1434">
        <v>3</v>
      </c>
      <c r="C1434" s="1" t="s">
        <v>1455</v>
      </c>
      <c r="D1434">
        <v>4</v>
      </c>
      <c r="E1434">
        <v>8</v>
      </c>
      <c r="F1434">
        <v>16</v>
      </c>
      <c r="G1434">
        <v>2</v>
      </c>
      <c r="H1434">
        <v>7</v>
      </c>
      <c r="I1434">
        <v>-1</v>
      </c>
      <c r="J1434">
        <v>6</v>
      </c>
      <c r="K1434">
        <v>-1</v>
      </c>
      <c r="L1434">
        <v>9</v>
      </c>
      <c r="M1434">
        <v>2</v>
      </c>
      <c r="N1434">
        <v>-1</v>
      </c>
      <c r="O1434">
        <v>-1</v>
      </c>
      <c r="P1434">
        <v>-1</v>
      </c>
      <c r="Q1434">
        <v>-1</v>
      </c>
      <c r="R1434">
        <v>-1</v>
      </c>
      <c r="S1434">
        <v>-2</v>
      </c>
      <c r="T1434">
        <v>125.1</v>
      </c>
      <c r="U1434">
        <v>-1</v>
      </c>
      <c r="V1434">
        <v>-1</v>
      </c>
      <c r="W1434">
        <v>-1</v>
      </c>
      <c r="X1434">
        <v>-2</v>
      </c>
      <c r="Y1434">
        <v>-2</v>
      </c>
      <c r="Z1434">
        <f>IF(AND(MIN(data!D1434:'data'!K1434, data!M1434:'data'!Y1434)&gt;=0, IF(data!L1434&lt;0, FALSE, data!L1434&lt;=95),COUNTA(data!D1434:'data'!Y1434)=22), 1, 0)</f>
        <v>0</v>
      </c>
      <c r="AA1434">
        <f>IF(data!D1434=3, IF(COUNTIFS(data!A:A, data!A1434, data!G:G, "&lt;&gt;2")=0, 1, 0), 0)</f>
        <v>0</v>
      </c>
      <c r="AB1434">
        <f>IF(AND(data!G1434=2, COUNTIFS(data!A:A, data!A1434, data!G:G, 2) = data!D1434), 1, 0)</f>
        <v>0</v>
      </c>
      <c r="AC1434" t="str">
        <f>IF(AB1434=1, data!D1434, "0")</f>
        <v>0</v>
      </c>
    </row>
    <row r="1435" spans="1:29" x14ac:dyDescent="0.25">
      <c r="A1435" s="1">
        <v>216201</v>
      </c>
      <c r="B1435">
        <v>4</v>
      </c>
      <c r="C1435" s="1" t="s">
        <v>1456</v>
      </c>
      <c r="D1435">
        <v>4</v>
      </c>
      <c r="E1435">
        <v>8</v>
      </c>
      <c r="F1435">
        <v>16</v>
      </c>
      <c r="G1435">
        <v>1</v>
      </c>
      <c r="H1435">
        <v>2</v>
      </c>
      <c r="I1435">
        <v>-1</v>
      </c>
      <c r="J1435">
        <v>6</v>
      </c>
      <c r="K1435">
        <v>-1</v>
      </c>
      <c r="L1435">
        <v>9</v>
      </c>
      <c r="M1435">
        <v>2</v>
      </c>
      <c r="N1435">
        <v>-1</v>
      </c>
      <c r="O1435">
        <v>-1</v>
      </c>
      <c r="P1435">
        <v>-1</v>
      </c>
      <c r="Q1435">
        <v>-1</v>
      </c>
      <c r="R1435">
        <v>-1</v>
      </c>
      <c r="S1435">
        <v>-2</v>
      </c>
      <c r="T1435">
        <v>-1</v>
      </c>
      <c r="U1435">
        <v>-1</v>
      </c>
      <c r="V1435">
        <v>-1</v>
      </c>
      <c r="W1435">
        <v>-1</v>
      </c>
      <c r="X1435">
        <v>-2</v>
      </c>
      <c r="Y1435">
        <v>-2</v>
      </c>
      <c r="Z1435">
        <f>IF(AND(MIN(data!D1435:'data'!K1435, data!M1435:'data'!Y1435)&gt;=0, IF(data!L1435&lt;0, FALSE, data!L1435&lt;=95),COUNTA(data!D1435:'data'!Y1435)=22), 1, 0)</f>
        <v>0</v>
      </c>
      <c r="AA1435">
        <f>IF(data!D1435=3, IF(COUNTIFS(data!A:A, data!A1435, data!G:G, "&lt;&gt;2")=0, 1, 0), 0)</f>
        <v>0</v>
      </c>
      <c r="AB1435">
        <f>IF(AND(data!G1435=2, COUNTIFS(data!A:A, data!A1435, data!G:G, 2) = data!D1435), 1, 0)</f>
        <v>0</v>
      </c>
      <c r="AC1435" t="str">
        <f>IF(AB1435=1, data!D1435, "0")</f>
        <v>0</v>
      </c>
    </row>
    <row r="1436" spans="1:29" x14ac:dyDescent="0.25">
      <c r="A1436" s="1">
        <v>216251</v>
      </c>
      <c r="B1436">
        <v>1</v>
      </c>
      <c r="C1436" s="1" t="s">
        <v>1457</v>
      </c>
      <c r="D1436">
        <v>1</v>
      </c>
      <c r="E1436">
        <v>8</v>
      </c>
      <c r="F1436">
        <v>16</v>
      </c>
      <c r="G1436">
        <v>1</v>
      </c>
      <c r="H1436">
        <v>41</v>
      </c>
      <c r="I1436">
        <v>1</v>
      </c>
      <c r="J1436">
        <v>1</v>
      </c>
      <c r="K1436">
        <v>2</v>
      </c>
      <c r="L1436">
        <v>19</v>
      </c>
      <c r="M1436">
        <v>2</v>
      </c>
      <c r="N1436">
        <v>1</v>
      </c>
      <c r="O1436">
        <v>5</v>
      </c>
      <c r="P1436">
        <v>1</v>
      </c>
      <c r="Q1436">
        <v>12.115</v>
      </c>
      <c r="R1436">
        <v>-1</v>
      </c>
      <c r="S1436">
        <v>0</v>
      </c>
      <c r="T1436">
        <v>180.9</v>
      </c>
      <c r="U1436">
        <v>87.9</v>
      </c>
      <c r="V1436">
        <v>26.86</v>
      </c>
      <c r="W1436">
        <v>-1</v>
      </c>
      <c r="X1436">
        <v>2</v>
      </c>
      <c r="Y1436">
        <v>1</v>
      </c>
      <c r="Z1436">
        <f>IF(AND(MIN(data!D1436:'data'!K1436, data!M1436:'data'!Y1436)&gt;=0, IF(data!L1436&lt;0, FALSE, data!L1436&lt;=95),COUNTA(data!D1436:'data'!Y1436)=22), 1, 0)</f>
        <v>0</v>
      </c>
      <c r="AA1436">
        <f>IF(data!D1436=3, IF(COUNTIFS(data!A:A, data!A1436, data!G:G, "&lt;&gt;2")=0, 1, 0), 0)</f>
        <v>0</v>
      </c>
      <c r="AB1436">
        <f>IF(AND(data!G1436=2, COUNTIFS(data!A:A, data!A1436, data!G:G, 2) = data!D1436), 1, 0)</f>
        <v>0</v>
      </c>
      <c r="AC1436" t="str">
        <f>IF(AB1436=1, data!D1436, "0")</f>
        <v>0</v>
      </c>
    </row>
    <row r="1437" spans="1:29" x14ac:dyDescent="0.25">
      <c r="A1437" s="1">
        <v>216341</v>
      </c>
      <c r="B1437">
        <v>1</v>
      </c>
      <c r="C1437" s="1" t="s">
        <v>1458</v>
      </c>
      <c r="D1437">
        <v>2</v>
      </c>
      <c r="E1437">
        <v>8</v>
      </c>
      <c r="F1437">
        <v>16</v>
      </c>
      <c r="G1437">
        <v>1</v>
      </c>
      <c r="H1437">
        <v>69</v>
      </c>
      <c r="I1437">
        <v>1</v>
      </c>
      <c r="J1437">
        <v>1</v>
      </c>
      <c r="K1437">
        <v>7</v>
      </c>
      <c r="L1437">
        <v>10</v>
      </c>
      <c r="M1437">
        <v>2</v>
      </c>
      <c r="N1437">
        <v>1</v>
      </c>
      <c r="O1437">
        <v>5</v>
      </c>
      <c r="P1437">
        <v>1</v>
      </c>
      <c r="Q1437">
        <v>1.1539999999999999</v>
      </c>
      <c r="R1437">
        <v>-1</v>
      </c>
      <c r="S1437">
        <v>0</v>
      </c>
      <c r="T1437">
        <v>182.1</v>
      </c>
      <c r="U1437">
        <v>-1</v>
      </c>
      <c r="V1437">
        <v>-1</v>
      </c>
      <c r="W1437">
        <v>0.9</v>
      </c>
      <c r="X1437">
        <v>1</v>
      </c>
      <c r="Y1437">
        <v>3</v>
      </c>
      <c r="Z1437">
        <f>IF(AND(MIN(data!D1437:'data'!K1437, data!M1437:'data'!Y1437)&gt;=0, IF(data!L1437&lt;0, FALSE, data!L1437&lt;=95),COUNTA(data!D1437:'data'!Y1437)=22), 1, 0)</f>
        <v>0</v>
      </c>
      <c r="AA1437">
        <f>IF(data!D1437=3, IF(COUNTIFS(data!A:A, data!A1437, data!G:G, "&lt;&gt;2")=0, 1, 0), 0)</f>
        <v>0</v>
      </c>
      <c r="AB1437">
        <f>IF(AND(data!G1437=2, COUNTIFS(data!A:A, data!A1437, data!G:G, 2) = data!D1437), 1, 0)</f>
        <v>0</v>
      </c>
      <c r="AC1437" t="str">
        <f>IF(AB1437=1, data!D1437, "0")</f>
        <v>0</v>
      </c>
    </row>
    <row r="1438" spans="1:29" x14ac:dyDescent="0.25">
      <c r="A1438" s="1">
        <v>216341</v>
      </c>
      <c r="B1438">
        <v>2</v>
      </c>
      <c r="C1438" s="1" t="s">
        <v>1459</v>
      </c>
      <c r="D1438">
        <v>2</v>
      </c>
      <c r="E1438">
        <v>8</v>
      </c>
      <c r="F1438">
        <v>16</v>
      </c>
      <c r="G1438">
        <v>2</v>
      </c>
      <c r="H1438">
        <v>62</v>
      </c>
      <c r="I1438">
        <v>4</v>
      </c>
      <c r="J1438">
        <v>1</v>
      </c>
      <c r="K1438">
        <v>7</v>
      </c>
      <c r="L1438">
        <v>10</v>
      </c>
      <c r="M1438">
        <v>1</v>
      </c>
      <c r="N1438">
        <v>1</v>
      </c>
      <c r="O1438">
        <v>5</v>
      </c>
      <c r="P1438">
        <v>2</v>
      </c>
      <c r="Q1438">
        <v>0</v>
      </c>
      <c r="R1438">
        <v>-1</v>
      </c>
      <c r="S1438">
        <v>-9</v>
      </c>
      <c r="T1438">
        <v>168.2</v>
      </c>
      <c r="U1438">
        <v>-1</v>
      </c>
      <c r="V1438">
        <v>-1</v>
      </c>
      <c r="W1438">
        <v>0.746</v>
      </c>
      <c r="X1438">
        <v>1</v>
      </c>
      <c r="Y1438">
        <v>3</v>
      </c>
      <c r="Z1438">
        <f>IF(AND(MIN(data!D1438:'data'!K1438, data!M1438:'data'!Y1438)&gt;=0, IF(data!L1438&lt;0, FALSE, data!L1438&lt;=95),COUNTA(data!D1438:'data'!Y1438)=22), 1, 0)</f>
        <v>0</v>
      </c>
      <c r="AA1438">
        <f>IF(data!D1438=3, IF(COUNTIFS(data!A:A, data!A1438, data!G:G, "&lt;&gt;2")=0, 1, 0), 0)</f>
        <v>0</v>
      </c>
      <c r="AB1438">
        <f>IF(AND(data!G1438=2, COUNTIFS(data!A:A, data!A1438, data!G:G, 2) = data!D1438), 1, 0)</f>
        <v>0</v>
      </c>
      <c r="AC1438" t="str">
        <f>IF(AB1438=1, data!D1438, "0")</f>
        <v>0</v>
      </c>
    </row>
    <row r="1439" spans="1:29" x14ac:dyDescent="0.25">
      <c r="A1439" s="1">
        <v>216351</v>
      </c>
      <c r="B1439">
        <v>1</v>
      </c>
      <c r="C1439" s="1" t="s">
        <v>1460</v>
      </c>
      <c r="D1439">
        <v>3</v>
      </c>
      <c r="E1439">
        <v>8</v>
      </c>
      <c r="F1439">
        <v>16</v>
      </c>
      <c r="G1439">
        <v>1</v>
      </c>
      <c r="H1439">
        <v>43</v>
      </c>
      <c r="I1439">
        <v>2</v>
      </c>
      <c r="J1439">
        <v>1</v>
      </c>
      <c r="K1439">
        <v>1</v>
      </c>
      <c r="L1439">
        <v>19</v>
      </c>
      <c r="M1439">
        <v>2</v>
      </c>
      <c r="N1439">
        <v>1</v>
      </c>
      <c r="O1439">
        <v>5</v>
      </c>
      <c r="P1439">
        <v>1</v>
      </c>
      <c r="Q1439">
        <v>19.25</v>
      </c>
      <c r="R1439">
        <v>-1</v>
      </c>
      <c r="S1439">
        <v>0</v>
      </c>
      <c r="T1439">
        <v>167.6</v>
      </c>
      <c r="U1439">
        <v>78.099999999999994</v>
      </c>
      <c r="V1439">
        <v>27.803999999999998</v>
      </c>
      <c r="W1439">
        <v>0.98699999999999999</v>
      </c>
      <c r="X1439">
        <v>2</v>
      </c>
      <c r="Y1439">
        <v>1</v>
      </c>
      <c r="Z1439">
        <f>IF(AND(MIN(data!D1439:'data'!K1439, data!M1439:'data'!Y1439)&gt;=0, IF(data!L1439&lt;0, FALSE, data!L1439&lt;=95),COUNTA(data!D1439:'data'!Y1439)=22), 1, 0)</f>
        <v>0</v>
      </c>
      <c r="AA1439">
        <f>IF(data!D1439=3, IF(COUNTIFS(data!A:A, data!A1439, data!G:G, "&lt;&gt;2")=0, 1, 0), 0)</f>
        <v>0</v>
      </c>
      <c r="AB1439">
        <f>IF(AND(data!G1439=2, COUNTIFS(data!A:A, data!A1439, data!G:G, 2) = data!D1439), 1, 0)</f>
        <v>0</v>
      </c>
      <c r="AC1439" t="str">
        <f>IF(AB1439=1, data!D1439, "0")</f>
        <v>0</v>
      </c>
    </row>
    <row r="1440" spans="1:29" x14ac:dyDescent="0.25">
      <c r="A1440" s="1">
        <v>216351</v>
      </c>
      <c r="B1440">
        <v>2</v>
      </c>
      <c r="C1440" s="1" t="s">
        <v>1461</v>
      </c>
      <c r="D1440">
        <v>3</v>
      </c>
      <c r="E1440">
        <v>8</v>
      </c>
      <c r="F1440">
        <v>16</v>
      </c>
      <c r="G1440">
        <v>2</v>
      </c>
      <c r="H1440">
        <v>48</v>
      </c>
      <c r="I1440">
        <v>2</v>
      </c>
      <c r="J1440">
        <v>1</v>
      </c>
      <c r="K1440">
        <v>2</v>
      </c>
      <c r="L1440">
        <v>19</v>
      </c>
      <c r="M1440">
        <v>1</v>
      </c>
      <c r="N1440">
        <v>3</v>
      </c>
      <c r="O1440">
        <v>5</v>
      </c>
      <c r="P1440">
        <v>1</v>
      </c>
      <c r="Q1440">
        <v>5</v>
      </c>
      <c r="R1440">
        <v>-1</v>
      </c>
      <c r="S1440">
        <v>1</v>
      </c>
      <c r="T1440">
        <v>162.5</v>
      </c>
      <c r="U1440">
        <v>66.900000000000006</v>
      </c>
      <c r="V1440">
        <v>25.335000000000001</v>
      </c>
      <c r="W1440">
        <v>0.83299999999999996</v>
      </c>
      <c r="X1440">
        <v>2</v>
      </c>
      <c r="Y1440">
        <v>1</v>
      </c>
      <c r="Z1440">
        <f>IF(AND(MIN(data!D1440:'data'!K1440, data!M1440:'data'!Y1440)&gt;=0, IF(data!L1440&lt;0, FALSE, data!L1440&lt;=95),COUNTA(data!D1440:'data'!Y1440)=22), 1, 0)</f>
        <v>0</v>
      </c>
      <c r="AA1440">
        <f>IF(data!D1440=3, IF(COUNTIFS(data!A:A, data!A1440, data!G:G, "&lt;&gt;2")=0, 1, 0), 0)</f>
        <v>0</v>
      </c>
      <c r="AB1440">
        <f>IF(AND(data!G1440=2, COUNTIFS(data!A:A, data!A1440, data!G:G, 2) = data!D1440), 1, 0)</f>
        <v>0</v>
      </c>
      <c r="AC1440" t="str">
        <f>IF(AB1440=1, data!D1440, "0")</f>
        <v>0</v>
      </c>
    </row>
    <row r="1441" spans="1:29" x14ac:dyDescent="0.25">
      <c r="A1441" s="1">
        <v>216351</v>
      </c>
      <c r="B1441">
        <v>3</v>
      </c>
      <c r="C1441" s="1" t="s">
        <v>1462</v>
      </c>
      <c r="D1441">
        <v>3</v>
      </c>
      <c r="E1441">
        <v>8</v>
      </c>
      <c r="F1441">
        <v>16</v>
      </c>
      <c r="G1441">
        <v>1</v>
      </c>
      <c r="H1441">
        <v>9</v>
      </c>
      <c r="I1441">
        <v>-1</v>
      </c>
      <c r="J1441">
        <v>1</v>
      </c>
      <c r="K1441">
        <v>-1</v>
      </c>
      <c r="L1441">
        <v>19</v>
      </c>
      <c r="M1441">
        <v>1</v>
      </c>
      <c r="N1441">
        <v>-1</v>
      </c>
      <c r="O1441">
        <v>-1</v>
      </c>
      <c r="P1441">
        <v>-1</v>
      </c>
      <c r="Q1441">
        <v>-1</v>
      </c>
      <c r="R1441">
        <v>-1</v>
      </c>
      <c r="S1441">
        <v>-2</v>
      </c>
      <c r="T1441">
        <v>129.30000000000001</v>
      </c>
      <c r="U1441">
        <v>29.1</v>
      </c>
      <c r="V1441">
        <v>17.405999999999999</v>
      </c>
      <c r="W1441">
        <v>-1</v>
      </c>
      <c r="X1441">
        <v>-8</v>
      </c>
      <c r="Y1441">
        <v>3</v>
      </c>
      <c r="Z1441">
        <f>IF(AND(MIN(data!D1441:'data'!K1441, data!M1441:'data'!Y1441)&gt;=0, IF(data!L1441&lt;0, FALSE, data!L1441&lt;=95),COUNTA(data!D1441:'data'!Y1441)=22), 1, 0)</f>
        <v>0</v>
      </c>
      <c r="AA1441">
        <f>IF(data!D1441=3, IF(COUNTIFS(data!A:A, data!A1441, data!G:G, "&lt;&gt;2")=0, 1, 0), 0)</f>
        <v>0</v>
      </c>
      <c r="AB1441">
        <f>IF(AND(data!G1441=2, COUNTIFS(data!A:A, data!A1441, data!G:G, 2) = data!D1441), 1, 0)</f>
        <v>0</v>
      </c>
      <c r="AC1441" t="str">
        <f>IF(AB1441=1, data!D1441, "0")</f>
        <v>0</v>
      </c>
    </row>
    <row r="1442" spans="1:29" x14ac:dyDescent="0.25">
      <c r="A1442" s="1">
        <v>216371</v>
      </c>
      <c r="B1442">
        <v>1</v>
      </c>
      <c r="C1442" s="1" t="s">
        <v>1463</v>
      </c>
      <c r="D1442">
        <v>2</v>
      </c>
      <c r="E1442">
        <v>8</v>
      </c>
      <c r="F1442">
        <v>16</v>
      </c>
      <c r="G1442">
        <v>2</v>
      </c>
      <c r="H1442">
        <v>22</v>
      </c>
      <c r="I1442">
        <v>1</v>
      </c>
      <c r="J1442">
        <v>1</v>
      </c>
      <c r="K1442">
        <v>4</v>
      </c>
      <c r="L1442">
        <v>-1</v>
      </c>
      <c r="M1442">
        <v>1</v>
      </c>
      <c r="N1442">
        <v>4</v>
      </c>
      <c r="O1442">
        <v>1</v>
      </c>
      <c r="P1442">
        <v>1</v>
      </c>
      <c r="Q1442">
        <v>13.47</v>
      </c>
      <c r="R1442">
        <v>3</v>
      </c>
      <c r="S1442">
        <v>0</v>
      </c>
      <c r="T1442">
        <v>164.6</v>
      </c>
      <c r="U1442">
        <v>73.8</v>
      </c>
      <c r="V1442">
        <v>27.239000000000001</v>
      </c>
      <c r="W1442">
        <v>0.79800000000000004</v>
      </c>
      <c r="X1442">
        <v>1</v>
      </c>
      <c r="Y1442">
        <v>3</v>
      </c>
      <c r="Z1442">
        <f>IF(AND(MIN(data!D1442:'data'!K1442, data!M1442:'data'!Y1442)&gt;=0, IF(data!L1442&lt;0, FALSE, data!L1442&lt;=95),COUNTA(data!D1442:'data'!Y1442)=22), 1, 0)</f>
        <v>0</v>
      </c>
      <c r="AA1442">
        <f>IF(data!D1442=3, IF(COUNTIFS(data!A:A, data!A1442, data!G:G, "&lt;&gt;2")=0, 1, 0), 0)</f>
        <v>0</v>
      </c>
      <c r="AB1442">
        <f>IF(AND(data!G1442=2, COUNTIFS(data!A:A, data!A1442, data!G:G, 2) = data!D1442), 1, 0)</f>
        <v>1</v>
      </c>
      <c r="AC1442">
        <f>IF(AB1442=1, data!D1442, "0")</f>
        <v>2</v>
      </c>
    </row>
    <row r="1443" spans="1:29" x14ac:dyDescent="0.25">
      <c r="A1443" s="1">
        <v>216371</v>
      </c>
      <c r="B1443">
        <v>2</v>
      </c>
      <c r="C1443" s="1" t="s">
        <v>1464</v>
      </c>
      <c r="D1443">
        <v>2</v>
      </c>
      <c r="E1443">
        <v>8</v>
      </c>
      <c r="F1443">
        <v>16</v>
      </c>
      <c r="G1443">
        <v>2</v>
      </c>
      <c r="H1443">
        <v>22</v>
      </c>
      <c r="I1443">
        <v>1</v>
      </c>
      <c r="J1443">
        <v>1</v>
      </c>
      <c r="K1443">
        <v>3</v>
      </c>
      <c r="L1443">
        <v>-1</v>
      </c>
      <c r="M1443">
        <v>1</v>
      </c>
      <c r="N1443">
        <v>1</v>
      </c>
      <c r="O1443">
        <v>5</v>
      </c>
      <c r="P1443">
        <v>1</v>
      </c>
      <c r="Q1443">
        <v>13.875</v>
      </c>
      <c r="R1443">
        <v>4</v>
      </c>
      <c r="S1443">
        <v>10</v>
      </c>
      <c r="T1443">
        <v>169.6</v>
      </c>
      <c r="U1443">
        <v>73.7</v>
      </c>
      <c r="V1443">
        <v>25.622</v>
      </c>
      <c r="W1443">
        <v>0.83299999999999996</v>
      </c>
      <c r="X1443">
        <v>2</v>
      </c>
      <c r="Y1443">
        <v>1</v>
      </c>
      <c r="Z1443">
        <f>IF(AND(MIN(data!D1443:'data'!K1443, data!M1443:'data'!Y1443)&gt;=0, IF(data!L1443&lt;0, FALSE, data!L1443&lt;=95),COUNTA(data!D1443:'data'!Y1443)=22), 1, 0)</f>
        <v>0</v>
      </c>
      <c r="AA1443">
        <f>IF(data!D1443=3, IF(COUNTIFS(data!A:A, data!A1443, data!G:G, "&lt;&gt;2")=0, 1, 0), 0)</f>
        <v>0</v>
      </c>
      <c r="AB1443">
        <f>IF(AND(data!G1443=2, COUNTIFS(data!A:A, data!A1443, data!G:G, 2) = data!D1443), 1, 0)</f>
        <v>1</v>
      </c>
      <c r="AC1443">
        <f>IF(AB1443=1, data!D1443, "0")</f>
        <v>2</v>
      </c>
    </row>
    <row r="1444" spans="1:29" x14ac:dyDescent="0.25">
      <c r="A1444" s="1">
        <v>217051</v>
      </c>
      <c r="B1444">
        <v>1</v>
      </c>
      <c r="C1444" s="1" t="s">
        <v>1465</v>
      </c>
      <c r="D1444">
        <v>4</v>
      </c>
      <c r="E1444">
        <v>2</v>
      </c>
      <c r="F1444">
        <v>15</v>
      </c>
      <c r="G1444">
        <v>2</v>
      </c>
      <c r="H1444">
        <v>26</v>
      </c>
      <c r="I1444">
        <v>6</v>
      </c>
      <c r="J1444">
        <v>1</v>
      </c>
      <c r="K1444">
        <v>2</v>
      </c>
      <c r="L1444">
        <v>12</v>
      </c>
      <c r="M1444">
        <v>2</v>
      </c>
      <c r="N1444">
        <v>3</v>
      </c>
      <c r="O1444">
        <v>5</v>
      </c>
      <c r="P1444">
        <v>1</v>
      </c>
      <c r="Q1444">
        <v>7.5</v>
      </c>
      <c r="R1444">
        <v>-1</v>
      </c>
      <c r="S1444">
        <v>0</v>
      </c>
      <c r="T1444">
        <v>157</v>
      </c>
      <c r="U1444">
        <v>62.8</v>
      </c>
      <c r="V1444">
        <v>25.478000000000002</v>
      </c>
      <c r="W1444">
        <v>0.81699999999999995</v>
      </c>
      <c r="X1444">
        <v>2</v>
      </c>
      <c r="Y1444">
        <v>3</v>
      </c>
      <c r="Z1444">
        <f>IF(AND(MIN(data!D1444:'data'!K1444, data!M1444:'data'!Y1444)&gt;=0, IF(data!L1444&lt;0, FALSE, data!L1444&lt;=95),COUNTA(data!D1444:'data'!Y1444)=22), 1, 0)</f>
        <v>0</v>
      </c>
      <c r="AA1444">
        <f>IF(data!D1444=3, IF(COUNTIFS(data!A:A, data!A1444, data!G:G, "&lt;&gt;2")=0, 1, 0), 0)</f>
        <v>0</v>
      </c>
      <c r="AB1444">
        <f>IF(AND(data!G1444=2, COUNTIFS(data!A:A, data!A1444, data!G:G, 2) = data!D1444), 1, 0)</f>
        <v>0</v>
      </c>
      <c r="AC1444" t="str">
        <f>IF(AB1444=1, data!D1444, "0")</f>
        <v>0</v>
      </c>
    </row>
    <row r="1445" spans="1:29" x14ac:dyDescent="0.25">
      <c r="A1445" s="1">
        <v>217051</v>
      </c>
      <c r="B1445">
        <v>2</v>
      </c>
      <c r="C1445" s="1" t="s">
        <v>1466</v>
      </c>
      <c r="D1445">
        <v>4</v>
      </c>
      <c r="E1445">
        <v>2</v>
      </c>
      <c r="F1445">
        <v>15</v>
      </c>
      <c r="G1445">
        <v>1</v>
      </c>
      <c r="H1445">
        <v>3</v>
      </c>
      <c r="I1445">
        <v>-1</v>
      </c>
      <c r="J1445">
        <v>1</v>
      </c>
      <c r="K1445">
        <v>-1</v>
      </c>
      <c r="L1445">
        <v>12</v>
      </c>
      <c r="M1445">
        <v>2</v>
      </c>
      <c r="N1445">
        <v>-1</v>
      </c>
      <c r="O1445">
        <v>-1</v>
      </c>
      <c r="P1445">
        <v>-1</v>
      </c>
      <c r="Q1445">
        <v>-1</v>
      </c>
      <c r="R1445">
        <v>-1</v>
      </c>
      <c r="S1445">
        <v>-2</v>
      </c>
      <c r="T1445">
        <v>-1</v>
      </c>
      <c r="U1445">
        <v>-1</v>
      </c>
      <c r="V1445">
        <v>-1</v>
      </c>
      <c r="W1445">
        <v>-1</v>
      </c>
      <c r="X1445">
        <v>-2</v>
      </c>
      <c r="Y1445">
        <v>-2</v>
      </c>
      <c r="Z1445">
        <f>IF(AND(MIN(data!D1445:'data'!K1445, data!M1445:'data'!Y1445)&gt;=0, IF(data!L1445&lt;0, FALSE, data!L1445&lt;=95),COUNTA(data!D1445:'data'!Y1445)=22), 1, 0)</f>
        <v>0</v>
      </c>
      <c r="AA1445">
        <f>IF(data!D1445=3, IF(COUNTIFS(data!A:A, data!A1445, data!G:G, "&lt;&gt;2")=0, 1, 0), 0)</f>
        <v>0</v>
      </c>
      <c r="AB1445">
        <f>IF(AND(data!G1445=2, COUNTIFS(data!A:A, data!A1445, data!G:G, 2) = data!D1445), 1, 0)</f>
        <v>0</v>
      </c>
      <c r="AC1445" t="str">
        <f>IF(AB1445=1, data!D1445, "0")</f>
        <v>0</v>
      </c>
    </row>
    <row r="1446" spans="1:29" x14ac:dyDescent="0.25">
      <c r="A1446" s="1">
        <v>217051</v>
      </c>
      <c r="B1446">
        <v>3</v>
      </c>
      <c r="C1446" s="1" t="s">
        <v>1467</v>
      </c>
      <c r="D1446">
        <v>4</v>
      </c>
      <c r="E1446">
        <v>2</v>
      </c>
      <c r="F1446">
        <v>15</v>
      </c>
      <c r="G1446">
        <v>1</v>
      </c>
      <c r="H1446">
        <v>1</v>
      </c>
      <c r="I1446">
        <v>-1</v>
      </c>
      <c r="J1446">
        <v>1</v>
      </c>
      <c r="K1446">
        <v>-1</v>
      </c>
      <c r="L1446">
        <v>12</v>
      </c>
      <c r="M1446">
        <v>1</v>
      </c>
      <c r="N1446">
        <v>-1</v>
      </c>
      <c r="O1446">
        <v>-1</v>
      </c>
      <c r="P1446">
        <v>-1</v>
      </c>
      <c r="Q1446">
        <v>-1</v>
      </c>
      <c r="R1446">
        <v>-1</v>
      </c>
      <c r="S1446">
        <v>-2</v>
      </c>
      <c r="T1446">
        <v>-1</v>
      </c>
      <c r="U1446">
        <v>13.9</v>
      </c>
      <c r="V1446">
        <v>-1</v>
      </c>
      <c r="W1446">
        <v>-1</v>
      </c>
      <c r="X1446">
        <v>-2</v>
      </c>
      <c r="Y1446">
        <v>-2</v>
      </c>
      <c r="Z1446">
        <f>IF(AND(MIN(data!D1446:'data'!K1446, data!M1446:'data'!Y1446)&gt;=0, IF(data!L1446&lt;0, FALSE, data!L1446&lt;=95),COUNTA(data!D1446:'data'!Y1446)=22), 1, 0)</f>
        <v>0</v>
      </c>
      <c r="AA1446">
        <f>IF(data!D1446=3, IF(COUNTIFS(data!A:A, data!A1446, data!G:G, "&lt;&gt;2")=0, 1, 0), 0)</f>
        <v>0</v>
      </c>
      <c r="AB1446">
        <f>IF(AND(data!G1446=2, COUNTIFS(data!A:A, data!A1446, data!G:G, 2) = data!D1446), 1, 0)</f>
        <v>0</v>
      </c>
      <c r="AC1446" t="str">
        <f>IF(AB1446=1, data!D1446, "0")</f>
        <v>0</v>
      </c>
    </row>
    <row r="1447" spans="1:29" x14ac:dyDescent="0.25">
      <c r="A1447" s="1">
        <v>217051</v>
      </c>
      <c r="B1447">
        <v>4</v>
      </c>
      <c r="C1447" s="1" t="s">
        <v>1468</v>
      </c>
      <c r="D1447">
        <v>4</v>
      </c>
      <c r="E1447">
        <v>2</v>
      </c>
      <c r="F1447">
        <v>15</v>
      </c>
      <c r="G1447">
        <v>1</v>
      </c>
      <c r="H1447">
        <v>30</v>
      </c>
      <c r="I1447">
        <v>6</v>
      </c>
      <c r="J1447">
        <v>1</v>
      </c>
      <c r="K1447">
        <v>4</v>
      </c>
      <c r="L1447">
        <v>12</v>
      </c>
      <c r="M1447">
        <v>1</v>
      </c>
      <c r="N1447">
        <v>1</v>
      </c>
      <c r="O1447">
        <v>5</v>
      </c>
      <c r="P1447">
        <v>2</v>
      </c>
      <c r="Q1447">
        <v>0</v>
      </c>
      <c r="R1447">
        <v>-1</v>
      </c>
      <c r="S1447">
        <v>-2</v>
      </c>
      <c r="T1447">
        <v>-1</v>
      </c>
      <c r="U1447">
        <v>-1</v>
      </c>
      <c r="V1447">
        <v>-1</v>
      </c>
      <c r="W1447">
        <v>-1</v>
      </c>
      <c r="X1447">
        <v>-2</v>
      </c>
      <c r="Y1447">
        <v>-2</v>
      </c>
      <c r="Z1447">
        <f>IF(AND(MIN(data!D1447:'data'!K1447, data!M1447:'data'!Y1447)&gt;=0, IF(data!L1447&lt;0, FALSE, data!L1447&lt;=95),COUNTA(data!D1447:'data'!Y1447)=22), 1, 0)</f>
        <v>0</v>
      </c>
      <c r="AA1447">
        <f>IF(data!D1447=3, IF(COUNTIFS(data!A:A, data!A1447, data!G:G, "&lt;&gt;2")=0, 1, 0), 0)</f>
        <v>0</v>
      </c>
      <c r="AB1447">
        <f>IF(AND(data!G1447=2, COUNTIFS(data!A:A, data!A1447, data!G:G, 2) = data!D1447), 1, 0)</f>
        <v>0</v>
      </c>
      <c r="AC1447" t="str">
        <f>IF(AB1447=1, data!D1447, "0")</f>
        <v>0</v>
      </c>
    </row>
    <row r="1448" spans="1:29" x14ac:dyDescent="0.25">
      <c r="A1448" s="1">
        <v>217151</v>
      </c>
      <c r="B1448">
        <v>1</v>
      </c>
      <c r="C1448" s="1" t="s">
        <v>1469</v>
      </c>
      <c r="D1448">
        <v>2</v>
      </c>
      <c r="E1448">
        <v>2</v>
      </c>
      <c r="F1448">
        <v>15</v>
      </c>
      <c r="G1448">
        <v>2</v>
      </c>
      <c r="H1448">
        <v>51</v>
      </c>
      <c r="I1448">
        <v>4</v>
      </c>
      <c r="J1448">
        <v>1</v>
      </c>
      <c r="K1448">
        <v>2</v>
      </c>
      <c r="L1448">
        <v>15</v>
      </c>
      <c r="M1448">
        <v>3</v>
      </c>
      <c r="N1448">
        <v>1</v>
      </c>
      <c r="O1448">
        <v>5</v>
      </c>
      <c r="P1448">
        <v>1</v>
      </c>
      <c r="Q1448">
        <v>1.0349999999999999</v>
      </c>
      <c r="R1448">
        <v>-1</v>
      </c>
      <c r="S1448">
        <v>2</v>
      </c>
      <c r="T1448">
        <v>159</v>
      </c>
      <c r="U1448">
        <v>95.5</v>
      </c>
      <c r="V1448">
        <v>37.774999999999999</v>
      </c>
      <c r="W1448">
        <v>0.78800000000000003</v>
      </c>
      <c r="X1448">
        <v>2</v>
      </c>
      <c r="Y1448">
        <v>1</v>
      </c>
      <c r="Z1448">
        <f>IF(AND(MIN(data!D1448:'data'!K1448, data!M1448:'data'!Y1448)&gt;=0, IF(data!L1448&lt;0, FALSE, data!L1448&lt;=95),COUNTA(data!D1448:'data'!Y1448)=22), 1, 0)</f>
        <v>0</v>
      </c>
      <c r="AA1448">
        <f>IF(data!D1448=3, IF(COUNTIFS(data!A:A, data!A1448, data!G:G, "&lt;&gt;2")=0, 1, 0), 0)</f>
        <v>0</v>
      </c>
      <c r="AB1448">
        <f>IF(AND(data!G1448=2, COUNTIFS(data!A:A, data!A1448, data!G:G, 2) = data!D1448), 1, 0)</f>
        <v>0</v>
      </c>
      <c r="AC1448" t="str">
        <f>IF(AB1448=1, data!D1448, "0")</f>
        <v>0</v>
      </c>
    </row>
    <row r="1449" spans="1:29" x14ac:dyDescent="0.25">
      <c r="A1449" s="1">
        <v>217151</v>
      </c>
      <c r="B1449">
        <v>2</v>
      </c>
      <c r="C1449" s="1" t="s">
        <v>1470</v>
      </c>
      <c r="D1449">
        <v>2</v>
      </c>
      <c r="E1449">
        <v>2</v>
      </c>
      <c r="F1449">
        <v>15</v>
      </c>
      <c r="G1449">
        <v>1</v>
      </c>
      <c r="H1449">
        <v>26</v>
      </c>
      <c r="I1449">
        <v>1</v>
      </c>
      <c r="J1449">
        <v>1</v>
      </c>
      <c r="K1449">
        <v>3</v>
      </c>
      <c r="L1449">
        <v>15</v>
      </c>
      <c r="M1449">
        <v>3</v>
      </c>
      <c r="N1449">
        <v>4</v>
      </c>
      <c r="O1449">
        <v>1</v>
      </c>
      <c r="P1449">
        <v>1</v>
      </c>
      <c r="Q1449">
        <v>25.73</v>
      </c>
      <c r="R1449">
        <v>-1</v>
      </c>
      <c r="S1449">
        <v>0</v>
      </c>
      <c r="T1449">
        <v>180</v>
      </c>
      <c r="U1449">
        <v>77.7</v>
      </c>
      <c r="V1449">
        <v>23.981000000000002</v>
      </c>
      <c r="W1449">
        <v>-1</v>
      </c>
      <c r="X1449">
        <v>1</v>
      </c>
      <c r="Y1449">
        <v>3</v>
      </c>
      <c r="Z1449">
        <f>IF(AND(MIN(data!D1449:'data'!K1449, data!M1449:'data'!Y1449)&gt;=0, IF(data!L1449&lt;0, FALSE, data!L1449&lt;=95),COUNTA(data!D1449:'data'!Y1449)=22), 1, 0)</f>
        <v>0</v>
      </c>
      <c r="AA1449">
        <f>IF(data!D1449=3, IF(COUNTIFS(data!A:A, data!A1449, data!G:G, "&lt;&gt;2")=0, 1, 0), 0)</f>
        <v>0</v>
      </c>
      <c r="AB1449">
        <f>IF(AND(data!G1449=2, COUNTIFS(data!A:A, data!A1449, data!G:G, 2) = data!D1449), 1, 0)</f>
        <v>0</v>
      </c>
      <c r="AC1449" t="str">
        <f>IF(AB1449=1, data!D1449, "0")</f>
        <v>0</v>
      </c>
    </row>
    <row r="1450" spans="1:29" x14ac:dyDescent="0.25">
      <c r="A1450" s="1">
        <v>217271</v>
      </c>
      <c r="B1450">
        <v>1</v>
      </c>
      <c r="C1450" s="1" t="s">
        <v>1471</v>
      </c>
      <c r="D1450">
        <v>2</v>
      </c>
      <c r="E1450">
        <v>2</v>
      </c>
      <c r="F1450">
        <v>15</v>
      </c>
      <c r="G1450">
        <v>1</v>
      </c>
      <c r="H1450">
        <v>66</v>
      </c>
      <c r="I1450">
        <v>2</v>
      </c>
      <c r="J1450">
        <v>1</v>
      </c>
      <c r="K1450">
        <v>7</v>
      </c>
      <c r="L1450">
        <v>11</v>
      </c>
      <c r="M1450">
        <v>3</v>
      </c>
      <c r="N1450">
        <v>3</v>
      </c>
      <c r="O1450">
        <v>5</v>
      </c>
      <c r="P1450">
        <v>1</v>
      </c>
      <c r="Q1450">
        <v>7.0179999999999998</v>
      </c>
      <c r="R1450">
        <v>-1</v>
      </c>
      <c r="S1450">
        <v>0</v>
      </c>
      <c r="T1450">
        <v>178</v>
      </c>
      <c r="U1450">
        <v>86.4</v>
      </c>
      <c r="V1450">
        <v>27.268999999999998</v>
      </c>
      <c r="W1450">
        <v>-1</v>
      </c>
      <c r="X1450">
        <v>2</v>
      </c>
      <c r="Y1450">
        <v>1</v>
      </c>
      <c r="Z1450">
        <f>IF(AND(MIN(data!D1450:'data'!K1450, data!M1450:'data'!Y1450)&gt;=0, IF(data!L1450&lt;0, FALSE, data!L1450&lt;=95),COUNTA(data!D1450:'data'!Y1450)=22), 1, 0)</f>
        <v>0</v>
      </c>
      <c r="AA1450">
        <f>IF(data!D1450=3, IF(COUNTIFS(data!A:A, data!A1450, data!G:G, "&lt;&gt;2")=0, 1, 0), 0)</f>
        <v>0</v>
      </c>
      <c r="AB1450">
        <f>IF(AND(data!G1450=2, COUNTIFS(data!A:A, data!A1450, data!G:G, 2) = data!D1450), 1, 0)</f>
        <v>0</v>
      </c>
      <c r="AC1450" t="str">
        <f>IF(AB1450=1, data!D1450, "0")</f>
        <v>0</v>
      </c>
    </row>
    <row r="1451" spans="1:29" x14ac:dyDescent="0.25">
      <c r="A1451" s="1">
        <v>217271</v>
      </c>
      <c r="B1451">
        <v>2</v>
      </c>
      <c r="C1451" s="1" t="s">
        <v>1472</v>
      </c>
      <c r="D1451">
        <v>2</v>
      </c>
      <c r="E1451">
        <v>2</v>
      </c>
      <c r="F1451">
        <v>15</v>
      </c>
      <c r="G1451">
        <v>2</v>
      </c>
      <c r="H1451">
        <v>63</v>
      </c>
      <c r="I1451">
        <v>2</v>
      </c>
      <c r="J1451">
        <v>1</v>
      </c>
      <c r="K1451">
        <v>7</v>
      </c>
      <c r="L1451">
        <v>11</v>
      </c>
      <c r="M1451">
        <v>2</v>
      </c>
      <c r="N1451">
        <v>1</v>
      </c>
      <c r="O1451">
        <v>5</v>
      </c>
      <c r="P1451">
        <v>2</v>
      </c>
      <c r="Q1451">
        <v>0</v>
      </c>
      <c r="R1451">
        <v>-1</v>
      </c>
      <c r="S1451">
        <v>1</v>
      </c>
      <c r="T1451">
        <v>152</v>
      </c>
      <c r="U1451">
        <v>71.400000000000006</v>
      </c>
      <c r="V1451">
        <v>30.904</v>
      </c>
      <c r="W1451">
        <v>-1</v>
      </c>
      <c r="X1451">
        <v>2</v>
      </c>
      <c r="Y1451">
        <v>1</v>
      </c>
      <c r="Z1451">
        <f>IF(AND(MIN(data!D1451:'data'!K1451, data!M1451:'data'!Y1451)&gt;=0, IF(data!L1451&lt;0, FALSE, data!L1451&lt;=95),COUNTA(data!D1451:'data'!Y1451)=22), 1, 0)</f>
        <v>0</v>
      </c>
      <c r="AA1451">
        <f>IF(data!D1451=3, IF(COUNTIFS(data!A:A, data!A1451, data!G:G, "&lt;&gt;2")=0, 1, 0), 0)</f>
        <v>0</v>
      </c>
      <c r="AB1451">
        <f>IF(AND(data!G1451=2, COUNTIFS(data!A:A, data!A1451, data!G:G, 2) = data!D1451), 1, 0)</f>
        <v>0</v>
      </c>
      <c r="AC1451" t="str">
        <f>IF(AB1451=1, data!D1451, "0")</f>
        <v>0</v>
      </c>
    </row>
    <row r="1452" spans="1:29" x14ac:dyDescent="0.25">
      <c r="A1452" s="1">
        <v>218181</v>
      </c>
      <c r="B1452">
        <v>1</v>
      </c>
      <c r="C1452" s="1" t="s">
        <v>1473</v>
      </c>
      <c r="D1452">
        <v>4</v>
      </c>
      <c r="E1452">
        <v>8</v>
      </c>
      <c r="F1452">
        <v>18</v>
      </c>
      <c r="G1452">
        <v>1</v>
      </c>
      <c r="H1452">
        <v>41</v>
      </c>
      <c r="I1452">
        <v>2</v>
      </c>
      <c r="J1452">
        <v>1</v>
      </c>
      <c r="K1452">
        <v>5</v>
      </c>
      <c r="L1452">
        <v>15</v>
      </c>
      <c r="M1452">
        <v>2</v>
      </c>
      <c r="N1452">
        <v>1</v>
      </c>
      <c r="O1452">
        <v>5</v>
      </c>
      <c r="P1452">
        <v>1</v>
      </c>
      <c r="Q1452">
        <v>1.5289999999999999</v>
      </c>
      <c r="R1452">
        <v>-1</v>
      </c>
      <c r="S1452">
        <v>0</v>
      </c>
      <c r="T1452">
        <v>180.6</v>
      </c>
      <c r="U1452">
        <v>78.599999999999994</v>
      </c>
      <c r="V1452">
        <v>24.097999999999999</v>
      </c>
      <c r="W1452">
        <v>0.83899999999999997</v>
      </c>
      <c r="X1452">
        <v>-8</v>
      </c>
      <c r="Y1452">
        <v>3</v>
      </c>
      <c r="Z1452">
        <f>IF(AND(MIN(data!D1452:'data'!K1452, data!M1452:'data'!Y1452)&gt;=0, IF(data!L1452&lt;0, FALSE, data!L1452&lt;=95),COUNTA(data!D1452:'data'!Y1452)=22), 1, 0)</f>
        <v>0</v>
      </c>
      <c r="AA1452">
        <f>IF(data!D1452=3, IF(COUNTIFS(data!A:A, data!A1452, data!G:G, "&lt;&gt;2")=0, 1, 0), 0)</f>
        <v>0</v>
      </c>
      <c r="AB1452">
        <f>IF(AND(data!G1452=2, COUNTIFS(data!A:A, data!A1452, data!G:G, 2) = data!D1452), 1, 0)</f>
        <v>0</v>
      </c>
      <c r="AC1452" t="str">
        <f>IF(AB1452=1, data!D1452, "0")</f>
        <v>0</v>
      </c>
    </row>
    <row r="1453" spans="1:29" x14ac:dyDescent="0.25">
      <c r="A1453" s="1">
        <v>218181</v>
      </c>
      <c r="B1453">
        <v>2</v>
      </c>
      <c r="C1453" s="1" t="s">
        <v>1474</v>
      </c>
      <c r="D1453">
        <v>4</v>
      </c>
      <c r="E1453">
        <v>8</v>
      </c>
      <c r="F1453">
        <v>18</v>
      </c>
      <c r="G1453">
        <v>2</v>
      </c>
      <c r="H1453">
        <v>38</v>
      </c>
      <c r="I1453">
        <v>2</v>
      </c>
      <c r="J1453">
        <v>1</v>
      </c>
      <c r="K1453">
        <v>3</v>
      </c>
      <c r="L1453">
        <v>15</v>
      </c>
      <c r="M1453">
        <v>1</v>
      </c>
      <c r="N1453">
        <v>1</v>
      </c>
      <c r="O1453">
        <v>5</v>
      </c>
      <c r="P1453">
        <v>1</v>
      </c>
      <c r="Q1453">
        <v>1.9330000000000001</v>
      </c>
      <c r="R1453">
        <v>-1</v>
      </c>
      <c r="S1453">
        <v>0</v>
      </c>
      <c r="T1453">
        <v>160.69999999999999</v>
      </c>
      <c r="U1453">
        <v>66.599999999999994</v>
      </c>
      <c r="V1453">
        <v>25.789000000000001</v>
      </c>
      <c r="W1453">
        <v>0.753</v>
      </c>
      <c r="X1453">
        <v>1</v>
      </c>
      <c r="Y1453">
        <v>3</v>
      </c>
      <c r="Z1453">
        <f>IF(AND(MIN(data!D1453:'data'!K1453, data!M1453:'data'!Y1453)&gt;=0, IF(data!L1453&lt;0, FALSE, data!L1453&lt;=95),COUNTA(data!D1453:'data'!Y1453)=22), 1, 0)</f>
        <v>0</v>
      </c>
      <c r="AA1453">
        <f>IF(data!D1453=3, IF(COUNTIFS(data!A:A, data!A1453, data!G:G, "&lt;&gt;2")=0, 1, 0), 0)</f>
        <v>0</v>
      </c>
      <c r="AB1453">
        <f>IF(AND(data!G1453=2, COUNTIFS(data!A:A, data!A1453, data!G:G, 2) = data!D1453), 1, 0)</f>
        <v>0</v>
      </c>
      <c r="AC1453" t="str">
        <f>IF(AB1453=1, data!D1453, "0")</f>
        <v>0</v>
      </c>
    </row>
    <row r="1454" spans="1:29" x14ac:dyDescent="0.25">
      <c r="A1454" s="1">
        <v>218181</v>
      </c>
      <c r="B1454">
        <v>3</v>
      </c>
      <c r="C1454" s="1" t="s">
        <v>1475</v>
      </c>
      <c r="D1454">
        <v>4</v>
      </c>
      <c r="E1454">
        <v>8</v>
      </c>
      <c r="F1454">
        <v>18</v>
      </c>
      <c r="G1454">
        <v>2</v>
      </c>
      <c r="H1454">
        <v>8</v>
      </c>
      <c r="I1454">
        <v>-1</v>
      </c>
      <c r="J1454">
        <v>1</v>
      </c>
      <c r="K1454">
        <v>-1</v>
      </c>
      <c r="L1454">
        <v>15</v>
      </c>
      <c r="M1454">
        <v>1</v>
      </c>
      <c r="N1454">
        <v>-1</v>
      </c>
      <c r="O1454">
        <v>-1</v>
      </c>
      <c r="P1454">
        <v>-1</v>
      </c>
      <c r="Q1454">
        <v>-1</v>
      </c>
      <c r="R1454">
        <v>-1</v>
      </c>
      <c r="S1454">
        <v>-2</v>
      </c>
      <c r="T1454">
        <v>134.69999999999999</v>
      </c>
      <c r="U1454">
        <v>27.1</v>
      </c>
      <c r="V1454">
        <v>14.936</v>
      </c>
      <c r="W1454">
        <v>-1</v>
      </c>
      <c r="X1454">
        <v>3</v>
      </c>
      <c r="Y1454">
        <v>2</v>
      </c>
      <c r="Z1454">
        <f>IF(AND(MIN(data!D1454:'data'!K1454, data!M1454:'data'!Y1454)&gt;=0, IF(data!L1454&lt;0, FALSE, data!L1454&lt;=95),COUNTA(data!D1454:'data'!Y1454)=22), 1, 0)</f>
        <v>0</v>
      </c>
      <c r="AA1454">
        <f>IF(data!D1454=3, IF(COUNTIFS(data!A:A, data!A1454, data!G:G, "&lt;&gt;2")=0, 1, 0), 0)</f>
        <v>0</v>
      </c>
      <c r="AB1454">
        <f>IF(AND(data!G1454=2, COUNTIFS(data!A:A, data!A1454, data!G:G, 2) = data!D1454), 1, 0)</f>
        <v>0</v>
      </c>
      <c r="AC1454" t="str">
        <f>IF(AB1454=1, data!D1454, "0")</f>
        <v>0</v>
      </c>
    </row>
    <row r="1455" spans="1:29" x14ac:dyDescent="0.25">
      <c r="A1455" s="1">
        <v>218181</v>
      </c>
      <c r="B1455">
        <v>4</v>
      </c>
      <c r="C1455" s="1" t="s">
        <v>1476</v>
      </c>
      <c r="D1455">
        <v>4</v>
      </c>
      <c r="E1455">
        <v>8</v>
      </c>
      <c r="F1455">
        <v>18</v>
      </c>
      <c r="G1455">
        <v>1</v>
      </c>
      <c r="H1455">
        <v>6</v>
      </c>
      <c r="I1455">
        <v>-1</v>
      </c>
      <c r="J1455">
        <v>1</v>
      </c>
      <c r="K1455">
        <v>-1</v>
      </c>
      <c r="L1455">
        <v>15</v>
      </c>
      <c r="M1455">
        <v>1</v>
      </c>
      <c r="N1455">
        <v>-1</v>
      </c>
      <c r="O1455">
        <v>-1</v>
      </c>
      <c r="P1455">
        <v>-1</v>
      </c>
      <c r="Q1455">
        <v>-1</v>
      </c>
      <c r="R1455">
        <v>-1</v>
      </c>
      <c r="S1455">
        <v>-2</v>
      </c>
      <c r="T1455">
        <v>112.7</v>
      </c>
      <c r="U1455">
        <v>20.5</v>
      </c>
      <c r="V1455">
        <v>16.14</v>
      </c>
      <c r="W1455">
        <v>-1</v>
      </c>
      <c r="X1455">
        <v>-2</v>
      </c>
      <c r="Y1455">
        <v>-2</v>
      </c>
      <c r="Z1455">
        <f>IF(AND(MIN(data!D1455:'data'!K1455, data!M1455:'data'!Y1455)&gt;=0, IF(data!L1455&lt;0, FALSE, data!L1455&lt;=95),COUNTA(data!D1455:'data'!Y1455)=22), 1, 0)</f>
        <v>0</v>
      </c>
      <c r="AA1455">
        <f>IF(data!D1455=3, IF(COUNTIFS(data!A:A, data!A1455, data!G:G, "&lt;&gt;2")=0, 1, 0), 0)</f>
        <v>0</v>
      </c>
      <c r="AB1455">
        <f>IF(AND(data!G1455=2, COUNTIFS(data!A:A, data!A1455, data!G:G, 2) = data!D1455), 1, 0)</f>
        <v>0</v>
      </c>
      <c r="AC1455" t="str">
        <f>IF(AB1455=1, data!D1455, "0")</f>
        <v>0</v>
      </c>
    </row>
    <row r="1456" spans="1:29" x14ac:dyDescent="0.25">
      <c r="A1456" s="1">
        <v>218251</v>
      </c>
      <c r="B1456">
        <v>1</v>
      </c>
      <c r="C1456" s="1" t="s">
        <v>1477</v>
      </c>
      <c r="D1456">
        <v>3</v>
      </c>
      <c r="E1456">
        <v>8</v>
      </c>
      <c r="F1456">
        <v>18</v>
      </c>
      <c r="G1456">
        <v>2</v>
      </c>
      <c r="H1456">
        <v>23</v>
      </c>
      <c r="I1456">
        <v>6</v>
      </c>
      <c r="J1456">
        <v>1</v>
      </c>
      <c r="K1456">
        <v>3</v>
      </c>
      <c r="L1456">
        <v>17</v>
      </c>
      <c r="M1456">
        <v>3</v>
      </c>
      <c r="N1456">
        <v>3</v>
      </c>
      <c r="O1456">
        <v>5</v>
      </c>
      <c r="P1456">
        <v>1</v>
      </c>
      <c r="Q1456">
        <v>0.49</v>
      </c>
      <c r="R1456">
        <v>0</v>
      </c>
      <c r="S1456">
        <v>1</v>
      </c>
      <c r="T1456">
        <v>158.9</v>
      </c>
      <c r="U1456">
        <v>56.2</v>
      </c>
      <c r="V1456">
        <v>22.257999999999999</v>
      </c>
      <c r="W1456">
        <v>0.76300000000000001</v>
      </c>
      <c r="X1456">
        <v>1</v>
      </c>
      <c r="Y1456">
        <v>1</v>
      </c>
      <c r="Z1456">
        <f>IF(AND(MIN(data!D1456:'data'!K1456, data!M1456:'data'!Y1456)&gt;=0, IF(data!L1456&lt;0, FALSE, data!L1456&lt;=95),COUNTA(data!D1456:'data'!Y1456)=22), 1, 0)</f>
        <v>1</v>
      </c>
      <c r="AA1456">
        <f>IF(data!D1456=3, IF(COUNTIFS(data!A:A, data!A1456, data!G:G, "&lt;&gt;2")=0, 1, 0), 0)</f>
        <v>0</v>
      </c>
      <c r="AB1456">
        <f>IF(AND(data!G1456=2, COUNTIFS(data!A:A, data!A1456, data!G:G, 2) = data!D1456), 1, 0)</f>
        <v>0</v>
      </c>
      <c r="AC1456" t="str">
        <f>IF(AB1456=1, data!D1456, "0")</f>
        <v>0</v>
      </c>
    </row>
    <row r="1457" spans="1:29" x14ac:dyDescent="0.25">
      <c r="A1457" s="1">
        <v>218251</v>
      </c>
      <c r="B1457">
        <v>2</v>
      </c>
      <c r="C1457" s="1" t="s">
        <v>1478</v>
      </c>
      <c r="D1457">
        <v>3</v>
      </c>
      <c r="E1457">
        <v>8</v>
      </c>
      <c r="F1457">
        <v>18</v>
      </c>
      <c r="G1457">
        <v>1</v>
      </c>
      <c r="H1457">
        <v>37</v>
      </c>
      <c r="I1457">
        <v>6</v>
      </c>
      <c r="J1457">
        <v>1</v>
      </c>
      <c r="K1457">
        <v>2</v>
      </c>
      <c r="L1457">
        <v>17</v>
      </c>
      <c r="M1457">
        <v>2</v>
      </c>
      <c r="N1457">
        <v>1</v>
      </c>
      <c r="O1457">
        <v>5</v>
      </c>
      <c r="P1457">
        <v>1</v>
      </c>
      <c r="Q1457">
        <v>0.3538</v>
      </c>
      <c r="R1457">
        <v>-1</v>
      </c>
      <c r="S1457">
        <v>1</v>
      </c>
      <c r="T1457">
        <v>167.7</v>
      </c>
      <c r="U1457">
        <v>81.400000000000006</v>
      </c>
      <c r="V1457">
        <v>28.943999999999999</v>
      </c>
      <c r="W1457">
        <v>-1</v>
      </c>
      <c r="X1457">
        <v>1</v>
      </c>
      <c r="Y1457">
        <v>3</v>
      </c>
      <c r="Z1457">
        <f>IF(AND(MIN(data!D1457:'data'!K1457, data!M1457:'data'!Y1457)&gt;=0, IF(data!L1457&lt;0, FALSE, data!L1457&lt;=95),COUNTA(data!D1457:'data'!Y1457)=22), 1, 0)</f>
        <v>0</v>
      </c>
      <c r="AA1457">
        <f>IF(data!D1457=3, IF(COUNTIFS(data!A:A, data!A1457, data!G:G, "&lt;&gt;2")=0, 1, 0), 0)</f>
        <v>0</v>
      </c>
      <c r="AB1457">
        <f>IF(AND(data!G1457=2, COUNTIFS(data!A:A, data!A1457, data!G:G, 2) = data!D1457), 1, 0)</f>
        <v>0</v>
      </c>
      <c r="AC1457" t="str">
        <f>IF(AB1457=1, data!D1457, "0")</f>
        <v>0</v>
      </c>
    </row>
    <row r="1458" spans="1:29" x14ac:dyDescent="0.25">
      <c r="A1458" s="1">
        <v>218251</v>
      </c>
      <c r="B1458">
        <v>3</v>
      </c>
      <c r="C1458" s="1" t="s">
        <v>1479</v>
      </c>
      <c r="D1458">
        <v>3</v>
      </c>
      <c r="E1458">
        <v>8</v>
      </c>
      <c r="F1458">
        <v>18</v>
      </c>
      <c r="G1458">
        <v>1</v>
      </c>
      <c r="H1458">
        <v>4</v>
      </c>
      <c r="I1458">
        <v>-1</v>
      </c>
      <c r="J1458">
        <v>1</v>
      </c>
      <c r="K1458">
        <v>-1</v>
      </c>
      <c r="L1458">
        <v>17</v>
      </c>
      <c r="M1458">
        <v>1</v>
      </c>
      <c r="N1458">
        <v>-1</v>
      </c>
      <c r="O1458">
        <v>-1</v>
      </c>
      <c r="P1458">
        <v>-1</v>
      </c>
      <c r="Q1458">
        <v>-1</v>
      </c>
      <c r="R1458">
        <v>-1</v>
      </c>
      <c r="S1458">
        <v>-2</v>
      </c>
      <c r="T1458">
        <v>109</v>
      </c>
      <c r="U1458">
        <v>17.100000000000001</v>
      </c>
      <c r="V1458">
        <v>14.393000000000001</v>
      </c>
      <c r="W1458">
        <v>-1</v>
      </c>
      <c r="X1458">
        <v>-2</v>
      </c>
      <c r="Y1458">
        <v>-2</v>
      </c>
      <c r="Z1458">
        <f>IF(AND(MIN(data!D1458:'data'!K1458, data!M1458:'data'!Y1458)&gt;=0, IF(data!L1458&lt;0, FALSE, data!L1458&lt;=95),COUNTA(data!D1458:'data'!Y1458)=22), 1, 0)</f>
        <v>0</v>
      </c>
      <c r="AA1458">
        <f>IF(data!D1458=3, IF(COUNTIFS(data!A:A, data!A1458, data!G:G, "&lt;&gt;2")=0, 1, 0), 0)</f>
        <v>0</v>
      </c>
      <c r="AB1458">
        <f>IF(AND(data!G1458=2, COUNTIFS(data!A:A, data!A1458, data!G:G, 2) = data!D1458), 1, 0)</f>
        <v>0</v>
      </c>
      <c r="AC1458" t="str">
        <f>IF(AB1458=1, data!D1458, "0")</f>
        <v>0</v>
      </c>
    </row>
    <row r="1459" spans="1:29" x14ac:dyDescent="0.25">
      <c r="A1459" s="1">
        <v>218271</v>
      </c>
      <c r="B1459">
        <v>1</v>
      </c>
      <c r="C1459" s="1" t="s">
        <v>1480</v>
      </c>
      <c r="D1459">
        <v>1</v>
      </c>
      <c r="E1459">
        <v>8</v>
      </c>
      <c r="F1459">
        <v>18</v>
      </c>
      <c r="G1459">
        <v>1</v>
      </c>
      <c r="H1459">
        <v>31</v>
      </c>
      <c r="I1459">
        <v>3</v>
      </c>
      <c r="J1459">
        <v>1</v>
      </c>
      <c r="K1459">
        <v>4</v>
      </c>
      <c r="L1459">
        <v>15</v>
      </c>
      <c r="M1459">
        <v>2</v>
      </c>
      <c r="N1459">
        <v>2</v>
      </c>
      <c r="O1459">
        <v>5</v>
      </c>
      <c r="P1459">
        <v>1</v>
      </c>
      <c r="Q1459">
        <v>1.9039999999999999</v>
      </c>
      <c r="R1459">
        <v>-1</v>
      </c>
      <c r="S1459">
        <v>12</v>
      </c>
      <c r="T1459">
        <v>171.7</v>
      </c>
      <c r="U1459">
        <v>80.400000000000006</v>
      </c>
      <c r="V1459">
        <v>27.271999999999998</v>
      </c>
      <c r="W1459">
        <v>0.78300000000000003</v>
      </c>
      <c r="X1459">
        <v>2</v>
      </c>
      <c r="Y1459">
        <v>3</v>
      </c>
      <c r="Z1459">
        <f>IF(AND(MIN(data!D1459:'data'!K1459, data!M1459:'data'!Y1459)&gt;=0, IF(data!L1459&lt;0, FALSE, data!L1459&lt;=95),COUNTA(data!D1459:'data'!Y1459)=22), 1, 0)</f>
        <v>0</v>
      </c>
      <c r="AA1459">
        <f>IF(data!D1459=3, IF(COUNTIFS(data!A:A, data!A1459, data!G:G, "&lt;&gt;2")=0, 1, 0), 0)</f>
        <v>0</v>
      </c>
      <c r="AB1459">
        <f>IF(AND(data!G1459=2, COUNTIFS(data!A:A, data!A1459, data!G:G, 2) = data!D1459), 1, 0)</f>
        <v>0</v>
      </c>
      <c r="AC1459" t="str">
        <f>IF(AB1459=1, data!D1459, "0")</f>
        <v>0</v>
      </c>
    </row>
    <row r="1460" spans="1:29" x14ac:dyDescent="0.25">
      <c r="A1460" s="1">
        <v>218341</v>
      </c>
      <c r="B1460">
        <v>1</v>
      </c>
      <c r="C1460" s="1" t="s">
        <v>1481</v>
      </c>
      <c r="D1460">
        <v>1</v>
      </c>
      <c r="E1460">
        <v>8</v>
      </c>
      <c r="F1460">
        <v>18</v>
      </c>
      <c r="G1460">
        <v>2</v>
      </c>
      <c r="H1460">
        <v>27</v>
      </c>
      <c r="I1460">
        <v>1</v>
      </c>
      <c r="J1460">
        <v>1</v>
      </c>
      <c r="K1460">
        <v>4</v>
      </c>
      <c r="L1460">
        <v>14</v>
      </c>
      <c r="M1460">
        <v>2</v>
      </c>
      <c r="N1460">
        <v>1</v>
      </c>
      <c r="O1460">
        <v>5</v>
      </c>
      <c r="P1460">
        <v>1</v>
      </c>
      <c r="Q1460">
        <v>14.922000000000001</v>
      </c>
      <c r="R1460">
        <v>-1</v>
      </c>
      <c r="S1460">
        <v>6</v>
      </c>
      <c r="T1460">
        <v>178.1</v>
      </c>
      <c r="U1460">
        <v>81.400000000000006</v>
      </c>
      <c r="V1460">
        <v>25.661999999999999</v>
      </c>
      <c r="W1460">
        <v>0.89900000000000002</v>
      </c>
      <c r="X1460">
        <v>2</v>
      </c>
      <c r="Y1460">
        <v>1</v>
      </c>
      <c r="Z1460">
        <f>IF(AND(MIN(data!D1460:'data'!K1460, data!M1460:'data'!Y1460)&gt;=0, IF(data!L1460&lt;0, FALSE, data!L1460&lt;=95),COUNTA(data!D1460:'data'!Y1460)=22), 1, 0)</f>
        <v>0</v>
      </c>
      <c r="AA1460">
        <f>IF(data!D1460=3, IF(COUNTIFS(data!A:A, data!A1460, data!G:G, "&lt;&gt;2")=0, 1, 0), 0)</f>
        <v>0</v>
      </c>
      <c r="AB1460">
        <f>IF(AND(data!G1460=2, COUNTIFS(data!A:A, data!A1460, data!G:G, 2) = data!D1460), 1, 0)</f>
        <v>1</v>
      </c>
      <c r="AC1460">
        <f>IF(AB1460=1, data!D1460, "0")</f>
        <v>1</v>
      </c>
    </row>
    <row r="1461" spans="1:29" x14ac:dyDescent="0.25">
      <c r="A1461" s="1">
        <v>218351</v>
      </c>
      <c r="B1461">
        <v>1</v>
      </c>
      <c r="C1461" s="1" t="s">
        <v>1482</v>
      </c>
      <c r="D1461">
        <v>4</v>
      </c>
      <c r="E1461">
        <v>8</v>
      </c>
      <c r="F1461">
        <v>18</v>
      </c>
      <c r="G1461">
        <v>1</v>
      </c>
      <c r="H1461">
        <v>35</v>
      </c>
      <c r="I1461">
        <v>2</v>
      </c>
      <c r="J1461">
        <v>1</v>
      </c>
      <c r="K1461">
        <v>2</v>
      </c>
      <c r="L1461">
        <v>18</v>
      </c>
      <c r="M1461">
        <v>2</v>
      </c>
      <c r="N1461">
        <v>1</v>
      </c>
      <c r="O1461">
        <v>5</v>
      </c>
      <c r="P1461">
        <v>1</v>
      </c>
      <c r="Q1461">
        <v>10.529</v>
      </c>
      <c r="R1461">
        <v>-1</v>
      </c>
      <c r="S1461">
        <v>0</v>
      </c>
      <c r="T1461">
        <v>180.2</v>
      </c>
      <c r="U1461">
        <v>85.7</v>
      </c>
      <c r="V1461">
        <v>26.391999999999999</v>
      </c>
      <c r="W1461">
        <v>0.85799999999999998</v>
      </c>
      <c r="X1461">
        <v>1</v>
      </c>
      <c r="Y1461">
        <v>1</v>
      </c>
      <c r="Z1461">
        <f>IF(AND(MIN(data!D1461:'data'!K1461, data!M1461:'data'!Y1461)&gt;=0, IF(data!L1461&lt;0, FALSE, data!L1461&lt;=95),COUNTA(data!D1461:'data'!Y1461)=22), 1, 0)</f>
        <v>0</v>
      </c>
      <c r="AA1461">
        <f>IF(data!D1461=3, IF(COUNTIFS(data!A:A, data!A1461, data!G:G, "&lt;&gt;2")=0, 1, 0), 0)</f>
        <v>0</v>
      </c>
      <c r="AB1461">
        <f>IF(AND(data!G1461=2, COUNTIFS(data!A:A, data!A1461, data!G:G, 2) = data!D1461), 1, 0)</f>
        <v>0</v>
      </c>
      <c r="AC1461" t="str">
        <f>IF(AB1461=1, data!D1461, "0")</f>
        <v>0</v>
      </c>
    </row>
    <row r="1462" spans="1:29" x14ac:dyDescent="0.25">
      <c r="A1462" s="1">
        <v>218351</v>
      </c>
      <c r="B1462">
        <v>2</v>
      </c>
      <c r="C1462" s="1" t="s">
        <v>1483</v>
      </c>
      <c r="D1462">
        <v>4</v>
      </c>
      <c r="E1462">
        <v>8</v>
      </c>
      <c r="F1462">
        <v>18</v>
      </c>
      <c r="G1462">
        <v>2</v>
      </c>
      <c r="H1462">
        <v>34</v>
      </c>
      <c r="I1462">
        <v>2</v>
      </c>
      <c r="J1462">
        <v>1</v>
      </c>
      <c r="K1462">
        <v>4</v>
      </c>
      <c r="L1462">
        <v>18</v>
      </c>
      <c r="M1462">
        <v>2</v>
      </c>
      <c r="N1462">
        <v>4</v>
      </c>
      <c r="O1462">
        <v>1</v>
      </c>
      <c r="P1462">
        <v>1</v>
      </c>
      <c r="Q1462">
        <v>35.029000000000003</v>
      </c>
      <c r="R1462">
        <v>-1</v>
      </c>
      <c r="S1462">
        <v>1</v>
      </c>
      <c r="T1462">
        <v>161.19999999999999</v>
      </c>
      <c r="U1462">
        <v>59.7</v>
      </c>
      <c r="V1462">
        <v>22.974</v>
      </c>
      <c r="W1462">
        <v>0.81399999999999995</v>
      </c>
      <c r="X1462">
        <v>2</v>
      </c>
      <c r="Y1462">
        <v>1</v>
      </c>
      <c r="Z1462">
        <f>IF(AND(MIN(data!D1462:'data'!K1462, data!M1462:'data'!Y1462)&gt;=0, IF(data!L1462&lt;0, FALSE, data!L1462&lt;=95),COUNTA(data!D1462:'data'!Y1462)=22), 1, 0)</f>
        <v>0</v>
      </c>
      <c r="AA1462">
        <f>IF(data!D1462=3, IF(COUNTIFS(data!A:A, data!A1462, data!G:G, "&lt;&gt;2")=0, 1, 0), 0)</f>
        <v>0</v>
      </c>
      <c r="AB1462">
        <f>IF(AND(data!G1462=2, COUNTIFS(data!A:A, data!A1462, data!G:G, 2) = data!D1462), 1, 0)</f>
        <v>0</v>
      </c>
      <c r="AC1462" t="str">
        <f>IF(AB1462=1, data!D1462, "0")</f>
        <v>0</v>
      </c>
    </row>
    <row r="1463" spans="1:29" x14ac:dyDescent="0.25">
      <c r="A1463" s="1">
        <v>218351</v>
      </c>
      <c r="B1463">
        <v>3</v>
      </c>
      <c r="C1463" s="1" t="s">
        <v>1484</v>
      </c>
      <c r="D1463">
        <v>4</v>
      </c>
      <c r="E1463">
        <v>8</v>
      </c>
      <c r="F1463">
        <v>18</v>
      </c>
      <c r="G1463">
        <v>1</v>
      </c>
      <c r="H1463">
        <v>11</v>
      </c>
      <c r="I1463">
        <v>-1</v>
      </c>
      <c r="J1463">
        <v>1</v>
      </c>
      <c r="K1463">
        <v>-1</v>
      </c>
      <c r="L1463">
        <v>18</v>
      </c>
      <c r="M1463">
        <v>2</v>
      </c>
      <c r="N1463">
        <v>-1</v>
      </c>
      <c r="O1463">
        <v>-1</v>
      </c>
      <c r="P1463">
        <v>-1</v>
      </c>
      <c r="Q1463">
        <v>-1</v>
      </c>
      <c r="R1463">
        <v>-1</v>
      </c>
      <c r="S1463">
        <v>-2</v>
      </c>
      <c r="T1463">
        <v>152.4</v>
      </c>
      <c r="U1463">
        <v>39.700000000000003</v>
      </c>
      <c r="V1463">
        <v>17.093</v>
      </c>
      <c r="W1463">
        <v>-1</v>
      </c>
      <c r="X1463">
        <v>1</v>
      </c>
      <c r="Y1463">
        <v>3</v>
      </c>
      <c r="Z1463">
        <f>IF(AND(MIN(data!D1463:'data'!K1463, data!M1463:'data'!Y1463)&gt;=0, IF(data!L1463&lt;0, FALSE, data!L1463&lt;=95),COUNTA(data!D1463:'data'!Y1463)=22), 1, 0)</f>
        <v>0</v>
      </c>
      <c r="AA1463">
        <f>IF(data!D1463=3, IF(COUNTIFS(data!A:A, data!A1463, data!G:G, "&lt;&gt;2")=0, 1, 0), 0)</f>
        <v>0</v>
      </c>
      <c r="AB1463">
        <f>IF(AND(data!G1463=2, COUNTIFS(data!A:A, data!A1463, data!G:G, 2) = data!D1463), 1, 0)</f>
        <v>0</v>
      </c>
      <c r="AC1463" t="str">
        <f>IF(AB1463=1, data!D1463, "0")</f>
        <v>0</v>
      </c>
    </row>
    <row r="1464" spans="1:29" x14ac:dyDescent="0.25">
      <c r="A1464" s="1">
        <v>218351</v>
      </c>
      <c r="B1464">
        <v>4</v>
      </c>
      <c r="C1464" s="1" t="s">
        <v>1485</v>
      </c>
      <c r="D1464">
        <v>4</v>
      </c>
      <c r="E1464">
        <v>8</v>
      </c>
      <c r="F1464">
        <v>18</v>
      </c>
      <c r="G1464">
        <v>2</v>
      </c>
      <c r="H1464">
        <v>6</v>
      </c>
      <c r="I1464">
        <v>-1</v>
      </c>
      <c r="J1464">
        <v>1</v>
      </c>
      <c r="K1464">
        <v>-1</v>
      </c>
      <c r="L1464">
        <v>18</v>
      </c>
      <c r="M1464">
        <v>3</v>
      </c>
      <c r="N1464">
        <v>-1</v>
      </c>
      <c r="O1464">
        <v>-1</v>
      </c>
      <c r="P1464">
        <v>-1</v>
      </c>
      <c r="Q1464">
        <v>-1</v>
      </c>
      <c r="R1464">
        <v>-1</v>
      </c>
      <c r="S1464">
        <v>-2</v>
      </c>
      <c r="T1464">
        <v>117.6</v>
      </c>
      <c r="U1464">
        <v>25.8</v>
      </c>
      <c r="V1464">
        <v>18.655000000000001</v>
      </c>
      <c r="W1464">
        <v>-1</v>
      </c>
      <c r="X1464">
        <v>-2</v>
      </c>
      <c r="Y1464">
        <v>-2</v>
      </c>
      <c r="Z1464">
        <f>IF(AND(MIN(data!D1464:'data'!K1464, data!M1464:'data'!Y1464)&gt;=0, IF(data!L1464&lt;0, FALSE, data!L1464&lt;=95),COUNTA(data!D1464:'data'!Y1464)=22), 1, 0)</f>
        <v>0</v>
      </c>
      <c r="AA1464">
        <f>IF(data!D1464=3, IF(COUNTIFS(data!A:A, data!A1464, data!G:G, "&lt;&gt;2")=0, 1, 0), 0)</f>
        <v>0</v>
      </c>
      <c r="AB1464">
        <f>IF(AND(data!G1464=2, COUNTIFS(data!A:A, data!A1464, data!G:G, 2) = data!D1464), 1, 0)</f>
        <v>0</v>
      </c>
      <c r="AC1464" t="str">
        <f>IF(AB1464=1, data!D1464, "0")</f>
        <v>0</v>
      </c>
    </row>
    <row r="1465" spans="1:29" x14ac:dyDescent="0.25">
      <c r="A1465" s="1">
        <v>218371</v>
      </c>
      <c r="B1465">
        <v>1</v>
      </c>
      <c r="C1465" s="1" t="s">
        <v>1486</v>
      </c>
      <c r="D1465">
        <v>4</v>
      </c>
      <c r="E1465">
        <v>8</v>
      </c>
      <c r="F1465">
        <v>18</v>
      </c>
      <c r="G1465">
        <v>1</v>
      </c>
      <c r="H1465">
        <v>55</v>
      </c>
      <c r="I1465">
        <v>2</v>
      </c>
      <c r="J1465">
        <v>1</v>
      </c>
      <c r="K1465">
        <v>4</v>
      </c>
      <c r="L1465">
        <v>21</v>
      </c>
      <c r="M1465">
        <v>2</v>
      </c>
      <c r="N1465">
        <v>3</v>
      </c>
      <c r="O1465">
        <v>5</v>
      </c>
      <c r="P1465">
        <v>1</v>
      </c>
      <c r="Q1465">
        <v>12.846</v>
      </c>
      <c r="R1465">
        <v>-1</v>
      </c>
      <c r="S1465">
        <v>0</v>
      </c>
      <c r="T1465">
        <v>182</v>
      </c>
      <c r="U1465">
        <v>98.2</v>
      </c>
      <c r="V1465">
        <v>29.646000000000001</v>
      </c>
      <c r="W1465">
        <v>-1</v>
      </c>
      <c r="X1465">
        <v>2</v>
      </c>
      <c r="Y1465">
        <v>3</v>
      </c>
      <c r="Z1465">
        <f>IF(AND(MIN(data!D1465:'data'!K1465, data!M1465:'data'!Y1465)&gt;=0, IF(data!L1465&lt;0, FALSE, data!L1465&lt;=95),COUNTA(data!D1465:'data'!Y1465)=22), 1, 0)</f>
        <v>0</v>
      </c>
      <c r="AA1465">
        <f>IF(data!D1465=3, IF(COUNTIFS(data!A:A, data!A1465, data!G:G, "&lt;&gt;2")=0, 1, 0), 0)</f>
        <v>0</v>
      </c>
      <c r="AB1465">
        <f>IF(AND(data!G1465=2, COUNTIFS(data!A:A, data!A1465, data!G:G, 2) = data!D1465), 1, 0)</f>
        <v>0</v>
      </c>
      <c r="AC1465" t="str">
        <f>IF(AB1465=1, data!D1465, "0")</f>
        <v>0</v>
      </c>
    </row>
    <row r="1466" spans="1:29" x14ac:dyDescent="0.25">
      <c r="A1466" s="1">
        <v>218371</v>
      </c>
      <c r="B1466">
        <v>2</v>
      </c>
      <c r="C1466" s="1" t="s">
        <v>1487</v>
      </c>
      <c r="D1466">
        <v>4</v>
      </c>
      <c r="E1466">
        <v>8</v>
      </c>
      <c r="F1466">
        <v>18</v>
      </c>
      <c r="G1466">
        <v>2</v>
      </c>
      <c r="H1466">
        <v>52</v>
      </c>
      <c r="I1466">
        <v>2</v>
      </c>
      <c r="J1466">
        <v>1</v>
      </c>
      <c r="K1466">
        <v>4</v>
      </c>
      <c r="L1466">
        <v>21</v>
      </c>
      <c r="M1466">
        <v>2</v>
      </c>
      <c r="N1466">
        <v>3</v>
      </c>
      <c r="O1466">
        <v>5</v>
      </c>
      <c r="P1466">
        <v>1</v>
      </c>
      <c r="Q1466">
        <v>3</v>
      </c>
      <c r="R1466">
        <v>-1</v>
      </c>
      <c r="S1466">
        <v>0</v>
      </c>
      <c r="T1466">
        <v>171.6</v>
      </c>
      <c r="U1466">
        <v>76.5</v>
      </c>
      <c r="V1466">
        <v>25.978999999999999</v>
      </c>
      <c r="W1466">
        <v>0.81200000000000006</v>
      </c>
      <c r="X1466">
        <v>2</v>
      </c>
      <c r="Y1466">
        <v>1</v>
      </c>
      <c r="Z1466">
        <f>IF(AND(MIN(data!D1466:'data'!K1466, data!M1466:'data'!Y1466)&gt;=0, IF(data!L1466&lt;0, FALSE, data!L1466&lt;=95),COUNTA(data!D1466:'data'!Y1466)=22), 1, 0)</f>
        <v>0</v>
      </c>
      <c r="AA1466">
        <f>IF(data!D1466=3, IF(COUNTIFS(data!A:A, data!A1466, data!G:G, "&lt;&gt;2")=0, 1, 0), 0)</f>
        <v>0</v>
      </c>
      <c r="AB1466">
        <f>IF(AND(data!G1466=2, COUNTIFS(data!A:A, data!A1466, data!G:G, 2) = data!D1466), 1, 0)</f>
        <v>0</v>
      </c>
      <c r="AC1466" t="str">
        <f>IF(AB1466=1, data!D1466, "0")</f>
        <v>0</v>
      </c>
    </row>
    <row r="1467" spans="1:29" x14ac:dyDescent="0.25">
      <c r="A1467" s="1">
        <v>218371</v>
      </c>
      <c r="B1467">
        <v>3</v>
      </c>
      <c r="C1467" s="1" t="s">
        <v>1488</v>
      </c>
      <c r="D1467">
        <v>4</v>
      </c>
      <c r="E1467">
        <v>8</v>
      </c>
      <c r="F1467">
        <v>18</v>
      </c>
      <c r="G1467">
        <v>1</v>
      </c>
      <c r="H1467">
        <v>24</v>
      </c>
      <c r="I1467">
        <v>1</v>
      </c>
      <c r="J1467">
        <v>1</v>
      </c>
      <c r="K1467">
        <v>3</v>
      </c>
      <c r="L1467">
        <v>21</v>
      </c>
      <c r="M1467">
        <v>2</v>
      </c>
      <c r="N1467">
        <v>4</v>
      </c>
      <c r="O1467">
        <v>2</v>
      </c>
      <c r="P1467">
        <v>1</v>
      </c>
      <c r="Q1467">
        <v>13.5</v>
      </c>
      <c r="R1467">
        <v>2</v>
      </c>
      <c r="S1467">
        <v>1</v>
      </c>
      <c r="T1467">
        <v>187.1</v>
      </c>
      <c r="U1467">
        <v>69.7</v>
      </c>
      <c r="V1467">
        <v>19.911000000000001</v>
      </c>
      <c r="W1467">
        <v>0.77900000000000003</v>
      </c>
      <c r="X1467">
        <v>3</v>
      </c>
      <c r="Y1467">
        <v>2</v>
      </c>
      <c r="Z1467">
        <f>IF(AND(MIN(data!D1467:'data'!K1467, data!M1467:'data'!Y1467)&gt;=0, IF(data!L1467&lt;0, FALSE, data!L1467&lt;=95),COUNTA(data!D1467:'data'!Y1467)=22), 1, 0)</f>
        <v>1</v>
      </c>
      <c r="AA1467">
        <f>IF(data!D1467=3, IF(COUNTIFS(data!A:A, data!A1467, data!G:G, "&lt;&gt;2")=0, 1, 0), 0)</f>
        <v>0</v>
      </c>
      <c r="AB1467">
        <f>IF(AND(data!G1467=2, COUNTIFS(data!A:A, data!A1467, data!G:G, 2) = data!D1467), 1, 0)</f>
        <v>0</v>
      </c>
      <c r="AC1467" t="str">
        <f>IF(AB1467=1, data!D1467, "0")</f>
        <v>0</v>
      </c>
    </row>
    <row r="1468" spans="1:29" x14ac:dyDescent="0.25">
      <c r="A1468" s="1">
        <v>218371</v>
      </c>
      <c r="B1468">
        <v>4</v>
      </c>
      <c r="C1468" s="1" t="s">
        <v>1489</v>
      </c>
      <c r="D1468">
        <v>4</v>
      </c>
      <c r="E1468">
        <v>8</v>
      </c>
      <c r="F1468">
        <v>18</v>
      </c>
      <c r="G1468">
        <v>2</v>
      </c>
      <c r="H1468">
        <v>17</v>
      </c>
      <c r="I1468">
        <v>1</v>
      </c>
      <c r="J1468">
        <v>1</v>
      </c>
      <c r="K1468">
        <v>4</v>
      </c>
      <c r="L1468">
        <v>21</v>
      </c>
      <c r="M1468">
        <v>2</v>
      </c>
      <c r="N1468">
        <v>4</v>
      </c>
      <c r="O1468">
        <v>1</v>
      </c>
      <c r="P1468">
        <v>1</v>
      </c>
      <c r="Q1468">
        <v>10.616</v>
      </c>
      <c r="R1468">
        <v>3</v>
      </c>
      <c r="S1468">
        <v>3</v>
      </c>
      <c r="T1468">
        <v>172.3</v>
      </c>
      <c r="U1468">
        <v>59.3</v>
      </c>
      <c r="V1468">
        <v>19.975000000000001</v>
      </c>
      <c r="W1468">
        <v>0.68700000000000006</v>
      </c>
      <c r="X1468">
        <v>-8</v>
      </c>
      <c r="Y1468">
        <v>1</v>
      </c>
      <c r="Z1468">
        <f>IF(AND(MIN(data!D1468:'data'!K1468, data!M1468:'data'!Y1468)&gt;=0, IF(data!L1468&lt;0, FALSE, data!L1468&lt;=95),COUNTA(data!D1468:'data'!Y1468)=22), 1, 0)</f>
        <v>0</v>
      </c>
      <c r="AA1468">
        <f>IF(data!D1468=3, IF(COUNTIFS(data!A:A, data!A1468, data!G:G, "&lt;&gt;2")=0, 1, 0), 0)</f>
        <v>0</v>
      </c>
      <c r="AB1468">
        <f>IF(AND(data!G1468=2, COUNTIFS(data!A:A, data!A1468, data!G:G, 2) = data!D1468), 1, 0)</f>
        <v>0</v>
      </c>
      <c r="AC1468" t="str">
        <f>IF(AB1468=1, data!D1468, "0")</f>
        <v>0</v>
      </c>
    </row>
    <row r="1469" spans="1:29" x14ac:dyDescent="0.25">
      <c r="A1469" s="1">
        <v>219051</v>
      </c>
      <c r="B1469">
        <v>1</v>
      </c>
      <c r="C1469" s="1" t="s">
        <v>1490</v>
      </c>
      <c r="D1469">
        <v>1</v>
      </c>
      <c r="E1469">
        <v>9</v>
      </c>
      <c r="F1469">
        <v>21</v>
      </c>
      <c r="G1469">
        <v>1</v>
      </c>
      <c r="H1469">
        <v>38</v>
      </c>
      <c r="I1469">
        <v>4</v>
      </c>
      <c r="J1469">
        <v>1</v>
      </c>
      <c r="K1469">
        <v>1</v>
      </c>
      <c r="L1469">
        <v>14</v>
      </c>
      <c r="M1469">
        <v>1</v>
      </c>
      <c r="N1469">
        <v>1</v>
      </c>
      <c r="O1469">
        <v>5</v>
      </c>
      <c r="P1469">
        <v>2</v>
      </c>
      <c r="Q1469">
        <v>0</v>
      </c>
      <c r="R1469">
        <v>-1</v>
      </c>
      <c r="S1469">
        <v>0</v>
      </c>
      <c r="T1469">
        <v>171.7</v>
      </c>
      <c r="U1469">
        <v>78.3</v>
      </c>
      <c r="V1469">
        <v>26.56</v>
      </c>
      <c r="W1469">
        <v>0.752</v>
      </c>
      <c r="X1469">
        <v>2</v>
      </c>
      <c r="Y1469">
        <v>3</v>
      </c>
      <c r="Z1469">
        <f>IF(AND(MIN(data!D1469:'data'!K1469, data!M1469:'data'!Y1469)&gt;=0, IF(data!L1469&lt;0, FALSE, data!L1469&lt;=95),COUNTA(data!D1469:'data'!Y1469)=22), 1, 0)</f>
        <v>0</v>
      </c>
      <c r="AA1469">
        <f>IF(data!D1469=3, IF(COUNTIFS(data!A:A, data!A1469, data!G:G, "&lt;&gt;2")=0, 1, 0), 0)</f>
        <v>0</v>
      </c>
      <c r="AB1469">
        <f>IF(AND(data!G1469=2, COUNTIFS(data!A:A, data!A1469, data!G:G, 2) = data!D1469), 1, 0)</f>
        <v>0</v>
      </c>
      <c r="AC1469" t="str">
        <f>IF(AB1469=1, data!D1469, "0")</f>
        <v>0</v>
      </c>
    </row>
    <row r="1470" spans="1:29" x14ac:dyDescent="0.25">
      <c r="A1470" s="1">
        <v>219271</v>
      </c>
      <c r="B1470">
        <v>1</v>
      </c>
      <c r="C1470" s="1" t="s">
        <v>1491</v>
      </c>
      <c r="D1470">
        <v>1</v>
      </c>
      <c r="E1470">
        <v>9</v>
      </c>
      <c r="F1470">
        <v>21</v>
      </c>
      <c r="G1470">
        <v>1</v>
      </c>
      <c r="H1470">
        <v>67</v>
      </c>
      <c r="I1470">
        <v>5</v>
      </c>
      <c r="J1470">
        <v>1</v>
      </c>
      <c r="K1470">
        <v>5</v>
      </c>
      <c r="L1470">
        <v>97</v>
      </c>
      <c r="M1470">
        <v>1</v>
      </c>
      <c r="N1470">
        <v>4</v>
      </c>
      <c r="O1470">
        <v>1</v>
      </c>
      <c r="P1470">
        <v>2</v>
      </c>
      <c r="Q1470">
        <v>0.89400000000000002</v>
      </c>
      <c r="R1470">
        <v>-1</v>
      </c>
      <c r="S1470">
        <v>0</v>
      </c>
      <c r="T1470">
        <v>163.4</v>
      </c>
      <c r="U1470">
        <v>73.2</v>
      </c>
      <c r="V1470">
        <v>27.416</v>
      </c>
      <c r="W1470">
        <v>0.86299999999999999</v>
      </c>
      <c r="X1470">
        <v>2</v>
      </c>
      <c r="Y1470">
        <v>1</v>
      </c>
      <c r="Z1470">
        <f>IF(AND(MIN(data!D1470:'data'!K1470, data!M1470:'data'!Y1470)&gt;=0, IF(data!L1470&lt;0, FALSE, data!L1470&lt;=95),COUNTA(data!D1470:'data'!Y1470)=22), 1, 0)</f>
        <v>0</v>
      </c>
      <c r="AA1470">
        <f>IF(data!D1470=3, IF(COUNTIFS(data!A:A, data!A1470, data!G:G, "&lt;&gt;2")=0, 1, 0), 0)</f>
        <v>0</v>
      </c>
      <c r="AB1470">
        <f>IF(AND(data!G1470=2, COUNTIFS(data!A:A, data!A1470, data!G:G, 2) = data!D1470), 1, 0)</f>
        <v>0</v>
      </c>
      <c r="AC1470" t="str">
        <f>IF(AB1470=1, data!D1470, "0")</f>
        <v>0</v>
      </c>
    </row>
    <row r="1471" spans="1:29" x14ac:dyDescent="0.25">
      <c r="A1471" s="1">
        <v>219341</v>
      </c>
      <c r="B1471">
        <v>1</v>
      </c>
      <c r="C1471" s="1" t="s">
        <v>1492</v>
      </c>
      <c r="D1471">
        <v>1</v>
      </c>
      <c r="E1471">
        <v>9</v>
      </c>
      <c r="F1471">
        <v>21</v>
      </c>
      <c r="G1471">
        <v>1</v>
      </c>
      <c r="H1471">
        <v>65</v>
      </c>
      <c r="I1471">
        <v>5</v>
      </c>
      <c r="J1471">
        <v>1</v>
      </c>
      <c r="K1471">
        <v>6</v>
      </c>
      <c r="L1471">
        <v>6</v>
      </c>
      <c r="M1471">
        <v>1</v>
      </c>
      <c r="N1471">
        <v>3</v>
      </c>
      <c r="O1471">
        <v>5</v>
      </c>
      <c r="P1471">
        <v>1</v>
      </c>
      <c r="Q1471">
        <v>10.404</v>
      </c>
      <c r="R1471">
        <v>-1</v>
      </c>
      <c r="S1471">
        <v>0</v>
      </c>
      <c r="T1471">
        <v>169.7</v>
      </c>
      <c r="U1471">
        <v>89.6</v>
      </c>
      <c r="V1471">
        <v>31.113</v>
      </c>
      <c r="W1471">
        <v>0.88200000000000001</v>
      </c>
      <c r="X1471">
        <v>2</v>
      </c>
      <c r="Y1471">
        <v>3</v>
      </c>
      <c r="Z1471">
        <f>IF(AND(MIN(data!D1471:'data'!K1471, data!M1471:'data'!Y1471)&gt;=0, IF(data!L1471&lt;0, FALSE, data!L1471&lt;=95),COUNTA(data!D1471:'data'!Y1471)=22), 1, 0)</f>
        <v>0</v>
      </c>
      <c r="AA1471">
        <f>IF(data!D1471=3, IF(COUNTIFS(data!A:A, data!A1471, data!G:G, "&lt;&gt;2")=0, 1, 0), 0)</f>
        <v>0</v>
      </c>
      <c r="AB1471">
        <f>IF(AND(data!G1471=2, COUNTIFS(data!A:A, data!A1471, data!G:G, 2) = data!D1471), 1, 0)</f>
        <v>0</v>
      </c>
      <c r="AC1471" t="str">
        <f>IF(AB1471=1, data!D1471, "0")</f>
        <v>0</v>
      </c>
    </row>
    <row r="1472" spans="1:29" x14ac:dyDescent="0.25">
      <c r="A1472" s="1">
        <v>219351</v>
      </c>
      <c r="B1472">
        <v>1</v>
      </c>
      <c r="C1472" s="1" t="s">
        <v>1493</v>
      </c>
      <c r="D1472">
        <v>3</v>
      </c>
      <c r="E1472">
        <v>9</v>
      </c>
      <c r="F1472">
        <v>21</v>
      </c>
      <c r="G1472">
        <v>2</v>
      </c>
      <c r="H1472">
        <v>43</v>
      </c>
      <c r="I1472">
        <v>4</v>
      </c>
      <c r="J1472">
        <v>1</v>
      </c>
      <c r="K1472">
        <v>5</v>
      </c>
      <c r="L1472">
        <v>10</v>
      </c>
      <c r="M1472">
        <v>3</v>
      </c>
      <c r="N1472">
        <v>4</v>
      </c>
      <c r="O1472">
        <v>2</v>
      </c>
      <c r="P1472">
        <v>1</v>
      </c>
      <c r="Q1472">
        <v>8.3840000000000003</v>
      </c>
      <c r="R1472">
        <v>-1</v>
      </c>
      <c r="S1472">
        <v>0</v>
      </c>
      <c r="T1472">
        <v>162.1</v>
      </c>
      <c r="U1472">
        <v>78.7</v>
      </c>
      <c r="V1472">
        <v>29.951000000000001</v>
      </c>
      <c r="W1472">
        <v>0.877</v>
      </c>
      <c r="X1472">
        <v>2</v>
      </c>
      <c r="Y1472">
        <v>1</v>
      </c>
      <c r="Z1472">
        <f>IF(AND(MIN(data!D1472:'data'!K1472, data!M1472:'data'!Y1472)&gt;=0, IF(data!L1472&lt;0, FALSE, data!L1472&lt;=95),COUNTA(data!D1472:'data'!Y1472)=22), 1, 0)</f>
        <v>0</v>
      </c>
      <c r="AA1472">
        <f>IF(data!D1472=3, IF(COUNTIFS(data!A:A, data!A1472, data!G:G, "&lt;&gt;2")=0, 1, 0), 0)</f>
        <v>0</v>
      </c>
      <c r="AB1472">
        <f>IF(AND(data!G1472=2, COUNTIFS(data!A:A, data!A1472, data!G:G, 2) = data!D1472), 1, 0)</f>
        <v>0</v>
      </c>
      <c r="AC1472" t="str">
        <f>IF(AB1472=1, data!D1472, "0")</f>
        <v>0</v>
      </c>
    </row>
    <row r="1473" spans="1:29" x14ac:dyDescent="0.25">
      <c r="A1473" s="1">
        <v>219351</v>
      </c>
      <c r="B1473">
        <v>2</v>
      </c>
      <c r="C1473" s="1" t="s">
        <v>1494</v>
      </c>
      <c r="D1473">
        <v>3</v>
      </c>
      <c r="E1473">
        <v>9</v>
      </c>
      <c r="F1473">
        <v>21</v>
      </c>
      <c r="G1473">
        <v>1</v>
      </c>
      <c r="H1473">
        <v>20</v>
      </c>
      <c r="I1473">
        <v>1</v>
      </c>
      <c r="J1473">
        <v>1</v>
      </c>
      <c r="K1473">
        <v>4</v>
      </c>
      <c r="L1473">
        <v>10</v>
      </c>
      <c r="M1473">
        <v>1</v>
      </c>
      <c r="N1473">
        <v>4</v>
      </c>
      <c r="O1473">
        <v>1</v>
      </c>
      <c r="P1473">
        <v>1</v>
      </c>
      <c r="Q1473">
        <v>36.75</v>
      </c>
      <c r="R1473">
        <v>2</v>
      </c>
      <c r="S1473">
        <v>0</v>
      </c>
      <c r="T1473">
        <v>183.7</v>
      </c>
      <c r="U1473">
        <v>107.4</v>
      </c>
      <c r="V1473">
        <v>31.826000000000001</v>
      </c>
      <c r="W1473">
        <v>-1</v>
      </c>
      <c r="X1473">
        <v>1</v>
      </c>
      <c r="Y1473">
        <v>2</v>
      </c>
      <c r="Z1473">
        <f>IF(AND(MIN(data!D1473:'data'!K1473, data!M1473:'data'!Y1473)&gt;=0, IF(data!L1473&lt;0, FALSE, data!L1473&lt;=95),COUNTA(data!D1473:'data'!Y1473)=22), 1, 0)</f>
        <v>0</v>
      </c>
      <c r="AA1473">
        <f>IF(data!D1473=3, IF(COUNTIFS(data!A:A, data!A1473, data!G:G, "&lt;&gt;2")=0, 1, 0), 0)</f>
        <v>0</v>
      </c>
      <c r="AB1473">
        <f>IF(AND(data!G1473=2, COUNTIFS(data!A:A, data!A1473, data!G:G, 2) = data!D1473), 1, 0)</f>
        <v>0</v>
      </c>
      <c r="AC1473" t="str">
        <f>IF(AB1473=1, data!D1473, "0")</f>
        <v>0</v>
      </c>
    </row>
    <row r="1474" spans="1:29" x14ac:dyDescent="0.25">
      <c r="A1474" s="1">
        <v>219351</v>
      </c>
      <c r="B1474">
        <v>3</v>
      </c>
      <c r="C1474" s="1" t="s">
        <v>1495</v>
      </c>
      <c r="D1474">
        <v>3</v>
      </c>
      <c r="E1474">
        <v>9</v>
      </c>
      <c r="F1474">
        <v>21</v>
      </c>
      <c r="G1474">
        <v>2</v>
      </c>
      <c r="H1474">
        <v>11</v>
      </c>
      <c r="I1474">
        <v>-1</v>
      </c>
      <c r="J1474">
        <v>1</v>
      </c>
      <c r="K1474">
        <v>-1</v>
      </c>
      <c r="L1474">
        <v>10</v>
      </c>
      <c r="M1474">
        <v>2</v>
      </c>
      <c r="N1474">
        <v>-1</v>
      </c>
      <c r="O1474">
        <v>-1</v>
      </c>
      <c r="P1474">
        <v>-1</v>
      </c>
      <c r="Q1474">
        <v>-1</v>
      </c>
      <c r="R1474">
        <v>-1</v>
      </c>
      <c r="S1474">
        <v>-2</v>
      </c>
      <c r="T1474">
        <v>153.80000000000001</v>
      </c>
      <c r="U1474">
        <v>75.900000000000006</v>
      </c>
      <c r="V1474">
        <v>32.087000000000003</v>
      </c>
      <c r="W1474">
        <v>-1</v>
      </c>
      <c r="X1474">
        <v>2</v>
      </c>
      <c r="Y1474">
        <v>1</v>
      </c>
      <c r="Z1474">
        <f>IF(AND(MIN(data!D1474:'data'!K1474, data!M1474:'data'!Y1474)&gt;=0, IF(data!L1474&lt;0, FALSE, data!L1474&lt;=95),COUNTA(data!D1474:'data'!Y1474)=22), 1, 0)</f>
        <v>0</v>
      </c>
      <c r="AA1474">
        <f>IF(data!D1474=3, IF(COUNTIFS(data!A:A, data!A1474, data!G:G, "&lt;&gt;2")=0, 1, 0), 0)</f>
        <v>0</v>
      </c>
      <c r="AB1474">
        <f>IF(AND(data!G1474=2, COUNTIFS(data!A:A, data!A1474, data!G:G, 2) = data!D1474), 1, 0)</f>
        <v>0</v>
      </c>
      <c r="AC1474" t="str">
        <f>IF(AB1474=1, data!D1474, "0")</f>
        <v>0</v>
      </c>
    </row>
    <row r="1475" spans="1:29" x14ac:dyDescent="0.25">
      <c r="A1475" s="1">
        <v>219371</v>
      </c>
      <c r="B1475">
        <v>1</v>
      </c>
      <c r="C1475" s="1" t="s">
        <v>1496</v>
      </c>
      <c r="D1475">
        <v>3</v>
      </c>
      <c r="E1475">
        <v>9</v>
      </c>
      <c r="F1475">
        <v>21</v>
      </c>
      <c r="G1475">
        <v>2</v>
      </c>
      <c r="H1475">
        <v>31</v>
      </c>
      <c r="I1475">
        <v>4</v>
      </c>
      <c r="J1475">
        <v>1</v>
      </c>
      <c r="K1475">
        <v>4</v>
      </c>
      <c r="L1475">
        <v>7</v>
      </c>
      <c r="M1475">
        <v>1</v>
      </c>
      <c r="N1475">
        <v>4</v>
      </c>
      <c r="O1475">
        <v>1</v>
      </c>
      <c r="P1475">
        <v>1</v>
      </c>
      <c r="Q1475">
        <v>14.98</v>
      </c>
      <c r="R1475">
        <v>-1</v>
      </c>
      <c r="S1475">
        <v>3</v>
      </c>
      <c r="T1475">
        <v>166</v>
      </c>
      <c r="U1475">
        <v>61.7</v>
      </c>
      <c r="V1475">
        <v>22.390999999999998</v>
      </c>
      <c r="W1475">
        <v>0.85699999999999998</v>
      </c>
      <c r="X1475">
        <v>1</v>
      </c>
      <c r="Y1475">
        <v>3</v>
      </c>
      <c r="Z1475">
        <f>IF(AND(MIN(data!D1475:'data'!K1475, data!M1475:'data'!Y1475)&gt;=0, IF(data!L1475&lt;0, FALSE, data!L1475&lt;=95),COUNTA(data!D1475:'data'!Y1475)=22), 1, 0)</f>
        <v>0</v>
      </c>
      <c r="AA1475">
        <f>IF(data!D1475=3, IF(COUNTIFS(data!A:A, data!A1475, data!G:G, "&lt;&gt;2")=0, 1, 0), 0)</f>
        <v>1</v>
      </c>
      <c r="AB1475">
        <f>IF(AND(data!G1475=2, COUNTIFS(data!A:A, data!A1475, data!G:G, 2) = data!D1475), 1, 0)</f>
        <v>1</v>
      </c>
      <c r="AC1475">
        <f>IF(AB1475=1, data!D1475, "0")</f>
        <v>3</v>
      </c>
    </row>
    <row r="1476" spans="1:29" x14ac:dyDescent="0.25">
      <c r="A1476" s="1">
        <v>219371</v>
      </c>
      <c r="B1476">
        <v>2</v>
      </c>
      <c r="C1476" s="1" t="s">
        <v>1497</v>
      </c>
      <c r="D1476">
        <v>3</v>
      </c>
      <c r="E1476">
        <v>9</v>
      </c>
      <c r="F1476">
        <v>21</v>
      </c>
      <c r="G1476">
        <v>2</v>
      </c>
      <c r="H1476">
        <v>11</v>
      </c>
      <c r="I1476">
        <v>-1</v>
      </c>
      <c r="J1476">
        <v>1</v>
      </c>
      <c r="K1476">
        <v>-1</v>
      </c>
      <c r="L1476">
        <v>7</v>
      </c>
      <c r="M1476">
        <v>1</v>
      </c>
      <c r="N1476">
        <v>-1</v>
      </c>
      <c r="O1476">
        <v>-1</v>
      </c>
      <c r="P1476">
        <v>-1</v>
      </c>
      <c r="Q1476">
        <v>-1</v>
      </c>
      <c r="R1476">
        <v>-1</v>
      </c>
      <c r="S1476">
        <v>-2</v>
      </c>
      <c r="T1476">
        <v>143.19999999999999</v>
      </c>
      <c r="U1476">
        <v>36.200000000000003</v>
      </c>
      <c r="V1476">
        <v>17.652999999999999</v>
      </c>
      <c r="W1476">
        <v>-1</v>
      </c>
      <c r="X1476">
        <v>1</v>
      </c>
      <c r="Y1476">
        <v>3</v>
      </c>
      <c r="Z1476">
        <f>IF(AND(MIN(data!D1476:'data'!K1476, data!M1476:'data'!Y1476)&gt;=0, IF(data!L1476&lt;0, FALSE, data!L1476&lt;=95),COUNTA(data!D1476:'data'!Y1476)=22), 1, 0)</f>
        <v>0</v>
      </c>
      <c r="AA1476">
        <f>IF(data!D1476=3, IF(COUNTIFS(data!A:A, data!A1476, data!G:G, "&lt;&gt;2")=0, 1, 0), 0)</f>
        <v>1</v>
      </c>
      <c r="AB1476">
        <f>IF(AND(data!G1476=2, COUNTIFS(data!A:A, data!A1476, data!G:G, 2) = data!D1476), 1, 0)</f>
        <v>1</v>
      </c>
      <c r="AC1476">
        <f>IF(AB1476=1, data!D1476, "0")</f>
        <v>3</v>
      </c>
    </row>
    <row r="1477" spans="1:29" x14ac:dyDescent="0.25">
      <c r="A1477" s="1">
        <v>219371</v>
      </c>
      <c r="B1477">
        <v>3</v>
      </c>
      <c r="C1477" s="1" t="s">
        <v>1498</v>
      </c>
      <c r="D1477">
        <v>3</v>
      </c>
      <c r="E1477">
        <v>9</v>
      </c>
      <c r="F1477">
        <v>21</v>
      </c>
      <c r="G1477">
        <v>2</v>
      </c>
      <c r="H1477">
        <v>3</v>
      </c>
      <c r="I1477">
        <v>-1</v>
      </c>
      <c r="J1477">
        <v>1</v>
      </c>
      <c r="K1477">
        <v>-1</v>
      </c>
      <c r="L1477">
        <v>7</v>
      </c>
      <c r="M1477">
        <v>1</v>
      </c>
      <c r="N1477">
        <v>-1</v>
      </c>
      <c r="O1477">
        <v>-1</v>
      </c>
      <c r="P1477">
        <v>-1</v>
      </c>
      <c r="Q1477">
        <v>-1</v>
      </c>
      <c r="R1477">
        <v>-1</v>
      </c>
      <c r="S1477">
        <v>-2</v>
      </c>
      <c r="T1477">
        <v>97.7</v>
      </c>
      <c r="U1477">
        <v>17.8</v>
      </c>
      <c r="V1477">
        <v>18.648</v>
      </c>
      <c r="W1477">
        <v>-1</v>
      </c>
      <c r="X1477">
        <v>-2</v>
      </c>
      <c r="Y1477">
        <v>-2</v>
      </c>
      <c r="Z1477">
        <f>IF(AND(MIN(data!D1477:'data'!K1477, data!M1477:'data'!Y1477)&gt;=0, IF(data!L1477&lt;0, FALSE, data!L1477&lt;=95),COUNTA(data!D1477:'data'!Y1477)=22), 1, 0)</f>
        <v>0</v>
      </c>
      <c r="AA1477">
        <f>IF(data!D1477=3, IF(COUNTIFS(data!A:A, data!A1477, data!G:G, "&lt;&gt;2")=0, 1, 0), 0)</f>
        <v>1</v>
      </c>
      <c r="AB1477">
        <f>IF(AND(data!G1477=2, COUNTIFS(data!A:A, data!A1477, data!G:G, 2) = data!D1477), 1, 0)</f>
        <v>1</v>
      </c>
      <c r="AC1477">
        <f>IF(AB1477=1, data!D1477, "0")</f>
        <v>3</v>
      </c>
    </row>
    <row r="1478" spans="1:29" x14ac:dyDescent="0.25">
      <c r="A1478" s="1">
        <v>220251</v>
      </c>
      <c r="B1478">
        <v>1</v>
      </c>
      <c r="C1478" s="1" t="s">
        <v>1499</v>
      </c>
      <c r="D1478">
        <v>4</v>
      </c>
      <c r="E1478">
        <v>7</v>
      </c>
      <c r="F1478">
        <v>7</v>
      </c>
      <c r="G1478">
        <v>2</v>
      </c>
      <c r="H1478">
        <v>34</v>
      </c>
      <c r="I1478">
        <v>6</v>
      </c>
      <c r="J1478">
        <v>1</v>
      </c>
      <c r="K1478">
        <v>4</v>
      </c>
      <c r="L1478">
        <v>11</v>
      </c>
      <c r="M1478">
        <v>1</v>
      </c>
      <c r="N1478">
        <v>4</v>
      </c>
      <c r="O1478">
        <v>3</v>
      </c>
      <c r="P1478">
        <v>1</v>
      </c>
      <c r="Q1478">
        <v>33.229999999999997</v>
      </c>
      <c r="R1478">
        <v>-1</v>
      </c>
      <c r="S1478">
        <v>1</v>
      </c>
      <c r="T1478">
        <v>163.69999999999999</v>
      </c>
      <c r="U1478">
        <v>59.8</v>
      </c>
      <c r="V1478">
        <v>22.315000000000001</v>
      </c>
      <c r="W1478">
        <v>0.86399999999999999</v>
      </c>
      <c r="X1478">
        <v>2</v>
      </c>
      <c r="Y1478">
        <v>1</v>
      </c>
      <c r="Z1478">
        <f>IF(AND(MIN(data!D1478:'data'!K1478, data!M1478:'data'!Y1478)&gt;=0, IF(data!L1478&lt;0, FALSE, data!L1478&lt;=95),COUNTA(data!D1478:'data'!Y1478)=22), 1, 0)</f>
        <v>0</v>
      </c>
      <c r="AA1478">
        <f>IF(data!D1478=3, IF(COUNTIFS(data!A:A, data!A1478, data!G:G, "&lt;&gt;2")=0, 1, 0), 0)</f>
        <v>0</v>
      </c>
      <c r="AB1478">
        <f>IF(AND(data!G1478=2, COUNTIFS(data!A:A, data!A1478, data!G:G, 2) = data!D1478), 1, 0)</f>
        <v>1</v>
      </c>
      <c r="AC1478">
        <f>IF(AB1478=1, data!D1478, "0")</f>
        <v>4</v>
      </c>
    </row>
    <row r="1479" spans="1:29" x14ac:dyDescent="0.25">
      <c r="A1479" s="1">
        <v>220251</v>
      </c>
      <c r="B1479">
        <v>2</v>
      </c>
      <c r="C1479" s="1" t="s">
        <v>1500</v>
      </c>
      <c r="D1479">
        <v>4</v>
      </c>
      <c r="E1479">
        <v>7</v>
      </c>
      <c r="F1479">
        <v>7</v>
      </c>
      <c r="G1479">
        <v>2</v>
      </c>
      <c r="H1479">
        <v>9</v>
      </c>
      <c r="I1479">
        <v>-1</v>
      </c>
      <c r="J1479">
        <v>1</v>
      </c>
      <c r="K1479">
        <v>-1</v>
      </c>
      <c r="L1479">
        <v>11</v>
      </c>
      <c r="M1479">
        <v>1</v>
      </c>
      <c r="N1479">
        <v>-1</v>
      </c>
      <c r="O1479">
        <v>-1</v>
      </c>
      <c r="P1479">
        <v>-1</v>
      </c>
      <c r="Q1479">
        <v>-1</v>
      </c>
      <c r="R1479">
        <v>-1</v>
      </c>
      <c r="S1479">
        <v>-2</v>
      </c>
      <c r="T1479">
        <v>149.30000000000001</v>
      </c>
      <c r="U1479">
        <v>35.6</v>
      </c>
      <c r="V1479">
        <v>15.971</v>
      </c>
      <c r="W1479">
        <v>-1</v>
      </c>
      <c r="X1479">
        <v>1</v>
      </c>
      <c r="Y1479">
        <v>3</v>
      </c>
      <c r="Z1479">
        <f>IF(AND(MIN(data!D1479:'data'!K1479, data!M1479:'data'!Y1479)&gt;=0, IF(data!L1479&lt;0, FALSE, data!L1479&lt;=95),COUNTA(data!D1479:'data'!Y1479)=22), 1, 0)</f>
        <v>0</v>
      </c>
      <c r="AA1479">
        <f>IF(data!D1479=3, IF(COUNTIFS(data!A:A, data!A1479, data!G:G, "&lt;&gt;2")=0, 1, 0), 0)</f>
        <v>0</v>
      </c>
      <c r="AB1479">
        <f>IF(AND(data!G1479=2, COUNTIFS(data!A:A, data!A1479, data!G:G, 2) = data!D1479), 1, 0)</f>
        <v>1</v>
      </c>
      <c r="AC1479">
        <f>IF(AB1479=1, data!D1479, "0")</f>
        <v>4</v>
      </c>
    </row>
    <row r="1480" spans="1:29" x14ac:dyDescent="0.25">
      <c r="A1480" s="1">
        <v>220251</v>
      </c>
      <c r="B1480">
        <v>3</v>
      </c>
      <c r="C1480" s="1" t="s">
        <v>1501</v>
      </c>
      <c r="D1480">
        <v>4</v>
      </c>
      <c r="E1480">
        <v>7</v>
      </c>
      <c r="F1480">
        <v>7</v>
      </c>
      <c r="G1480">
        <v>2</v>
      </c>
      <c r="H1480">
        <v>2</v>
      </c>
      <c r="I1480">
        <v>-1</v>
      </c>
      <c r="J1480">
        <v>1</v>
      </c>
      <c r="K1480">
        <v>-1</v>
      </c>
      <c r="L1480">
        <v>11</v>
      </c>
      <c r="M1480">
        <v>1</v>
      </c>
      <c r="N1480">
        <v>-1</v>
      </c>
      <c r="O1480">
        <v>-1</v>
      </c>
      <c r="P1480">
        <v>-1</v>
      </c>
      <c r="Q1480">
        <v>-1</v>
      </c>
      <c r="R1480">
        <v>-1</v>
      </c>
      <c r="S1480">
        <v>-2</v>
      </c>
      <c r="T1480">
        <v>94.7</v>
      </c>
      <c r="U1480">
        <v>12.5</v>
      </c>
      <c r="V1480">
        <v>13.938000000000001</v>
      </c>
      <c r="W1480">
        <v>-1</v>
      </c>
      <c r="X1480">
        <v>-2</v>
      </c>
      <c r="Y1480">
        <v>-2</v>
      </c>
      <c r="Z1480">
        <f>IF(AND(MIN(data!D1480:'data'!K1480, data!M1480:'data'!Y1480)&gt;=0, IF(data!L1480&lt;0, FALSE, data!L1480&lt;=95),COUNTA(data!D1480:'data'!Y1480)=22), 1, 0)</f>
        <v>0</v>
      </c>
      <c r="AA1480">
        <f>IF(data!D1480=3, IF(COUNTIFS(data!A:A, data!A1480, data!G:G, "&lt;&gt;2")=0, 1, 0), 0)</f>
        <v>0</v>
      </c>
      <c r="AB1480">
        <f>IF(AND(data!G1480=2, COUNTIFS(data!A:A, data!A1480, data!G:G, 2) = data!D1480), 1, 0)</f>
        <v>1</v>
      </c>
      <c r="AC1480">
        <f>IF(AB1480=1, data!D1480, "0")</f>
        <v>4</v>
      </c>
    </row>
    <row r="1481" spans="1:29" x14ac:dyDescent="0.25">
      <c r="A1481" s="1">
        <v>220251</v>
      </c>
      <c r="B1481">
        <v>4</v>
      </c>
      <c r="C1481" s="1" t="s">
        <v>1502</v>
      </c>
      <c r="D1481">
        <v>4</v>
      </c>
      <c r="E1481">
        <v>7</v>
      </c>
      <c r="F1481">
        <v>7</v>
      </c>
      <c r="G1481">
        <v>2</v>
      </c>
      <c r="H1481">
        <v>56</v>
      </c>
      <c r="I1481">
        <v>3</v>
      </c>
      <c r="J1481">
        <v>1</v>
      </c>
      <c r="K1481">
        <v>6</v>
      </c>
      <c r="L1481">
        <v>11</v>
      </c>
      <c r="M1481">
        <v>5</v>
      </c>
      <c r="N1481">
        <v>4</v>
      </c>
      <c r="O1481">
        <v>2</v>
      </c>
      <c r="P1481">
        <v>1</v>
      </c>
      <c r="Q1481">
        <v>33.229999999999997</v>
      </c>
      <c r="R1481">
        <v>-1</v>
      </c>
      <c r="S1481">
        <v>12</v>
      </c>
      <c r="T1481">
        <v>166.7</v>
      </c>
      <c r="U1481">
        <v>57.7</v>
      </c>
      <c r="V1481">
        <v>20.763999999999999</v>
      </c>
      <c r="W1481">
        <v>-1</v>
      </c>
      <c r="X1481">
        <v>1</v>
      </c>
      <c r="Y1481">
        <v>3</v>
      </c>
      <c r="Z1481">
        <f>IF(AND(MIN(data!D1481:'data'!K1481, data!M1481:'data'!Y1481)&gt;=0, IF(data!L1481&lt;0, FALSE, data!L1481&lt;=95),COUNTA(data!D1481:'data'!Y1481)=22), 1, 0)</f>
        <v>0</v>
      </c>
      <c r="AA1481">
        <f>IF(data!D1481=3, IF(COUNTIFS(data!A:A, data!A1481, data!G:G, "&lt;&gt;2")=0, 1, 0), 0)</f>
        <v>0</v>
      </c>
      <c r="AB1481">
        <f>IF(AND(data!G1481=2, COUNTIFS(data!A:A, data!A1481, data!G:G, 2) = data!D1481), 1, 0)</f>
        <v>1</v>
      </c>
      <c r="AC1481">
        <f>IF(AB1481=1, data!D1481, "0")</f>
        <v>4</v>
      </c>
    </row>
    <row r="1482" spans="1:29" x14ac:dyDescent="0.25">
      <c r="A1482" s="1">
        <v>220271</v>
      </c>
      <c r="B1482">
        <v>1</v>
      </c>
      <c r="C1482" s="1" t="s">
        <v>1503</v>
      </c>
      <c r="D1482">
        <v>5</v>
      </c>
      <c r="E1482">
        <v>7</v>
      </c>
      <c r="F1482">
        <v>7</v>
      </c>
      <c r="G1482">
        <v>1</v>
      </c>
      <c r="H1482">
        <v>44</v>
      </c>
      <c r="I1482">
        <v>2</v>
      </c>
      <c r="J1482">
        <v>1</v>
      </c>
      <c r="K1482">
        <v>7</v>
      </c>
      <c r="L1482">
        <v>18</v>
      </c>
      <c r="M1482">
        <v>2</v>
      </c>
      <c r="N1482">
        <v>3</v>
      </c>
      <c r="O1482">
        <v>5</v>
      </c>
      <c r="P1482">
        <v>1</v>
      </c>
      <c r="Q1482">
        <v>0.17399999999999999</v>
      </c>
      <c r="R1482">
        <v>-1</v>
      </c>
      <c r="S1482">
        <v>0</v>
      </c>
      <c r="T1482">
        <v>163</v>
      </c>
      <c r="U1482">
        <v>60.6</v>
      </c>
      <c r="V1482">
        <v>22.809000000000001</v>
      </c>
      <c r="W1482">
        <v>0.874</v>
      </c>
      <c r="X1482">
        <v>1</v>
      </c>
      <c r="Y1482">
        <v>3</v>
      </c>
      <c r="Z1482">
        <f>IF(AND(MIN(data!D1482:'data'!K1482, data!M1482:'data'!Y1482)&gt;=0, IF(data!L1482&lt;0, FALSE, data!L1482&lt;=95),COUNTA(data!D1482:'data'!Y1482)=22), 1, 0)</f>
        <v>0</v>
      </c>
      <c r="AA1482">
        <f>IF(data!D1482=3, IF(COUNTIFS(data!A:A, data!A1482, data!G:G, "&lt;&gt;2")=0, 1, 0), 0)</f>
        <v>0</v>
      </c>
      <c r="AB1482">
        <f>IF(AND(data!G1482=2, COUNTIFS(data!A:A, data!A1482, data!G:G, 2) = data!D1482), 1, 0)</f>
        <v>0</v>
      </c>
      <c r="AC1482" t="str">
        <f>IF(AB1482=1, data!D1482, "0")</f>
        <v>0</v>
      </c>
    </row>
    <row r="1483" spans="1:29" x14ac:dyDescent="0.25">
      <c r="A1483" s="1">
        <v>220271</v>
      </c>
      <c r="B1483">
        <v>2</v>
      </c>
      <c r="C1483" s="1" t="s">
        <v>1504</v>
      </c>
      <c r="D1483">
        <v>5</v>
      </c>
      <c r="E1483">
        <v>7</v>
      </c>
      <c r="F1483">
        <v>7</v>
      </c>
      <c r="G1483">
        <v>2</v>
      </c>
      <c r="H1483">
        <v>43</v>
      </c>
      <c r="I1483">
        <v>2</v>
      </c>
      <c r="J1483">
        <v>1</v>
      </c>
      <c r="K1483">
        <v>4</v>
      </c>
      <c r="L1483">
        <v>18</v>
      </c>
      <c r="M1483">
        <v>1</v>
      </c>
      <c r="N1483">
        <v>4</v>
      </c>
      <c r="O1483">
        <v>2</v>
      </c>
      <c r="P1483">
        <v>1</v>
      </c>
      <c r="Q1483">
        <v>0.17399999999999999</v>
      </c>
      <c r="R1483">
        <v>-1</v>
      </c>
      <c r="S1483">
        <v>0</v>
      </c>
      <c r="T1483">
        <v>165.7</v>
      </c>
      <c r="U1483">
        <v>111.7</v>
      </c>
      <c r="V1483">
        <v>40.683</v>
      </c>
      <c r="W1483">
        <v>0.82599999999999996</v>
      </c>
      <c r="X1483">
        <v>2</v>
      </c>
      <c r="Y1483">
        <v>3</v>
      </c>
      <c r="Z1483">
        <f>IF(AND(MIN(data!D1483:'data'!K1483, data!M1483:'data'!Y1483)&gt;=0, IF(data!L1483&lt;0, FALSE, data!L1483&lt;=95),COUNTA(data!D1483:'data'!Y1483)=22), 1, 0)</f>
        <v>0</v>
      </c>
      <c r="AA1483">
        <f>IF(data!D1483=3, IF(COUNTIFS(data!A:A, data!A1483, data!G:G, "&lt;&gt;2")=0, 1, 0), 0)</f>
        <v>0</v>
      </c>
      <c r="AB1483">
        <f>IF(AND(data!G1483=2, COUNTIFS(data!A:A, data!A1483, data!G:G, 2) = data!D1483), 1, 0)</f>
        <v>0</v>
      </c>
      <c r="AC1483" t="str">
        <f>IF(AB1483=1, data!D1483, "0")</f>
        <v>0</v>
      </c>
    </row>
    <row r="1484" spans="1:29" x14ac:dyDescent="0.25">
      <c r="A1484" s="1">
        <v>220271</v>
      </c>
      <c r="B1484">
        <v>3</v>
      </c>
      <c r="C1484" s="1" t="s">
        <v>1505</v>
      </c>
      <c r="D1484">
        <v>5</v>
      </c>
      <c r="E1484">
        <v>7</v>
      </c>
      <c r="F1484">
        <v>7</v>
      </c>
      <c r="G1484">
        <v>1</v>
      </c>
      <c r="H1484">
        <v>17</v>
      </c>
      <c r="I1484">
        <v>1</v>
      </c>
      <c r="J1484">
        <v>1</v>
      </c>
      <c r="K1484">
        <v>4</v>
      </c>
      <c r="L1484">
        <v>18</v>
      </c>
      <c r="M1484">
        <v>1</v>
      </c>
      <c r="N1484">
        <v>1</v>
      </c>
      <c r="O1484">
        <v>5</v>
      </c>
      <c r="P1484">
        <v>2</v>
      </c>
      <c r="Q1484">
        <v>-9</v>
      </c>
      <c r="R1484">
        <v>4</v>
      </c>
      <c r="S1484">
        <v>0</v>
      </c>
      <c r="T1484">
        <v>176.1</v>
      </c>
      <c r="U1484">
        <v>104.8</v>
      </c>
      <c r="V1484">
        <v>33.793999999999997</v>
      </c>
      <c r="W1484">
        <v>-1</v>
      </c>
      <c r="X1484">
        <v>1</v>
      </c>
      <c r="Y1484">
        <v>3</v>
      </c>
      <c r="Z1484">
        <f>IF(AND(MIN(data!D1484:'data'!K1484, data!M1484:'data'!Y1484)&gt;=0, IF(data!L1484&lt;0, FALSE, data!L1484&lt;=95),COUNTA(data!D1484:'data'!Y1484)=22), 1, 0)</f>
        <v>0</v>
      </c>
      <c r="AA1484">
        <f>IF(data!D1484=3, IF(COUNTIFS(data!A:A, data!A1484, data!G:G, "&lt;&gt;2")=0, 1, 0), 0)</f>
        <v>0</v>
      </c>
      <c r="AB1484">
        <f>IF(AND(data!G1484=2, COUNTIFS(data!A:A, data!A1484, data!G:G, 2) = data!D1484), 1, 0)</f>
        <v>0</v>
      </c>
      <c r="AC1484" t="str">
        <f>IF(AB1484=1, data!D1484, "0")</f>
        <v>0</v>
      </c>
    </row>
    <row r="1485" spans="1:29" x14ac:dyDescent="0.25">
      <c r="A1485" s="1">
        <v>220271</v>
      </c>
      <c r="B1485">
        <v>4</v>
      </c>
      <c r="C1485" s="1" t="s">
        <v>1506</v>
      </c>
      <c r="D1485">
        <v>5</v>
      </c>
      <c r="E1485">
        <v>7</v>
      </c>
      <c r="F1485">
        <v>7</v>
      </c>
      <c r="G1485">
        <v>1</v>
      </c>
      <c r="H1485">
        <v>15</v>
      </c>
      <c r="I1485">
        <v>-1</v>
      </c>
      <c r="J1485">
        <v>1</v>
      </c>
      <c r="K1485">
        <v>-1</v>
      </c>
      <c r="L1485">
        <v>18</v>
      </c>
      <c r="M1485">
        <v>1</v>
      </c>
      <c r="N1485">
        <v>-1</v>
      </c>
      <c r="O1485">
        <v>-1</v>
      </c>
      <c r="P1485">
        <v>-1</v>
      </c>
      <c r="Q1485">
        <v>-1</v>
      </c>
      <c r="R1485">
        <v>-1</v>
      </c>
      <c r="S1485">
        <v>1</v>
      </c>
      <c r="T1485">
        <v>180</v>
      </c>
      <c r="U1485">
        <v>73.900000000000006</v>
      </c>
      <c r="V1485">
        <v>22.809000000000001</v>
      </c>
      <c r="W1485">
        <v>-1</v>
      </c>
      <c r="X1485">
        <v>1</v>
      </c>
      <c r="Y1485">
        <v>3</v>
      </c>
      <c r="Z1485">
        <f>IF(AND(MIN(data!D1485:'data'!K1485, data!M1485:'data'!Y1485)&gt;=0, IF(data!L1485&lt;0, FALSE, data!L1485&lt;=95),COUNTA(data!D1485:'data'!Y1485)=22), 1, 0)</f>
        <v>0</v>
      </c>
      <c r="AA1485">
        <f>IF(data!D1485=3, IF(COUNTIFS(data!A:A, data!A1485, data!G:G, "&lt;&gt;2")=0, 1, 0), 0)</f>
        <v>0</v>
      </c>
      <c r="AB1485">
        <f>IF(AND(data!G1485=2, COUNTIFS(data!A:A, data!A1485, data!G:G, 2) = data!D1485), 1, 0)</f>
        <v>0</v>
      </c>
      <c r="AC1485" t="str">
        <f>IF(AB1485=1, data!D1485, "0")</f>
        <v>0</v>
      </c>
    </row>
    <row r="1486" spans="1:29" x14ac:dyDescent="0.25">
      <c r="A1486" s="1">
        <v>220271</v>
      </c>
      <c r="B1486">
        <v>5</v>
      </c>
      <c r="C1486" s="1" t="s">
        <v>1507</v>
      </c>
      <c r="D1486">
        <v>5</v>
      </c>
      <c r="E1486">
        <v>7</v>
      </c>
      <c r="F1486">
        <v>7</v>
      </c>
      <c r="G1486">
        <v>1</v>
      </c>
      <c r="H1486">
        <v>11</v>
      </c>
      <c r="I1486">
        <v>-1</v>
      </c>
      <c r="J1486">
        <v>1</v>
      </c>
      <c r="K1486">
        <v>-1</v>
      </c>
      <c r="L1486">
        <v>18</v>
      </c>
      <c r="M1486">
        <v>1</v>
      </c>
      <c r="N1486">
        <v>-1</v>
      </c>
      <c r="O1486">
        <v>-1</v>
      </c>
      <c r="P1486">
        <v>-1</v>
      </c>
      <c r="Q1486">
        <v>-1</v>
      </c>
      <c r="R1486">
        <v>-1</v>
      </c>
      <c r="S1486">
        <v>-2</v>
      </c>
      <c r="T1486">
        <v>140</v>
      </c>
      <c r="U1486">
        <v>45.8</v>
      </c>
      <c r="V1486">
        <v>23.367000000000001</v>
      </c>
      <c r="W1486">
        <v>-1</v>
      </c>
      <c r="X1486">
        <v>-8</v>
      </c>
      <c r="Y1486">
        <v>3</v>
      </c>
      <c r="Z1486">
        <f>IF(AND(MIN(data!D1486:'data'!K1486, data!M1486:'data'!Y1486)&gt;=0, IF(data!L1486&lt;0, FALSE, data!L1486&lt;=95),COUNTA(data!D1486:'data'!Y1486)=22), 1, 0)</f>
        <v>0</v>
      </c>
      <c r="AA1486">
        <f>IF(data!D1486=3, IF(COUNTIFS(data!A:A, data!A1486, data!G:G, "&lt;&gt;2")=0, 1, 0), 0)</f>
        <v>0</v>
      </c>
      <c r="AB1486">
        <f>IF(AND(data!G1486=2, COUNTIFS(data!A:A, data!A1486, data!G:G, 2) = data!D1486), 1, 0)</f>
        <v>0</v>
      </c>
      <c r="AC1486" t="str">
        <f>IF(AB1486=1, data!D1486, "0")</f>
        <v>0</v>
      </c>
    </row>
    <row r="1487" spans="1:29" x14ac:dyDescent="0.25">
      <c r="A1487" s="1">
        <v>220341</v>
      </c>
      <c r="B1487">
        <v>1</v>
      </c>
      <c r="C1487" s="1" t="s">
        <v>1508</v>
      </c>
      <c r="D1487">
        <v>2</v>
      </c>
      <c r="E1487">
        <v>7</v>
      </c>
      <c r="F1487">
        <v>8</v>
      </c>
      <c r="G1487">
        <v>1</v>
      </c>
      <c r="H1487">
        <v>50</v>
      </c>
      <c r="I1487">
        <v>2</v>
      </c>
      <c r="J1487">
        <v>3</v>
      </c>
      <c r="K1487">
        <v>2</v>
      </c>
      <c r="L1487">
        <v>15</v>
      </c>
      <c r="M1487">
        <v>1</v>
      </c>
      <c r="N1487">
        <v>2</v>
      </c>
      <c r="O1487">
        <v>5</v>
      </c>
      <c r="P1487">
        <v>2</v>
      </c>
      <c r="Q1487">
        <v>0</v>
      </c>
      <c r="R1487">
        <v>-1</v>
      </c>
      <c r="S1487">
        <v>2</v>
      </c>
      <c r="T1487">
        <v>170.4</v>
      </c>
      <c r="U1487">
        <v>95.4</v>
      </c>
      <c r="V1487">
        <v>32.856000000000002</v>
      </c>
      <c r="W1487">
        <v>0.89800000000000002</v>
      </c>
      <c r="X1487">
        <v>2</v>
      </c>
      <c r="Y1487">
        <v>1</v>
      </c>
      <c r="Z1487">
        <f>IF(AND(MIN(data!D1487:'data'!K1487, data!M1487:'data'!Y1487)&gt;=0, IF(data!L1487&lt;0, FALSE, data!L1487&lt;=95),COUNTA(data!D1487:'data'!Y1487)=22), 1, 0)</f>
        <v>0</v>
      </c>
      <c r="AA1487">
        <f>IF(data!D1487=3, IF(COUNTIFS(data!A:A, data!A1487, data!G:G, "&lt;&gt;2")=0, 1, 0), 0)</f>
        <v>0</v>
      </c>
      <c r="AB1487">
        <f>IF(AND(data!G1487=2, COUNTIFS(data!A:A, data!A1487, data!G:G, 2) = data!D1487), 1, 0)</f>
        <v>0</v>
      </c>
      <c r="AC1487" t="str">
        <f>IF(AB1487=1, data!D1487, "0")</f>
        <v>0</v>
      </c>
    </row>
    <row r="1488" spans="1:29" x14ac:dyDescent="0.25">
      <c r="A1488" s="1">
        <v>220341</v>
      </c>
      <c r="B1488">
        <v>2</v>
      </c>
      <c r="C1488" s="1" t="s">
        <v>1509</v>
      </c>
      <c r="D1488">
        <v>2</v>
      </c>
      <c r="E1488">
        <v>7</v>
      </c>
      <c r="F1488">
        <v>8</v>
      </c>
      <c r="G1488">
        <v>2</v>
      </c>
      <c r="H1488">
        <v>52</v>
      </c>
      <c r="I1488">
        <v>2</v>
      </c>
      <c r="J1488">
        <v>3</v>
      </c>
      <c r="K1488">
        <v>2</v>
      </c>
      <c r="L1488">
        <v>15</v>
      </c>
      <c r="M1488">
        <v>2</v>
      </c>
      <c r="N1488">
        <v>1</v>
      </c>
      <c r="O1488">
        <v>5</v>
      </c>
      <c r="P1488">
        <v>2</v>
      </c>
      <c r="Q1488">
        <v>2.9000000000000001E-2</v>
      </c>
      <c r="R1488">
        <v>-1</v>
      </c>
      <c r="S1488">
        <v>0</v>
      </c>
      <c r="T1488">
        <v>173.4</v>
      </c>
      <c r="U1488">
        <v>93.2</v>
      </c>
      <c r="V1488">
        <v>30.997</v>
      </c>
      <c r="W1488">
        <v>1.008</v>
      </c>
      <c r="X1488">
        <v>2</v>
      </c>
      <c r="Y1488">
        <v>1</v>
      </c>
      <c r="Z1488">
        <f>IF(AND(MIN(data!D1488:'data'!K1488, data!M1488:'data'!Y1488)&gt;=0, IF(data!L1488&lt;0, FALSE, data!L1488&lt;=95),COUNTA(data!D1488:'data'!Y1488)=22), 1, 0)</f>
        <v>0</v>
      </c>
      <c r="AA1488">
        <f>IF(data!D1488=3, IF(COUNTIFS(data!A:A, data!A1488, data!G:G, "&lt;&gt;2")=0, 1, 0), 0)</f>
        <v>0</v>
      </c>
      <c r="AB1488">
        <f>IF(AND(data!G1488=2, COUNTIFS(data!A:A, data!A1488, data!G:G, 2) = data!D1488), 1, 0)</f>
        <v>0</v>
      </c>
      <c r="AC1488" t="str">
        <f>IF(AB1488=1, data!D1488, "0")</f>
        <v>0</v>
      </c>
    </row>
    <row r="1489" spans="1:29" x14ac:dyDescent="0.25">
      <c r="A1489" s="1">
        <v>220351</v>
      </c>
      <c r="B1489">
        <v>1</v>
      </c>
      <c r="C1489" s="1" t="s">
        <v>1510</v>
      </c>
      <c r="D1489">
        <v>2</v>
      </c>
      <c r="E1489">
        <v>7</v>
      </c>
      <c r="F1489">
        <v>8</v>
      </c>
      <c r="G1489">
        <v>1</v>
      </c>
      <c r="H1489">
        <v>39</v>
      </c>
      <c r="I1489">
        <v>2</v>
      </c>
      <c r="J1489">
        <v>1</v>
      </c>
      <c r="K1489">
        <v>2</v>
      </c>
      <c r="L1489">
        <v>19</v>
      </c>
      <c r="M1489">
        <v>2</v>
      </c>
      <c r="N1489">
        <v>1</v>
      </c>
      <c r="O1489">
        <v>5</v>
      </c>
      <c r="P1489">
        <v>1</v>
      </c>
      <c r="Q1489">
        <v>2.2789999999999999</v>
      </c>
      <c r="R1489">
        <v>-1</v>
      </c>
      <c r="S1489">
        <v>1</v>
      </c>
      <c r="T1489">
        <v>170.2</v>
      </c>
      <c r="U1489">
        <v>83.7</v>
      </c>
      <c r="V1489">
        <v>28.893999999999998</v>
      </c>
      <c r="W1489">
        <v>-1</v>
      </c>
      <c r="X1489">
        <v>2</v>
      </c>
      <c r="Y1489">
        <v>3</v>
      </c>
      <c r="Z1489">
        <f>IF(AND(MIN(data!D1489:'data'!K1489, data!M1489:'data'!Y1489)&gt;=0, IF(data!L1489&lt;0, FALSE, data!L1489&lt;=95),COUNTA(data!D1489:'data'!Y1489)=22), 1, 0)</f>
        <v>0</v>
      </c>
      <c r="AA1489">
        <f>IF(data!D1489=3, IF(COUNTIFS(data!A:A, data!A1489, data!G:G, "&lt;&gt;2")=0, 1, 0), 0)</f>
        <v>0</v>
      </c>
      <c r="AB1489">
        <f>IF(AND(data!G1489=2, COUNTIFS(data!A:A, data!A1489, data!G:G, 2) = data!D1489), 1, 0)</f>
        <v>0</v>
      </c>
      <c r="AC1489" t="str">
        <f>IF(AB1489=1, data!D1489, "0")</f>
        <v>0</v>
      </c>
    </row>
    <row r="1490" spans="1:29" x14ac:dyDescent="0.25">
      <c r="A1490" s="1">
        <v>220351</v>
      </c>
      <c r="B1490">
        <v>2</v>
      </c>
      <c r="C1490" s="1" t="s">
        <v>1511</v>
      </c>
      <c r="D1490">
        <v>2</v>
      </c>
      <c r="E1490">
        <v>7</v>
      </c>
      <c r="F1490">
        <v>8</v>
      </c>
      <c r="G1490">
        <v>2</v>
      </c>
      <c r="H1490">
        <v>39</v>
      </c>
      <c r="I1490">
        <v>2</v>
      </c>
      <c r="J1490">
        <v>1</v>
      </c>
      <c r="K1490">
        <v>4</v>
      </c>
      <c r="L1490">
        <v>19</v>
      </c>
      <c r="M1490">
        <v>2</v>
      </c>
      <c r="N1490">
        <v>1</v>
      </c>
      <c r="O1490">
        <v>5</v>
      </c>
      <c r="P1490">
        <v>1</v>
      </c>
      <c r="Q1490">
        <v>0.63300000000000001</v>
      </c>
      <c r="R1490">
        <v>-1</v>
      </c>
      <c r="S1490">
        <v>3</v>
      </c>
      <c r="T1490">
        <v>167.7</v>
      </c>
      <c r="U1490">
        <v>93.4</v>
      </c>
      <c r="V1490">
        <v>33.210999999999999</v>
      </c>
      <c r="W1490">
        <v>-1</v>
      </c>
      <c r="X1490">
        <v>2</v>
      </c>
      <c r="Y1490">
        <v>3</v>
      </c>
      <c r="Z1490">
        <f>IF(AND(MIN(data!D1490:'data'!K1490, data!M1490:'data'!Y1490)&gt;=0, IF(data!L1490&lt;0, FALSE, data!L1490&lt;=95),COUNTA(data!D1490:'data'!Y1490)=22), 1, 0)</f>
        <v>0</v>
      </c>
      <c r="AA1490">
        <f>IF(data!D1490=3, IF(COUNTIFS(data!A:A, data!A1490, data!G:G, "&lt;&gt;2")=0, 1, 0), 0)</f>
        <v>0</v>
      </c>
      <c r="AB1490">
        <f>IF(AND(data!G1490=2, COUNTIFS(data!A:A, data!A1490, data!G:G, 2) = data!D1490), 1, 0)</f>
        <v>0</v>
      </c>
      <c r="AC1490" t="str">
        <f>IF(AB1490=1, data!D1490, "0")</f>
        <v>0</v>
      </c>
    </row>
    <row r="1491" spans="1:29" x14ac:dyDescent="0.25">
      <c r="A1491" s="1">
        <v>220371</v>
      </c>
      <c r="B1491">
        <v>1</v>
      </c>
      <c r="C1491" s="1" t="s">
        <v>1512</v>
      </c>
      <c r="D1491">
        <v>1</v>
      </c>
      <c r="E1491">
        <v>7</v>
      </c>
      <c r="F1491">
        <v>7</v>
      </c>
      <c r="G1491">
        <v>2</v>
      </c>
      <c r="H1491">
        <v>19</v>
      </c>
      <c r="I1491">
        <v>1</v>
      </c>
      <c r="J1491">
        <v>1</v>
      </c>
      <c r="K1491">
        <v>3</v>
      </c>
      <c r="L1491">
        <v>-1</v>
      </c>
      <c r="M1491">
        <v>2</v>
      </c>
      <c r="N1491">
        <v>4</v>
      </c>
      <c r="O1491">
        <v>2</v>
      </c>
      <c r="P1491">
        <v>1</v>
      </c>
      <c r="Q1491">
        <v>42.23</v>
      </c>
      <c r="R1491">
        <v>2</v>
      </c>
      <c r="S1491">
        <v>0</v>
      </c>
      <c r="T1491">
        <v>173.2</v>
      </c>
      <c r="U1491">
        <v>85.6</v>
      </c>
      <c r="V1491">
        <v>28.535</v>
      </c>
      <c r="W1491">
        <v>-1</v>
      </c>
      <c r="X1491">
        <v>2</v>
      </c>
      <c r="Y1491">
        <v>1</v>
      </c>
      <c r="Z1491">
        <f>IF(AND(MIN(data!D1491:'data'!K1491, data!M1491:'data'!Y1491)&gt;=0, IF(data!L1491&lt;0, FALSE, data!L1491&lt;=95),COUNTA(data!D1491:'data'!Y1491)=22), 1, 0)</f>
        <v>0</v>
      </c>
      <c r="AA1491">
        <f>IF(data!D1491=3, IF(COUNTIFS(data!A:A, data!A1491, data!G:G, "&lt;&gt;2")=0, 1, 0), 0)</f>
        <v>0</v>
      </c>
      <c r="AB1491">
        <f>IF(AND(data!G1491=2, COUNTIFS(data!A:A, data!A1491, data!G:G, 2) = data!D1491), 1, 0)</f>
        <v>1</v>
      </c>
      <c r="AC1491">
        <f>IF(AB1491=1, data!D1491, "0")</f>
        <v>1</v>
      </c>
    </row>
    <row r="1492" spans="1:29" x14ac:dyDescent="0.25">
      <c r="A1492" s="1">
        <v>221051</v>
      </c>
      <c r="B1492">
        <v>1</v>
      </c>
      <c r="C1492" s="1" t="s">
        <v>1513</v>
      </c>
      <c r="D1492">
        <v>2</v>
      </c>
      <c r="E1492">
        <v>3</v>
      </c>
      <c r="F1492">
        <v>12</v>
      </c>
      <c r="G1492">
        <v>1</v>
      </c>
      <c r="H1492">
        <v>52</v>
      </c>
      <c r="I1492">
        <v>2</v>
      </c>
      <c r="J1492">
        <v>1</v>
      </c>
      <c r="K1492">
        <v>2</v>
      </c>
      <c r="L1492">
        <v>11</v>
      </c>
      <c r="M1492">
        <v>3</v>
      </c>
      <c r="N1492">
        <v>3</v>
      </c>
      <c r="O1492">
        <v>5</v>
      </c>
      <c r="P1492">
        <v>1</v>
      </c>
      <c r="Q1492">
        <v>84</v>
      </c>
      <c r="R1492">
        <v>-1</v>
      </c>
      <c r="S1492">
        <v>3</v>
      </c>
      <c r="T1492">
        <v>179.4</v>
      </c>
      <c r="U1492">
        <v>69.7</v>
      </c>
      <c r="V1492">
        <v>21.655999999999999</v>
      </c>
      <c r="W1492">
        <v>0.91100000000000003</v>
      </c>
      <c r="X1492">
        <v>1</v>
      </c>
      <c r="Y1492">
        <v>3</v>
      </c>
      <c r="Z1492">
        <f>IF(AND(MIN(data!D1492:'data'!K1492, data!M1492:'data'!Y1492)&gt;=0, IF(data!L1492&lt;0, FALSE, data!L1492&lt;=95),COUNTA(data!D1492:'data'!Y1492)=22), 1, 0)</f>
        <v>0</v>
      </c>
      <c r="AA1492">
        <f>IF(data!D1492=3, IF(COUNTIFS(data!A:A, data!A1492, data!G:G, "&lt;&gt;2")=0, 1, 0), 0)</f>
        <v>0</v>
      </c>
      <c r="AB1492">
        <f>IF(AND(data!G1492=2, COUNTIFS(data!A:A, data!A1492, data!G:G, 2) = data!D1492), 1, 0)</f>
        <v>0</v>
      </c>
      <c r="AC1492" t="str">
        <f>IF(AB1492=1, data!D1492, "0")</f>
        <v>0</v>
      </c>
    </row>
    <row r="1493" spans="1:29" x14ac:dyDescent="0.25">
      <c r="A1493" s="1">
        <v>221051</v>
      </c>
      <c r="B1493">
        <v>2</v>
      </c>
      <c r="C1493" s="1" t="s">
        <v>1514</v>
      </c>
      <c r="D1493">
        <v>2</v>
      </c>
      <c r="E1493">
        <v>3</v>
      </c>
      <c r="F1493">
        <v>12</v>
      </c>
      <c r="G1493">
        <v>2</v>
      </c>
      <c r="H1493">
        <v>50</v>
      </c>
      <c r="I1493">
        <v>2</v>
      </c>
      <c r="J1493">
        <v>1</v>
      </c>
      <c r="K1493">
        <v>4</v>
      </c>
      <c r="L1493">
        <v>11</v>
      </c>
      <c r="M1493">
        <v>3</v>
      </c>
      <c r="N1493">
        <v>1</v>
      </c>
      <c r="O1493">
        <v>5</v>
      </c>
      <c r="P1493">
        <v>1</v>
      </c>
      <c r="Q1493">
        <v>56</v>
      </c>
      <c r="R1493">
        <v>-1</v>
      </c>
      <c r="S1493">
        <v>4</v>
      </c>
      <c r="T1493">
        <v>154.6</v>
      </c>
      <c r="U1493">
        <v>72.7</v>
      </c>
      <c r="V1493">
        <v>30.417000000000002</v>
      </c>
      <c r="W1493">
        <v>0.96799999999999997</v>
      </c>
      <c r="X1493">
        <v>2</v>
      </c>
      <c r="Y1493">
        <v>3</v>
      </c>
      <c r="Z1493">
        <f>IF(AND(MIN(data!D1493:'data'!K1493, data!M1493:'data'!Y1493)&gt;=0, IF(data!L1493&lt;0, FALSE, data!L1493&lt;=95),COUNTA(data!D1493:'data'!Y1493)=22), 1, 0)</f>
        <v>0</v>
      </c>
      <c r="AA1493">
        <f>IF(data!D1493=3, IF(COUNTIFS(data!A:A, data!A1493, data!G:G, "&lt;&gt;2")=0, 1, 0), 0)</f>
        <v>0</v>
      </c>
      <c r="AB1493">
        <f>IF(AND(data!G1493=2, COUNTIFS(data!A:A, data!A1493, data!G:G, 2) = data!D1493), 1, 0)</f>
        <v>0</v>
      </c>
      <c r="AC1493" t="str">
        <f>IF(AB1493=1, data!D1493, "0")</f>
        <v>0</v>
      </c>
    </row>
    <row r="1494" spans="1:29" x14ac:dyDescent="0.25">
      <c r="A1494" s="1">
        <v>221181</v>
      </c>
      <c r="B1494">
        <v>1</v>
      </c>
      <c r="C1494" s="1" t="s">
        <v>1515</v>
      </c>
      <c r="D1494">
        <v>2</v>
      </c>
      <c r="E1494">
        <v>3</v>
      </c>
      <c r="F1494">
        <v>12</v>
      </c>
      <c r="G1494">
        <v>2</v>
      </c>
      <c r="H1494">
        <v>50</v>
      </c>
      <c r="I1494">
        <v>2</v>
      </c>
      <c r="J1494">
        <v>1</v>
      </c>
      <c r="K1494">
        <v>4</v>
      </c>
      <c r="L1494">
        <v>96</v>
      </c>
      <c r="M1494">
        <v>3</v>
      </c>
      <c r="N1494">
        <v>1</v>
      </c>
      <c r="O1494">
        <v>5</v>
      </c>
      <c r="P1494">
        <v>1</v>
      </c>
      <c r="Q1494">
        <v>7.0289999999999999</v>
      </c>
      <c r="R1494">
        <v>-1</v>
      </c>
      <c r="S1494">
        <v>2</v>
      </c>
      <c r="T1494">
        <v>158.19999999999999</v>
      </c>
      <c r="U1494">
        <v>81.400000000000006</v>
      </c>
      <c r="V1494">
        <v>32.524999999999999</v>
      </c>
      <c r="W1494">
        <v>-1</v>
      </c>
      <c r="X1494">
        <v>2</v>
      </c>
      <c r="Y1494">
        <v>1</v>
      </c>
      <c r="Z1494">
        <f>IF(AND(MIN(data!D1494:'data'!K1494, data!M1494:'data'!Y1494)&gt;=0, IF(data!L1494&lt;0, FALSE, data!L1494&lt;=95),COUNTA(data!D1494:'data'!Y1494)=22), 1, 0)</f>
        <v>0</v>
      </c>
      <c r="AA1494">
        <f>IF(data!D1494=3, IF(COUNTIFS(data!A:A, data!A1494, data!G:G, "&lt;&gt;2")=0, 1, 0), 0)</f>
        <v>0</v>
      </c>
      <c r="AB1494">
        <f>IF(AND(data!G1494=2, COUNTIFS(data!A:A, data!A1494, data!G:G, 2) = data!D1494), 1, 0)</f>
        <v>1</v>
      </c>
      <c r="AC1494">
        <f>IF(AB1494=1, data!D1494, "0")</f>
        <v>2</v>
      </c>
    </row>
    <row r="1495" spans="1:29" x14ac:dyDescent="0.25">
      <c r="A1495" s="1">
        <v>221181</v>
      </c>
      <c r="B1495">
        <v>2</v>
      </c>
      <c r="C1495" s="1" t="s">
        <v>1516</v>
      </c>
      <c r="D1495">
        <v>2</v>
      </c>
      <c r="E1495">
        <v>3</v>
      </c>
      <c r="F1495">
        <v>12</v>
      </c>
      <c r="G1495">
        <v>2</v>
      </c>
      <c r="H1495">
        <v>23</v>
      </c>
      <c r="I1495">
        <v>1</v>
      </c>
      <c r="J1495">
        <v>1</v>
      </c>
      <c r="K1495">
        <v>4</v>
      </c>
      <c r="L1495">
        <v>96</v>
      </c>
      <c r="M1495">
        <v>1</v>
      </c>
      <c r="N1495">
        <v>4</v>
      </c>
      <c r="O1495">
        <v>3</v>
      </c>
      <c r="P1495">
        <v>1</v>
      </c>
      <c r="Q1495">
        <v>31.277999999999999</v>
      </c>
      <c r="R1495">
        <v>2</v>
      </c>
      <c r="S1495">
        <v>0</v>
      </c>
      <c r="T1495">
        <v>169.6</v>
      </c>
      <c r="U1495">
        <v>69.8</v>
      </c>
      <c r="V1495">
        <v>24.265999999999998</v>
      </c>
      <c r="W1495">
        <v>-1</v>
      </c>
      <c r="X1495">
        <v>1</v>
      </c>
      <c r="Y1495">
        <v>1</v>
      </c>
      <c r="Z1495">
        <f>IF(AND(MIN(data!D1495:'data'!K1495, data!M1495:'data'!Y1495)&gt;=0, IF(data!L1495&lt;0, FALSE, data!L1495&lt;=95),COUNTA(data!D1495:'data'!Y1495)=22), 1, 0)</f>
        <v>0</v>
      </c>
      <c r="AA1495">
        <f>IF(data!D1495=3, IF(COUNTIFS(data!A:A, data!A1495, data!G:G, "&lt;&gt;2")=0, 1, 0), 0)</f>
        <v>0</v>
      </c>
      <c r="AB1495">
        <f>IF(AND(data!G1495=2, COUNTIFS(data!A:A, data!A1495, data!G:G, 2) = data!D1495), 1, 0)</f>
        <v>1</v>
      </c>
      <c r="AC1495">
        <f>IF(AB1495=1, data!D1495, "0")</f>
        <v>2</v>
      </c>
    </row>
    <row r="1496" spans="1:29" x14ac:dyDescent="0.25">
      <c r="A1496" s="1">
        <v>221201</v>
      </c>
      <c r="B1496">
        <v>1</v>
      </c>
      <c r="C1496" s="1" t="s">
        <v>1517</v>
      </c>
      <c r="D1496">
        <v>1</v>
      </c>
      <c r="E1496">
        <v>3</v>
      </c>
      <c r="F1496">
        <v>12</v>
      </c>
      <c r="G1496">
        <v>1</v>
      </c>
      <c r="H1496">
        <v>53</v>
      </c>
      <c r="I1496">
        <v>1</v>
      </c>
      <c r="J1496">
        <v>1</v>
      </c>
      <c r="K1496">
        <v>2</v>
      </c>
      <c r="L1496">
        <v>7</v>
      </c>
      <c r="M1496">
        <v>3</v>
      </c>
      <c r="N1496">
        <v>1</v>
      </c>
      <c r="O1496">
        <v>5</v>
      </c>
      <c r="P1496">
        <v>1</v>
      </c>
      <c r="Q1496">
        <v>0.46100000000000002</v>
      </c>
      <c r="R1496">
        <v>-1</v>
      </c>
      <c r="S1496">
        <v>6</v>
      </c>
      <c r="T1496">
        <v>146.19999999999999</v>
      </c>
      <c r="U1496">
        <v>68.8</v>
      </c>
      <c r="V1496">
        <v>32.188000000000002</v>
      </c>
      <c r="W1496">
        <v>0.93</v>
      </c>
      <c r="X1496">
        <v>2</v>
      </c>
      <c r="Y1496">
        <v>1</v>
      </c>
      <c r="Z1496">
        <f>IF(AND(MIN(data!D1496:'data'!K1496, data!M1496:'data'!Y1496)&gt;=0, IF(data!L1496&lt;0, FALSE, data!L1496&lt;=95),COUNTA(data!D1496:'data'!Y1496)=22), 1, 0)</f>
        <v>0</v>
      </c>
      <c r="AA1496">
        <f>IF(data!D1496=3, IF(COUNTIFS(data!A:A, data!A1496, data!G:G, "&lt;&gt;2")=0, 1, 0), 0)</f>
        <v>0</v>
      </c>
      <c r="AB1496">
        <f>IF(AND(data!G1496=2, COUNTIFS(data!A:A, data!A1496, data!G:G, 2) = data!D1496), 1, 0)</f>
        <v>0</v>
      </c>
      <c r="AC1496" t="str">
        <f>IF(AB1496=1, data!D1496, "0")</f>
        <v>0</v>
      </c>
    </row>
    <row r="1497" spans="1:29" x14ac:dyDescent="0.25">
      <c r="A1497" s="1">
        <v>221251</v>
      </c>
      <c r="B1497">
        <v>1</v>
      </c>
      <c r="C1497" s="1" t="s">
        <v>1518</v>
      </c>
      <c r="D1497">
        <v>1</v>
      </c>
      <c r="E1497">
        <v>3</v>
      </c>
      <c r="F1497">
        <v>12</v>
      </c>
      <c r="G1497">
        <v>2</v>
      </c>
      <c r="H1497">
        <v>23</v>
      </c>
      <c r="I1497">
        <v>1</v>
      </c>
      <c r="J1497">
        <v>3</v>
      </c>
      <c r="K1497">
        <v>3</v>
      </c>
      <c r="L1497">
        <v>3</v>
      </c>
      <c r="M1497">
        <v>1</v>
      </c>
      <c r="N1497">
        <v>1</v>
      </c>
      <c r="O1497">
        <v>5</v>
      </c>
      <c r="P1497">
        <v>1</v>
      </c>
      <c r="Q1497">
        <v>25.847999999999999</v>
      </c>
      <c r="R1497">
        <v>2</v>
      </c>
      <c r="S1497">
        <v>4</v>
      </c>
      <c r="T1497">
        <v>172.4</v>
      </c>
      <c r="U1497">
        <v>73.900000000000006</v>
      </c>
      <c r="V1497">
        <v>24.864000000000001</v>
      </c>
      <c r="W1497">
        <v>-1</v>
      </c>
      <c r="X1497">
        <v>-8</v>
      </c>
      <c r="Y1497">
        <v>3</v>
      </c>
      <c r="Z1497">
        <f>IF(AND(MIN(data!D1497:'data'!K1497, data!M1497:'data'!Y1497)&gt;=0, IF(data!L1497&lt;0, FALSE, data!L1497&lt;=95),COUNTA(data!D1497:'data'!Y1497)=22), 1, 0)</f>
        <v>0</v>
      </c>
      <c r="AA1497">
        <f>IF(data!D1497=3, IF(COUNTIFS(data!A:A, data!A1497, data!G:G, "&lt;&gt;2")=0, 1, 0), 0)</f>
        <v>0</v>
      </c>
      <c r="AB1497">
        <f>IF(AND(data!G1497=2, COUNTIFS(data!A:A, data!A1497, data!G:G, 2) = data!D1497), 1, 0)</f>
        <v>1</v>
      </c>
      <c r="AC1497">
        <f>IF(AB1497=1, data!D1497, "0")</f>
        <v>1</v>
      </c>
    </row>
    <row r="1498" spans="1:29" x14ac:dyDescent="0.25">
      <c r="A1498" s="1">
        <v>221271</v>
      </c>
      <c r="B1498">
        <v>1</v>
      </c>
      <c r="C1498" s="1" t="s">
        <v>1519</v>
      </c>
      <c r="D1498">
        <v>1</v>
      </c>
      <c r="E1498">
        <v>3</v>
      </c>
      <c r="F1498">
        <v>12</v>
      </c>
      <c r="G1498">
        <v>2</v>
      </c>
      <c r="H1498">
        <v>39</v>
      </c>
      <c r="I1498">
        <v>1</v>
      </c>
      <c r="J1498">
        <v>1</v>
      </c>
      <c r="K1498">
        <v>7</v>
      </c>
      <c r="L1498">
        <v>7</v>
      </c>
      <c r="M1498">
        <v>2</v>
      </c>
      <c r="N1498">
        <v>4</v>
      </c>
      <c r="O1498">
        <v>2</v>
      </c>
      <c r="P1498">
        <v>1</v>
      </c>
      <c r="Q1498">
        <v>21</v>
      </c>
      <c r="R1498">
        <v>-1</v>
      </c>
      <c r="S1498">
        <v>5</v>
      </c>
      <c r="T1498">
        <v>167.1</v>
      </c>
      <c r="U1498">
        <v>62</v>
      </c>
      <c r="V1498">
        <v>22.204000000000001</v>
      </c>
      <c r="W1498">
        <v>-1</v>
      </c>
      <c r="X1498">
        <v>1</v>
      </c>
      <c r="Y1498">
        <v>3</v>
      </c>
      <c r="Z1498">
        <f>IF(AND(MIN(data!D1498:'data'!K1498, data!M1498:'data'!Y1498)&gt;=0, IF(data!L1498&lt;0, FALSE, data!L1498&lt;=95),COUNTA(data!D1498:'data'!Y1498)=22), 1, 0)</f>
        <v>0</v>
      </c>
      <c r="AA1498">
        <f>IF(data!D1498=3, IF(COUNTIFS(data!A:A, data!A1498, data!G:G, "&lt;&gt;2")=0, 1, 0), 0)</f>
        <v>0</v>
      </c>
      <c r="AB1498">
        <f>IF(AND(data!G1498=2, COUNTIFS(data!A:A, data!A1498, data!G:G, 2) = data!D1498), 1, 0)</f>
        <v>1</v>
      </c>
      <c r="AC1498">
        <f>IF(AB1498=1, data!D1498, "0")</f>
        <v>1</v>
      </c>
    </row>
    <row r="1499" spans="1:29" x14ac:dyDescent="0.25">
      <c r="A1499" s="1">
        <v>221341</v>
      </c>
      <c r="B1499">
        <v>1</v>
      </c>
      <c r="C1499" s="1" t="s">
        <v>1520</v>
      </c>
      <c r="D1499">
        <v>1</v>
      </c>
      <c r="E1499">
        <v>3</v>
      </c>
      <c r="F1499">
        <v>12</v>
      </c>
      <c r="G1499">
        <v>1</v>
      </c>
      <c r="H1499">
        <v>55</v>
      </c>
      <c r="I1499">
        <v>4</v>
      </c>
      <c r="J1499">
        <v>1</v>
      </c>
      <c r="K1499">
        <v>3</v>
      </c>
      <c r="L1499">
        <v>4</v>
      </c>
      <c r="M1499">
        <v>2</v>
      </c>
      <c r="N1499">
        <v>4</v>
      </c>
      <c r="O1499">
        <v>2</v>
      </c>
      <c r="P1499">
        <v>1</v>
      </c>
      <c r="Q1499">
        <v>13.5</v>
      </c>
      <c r="R1499">
        <v>-1</v>
      </c>
      <c r="S1499">
        <v>3</v>
      </c>
      <c r="T1499">
        <v>167.8</v>
      </c>
      <c r="U1499">
        <v>69.099999999999994</v>
      </c>
      <c r="V1499">
        <v>24.541</v>
      </c>
      <c r="W1499">
        <v>-1</v>
      </c>
      <c r="X1499">
        <v>1</v>
      </c>
      <c r="Y1499">
        <v>3</v>
      </c>
      <c r="Z1499">
        <f>IF(AND(MIN(data!D1499:'data'!K1499, data!M1499:'data'!Y1499)&gt;=0, IF(data!L1499&lt;0, FALSE, data!L1499&lt;=95),COUNTA(data!D1499:'data'!Y1499)=22), 1, 0)</f>
        <v>0</v>
      </c>
      <c r="AA1499">
        <f>IF(data!D1499=3, IF(COUNTIFS(data!A:A, data!A1499, data!G:G, "&lt;&gt;2")=0, 1, 0), 0)</f>
        <v>0</v>
      </c>
      <c r="AB1499">
        <f>IF(AND(data!G1499=2, COUNTIFS(data!A:A, data!A1499, data!G:G, 2) = data!D1499), 1, 0)</f>
        <v>0</v>
      </c>
      <c r="AC1499" t="str">
        <f>IF(AB1499=1, data!D1499, "0")</f>
        <v>0</v>
      </c>
    </row>
    <row r="1500" spans="1:29" x14ac:dyDescent="0.25">
      <c r="A1500" s="1">
        <v>221351</v>
      </c>
      <c r="B1500">
        <v>1</v>
      </c>
      <c r="C1500" s="1" t="s">
        <v>1521</v>
      </c>
      <c r="D1500">
        <v>1</v>
      </c>
      <c r="E1500">
        <v>3</v>
      </c>
      <c r="F1500">
        <v>12</v>
      </c>
      <c r="G1500">
        <v>1</v>
      </c>
      <c r="H1500">
        <v>30</v>
      </c>
      <c r="I1500">
        <v>4</v>
      </c>
      <c r="J1500">
        <v>1</v>
      </c>
      <c r="K1500">
        <v>3</v>
      </c>
      <c r="L1500">
        <v>8</v>
      </c>
      <c r="M1500">
        <v>1</v>
      </c>
      <c r="N1500">
        <v>1</v>
      </c>
      <c r="O1500">
        <v>5</v>
      </c>
      <c r="P1500">
        <v>1</v>
      </c>
      <c r="Q1500">
        <v>4.9610000000000003</v>
      </c>
      <c r="R1500">
        <v>-1</v>
      </c>
      <c r="S1500">
        <v>0</v>
      </c>
      <c r="T1500">
        <v>165.4</v>
      </c>
      <c r="U1500">
        <v>85.5</v>
      </c>
      <c r="V1500">
        <v>31.253</v>
      </c>
      <c r="W1500">
        <v>0.78</v>
      </c>
      <c r="X1500">
        <v>2</v>
      </c>
      <c r="Y1500">
        <v>3</v>
      </c>
      <c r="Z1500">
        <f>IF(AND(MIN(data!D1500:'data'!K1500, data!M1500:'data'!Y1500)&gt;=0, IF(data!L1500&lt;0, FALSE, data!L1500&lt;=95),COUNTA(data!D1500:'data'!Y1500)=22), 1, 0)</f>
        <v>0</v>
      </c>
      <c r="AA1500">
        <f>IF(data!D1500=3, IF(COUNTIFS(data!A:A, data!A1500, data!G:G, "&lt;&gt;2")=0, 1, 0), 0)</f>
        <v>0</v>
      </c>
      <c r="AB1500">
        <f>IF(AND(data!G1500=2, COUNTIFS(data!A:A, data!A1500, data!G:G, 2) = data!D1500), 1, 0)</f>
        <v>0</v>
      </c>
      <c r="AC1500" t="str">
        <f>IF(AB1500=1, data!D1500, "0")</f>
        <v>0</v>
      </c>
    </row>
    <row r="1501" spans="1:29" x14ac:dyDescent="0.25">
      <c r="A1501" s="1">
        <v>221371</v>
      </c>
      <c r="B1501">
        <v>1</v>
      </c>
      <c r="C1501" s="1" t="s">
        <v>1522</v>
      </c>
      <c r="D1501">
        <v>1</v>
      </c>
      <c r="E1501">
        <v>3</v>
      </c>
      <c r="F1501">
        <v>12</v>
      </c>
      <c r="G1501">
        <v>1</v>
      </c>
      <c r="H1501">
        <v>31</v>
      </c>
      <c r="I1501">
        <v>1</v>
      </c>
      <c r="J1501">
        <v>1</v>
      </c>
      <c r="K1501">
        <v>1</v>
      </c>
      <c r="L1501">
        <v>14</v>
      </c>
      <c r="M1501">
        <v>1</v>
      </c>
      <c r="N1501">
        <v>3</v>
      </c>
      <c r="O1501">
        <v>5</v>
      </c>
      <c r="P1501">
        <v>1</v>
      </c>
      <c r="Q1501">
        <v>3.5179999999999998</v>
      </c>
      <c r="R1501">
        <v>-1</v>
      </c>
      <c r="S1501">
        <v>2</v>
      </c>
      <c r="T1501">
        <v>180</v>
      </c>
      <c r="U1501">
        <v>84.2</v>
      </c>
      <c r="V1501">
        <v>25.988</v>
      </c>
      <c r="W1501">
        <v>0.79600000000000004</v>
      </c>
      <c r="X1501">
        <v>2</v>
      </c>
      <c r="Y1501">
        <v>1</v>
      </c>
      <c r="Z1501">
        <f>IF(AND(MIN(data!D1501:'data'!K1501, data!M1501:'data'!Y1501)&gt;=0, IF(data!L1501&lt;0, FALSE, data!L1501&lt;=95),COUNTA(data!D1501:'data'!Y1501)=22), 1, 0)</f>
        <v>0</v>
      </c>
      <c r="AA1501">
        <f>IF(data!D1501=3, IF(COUNTIFS(data!A:A, data!A1501, data!G:G, "&lt;&gt;2")=0, 1, 0), 0)</f>
        <v>0</v>
      </c>
      <c r="AB1501">
        <f>IF(AND(data!G1501=2, COUNTIFS(data!A:A, data!A1501, data!G:G, 2) = data!D1501), 1, 0)</f>
        <v>0</v>
      </c>
      <c r="AC1501" t="str">
        <f>IF(AB1501=1, data!D1501, "0")</f>
        <v>0</v>
      </c>
    </row>
    <row r="1502" spans="1:29" x14ac:dyDescent="0.25">
      <c r="A1502" s="1">
        <v>222151</v>
      </c>
      <c r="B1502">
        <v>1</v>
      </c>
      <c r="C1502" s="1" t="s">
        <v>1523</v>
      </c>
      <c r="D1502">
        <v>4</v>
      </c>
      <c r="E1502">
        <v>2</v>
      </c>
      <c r="F1502">
        <v>15</v>
      </c>
      <c r="G1502">
        <v>1</v>
      </c>
      <c r="H1502">
        <v>28</v>
      </c>
      <c r="I1502">
        <v>2</v>
      </c>
      <c r="J1502">
        <v>1</v>
      </c>
      <c r="K1502">
        <v>1</v>
      </c>
      <c r="L1502">
        <v>17</v>
      </c>
      <c r="M1502">
        <v>1</v>
      </c>
      <c r="N1502">
        <v>4</v>
      </c>
      <c r="O1502">
        <v>1</v>
      </c>
      <c r="P1502">
        <v>1</v>
      </c>
      <c r="Q1502">
        <v>21.835000000000001</v>
      </c>
      <c r="R1502">
        <v>-1</v>
      </c>
      <c r="S1502">
        <v>0</v>
      </c>
      <c r="T1502">
        <v>181.4</v>
      </c>
      <c r="U1502">
        <v>88.6</v>
      </c>
      <c r="V1502">
        <v>26.925000000000001</v>
      </c>
      <c r="W1502">
        <v>0.89500000000000002</v>
      </c>
      <c r="X1502">
        <v>2</v>
      </c>
      <c r="Y1502">
        <v>3</v>
      </c>
      <c r="Z1502">
        <f>IF(AND(MIN(data!D1502:'data'!K1502, data!M1502:'data'!Y1502)&gt;=0, IF(data!L1502&lt;0, FALSE, data!L1502&lt;=95),COUNTA(data!D1502:'data'!Y1502)=22), 1, 0)</f>
        <v>0</v>
      </c>
      <c r="AA1502">
        <f>IF(data!D1502=3, IF(COUNTIFS(data!A:A, data!A1502, data!G:G, "&lt;&gt;2")=0, 1, 0), 0)</f>
        <v>0</v>
      </c>
      <c r="AB1502">
        <f>IF(AND(data!G1502=2, COUNTIFS(data!A:A, data!A1502, data!G:G, 2) = data!D1502), 1, 0)</f>
        <v>0</v>
      </c>
      <c r="AC1502" t="str">
        <f>IF(AB1502=1, data!D1502, "0")</f>
        <v>0</v>
      </c>
    </row>
    <row r="1503" spans="1:29" x14ac:dyDescent="0.25">
      <c r="A1503" s="1">
        <v>222151</v>
      </c>
      <c r="B1503">
        <v>2</v>
      </c>
      <c r="C1503" s="1" t="s">
        <v>1524</v>
      </c>
      <c r="D1503">
        <v>4</v>
      </c>
      <c r="E1503">
        <v>2</v>
      </c>
      <c r="F1503">
        <v>15</v>
      </c>
      <c r="G1503">
        <v>2</v>
      </c>
      <c r="H1503">
        <v>28</v>
      </c>
      <c r="I1503">
        <v>2</v>
      </c>
      <c r="J1503">
        <v>1</v>
      </c>
      <c r="K1503">
        <v>4</v>
      </c>
      <c r="L1503">
        <v>17</v>
      </c>
      <c r="M1503">
        <v>1</v>
      </c>
      <c r="N1503">
        <v>3</v>
      </c>
      <c r="O1503">
        <v>5</v>
      </c>
      <c r="P1503">
        <v>1</v>
      </c>
      <c r="Q1503">
        <v>19.690000000000001</v>
      </c>
      <c r="R1503">
        <v>-1</v>
      </c>
      <c r="S1503">
        <v>2</v>
      </c>
      <c r="T1503">
        <v>179.4</v>
      </c>
      <c r="U1503">
        <v>-1</v>
      </c>
      <c r="V1503">
        <v>-1</v>
      </c>
      <c r="W1503">
        <v>0.90500000000000003</v>
      </c>
      <c r="X1503">
        <v>2</v>
      </c>
      <c r="Y1503">
        <v>1</v>
      </c>
      <c r="Z1503">
        <f>IF(AND(MIN(data!D1503:'data'!K1503, data!M1503:'data'!Y1503)&gt;=0, IF(data!L1503&lt;0, FALSE, data!L1503&lt;=95),COUNTA(data!D1503:'data'!Y1503)=22), 1, 0)</f>
        <v>0</v>
      </c>
      <c r="AA1503">
        <f>IF(data!D1503=3, IF(COUNTIFS(data!A:A, data!A1503, data!G:G, "&lt;&gt;2")=0, 1, 0), 0)</f>
        <v>0</v>
      </c>
      <c r="AB1503">
        <f>IF(AND(data!G1503=2, COUNTIFS(data!A:A, data!A1503, data!G:G, 2) = data!D1503), 1, 0)</f>
        <v>0</v>
      </c>
      <c r="AC1503" t="str">
        <f>IF(AB1503=1, data!D1503, "0")</f>
        <v>0</v>
      </c>
    </row>
    <row r="1504" spans="1:29" x14ac:dyDescent="0.25">
      <c r="A1504" s="1">
        <v>222151</v>
      </c>
      <c r="B1504">
        <v>3</v>
      </c>
      <c r="C1504" s="1" t="s">
        <v>1525</v>
      </c>
      <c r="D1504">
        <v>4</v>
      </c>
      <c r="E1504">
        <v>2</v>
      </c>
      <c r="F1504">
        <v>15</v>
      </c>
      <c r="G1504">
        <v>1</v>
      </c>
      <c r="H1504">
        <v>6</v>
      </c>
      <c r="I1504">
        <v>-1</v>
      </c>
      <c r="J1504">
        <v>1</v>
      </c>
      <c r="K1504">
        <v>-1</v>
      </c>
      <c r="L1504">
        <v>17</v>
      </c>
      <c r="M1504">
        <v>1</v>
      </c>
      <c r="N1504">
        <v>-1</v>
      </c>
      <c r="O1504">
        <v>-1</v>
      </c>
      <c r="P1504">
        <v>-1</v>
      </c>
      <c r="Q1504">
        <v>-1</v>
      </c>
      <c r="R1504">
        <v>-1</v>
      </c>
      <c r="S1504">
        <v>-2</v>
      </c>
      <c r="T1504">
        <v>124.2</v>
      </c>
      <c r="U1504">
        <v>27.8</v>
      </c>
      <c r="V1504">
        <v>18.021999999999998</v>
      </c>
      <c r="W1504">
        <v>-1</v>
      </c>
      <c r="X1504">
        <v>-2</v>
      </c>
      <c r="Y1504">
        <v>-2</v>
      </c>
      <c r="Z1504">
        <f>IF(AND(MIN(data!D1504:'data'!K1504, data!M1504:'data'!Y1504)&gt;=0, IF(data!L1504&lt;0, FALSE, data!L1504&lt;=95),COUNTA(data!D1504:'data'!Y1504)=22), 1, 0)</f>
        <v>0</v>
      </c>
      <c r="AA1504">
        <f>IF(data!D1504=3, IF(COUNTIFS(data!A:A, data!A1504, data!G:G, "&lt;&gt;2")=0, 1, 0), 0)</f>
        <v>0</v>
      </c>
      <c r="AB1504">
        <f>IF(AND(data!G1504=2, COUNTIFS(data!A:A, data!A1504, data!G:G, 2) = data!D1504), 1, 0)</f>
        <v>0</v>
      </c>
      <c r="AC1504" t="str">
        <f>IF(AB1504=1, data!D1504, "0")</f>
        <v>0</v>
      </c>
    </row>
    <row r="1505" spans="1:29" x14ac:dyDescent="0.25">
      <c r="A1505" s="1">
        <v>222151</v>
      </c>
      <c r="B1505">
        <v>4</v>
      </c>
      <c r="C1505" s="1" t="s">
        <v>1526</v>
      </c>
      <c r="D1505">
        <v>4</v>
      </c>
      <c r="E1505">
        <v>2</v>
      </c>
      <c r="F1505">
        <v>15</v>
      </c>
      <c r="G1505">
        <v>1</v>
      </c>
      <c r="H1505">
        <v>5</v>
      </c>
      <c r="I1505">
        <v>-1</v>
      </c>
      <c r="J1505">
        <v>1</v>
      </c>
      <c r="K1505">
        <v>-1</v>
      </c>
      <c r="L1505">
        <v>17</v>
      </c>
      <c r="M1505">
        <v>1</v>
      </c>
      <c r="N1505">
        <v>-1</v>
      </c>
      <c r="O1505">
        <v>-1</v>
      </c>
      <c r="P1505">
        <v>-1</v>
      </c>
      <c r="Q1505">
        <v>-1</v>
      </c>
      <c r="R1505">
        <v>-1</v>
      </c>
      <c r="S1505">
        <v>-2</v>
      </c>
      <c r="T1505">
        <v>116.2</v>
      </c>
      <c r="U1505">
        <v>21.7</v>
      </c>
      <c r="V1505">
        <v>16.071000000000002</v>
      </c>
      <c r="W1505">
        <v>-1</v>
      </c>
      <c r="X1505">
        <v>-2</v>
      </c>
      <c r="Y1505">
        <v>-2</v>
      </c>
      <c r="Z1505">
        <f>IF(AND(MIN(data!D1505:'data'!K1505, data!M1505:'data'!Y1505)&gt;=0, IF(data!L1505&lt;0, FALSE, data!L1505&lt;=95),COUNTA(data!D1505:'data'!Y1505)=22), 1, 0)</f>
        <v>0</v>
      </c>
      <c r="AA1505">
        <f>IF(data!D1505=3, IF(COUNTIFS(data!A:A, data!A1505, data!G:G, "&lt;&gt;2")=0, 1, 0), 0)</f>
        <v>0</v>
      </c>
      <c r="AB1505">
        <f>IF(AND(data!G1505=2, COUNTIFS(data!A:A, data!A1505, data!G:G, 2) = data!D1505), 1, 0)</f>
        <v>0</v>
      </c>
      <c r="AC1505" t="str">
        <f>IF(AB1505=1, data!D1505, "0")</f>
        <v>0</v>
      </c>
    </row>
    <row r="1506" spans="1:29" x14ac:dyDescent="0.25">
      <c r="A1506" s="1">
        <v>222181</v>
      </c>
      <c r="B1506">
        <v>1</v>
      </c>
      <c r="C1506" s="1" t="s">
        <v>1527</v>
      </c>
      <c r="D1506">
        <v>1</v>
      </c>
      <c r="E1506">
        <v>2</v>
      </c>
      <c r="F1506">
        <v>15</v>
      </c>
      <c r="G1506">
        <v>2</v>
      </c>
      <c r="H1506">
        <v>75</v>
      </c>
      <c r="I1506">
        <v>5</v>
      </c>
      <c r="J1506">
        <v>1</v>
      </c>
      <c r="K1506">
        <v>7</v>
      </c>
      <c r="L1506">
        <v>6</v>
      </c>
      <c r="M1506">
        <v>3</v>
      </c>
      <c r="N1506">
        <v>3</v>
      </c>
      <c r="O1506">
        <v>5</v>
      </c>
      <c r="P1506">
        <v>2</v>
      </c>
      <c r="Q1506">
        <v>0</v>
      </c>
      <c r="R1506">
        <v>-1</v>
      </c>
      <c r="S1506">
        <v>3</v>
      </c>
      <c r="T1506">
        <v>160.6</v>
      </c>
      <c r="U1506">
        <v>64</v>
      </c>
      <c r="V1506">
        <v>24.814</v>
      </c>
      <c r="W1506">
        <v>0.81499999999999995</v>
      </c>
      <c r="X1506">
        <v>1</v>
      </c>
      <c r="Y1506">
        <v>3</v>
      </c>
      <c r="Z1506">
        <f>IF(AND(MIN(data!D1506:'data'!K1506, data!M1506:'data'!Y1506)&gt;=0, IF(data!L1506&lt;0, FALSE, data!L1506&lt;=95),COUNTA(data!D1506:'data'!Y1506)=22), 1, 0)</f>
        <v>0</v>
      </c>
      <c r="AA1506">
        <f>IF(data!D1506=3, IF(COUNTIFS(data!A:A, data!A1506, data!G:G, "&lt;&gt;2")=0, 1, 0), 0)</f>
        <v>0</v>
      </c>
      <c r="AB1506">
        <f>IF(AND(data!G1506=2, COUNTIFS(data!A:A, data!A1506, data!G:G, 2) = data!D1506), 1, 0)</f>
        <v>1</v>
      </c>
      <c r="AC1506">
        <f>IF(AB1506=1, data!D1506, "0")</f>
        <v>1</v>
      </c>
    </row>
    <row r="1507" spans="1:29" x14ac:dyDescent="0.25">
      <c r="A1507" s="1">
        <v>222201</v>
      </c>
      <c r="B1507">
        <v>1</v>
      </c>
      <c r="C1507" s="1" t="s">
        <v>1528</v>
      </c>
      <c r="D1507">
        <v>4</v>
      </c>
      <c r="E1507">
        <v>2</v>
      </c>
      <c r="F1507">
        <v>15</v>
      </c>
      <c r="G1507">
        <v>1</v>
      </c>
      <c r="H1507">
        <v>36</v>
      </c>
      <c r="I1507">
        <v>2</v>
      </c>
      <c r="J1507">
        <v>1</v>
      </c>
      <c r="K1507">
        <v>5</v>
      </c>
      <c r="L1507">
        <v>7</v>
      </c>
      <c r="M1507">
        <v>4</v>
      </c>
      <c r="N1507">
        <v>1</v>
      </c>
      <c r="O1507">
        <v>5</v>
      </c>
      <c r="P1507">
        <v>1</v>
      </c>
      <c r="Q1507">
        <v>18.288</v>
      </c>
      <c r="R1507">
        <v>-1</v>
      </c>
      <c r="S1507">
        <v>1</v>
      </c>
      <c r="T1507">
        <v>187.4</v>
      </c>
      <c r="U1507">
        <v>97</v>
      </c>
      <c r="V1507">
        <v>27.620999999999999</v>
      </c>
      <c r="W1507">
        <v>0.93799999999999994</v>
      </c>
      <c r="X1507">
        <v>1</v>
      </c>
      <c r="Y1507">
        <v>3</v>
      </c>
      <c r="Z1507">
        <f>IF(AND(MIN(data!D1507:'data'!K1507, data!M1507:'data'!Y1507)&gt;=0, IF(data!L1507&lt;0, FALSE, data!L1507&lt;=95),COUNTA(data!D1507:'data'!Y1507)=22), 1, 0)</f>
        <v>0</v>
      </c>
      <c r="AA1507">
        <f>IF(data!D1507=3, IF(COUNTIFS(data!A:A, data!A1507, data!G:G, "&lt;&gt;2")=0, 1, 0), 0)</f>
        <v>0</v>
      </c>
      <c r="AB1507">
        <f>IF(AND(data!G1507=2, COUNTIFS(data!A:A, data!A1507, data!G:G, 2) = data!D1507), 1, 0)</f>
        <v>0</v>
      </c>
      <c r="AC1507" t="str">
        <f>IF(AB1507=1, data!D1507, "0")</f>
        <v>0</v>
      </c>
    </row>
    <row r="1508" spans="1:29" x14ac:dyDescent="0.25">
      <c r="A1508" s="1">
        <v>222201</v>
      </c>
      <c r="B1508">
        <v>2</v>
      </c>
      <c r="C1508" s="1" t="s">
        <v>1529</v>
      </c>
      <c r="D1508">
        <v>4</v>
      </c>
      <c r="E1508">
        <v>2</v>
      </c>
      <c r="F1508">
        <v>15</v>
      </c>
      <c r="G1508">
        <v>2</v>
      </c>
      <c r="H1508">
        <v>35</v>
      </c>
      <c r="I1508">
        <v>2</v>
      </c>
      <c r="J1508">
        <v>1</v>
      </c>
      <c r="K1508">
        <v>5</v>
      </c>
      <c r="L1508">
        <v>7</v>
      </c>
      <c r="M1508">
        <v>1</v>
      </c>
      <c r="N1508">
        <v>1</v>
      </c>
      <c r="O1508">
        <v>5</v>
      </c>
      <c r="P1508">
        <v>1</v>
      </c>
      <c r="Q1508">
        <v>7.5579999999999998</v>
      </c>
      <c r="R1508">
        <v>-1</v>
      </c>
      <c r="S1508">
        <v>0</v>
      </c>
      <c r="T1508">
        <v>160.4</v>
      </c>
      <c r="U1508">
        <v>67</v>
      </c>
      <c r="V1508">
        <v>26.042000000000002</v>
      </c>
      <c r="W1508">
        <v>0.79400000000000004</v>
      </c>
      <c r="X1508">
        <v>1</v>
      </c>
      <c r="Y1508">
        <v>3</v>
      </c>
      <c r="Z1508">
        <f>IF(AND(MIN(data!D1508:'data'!K1508, data!M1508:'data'!Y1508)&gt;=0, IF(data!L1508&lt;0, FALSE, data!L1508&lt;=95),COUNTA(data!D1508:'data'!Y1508)=22), 1, 0)</f>
        <v>0</v>
      </c>
      <c r="AA1508">
        <f>IF(data!D1508=3, IF(COUNTIFS(data!A:A, data!A1508, data!G:G, "&lt;&gt;2")=0, 1, 0), 0)</f>
        <v>0</v>
      </c>
      <c r="AB1508">
        <f>IF(AND(data!G1508=2, COUNTIFS(data!A:A, data!A1508, data!G:G, 2) = data!D1508), 1, 0)</f>
        <v>0</v>
      </c>
      <c r="AC1508" t="str">
        <f>IF(AB1508=1, data!D1508, "0")</f>
        <v>0</v>
      </c>
    </row>
    <row r="1509" spans="1:29" x14ac:dyDescent="0.25">
      <c r="A1509" s="1">
        <v>222201</v>
      </c>
      <c r="B1509">
        <v>3</v>
      </c>
      <c r="C1509" s="1" t="s">
        <v>1530</v>
      </c>
      <c r="D1509">
        <v>4</v>
      </c>
      <c r="E1509">
        <v>2</v>
      </c>
      <c r="F1509">
        <v>15</v>
      </c>
      <c r="G1509">
        <v>1</v>
      </c>
      <c r="H1509">
        <v>11</v>
      </c>
      <c r="I1509">
        <v>-1</v>
      </c>
      <c r="J1509">
        <v>1</v>
      </c>
      <c r="K1509">
        <v>-1</v>
      </c>
      <c r="L1509">
        <v>7</v>
      </c>
      <c r="M1509">
        <v>1</v>
      </c>
      <c r="N1509">
        <v>-1</v>
      </c>
      <c r="O1509">
        <v>-1</v>
      </c>
      <c r="P1509">
        <v>-1</v>
      </c>
      <c r="Q1509">
        <v>-1</v>
      </c>
      <c r="R1509">
        <v>-1</v>
      </c>
      <c r="S1509">
        <v>-2</v>
      </c>
      <c r="T1509">
        <v>149.19999999999999</v>
      </c>
      <c r="U1509">
        <v>39.1</v>
      </c>
      <c r="V1509">
        <v>17.565000000000001</v>
      </c>
      <c r="W1509">
        <v>-1</v>
      </c>
      <c r="X1509">
        <v>1</v>
      </c>
      <c r="Y1509">
        <v>3</v>
      </c>
      <c r="Z1509">
        <f>IF(AND(MIN(data!D1509:'data'!K1509, data!M1509:'data'!Y1509)&gt;=0, IF(data!L1509&lt;0, FALSE, data!L1509&lt;=95),COUNTA(data!D1509:'data'!Y1509)=22), 1, 0)</f>
        <v>0</v>
      </c>
      <c r="AA1509">
        <f>IF(data!D1509=3, IF(COUNTIFS(data!A:A, data!A1509, data!G:G, "&lt;&gt;2")=0, 1, 0), 0)</f>
        <v>0</v>
      </c>
      <c r="AB1509">
        <f>IF(AND(data!G1509=2, COUNTIFS(data!A:A, data!A1509, data!G:G, 2) = data!D1509), 1, 0)</f>
        <v>0</v>
      </c>
      <c r="AC1509" t="str">
        <f>IF(AB1509=1, data!D1509, "0")</f>
        <v>0</v>
      </c>
    </row>
    <row r="1510" spans="1:29" x14ac:dyDescent="0.25">
      <c r="A1510" s="1">
        <v>222201</v>
      </c>
      <c r="B1510">
        <v>4</v>
      </c>
      <c r="C1510" s="1" t="s">
        <v>1531</v>
      </c>
      <c r="D1510">
        <v>4</v>
      </c>
      <c r="E1510">
        <v>2</v>
      </c>
      <c r="F1510">
        <v>15</v>
      </c>
      <c r="G1510">
        <v>1</v>
      </c>
      <c r="H1510">
        <v>9</v>
      </c>
      <c r="I1510">
        <v>-1</v>
      </c>
      <c r="J1510">
        <v>1</v>
      </c>
      <c r="K1510">
        <v>-1</v>
      </c>
      <c r="L1510">
        <v>7</v>
      </c>
      <c r="M1510">
        <v>1</v>
      </c>
      <c r="N1510">
        <v>-1</v>
      </c>
      <c r="O1510">
        <v>-1</v>
      </c>
      <c r="P1510">
        <v>-1</v>
      </c>
      <c r="Q1510">
        <v>-1</v>
      </c>
      <c r="R1510">
        <v>-1</v>
      </c>
      <c r="S1510">
        <v>-2</v>
      </c>
      <c r="T1510">
        <v>137.19999999999999</v>
      </c>
      <c r="U1510">
        <v>34.6</v>
      </c>
      <c r="V1510">
        <v>18.381</v>
      </c>
      <c r="W1510">
        <v>-1</v>
      </c>
      <c r="X1510">
        <v>1</v>
      </c>
      <c r="Y1510">
        <v>3</v>
      </c>
      <c r="Z1510">
        <f>IF(AND(MIN(data!D1510:'data'!K1510, data!M1510:'data'!Y1510)&gt;=0, IF(data!L1510&lt;0, FALSE, data!L1510&lt;=95),COUNTA(data!D1510:'data'!Y1510)=22), 1, 0)</f>
        <v>0</v>
      </c>
      <c r="AA1510">
        <f>IF(data!D1510=3, IF(COUNTIFS(data!A:A, data!A1510, data!G:G, "&lt;&gt;2")=0, 1, 0), 0)</f>
        <v>0</v>
      </c>
      <c r="AB1510">
        <f>IF(AND(data!G1510=2, COUNTIFS(data!A:A, data!A1510, data!G:G, 2) = data!D1510), 1, 0)</f>
        <v>0</v>
      </c>
      <c r="AC1510" t="str">
        <f>IF(AB1510=1, data!D1510, "0")</f>
        <v>0</v>
      </c>
    </row>
    <row r="1511" spans="1:29" x14ac:dyDescent="0.25">
      <c r="A1511" s="1">
        <v>222251</v>
      </c>
      <c r="B1511">
        <v>1</v>
      </c>
      <c r="C1511" s="1" t="s">
        <v>1532</v>
      </c>
      <c r="D1511">
        <v>2</v>
      </c>
      <c r="E1511">
        <v>2</v>
      </c>
      <c r="F1511">
        <v>15</v>
      </c>
      <c r="G1511">
        <v>1</v>
      </c>
      <c r="H1511">
        <v>42</v>
      </c>
      <c r="I1511">
        <v>3</v>
      </c>
      <c r="J1511">
        <v>1</v>
      </c>
      <c r="K1511">
        <v>7</v>
      </c>
      <c r="L1511">
        <v>12</v>
      </c>
      <c r="M1511">
        <v>2</v>
      </c>
      <c r="N1511">
        <v>4</v>
      </c>
      <c r="O1511">
        <v>3</v>
      </c>
      <c r="P1511">
        <v>1</v>
      </c>
      <c r="Q1511">
        <v>23.625</v>
      </c>
      <c r="R1511">
        <v>-1</v>
      </c>
      <c r="S1511">
        <v>-2</v>
      </c>
      <c r="T1511">
        <v>167.2</v>
      </c>
      <c r="U1511">
        <v>73.099999999999994</v>
      </c>
      <c r="V1511">
        <v>26.148</v>
      </c>
      <c r="W1511">
        <v>-1</v>
      </c>
      <c r="X1511">
        <v>-2</v>
      </c>
      <c r="Y1511">
        <v>-2</v>
      </c>
      <c r="Z1511">
        <f>IF(AND(MIN(data!D1511:'data'!K1511, data!M1511:'data'!Y1511)&gt;=0, IF(data!L1511&lt;0, FALSE, data!L1511&lt;=95),COUNTA(data!D1511:'data'!Y1511)=22), 1, 0)</f>
        <v>0</v>
      </c>
      <c r="AA1511">
        <f>IF(data!D1511=3, IF(COUNTIFS(data!A:A, data!A1511, data!G:G, "&lt;&gt;2")=0, 1, 0), 0)</f>
        <v>0</v>
      </c>
      <c r="AB1511">
        <f>IF(AND(data!G1511=2, COUNTIFS(data!A:A, data!A1511, data!G:G, 2) = data!D1511), 1, 0)</f>
        <v>0</v>
      </c>
      <c r="AC1511" t="str">
        <f>IF(AB1511=1, data!D1511, "0")</f>
        <v>0</v>
      </c>
    </row>
    <row r="1512" spans="1:29" x14ac:dyDescent="0.25">
      <c r="A1512" s="1">
        <v>222251</v>
      </c>
      <c r="B1512">
        <v>2</v>
      </c>
      <c r="C1512" s="1" t="s">
        <v>1533</v>
      </c>
      <c r="D1512">
        <v>2</v>
      </c>
      <c r="E1512">
        <v>2</v>
      </c>
      <c r="F1512">
        <v>15</v>
      </c>
      <c r="G1512">
        <v>1</v>
      </c>
      <c r="H1512">
        <v>17</v>
      </c>
      <c r="I1512">
        <v>1</v>
      </c>
      <c r="J1512">
        <v>1</v>
      </c>
      <c r="K1512">
        <v>4</v>
      </c>
      <c r="L1512">
        <v>12</v>
      </c>
      <c r="M1512">
        <v>2</v>
      </c>
      <c r="N1512">
        <v>-1</v>
      </c>
      <c r="O1512">
        <v>-1</v>
      </c>
      <c r="P1512">
        <v>-1</v>
      </c>
      <c r="Q1512">
        <v>-1</v>
      </c>
      <c r="R1512">
        <v>4</v>
      </c>
      <c r="S1512">
        <v>-2</v>
      </c>
      <c r="T1512">
        <v>172</v>
      </c>
      <c r="U1512">
        <v>53</v>
      </c>
      <c r="V1512">
        <v>17.914999999999999</v>
      </c>
      <c r="W1512">
        <v>-1</v>
      </c>
      <c r="X1512">
        <v>-2</v>
      </c>
      <c r="Y1512">
        <v>-2</v>
      </c>
      <c r="Z1512">
        <f>IF(AND(MIN(data!D1512:'data'!K1512, data!M1512:'data'!Y1512)&gt;=0, IF(data!L1512&lt;0, FALSE, data!L1512&lt;=95),COUNTA(data!D1512:'data'!Y1512)=22), 1, 0)</f>
        <v>0</v>
      </c>
      <c r="AA1512">
        <f>IF(data!D1512=3, IF(COUNTIFS(data!A:A, data!A1512, data!G:G, "&lt;&gt;2")=0, 1, 0), 0)</f>
        <v>0</v>
      </c>
      <c r="AB1512">
        <f>IF(AND(data!G1512=2, COUNTIFS(data!A:A, data!A1512, data!G:G, 2) = data!D1512), 1, 0)</f>
        <v>0</v>
      </c>
      <c r="AC1512" t="str">
        <f>IF(AB1512=1, data!D1512, "0")</f>
        <v>0</v>
      </c>
    </row>
    <row r="1513" spans="1:29" x14ac:dyDescent="0.25">
      <c r="A1513" s="1">
        <v>222271</v>
      </c>
      <c r="B1513">
        <v>1</v>
      </c>
      <c r="C1513" s="1" t="s">
        <v>1534</v>
      </c>
      <c r="D1513">
        <v>4</v>
      </c>
      <c r="E1513">
        <v>2</v>
      </c>
      <c r="F1513">
        <v>15</v>
      </c>
      <c r="G1513">
        <v>1</v>
      </c>
      <c r="H1513">
        <v>38</v>
      </c>
      <c r="I1513">
        <v>2</v>
      </c>
      <c r="J1513">
        <v>1</v>
      </c>
      <c r="K1513">
        <v>4</v>
      </c>
      <c r="L1513">
        <v>15</v>
      </c>
      <c r="M1513">
        <v>2</v>
      </c>
      <c r="N1513">
        <v>1</v>
      </c>
      <c r="O1513">
        <v>5</v>
      </c>
      <c r="P1513">
        <v>1</v>
      </c>
      <c r="Q1513">
        <v>1.5580000000000001</v>
      </c>
      <c r="R1513">
        <v>-1</v>
      </c>
      <c r="S1513">
        <v>1</v>
      </c>
      <c r="T1513">
        <v>174.6</v>
      </c>
      <c r="U1513">
        <v>99.9</v>
      </c>
      <c r="V1513">
        <v>32.770000000000003</v>
      </c>
      <c r="W1513">
        <v>1.0129999999999999</v>
      </c>
      <c r="X1513">
        <v>2</v>
      </c>
      <c r="Y1513">
        <v>3</v>
      </c>
      <c r="Z1513">
        <f>IF(AND(MIN(data!D1513:'data'!K1513, data!M1513:'data'!Y1513)&gt;=0, IF(data!L1513&lt;0, FALSE, data!L1513&lt;=95),COUNTA(data!D1513:'data'!Y1513)=22), 1, 0)</f>
        <v>0</v>
      </c>
      <c r="AA1513">
        <f>IF(data!D1513=3, IF(COUNTIFS(data!A:A, data!A1513, data!G:G, "&lt;&gt;2")=0, 1, 0), 0)</f>
        <v>0</v>
      </c>
      <c r="AB1513">
        <f>IF(AND(data!G1513=2, COUNTIFS(data!A:A, data!A1513, data!G:G, 2) = data!D1513), 1, 0)</f>
        <v>0</v>
      </c>
      <c r="AC1513" t="str">
        <f>IF(AB1513=1, data!D1513, "0")</f>
        <v>0</v>
      </c>
    </row>
    <row r="1514" spans="1:29" x14ac:dyDescent="0.25">
      <c r="A1514" s="1">
        <v>222271</v>
      </c>
      <c r="B1514">
        <v>2</v>
      </c>
      <c r="C1514" s="1" t="s">
        <v>1535</v>
      </c>
      <c r="D1514">
        <v>4</v>
      </c>
      <c r="E1514">
        <v>2</v>
      </c>
      <c r="F1514">
        <v>15</v>
      </c>
      <c r="G1514">
        <v>2</v>
      </c>
      <c r="H1514">
        <v>40</v>
      </c>
      <c r="I1514">
        <v>2</v>
      </c>
      <c r="J1514">
        <v>1</v>
      </c>
      <c r="K1514">
        <v>2</v>
      </c>
      <c r="L1514">
        <v>15</v>
      </c>
      <c r="M1514">
        <v>2</v>
      </c>
      <c r="N1514">
        <v>4</v>
      </c>
      <c r="O1514">
        <v>2</v>
      </c>
      <c r="P1514">
        <v>1</v>
      </c>
      <c r="Q1514">
        <v>0.54800000000000004</v>
      </c>
      <c r="R1514">
        <v>-1</v>
      </c>
      <c r="S1514">
        <v>4</v>
      </c>
      <c r="T1514">
        <v>165.6</v>
      </c>
      <c r="U1514">
        <v>96.5</v>
      </c>
      <c r="V1514">
        <v>35.189</v>
      </c>
      <c r="W1514">
        <v>0.94199999999999995</v>
      </c>
      <c r="X1514">
        <v>2</v>
      </c>
      <c r="Y1514">
        <v>1</v>
      </c>
      <c r="Z1514">
        <f>IF(AND(MIN(data!D1514:'data'!K1514, data!M1514:'data'!Y1514)&gt;=0, IF(data!L1514&lt;0, FALSE, data!L1514&lt;=95),COUNTA(data!D1514:'data'!Y1514)=22), 1, 0)</f>
        <v>0</v>
      </c>
      <c r="AA1514">
        <f>IF(data!D1514=3, IF(COUNTIFS(data!A:A, data!A1514, data!G:G, "&lt;&gt;2")=0, 1, 0), 0)</f>
        <v>0</v>
      </c>
      <c r="AB1514">
        <f>IF(AND(data!G1514=2, COUNTIFS(data!A:A, data!A1514, data!G:G, 2) = data!D1514), 1, 0)</f>
        <v>0</v>
      </c>
      <c r="AC1514" t="str">
        <f>IF(AB1514=1, data!D1514, "0")</f>
        <v>0</v>
      </c>
    </row>
    <row r="1515" spans="1:29" x14ac:dyDescent="0.25">
      <c r="A1515" s="1">
        <v>222271</v>
      </c>
      <c r="B1515">
        <v>3</v>
      </c>
      <c r="C1515" s="1" t="s">
        <v>1536</v>
      </c>
      <c r="D1515">
        <v>4</v>
      </c>
      <c r="E1515">
        <v>2</v>
      </c>
      <c r="F1515">
        <v>15</v>
      </c>
      <c r="G1515">
        <v>2</v>
      </c>
      <c r="H1515">
        <v>8</v>
      </c>
      <c r="I1515">
        <v>-1</v>
      </c>
      <c r="J1515">
        <v>1</v>
      </c>
      <c r="K1515">
        <v>-1</v>
      </c>
      <c r="L1515">
        <v>15</v>
      </c>
      <c r="M1515">
        <v>1</v>
      </c>
      <c r="N1515">
        <v>-1</v>
      </c>
      <c r="O1515">
        <v>-1</v>
      </c>
      <c r="P1515">
        <v>-1</v>
      </c>
      <c r="Q1515">
        <v>-1</v>
      </c>
      <c r="R1515">
        <v>-1</v>
      </c>
      <c r="S1515">
        <v>-2</v>
      </c>
      <c r="T1515">
        <v>145.19999999999999</v>
      </c>
      <c r="U1515">
        <v>47.1</v>
      </c>
      <c r="V1515">
        <v>22.34</v>
      </c>
      <c r="W1515">
        <v>-1</v>
      </c>
      <c r="X1515">
        <v>1</v>
      </c>
      <c r="Y1515">
        <v>3</v>
      </c>
      <c r="Z1515">
        <f>IF(AND(MIN(data!D1515:'data'!K1515, data!M1515:'data'!Y1515)&gt;=0, IF(data!L1515&lt;0, FALSE, data!L1515&lt;=95),COUNTA(data!D1515:'data'!Y1515)=22), 1, 0)</f>
        <v>0</v>
      </c>
      <c r="AA1515">
        <f>IF(data!D1515=3, IF(COUNTIFS(data!A:A, data!A1515, data!G:G, "&lt;&gt;2")=0, 1, 0), 0)</f>
        <v>0</v>
      </c>
      <c r="AB1515">
        <f>IF(AND(data!G1515=2, COUNTIFS(data!A:A, data!A1515, data!G:G, 2) = data!D1515), 1, 0)</f>
        <v>0</v>
      </c>
      <c r="AC1515" t="str">
        <f>IF(AB1515=1, data!D1515, "0")</f>
        <v>0</v>
      </c>
    </row>
    <row r="1516" spans="1:29" x14ac:dyDescent="0.25">
      <c r="A1516" s="1">
        <v>222271</v>
      </c>
      <c r="B1516">
        <v>4</v>
      </c>
      <c r="C1516" s="1" t="s">
        <v>1537</v>
      </c>
      <c r="D1516">
        <v>4</v>
      </c>
      <c r="E1516">
        <v>2</v>
      </c>
      <c r="F1516">
        <v>15</v>
      </c>
      <c r="G1516">
        <v>1</v>
      </c>
      <c r="H1516">
        <v>1</v>
      </c>
      <c r="I1516">
        <v>-1</v>
      </c>
      <c r="J1516">
        <v>1</v>
      </c>
      <c r="K1516">
        <v>-1</v>
      </c>
      <c r="L1516">
        <v>15</v>
      </c>
      <c r="M1516">
        <v>1</v>
      </c>
      <c r="N1516">
        <v>-1</v>
      </c>
      <c r="O1516">
        <v>-1</v>
      </c>
      <c r="P1516">
        <v>-1</v>
      </c>
      <c r="Q1516">
        <v>-1</v>
      </c>
      <c r="R1516">
        <v>-1</v>
      </c>
      <c r="S1516">
        <v>-2</v>
      </c>
      <c r="T1516">
        <v>-1</v>
      </c>
      <c r="U1516">
        <v>14.2</v>
      </c>
      <c r="V1516">
        <v>-1</v>
      </c>
      <c r="W1516">
        <v>-1</v>
      </c>
      <c r="X1516">
        <v>-2</v>
      </c>
      <c r="Y1516">
        <v>-2</v>
      </c>
      <c r="Z1516">
        <f>IF(AND(MIN(data!D1516:'data'!K1516, data!M1516:'data'!Y1516)&gt;=0, IF(data!L1516&lt;0, FALSE, data!L1516&lt;=95),COUNTA(data!D1516:'data'!Y1516)=22), 1, 0)</f>
        <v>0</v>
      </c>
      <c r="AA1516">
        <f>IF(data!D1516=3, IF(COUNTIFS(data!A:A, data!A1516, data!G:G, "&lt;&gt;2")=0, 1, 0), 0)</f>
        <v>0</v>
      </c>
      <c r="AB1516">
        <f>IF(AND(data!G1516=2, COUNTIFS(data!A:A, data!A1516, data!G:G, 2) = data!D1516), 1, 0)</f>
        <v>0</v>
      </c>
      <c r="AC1516" t="str">
        <f>IF(AB1516=1, data!D1516, "0")</f>
        <v>0</v>
      </c>
    </row>
    <row r="1517" spans="1:29" x14ac:dyDescent="0.25">
      <c r="A1517" s="1">
        <v>222351</v>
      </c>
      <c r="B1517">
        <v>1</v>
      </c>
      <c r="C1517" s="1" t="s">
        <v>1538</v>
      </c>
      <c r="D1517">
        <v>4</v>
      </c>
      <c r="E1517">
        <v>2</v>
      </c>
      <c r="F1517">
        <v>15</v>
      </c>
      <c r="G1517">
        <v>1</v>
      </c>
      <c r="H1517">
        <v>31</v>
      </c>
      <c r="I1517">
        <v>2</v>
      </c>
      <c r="J1517">
        <v>1</v>
      </c>
      <c r="K1517">
        <v>1</v>
      </c>
      <c r="L1517">
        <v>6</v>
      </c>
      <c r="M1517">
        <v>5</v>
      </c>
      <c r="N1517">
        <v>1</v>
      </c>
      <c r="O1517">
        <v>5</v>
      </c>
      <c r="P1517">
        <v>1</v>
      </c>
      <c r="Q1517">
        <v>1.5289999999999999</v>
      </c>
      <c r="R1517">
        <v>-1</v>
      </c>
      <c r="S1517">
        <v>2</v>
      </c>
      <c r="T1517">
        <v>185</v>
      </c>
      <c r="U1517">
        <v>117.6</v>
      </c>
      <c r="V1517">
        <v>34.360999999999997</v>
      </c>
      <c r="W1517">
        <v>0.93799999999999994</v>
      </c>
      <c r="X1517">
        <v>2</v>
      </c>
      <c r="Y1517">
        <v>1</v>
      </c>
      <c r="Z1517">
        <f>IF(AND(MIN(data!D1517:'data'!K1517, data!M1517:'data'!Y1517)&gt;=0, IF(data!L1517&lt;0, FALSE, data!L1517&lt;=95),COUNTA(data!D1517:'data'!Y1517)=22), 1, 0)</f>
        <v>0</v>
      </c>
      <c r="AA1517">
        <f>IF(data!D1517=3, IF(COUNTIFS(data!A:A, data!A1517, data!G:G, "&lt;&gt;2")=0, 1, 0), 0)</f>
        <v>0</v>
      </c>
      <c r="AB1517">
        <f>IF(AND(data!G1517=2, COUNTIFS(data!A:A, data!A1517, data!G:G, 2) = data!D1517), 1, 0)</f>
        <v>0</v>
      </c>
      <c r="AC1517" t="str">
        <f>IF(AB1517=1, data!D1517, "0")</f>
        <v>0</v>
      </c>
    </row>
    <row r="1518" spans="1:29" x14ac:dyDescent="0.25">
      <c r="A1518" s="1">
        <v>222351</v>
      </c>
      <c r="B1518">
        <v>2</v>
      </c>
      <c r="C1518" s="1" t="s">
        <v>1539</v>
      </c>
      <c r="D1518">
        <v>4</v>
      </c>
      <c r="E1518">
        <v>2</v>
      </c>
      <c r="F1518">
        <v>15</v>
      </c>
      <c r="G1518">
        <v>2</v>
      </c>
      <c r="H1518">
        <v>26</v>
      </c>
      <c r="I1518">
        <v>2</v>
      </c>
      <c r="J1518">
        <v>1</v>
      </c>
      <c r="K1518">
        <v>3</v>
      </c>
      <c r="L1518">
        <v>6</v>
      </c>
      <c r="M1518">
        <v>1</v>
      </c>
      <c r="N1518">
        <v>1</v>
      </c>
      <c r="O1518">
        <v>5</v>
      </c>
      <c r="P1518">
        <v>1</v>
      </c>
      <c r="Q1518">
        <v>0.98</v>
      </c>
      <c r="R1518">
        <v>-1</v>
      </c>
      <c r="S1518">
        <v>0</v>
      </c>
      <c r="T1518">
        <v>166.4</v>
      </c>
      <c r="U1518">
        <v>71.3</v>
      </c>
      <c r="V1518">
        <v>25.75</v>
      </c>
      <c r="W1518">
        <v>0.82</v>
      </c>
      <c r="X1518">
        <v>1</v>
      </c>
      <c r="Y1518">
        <v>1</v>
      </c>
      <c r="Z1518">
        <f>IF(AND(MIN(data!D1518:'data'!K1518, data!M1518:'data'!Y1518)&gt;=0, IF(data!L1518&lt;0, FALSE, data!L1518&lt;=95),COUNTA(data!D1518:'data'!Y1518)=22), 1, 0)</f>
        <v>0</v>
      </c>
      <c r="AA1518">
        <f>IF(data!D1518=3, IF(COUNTIFS(data!A:A, data!A1518, data!G:G, "&lt;&gt;2")=0, 1, 0), 0)</f>
        <v>0</v>
      </c>
      <c r="AB1518">
        <f>IF(AND(data!G1518=2, COUNTIFS(data!A:A, data!A1518, data!G:G, 2) = data!D1518), 1, 0)</f>
        <v>0</v>
      </c>
      <c r="AC1518" t="str">
        <f>IF(AB1518=1, data!D1518, "0")</f>
        <v>0</v>
      </c>
    </row>
    <row r="1519" spans="1:29" x14ac:dyDescent="0.25">
      <c r="A1519" s="1">
        <v>222351</v>
      </c>
      <c r="B1519">
        <v>3</v>
      </c>
      <c r="C1519" s="1" t="s">
        <v>1540</v>
      </c>
      <c r="D1519">
        <v>4</v>
      </c>
      <c r="E1519">
        <v>2</v>
      </c>
      <c r="F1519">
        <v>15</v>
      </c>
      <c r="G1519">
        <v>2</v>
      </c>
      <c r="H1519">
        <v>4</v>
      </c>
      <c r="I1519">
        <v>-1</v>
      </c>
      <c r="J1519">
        <v>1</v>
      </c>
      <c r="K1519">
        <v>-1</v>
      </c>
      <c r="L1519">
        <v>6</v>
      </c>
      <c r="M1519">
        <v>1</v>
      </c>
      <c r="N1519">
        <v>-1</v>
      </c>
      <c r="O1519">
        <v>-1</v>
      </c>
      <c r="P1519">
        <v>-1</v>
      </c>
      <c r="Q1519">
        <v>-1</v>
      </c>
      <c r="R1519">
        <v>-1</v>
      </c>
      <c r="S1519">
        <v>-2</v>
      </c>
      <c r="T1519">
        <v>109.6</v>
      </c>
      <c r="U1519">
        <v>20.399999999999999</v>
      </c>
      <c r="V1519">
        <v>16.983000000000001</v>
      </c>
      <c r="W1519">
        <v>-1</v>
      </c>
      <c r="X1519">
        <v>-2</v>
      </c>
      <c r="Y1519">
        <v>-2</v>
      </c>
      <c r="Z1519">
        <f>IF(AND(MIN(data!D1519:'data'!K1519, data!M1519:'data'!Y1519)&gt;=0, IF(data!L1519&lt;0, FALSE, data!L1519&lt;=95),COUNTA(data!D1519:'data'!Y1519)=22), 1, 0)</f>
        <v>0</v>
      </c>
      <c r="AA1519">
        <f>IF(data!D1519=3, IF(COUNTIFS(data!A:A, data!A1519, data!G:G, "&lt;&gt;2")=0, 1, 0), 0)</f>
        <v>0</v>
      </c>
      <c r="AB1519">
        <f>IF(AND(data!G1519=2, COUNTIFS(data!A:A, data!A1519, data!G:G, 2) = data!D1519), 1, 0)</f>
        <v>0</v>
      </c>
      <c r="AC1519" t="str">
        <f>IF(AB1519=1, data!D1519, "0")</f>
        <v>0</v>
      </c>
    </row>
    <row r="1520" spans="1:29" x14ac:dyDescent="0.25">
      <c r="A1520" s="1">
        <v>222351</v>
      </c>
      <c r="B1520">
        <v>4</v>
      </c>
      <c r="C1520" s="1" t="s">
        <v>1541</v>
      </c>
      <c r="D1520">
        <v>4</v>
      </c>
      <c r="E1520">
        <v>2</v>
      </c>
      <c r="F1520">
        <v>15</v>
      </c>
      <c r="G1520">
        <v>1</v>
      </c>
      <c r="H1520">
        <v>2</v>
      </c>
      <c r="I1520">
        <v>-1</v>
      </c>
      <c r="J1520">
        <v>1</v>
      </c>
      <c r="K1520">
        <v>-1</v>
      </c>
      <c r="L1520">
        <v>6</v>
      </c>
      <c r="M1520">
        <v>2</v>
      </c>
      <c r="N1520">
        <v>-1</v>
      </c>
      <c r="O1520">
        <v>-1</v>
      </c>
      <c r="P1520">
        <v>-1</v>
      </c>
      <c r="Q1520">
        <v>-1</v>
      </c>
      <c r="R1520">
        <v>-1</v>
      </c>
      <c r="S1520">
        <v>-2</v>
      </c>
      <c r="T1520">
        <v>98</v>
      </c>
      <c r="U1520">
        <v>17</v>
      </c>
      <c r="V1520">
        <v>17.701000000000001</v>
      </c>
      <c r="W1520">
        <v>-1</v>
      </c>
      <c r="X1520">
        <v>-2</v>
      </c>
      <c r="Y1520">
        <v>-2</v>
      </c>
      <c r="Z1520">
        <f>IF(AND(MIN(data!D1520:'data'!K1520, data!M1520:'data'!Y1520)&gt;=0, IF(data!L1520&lt;0, FALSE, data!L1520&lt;=95),COUNTA(data!D1520:'data'!Y1520)=22), 1, 0)</f>
        <v>0</v>
      </c>
      <c r="AA1520">
        <f>IF(data!D1520=3, IF(COUNTIFS(data!A:A, data!A1520, data!G:G, "&lt;&gt;2")=0, 1, 0), 0)</f>
        <v>0</v>
      </c>
      <c r="AB1520">
        <f>IF(AND(data!G1520=2, COUNTIFS(data!A:A, data!A1520, data!G:G, 2) = data!D1520), 1, 0)</f>
        <v>0</v>
      </c>
      <c r="AC1520" t="str">
        <f>IF(AB1520=1, data!D1520, "0")</f>
        <v>0</v>
      </c>
    </row>
    <row r="1521" spans="1:29" x14ac:dyDescent="0.25">
      <c r="A1521" s="1">
        <v>222371</v>
      </c>
      <c r="B1521">
        <v>1</v>
      </c>
      <c r="C1521" s="1" t="s">
        <v>1542</v>
      </c>
      <c r="D1521">
        <v>3</v>
      </c>
      <c r="E1521">
        <v>2</v>
      </c>
      <c r="F1521">
        <v>15</v>
      </c>
      <c r="G1521">
        <v>1</v>
      </c>
      <c r="H1521">
        <v>27</v>
      </c>
      <c r="I1521">
        <v>1</v>
      </c>
      <c r="J1521">
        <v>5</v>
      </c>
      <c r="K1521">
        <v>1</v>
      </c>
      <c r="L1521">
        <v>20</v>
      </c>
      <c r="M1521">
        <v>1</v>
      </c>
      <c r="N1521">
        <v>1</v>
      </c>
      <c r="O1521">
        <v>5</v>
      </c>
      <c r="P1521">
        <v>1</v>
      </c>
      <c r="Q1521">
        <v>20.5</v>
      </c>
      <c r="R1521">
        <v>-1</v>
      </c>
      <c r="S1521">
        <v>0</v>
      </c>
      <c r="T1521">
        <v>165.2</v>
      </c>
      <c r="U1521">
        <v>62.7</v>
      </c>
      <c r="V1521">
        <v>22.975000000000001</v>
      </c>
      <c r="W1521">
        <v>0.77700000000000002</v>
      </c>
      <c r="X1521">
        <v>-8</v>
      </c>
      <c r="Y1521">
        <v>2</v>
      </c>
      <c r="Z1521">
        <f>IF(AND(MIN(data!D1521:'data'!K1521, data!M1521:'data'!Y1521)&gt;=0, IF(data!L1521&lt;0, FALSE, data!L1521&lt;=95),COUNTA(data!D1521:'data'!Y1521)=22), 1, 0)</f>
        <v>0</v>
      </c>
      <c r="AA1521">
        <f>IF(data!D1521=3, IF(COUNTIFS(data!A:A, data!A1521, data!G:G, "&lt;&gt;2")=0, 1, 0), 0)</f>
        <v>0</v>
      </c>
      <c r="AB1521">
        <f>IF(AND(data!G1521=2, COUNTIFS(data!A:A, data!A1521, data!G:G, 2) = data!D1521), 1, 0)</f>
        <v>0</v>
      </c>
      <c r="AC1521" t="str">
        <f>IF(AB1521=1, data!D1521, "0")</f>
        <v>0</v>
      </c>
    </row>
    <row r="1522" spans="1:29" x14ac:dyDescent="0.25">
      <c r="A1522" s="1">
        <v>222371</v>
      </c>
      <c r="B1522">
        <v>2</v>
      </c>
      <c r="C1522" s="1" t="s">
        <v>1543</v>
      </c>
      <c r="D1522">
        <v>3</v>
      </c>
      <c r="E1522">
        <v>2</v>
      </c>
      <c r="F1522">
        <v>15</v>
      </c>
      <c r="G1522">
        <v>2</v>
      </c>
      <c r="H1522">
        <v>26</v>
      </c>
      <c r="I1522">
        <v>1</v>
      </c>
      <c r="J1522">
        <v>5</v>
      </c>
      <c r="K1522">
        <v>1</v>
      </c>
      <c r="L1522">
        <v>20</v>
      </c>
      <c r="M1522">
        <v>1</v>
      </c>
      <c r="N1522">
        <v>2</v>
      </c>
      <c r="O1522">
        <v>5</v>
      </c>
      <c r="P1522">
        <v>1</v>
      </c>
      <c r="Q1522">
        <v>13.875</v>
      </c>
      <c r="R1522">
        <v>-1</v>
      </c>
      <c r="S1522">
        <v>2</v>
      </c>
      <c r="T1522">
        <v>164.6</v>
      </c>
      <c r="U1522">
        <v>57.7</v>
      </c>
      <c r="V1522">
        <v>21.297000000000001</v>
      </c>
      <c r="W1522">
        <v>0.77500000000000002</v>
      </c>
      <c r="X1522">
        <v>1</v>
      </c>
      <c r="Y1522">
        <v>3</v>
      </c>
      <c r="Z1522">
        <f>IF(AND(MIN(data!D1522:'data'!K1522, data!M1522:'data'!Y1522)&gt;=0, IF(data!L1522&lt;0, FALSE, data!L1522&lt;=95),COUNTA(data!D1522:'data'!Y1522)=22), 1, 0)</f>
        <v>0</v>
      </c>
      <c r="AA1522">
        <f>IF(data!D1522=3, IF(COUNTIFS(data!A:A, data!A1522, data!G:G, "&lt;&gt;2")=0, 1, 0), 0)</f>
        <v>0</v>
      </c>
      <c r="AB1522">
        <f>IF(AND(data!G1522=2, COUNTIFS(data!A:A, data!A1522, data!G:G, 2) = data!D1522), 1, 0)</f>
        <v>0</v>
      </c>
      <c r="AC1522" t="str">
        <f>IF(AB1522=1, data!D1522, "0")</f>
        <v>0</v>
      </c>
    </row>
    <row r="1523" spans="1:29" x14ac:dyDescent="0.25">
      <c r="A1523" s="1">
        <v>222371</v>
      </c>
      <c r="B1523">
        <v>3</v>
      </c>
      <c r="C1523" s="1" t="s">
        <v>1544</v>
      </c>
      <c r="D1523">
        <v>3</v>
      </c>
      <c r="E1523">
        <v>2</v>
      </c>
      <c r="F1523">
        <v>15</v>
      </c>
      <c r="G1523">
        <v>2</v>
      </c>
      <c r="H1523">
        <v>27</v>
      </c>
      <c r="I1523">
        <v>1</v>
      </c>
      <c r="J1523">
        <v>5</v>
      </c>
      <c r="K1523">
        <v>1</v>
      </c>
      <c r="L1523">
        <v>20</v>
      </c>
      <c r="M1523">
        <v>1</v>
      </c>
      <c r="N1523">
        <v>2</v>
      </c>
      <c r="O1523">
        <v>5</v>
      </c>
      <c r="P1523">
        <v>1</v>
      </c>
      <c r="Q1523">
        <v>6.375</v>
      </c>
      <c r="R1523">
        <v>-1</v>
      </c>
      <c r="S1523">
        <v>0</v>
      </c>
      <c r="T1523">
        <v>153</v>
      </c>
      <c r="U1523">
        <v>65.400000000000006</v>
      </c>
      <c r="V1523">
        <v>27.937999999999999</v>
      </c>
      <c r="W1523">
        <v>0.82299999999999995</v>
      </c>
      <c r="X1523">
        <v>2</v>
      </c>
      <c r="Y1523">
        <v>1</v>
      </c>
      <c r="Z1523">
        <f>IF(AND(MIN(data!D1523:'data'!K1523, data!M1523:'data'!Y1523)&gt;=0, IF(data!L1523&lt;0, FALSE, data!L1523&lt;=95),COUNTA(data!D1523:'data'!Y1523)=22), 1, 0)</f>
        <v>0</v>
      </c>
      <c r="AA1523">
        <f>IF(data!D1523=3, IF(COUNTIFS(data!A:A, data!A1523, data!G:G, "&lt;&gt;2")=0, 1, 0), 0)</f>
        <v>0</v>
      </c>
      <c r="AB1523">
        <f>IF(AND(data!G1523=2, COUNTIFS(data!A:A, data!A1523, data!G:G, 2) = data!D1523), 1, 0)</f>
        <v>0</v>
      </c>
      <c r="AC1523" t="str">
        <f>IF(AB1523=1, data!D1523, "0")</f>
        <v>0</v>
      </c>
    </row>
    <row r="1524" spans="1:29" x14ac:dyDescent="0.25">
      <c r="A1524" s="1">
        <v>223051</v>
      </c>
      <c r="B1524">
        <v>1</v>
      </c>
      <c r="C1524" s="1" t="s">
        <v>1545</v>
      </c>
      <c r="D1524">
        <v>1</v>
      </c>
      <c r="E1524">
        <v>6</v>
      </c>
      <c r="F1524">
        <v>2</v>
      </c>
      <c r="G1524">
        <v>1</v>
      </c>
      <c r="H1524">
        <v>21</v>
      </c>
      <c r="I1524">
        <v>1</v>
      </c>
      <c r="J1524">
        <v>1</v>
      </c>
      <c r="K1524">
        <v>3</v>
      </c>
      <c r="L1524">
        <v>9</v>
      </c>
      <c r="M1524">
        <v>2</v>
      </c>
      <c r="N1524">
        <v>4</v>
      </c>
      <c r="O1524">
        <v>2</v>
      </c>
      <c r="P1524">
        <v>1</v>
      </c>
      <c r="Q1524">
        <v>33</v>
      </c>
      <c r="R1524">
        <v>2</v>
      </c>
      <c r="S1524">
        <v>4</v>
      </c>
      <c r="T1524">
        <v>162.80000000000001</v>
      </c>
      <c r="U1524">
        <v>50.1</v>
      </c>
      <c r="V1524">
        <v>18.902999999999999</v>
      </c>
      <c r="W1524">
        <v>-1</v>
      </c>
      <c r="X1524">
        <v>3</v>
      </c>
      <c r="Y1524">
        <v>2</v>
      </c>
      <c r="Z1524">
        <f>IF(AND(MIN(data!D1524:'data'!K1524, data!M1524:'data'!Y1524)&gt;=0, IF(data!L1524&lt;0, FALSE, data!L1524&lt;=95),COUNTA(data!D1524:'data'!Y1524)=22), 1, 0)</f>
        <v>0</v>
      </c>
      <c r="AA1524">
        <f>IF(data!D1524=3, IF(COUNTIFS(data!A:A, data!A1524, data!G:G, "&lt;&gt;2")=0, 1, 0), 0)</f>
        <v>0</v>
      </c>
      <c r="AB1524">
        <f>IF(AND(data!G1524=2, COUNTIFS(data!A:A, data!A1524, data!G:G, 2) = data!D1524), 1, 0)</f>
        <v>0</v>
      </c>
      <c r="AC1524" t="str">
        <f>IF(AB1524=1, data!D1524, "0")</f>
        <v>0</v>
      </c>
    </row>
    <row r="1525" spans="1:29" x14ac:dyDescent="0.25">
      <c r="A1525" s="1">
        <v>223151</v>
      </c>
      <c r="B1525">
        <v>1</v>
      </c>
      <c r="C1525" s="1" t="s">
        <v>1546</v>
      </c>
      <c r="D1525">
        <v>1</v>
      </c>
      <c r="E1525">
        <v>6</v>
      </c>
      <c r="F1525">
        <v>2</v>
      </c>
      <c r="G1525">
        <v>2</v>
      </c>
      <c r="H1525">
        <v>74</v>
      </c>
      <c r="I1525">
        <v>1</v>
      </c>
      <c r="J1525">
        <v>1</v>
      </c>
      <c r="K1525">
        <v>6</v>
      </c>
      <c r="L1525">
        <v>9</v>
      </c>
      <c r="M1525">
        <v>2</v>
      </c>
      <c r="N1525">
        <v>1</v>
      </c>
      <c r="O1525">
        <v>5</v>
      </c>
      <c r="P1525">
        <v>1</v>
      </c>
      <c r="Q1525">
        <v>0.25900000000000001</v>
      </c>
      <c r="R1525">
        <v>-1</v>
      </c>
      <c r="S1525">
        <v>0</v>
      </c>
      <c r="T1525">
        <v>160.1</v>
      </c>
      <c r="U1525">
        <v>53.6</v>
      </c>
      <c r="V1525">
        <v>20.911000000000001</v>
      </c>
      <c r="W1525">
        <v>0.7</v>
      </c>
      <c r="X1525">
        <v>1</v>
      </c>
      <c r="Y1525">
        <v>3</v>
      </c>
      <c r="Z1525">
        <f>IF(AND(MIN(data!D1525:'data'!K1525, data!M1525:'data'!Y1525)&gt;=0, IF(data!L1525&lt;0, FALSE, data!L1525&lt;=95),COUNTA(data!D1525:'data'!Y1525)=22), 1, 0)</f>
        <v>0</v>
      </c>
      <c r="AA1525">
        <f>IF(data!D1525=3, IF(COUNTIFS(data!A:A, data!A1525, data!G:G, "&lt;&gt;2")=0, 1, 0), 0)</f>
        <v>0</v>
      </c>
      <c r="AB1525">
        <f>IF(AND(data!G1525=2, COUNTIFS(data!A:A, data!A1525, data!G:G, 2) = data!D1525), 1, 0)</f>
        <v>1</v>
      </c>
      <c r="AC1525">
        <f>IF(AB1525=1, data!D1525, "0")</f>
        <v>1</v>
      </c>
    </row>
    <row r="1526" spans="1:29" x14ac:dyDescent="0.25">
      <c r="A1526" s="1">
        <v>223181</v>
      </c>
      <c r="B1526">
        <v>1</v>
      </c>
      <c r="C1526" s="1" t="s">
        <v>1547</v>
      </c>
      <c r="D1526">
        <v>1</v>
      </c>
      <c r="E1526">
        <v>6</v>
      </c>
      <c r="F1526">
        <v>2</v>
      </c>
      <c r="G1526">
        <v>1</v>
      </c>
      <c r="H1526">
        <v>51</v>
      </c>
      <c r="I1526">
        <v>4</v>
      </c>
      <c r="J1526">
        <v>1</v>
      </c>
      <c r="K1526">
        <v>1</v>
      </c>
      <c r="L1526">
        <v>96</v>
      </c>
      <c r="M1526">
        <v>1</v>
      </c>
      <c r="N1526">
        <v>1</v>
      </c>
      <c r="O1526">
        <v>5</v>
      </c>
      <c r="P1526">
        <v>1</v>
      </c>
      <c r="Q1526">
        <v>21.49</v>
      </c>
      <c r="R1526">
        <v>-1</v>
      </c>
      <c r="S1526">
        <v>0</v>
      </c>
      <c r="T1526">
        <v>166.3</v>
      </c>
      <c r="U1526">
        <v>66.400000000000006</v>
      </c>
      <c r="V1526">
        <v>24.01</v>
      </c>
      <c r="W1526">
        <v>0.91</v>
      </c>
      <c r="X1526">
        <v>1</v>
      </c>
      <c r="Y1526">
        <v>1</v>
      </c>
      <c r="Z1526">
        <f>IF(AND(MIN(data!D1526:'data'!K1526, data!M1526:'data'!Y1526)&gt;=0, IF(data!L1526&lt;0, FALSE, data!L1526&lt;=95),COUNTA(data!D1526:'data'!Y1526)=22), 1, 0)</f>
        <v>0</v>
      </c>
      <c r="AA1526">
        <f>IF(data!D1526=3, IF(COUNTIFS(data!A:A, data!A1526, data!G:G, "&lt;&gt;2")=0, 1, 0), 0)</f>
        <v>0</v>
      </c>
      <c r="AB1526">
        <f>IF(AND(data!G1526=2, COUNTIFS(data!A:A, data!A1526, data!G:G, 2) = data!D1526), 1, 0)</f>
        <v>0</v>
      </c>
      <c r="AC1526" t="str">
        <f>IF(AB1526=1, data!D1526, "0")</f>
        <v>0</v>
      </c>
    </row>
    <row r="1527" spans="1:29" x14ac:dyDescent="0.25">
      <c r="A1527" s="1">
        <v>223201</v>
      </c>
      <c r="B1527">
        <v>1</v>
      </c>
      <c r="C1527" s="1" t="s">
        <v>1548</v>
      </c>
      <c r="D1527">
        <v>1</v>
      </c>
      <c r="E1527">
        <v>6</v>
      </c>
      <c r="F1527">
        <v>2</v>
      </c>
      <c r="G1527">
        <v>1</v>
      </c>
      <c r="H1527">
        <v>67</v>
      </c>
      <c r="I1527">
        <v>4</v>
      </c>
      <c r="J1527">
        <v>1</v>
      </c>
      <c r="K1527">
        <v>7</v>
      </c>
      <c r="L1527">
        <v>5</v>
      </c>
      <c r="M1527">
        <v>2</v>
      </c>
      <c r="N1527">
        <v>1</v>
      </c>
      <c r="O1527">
        <v>5</v>
      </c>
      <c r="P1527">
        <v>2</v>
      </c>
      <c r="Q1527">
        <v>0</v>
      </c>
      <c r="R1527">
        <v>-1</v>
      </c>
      <c r="S1527">
        <v>0</v>
      </c>
      <c r="T1527">
        <v>155.9</v>
      </c>
      <c r="U1527">
        <v>77</v>
      </c>
      <c r="V1527">
        <v>31.681000000000001</v>
      </c>
      <c r="W1527">
        <v>-1</v>
      </c>
      <c r="X1527">
        <v>2</v>
      </c>
      <c r="Y1527">
        <v>1</v>
      </c>
      <c r="Z1527">
        <f>IF(AND(MIN(data!D1527:'data'!K1527, data!M1527:'data'!Y1527)&gt;=0, IF(data!L1527&lt;0, FALSE, data!L1527&lt;=95),COUNTA(data!D1527:'data'!Y1527)=22), 1, 0)</f>
        <v>0</v>
      </c>
      <c r="AA1527">
        <f>IF(data!D1527=3, IF(COUNTIFS(data!A:A, data!A1527, data!G:G, "&lt;&gt;2")=0, 1, 0), 0)</f>
        <v>0</v>
      </c>
      <c r="AB1527">
        <f>IF(AND(data!G1527=2, COUNTIFS(data!A:A, data!A1527, data!G:G, 2) = data!D1527), 1, 0)</f>
        <v>0</v>
      </c>
      <c r="AC1527" t="str">
        <f>IF(AB1527=1, data!D1527, "0")</f>
        <v>0</v>
      </c>
    </row>
    <row r="1528" spans="1:29" x14ac:dyDescent="0.25">
      <c r="A1528" s="1">
        <v>223251</v>
      </c>
      <c r="B1528">
        <v>1</v>
      </c>
      <c r="C1528" s="1" t="s">
        <v>1549</v>
      </c>
      <c r="D1528">
        <v>2</v>
      </c>
      <c r="E1528">
        <v>6</v>
      </c>
      <c r="F1528">
        <v>2</v>
      </c>
      <c r="G1528">
        <v>1</v>
      </c>
      <c r="H1528">
        <v>66</v>
      </c>
      <c r="I1528">
        <v>2</v>
      </c>
      <c r="J1528">
        <v>1</v>
      </c>
      <c r="K1528">
        <v>7</v>
      </c>
      <c r="L1528">
        <v>8</v>
      </c>
      <c r="M1528">
        <v>2</v>
      </c>
      <c r="N1528">
        <v>3</v>
      </c>
      <c r="O1528">
        <v>5</v>
      </c>
      <c r="P1528">
        <v>1</v>
      </c>
      <c r="Q1528">
        <v>0.375</v>
      </c>
      <c r="R1528">
        <v>-1</v>
      </c>
      <c r="S1528">
        <v>0</v>
      </c>
      <c r="T1528">
        <v>169.5</v>
      </c>
      <c r="U1528">
        <v>74.5</v>
      </c>
      <c r="V1528">
        <v>25.931000000000001</v>
      </c>
      <c r="W1528">
        <v>0.93799999999999994</v>
      </c>
      <c r="X1528">
        <v>-8</v>
      </c>
      <c r="Y1528">
        <v>3</v>
      </c>
      <c r="Z1528">
        <f>IF(AND(MIN(data!D1528:'data'!K1528, data!M1528:'data'!Y1528)&gt;=0, IF(data!L1528&lt;0, FALSE, data!L1528&lt;=95),COUNTA(data!D1528:'data'!Y1528)=22), 1, 0)</f>
        <v>0</v>
      </c>
      <c r="AA1528">
        <f>IF(data!D1528=3, IF(COUNTIFS(data!A:A, data!A1528, data!G:G, "&lt;&gt;2")=0, 1, 0), 0)</f>
        <v>0</v>
      </c>
      <c r="AB1528">
        <f>IF(AND(data!G1528=2, COUNTIFS(data!A:A, data!A1528, data!G:G, 2) = data!D1528), 1, 0)</f>
        <v>0</v>
      </c>
      <c r="AC1528" t="str">
        <f>IF(AB1528=1, data!D1528, "0")</f>
        <v>0</v>
      </c>
    </row>
    <row r="1529" spans="1:29" x14ac:dyDescent="0.25">
      <c r="A1529" s="1">
        <v>223251</v>
      </c>
      <c r="B1529">
        <v>2</v>
      </c>
      <c r="C1529" s="1" t="s">
        <v>1550</v>
      </c>
      <c r="D1529">
        <v>2</v>
      </c>
      <c r="E1529">
        <v>6</v>
      </c>
      <c r="F1529">
        <v>2</v>
      </c>
      <c r="G1529">
        <v>2</v>
      </c>
      <c r="H1529">
        <v>61</v>
      </c>
      <c r="I1529">
        <v>2</v>
      </c>
      <c r="J1529">
        <v>1</v>
      </c>
      <c r="K1529">
        <v>7</v>
      </c>
      <c r="L1529">
        <v>8</v>
      </c>
      <c r="M1529">
        <v>2</v>
      </c>
      <c r="N1529">
        <v>4</v>
      </c>
      <c r="O1529">
        <v>2</v>
      </c>
      <c r="P1529">
        <v>2</v>
      </c>
      <c r="Q1529">
        <v>2.9000000000000001E-2</v>
      </c>
      <c r="R1529">
        <v>-1</v>
      </c>
      <c r="S1529">
        <v>0</v>
      </c>
      <c r="T1529">
        <v>149.30000000000001</v>
      </c>
      <c r="U1529">
        <v>70.3</v>
      </c>
      <c r="V1529">
        <v>31.538</v>
      </c>
      <c r="W1529">
        <v>0.79700000000000004</v>
      </c>
      <c r="X1529">
        <v>2</v>
      </c>
      <c r="Y1529">
        <v>1</v>
      </c>
      <c r="Z1529">
        <f>IF(AND(MIN(data!D1529:'data'!K1529, data!M1529:'data'!Y1529)&gt;=0, IF(data!L1529&lt;0, FALSE, data!L1529&lt;=95),COUNTA(data!D1529:'data'!Y1529)=22), 1, 0)</f>
        <v>0</v>
      </c>
      <c r="AA1529">
        <f>IF(data!D1529=3, IF(COUNTIFS(data!A:A, data!A1529, data!G:G, "&lt;&gt;2")=0, 1, 0), 0)</f>
        <v>0</v>
      </c>
      <c r="AB1529">
        <f>IF(AND(data!G1529=2, COUNTIFS(data!A:A, data!A1529, data!G:G, 2) = data!D1529), 1, 0)</f>
        <v>0</v>
      </c>
      <c r="AC1529" t="str">
        <f>IF(AB1529=1, data!D1529, "0")</f>
        <v>0</v>
      </c>
    </row>
    <row r="1530" spans="1:29" x14ac:dyDescent="0.25">
      <c r="A1530" s="1">
        <v>223271</v>
      </c>
      <c r="B1530">
        <v>1</v>
      </c>
      <c r="C1530" s="1" t="s">
        <v>1551</v>
      </c>
      <c r="D1530">
        <v>3</v>
      </c>
      <c r="E1530">
        <v>6</v>
      </c>
      <c r="F1530">
        <v>2</v>
      </c>
      <c r="G1530">
        <v>1</v>
      </c>
      <c r="H1530">
        <v>63</v>
      </c>
      <c r="I1530">
        <v>2</v>
      </c>
      <c r="J1530">
        <v>1</v>
      </c>
      <c r="K1530">
        <v>7</v>
      </c>
      <c r="L1530">
        <v>-1</v>
      </c>
      <c r="M1530">
        <v>2</v>
      </c>
      <c r="N1530">
        <v>3</v>
      </c>
      <c r="O1530">
        <v>5</v>
      </c>
      <c r="P1530">
        <v>1</v>
      </c>
      <c r="Q1530">
        <v>3</v>
      </c>
      <c r="R1530">
        <v>-1</v>
      </c>
      <c r="S1530">
        <v>0</v>
      </c>
      <c r="T1530">
        <v>184.3</v>
      </c>
      <c r="U1530">
        <v>87</v>
      </c>
      <c r="V1530">
        <v>25.613</v>
      </c>
      <c r="W1530">
        <v>0.98599999999999999</v>
      </c>
      <c r="X1530">
        <v>2</v>
      </c>
      <c r="Y1530">
        <v>3</v>
      </c>
      <c r="Z1530">
        <f>IF(AND(MIN(data!D1530:'data'!K1530, data!M1530:'data'!Y1530)&gt;=0, IF(data!L1530&lt;0, FALSE, data!L1530&lt;=95),COUNTA(data!D1530:'data'!Y1530)=22), 1, 0)</f>
        <v>0</v>
      </c>
      <c r="AA1530">
        <f>IF(data!D1530=3, IF(COUNTIFS(data!A:A, data!A1530, data!G:G, "&lt;&gt;2")=0, 1, 0), 0)</f>
        <v>0</v>
      </c>
      <c r="AB1530">
        <f>IF(AND(data!G1530=2, COUNTIFS(data!A:A, data!A1530, data!G:G, 2) = data!D1530), 1, 0)</f>
        <v>0</v>
      </c>
      <c r="AC1530" t="str">
        <f>IF(AB1530=1, data!D1530, "0")</f>
        <v>0</v>
      </c>
    </row>
    <row r="1531" spans="1:29" x14ac:dyDescent="0.25">
      <c r="A1531" s="1">
        <v>223271</v>
      </c>
      <c r="B1531">
        <v>2</v>
      </c>
      <c r="C1531" s="1" t="s">
        <v>1552</v>
      </c>
      <c r="D1531">
        <v>3</v>
      </c>
      <c r="E1531">
        <v>6</v>
      </c>
      <c r="F1531">
        <v>2</v>
      </c>
      <c r="G1531">
        <v>2</v>
      </c>
      <c r="H1531">
        <v>56</v>
      </c>
      <c r="I1531">
        <v>2</v>
      </c>
      <c r="J1531">
        <v>1</v>
      </c>
      <c r="K1531">
        <v>7</v>
      </c>
      <c r="L1531">
        <v>-1</v>
      </c>
      <c r="M1531">
        <v>1</v>
      </c>
      <c r="N1531">
        <v>3</v>
      </c>
      <c r="O1531">
        <v>5</v>
      </c>
      <c r="P1531">
        <v>2</v>
      </c>
      <c r="Q1531">
        <v>0</v>
      </c>
      <c r="R1531">
        <v>-1</v>
      </c>
      <c r="S1531">
        <v>0</v>
      </c>
      <c r="T1531">
        <v>169</v>
      </c>
      <c r="U1531">
        <v>77.400000000000006</v>
      </c>
      <c r="V1531">
        <v>27.1</v>
      </c>
      <c r="W1531">
        <v>1.0249999999999999</v>
      </c>
      <c r="X1531">
        <v>1</v>
      </c>
      <c r="Y1531">
        <v>3</v>
      </c>
      <c r="Z1531">
        <f>IF(AND(MIN(data!D1531:'data'!K1531, data!M1531:'data'!Y1531)&gt;=0, IF(data!L1531&lt;0, FALSE, data!L1531&lt;=95),COUNTA(data!D1531:'data'!Y1531)=22), 1, 0)</f>
        <v>0</v>
      </c>
      <c r="AA1531">
        <f>IF(data!D1531=3, IF(COUNTIFS(data!A:A, data!A1531, data!G:G, "&lt;&gt;2")=0, 1, 0), 0)</f>
        <v>0</v>
      </c>
      <c r="AB1531">
        <f>IF(AND(data!G1531=2, COUNTIFS(data!A:A, data!A1531, data!G:G, 2) = data!D1531), 1, 0)</f>
        <v>0</v>
      </c>
      <c r="AC1531" t="str">
        <f>IF(AB1531=1, data!D1531, "0")</f>
        <v>0</v>
      </c>
    </row>
    <row r="1532" spans="1:29" x14ac:dyDescent="0.25">
      <c r="A1532" s="1">
        <v>223271</v>
      </c>
      <c r="B1532">
        <v>3</v>
      </c>
      <c r="C1532" s="1" t="s">
        <v>1553</v>
      </c>
      <c r="D1532">
        <v>3</v>
      </c>
      <c r="E1532">
        <v>6</v>
      </c>
      <c r="F1532">
        <v>2</v>
      </c>
      <c r="G1532">
        <v>2</v>
      </c>
      <c r="H1532">
        <v>79</v>
      </c>
      <c r="I1532">
        <v>5</v>
      </c>
      <c r="J1532">
        <v>1</v>
      </c>
      <c r="K1532">
        <v>7</v>
      </c>
      <c r="L1532">
        <v>-1</v>
      </c>
      <c r="M1532">
        <v>3</v>
      </c>
      <c r="N1532">
        <v>3</v>
      </c>
      <c r="O1532">
        <v>5</v>
      </c>
      <c r="P1532">
        <v>2</v>
      </c>
      <c r="Q1532">
        <v>0</v>
      </c>
      <c r="R1532">
        <v>-1</v>
      </c>
      <c r="S1532">
        <v>1</v>
      </c>
      <c r="T1532">
        <v>159.6</v>
      </c>
      <c r="U1532">
        <v>70.900000000000006</v>
      </c>
      <c r="V1532">
        <v>27.834</v>
      </c>
      <c r="W1532">
        <v>0.88100000000000001</v>
      </c>
      <c r="X1532">
        <v>2</v>
      </c>
      <c r="Y1532">
        <v>1</v>
      </c>
      <c r="Z1532">
        <f>IF(AND(MIN(data!D1532:'data'!K1532, data!M1532:'data'!Y1532)&gt;=0, IF(data!L1532&lt;0, FALSE, data!L1532&lt;=95),COUNTA(data!D1532:'data'!Y1532)=22), 1, 0)</f>
        <v>0</v>
      </c>
      <c r="AA1532">
        <f>IF(data!D1532=3, IF(COUNTIFS(data!A:A, data!A1532, data!G:G, "&lt;&gt;2")=0, 1, 0), 0)</f>
        <v>0</v>
      </c>
      <c r="AB1532">
        <f>IF(AND(data!G1532=2, COUNTIFS(data!A:A, data!A1532, data!G:G, 2) = data!D1532), 1, 0)</f>
        <v>0</v>
      </c>
      <c r="AC1532" t="str">
        <f>IF(AB1532=1, data!D1532, "0")</f>
        <v>0</v>
      </c>
    </row>
    <row r="1533" spans="1:29" x14ac:dyDescent="0.25">
      <c r="A1533" s="1">
        <v>223341</v>
      </c>
      <c r="B1533">
        <v>1</v>
      </c>
      <c r="C1533" s="1" t="s">
        <v>1554</v>
      </c>
      <c r="D1533">
        <v>4</v>
      </c>
      <c r="E1533">
        <v>6</v>
      </c>
      <c r="F1533">
        <v>2</v>
      </c>
      <c r="G1533">
        <v>1</v>
      </c>
      <c r="H1533">
        <v>33</v>
      </c>
      <c r="I1533">
        <v>2</v>
      </c>
      <c r="J1533">
        <v>1</v>
      </c>
      <c r="K1533">
        <v>2</v>
      </c>
      <c r="L1533">
        <v>16</v>
      </c>
      <c r="M1533">
        <v>1</v>
      </c>
      <c r="N1533">
        <v>3</v>
      </c>
      <c r="O1533">
        <v>5</v>
      </c>
      <c r="P1533">
        <v>1</v>
      </c>
      <c r="Q1533">
        <v>16.565999999999999</v>
      </c>
      <c r="R1533">
        <v>-1</v>
      </c>
      <c r="S1533">
        <v>1</v>
      </c>
      <c r="T1533">
        <v>171.8</v>
      </c>
      <c r="U1533">
        <v>85.9</v>
      </c>
      <c r="V1533">
        <v>29.103999999999999</v>
      </c>
      <c r="W1533">
        <v>0.86199999999999999</v>
      </c>
      <c r="X1533">
        <v>2</v>
      </c>
      <c r="Y1533">
        <v>1</v>
      </c>
      <c r="Z1533">
        <f>IF(AND(MIN(data!D1533:'data'!K1533, data!M1533:'data'!Y1533)&gt;=0, IF(data!L1533&lt;0, FALSE, data!L1533&lt;=95),COUNTA(data!D1533:'data'!Y1533)=22), 1, 0)</f>
        <v>0</v>
      </c>
      <c r="AA1533">
        <f>IF(data!D1533=3, IF(COUNTIFS(data!A:A, data!A1533, data!G:G, "&lt;&gt;2")=0, 1, 0), 0)</f>
        <v>0</v>
      </c>
      <c r="AB1533">
        <f>IF(AND(data!G1533=2, COUNTIFS(data!A:A, data!A1533, data!G:G, 2) = data!D1533), 1, 0)</f>
        <v>0</v>
      </c>
      <c r="AC1533" t="str">
        <f>IF(AB1533=1, data!D1533, "0")</f>
        <v>0</v>
      </c>
    </row>
    <row r="1534" spans="1:29" x14ac:dyDescent="0.25">
      <c r="A1534" s="1">
        <v>223341</v>
      </c>
      <c r="B1534">
        <v>2</v>
      </c>
      <c r="C1534" s="1" t="s">
        <v>1555</v>
      </c>
      <c r="D1534">
        <v>4</v>
      </c>
      <c r="E1534">
        <v>6</v>
      </c>
      <c r="F1534">
        <v>2</v>
      </c>
      <c r="G1534">
        <v>2</v>
      </c>
      <c r="H1534">
        <v>32</v>
      </c>
      <c r="I1534">
        <v>2</v>
      </c>
      <c r="J1534">
        <v>1</v>
      </c>
      <c r="K1534">
        <v>3</v>
      </c>
      <c r="L1534">
        <v>16</v>
      </c>
      <c r="M1534">
        <v>1</v>
      </c>
      <c r="N1534">
        <v>1</v>
      </c>
      <c r="O1534">
        <v>5</v>
      </c>
      <c r="P1534">
        <v>1</v>
      </c>
      <c r="Q1534">
        <v>4.125</v>
      </c>
      <c r="R1534">
        <v>-1</v>
      </c>
      <c r="S1534">
        <v>0</v>
      </c>
      <c r="T1534">
        <v>160.9</v>
      </c>
      <c r="U1534">
        <v>71.2</v>
      </c>
      <c r="V1534">
        <v>27.501999999999999</v>
      </c>
      <c r="W1534">
        <v>0.72399999999999998</v>
      </c>
      <c r="X1534">
        <v>1</v>
      </c>
      <c r="Y1534">
        <v>1</v>
      </c>
      <c r="Z1534">
        <f>IF(AND(MIN(data!D1534:'data'!K1534, data!M1534:'data'!Y1534)&gt;=0, IF(data!L1534&lt;0, FALSE, data!L1534&lt;=95),COUNTA(data!D1534:'data'!Y1534)=22), 1, 0)</f>
        <v>0</v>
      </c>
      <c r="AA1534">
        <f>IF(data!D1534=3, IF(COUNTIFS(data!A:A, data!A1534, data!G:G, "&lt;&gt;2")=0, 1, 0), 0)</f>
        <v>0</v>
      </c>
      <c r="AB1534">
        <f>IF(AND(data!G1534=2, COUNTIFS(data!A:A, data!A1534, data!G:G, 2) = data!D1534), 1, 0)</f>
        <v>0</v>
      </c>
      <c r="AC1534" t="str">
        <f>IF(AB1534=1, data!D1534, "0")</f>
        <v>0</v>
      </c>
    </row>
    <row r="1535" spans="1:29" x14ac:dyDescent="0.25">
      <c r="A1535" s="1">
        <v>223341</v>
      </c>
      <c r="B1535">
        <v>3</v>
      </c>
      <c r="C1535" s="1" t="s">
        <v>1556</v>
      </c>
      <c r="D1535">
        <v>4</v>
      </c>
      <c r="E1535">
        <v>6</v>
      </c>
      <c r="F1535">
        <v>2</v>
      </c>
      <c r="G1535">
        <v>1</v>
      </c>
      <c r="H1535">
        <v>5</v>
      </c>
      <c r="I1535">
        <v>-1</v>
      </c>
      <c r="J1535">
        <v>1</v>
      </c>
      <c r="K1535">
        <v>-1</v>
      </c>
      <c r="L1535">
        <v>16</v>
      </c>
      <c r="M1535">
        <v>1</v>
      </c>
      <c r="N1535">
        <v>-1</v>
      </c>
      <c r="O1535">
        <v>-1</v>
      </c>
      <c r="P1535">
        <v>-1</v>
      </c>
      <c r="Q1535">
        <v>-1</v>
      </c>
      <c r="R1535">
        <v>-1</v>
      </c>
      <c r="S1535">
        <v>-2</v>
      </c>
      <c r="T1535">
        <v>112.8</v>
      </c>
      <c r="U1535">
        <v>22.4</v>
      </c>
      <c r="V1535">
        <v>17.605</v>
      </c>
      <c r="W1535">
        <v>-1</v>
      </c>
      <c r="X1535">
        <v>-2</v>
      </c>
      <c r="Y1535">
        <v>-2</v>
      </c>
      <c r="Z1535">
        <f>IF(AND(MIN(data!D1535:'data'!K1535, data!M1535:'data'!Y1535)&gt;=0, IF(data!L1535&lt;0, FALSE, data!L1535&lt;=95),COUNTA(data!D1535:'data'!Y1535)=22), 1, 0)</f>
        <v>0</v>
      </c>
      <c r="AA1535">
        <f>IF(data!D1535=3, IF(COUNTIFS(data!A:A, data!A1535, data!G:G, "&lt;&gt;2")=0, 1, 0), 0)</f>
        <v>0</v>
      </c>
      <c r="AB1535">
        <f>IF(AND(data!G1535=2, COUNTIFS(data!A:A, data!A1535, data!G:G, 2) = data!D1535), 1, 0)</f>
        <v>0</v>
      </c>
      <c r="AC1535" t="str">
        <f>IF(AB1535=1, data!D1535, "0")</f>
        <v>0</v>
      </c>
    </row>
    <row r="1536" spans="1:29" x14ac:dyDescent="0.25">
      <c r="A1536" s="1">
        <v>223341</v>
      </c>
      <c r="B1536">
        <v>4</v>
      </c>
      <c r="C1536" s="1" t="s">
        <v>1557</v>
      </c>
      <c r="D1536">
        <v>4</v>
      </c>
      <c r="E1536">
        <v>6</v>
      </c>
      <c r="F1536">
        <v>2</v>
      </c>
      <c r="G1536">
        <v>1</v>
      </c>
      <c r="H1536">
        <v>3</v>
      </c>
      <c r="I1536">
        <v>-1</v>
      </c>
      <c r="J1536">
        <v>1</v>
      </c>
      <c r="K1536">
        <v>-1</v>
      </c>
      <c r="L1536">
        <v>16</v>
      </c>
      <c r="M1536">
        <v>2</v>
      </c>
      <c r="N1536">
        <v>-1</v>
      </c>
      <c r="O1536">
        <v>-1</v>
      </c>
      <c r="P1536">
        <v>-1</v>
      </c>
      <c r="Q1536">
        <v>-1</v>
      </c>
      <c r="R1536">
        <v>-1</v>
      </c>
      <c r="S1536">
        <v>-2</v>
      </c>
      <c r="T1536">
        <v>-1</v>
      </c>
      <c r="U1536">
        <v>15.6</v>
      </c>
      <c r="V1536">
        <v>-1</v>
      </c>
      <c r="W1536">
        <v>-1</v>
      </c>
      <c r="X1536">
        <v>-2</v>
      </c>
      <c r="Y1536">
        <v>-2</v>
      </c>
      <c r="Z1536">
        <f>IF(AND(MIN(data!D1536:'data'!K1536, data!M1536:'data'!Y1536)&gt;=0, IF(data!L1536&lt;0, FALSE, data!L1536&lt;=95),COUNTA(data!D1536:'data'!Y1536)=22), 1, 0)</f>
        <v>0</v>
      </c>
      <c r="AA1536">
        <f>IF(data!D1536=3, IF(COUNTIFS(data!A:A, data!A1536, data!G:G, "&lt;&gt;2")=0, 1, 0), 0)</f>
        <v>0</v>
      </c>
      <c r="AB1536">
        <f>IF(AND(data!G1536=2, COUNTIFS(data!A:A, data!A1536, data!G:G, 2) = data!D1536), 1, 0)</f>
        <v>0</v>
      </c>
      <c r="AC1536" t="str">
        <f>IF(AB1536=1, data!D1536, "0")</f>
        <v>0</v>
      </c>
    </row>
    <row r="1537" spans="1:29" x14ac:dyDescent="0.25">
      <c r="A1537" s="1">
        <v>223351</v>
      </c>
      <c r="B1537">
        <v>1</v>
      </c>
      <c r="C1537" s="1" t="s">
        <v>1558</v>
      </c>
      <c r="D1537">
        <v>1</v>
      </c>
      <c r="E1537">
        <v>6</v>
      </c>
      <c r="F1537">
        <v>2</v>
      </c>
      <c r="G1537">
        <v>2</v>
      </c>
      <c r="H1537">
        <v>50</v>
      </c>
      <c r="I1537">
        <v>4</v>
      </c>
      <c r="J1537">
        <v>1</v>
      </c>
      <c r="K1537">
        <v>1</v>
      </c>
      <c r="L1537">
        <v>20</v>
      </c>
      <c r="M1537">
        <v>2</v>
      </c>
      <c r="N1537">
        <v>1</v>
      </c>
      <c r="O1537">
        <v>5</v>
      </c>
      <c r="P1537">
        <v>1</v>
      </c>
      <c r="Q1537">
        <v>13.44</v>
      </c>
      <c r="R1537">
        <v>-1</v>
      </c>
      <c r="S1537">
        <v>0</v>
      </c>
      <c r="T1537">
        <v>182</v>
      </c>
      <c r="U1537">
        <v>94</v>
      </c>
      <c r="V1537">
        <v>28.378</v>
      </c>
      <c r="W1537">
        <v>-1</v>
      </c>
      <c r="X1537">
        <v>2</v>
      </c>
      <c r="Y1537">
        <v>3</v>
      </c>
      <c r="Z1537">
        <f>IF(AND(MIN(data!D1537:'data'!K1537, data!M1537:'data'!Y1537)&gt;=0, IF(data!L1537&lt;0, FALSE, data!L1537&lt;=95),COUNTA(data!D1537:'data'!Y1537)=22), 1, 0)</f>
        <v>0</v>
      </c>
      <c r="AA1537">
        <f>IF(data!D1537=3, IF(COUNTIFS(data!A:A, data!A1537, data!G:G, "&lt;&gt;2")=0, 1, 0), 0)</f>
        <v>0</v>
      </c>
      <c r="AB1537">
        <f>IF(AND(data!G1537=2, COUNTIFS(data!A:A, data!A1537, data!G:G, 2) = data!D1537), 1, 0)</f>
        <v>1</v>
      </c>
      <c r="AC1537">
        <f>IF(AB1537=1, data!D1537, "0")</f>
        <v>1</v>
      </c>
    </row>
    <row r="1538" spans="1:29" x14ac:dyDescent="0.25">
      <c r="A1538" s="1">
        <v>224051</v>
      </c>
      <c r="B1538">
        <v>1</v>
      </c>
      <c r="C1538" s="1" t="s">
        <v>1559</v>
      </c>
      <c r="D1538">
        <v>1</v>
      </c>
      <c r="E1538">
        <v>2</v>
      </c>
      <c r="F1538">
        <v>14</v>
      </c>
      <c r="G1538">
        <v>2</v>
      </c>
      <c r="H1538">
        <v>40</v>
      </c>
      <c r="I1538">
        <v>4</v>
      </c>
      <c r="J1538">
        <v>1</v>
      </c>
      <c r="K1538">
        <v>2</v>
      </c>
      <c r="L1538">
        <v>10</v>
      </c>
      <c r="M1538">
        <v>3</v>
      </c>
      <c r="N1538">
        <v>3</v>
      </c>
      <c r="O1538">
        <v>5</v>
      </c>
      <c r="P1538">
        <v>1</v>
      </c>
      <c r="Q1538">
        <v>33.029000000000003</v>
      </c>
      <c r="R1538">
        <v>-1</v>
      </c>
      <c r="S1538">
        <v>1</v>
      </c>
      <c r="T1538">
        <v>180.6</v>
      </c>
      <c r="U1538">
        <v>80.099999999999994</v>
      </c>
      <c r="V1538">
        <v>24.558</v>
      </c>
      <c r="W1538">
        <v>0.88400000000000001</v>
      </c>
      <c r="X1538">
        <v>2</v>
      </c>
      <c r="Y1538">
        <v>1</v>
      </c>
      <c r="Z1538">
        <f>IF(AND(MIN(data!D1538:'data'!K1538, data!M1538:'data'!Y1538)&gt;=0, IF(data!L1538&lt;0, FALSE, data!L1538&lt;=95),COUNTA(data!D1538:'data'!Y1538)=22), 1, 0)</f>
        <v>0</v>
      </c>
      <c r="AA1538">
        <f>IF(data!D1538=3, IF(COUNTIFS(data!A:A, data!A1538, data!G:G, "&lt;&gt;2")=0, 1, 0), 0)</f>
        <v>0</v>
      </c>
      <c r="AB1538">
        <f>IF(AND(data!G1538=2, COUNTIFS(data!A:A, data!A1538, data!G:G, 2) = data!D1538), 1, 0)</f>
        <v>1</v>
      </c>
      <c r="AC1538">
        <f>IF(AB1538=1, data!D1538, "0")</f>
        <v>1</v>
      </c>
    </row>
    <row r="1539" spans="1:29" x14ac:dyDescent="0.25">
      <c r="A1539" s="1">
        <v>224181</v>
      </c>
      <c r="B1539">
        <v>1</v>
      </c>
      <c r="C1539" s="1" t="s">
        <v>1560</v>
      </c>
      <c r="D1539">
        <v>5</v>
      </c>
      <c r="E1539">
        <v>2</v>
      </c>
      <c r="F1539">
        <v>14</v>
      </c>
      <c r="G1539">
        <v>2</v>
      </c>
      <c r="H1539">
        <v>39</v>
      </c>
      <c r="I1539">
        <v>6</v>
      </c>
      <c r="J1539">
        <v>1</v>
      </c>
      <c r="K1539">
        <v>4</v>
      </c>
      <c r="L1539">
        <v>16</v>
      </c>
      <c r="M1539">
        <v>1</v>
      </c>
      <c r="N1539">
        <v>3</v>
      </c>
      <c r="O1539">
        <v>5</v>
      </c>
      <c r="P1539">
        <v>1</v>
      </c>
      <c r="Q1539">
        <v>2.278</v>
      </c>
      <c r="R1539">
        <v>-1</v>
      </c>
      <c r="S1539">
        <v>0</v>
      </c>
      <c r="T1539">
        <v>162.19999999999999</v>
      </c>
      <c r="U1539">
        <v>74.599999999999994</v>
      </c>
      <c r="V1539">
        <v>28.355</v>
      </c>
      <c r="W1539">
        <v>0.86</v>
      </c>
      <c r="X1539">
        <v>2</v>
      </c>
      <c r="Y1539">
        <v>1</v>
      </c>
      <c r="Z1539">
        <f>IF(AND(MIN(data!D1539:'data'!K1539, data!M1539:'data'!Y1539)&gt;=0, IF(data!L1539&lt;0, FALSE, data!L1539&lt;=95),COUNTA(data!D1539:'data'!Y1539)=22), 1, 0)</f>
        <v>0</v>
      </c>
      <c r="AA1539">
        <f>IF(data!D1539=3, IF(COUNTIFS(data!A:A, data!A1539, data!G:G, "&lt;&gt;2")=0, 1, 0), 0)</f>
        <v>0</v>
      </c>
      <c r="AB1539">
        <f>IF(AND(data!G1539=2, COUNTIFS(data!A:A, data!A1539, data!G:G, 2) = data!D1539), 1, 0)</f>
        <v>0</v>
      </c>
      <c r="AC1539" t="str">
        <f>IF(AB1539=1, data!D1539, "0")</f>
        <v>0</v>
      </c>
    </row>
    <row r="1540" spans="1:29" x14ac:dyDescent="0.25">
      <c r="A1540" s="1">
        <v>224181</v>
      </c>
      <c r="B1540">
        <v>2</v>
      </c>
      <c r="C1540" s="1" t="s">
        <v>1561</v>
      </c>
      <c r="D1540">
        <v>5</v>
      </c>
      <c r="E1540">
        <v>2</v>
      </c>
      <c r="F1540">
        <v>14</v>
      </c>
      <c r="G1540">
        <v>1</v>
      </c>
      <c r="H1540">
        <v>38</v>
      </c>
      <c r="I1540">
        <v>6</v>
      </c>
      <c r="J1540">
        <v>1</v>
      </c>
      <c r="K1540">
        <v>7</v>
      </c>
      <c r="L1540">
        <v>16</v>
      </c>
      <c r="M1540">
        <v>2</v>
      </c>
      <c r="N1540">
        <v>1</v>
      </c>
      <c r="O1540">
        <v>5</v>
      </c>
      <c r="P1540">
        <v>1</v>
      </c>
      <c r="Q1540">
        <v>15</v>
      </c>
      <c r="R1540">
        <v>-1</v>
      </c>
      <c r="S1540">
        <v>0</v>
      </c>
      <c r="T1540">
        <v>167.6</v>
      </c>
      <c r="U1540">
        <v>99.5</v>
      </c>
      <c r="V1540">
        <v>35.421999999999997</v>
      </c>
      <c r="W1540">
        <v>1.0189999999999999</v>
      </c>
      <c r="X1540">
        <v>2</v>
      </c>
      <c r="Y1540">
        <v>1</v>
      </c>
      <c r="Z1540">
        <f>IF(AND(MIN(data!D1540:'data'!K1540, data!M1540:'data'!Y1540)&gt;=0, IF(data!L1540&lt;0, FALSE, data!L1540&lt;=95),COUNTA(data!D1540:'data'!Y1540)=22), 1, 0)</f>
        <v>0</v>
      </c>
      <c r="AA1540">
        <f>IF(data!D1540=3, IF(COUNTIFS(data!A:A, data!A1540, data!G:G, "&lt;&gt;2")=0, 1, 0), 0)</f>
        <v>0</v>
      </c>
      <c r="AB1540">
        <f>IF(AND(data!G1540=2, COUNTIFS(data!A:A, data!A1540, data!G:G, 2) = data!D1540), 1, 0)</f>
        <v>0</v>
      </c>
      <c r="AC1540" t="str">
        <f>IF(AB1540=1, data!D1540, "0")</f>
        <v>0</v>
      </c>
    </row>
    <row r="1541" spans="1:29" x14ac:dyDescent="0.25">
      <c r="A1541" s="1">
        <v>224181</v>
      </c>
      <c r="B1541">
        <v>3</v>
      </c>
      <c r="C1541" s="1" t="s">
        <v>1562</v>
      </c>
      <c r="D1541">
        <v>5</v>
      </c>
      <c r="E1541">
        <v>2</v>
      </c>
      <c r="F1541">
        <v>14</v>
      </c>
      <c r="G1541">
        <v>2</v>
      </c>
      <c r="H1541">
        <v>16</v>
      </c>
      <c r="I1541">
        <v>1</v>
      </c>
      <c r="J1541">
        <v>1</v>
      </c>
      <c r="K1541">
        <v>7</v>
      </c>
      <c r="L1541">
        <v>16</v>
      </c>
      <c r="M1541">
        <v>1</v>
      </c>
      <c r="N1541">
        <v>2</v>
      </c>
      <c r="O1541">
        <v>5</v>
      </c>
      <c r="P1541">
        <v>1</v>
      </c>
      <c r="Q1541">
        <v>2.133</v>
      </c>
      <c r="R1541">
        <v>2</v>
      </c>
      <c r="S1541">
        <v>2</v>
      </c>
      <c r="T1541">
        <v>161.4</v>
      </c>
      <c r="U1541">
        <v>76</v>
      </c>
      <c r="V1541">
        <v>29.175000000000001</v>
      </c>
      <c r="W1541">
        <v>0.77400000000000002</v>
      </c>
      <c r="X1541">
        <v>2</v>
      </c>
      <c r="Y1541">
        <v>1</v>
      </c>
      <c r="Z1541">
        <f>IF(AND(MIN(data!D1541:'data'!K1541, data!M1541:'data'!Y1541)&gt;=0, IF(data!L1541&lt;0, FALSE, data!L1541&lt;=95),COUNTA(data!D1541:'data'!Y1541)=22), 1, 0)</f>
        <v>1</v>
      </c>
      <c r="AA1541">
        <f>IF(data!D1541=3, IF(COUNTIFS(data!A:A, data!A1541, data!G:G, "&lt;&gt;2")=0, 1, 0), 0)</f>
        <v>0</v>
      </c>
      <c r="AB1541">
        <f>IF(AND(data!G1541=2, COUNTIFS(data!A:A, data!A1541, data!G:G, 2) = data!D1541), 1, 0)</f>
        <v>0</v>
      </c>
      <c r="AC1541" t="str">
        <f>IF(AB1541=1, data!D1541, "0")</f>
        <v>0</v>
      </c>
    </row>
    <row r="1542" spans="1:29" x14ac:dyDescent="0.25">
      <c r="A1542" s="1">
        <v>224181</v>
      </c>
      <c r="B1542">
        <v>4</v>
      </c>
      <c r="C1542" s="1" t="s">
        <v>1563</v>
      </c>
      <c r="D1542">
        <v>5</v>
      </c>
      <c r="E1542">
        <v>2</v>
      </c>
      <c r="F1542">
        <v>14</v>
      </c>
      <c r="G1542">
        <v>2</v>
      </c>
      <c r="H1542">
        <v>14</v>
      </c>
      <c r="I1542">
        <v>-1</v>
      </c>
      <c r="J1542">
        <v>1</v>
      </c>
      <c r="K1542">
        <v>-1</v>
      </c>
      <c r="L1542">
        <v>16</v>
      </c>
      <c r="M1542">
        <v>1</v>
      </c>
      <c r="N1542">
        <v>-1</v>
      </c>
      <c r="O1542">
        <v>-1</v>
      </c>
      <c r="P1542">
        <v>-1</v>
      </c>
      <c r="Q1542">
        <v>-1</v>
      </c>
      <c r="R1542">
        <v>-1</v>
      </c>
      <c r="S1542">
        <v>0</v>
      </c>
      <c r="T1542">
        <v>153.19999999999999</v>
      </c>
      <c r="U1542">
        <v>64.2</v>
      </c>
      <c r="V1542">
        <v>27.353999999999999</v>
      </c>
      <c r="W1542">
        <v>-1</v>
      </c>
      <c r="X1542">
        <v>2</v>
      </c>
      <c r="Y1542">
        <v>1</v>
      </c>
      <c r="Z1542">
        <f>IF(AND(MIN(data!D1542:'data'!K1542, data!M1542:'data'!Y1542)&gt;=0, IF(data!L1542&lt;0, FALSE, data!L1542&lt;=95),COUNTA(data!D1542:'data'!Y1542)=22), 1, 0)</f>
        <v>0</v>
      </c>
      <c r="AA1542">
        <f>IF(data!D1542=3, IF(COUNTIFS(data!A:A, data!A1542, data!G:G, "&lt;&gt;2")=0, 1, 0), 0)</f>
        <v>0</v>
      </c>
      <c r="AB1542">
        <f>IF(AND(data!G1542=2, COUNTIFS(data!A:A, data!A1542, data!G:G, 2) = data!D1542), 1, 0)</f>
        <v>0</v>
      </c>
      <c r="AC1542" t="str">
        <f>IF(AB1542=1, data!D1542, "0")</f>
        <v>0</v>
      </c>
    </row>
    <row r="1543" spans="1:29" x14ac:dyDescent="0.25">
      <c r="A1543" s="1">
        <v>224181</v>
      </c>
      <c r="B1543">
        <v>5</v>
      </c>
      <c r="C1543" s="1" t="s">
        <v>1564</v>
      </c>
      <c r="D1543">
        <v>5</v>
      </c>
      <c r="E1543">
        <v>2</v>
      </c>
      <c r="F1543">
        <v>14</v>
      </c>
      <c r="G1543">
        <v>2</v>
      </c>
      <c r="H1543">
        <v>13</v>
      </c>
      <c r="I1543">
        <v>-1</v>
      </c>
      <c r="J1543">
        <v>1</v>
      </c>
      <c r="K1543">
        <v>-1</v>
      </c>
      <c r="L1543">
        <v>16</v>
      </c>
      <c r="M1543">
        <v>1</v>
      </c>
      <c r="N1543">
        <v>-1</v>
      </c>
      <c r="O1543">
        <v>-1</v>
      </c>
      <c r="P1543">
        <v>-1</v>
      </c>
      <c r="Q1543">
        <v>-1</v>
      </c>
      <c r="R1543">
        <v>-1</v>
      </c>
      <c r="S1543">
        <v>0</v>
      </c>
      <c r="T1543">
        <v>156.4</v>
      </c>
      <c r="U1543">
        <v>70.3</v>
      </c>
      <c r="V1543">
        <v>28.74</v>
      </c>
      <c r="W1543">
        <v>-1</v>
      </c>
      <c r="X1543">
        <v>2</v>
      </c>
      <c r="Y1543">
        <v>1</v>
      </c>
      <c r="Z1543">
        <f>IF(AND(MIN(data!D1543:'data'!K1543, data!M1543:'data'!Y1543)&gt;=0, IF(data!L1543&lt;0, FALSE, data!L1543&lt;=95),COUNTA(data!D1543:'data'!Y1543)=22), 1, 0)</f>
        <v>0</v>
      </c>
      <c r="AA1543">
        <f>IF(data!D1543=3, IF(COUNTIFS(data!A:A, data!A1543, data!G:G, "&lt;&gt;2")=0, 1, 0), 0)</f>
        <v>0</v>
      </c>
      <c r="AB1543">
        <f>IF(AND(data!G1543=2, COUNTIFS(data!A:A, data!A1543, data!G:G, 2) = data!D1543), 1, 0)</f>
        <v>0</v>
      </c>
      <c r="AC1543" t="str">
        <f>IF(AB1543=1, data!D1543, "0")</f>
        <v>0</v>
      </c>
    </row>
    <row r="1544" spans="1:29" x14ac:dyDescent="0.25">
      <c r="A1544" s="1">
        <v>224201</v>
      </c>
      <c r="B1544">
        <v>1</v>
      </c>
      <c r="C1544" s="1" t="s">
        <v>1565</v>
      </c>
      <c r="D1544">
        <v>3</v>
      </c>
      <c r="E1544">
        <v>2</v>
      </c>
      <c r="F1544">
        <v>14</v>
      </c>
      <c r="G1544">
        <v>2</v>
      </c>
      <c r="H1544">
        <v>30</v>
      </c>
      <c r="I1544">
        <v>1</v>
      </c>
      <c r="J1544">
        <v>1</v>
      </c>
      <c r="K1544">
        <v>4</v>
      </c>
      <c r="L1544">
        <v>7</v>
      </c>
      <c r="M1544">
        <v>2</v>
      </c>
      <c r="N1544">
        <v>3</v>
      </c>
      <c r="O1544">
        <v>5</v>
      </c>
      <c r="P1544">
        <v>1</v>
      </c>
      <c r="Q1544">
        <v>6</v>
      </c>
      <c r="R1544">
        <v>-1</v>
      </c>
      <c r="S1544">
        <v>1</v>
      </c>
      <c r="T1544">
        <v>165.6</v>
      </c>
      <c r="U1544">
        <v>65.400000000000006</v>
      </c>
      <c r="V1544">
        <v>23.847999999999999</v>
      </c>
      <c r="W1544">
        <v>0.79400000000000004</v>
      </c>
      <c r="X1544">
        <v>2</v>
      </c>
      <c r="Y1544">
        <v>1</v>
      </c>
      <c r="Z1544">
        <f>IF(AND(MIN(data!D1544:'data'!K1544, data!M1544:'data'!Y1544)&gt;=0, IF(data!L1544&lt;0, FALSE, data!L1544&lt;=95),COUNTA(data!D1544:'data'!Y1544)=22), 1, 0)</f>
        <v>0</v>
      </c>
      <c r="AA1544">
        <f>IF(data!D1544=3, IF(COUNTIFS(data!A:A, data!A1544, data!G:G, "&lt;&gt;2")=0, 1, 0), 0)</f>
        <v>0</v>
      </c>
      <c r="AB1544">
        <f>IF(AND(data!G1544=2, COUNTIFS(data!A:A, data!A1544, data!G:G, 2) = data!D1544), 1, 0)</f>
        <v>0</v>
      </c>
      <c r="AC1544" t="str">
        <f>IF(AB1544=1, data!D1544, "0")</f>
        <v>0</v>
      </c>
    </row>
    <row r="1545" spans="1:29" x14ac:dyDescent="0.25">
      <c r="A1545" s="1">
        <v>224201</v>
      </c>
      <c r="B1545">
        <v>2</v>
      </c>
      <c r="C1545" s="1" t="s">
        <v>1566</v>
      </c>
      <c r="D1545">
        <v>3</v>
      </c>
      <c r="E1545">
        <v>2</v>
      </c>
      <c r="F1545">
        <v>14</v>
      </c>
      <c r="G1545">
        <v>1</v>
      </c>
      <c r="H1545">
        <v>11</v>
      </c>
      <c r="I1545">
        <v>-1</v>
      </c>
      <c r="J1545">
        <v>1</v>
      </c>
      <c r="K1545">
        <v>-1</v>
      </c>
      <c r="L1545">
        <v>7</v>
      </c>
      <c r="M1545">
        <v>1</v>
      </c>
      <c r="N1545">
        <v>-1</v>
      </c>
      <c r="O1545">
        <v>-1</v>
      </c>
      <c r="P1545">
        <v>-1</v>
      </c>
      <c r="Q1545">
        <v>-1</v>
      </c>
      <c r="R1545">
        <v>-1</v>
      </c>
      <c r="S1545">
        <v>-2</v>
      </c>
      <c r="T1545">
        <v>141.6</v>
      </c>
      <c r="U1545">
        <v>32.799999999999997</v>
      </c>
      <c r="V1545">
        <v>16.359000000000002</v>
      </c>
      <c r="W1545">
        <v>-1</v>
      </c>
      <c r="X1545">
        <v>1</v>
      </c>
      <c r="Y1545">
        <v>3</v>
      </c>
      <c r="Z1545">
        <f>IF(AND(MIN(data!D1545:'data'!K1545, data!M1545:'data'!Y1545)&gt;=0, IF(data!L1545&lt;0, FALSE, data!L1545&lt;=95),COUNTA(data!D1545:'data'!Y1545)=22), 1, 0)</f>
        <v>0</v>
      </c>
      <c r="AA1545">
        <f>IF(data!D1545=3, IF(COUNTIFS(data!A:A, data!A1545, data!G:G, "&lt;&gt;2")=0, 1, 0), 0)</f>
        <v>0</v>
      </c>
      <c r="AB1545">
        <f>IF(AND(data!G1545=2, COUNTIFS(data!A:A, data!A1545, data!G:G, 2) = data!D1545), 1, 0)</f>
        <v>0</v>
      </c>
      <c r="AC1545" t="str">
        <f>IF(AB1545=1, data!D1545, "0")</f>
        <v>0</v>
      </c>
    </row>
    <row r="1546" spans="1:29" x14ac:dyDescent="0.25">
      <c r="A1546" s="1">
        <v>224201</v>
      </c>
      <c r="B1546">
        <v>3</v>
      </c>
      <c r="C1546" s="1" t="s">
        <v>1567</v>
      </c>
      <c r="D1546">
        <v>3</v>
      </c>
      <c r="E1546">
        <v>2</v>
      </c>
      <c r="F1546">
        <v>14</v>
      </c>
      <c r="G1546">
        <v>1</v>
      </c>
      <c r="H1546">
        <v>5</v>
      </c>
      <c r="I1546">
        <v>-1</v>
      </c>
      <c r="J1546">
        <v>1</v>
      </c>
      <c r="K1546">
        <v>-1</v>
      </c>
      <c r="L1546">
        <v>7</v>
      </c>
      <c r="M1546">
        <v>2</v>
      </c>
      <c r="N1546">
        <v>-1</v>
      </c>
      <c r="O1546">
        <v>-1</v>
      </c>
      <c r="P1546">
        <v>-1</v>
      </c>
      <c r="Q1546">
        <v>-1</v>
      </c>
      <c r="R1546">
        <v>-1</v>
      </c>
      <c r="S1546">
        <v>-2</v>
      </c>
      <c r="T1546">
        <v>110.8</v>
      </c>
      <c r="U1546">
        <v>20.6</v>
      </c>
      <c r="V1546">
        <v>16.78</v>
      </c>
      <c r="W1546">
        <v>-1</v>
      </c>
      <c r="X1546">
        <v>-2</v>
      </c>
      <c r="Y1546">
        <v>-2</v>
      </c>
      <c r="Z1546">
        <f>IF(AND(MIN(data!D1546:'data'!K1546, data!M1546:'data'!Y1546)&gt;=0, IF(data!L1546&lt;0, FALSE, data!L1546&lt;=95),COUNTA(data!D1546:'data'!Y1546)=22), 1, 0)</f>
        <v>0</v>
      </c>
      <c r="AA1546">
        <f>IF(data!D1546=3, IF(COUNTIFS(data!A:A, data!A1546, data!G:G, "&lt;&gt;2")=0, 1, 0), 0)</f>
        <v>0</v>
      </c>
      <c r="AB1546">
        <f>IF(AND(data!G1546=2, COUNTIFS(data!A:A, data!A1546, data!G:G, 2) = data!D1546), 1, 0)</f>
        <v>0</v>
      </c>
      <c r="AC1546" t="str">
        <f>IF(AB1546=1, data!D1546, "0")</f>
        <v>0</v>
      </c>
    </row>
    <row r="1547" spans="1:29" x14ac:dyDescent="0.25">
      <c r="A1547" s="1">
        <v>224251</v>
      </c>
      <c r="B1547">
        <v>1</v>
      </c>
      <c r="C1547" s="1" t="s">
        <v>1568</v>
      </c>
      <c r="D1547">
        <v>3</v>
      </c>
      <c r="E1547">
        <v>2</v>
      </c>
      <c r="F1547">
        <v>14</v>
      </c>
      <c r="G1547">
        <v>1</v>
      </c>
      <c r="H1547">
        <v>49</v>
      </c>
      <c r="I1547">
        <v>2</v>
      </c>
      <c r="J1547">
        <v>1</v>
      </c>
      <c r="K1547">
        <v>2</v>
      </c>
      <c r="L1547">
        <v>11</v>
      </c>
      <c r="M1547">
        <v>3</v>
      </c>
      <c r="N1547">
        <v>4</v>
      </c>
      <c r="O1547">
        <v>3</v>
      </c>
      <c r="P1547">
        <v>1</v>
      </c>
      <c r="Q1547">
        <v>20.25</v>
      </c>
      <c r="R1547">
        <v>-1</v>
      </c>
      <c r="S1547">
        <v>0</v>
      </c>
      <c r="T1547">
        <v>176.4</v>
      </c>
      <c r="U1547">
        <v>86.6</v>
      </c>
      <c r="V1547">
        <v>27.83</v>
      </c>
      <c r="W1547">
        <v>0.97599999999999998</v>
      </c>
      <c r="X1547">
        <v>2</v>
      </c>
      <c r="Y1547">
        <v>3</v>
      </c>
      <c r="Z1547">
        <f>IF(AND(MIN(data!D1547:'data'!K1547, data!M1547:'data'!Y1547)&gt;=0, IF(data!L1547&lt;0, FALSE, data!L1547&lt;=95),COUNTA(data!D1547:'data'!Y1547)=22), 1, 0)</f>
        <v>0</v>
      </c>
      <c r="AA1547">
        <f>IF(data!D1547=3, IF(COUNTIFS(data!A:A, data!A1547, data!G:G, "&lt;&gt;2")=0, 1, 0), 0)</f>
        <v>0</v>
      </c>
      <c r="AB1547">
        <f>IF(AND(data!G1547=2, COUNTIFS(data!A:A, data!A1547, data!G:G, 2) = data!D1547), 1, 0)</f>
        <v>0</v>
      </c>
      <c r="AC1547" t="str">
        <f>IF(AB1547=1, data!D1547, "0")</f>
        <v>0</v>
      </c>
    </row>
    <row r="1548" spans="1:29" x14ac:dyDescent="0.25">
      <c r="A1548" s="1">
        <v>224251</v>
      </c>
      <c r="B1548">
        <v>2</v>
      </c>
      <c r="C1548" s="1" t="s">
        <v>1569</v>
      </c>
      <c r="D1548">
        <v>3</v>
      </c>
      <c r="E1548">
        <v>2</v>
      </c>
      <c r="F1548">
        <v>14</v>
      </c>
      <c r="G1548">
        <v>2</v>
      </c>
      <c r="H1548">
        <v>50</v>
      </c>
      <c r="I1548">
        <v>2</v>
      </c>
      <c r="J1548">
        <v>1</v>
      </c>
      <c r="K1548">
        <v>6</v>
      </c>
      <c r="L1548">
        <v>11</v>
      </c>
      <c r="M1548">
        <v>4</v>
      </c>
      <c r="N1548">
        <v>4</v>
      </c>
      <c r="O1548">
        <v>3</v>
      </c>
      <c r="P1548">
        <v>2</v>
      </c>
      <c r="Q1548">
        <v>0</v>
      </c>
      <c r="R1548">
        <v>-1</v>
      </c>
      <c r="S1548">
        <v>0</v>
      </c>
      <c r="T1548">
        <v>160.6</v>
      </c>
      <c r="U1548">
        <v>98.6</v>
      </c>
      <c r="V1548">
        <v>38.228000000000002</v>
      </c>
      <c r="W1548">
        <v>0.873</v>
      </c>
      <c r="X1548">
        <v>2</v>
      </c>
      <c r="Y1548">
        <v>1</v>
      </c>
      <c r="Z1548">
        <f>IF(AND(MIN(data!D1548:'data'!K1548, data!M1548:'data'!Y1548)&gt;=0, IF(data!L1548&lt;0, FALSE, data!L1548&lt;=95),COUNTA(data!D1548:'data'!Y1548)=22), 1, 0)</f>
        <v>0</v>
      </c>
      <c r="AA1548">
        <f>IF(data!D1548=3, IF(COUNTIFS(data!A:A, data!A1548, data!G:G, "&lt;&gt;2")=0, 1, 0), 0)</f>
        <v>0</v>
      </c>
      <c r="AB1548">
        <f>IF(AND(data!G1548=2, COUNTIFS(data!A:A, data!A1548, data!G:G, 2) = data!D1548), 1, 0)</f>
        <v>0</v>
      </c>
      <c r="AC1548" t="str">
        <f>IF(AB1548=1, data!D1548, "0")</f>
        <v>0</v>
      </c>
    </row>
    <row r="1549" spans="1:29" x14ac:dyDescent="0.25">
      <c r="A1549" s="1">
        <v>224251</v>
      </c>
      <c r="B1549">
        <v>3</v>
      </c>
      <c r="C1549" s="1" t="s">
        <v>1570</v>
      </c>
      <c r="D1549">
        <v>3</v>
      </c>
      <c r="E1549">
        <v>2</v>
      </c>
      <c r="F1549">
        <v>14</v>
      </c>
      <c r="G1549">
        <v>1</v>
      </c>
      <c r="H1549">
        <v>17</v>
      </c>
      <c r="I1549">
        <v>1</v>
      </c>
      <c r="J1549">
        <v>1</v>
      </c>
      <c r="K1549">
        <v>5</v>
      </c>
      <c r="L1549">
        <v>11</v>
      </c>
      <c r="M1549">
        <v>2</v>
      </c>
      <c r="N1549">
        <v>4</v>
      </c>
      <c r="O1549">
        <v>2</v>
      </c>
      <c r="P1549">
        <v>1</v>
      </c>
      <c r="Q1549">
        <v>4.5</v>
      </c>
      <c r="R1549">
        <v>4</v>
      </c>
      <c r="S1549">
        <v>0</v>
      </c>
      <c r="T1549">
        <v>173.8</v>
      </c>
      <c r="U1549">
        <v>75.400000000000006</v>
      </c>
      <c r="V1549">
        <v>24.962</v>
      </c>
      <c r="W1549">
        <v>0.85699999999999998</v>
      </c>
      <c r="X1549">
        <v>1</v>
      </c>
      <c r="Y1549">
        <v>3</v>
      </c>
      <c r="Z1549">
        <f>IF(AND(MIN(data!D1549:'data'!K1549, data!M1549:'data'!Y1549)&gt;=0, IF(data!L1549&lt;0, FALSE, data!L1549&lt;=95),COUNTA(data!D1549:'data'!Y1549)=22), 1, 0)</f>
        <v>1</v>
      </c>
      <c r="AA1549">
        <f>IF(data!D1549=3, IF(COUNTIFS(data!A:A, data!A1549, data!G:G, "&lt;&gt;2")=0, 1, 0), 0)</f>
        <v>0</v>
      </c>
      <c r="AB1549">
        <f>IF(AND(data!G1549=2, COUNTIFS(data!A:A, data!A1549, data!G:G, 2) = data!D1549), 1, 0)</f>
        <v>0</v>
      </c>
      <c r="AC1549" t="str">
        <f>IF(AB1549=1, data!D1549, "0")</f>
        <v>0</v>
      </c>
    </row>
    <row r="1550" spans="1:29" x14ac:dyDescent="0.25">
      <c r="A1550" s="1">
        <v>224341</v>
      </c>
      <c r="B1550">
        <v>1</v>
      </c>
      <c r="C1550" s="1" t="s">
        <v>1571</v>
      </c>
      <c r="D1550">
        <v>2</v>
      </c>
      <c r="E1550">
        <v>2</v>
      </c>
      <c r="F1550">
        <v>14</v>
      </c>
      <c r="G1550">
        <v>1</v>
      </c>
      <c r="H1550">
        <v>27</v>
      </c>
      <c r="I1550">
        <v>6</v>
      </c>
      <c r="J1550">
        <v>1</v>
      </c>
      <c r="K1550">
        <v>3</v>
      </c>
      <c r="L1550">
        <v>16</v>
      </c>
      <c r="M1550">
        <v>1</v>
      </c>
      <c r="N1550">
        <v>1</v>
      </c>
      <c r="O1550">
        <v>5</v>
      </c>
      <c r="P1550">
        <v>1</v>
      </c>
      <c r="Q1550">
        <v>7.125</v>
      </c>
      <c r="R1550">
        <v>-1</v>
      </c>
      <c r="S1550">
        <v>0</v>
      </c>
      <c r="T1550">
        <v>185.6</v>
      </c>
      <c r="U1550">
        <v>72.7</v>
      </c>
      <c r="V1550">
        <v>21.105</v>
      </c>
      <c r="W1550">
        <v>0.85</v>
      </c>
      <c r="X1550">
        <v>1</v>
      </c>
      <c r="Y1550">
        <v>3</v>
      </c>
      <c r="Z1550">
        <f>IF(AND(MIN(data!D1550:'data'!K1550, data!M1550:'data'!Y1550)&gt;=0, IF(data!L1550&lt;0, FALSE, data!L1550&lt;=95),COUNTA(data!D1550:'data'!Y1550)=22), 1, 0)</f>
        <v>0</v>
      </c>
      <c r="AA1550">
        <f>IF(data!D1550=3, IF(COUNTIFS(data!A:A, data!A1550, data!G:G, "&lt;&gt;2")=0, 1, 0), 0)</f>
        <v>0</v>
      </c>
      <c r="AB1550">
        <f>IF(AND(data!G1550=2, COUNTIFS(data!A:A, data!A1550, data!G:G, 2) = data!D1550), 1, 0)</f>
        <v>0</v>
      </c>
      <c r="AC1550" t="str">
        <f>IF(AB1550=1, data!D1550, "0")</f>
        <v>0</v>
      </c>
    </row>
    <row r="1551" spans="1:29" x14ac:dyDescent="0.25">
      <c r="A1551" s="1">
        <v>224341</v>
      </c>
      <c r="B1551">
        <v>2</v>
      </c>
      <c r="C1551" s="1" t="s">
        <v>1572</v>
      </c>
      <c r="D1551">
        <v>2</v>
      </c>
      <c r="E1551">
        <v>2</v>
      </c>
      <c r="F1551">
        <v>14</v>
      </c>
      <c r="G1551">
        <v>2</v>
      </c>
      <c r="H1551">
        <v>27</v>
      </c>
      <c r="I1551">
        <v>6</v>
      </c>
      <c r="J1551">
        <v>1</v>
      </c>
      <c r="K1551">
        <v>2</v>
      </c>
      <c r="L1551">
        <v>16</v>
      </c>
      <c r="M1551">
        <v>2</v>
      </c>
      <c r="N1551">
        <v>1</v>
      </c>
      <c r="O1551">
        <v>5</v>
      </c>
      <c r="P1551">
        <v>1</v>
      </c>
      <c r="Q1551">
        <v>4.125</v>
      </c>
      <c r="R1551">
        <v>-1</v>
      </c>
      <c r="S1551">
        <v>2</v>
      </c>
      <c r="T1551">
        <v>164.6</v>
      </c>
      <c r="U1551">
        <v>64.2</v>
      </c>
      <c r="V1551">
        <v>23.696000000000002</v>
      </c>
      <c r="W1551">
        <v>0.69499999999999995</v>
      </c>
      <c r="X1551">
        <v>1</v>
      </c>
      <c r="Y1551">
        <v>1</v>
      </c>
      <c r="Z1551">
        <f>IF(AND(MIN(data!D1551:'data'!K1551, data!M1551:'data'!Y1551)&gt;=0, IF(data!L1551&lt;0, FALSE, data!L1551&lt;=95),COUNTA(data!D1551:'data'!Y1551)=22), 1, 0)</f>
        <v>0</v>
      </c>
      <c r="AA1551">
        <f>IF(data!D1551=3, IF(COUNTIFS(data!A:A, data!A1551, data!G:G, "&lt;&gt;2")=0, 1, 0), 0)</f>
        <v>0</v>
      </c>
      <c r="AB1551">
        <f>IF(AND(data!G1551=2, COUNTIFS(data!A:A, data!A1551, data!G:G, 2) = data!D1551), 1, 0)</f>
        <v>0</v>
      </c>
      <c r="AC1551" t="str">
        <f>IF(AB1551=1, data!D1551, "0")</f>
        <v>0</v>
      </c>
    </row>
    <row r="1552" spans="1:29" x14ac:dyDescent="0.25">
      <c r="A1552" s="1">
        <v>224351</v>
      </c>
      <c r="B1552">
        <v>1</v>
      </c>
      <c r="C1552" s="1" t="s">
        <v>1573</v>
      </c>
      <c r="D1552">
        <v>1</v>
      </c>
      <c r="E1552">
        <v>2</v>
      </c>
      <c r="F1552">
        <v>14</v>
      </c>
      <c r="G1552">
        <v>1</v>
      </c>
      <c r="H1552">
        <v>72</v>
      </c>
      <c r="I1552">
        <v>1</v>
      </c>
      <c r="J1552">
        <v>1</v>
      </c>
      <c r="K1552">
        <v>6</v>
      </c>
      <c r="L1552">
        <v>7</v>
      </c>
      <c r="M1552">
        <v>2</v>
      </c>
      <c r="N1552">
        <v>1</v>
      </c>
      <c r="O1552">
        <v>5</v>
      </c>
      <c r="P1552">
        <v>1</v>
      </c>
      <c r="Q1552">
        <v>0.318</v>
      </c>
      <c r="R1552">
        <v>-1</v>
      </c>
      <c r="S1552">
        <v>0</v>
      </c>
      <c r="T1552">
        <v>147.80000000000001</v>
      </c>
      <c r="U1552">
        <v>50.6</v>
      </c>
      <c r="V1552">
        <v>23.163</v>
      </c>
      <c r="W1552">
        <v>0.86799999999999999</v>
      </c>
      <c r="X1552">
        <v>-8</v>
      </c>
      <c r="Y1552">
        <v>3</v>
      </c>
      <c r="Z1552">
        <f>IF(AND(MIN(data!D1552:'data'!K1552, data!M1552:'data'!Y1552)&gt;=0, IF(data!L1552&lt;0, FALSE, data!L1552&lt;=95),COUNTA(data!D1552:'data'!Y1552)=22), 1, 0)</f>
        <v>0</v>
      </c>
      <c r="AA1552">
        <f>IF(data!D1552=3, IF(COUNTIFS(data!A:A, data!A1552, data!G:G, "&lt;&gt;2")=0, 1, 0), 0)</f>
        <v>0</v>
      </c>
      <c r="AB1552">
        <f>IF(AND(data!G1552=2, COUNTIFS(data!A:A, data!A1552, data!G:G, 2) = data!D1552), 1, 0)</f>
        <v>0</v>
      </c>
      <c r="AC1552" t="str">
        <f>IF(AB1552=1, data!D1552, "0")</f>
        <v>0</v>
      </c>
    </row>
    <row r="1553" spans="1:29" x14ac:dyDescent="0.25">
      <c r="A1553" s="1">
        <v>224371</v>
      </c>
      <c r="B1553">
        <v>1</v>
      </c>
      <c r="C1553" s="1" t="s">
        <v>1574</v>
      </c>
      <c r="D1553">
        <v>2</v>
      </c>
      <c r="E1553">
        <v>2</v>
      </c>
      <c r="F1553">
        <v>14</v>
      </c>
      <c r="G1553">
        <v>1</v>
      </c>
      <c r="H1553">
        <v>59</v>
      </c>
      <c r="I1553">
        <v>2</v>
      </c>
      <c r="J1553">
        <v>1</v>
      </c>
      <c r="K1553">
        <v>4</v>
      </c>
      <c r="L1553">
        <v>12</v>
      </c>
      <c r="M1553">
        <v>3</v>
      </c>
      <c r="N1553">
        <v>3</v>
      </c>
      <c r="O1553">
        <v>5</v>
      </c>
      <c r="P1553">
        <v>2</v>
      </c>
      <c r="Q1553">
        <v>0</v>
      </c>
      <c r="R1553">
        <v>-1</v>
      </c>
      <c r="S1553">
        <v>1</v>
      </c>
      <c r="T1553">
        <v>166.8</v>
      </c>
      <c r="U1553">
        <v>82</v>
      </c>
      <c r="V1553">
        <v>29.472999999999999</v>
      </c>
      <c r="W1553">
        <v>0.95599999999999996</v>
      </c>
      <c r="X1553">
        <v>-8</v>
      </c>
      <c r="Y1553">
        <v>3</v>
      </c>
      <c r="Z1553">
        <f>IF(AND(MIN(data!D1553:'data'!K1553, data!M1553:'data'!Y1553)&gt;=0, IF(data!L1553&lt;0, FALSE, data!L1553&lt;=95),COUNTA(data!D1553:'data'!Y1553)=22), 1, 0)</f>
        <v>0</v>
      </c>
      <c r="AA1553">
        <f>IF(data!D1553=3, IF(COUNTIFS(data!A:A, data!A1553, data!G:G, "&lt;&gt;2")=0, 1, 0), 0)</f>
        <v>0</v>
      </c>
      <c r="AB1553">
        <f>IF(AND(data!G1553=2, COUNTIFS(data!A:A, data!A1553, data!G:G, 2) = data!D1553), 1, 0)</f>
        <v>0</v>
      </c>
      <c r="AC1553" t="str">
        <f>IF(AB1553=1, data!D1553, "0")</f>
        <v>0</v>
      </c>
    </row>
    <row r="1554" spans="1:29" x14ac:dyDescent="0.25">
      <c r="A1554" s="1">
        <v>224371</v>
      </c>
      <c r="B1554">
        <v>2</v>
      </c>
      <c r="C1554" s="1" t="s">
        <v>1575</v>
      </c>
      <c r="D1554">
        <v>2</v>
      </c>
      <c r="E1554">
        <v>2</v>
      </c>
      <c r="F1554">
        <v>14</v>
      </c>
      <c r="G1554">
        <v>2</v>
      </c>
      <c r="H1554">
        <v>60</v>
      </c>
      <c r="I1554">
        <v>2</v>
      </c>
      <c r="J1554">
        <v>1</v>
      </c>
      <c r="K1554">
        <v>7</v>
      </c>
      <c r="L1554">
        <v>12</v>
      </c>
      <c r="M1554">
        <v>3</v>
      </c>
      <c r="N1554">
        <v>1</v>
      </c>
      <c r="O1554">
        <v>5</v>
      </c>
      <c r="P1554">
        <v>2</v>
      </c>
      <c r="Q1554">
        <v>0</v>
      </c>
      <c r="R1554">
        <v>-1</v>
      </c>
      <c r="S1554">
        <v>1</v>
      </c>
      <c r="T1554">
        <v>158.6</v>
      </c>
      <c r="U1554">
        <v>87.5</v>
      </c>
      <c r="V1554">
        <v>34.786000000000001</v>
      </c>
      <c r="W1554">
        <v>0.88500000000000001</v>
      </c>
      <c r="X1554">
        <v>-8</v>
      </c>
      <c r="Y1554">
        <v>3</v>
      </c>
      <c r="Z1554">
        <f>IF(AND(MIN(data!D1554:'data'!K1554, data!M1554:'data'!Y1554)&gt;=0, IF(data!L1554&lt;0, FALSE, data!L1554&lt;=95),COUNTA(data!D1554:'data'!Y1554)=22), 1, 0)</f>
        <v>0</v>
      </c>
      <c r="AA1554">
        <f>IF(data!D1554=3, IF(COUNTIFS(data!A:A, data!A1554, data!G:G, "&lt;&gt;2")=0, 1, 0), 0)</f>
        <v>0</v>
      </c>
      <c r="AB1554">
        <f>IF(AND(data!G1554=2, COUNTIFS(data!A:A, data!A1554, data!G:G, 2) = data!D1554), 1, 0)</f>
        <v>0</v>
      </c>
      <c r="AC1554" t="str">
        <f>IF(AB1554=1, data!D1554, "0")</f>
        <v>0</v>
      </c>
    </row>
    <row r="1555" spans="1:29" x14ac:dyDescent="0.25">
      <c r="A1555" s="1">
        <v>225051</v>
      </c>
      <c r="B1555">
        <v>1</v>
      </c>
      <c r="C1555" s="1" t="s">
        <v>1576</v>
      </c>
      <c r="D1555">
        <v>4</v>
      </c>
      <c r="E1555">
        <v>8</v>
      </c>
      <c r="F1555">
        <v>17</v>
      </c>
      <c r="G1555">
        <v>2</v>
      </c>
      <c r="H1555">
        <v>41</v>
      </c>
      <c r="I1555">
        <v>2</v>
      </c>
      <c r="J1555">
        <v>1</v>
      </c>
      <c r="K1555">
        <v>5</v>
      </c>
      <c r="L1555">
        <v>7</v>
      </c>
      <c r="M1555">
        <v>2</v>
      </c>
      <c r="N1555">
        <v>4</v>
      </c>
      <c r="O1555">
        <v>1</v>
      </c>
      <c r="P1555">
        <v>1</v>
      </c>
      <c r="Q1555">
        <v>1.875</v>
      </c>
      <c r="R1555">
        <v>-1</v>
      </c>
      <c r="S1555">
        <v>8</v>
      </c>
      <c r="T1555">
        <v>164.2</v>
      </c>
      <c r="U1555">
        <v>104.1</v>
      </c>
      <c r="V1555">
        <v>38.61</v>
      </c>
      <c r="W1555">
        <v>0.82499999999999996</v>
      </c>
      <c r="X1555">
        <v>2</v>
      </c>
      <c r="Y1555">
        <v>1</v>
      </c>
      <c r="Z1555">
        <f>IF(AND(MIN(data!D1555:'data'!K1555, data!M1555:'data'!Y1555)&gt;=0, IF(data!L1555&lt;0, FALSE, data!L1555&lt;=95),COUNTA(data!D1555:'data'!Y1555)=22), 1, 0)</f>
        <v>0</v>
      </c>
      <c r="AA1555">
        <f>IF(data!D1555=3, IF(COUNTIFS(data!A:A, data!A1555, data!G:G, "&lt;&gt;2")=0, 1, 0), 0)</f>
        <v>0</v>
      </c>
      <c r="AB1555">
        <f>IF(AND(data!G1555=2, COUNTIFS(data!A:A, data!A1555, data!G:G, 2) = data!D1555), 1, 0)</f>
        <v>0</v>
      </c>
      <c r="AC1555" t="str">
        <f>IF(AB1555=1, data!D1555, "0")</f>
        <v>0</v>
      </c>
    </row>
    <row r="1556" spans="1:29" x14ac:dyDescent="0.25">
      <c r="A1556" s="1">
        <v>225051</v>
      </c>
      <c r="B1556">
        <v>2</v>
      </c>
      <c r="C1556" s="1" t="s">
        <v>1577</v>
      </c>
      <c r="D1556">
        <v>4</v>
      </c>
      <c r="E1556">
        <v>8</v>
      </c>
      <c r="F1556">
        <v>17</v>
      </c>
      <c r="G1556">
        <v>1</v>
      </c>
      <c r="H1556">
        <v>40</v>
      </c>
      <c r="I1556">
        <v>2</v>
      </c>
      <c r="J1556">
        <v>1</v>
      </c>
      <c r="K1556">
        <v>2</v>
      </c>
      <c r="L1556">
        <v>7</v>
      </c>
      <c r="M1556">
        <v>3</v>
      </c>
      <c r="N1556">
        <v>4</v>
      </c>
      <c r="O1556">
        <v>3</v>
      </c>
      <c r="P1556">
        <v>1</v>
      </c>
      <c r="Q1556">
        <v>8.2789999999999999</v>
      </c>
      <c r="R1556">
        <v>-1</v>
      </c>
      <c r="S1556">
        <v>0</v>
      </c>
      <c r="T1556">
        <v>178.9</v>
      </c>
      <c r="U1556">
        <v>71.400000000000006</v>
      </c>
      <c r="V1556">
        <v>22.309000000000001</v>
      </c>
      <c r="W1556">
        <v>0.91400000000000003</v>
      </c>
      <c r="X1556">
        <v>1</v>
      </c>
      <c r="Y1556">
        <v>3</v>
      </c>
      <c r="Z1556">
        <f>IF(AND(MIN(data!D1556:'data'!K1556, data!M1556:'data'!Y1556)&gt;=0, IF(data!L1556&lt;0, FALSE, data!L1556&lt;=95),COUNTA(data!D1556:'data'!Y1556)=22), 1, 0)</f>
        <v>0</v>
      </c>
      <c r="AA1556">
        <f>IF(data!D1556=3, IF(COUNTIFS(data!A:A, data!A1556, data!G:G, "&lt;&gt;2")=0, 1, 0), 0)</f>
        <v>0</v>
      </c>
      <c r="AB1556">
        <f>IF(AND(data!G1556=2, COUNTIFS(data!A:A, data!A1556, data!G:G, 2) = data!D1556), 1, 0)</f>
        <v>0</v>
      </c>
      <c r="AC1556" t="str">
        <f>IF(AB1556=1, data!D1556, "0")</f>
        <v>0</v>
      </c>
    </row>
    <row r="1557" spans="1:29" x14ac:dyDescent="0.25">
      <c r="A1557" s="1">
        <v>225051</v>
      </c>
      <c r="B1557">
        <v>3</v>
      </c>
      <c r="C1557" s="1" t="s">
        <v>1578</v>
      </c>
      <c r="D1557">
        <v>4</v>
      </c>
      <c r="E1557">
        <v>8</v>
      </c>
      <c r="F1557">
        <v>17</v>
      </c>
      <c r="G1557">
        <v>2</v>
      </c>
      <c r="H1557">
        <v>18</v>
      </c>
      <c r="I1557">
        <v>1</v>
      </c>
      <c r="J1557">
        <v>1</v>
      </c>
      <c r="K1557">
        <v>4</v>
      </c>
      <c r="L1557">
        <v>7</v>
      </c>
      <c r="M1557">
        <v>2</v>
      </c>
      <c r="N1557">
        <v>4</v>
      </c>
      <c r="O1557">
        <v>1</v>
      </c>
      <c r="P1557">
        <v>1</v>
      </c>
      <c r="Q1557">
        <v>13.125</v>
      </c>
      <c r="R1557">
        <v>1</v>
      </c>
      <c r="S1557">
        <v>4</v>
      </c>
      <c r="T1557">
        <v>175</v>
      </c>
      <c r="U1557">
        <v>65.900000000000006</v>
      </c>
      <c r="V1557">
        <v>21.518000000000001</v>
      </c>
      <c r="W1557">
        <v>0.81699999999999995</v>
      </c>
      <c r="X1557">
        <v>1</v>
      </c>
      <c r="Y1557">
        <v>1</v>
      </c>
      <c r="Z1557">
        <f>IF(AND(MIN(data!D1557:'data'!K1557, data!M1557:'data'!Y1557)&gt;=0, IF(data!L1557&lt;0, FALSE, data!L1557&lt;=95),COUNTA(data!D1557:'data'!Y1557)=22), 1, 0)</f>
        <v>1</v>
      </c>
      <c r="AA1557">
        <f>IF(data!D1557=3, IF(COUNTIFS(data!A:A, data!A1557, data!G:G, "&lt;&gt;2")=0, 1, 0), 0)</f>
        <v>0</v>
      </c>
      <c r="AB1557">
        <f>IF(AND(data!G1557=2, COUNTIFS(data!A:A, data!A1557, data!G:G, 2) = data!D1557), 1, 0)</f>
        <v>0</v>
      </c>
      <c r="AC1557" t="str">
        <f>IF(AB1557=1, data!D1557, "0")</f>
        <v>0</v>
      </c>
    </row>
    <row r="1558" spans="1:29" x14ac:dyDescent="0.25">
      <c r="A1558" s="1">
        <v>225051</v>
      </c>
      <c r="B1558">
        <v>4</v>
      </c>
      <c r="C1558" s="1" t="s">
        <v>1579</v>
      </c>
      <c r="D1558">
        <v>4</v>
      </c>
      <c r="E1558">
        <v>8</v>
      </c>
      <c r="F1558">
        <v>17</v>
      </c>
      <c r="G1558">
        <v>1</v>
      </c>
      <c r="H1558">
        <v>15</v>
      </c>
      <c r="I1558">
        <v>-1</v>
      </c>
      <c r="J1558">
        <v>1</v>
      </c>
      <c r="K1558">
        <v>-1</v>
      </c>
      <c r="L1558">
        <v>7</v>
      </c>
      <c r="M1558">
        <v>2</v>
      </c>
      <c r="N1558">
        <v>-1</v>
      </c>
      <c r="O1558">
        <v>-1</v>
      </c>
      <c r="P1558">
        <v>-1</v>
      </c>
      <c r="Q1558">
        <v>-1</v>
      </c>
      <c r="R1558">
        <v>-1</v>
      </c>
      <c r="S1558">
        <v>1</v>
      </c>
      <c r="T1558">
        <v>180.2</v>
      </c>
      <c r="U1558">
        <v>89.5</v>
      </c>
      <c r="V1558">
        <v>27.562000000000001</v>
      </c>
      <c r="W1558">
        <v>-1</v>
      </c>
      <c r="X1558">
        <v>2</v>
      </c>
      <c r="Y1558">
        <v>1</v>
      </c>
      <c r="Z1558">
        <f>IF(AND(MIN(data!D1558:'data'!K1558, data!M1558:'data'!Y1558)&gt;=0, IF(data!L1558&lt;0, FALSE, data!L1558&lt;=95),COUNTA(data!D1558:'data'!Y1558)=22), 1, 0)</f>
        <v>0</v>
      </c>
      <c r="AA1558">
        <f>IF(data!D1558=3, IF(COUNTIFS(data!A:A, data!A1558, data!G:G, "&lt;&gt;2")=0, 1, 0), 0)</f>
        <v>0</v>
      </c>
      <c r="AB1558">
        <f>IF(AND(data!G1558=2, COUNTIFS(data!A:A, data!A1558, data!G:G, 2) = data!D1558), 1, 0)</f>
        <v>0</v>
      </c>
      <c r="AC1558" t="str">
        <f>IF(AB1558=1, data!D1558, "0")</f>
        <v>0</v>
      </c>
    </row>
    <row r="1559" spans="1:29" x14ac:dyDescent="0.25">
      <c r="A1559" s="1">
        <v>225181</v>
      </c>
      <c r="B1559">
        <v>1</v>
      </c>
      <c r="C1559" s="1" t="s">
        <v>1580</v>
      </c>
      <c r="D1559">
        <v>2</v>
      </c>
      <c r="E1559">
        <v>8</v>
      </c>
      <c r="F1559">
        <v>17</v>
      </c>
      <c r="G1559">
        <v>2</v>
      </c>
      <c r="H1559">
        <v>36</v>
      </c>
      <c r="I1559">
        <v>4</v>
      </c>
      <c r="J1559">
        <v>1</v>
      </c>
      <c r="K1559">
        <v>2</v>
      </c>
      <c r="L1559">
        <v>10</v>
      </c>
      <c r="M1559">
        <v>1</v>
      </c>
      <c r="N1559">
        <v>1</v>
      </c>
      <c r="O1559">
        <v>5</v>
      </c>
      <c r="P1559">
        <v>1</v>
      </c>
      <c r="Q1559">
        <v>7.52</v>
      </c>
      <c r="R1559">
        <v>-1</v>
      </c>
      <c r="S1559">
        <v>0</v>
      </c>
      <c r="T1559">
        <v>160.6</v>
      </c>
      <c r="U1559">
        <v>62.5</v>
      </c>
      <c r="V1559">
        <v>24.231999999999999</v>
      </c>
      <c r="W1559">
        <v>0.77900000000000003</v>
      </c>
      <c r="X1559">
        <v>1</v>
      </c>
      <c r="Y1559">
        <v>1</v>
      </c>
      <c r="Z1559">
        <f>IF(AND(MIN(data!D1559:'data'!K1559, data!M1559:'data'!Y1559)&gt;=0, IF(data!L1559&lt;0, FALSE, data!L1559&lt;=95),COUNTA(data!D1559:'data'!Y1559)=22), 1, 0)</f>
        <v>0</v>
      </c>
      <c r="AA1559">
        <f>IF(data!D1559=3, IF(COUNTIFS(data!A:A, data!A1559, data!G:G, "&lt;&gt;2")=0, 1, 0), 0)</f>
        <v>0</v>
      </c>
      <c r="AB1559">
        <f>IF(AND(data!G1559=2, COUNTIFS(data!A:A, data!A1559, data!G:G, 2) = data!D1559), 1, 0)</f>
        <v>1</v>
      </c>
      <c r="AC1559">
        <f>IF(AB1559=1, data!D1559, "0")</f>
        <v>2</v>
      </c>
    </row>
    <row r="1560" spans="1:29" x14ac:dyDescent="0.25">
      <c r="A1560" s="1">
        <v>225181</v>
      </c>
      <c r="B1560">
        <v>2</v>
      </c>
      <c r="C1560" s="1" t="s">
        <v>1581</v>
      </c>
      <c r="D1560">
        <v>2</v>
      </c>
      <c r="E1560">
        <v>8</v>
      </c>
      <c r="F1560">
        <v>17</v>
      </c>
      <c r="G1560">
        <v>2</v>
      </c>
      <c r="H1560">
        <v>9</v>
      </c>
      <c r="I1560">
        <v>-1</v>
      </c>
      <c r="J1560">
        <v>1</v>
      </c>
      <c r="K1560">
        <v>-1</v>
      </c>
      <c r="L1560">
        <v>10</v>
      </c>
      <c r="M1560">
        <v>1</v>
      </c>
      <c r="N1560">
        <v>-1</v>
      </c>
      <c r="O1560">
        <v>-1</v>
      </c>
      <c r="P1560">
        <v>-1</v>
      </c>
      <c r="Q1560">
        <v>-1</v>
      </c>
      <c r="R1560">
        <v>-1</v>
      </c>
      <c r="S1560">
        <v>-2</v>
      </c>
      <c r="T1560">
        <v>135</v>
      </c>
      <c r="U1560">
        <v>35.799999999999997</v>
      </c>
      <c r="V1560">
        <v>19.643000000000001</v>
      </c>
      <c r="W1560">
        <v>-1</v>
      </c>
      <c r="X1560">
        <v>1</v>
      </c>
      <c r="Y1560">
        <v>1</v>
      </c>
      <c r="Z1560">
        <f>IF(AND(MIN(data!D1560:'data'!K1560, data!M1560:'data'!Y1560)&gt;=0, IF(data!L1560&lt;0, FALSE, data!L1560&lt;=95),COUNTA(data!D1560:'data'!Y1560)=22), 1, 0)</f>
        <v>0</v>
      </c>
      <c r="AA1560">
        <f>IF(data!D1560=3, IF(COUNTIFS(data!A:A, data!A1560, data!G:G, "&lt;&gt;2")=0, 1, 0), 0)</f>
        <v>0</v>
      </c>
      <c r="AB1560">
        <f>IF(AND(data!G1560=2, COUNTIFS(data!A:A, data!A1560, data!G:G, 2) = data!D1560), 1, 0)</f>
        <v>1</v>
      </c>
      <c r="AC1560">
        <f>IF(AB1560=1, data!D1560, "0")</f>
        <v>2</v>
      </c>
    </row>
    <row r="1561" spans="1:29" x14ac:dyDescent="0.25">
      <c r="A1561" s="1">
        <v>225251</v>
      </c>
      <c r="B1561">
        <v>1</v>
      </c>
      <c r="C1561" s="1" t="s">
        <v>1582</v>
      </c>
      <c r="D1561">
        <v>1</v>
      </c>
      <c r="E1561">
        <v>8</v>
      </c>
      <c r="F1561">
        <v>17</v>
      </c>
      <c r="G1561">
        <v>1</v>
      </c>
      <c r="H1561">
        <v>58</v>
      </c>
      <c r="I1561">
        <v>4</v>
      </c>
      <c r="J1561">
        <v>1</v>
      </c>
      <c r="K1561">
        <v>4</v>
      </c>
      <c r="L1561">
        <v>3</v>
      </c>
      <c r="M1561">
        <v>2</v>
      </c>
      <c r="N1561">
        <v>2</v>
      </c>
      <c r="O1561">
        <v>5</v>
      </c>
      <c r="P1561">
        <v>1</v>
      </c>
      <c r="Q1561">
        <v>3.2309999999999999</v>
      </c>
      <c r="R1561">
        <v>-1</v>
      </c>
      <c r="S1561">
        <v>0</v>
      </c>
      <c r="T1561">
        <v>159</v>
      </c>
      <c r="U1561">
        <v>49.9</v>
      </c>
      <c r="V1561">
        <v>19.738</v>
      </c>
      <c r="W1561">
        <v>0.77300000000000002</v>
      </c>
      <c r="X1561">
        <v>1</v>
      </c>
      <c r="Y1561">
        <v>3</v>
      </c>
      <c r="Z1561">
        <f>IF(AND(MIN(data!D1561:'data'!K1561, data!M1561:'data'!Y1561)&gt;=0, IF(data!L1561&lt;0, FALSE, data!L1561&lt;=95),COUNTA(data!D1561:'data'!Y1561)=22), 1, 0)</f>
        <v>0</v>
      </c>
      <c r="AA1561">
        <f>IF(data!D1561=3, IF(COUNTIFS(data!A:A, data!A1561, data!G:G, "&lt;&gt;2")=0, 1, 0), 0)</f>
        <v>0</v>
      </c>
      <c r="AB1561">
        <f>IF(AND(data!G1561=2, COUNTIFS(data!A:A, data!A1561, data!G:G, 2) = data!D1561), 1, 0)</f>
        <v>0</v>
      </c>
      <c r="AC1561" t="str">
        <f>IF(AB1561=1, data!D1561, "0")</f>
        <v>0</v>
      </c>
    </row>
    <row r="1562" spans="1:29" x14ac:dyDescent="0.25">
      <c r="A1562" s="1">
        <v>225341</v>
      </c>
      <c r="B1562">
        <v>1</v>
      </c>
      <c r="C1562" s="1" t="s">
        <v>1583</v>
      </c>
      <c r="D1562">
        <v>2</v>
      </c>
      <c r="E1562">
        <v>8</v>
      </c>
      <c r="F1562">
        <v>17</v>
      </c>
      <c r="G1562">
        <v>2</v>
      </c>
      <c r="H1562">
        <v>47</v>
      </c>
      <c r="I1562">
        <v>2</v>
      </c>
      <c r="J1562">
        <v>1</v>
      </c>
      <c r="K1562">
        <v>1</v>
      </c>
      <c r="L1562">
        <v>19</v>
      </c>
      <c r="M1562">
        <v>1</v>
      </c>
      <c r="N1562">
        <v>3</v>
      </c>
      <c r="O1562">
        <v>5</v>
      </c>
      <c r="P1562">
        <v>1</v>
      </c>
      <c r="Q1562">
        <v>4.7590000000000003</v>
      </c>
      <c r="R1562">
        <v>-1</v>
      </c>
      <c r="S1562">
        <v>0</v>
      </c>
      <c r="T1562">
        <v>157.5</v>
      </c>
      <c r="U1562">
        <v>64.599999999999994</v>
      </c>
      <c r="V1562">
        <v>26.042000000000002</v>
      </c>
      <c r="W1562">
        <v>0.76600000000000001</v>
      </c>
      <c r="X1562">
        <v>2</v>
      </c>
      <c r="Y1562">
        <v>1</v>
      </c>
      <c r="Z1562">
        <f>IF(AND(MIN(data!D1562:'data'!K1562, data!M1562:'data'!Y1562)&gt;=0, IF(data!L1562&lt;0, FALSE, data!L1562&lt;=95),COUNTA(data!D1562:'data'!Y1562)=22), 1, 0)</f>
        <v>0</v>
      </c>
      <c r="AA1562">
        <f>IF(data!D1562=3, IF(COUNTIFS(data!A:A, data!A1562, data!G:G, "&lt;&gt;2")=0, 1, 0), 0)</f>
        <v>0</v>
      </c>
      <c r="AB1562">
        <f>IF(AND(data!G1562=2, COUNTIFS(data!A:A, data!A1562, data!G:G, 2) = data!D1562), 1, 0)</f>
        <v>0</v>
      </c>
      <c r="AC1562" t="str">
        <f>IF(AB1562=1, data!D1562, "0")</f>
        <v>0</v>
      </c>
    </row>
    <row r="1563" spans="1:29" x14ac:dyDescent="0.25">
      <c r="A1563" s="1">
        <v>225341</v>
      </c>
      <c r="B1563">
        <v>2</v>
      </c>
      <c r="C1563" s="1" t="s">
        <v>1584</v>
      </c>
      <c r="D1563">
        <v>2</v>
      </c>
      <c r="E1563">
        <v>8</v>
      </c>
      <c r="F1563">
        <v>17</v>
      </c>
      <c r="G1563">
        <v>1</v>
      </c>
      <c r="H1563">
        <v>51</v>
      </c>
      <c r="I1563">
        <v>2</v>
      </c>
      <c r="J1563">
        <v>1</v>
      </c>
      <c r="K1563">
        <v>2</v>
      </c>
      <c r="L1563">
        <v>19</v>
      </c>
      <c r="M1563">
        <v>1</v>
      </c>
      <c r="N1563">
        <v>3</v>
      </c>
      <c r="O1563">
        <v>5</v>
      </c>
      <c r="P1563">
        <v>1</v>
      </c>
      <c r="Q1563">
        <v>6.23</v>
      </c>
      <c r="R1563">
        <v>-1</v>
      </c>
      <c r="S1563">
        <v>0</v>
      </c>
      <c r="T1563">
        <v>176.9</v>
      </c>
      <c r="U1563">
        <v>84.5</v>
      </c>
      <c r="V1563">
        <v>27.001999999999999</v>
      </c>
      <c r="W1563">
        <v>0.98299999999999998</v>
      </c>
      <c r="X1563">
        <v>1</v>
      </c>
      <c r="Y1563">
        <v>3</v>
      </c>
      <c r="Z1563">
        <f>IF(AND(MIN(data!D1563:'data'!K1563, data!M1563:'data'!Y1563)&gt;=0, IF(data!L1563&lt;0, FALSE, data!L1563&lt;=95),COUNTA(data!D1563:'data'!Y1563)=22), 1, 0)</f>
        <v>0</v>
      </c>
      <c r="AA1563">
        <f>IF(data!D1563=3, IF(COUNTIFS(data!A:A, data!A1563, data!G:G, "&lt;&gt;2")=0, 1, 0), 0)</f>
        <v>0</v>
      </c>
      <c r="AB1563">
        <f>IF(AND(data!G1563=2, COUNTIFS(data!A:A, data!A1563, data!G:G, 2) = data!D1563), 1, 0)</f>
        <v>0</v>
      </c>
      <c r="AC1563" t="str">
        <f>IF(AB1563=1, data!D1563, "0")</f>
        <v>0</v>
      </c>
    </row>
    <row r="1564" spans="1:29" x14ac:dyDescent="0.25">
      <c r="A1564" s="1">
        <v>225351</v>
      </c>
      <c r="B1564">
        <v>1</v>
      </c>
      <c r="C1564" s="1" t="s">
        <v>1585</v>
      </c>
      <c r="D1564">
        <v>1</v>
      </c>
      <c r="E1564">
        <v>8</v>
      </c>
      <c r="F1564">
        <v>17</v>
      </c>
      <c r="G1564">
        <v>2</v>
      </c>
      <c r="H1564">
        <v>75</v>
      </c>
      <c r="I1564">
        <v>5</v>
      </c>
      <c r="J1564">
        <v>1</v>
      </c>
      <c r="K1564">
        <v>7</v>
      </c>
      <c r="L1564">
        <v>6</v>
      </c>
      <c r="M1564">
        <v>2</v>
      </c>
      <c r="N1564">
        <v>1</v>
      </c>
      <c r="O1564">
        <v>5</v>
      </c>
      <c r="P1564">
        <v>1</v>
      </c>
      <c r="Q1564">
        <v>6.5179999999999998</v>
      </c>
      <c r="R1564">
        <v>-1</v>
      </c>
      <c r="S1564">
        <v>0</v>
      </c>
      <c r="T1564">
        <v>178.5</v>
      </c>
      <c r="U1564">
        <v>83.5</v>
      </c>
      <c r="V1564">
        <v>26.207000000000001</v>
      </c>
      <c r="W1564">
        <v>0.93500000000000005</v>
      </c>
      <c r="X1564">
        <v>1</v>
      </c>
      <c r="Y1564">
        <v>3</v>
      </c>
      <c r="Z1564">
        <f>IF(AND(MIN(data!D1564:'data'!K1564, data!M1564:'data'!Y1564)&gt;=0, IF(data!L1564&lt;0, FALSE, data!L1564&lt;=95),COUNTA(data!D1564:'data'!Y1564)=22), 1, 0)</f>
        <v>0</v>
      </c>
      <c r="AA1564">
        <f>IF(data!D1564=3, IF(COUNTIFS(data!A:A, data!A1564, data!G:G, "&lt;&gt;2")=0, 1, 0), 0)</f>
        <v>0</v>
      </c>
      <c r="AB1564">
        <f>IF(AND(data!G1564=2, COUNTIFS(data!A:A, data!A1564, data!G:G, 2) = data!D1564), 1, 0)</f>
        <v>1</v>
      </c>
      <c r="AC1564">
        <f>IF(AB1564=1, data!D1564, "0")</f>
        <v>1</v>
      </c>
    </row>
    <row r="1565" spans="1:29" x14ac:dyDescent="0.25">
      <c r="A1565" s="1">
        <v>226151</v>
      </c>
      <c r="B1565">
        <v>1</v>
      </c>
      <c r="C1565" s="1" t="s">
        <v>1586</v>
      </c>
      <c r="D1565">
        <v>1</v>
      </c>
      <c r="E1565">
        <v>7</v>
      </c>
      <c r="F1565">
        <v>7</v>
      </c>
      <c r="G1565">
        <v>2</v>
      </c>
      <c r="H1565">
        <v>29</v>
      </c>
      <c r="I1565">
        <v>1</v>
      </c>
      <c r="J1565">
        <v>1</v>
      </c>
      <c r="K1565">
        <v>1</v>
      </c>
      <c r="L1565">
        <v>97</v>
      </c>
      <c r="M1565">
        <v>1</v>
      </c>
      <c r="N1565">
        <v>3</v>
      </c>
      <c r="O1565">
        <v>5</v>
      </c>
      <c r="P1565">
        <v>1</v>
      </c>
      <c r="Q1565">
        <v>3.7650000000000001</v>
      </c>
      <c r="R1565">
        <v>-1</v>
      </c>
      <c r="S1565">
        <v>-2</v>
      </c>
      <c r="T1565">
        <v>-1</v>
      </c>
      <c r="U1565">
        <v>-1</v>
      </c>
      <c r="V1565">
        <v>-1</v>
      </c>
      <c r="W1565">
        <v>-1</v>
      </c>
      <c r="X1565">
        <v>-2</v>
      </c>
      <c r="Y1565">
        <v>-2</v>
      </c>
      <c r="Z1565">
        <f>IF(AND(MIN(data!D1565:'data'!K1565, data!M1565:'data'!Y1565)&gt;=0, IF(data!L1565&lt;0, FALSE, data!L1565&lt;=95),COUNTA(data!D1565:'data'!Y1565)=22), 1, 0)</f>
        <v>0</v>
      </c>
      <c r="AA1565">
        <f>IF(data!D1565=3, IF(COUNTIFS(data!A:A, data!A1565, data!G:G, "&lt;&gt;2")=0, 1, 0), 0)</f>
        <v>0</v>
      </c>
      <c r="AB1565">
        <f>IF(AND(data!G1565=2, COUNTIFS(data!A:A, data!A1565, data!G:G, 2) = data!D1565), 1, 0)</f>
        <v>1</v>
      </c>
      <c r="AC1565">
        <f>IF(AB1565=1, data!D1565, "0")</f>
        <v>1</v>
      </c>
    </row>
    <row r="1566" spans="1:29" x14ac:dyDescent="0.25">
      <c r="A1566" s="1">
        <v>226201</v>
      </c>
      <c r="B1566">
        <v>1</v>
      </c>
      <c r="C1566" s="1" t="s">
        <v>1587</v>
      </c>
      <c r="D1566">
        <v>3</v>
      </c>
      <c r="E1566">
        <v>7</v>
      </c>
      <c r="F1566">
        <v>7</v>
      </c>
      <c r="G1566">
        <v>1</v>
      </c>
      <c r="H1566">
        <v>55</v>
      </c>
      <c r="I1566">
        <v>2</v>
      </c>
      <c r="J1566">
        <v>1</v>
      </c>
      <c r="K1566">
        <v>7</v>
      </c>
      <c r="L1566">
        <v>96</v>
      </c>
      <c r="M1566">
        <v>1</v>
      </c>
      <c r="N1566">
        <v>1</v>
      </c>
      <c r="O1566">
        <v>5</v>
      </c>
      <c r="P1566">
        <v>1</v>
      </c>
      <c r="Q1566">
        <v>39.29</v>
      </c>
      <c r="R1566">
        <v>-1</v>
      </c>
      <c r="S1566">
        <v>0</v>
      </c>
      <c r="T1566">
        <v>168.2</v>
      </c>
      <c r="U1566">
        <v>81.3</v>
      </c>
      <c r="V1566">
        <v>28.736999999999998</v>
      </c>
      <c r="W1566">
        <v>0.93200000000000005</v>
      </c>
      <c r="X1566">
        <v>-8</v>
      </c>
      <c r="Y1566">
        <v>3</v>
      </c>
      <c r="Z1566">
        <f>IF(AND(MIN(data!D1566:'data'!K1566, data!M1566:'data'!Y1566)&gt;=0, IF(data!L1566&lt;0, FALSE, data!L1566&lt;=95),COUNTA(data!D1566:'data'!Y1566)=22), 1, 0)</f>
        <v>0</v>
      </c>
      <c r="AA1566">
        <f>IF(data!D1566=3, IF(COUNTIFS(data!A:A, data!A1566, data!G:G, "&lt;&gt;2")=0, 1, 0), 0)</f>
        <v>0</v>
      </c>
      <c r="AB1566">
        <f>IF(AND(data!G1566=2, COUNTIFS(data!A:A, data!A1566, data!G:G, 2) = data!D1566), 1, 0)</f>
        <v>0</v>
      </c>
      <c r="AC1566" t="str">
        <f>IF(AB1566=1, data!D1566, "0")</f>
        <v>0</v>
      </c>
    </row>
    <row r="1567" spans="1:29" x14ac:dyDescent="0.25">
      <c r="A1567" s="1">
        <v>226201</v>
      </c>
      <c r="B1567">
        <v>2</v>
      </c>
      <c r="C1567" s="1" t="s">
        <v>1588</v>
      </c>
      <c r="D1567">
        <v>3</v>
      </c>
      <c r="E1567">
        <v>7</v>
      </c>
      <c r="F1567">
        <v>7</v>
      </c>
      <c r="G1567">
        <v>2</v>
      </c>
      <c r="H1567">
        <v>55</v>
      </c>
      <c r="I1567">
        <v>2</v>
      </c>
      <c r="J1567">
        <v>1</v>
      </c>
      <c r="K1567">
        <v>3</v>
      </c>
      <c r="L1567">
        <v>96</v>
      </c>
      <c r="M1567">
        <v>3</v>
      </c>
      <c r="N1567">
        <v>3</v>
      </c>
      <c r="O1567">
        <v>5</v>
      </c>
      <c r="P1567">
        <v>1</v>
      </c>
      <c r="Q1567">
        <v>28.288</v>
      </c>
      <c r="R1567">
        <v>-1</v>
      </c>
      <c r="S1567">
        <v>0</v>
      </c>
      <c r="T1567">
        <v>152.6</v>
      </c>
      <c r="U1567">
        <v>58.4</v>
      </c>
      <c r="V1567">
        <v>25.079000000000001</v>
      </c>
      <c r="W1567">
        <v>-1</v>
      </c>
      <c r="X1567">
        <v>2</v>
      </c>
      <c r="Y1567">
        <v>1</v>
      </c>
      <c r="Z1567">
        <f>IF(AND(MIN(data!D1567:'data'!K1567, data!M1567:'data'!Y1567)&gt;=0, IF(data!L1567&lt;0, FALSE, data!L1567&lt;=95),COUNTA(data!D1567:'data'!Y1567)=22), 1, 0)</f>
        <v>0</v>
      </c>
      <c r="AA1567">
        <f>IF(data!D1567=3, IF(COUNTIFS(data!A:A, data!A1567, data!G:G, "&lt;&gt;2")=0, 1, 0), 0)</f>
        <v>0</v>
      </c>
      <c r="AB1567">
        <f>IF(AND(data!G1567=2, COUNTIFS(data!A:A, data!A1567, data!G:G, 2) = data!D1567), 1, 0)</f>
        <v>0</v>
      </c>
      <c r="AC1567" t="str">
        <f>IF(AB1567=1, data!D1567, "0")</f>
        <v>0</v>
      </c>
    </row>
    <row r="1568" spans="1:29" x14ac:dyDescent="0.25">
      <c r="A1568" s="1">
        <v>226201</v>
      </c>
      <c r="B1568">
        <v>3</v>
      </c>
      <c r="C1568" s="1" t="s">
        <v>1589</v>
      </c>
      <c r="D1568">
        <v>3</v>
      </c>
      <c r="E1568">
        <v>7</v>
      </c>
      <c r="F1568">
        <v>7</v>
      </c>
      <c r="G1568">
        <v>1</v>
      </c>
      <c r="H1568">
        <v>20</v>
      </c>
      <c r="I1568">
        <v>1</v>
      </c>
      <c r="J1568">
        <v>-8</v>
      </c>
      <c r="K1568">
        <v>-1</v>
      </c>
      <c r="L1568">
        <v>96</v>
      </c>
      <c r="M1568">
        <v>1</v>
      </c>
      <c r="N1568">
        <v>-1</v>
      </c>
      <c r="O1568">
        <v>-1</v>
      </c>
      <c r="P1568">
        <v>-1</v>
      </c>
      <c r="Q1568">
        <v>-1</v>
      </c>
      <c r="R1568">
        <v>3</v>
      </c>
      <c r="S1568">
        <v>-2</v>
      </c>
      <c r="T1568">
        <v>-1</v>
      </c>
      <c r="U1568">
        <v>-1</v>
      </c>
      <c r="V1568">
        <v>-1</v>
      </c>
      <c r="W1568">
        <v>-1</v>
      </c>
      <c r="X1568">
        <v>-2</v>
      </c>
      <c r="Y1568">
        <v>-2</v>
      </c>
      <c r="Z1568">
        <f>IF(AND(MIN(data!D1568:'data'!K1568, data!M1568:'data'!Y1568)&gt;=0, IF(data!L1568&lt;0, FALSE, data!L1568&lt;=95),COUNTA(data!D1568:'data'!Y1568)=22), 1, 0)</f>
        <v>0</v>
      </c>
      <c r="AA1568">
        <f>IF(data!D1568=3, IF(COUNTIFS(data!A:A, data!A1568, data!G:G, "&lt;&gt;2")=0, 1, 0), 0)</f>
        <v>0</v>
      </c>
      <c r="AB1568">
        <f>IF(AND(data!G1568=2, COUNTIFS(data!A:A, data!A1568, data!G:G, 2) = data!D1568), 1, 0)</f>
        <v>0</v>
      </c>
      <c r="AC1568" t="str">
        <f>IF(AB1568=1, data!D1568, "0")</f>
        <v>0</v>
      </c>
    </row>
    <row r="1569" spans="1:29" x14ac:dyDescent="0.25">
      <c r="A1569" s="1">
        <v>226251</v>
      </c>
      <c r="B1569">
        <v>1</v>
      </c>
      <c r="C1569" s="1" t="s">
        <v>1590</v>
      </c>
      <c r="D1569">
        <v>1</v>
      </c>
      <c r="E1569">
        <v>7</v>
      </c>
      <c r="F1569">
        <v>7</v>
      </c>
      <c r="G1569">
        <v>1</v>
      </c>
      <c r="H1569">
        <v>36</v>
      </c>
      <c r="I1569">
        <v>1</v>
      </c>
      <c r="J1569">
        <v>2</v>
      </c>
      <c r="K1569">
        <v>4</v>
      </c>
      <c r="L1569">
        <v>8</v>
      </c>
      <c r="M1569">
        <v>3</v>
      </c>
      <c r="N1569">
        <v>4</v>
      </c>
      <c r="O1569">
        <v>2</v>
      </c>
      <c r="P1569">
        <v>1</v>
      </c>
      <c r="Q1569">
        <v>0.51900000000000002</v>
      </c>
      <c r="R1569">
        <v>-1</v>
      </c>
      <c r="S1569">
        <v>0</v>
      </c>
      <c r="T1569">
        <v>-1</v>
      </c>
      <c r="U1569">
        <v>-1</v>
      </c>
      <c r="V1569">
        <v>-1</v>
      </c>
      <c r="W1569">
        <v>0.89500000000000002</v>
      </c>
      <c r="X1569">
        <v>-8</v>
      </c>
      <c r="Y1569">
        <v>1</v>
      </c>
      <c r="Z1569">
        <f>IF(AND(MIN(data!D1569:'data'!K1569, data!M1569:'data'!Y1569)&gt;=0, IF(data!L1569&lt;0, FALSE, data!L1569&lt;=95),COUNTA(data!D1569:'data'!Y1569)=22), 1, 0)</f>
        <v>0</v>
      </c>
      <c r="AA1569">
        <f>IF(data!D1569=3, IF(COUNTIFS(data!A:A, data!A1569, data!G:G, "&lt;&gt;2")=0, 1, 0), 0)</f>
        <v>0</v>
      </c>
      <c r="AB1569">
        <f>IF(AND(data!G1569=2, COUNTIFS(data!A:A, data!A1569, data!G:G, 2) = data!D1569), 1, 0)</f>
        <v>0</v>
      </c>
      <c r="AC1569" t="str">
        <f>IF(AB1569=1, data!D1569, "0")</f>
        <v>0</v>
      </c>
    </row>
    <row r="1570" spans="1:29" x14ac:dyDescent="0.25">
      <c r="A1570" s="1">
        <v>226271</v>
      </c>
      <c r="B1570">
        <v>1</v>
      </c>
      <c r="C1570" s="1" t="s">
        <v>1591</v>
      </c>
      <c r="D1570">
        <v>1</v>
      </c>
      <c r="E1570">
        <v>7</v>
      </c>
      <c r="F1570">
        <v>7</v>
      </c>
      <c r="G1570">
        <v>1</v>
      </c>
      <c r="H1570">
        <v>32</v>
      </c>
      <c r="I1570">
        <v>1</v>
      </c>
      <c r="J1570">
        <v>1</v>
      </c>
      <c r="K1570">
        <v>7</v>
      </c>
      <c r="L1570">
        <v>5</v>
      </c>
      <c r="M1570">
        <v>2</v>
      </c>
      <c r="N1570">
        <v>4</v>
      </c>
      <c r="O1570">
        <v>1</v>
      </c>
      <c r="P1570">
        <v>1</v>
      </c>
      <c r="Q1570">
        <v>36</v>
      </c>
      <c r="R1570">
        <v>-1</v>
      </c>
      <c r="S1570">
        <v>2</v>
      </c>
      <c r="T1570">
        <v>-1</v>
      </c>
      <c r="U1570">
        <v>-1</v>
      </c>
      <c r="V1570">
        <v>-1</v>
      </c>
      <c r="W1570">
        <v>0.96499999999999997</v>
      </c>
      <c r="X1570">
        <v>3</v>
      </c>
      <c r="Y1570">
        <v>3</v>
      </c>
      <c r="Z1570">
        <f>IF(AND(MIN(data!D1570:'data'!K1570, data!M1570:'data'!Y1570)&gt;=0, IF(data!L1570&lt;0, FALSE, data!L1570&lt;=95),COUNTA(data!D1570:'data'!Y1570)=22), 1, 0)</f>
        <v>0</v>
      </c>
      <c r="AA1570">
        <f>IF(data!D1570=3, IF(COUNTIFS(data!A:A, data!A1570, data!G:G, "&lt;&gt;2")=0, 1, 0), 0)</f>
        <v>0</v>
      </c>
      <c r="AB1570">
        <f>IF(AND(data!G1570=2, COUNTIFS(data!A:A, data!A1570, data!G:G, 2) = data!D1570), 1, 0)</f>
        <v>0</v>
      </c>
      <c r="AC1570" t="str">
        <f>IF(AB1570=1, data!D1570, "0")</f>
        <v>0</v>
      </c>
    </row>
    <row r="1571" spans="1:29" x14ac:dyDescent="0.25">
      <c r="A1571" s="1">
        <v>226341</v>
      </c>
      <c r="B1571">
        <v>1</v>
      </c>
      <c r="C1571" s="1" t="s">
        <v>1592</v>
      </c>
      <c r="D1571">
        <v>2</v>
      </c>
      <c r="E1571">
        <v>7</v>
      </c>
      <c r="F1571">
        <v>7</v>
      </c>
      <c r="G1571">
        <v>2</v>
      </c>
      <c r="H1571">
        <v>84</v>
      </c>
      <c r="I1571">
        <v>5</v>
      </c>
      <c r="J1571">
        <v>1</v>
      </c>
      <c r="K1571">
        <v>4</v>
      </c>
      <c r="L1571">
        <v>96</v>
      </c>
      <c r="M1571">
        <v>3</v>
      </c>
      <c r="N1571">
        <v>1</v>
      </c>
      <c r="O1571">
        <v>5</v>
      </c>
      <c r="P1571">
        <v>2</v>
      </c>
      <c r="Q1571">
        <v>5.8000000000000003E-2</v>
      </c>
      <c r="R1571">
        <v>-1</v>
      </c>
      <c r="S1571">
        <v>2</v>
      </c>
      <c r="T1571">
        <v>-1</v>
      </c>
      <c r="U1571">
        <v>-1</v>
      </c>
      <c r="V1571">
        <v>-1</v>
      </c>
      <c r="W1571">
        <v>-1</v>
      </c>
      <c r="X1571">
        <v>1</v>
      </c>
      <c r="Y1571">
        <v>3</v>
      </c>
      <c r="Z1571">
        <f>IF(AND(MIN(data!D1571:'data'!K1571, data!M1571:'data'!Y1571)&gt;=0, IF(data!L1571&lt;0, FALSE, data!L1571&lt;=95),COUNTA(data!D1571:'data'!Y1571)=22), 1, 0)</f>
        <v>0</v>
      </c>
      <c r="AA1571">
        <f>IF(data!D1571=3, IF(COUNTIFS(data!A:A, data!A1571, data!G:G, "&lt;&gt;2")=0, 1, 0), 0)</f>
        <v>0</v>
      </c>
      <c r="AB1571">
        <f>IF(AND(data!G1571=2, COUNTIFS(data!A:A, data!A1571, data!G:G, 2) = data!D1571), 1, 0)</f>
        <v>1</v>
      </c>
      <c r="AC1571">
        <f>IF(AB1571=1, data!D1571, "0")</f>
        <v>2</v>
      </c>
    </row>
    <row r="1572" spans="1:29" x14ac:dyDescent="0.25">
      <c r="A1572" s="1">
        <v>226341</v>
      </c>
      <c r="B1572">
        <v>2</v>
      </c>
      <c r="C1572" s="1" t="s">
        <v>1593</v>
      </c>
      <c r="D1572">
        <v>2</v>
      </c>
      <c r="E1572">
        <v>7</v>
      </c>
      <c r="F1572">
        <v>7</v>
      </c>
      <c r="G1572">
        <v>2</v>
      </c>
      <c r="H1572">
        <v>80</v>
      </c>
      <c r="I1572">
        <v>1</v>
      </c>
      <c r="J1572">
        <v>1</v>
      </c>
      <c r="K1572">
        <v>4</v>
      </c>
      <c r="L1572">
        <v>96</v>
      </c>
      <c r="M1572">
        <v>2</v>
      </c>
      <c r="N1572">
        <v>1</v>
      </c>
      <c r="O1572">
        <v>5</v>
      </c>
      <c r="P1572">
        <v>2</v>
      </c>
      <c r="Q1572">
        <v>0.115</v>
      </c>
      <c r="R1572">
        <v>-1</v>
      </c>
      <c r="S1572">
        <v>-2</v>
      </c>
      <c r="T1572">
        <v>-1</v>
      </c>
      <c r="U1572">
        <v>-1</v>
      </c>
      <c r="V1572">
        <v>-1</v>
      </c>
      <c r="W1572">
        <v>-1</v>
      </c>
      <c r="X1572">
        <v>-2</v>
      </c>
      <c r="Y1572">
        <v>-2</v>
      </c>
      <c r="Z1572">
        <f>IF(AND(MIN(data!D1572:'data'!K1572, data!M1572:'data'!Y1572)&gt;=0, IF(data!L1572&lt;0, FALSE, data!L1572&lt;=95),COUNTA(data!D1572:'data'!Y1572)=22), 1, 0)</f>
        <v>0</v>
      </c>
      <c r="AA1572">
        <f>IF(data!D1572=3, IF(COUNTIFS(data!A:A, data!A1572, data!G:G, "&lt;&gt;2")=0, 1, 0), 0)</f>
        <v>0</v>
      </c>
      <c r="AB1572">
        <f>IF(AND(data!G1572=2, COUNTIFS(data!A:A, data!A1572, data!G:G, 2) = data!D1572), 1, 0)</f>
        <v>1</v>
      </c>
      <c r="AC1572">
        <f>IF(AB1572=1, data!D1572, "0")</f>
        <v>2</v>
      </c>
    </row>
    <row r="1573" spans="1:29" x14ac:dyDescent="0.25">
      <c r="A1573" s="1">
        <v>226351</v>
      </c>
      <c r="B1573">
        <v>1</v>
      </c>
      <c r="C1573" s="1" t="s">
        <v>1594</v>
      </c>
      <c r="D1573">
        <v>3</v>
      </c>
      <c r="E1573">
        <v>7</v>
      </c>
      <c r="F1573">
        <v>7</v>
      </c>
      <c r="G1573">
        <v>2</v>
      </c>
      <c r="H1573">
        <v>28</v>
      </c>
      <c r="I1573">
        <v>1</v>
      </c>
      <c r="J1573">
        <v>4</v>
      </c>
      <c r="K1573">
        <v>4</v>
      </c>
      <c r="L1573">
        <v>10</v>
      </c>
      <c r="M1573">
        <v>2</v>
      </c>
      <c r="N1573">
        <v>4</v>
      </c>
      <c r="O1573">
        <v>1</v>
      </c>
      <c r="P1573">
        <v>1</v>
      </c>
      <c r="Q1573">
        <v>14.75</v>
      </c>
      <c r="R1573">
        <v>-1</v>
      </c>
      <c r="S1573">
        <v>7</v>
      </c>
      <c r="T1573">
        <v>180.3</v>
      </c>
      <c r="U1573">
        <v>-1</v>
      </c>
      <c r="V1573">
        <v>-1</v>
      </c>
      <c r="W1573">
        <v>-1</v>
      </c>
      <c r="X1573">
        <v>1</v>
      </c>
      <c r="Y1573">
        <v>3</v>
      </c>
      <c r="Z1573">
        <f>IF(AND(MIN(data!D1573:'data'!K1573, data!M1573:'data'!Y1573)&gt;=0, IF(data!L1573&lt;0, FALSE, data!L1573&lt;=95),COUNTA(data!D1573:'data'!Y1573)=22), 1, 0)</f>
        <v>0</v>
      </c>
      <c r="AA1573">
        <f>IF(data!D1573=3, IF(COUNTIFS(data!A:A, data!A1573, data!G:G, "&lt;&gt;2")=0, 1, 0), 0)</f>
        <v>0</v>
      </c>
      <c r="AB1573">
        <f>IF(AND(data!G1573=2, COUNTIFS(data!A:A, data!A1573, data!G:G, 2) = data!D1573), 1, 0)</f>
        <v>0</v>
      </c>
      <c r="AC1573" t="str">
        <f>IF(AB1573=1, data!D1573, "0")</f>
        <v>0</v>
      </c>
    </row>
    <row r="1574" spans="1:29" x14ac:dyDescent="0.25">
      <c r="A1574" s="1">
        <v>226351</v>
      </c>
      <c r="B1574">
        <v>2</v>
      </c>
      <c r="C1574" s="1" t="s">
        <v>1595</v>
      </c>
      <c r="D1574">
        <v>3</v>
      </c>
      <c r="E1574">
        <v>7</v>
      </c>
      <c r="F1574">
        <v>7</v>
      </c>
      <c r="G1574">
        <v>1</v>
      </c>
      <c r="H1574">
        <v>8</v>
      </c>
      <c r="I1574">
        <v>-1</v>
      </c>
      <c r="J1574">
        <v>4</v>
      </c>
      <c r="K1574">
        <v>-1</v>
      </c>
      <c r="L1574">
        <v>10</v>
      </c>
      <c r="M1574">
        <v>1</v>
      </c>
      <c r="N1574">
        <v>-1</v>
      </c>
      <c r="O1574">
        <v>-1</v>
      </c>
      <c r="P1574">
        <v>-1</v>
      </c>
      <c r="Q1574">
        <v>-1</v>
      </c>
      <c r="R1574">
        <v>-1</v>
      </c>
      <c r="S1574">
        <v>-2</v>
      </c>
      <c r="T1574">
        <v>134</v>
      </c>
      <c r="U1574">
        <v>-1</v>
      </c>
      <c r="V1574">
        <v>-1</v>
      </c>
      <c r="W1574">
        <v>-1</v>
      </c>
      <c r="X1574">
        <v>-8</v>
      </c>
      <c r="Y1574">
        <v>3</v>
      </c>
      <c r="Z1574">
        <f>IF(AND(MIN(data!D1574:'data'!K1574, data!M1574:'data'!Y1574)&gt;=0, IF(data!L1574&lt;0, FALSE, data!L1574&lt;=95),COUNTA(data!D1574:'data'!Y1574)=22), 1, 0)</f>
        <v>0</v>
      </c>
      <c r="AA1574">
        <f>IF(data!D1574=3, IF(COUNTIFS(data!A:A, data!A1574, data!G:G, "&lt;&gt;2")=0, 1, 0), 0)</f>
        <v>0</v>
      </c>
      <c r="AB1574">
        <f>IF(AND(data!G1574=2, COUNTIFS(data!A:A, data!A1574, data!G:G, 2) = data!D1574), 1, 0)</f>
        <v>0</v>
      </c>
      <c r="AC1574" t="str">
        <f>IF(AB1574=1, data!D1574, "0")</f>
        <v>0</v>
      </c>
    </row>
    <row r="1575" spans="1:29" x14ac:dyDescent="0.25">
      <c r="A1575" s="1">
        <v>226351</v>
      </c>
      <c r="B1575">
        <v>3</v>
      </c>
      <c r="C1575" s="1" t="s">
        <v>1596</v>
      </c>
      <c r="D1575">
        <v>3</v>
      </c>
      <c r="E1575">
        <v>7</v>
      </c>
      <c r="F1575">
        <v>7</v>
      </c>
      <c r="G1575">
        <v>2</v>
      </c>
      <c r="H1575">
        <v>5</v>
      </c>
      <c r="I1575">
        <v>-1</v>
      </c>
      <c r="J1575">
        <v>4</v>
      </c>
      <c r="K1575">
        <v>-1</v>
      </c>
      <c r="L1575">
        <v>10</v>
      </c>
      <c r="M1575">
        <v>1</v>
      </c>
      <c r="N1575">
        <v>-1</v>
      </c>
      <c r="O1575">
        <v>-1</v>
      </c>
      <c r="P1575">
        <v>-1</v>
      </c>
      <c r="Q1575">
        <v>-1</v>
      </c>
      <c r="R1575">
        <v>-1</v>
      </c>
      <c r="S1575">
        <v>-2</v>
      </c>
      <c r="T1575">
        <v>115</v>
      </c>
      <c r="U1575">
        <v>-1</v>
      </c>
      <c r="V1575">
        <v>-1</v>
      </c>
      <c r="W1575">
        <v>-1</v>
      </c>
      <c r="X1575">
        <v>-2</v>
      </c>
      <c r="Y1575">
        <v>-2</v>
      </c>
      <c r="Z1575">
        <f>IF(AND(MIN(data!D1575:'data'!K1575, data!M1575:'data'!Y1575)&gt;=0, IF(data!L1575&lt;0, FALSE, data!L1575&lt;=95),COUNTA(data!D1575:'data'!Y1575)=22), 1, 0)</f>
        <v>0</v>
      </c>
      <c r="AA1575">
        <f>IF(data!D1575=3, IF(COUNTIFS(data!A:A, data!A1575, data!G:G, "&lt;&gt;2")=0, 1, 0), 0)</f>
        <v>0</v>
      </c>
      <c r="AB1575">
        <f>IF(AND(data!G1575=2, COUNTIFS(data!A:A, data!A1575, data!G:G, 2) = data!D1575), 1, 0)</f>
        <v>0</v>
      </c>
      <c r="AC1575" t="str">
        <f>IF(AB1575=1, data!D1575, "0")</f>
        <v>0</v>
      </c>
    </row>
    <row r="1576" spans="1:29" x14ac:dyDescent="0.25">
      <c r="A1576" s="1">
        <v>226371</v>
      </c>
      <c r="B1576">
        <v>1</v>
      </c>
      <c r="C1576" s="1" t="s">
        <v>1597</v>
      </c>
      <c r="D1576">
        <v>2</v>
      </c>
      <c r="E1576">
        <v>7</v>
      </c>
      <c r="F1576">
        <v>7</v>
      </c>
      <c r="G1576">
        <v>2</v>
      </c>
      <c r="H1576">
        <v>53</v>
      </c>
      <c r="I1576">
        <v>2</v>
      </c>
      <c r="J1576">
        <v>1</v>
      </c>
      <c r="K1576">
        <v>4</v>
      </c>
      <c r="L1576">
        <v>-1</v>
      </c>
      <c r="M1576">
        <v>3</v>
      </c>
      <c r="N1576">
        <v>3</v>
      </c>
      <c r="O1576">
        <v>5</v>
      </c>
      <c r="P1576">
        <v>2</v>
      </c>
      <c r="Q1576">
        <v>0</v>
      </c>
      <c r="R1576">
        <v>-1</v>
      </c>
      <c r="S1576">
        <v>1</v>
      </c>
      <c r="T1576">
        <v>-1</v>
      </c>
      <c r="U1576">
        <v>-1</v>
      </c>
      <c r="V1576">
        <v>-1</v>
      </c>
      <c r="W1576">
        <v>0.78500000000000003</v>
      </c>
      <c r="X1576">
        <v>2</v>
      </c>
      <c r="Y1576">
        <v>1</v>
      </c>
      <c r="Z1576">
        <f>IF(AND(MIN(data!D1576:'data'!K1576, data!M1576:'data'!Y1576)&gt;=0, IF(data!L1576&lt;0, FALSE, data!L1576&lt;=95),COUNTA(data!D1576:'data'!Y1576)=22), 1, 0)</f>
        <v>0</v>
      </c>
      <c r="AA1576">
        <f>IF(data!D1576=3, IF(COUNTIFS(data!A:A, data!A1576, data!G:G, "&lt;&gt;2")=0, 1, 0), 0)</f>
        <v>0</v>
      </c>
      <c r="AB1576">
        <f>IF(AND(data!G1576=2, COUNTIFS(data!A:A, data!A1576, data!G:G, 2) = data!D1576), 1, 0)</f>
        <v>0</v>
      </c>
      <c r="AC1576" t="str">
        <f>IF(AB1576=1, data!D1576, "0")</f>
        <v>0</v>
      </c>
    </row>
    <row r="1577" spans="1:29" x14ac:dyDescent="0.25">
      <c r="A1577" s="1">
        <v>226371</v>
      </c>
      <c r="B1577">
        <v>2</v>
      </c>
      <c r="C1577" s="1" t="s">
        <v>1598</v>
      </c>
      <c r="D1577">
        <v>2</v>
      </c>
      <c r="E1577">
        <v>7</v>
      </c>
      <c r="F1577">
        <v>7</v>
      </c>
      <c r="G1577">
        <v>1</v>
      </c>
      <c r="H1577">
        <v>65</v>
      </c>
      <c r="I1577">
        <v>2</v>
      </c>
      <c r="J1577">
        <v>1</v>
      </c>
      <c r="K1577">
        <v>7</v>
      </c>
      <c r="L1577">
        <v>-1</v>
      </c>
      <c r="M1577">
        <v>3</v>
      </c>
      <c r="N1577">
        <v>1</v>
      </c>
      <c r="O1577">
        <v>5</v>
      </c>
      <c r="P1577">
        <v>1</v>
      </c>
      <c r="Q1577">
        <v>47.587000000000003</v>
      </c>
      <c r="R1577">
        <v>-1</v>
      </c>
      <c r="S1577">
        <v>0</v>
      </c>
      <c r="T1577">
        <v>-1</v>
      </c>
      <c r="U1577">
        <v>-1</v>
      </c>
      <c r="V1577">
        <v>-1</v>
      </c>
      <c r="W1577">
        <v>-1</v>
      </c>
      <c r="X1577">
        <v>2</v>
      </c>
      <c r="Y1577">
        <v>1</v>
      </c>
      <c r="Z1577">
        <f>IF(AND(MIN(data!D1577:'data'!K1577, data!M1577:'data'!Y1577)&gt;=0, IF(data!L1577&lt;0, FALSE, data!L1577&lt;=95),COUNTA(data!D1577:'data'!Y1577)=22), 1, 0)</f>
        <v>0</v>
      </c>
      <c r="AA1577">
        <f>IF(data!D1577=3, IF(COUNTIFS(data!A:A, data!A1577, data!G:G, "&lt;&gt;2")=0, 1, 0), 0)</f>
        <v>0</v>
      </c>
      <c r="AB1577">
        <f>IF(AND(data!G1577=2, COUNTIFS(data!A:A, data!A1577, data!G:G, 2) = data!D1577), 1, 0)</f>
        <v>0</v>
      </c>
      <c r="AC1577" t="str">
        <f>IF(AB1577=1, data!D1577, "0")</f>
        <v>0</v>
      </c>
    </row>
    <row r="1578" spans="1:29" x14ac:dyDescent="0.25">
      <c r="A1578" s="1">
        <v>227051</v>
      </c>
      <c r="B1578">
        <v>1</v>
      </c>
      <c r="C1578" s="1" t="s">
        <v>1599</v>
      </c>
      <c r="D1578">
        <v>3</v>
      </c>
      <c r="E1578">
        <v>6</v>
      </c>
      <c r="F1578">
        <v>3</v>
      </c>
      <c r="G1578">
        <v>2</v>
      </c>
      <c r="H1578">
        <v>34</v>
      </c>
      <c r="I1578">
        <v>2</v>
      </c>
      <c r="J1578">
        <v>1</v>
      </c>
      <c r="K1578">
        <v>1</v>
      </c>
      <c r="L1578">
        <v>24</v>
      </c>
      <c r="M1578">
        <v>1</v>
      </c>
      <c r="N1578">
        <v>3</v>
      </c>
      <c r="O1578">
        <v>5</v>
      </c>
      <c r="P1578">
        <v>1</v>
      </c>
      <c r="Q1578">
        <v>14.73</v>
      </c>
      <c r="R1578">
        <v>-1</v>
      </c>
      <c r="S1578">
        <v>1</v>
      </c>
      <c r="T1578">
        <v>163.69999999999999</v>
      </c>
      <c r="U1578">
        <v>-1</v>
      </c>
      <c r="V1578">
        <v>-1</v>
      </c>
      <c r="W1578">
        <v>-1</v>
      </c>
      <c r="X1578">
        <v>-8</v>
      </c>
      <c r="Y1578">
        <v>3</v>
      </c>
      <c r="Z1578">
        <f>IF(AND(MIN(data!D1578:'data'!K1578, data!M1578:'data'!Y1578)&gt;=0, IF(data!L1578&lt;0, FALSE, data!L1578&lt;=95),COUNTA(data!D1578:'data'!Y1578)=22), 1, 0)</f>
        <v>0</v>
      </c>
      <c r="AA1578">
        <f>IF(data!D1578=3, IF(COUNTIFS(data!A:A, data!A1578, data!G:G, "&lt;&gt;2")=0, 1, 0), 0)</f>
        <v>0</v>
      </c>
      <c r="AB1578">
        <f>IF(AND(data!G1578=2, COUNTIFS(data!A:A, data!A1578, data!G:G, 2) = data!D1578), 1, 0)</f>
        <v>0</v>
      </c>
      <c r="AC1578" t="str">
        <f>IF(AB1578=1, data!D1578, "0")</f>
        <v>0</v>
      </c>
    </row>
    <row r="1579" spans="1:29" x14ac:dyDescent="0.25">
      <c r="A1579" s="1">
        <v>227051</v>
      </c>
      <c r="B1579">
        <v>2</v>
      </c>
      <c r="C1579" s="1" t="s">
        <v>1600</v>
      </c>
      <c r="D1579">
        <v>3</v>
      </c>
      <c r="E1579">
        <v>6</v>
      </c>
      <c r="F1579">
        <v>3</v>
      </c>
      <c r="G1579">
        <v>1</v>
      </c>
      <c r="H1579">
        <v>33</v>
      </c>
      <c r="I1579">
        <v>2</v>
      </c>
      <c r="J1579">
        <v>1</v>
      </c>
      <c r="K1579">
        <v>1</v>
      </c>
      <c r="L1579">
        <v>24</v>
      </c>
      <c r="M1579">
        <v>2</v>
      </c>
      <c r="N1579">
        <v>4</v>
      </c>
      <c r="O1579">
        <v>1</v>
      </c>
      <c r="P1579">
        <v>1</v>
      </c>
      <c r="Q1579">
        <v>37.5</v>
      </c>
      <c r="R1579">
        <v>-1</v>
      </c>
      <c r="S1579">
        <v>0</v>
      </c>
      <c r="T1579">
        <v>169.4</v>
      </c>
      <c r="U1579">
        <v>84.7</v>
      </c>
      <c r="V1579">
        <v>29.515999999999998</v>
      </c>
      <c r="W1579">
        <v>0.92600000000000005</v>
      </c>
      <c r="X1579">
        <v>2</v>
      </c>
      <c r="Y1579">
        <v>1</v>
      </c>
      <c r="Z1579">
        <f>IF(AND(MIN(data!D1579:'data'!K1579, data!M1579:'data'!Y1579)&gt;=0, IF(data!L1579&lt;0, FALSE, data!L1579&lt;=95),COUNTA(data!D1579:'data'!Y1579)=22), 1, 0)</f>
        <v>0</v>
      </c>
      <c r="AA1579">
        <f>IF(data!D1579=3, IF(COUNTIFS(data!A:A, data!A1579, data!G:G, "&lt;&gt;2")=0, 1, 0), 0)</f>
        <v>0</v>
      </c>
      <c r="AB1579">
        <f>IF(AND(data!G1579=2, COUNTIFS(data!A:A, data!A1579, data!G:G, 2) = data!D1579), 1, 0)</f>
        <v>0</v>
      </c>
      <c r="AC1579" t="str">
        <f>IF(AB1579=1, data!D1579, "0")</f>
        <v>0</v>
      </c>
    </row>
    <row r="1580" spans="1:29" x14ac:dyDescent="0.25">
      <c r="A1580" s="1">
        <v>227051</v>
      </c>
      <c r="B1580">
        <v>3</v>
      </c>
      <c r="C1580" s="1" t="s">
        <v>1601</v>
      </c>
      <c r="D1580">
        <v>3</v>
      </c>
      <c r="E1580">
        <v>6</v>
      </c>
      <c r="F1580">
        <v>3</v>
      </c>
      <c r="G1580">
        <v>1</v>
      </c>
      <c r="H1580">
        <v>3</v>
      </c>
      <c r="I1580">
        <v>-1</v>
      </c>
      <c r="J1580">
        <v>1</v>
      </c>
      <c r="K1580">
        <v>-1</v>
      </c>
      <c r="L1580">
        <v>24</v>
      </c>
      <c r="M1580">
        <v>1</v>
      </c>
      <c r="N1580">
        <v>-1</v>
      </c>
      <c r="O1580">
        <v>-1</v>
      </c>
      <c r="P1580">
        <v>-1</v>
      </c>
      <c r="Q1580">
        <v>-1</v>
      </c>
      <c r="R1580">
        <v>-1</v>
      </c>
      <c r="S1580">
        <v>-2</v>
      </c>
      <c r="T1580">
        <v>-1</v>
      </c>
      <c r="U1580">
        <v>-1</v>
      </c>
      <c r="V1580">
        <v>-1</v>
      </c>
      <c r="W1580">
        <v>-1</v>
      </c>
      <c r="X1580">
        <v>-2</v>
      </c>
      <c r="Y1580">
        <v>-2</v>
      </c>
      <c r="Z1580">
        <f>IF(AND(MIN(data!D1580:'data'!K1580, data!M1580:'data'!Y1580)&gt;=0, IF(data!L1580&lt;0, FALSE, data!L1580&lt;=95),COUNTA(data!D1580:'data'!Y1580)=22), 1, 0)</f>
        <v>0</v>
      </c>
      <c r="AA1580">
        <f>IF(data!D1580=3, IF(COUNTIFS(data!A:A, data!A1580, data!G:G, "&lt;&gt;2")=0, 1, 0), 0)</f>
        <v>0</v>
      </c>
      <c r="AB1580">
        <f>IF(AND(data!G1580=2, COUNTIFS(data!A:A, data!A1580, data!G:G, 2) = data!D1580), 1, 0)</f>
        <v>0</v>
      </c>
      <c r="AC1580" t="str">
        <f>IF(AB1580=1, data!D1580, "0")</f>
        <v>0</v>
      </c>
    </row>
    <row r="1581" spans="1:29" x14ac:dyDescent="0.25">
      <c r="A1581" s="1">
        <v>227151</v>
      </c>
      <c r="B1581">
        <v>1</v>
      </c>
      <c r="C1581" s="1" t="s">
        <v>1602</v>
      </c>
      <c r="D1581">
        <v>3</v>
      </c>
      <c r="E1581">
        <v>6</v>
      </c>
      <c r="F1581">
        <v>3</v>
      </c>
      <c r="G1581">
        <v>1</v>
      </c>
      <c r="H1581">
        <v>30</v>
      </c>
      <c r="I1581">
        <v>2</v>
      </c>
      <c r="J1581">
        <v>1</v>
      </c>
      <c r="K1581">
        <v>2</v>
      </c>
      <c r="L1581">
        <v>20</v>
      </c>
      <c r="M1581">
        <v>1</v>
      </c>
      <c r="N1581">
        <v>2</v>
      </c>
      <c r="O1581">
        <v>5</v>
      </c>
      <c r="P1581">
        <v>1</v>
      </c>
      <c r="Q1581">
        <v>6.6486000000000001</v>
      </c>
      <c r="R1581">
        <v>-1</v>
      </c>
      <c r="S1581">
        <v>1</v>
      </c>
      <c r="T1581">
        <v>181.2</v>
      </c>
      <c r="U1581">
        <v>70.900000000000006</v>
      </c>
      <c r="V1581">
        <v>21.594000000000001</v>
      </c>
      <c r="W1581">
        <v>0.83299999999999996</v>
      </c>
      <c r="X1581">
        <v>1</v>
      </c>
      <c r="Y1581">
        <v>3</v>
      </c>
      <c r="Z1581">
        <f>IF(AND(MIN(data!D1581:'data'!K1581, data!M1581:'data'!Y1581)&gt;=0, IF(data!L1581&lt;0, FALSE, data!L1581&lt;=95),COUNTA(data!D1581:'data'!Y1581)=22), 1, 0)</f>
        <v>0</v>
      </c>
      <c r="AA1581">
        <f>IF(data!D1581=3, IF(COUNTIFS(data!A:A, data!A1581, data!G:G, "&lt;&gt;2")=0, 1, 0), 0)</f>
        <v>0</v>
      </c>
      <c r="AB1581">
        <f>IF(AND(data!G1581=2, COUNTIFS(data!A:A, data!A1581, data!G:G, 2) = data!D1581), 1, 0)</f>
        <v>0</v>
      </c>
      <c r="AC1581" t="str">
        <f>IF(AB1581=1, data!D1581, "0")</f>
        <v>0</v>
      </c>
    </row>
    <row r="1582" spans="1:29" x14ac:dyDescent="0.25">
      <c r="A1582" s="1">
        <v>227151</v>
      </c>
      <c r="B1582">
        <v>2</v>
      </c>
      <c r="C1582" s="1" t="s">
        <v>1603</v>
      </c>
      <c r="D1582">
        <v>3</v>
      </c>
      <c r="E1582">
        <v>6</v>
      </c>
      <c r="F1582">
        <v>3</v>
      </c>
      <c r="G1582">
        <v>2</v>
      </c>
      <c r="H1582">
        <v>40</v>
      </c>
      <c r="I1582">
        <v>2</v>
      </c>
      <c r="J1582">
        <v>1</v>
      </c>
      <c r="K1582">
        <v>1</v>
      </c>
      <c r="L1582">
        <v>20</v>
      </c>
      <c r="M1582">
        <v>1</v>
      </c>
      <c r="N1582">
        <v>1</v>
      </c>
      <c r="O1582">
        <v>5</v>
      </c>
      <c r="P1582">
        <v>1</v>
      </c>
      <c r="Q1582">
        <v>3.0289999999999999</v>
      </c>
      <c r="R1582">
        <v>-1</v>
      </c>
      <c r="S1582">
        <v>1</v>
      </c>
      <c r="T1582">
        <v>165.2</v>
      </c>
      <c r="U1582">
        <v>-1</v>
      </c>
      <c r="V1582">
        <v>-1</v>
      </c>
      <c r="W1582">
        <v>-1</v>
      </c>
      <c r="X1582">
        <v>1</v>
      </c>
      <c r="Y1582">
        <v>3</v>
      </c>
      <c r="Z1582">
        <f>IF(AND(MIN(data!D1582:'data'!K1582, data!M1582:'data'!Y1582)&gt;=0, IF(data!L1582&lt;0, FALSE, data!L1582&lt;=95),COUNTA(data!D1582:'data'!Y1582)=22), 1, 0)</f>
        <v>0</v>
      </c>
      <c r="AA1582">
        <f>IF(data!D1582=3, IF(COUNTIFS(data!A:A, data!A1582, data!G:G, "&lt;&gt;2")=0, 1, 0), 0)</f>
        <v>0</v>
      </c>
      <c r="AB1582">
        <f>IF(AND(data!G1582=2, COUNTIFS(data!A:A, data!A1582, data!G:G, 2) = data!D1582), 1, 0)</f>
        <v>0</v>
      </c>
      <c r="AC1582" t="str">
        <f>IF(AB1582=1, data!D1582, "0")</f>
        <v>0</v>
      </c>
    </row>
    <row r="1583" spans="1:29" x14ac:dyDescent="0.25">
      <c r="A1583" s="1">
        <v>227151</v>
      </c>
      <c r="B1583">
        <v>3</v>
      </c>
      <c r="C1583" s="1" t="s">
        <v>1604</v>
      </c>
      <c r="D1583">
        <v>3</v>
      </c>
      <c r="E1583">
        <v>6</v>
      </c>
      <c r="F1583">
        <v>3</v>
      </c>
      <c r="G1583">
        <v>1</v>
      </c>
      <c r="H1583">
        <v>10</v>
      </c>
      <c r="I1583">
        <v>-1</v>
      </c>
      <c r="J1583">
        <v>1</v>
      </c>
      <c r="K1583">
        <v>-1</v>
      </c>
      <c r="L1583">
        <v>20</v>
      </c>
      <c r="M1583">
        <v>1</v>
      </c>
      <c r="N1583">
        <v>-1</v>
      </c>
      <c r="O1583">
        <v>-1</v>
      </c>
      <c r="P1583">
        <v>-1</v>
      </c>
      <c r="Q1583">
        <v>-1</v>
      </c>
      <c r="R1583">
        <v>-1</v>
      </c>
      <c r="S1583">
        <v>-2</v>
      </c>
      <c r="T1583">
        <v>-1</v>
      </c>
      <c r="U1583">
        <v>-1</v>
      </c>
      <c r="V1583">
        <v>-1</v>
      </c>
      <c r="W1583">
        <v>-1</v>
      </c>
      <c r="X1583">
        <v>1</v>
      </c>
      <c r="Y1583">
        <v>3</v>
      </c>
      <c r="Z1583">
        <f>IF(AND(MIN(data!D1583:'data'!K1583, data!M1583:'data'!Y1583)&gt;=0, IF(data!L1583&lt;0, FALSE, data!L1583&lt;=95),COUNTA(data!D1583:'data'!Y1583)=22), 1, 0)</f>
        <v>0</v>
      </c>
      <c r="AA1583">
        <f>IF(data!D1583=3, IF(COUNTIFS(data!A:A, data!A1583, data!G:G, "&lt;&gt;2")=0, 1, 0), 0)</f>
        <v>0</v>
      </c>
      <c r="AB1583">
        <f>IF(AND(data!G1583=2, COUNTIFS(data!A:A, data!A1583, data!G:G, 2) = data!D1583), 1, 0)</f>
        <v>0</v>
      </c>
      <c r="AC1583" t="str">
        <f>IF(AB1583=1, data!D1583, "0")</f>
        <v>0</v>
      </c>
    </row>
    <row r="1584" spans="1:29" x14ac:dyDescent="0.25">
      <c r="A1584" s="1">
        <v>227181</v>
      </c>
      <c r="B1584">
        <v>1</v>
      </c>
      <c r="C1584" s="1" t="s">
        <v>1605</v>
      </c>
      <c r="D1584">
        <v>2</v>
      </c>
      <c r="E1584">
        <v>6</v>
      </c>
      <c r="F1584">
        <v>3</v>
      </c>
      <c r="G1584">
        <v>2</v>
      </c>
      <c r="H1584">
        <v>31</v>
      </c>
      <c r="I1584">
        <v>6</v>
      </c>
      <c r="J1584">
        <v>1</v>
      </c>
      <c r="K1584">
        <v>3</v>
      </c>
      <c r="L1584">
        <v>14</v>
      </c>
      <c r="M1584">
        <v>1</v>
      </c>
      <c r="N1584">
        <v>1</v>
      </c>
      <c r="O1584">
        <v>5</v>
      </c>
      <c r="P1584">
        <v>1</v>
      </c>
      <c r="Q1584">
        <v>20.75</v>
      </c>
      <c r="R1584">
        <v>-1</v>
      </c>
      <c r="S1584">
        <v>0</v>
      </c>
      <c r="T1584">
        <v>159.5</v>
      </c>
      <c r="U1584">
        <v>108.1</v>
      </c>
      <c r="V1584">
        <v>42.491999999999997</v>
      </c>
      <c r="W1584">
        <v>-1</v>
      </c>
      <c r="X1584">
        <v>2</v>
      </c>
      <c r="Y1584">
        <v>3</v>
      </c>
      <c r="Z1584">
        <f>IF(AND(MIN(data!D1584:'data'!K1584, data!M1584:'data'!Y1584)&gt;=0, IF(data!L1584&lt;0, FALSE, data!L1584&lt;=95),COUNTA(data!D1584:'data'!Y1584)=22), 1, 0)</f>
        <v>0</v>
      </c>
      <c r="AA1584">
        <f>IF(data!D1584=3, IF(COUNTIFS(data!A:A, data!A1584, data!G:G, "&lt;&gt;2")=0, 1, 0), 0)</f>
        <v>0</v>
      </c>
      <c r="AB1584">
        <f>IF(AND(data!G1584=2, COUNTIFS(data!A:A, data!A1584, data!G:G, 2) = data!D1584), 1, 0)</f>
        <v>0</v>
      </c>
      <c r="AC1584" t="str">
        <f>IF(AB1584=1, data!D1584, "0")</f>
        <v>0</v>
      </c>
    </row>
    <row r="1585" spans="1:29" x14ac:dyDescent="0.25">
      <c r="A1585" s="1">
        <v>227181</v>
      </c>
      <c r="B1585">
        <v>2</v>
      </c>
      <c r="C1585" s="1" t="s">
        <v>1606</v>
      </c>
      <c r="D1585">
        <v>2</v>
      </c>
      <c r="E1585">
        <v>6</v>
      </c>
      <c r="F1585">
        <v>3</v>
      </c>
      <c r="G1585">
        <v>1</v>
      </c>
      <c r="H1585">
        <v>26</v>
      </c>
      <c r="I1585">
        <v>6</v>
      </c>
      <c r="J1585">
        <v>1</v>
      </c>
      <c r="K1585">
        <v>3</v>
      </c>
      <c r="L1585">
        <v>14</v>
      </c>
      <c r="M1585">
        <v>1</v>
      </c>
      <c r="N1585">
        <v>1</v>
      </c>
      <c r="O1585">
        <v>5</v>
      </c>
      <c r="P1585">
        <v>1</v>
      </c>
      <c r="Q1585">
        <v>70.028999999999996</v>
      </c>
      <c r="R1585">
        <v>-1</v>
      </c>
      <c r="S1585">
        <v>0</v>
      </c>
      <c r="T1585">
        <v>181.8</v>
      </c>
      <c r="U1585">
        <v>108.4</v>
      </c>
      <c r="V1585">
        <v>32.798000000000002</v>
      </c>
      <c r="W1585">
        <v>-1</v>
      </c>
      <c r="X1585">
        <v>-8</v>
      </c>
      <c r="Y1585">
        <v>3</v>
      </c>
      <c r="Z1585">
        <f>IF(AND(MIN(data!D1585:'data'!K1585, data!M1585:'data'!Y1585)&gt;=0, IF(data!L1585&lt;0, FALSE, data!L1585&lt;=95),COUNTA(data!D1585:'data'!Y1585)=22), 1, 0)</f>
        <v>0</v>
      </c>
      <c r="AA1585">
        <f>IF(data!D1585=3, IF(COUNTIFS(data!A:A, data!A1585, data!G:G, "&lt;&gt;2")=0, 1, 0), 0)</f>
        <v>0</v>
      </c>
      <c r="AB1585">
        <f>IF(AND(data!G1585=2, COUNTIFS(data!A:A, data!A1585, data!G:G, 2) = data!D1585), 1, 0)</f>
        <v>0</v>
      </c>
      <c r="AC1585" t="str">
        <f>IF(AB1585=1, data!D1585, "0")</f>
        <v>0</v>
      </c>
    </row>
    <row r="1586" spans="1:29" x14ac:dyDescent="0.25">
      <c r="A1586" s="1">
        <v>227201</v>
      </c>
      <c r="B1586">
        <v>1</v>
      </c>
      <c r="C1586" s="1" t="s">
        <v>1607</v>
      </c>
      <c r="D1586">
        <v>2</v>
      </c>
      <c r="E1586">
        <v>6</v>
      </c>
      <c r="F1586">
        <v>3</v>
      </c>
      <c r="G1586">
        <v>2</v>
      </c>
      <c r="H1586">
        <v>27</v>
      </c>
      <c r="I1586">
        <v>6</v>
      </c>
      <c r="J1586">
        <v>1</v>
      </c>
      <c r="K1586">
        <v>1</v>
      </c>
      <c r="L1586">
        <v>19</v>
      </c>
      <c r="M1586">
        <v>3</v>
      </c>
      <c r="N1586">
        <v>3</v>
      </c>
      <c r="O1586">
        <v>5</v>
      </c>
      <c r="P1586">
        <v>1</v>
      </c>
      <c r="Q1586">
        <v>0.80500000000000005</v>
      </c>
      <c r="R1586">
        <v>-1</v>
      </c>
      <c r="S1586">
        <v>-9</v>
      </c>
      <c r="T1586">
        <v>159.6</v>
      </c>
      <c r="U1586">
        <v>54.5</v>
      </c>
      <c r="V1586">
        <v>21.396000000000001</v>
      </c>
      <c r="W1586">
        <v>-1</v>
      </c>
      <c r="X1586">
        <v>1</v>
      </c>
      <c r="Y1586">
        <v>3</v>
      </c>
      <c r="Z1586">
        <f>IF(AND(MIN(data!D1586:'data'!K1586, data!M1586:'data'!Y1586)&gt;=0, IF(data!L1586&lt;0, FALSE, data!L1586&lt;=95),COUNTA(data!D1586:'data'!Y1586)=22), 1, 0)</f>
        <v>0</v>
      </c>
      <c r="AA1586">
        <f>IF(data!D1586=3, IF(COUNTIFS(data!A:A, data!A1586, data!G:G, "&lt;&gt;2")=0, 1, 0), 0)</f>
        <v>0</v>
      </c>
      <c r="AB1586">
        <f>IF(AND(data!G1586=2, COUNTIFS(data!A:A, data!A1586, data!G:G, 2) = data!D1586), 1, 0)</f>
        <v>0</v>
      </c>
      <c r="AC1586" t="str">
        <f>IF(AB1586=1, data!D1586, "0")</f>
        <v>0</v>
      </c>
    </row>
    <row r="1587" spans="1:29" x14ac:dyDescent="0.25">
      <c r="A1587" s="1">
        <v>227201</v>
      </c>
      <c r="B1587">
        <v>2</v>
      </c>
      <c r="C1587" s="1" t="s">
        <v>1608</v>
      </c>
      <c r="D1587">
        <v>2</v>
      </c>
      <c r="E1587">
        <v>6</v>
      </c>
      <c r="F1587">
        <v>3</v>
      </c>
      <c r="G1587">
        <v>1</v>
      </c>
      <c r="H1587">
        <v>27</v>
      </c>
      <c r="I1587">
        <v>6</v>
      </c>
      <c r="J1587">
        <v>1</v>
      </c>
      <c r="K1587">
        <v>4</v>
      </c>
      <c r="L1587">
        <v>19</v>
      </c>
      <c r="M1587">
        <v>2</v>
      </c>
      <c r="N1587">
        <v>3</v>
      </c>
      <c r="O1587">
        <v>5</v>
      </c>
      <c r="P1587">
        <v>1</v>
      </c>
      <c r="Q1587">
        <v>40.558</v>
      </c>
      <c r="R1587">
        <v>-1</v>
      </c>
      <c r="S1587">
        <v>3</v>
      </c>
      <c r="T1587">
        <v>176.2</v>
      </c>
      <c r="U1587">
        <v>84.8</v>
      </c>
      <c r="V1587">
        <v>27.314</v>
      </c>
      <c r="W1587">
        <v>-1</v>
      </c>
      <c r="X1587">
        <v>1</v>
      </c>
      <c r="Y1587">
        <v>1</v>
      </c>
      <c r="Z1587">
        <f>IF(AND(MIN(data!D1587:'data'!K1587, data!M1587:'data'!Y1587)&gt;=0, IF(data!L1587&lt;0, FALSE, data!L1587&lt;=95),COUNTA(data!D1587:'data'!Y1587)=22), 1, 0)</f>
        <v>0</v>
      </c>
      <c r="AA1587">
        <f>IF(data!D1587=3, IF(COUNTIFS(data!A:A, data!A1587, data!G:G, "&lt;&gt;2")=0, 1, 0), 0)</f>
        <v>0</v>
      </c>
      <c r="AB1587">
        <f>IF(AND(data!G1587=2, COUNTIFS(data!A:A, data!A1587, data!G:G, 2) = data!D1587), 1, 0)</f>
        <v>0</v>
      </c>
      <c r="AC1587" t="str">
        <f>IF(AB1587=1, data!D1587, "0")</f>
        <v>0</v>
      </c>
    </row>
    <row r="1588" spans="1:29" x14ac:dyDescent="0.25">
      <c r="A1588" s="1">
        <v>227251</v>
      </c>
      <c r="B1588">
        <v>1</v>
      </c>
      <c r="C1588" s="1" t="s">
        <v>1609</v>
      </c>
      <c r="D1588">
        <v>3</v>
      </c>
      <c r="E1588">
        <v>6</v>
      </c>
      <c r="F1588">
        <v>3</v>
      </c>
      <c r="G1588">
        <v>2</v>
      </c>
      <c r="H1588">
        <v>27</v>
      </c>
      <c r="I1588">
        <v>2</v>
      </c>
      <c r="J1588">
        <v>1</v>
      </c>
      <c r="K1588">
        <v>4</v>
      </c>
      <c r="L1588">
        <v>21</v>
      </c>
      <c r="M1588">
        <v>1</v>
      </c>
      <c r="N1588">
        <v>1</v>
      </c>
      <c r="O1588">
        <v>5</v>
      </c>
      <c r="P1588">
        <v>1</v>
      </c>
      <c r="Q1588">
        <v>6.6150000000000002</v>
      </c>
      <c r="R1588">
        <v>-1</v>
      </c>
      <c r="S1588">
        <v>0</v>
      </c>
      <c r="T1588">
        <v>168.9</v>
      </c>
      <c r="U1588">
        <v>62.1</v>
      </c>
      <c r="V1588">
        <v>21.768999999999998</v>
      </c>
      <c r="W1588">
        <v>-1</v>
      </c>
      <c r="X1588">
        <v>1</v>
      </c>
      <c r="Y1588">
        <v>3</v>
      </c>
      <c r="Z1588">
        <f>IF(AND(MIN(data!D1588:'data'!K1588, data!M1588:'data'!Y1588)&gt;=0, IF(data!L1588&lt;0, FALSE, data!L1588&lt;=95),COUNTA(data!D1588:'data'!Y1588)=22), 1, 0)</f>
        <v>0</v>
      </c>
      <c r="AA1588">
        <f>IF(data!D1588=3, IF(COUNTIFS(data!A:A, data!A1588, data!G:G, "&lt;&gt;2")=0, 1, 0), 0)</f>
        <v>0</v>
      </c>
      <c r="AB1588">
        <f>IF(AND(data!G1588=2, COUNTIFS(data!A:A, data!A1588, data!G:G, 2) = data!D1588), 1, 0)</f>
        <v>0</v>
      </c>
      <c r="AC1588" t="str">
        <f>IF(AB1588=1, data!D1588, "0")</f>
        <v>0</v>
      </c>
    </row>
    <row r="1589" spans="1:29" x14ac:dyDescent="0.25">
      <c r="A1589" s="1">
        <v>227251</v>
      </c>
      <c r="B1589">
        <v>2</v>
      </c>
      <c r="C1589" s="1" t="s">
        <v>1610</v>
      </c>
      <c r="D1589">
        <v>3</v>
      </c>
      <c r="E1589">
        <v>6</v>
      </c>
      <c r="F1589">
        <v>3</v>
      </c>
      <c r="G1589">
        <v>1</v>
      </c>
      <c r="H1589">
        <v>1</v>
      </c>
      <c r="I1589">
        <v>-1</v>
      </c>
      <c r="J1589">
        <v>1</v>
      </c>
      <c r="K1589">
        <v>-1</v>
      </c>
      <c r="L1589">
        <v>21</v>
      </c>
      <c r="M1589">
        <v>1</v>
      </c>
      <c r="N1589">
        <v>-1</v>
      </c>
      <c r="O1589">
        <v>-1</v>
      </c>
      <c r="P1589">
        <v>-1</v>
      </c>
      <c r="Q1589">
        <v>-1</v>
      </c>
      <c r="R1589">
        <v>-1</v>
      </c>
      <c r="S1589">
        <v>-2</v>
      </c>
      <c r="T1589">
        <v>-1</v>
      </c>
      <c r="U1589">
        <v>11.3</v>
      </c>
      <c r="V1589">
        <v>-1</v>
      </c>
      <c r="W1589">
        <v>-1</v>
      </c>
      <c r="X1589">
        <v>-2</v>
      </c>
      <c r="Y1589">
        <v>-2</v>
      </c>
      <c r="Z1589">
        <f>IF(AND(MIN(data!D1589:'data'!K1589, data!M1589:'data'!Y1589)&gt;=0, IF(data!L1589&lt;0, FALSE, data!L1589&lt;=95),COUNTA(data!D1589:'data'!Y1589)=22), 1, 0)</f>
        <v>0</v>
      </c>
      <c r="AA1589">
        <f>IF(data!D1589=3, IF(COUNTIFS(data!A:A, data!A1589, data!G:G, "&lt;&gt;2")=0, 1, 0), 0)</f>
        <v>0</v>
      </c>
      <c r="AB1589">
        <f>IF(AND(data!G1589=2, COUNTIFS(data!A:A, data!A1589, data!G:G, 2) = data!D1589), 1, 0)</f>
        <v>0</v>
      </c>
      <c r="AC1589" t="str">
        <f>IF(AB1589=1, data!D1589, "0")</f>
        <v>0</v>
      </c>
    </row>
    <row r="1590" spans="1:29" x14ac:dyDescent="0.25">
      <c r="A1590" s="1">
        <v>227251</v>
      </c>
      <c r="B1590">
        <v>3</v>
      </c>
      <c r="C1590" s="1" t="s">
        <v>1611</v>
      </c>
      <c r="D1590">
        <v>3</v>
      </c>
      <c r="E1590">
        <v>6</v>
      </c>
      <c r="F1590">
        <v>3</v>
      </c>
      <c r="G1590">
        <v>1</v>
      </c>
      <c r="H1590">
        <v>32</v>
      </c>
      <c r="I1590">
        <v>2</v>
      </c>
      <c r="J1590">
        <v>1</v>
      </c>
      <c r="K1590">
        <v>3</v>
      </c>
      <c r="L1590">
        <v>21</v>
      </c>
      <c r="M1590">
        <v>1</v>
      </c>
      <c r="N1590">
        <v>3</v>
      </c>
      <c r="O1590">
        <v>5</v>
      </c>
      <c r="P1590">
        <v>1</v>
      </c>
      <c r="Q1590">
        <v>14.808</v>
      </c>
      <c r="R1590">
        <v>-1</v>
      </c>
      <c r="S1590">
        <v>-2</v>
      </c>
      <c r="T1590">
        <v>173.5</v>
      </c>
      <c r="U1590">
        <v>71.5</v>
      </c>
      <c r="V1590">
        <v>23.751999999999999</v>
      </c>
      <c r="W1590">
        <v>-1</v>
      </c>
      <c r="X1590">
        <v>-2</v>
      </c>
      <c r="Y1590">
        <v>-2</v>
      </c>
      <c r="Z1590">
        <f>IF(AND(MIN(data!D1590:'data'!K1590, data!M1590:'data'!Y1590)&gt;=0, IF(data!L1590&lt;0, FALSE, data!L1590&lt;=95),COUNTA(data!D1590:'data'!Y1590)=22), 1, 0)</f>
        <v>0</v>
      </c>
      <c r="AA1590">
        <f>IF(data!D1590=3, IF(COUNTIFS(data!A:A, data!A1590, data!G:G, "&lt;&gt;2")=0, 1, 0), 0)</f>
        <v>0</v>
      </c>
      <c r="AB1590">
        <f>IF(AND(data!G1590=2, COUNTIFS(data!A:A, data!A1590, data!G:G, 2) = data!D1590), 1, 0)</f>
        <v>0</v>
      </c>
      <c r="AC1590" t="str">
        <f>IF(AB1590=1, data!D1590, "0")</f>
        <v>0</v>
      </c>
    </row>
    <row r="1591" spans="1:29" x14ac:dyDescent="0.25">
      <c r="A1591" s="1">
        <v>227271</v>
      </c>
      <c r="B1591">
        <v>1</v>
      </c>
      <c r="C1591" s="1" t="s">
        <v>1612</v>
      </c>
      <c r="D1591">
        <v>2</v>
      </c>
      <c r="E1591">
        <v>6</v>
      </c>
      <c r="F1591">
        <v>3</v>
      </c>
      <c r="G1591">
        <v>1</v>
      </c>
      <c r="H1591">
        <v>58</v>
      </c>
      <c r="I1591">
        <v>2</v>
      </c>
      <c r="J1591">
        <v>1</v>
      </c>
      <c r="K1591">
        <v>7</v>
      </c>
      <c r="L1591">
        <v>17</v>
      </c>
      <c r="M1591">
        <v>1</v>
      </c>
      <c r="N1591">
        <v>2</v>
      </c>
      <c r="O1591">
        <v>5</v>
      </c>
      <c r="P1591">
        <v>1</v>
      </c>
      <c r="Q1591">
        <v>6.49</v>
      </c>
      <c r="R1591">
        <v>-1</v>
      </c>
      <c r="S1591">
        <v>0</v>
      </c>
      <c r="T1591">
        <v>178.9</v>
      </c>
      <c r="U1591">
        <v>86.1</v>
      </c>
      <c r="V1591">
        <v>26.902000000000001</v>
      </c>
      <c r="W1591">
        <v>0.98099999999999998</v>
      </c>
      <c r="X1591">
        <v>1</v>
      </c>
      <c r="Y1591">
        <v>3</v>
      </c>
      <c r="Z1591">
        <f>IF(AND(MIN(data!D1591:'data'!K1591, data!M1591:'data'!Y1591)&gt;=0, IF(data!L1591&lt;0, FALSE, data!L1591&lt;=95),COUNTA(data!D1591:'data'!Y1591)=22), 1, 0)</f>
        <v>0</v>
      </c>
      <c r="AA1591">
        <f>IF(data!D1591=3, IF(COUNTIFS(data!A:A, data!A1591, data!G:G, "&lt;&gt;2")=0, 1, 0), 0)</f>
        <v>0</v>
      </c>
      <c r="AB1591">
        <f>IF(AND(data!G1591=2, COUNTIFS(data!A:A, data!A1591, data!G:G, 2) = data!D1591), 1, 0)</f>
        <v>0</v>
      </c>
      <c r="AC1591" t="str">
        <f>IF(AB1591=1, data!D1591, "0")</f>
        <v>0</v>
      </c>
    </row>
    <row r="1592" spans="1:29" x14ac:dyDescent="0.25">
      <c r="A1592" s="1">
        <v>227271</v>
      </c>
      <c r="B1592">
        <v>2</v>
      </c>
      <c r="C1592" s="1" t="s">
        <v>1613</v>
      </c>
      <c r="D1592">
        <v>2</v>
      </c>
      <c r="E1592">
        <v>6</v>
      </c>
      <c r="F1592">
        <v>3</v>
      </c>
      <c r="G1592">
        <v>2</v>
      </c>
      <c r="H1592">
        <v>60</v>
      </c>
      <c r="I1592">
        <v>2</v>
      </c>
      <c r="J1592">
        <v>1</v>
      </c>
      <c r="K1592">
        <v>7</v>
      </c>
      <c r="L1592">
        <v>17</v>
      </c>
      <c r="M1592">
        <v>1</v>
      </c>
      <c r="N1592">
        <v>1</v>
      </c>
      <c r="O1592">
        <v>5</v>
      </c>
      <c r="P1592">
        <v>1</v>
      </c>
      <c r="Q1592">
        <v>4.5869999999999997</v>
      </c>
      <c r="R1592">
        <v>-1</v>
      </c>
      <c r="S1592">
        <v>1</v>
      </c>
      <c r="T1592">
        <v>150.1</v>
      </c>
      <c r="U1592">
        <v>61.5</v>
      </c>
      <c r="V1592">
        <v>27.297000000000001</v>
      </c>
      <c r="W1592">
        <v>0.77</v>
      </c>
      <c r="X1592">
        <v>2</v>
      </c>
      <c r="Y1592">
        <v>1</v>
      </c>
      <c r="Z1592">
        <f>IF(AND(MIN(data!D1592:'data'!K1592, data!M1592:'data'!Y1592)&gt;=0, IF(data!L1592&lt;0, FALSE, data!L1592&lt;=95),COUNTA(data!D1592:'data'!Y1592)=22), 1, 0)</f>
        <v>0</v>
      </c>
      <c r="AA1592">
        <f>IF(data!D1592=3, IF(COUNTIFS(data!A:A, data!A1592, data!G:G, "&lt;&gt;2")=0, 1, 0), 0)</f>
        <v>0</v>
      </c>
      <c r="AB1592">
        <f>IF(AND(data!G1592=2, COUNTIFS(data!A:A, data!A1592, data!G:G, 2) = data!D1592), 1, 0)</f>
        <v>0</v>
      </c>
      <c r="AC1592" t="str">
        <f>IF(AB1592=1, data!D1592, "0")</f>
        <v>0</v>
      </c>
    </row>
    <row r="1593" spans="1:29" x14ac:dyDescent="0.25">
      <c r="A1593" s="1">
        <v>227341</v>
      </c>
      <c r="B1593">
        <v>1</v>
      </c>
      <c r="C1593" s="1" t="s">
        <v>1614</v>
      </c>
      <c r="D1593">
        <v>2</v>
      </c>
      <c r="E1593">
        <v>6</v>
      </c>
      <c r="F1593">
        <v>3</v>
      </c>
      <c r="G1593">
        <v>1</v>
      </c>
      <c r="H1593">
        <v>63</v>
      </c>
      <c r="I1593">
        <v>6</v>
      </c>
      <c r="J1593">
        <v>1</v>
      </c>
      <c r="K1593">
        <v>7</v>
      </c>
      <c r="L1593">
        <v>16</v>
      </c>
      <c r="M1593">
        <v>1</v>
      </c>
      <c r="N1593">
        <v>3</v>
      </c>
      <c r="O1593">
        <v>5</v>
      </c>
      <c r="P1593">
        <v>1</v>
      </c>
      <c r="Q1593">
        <v>0.23</v>
      </c>
      <c r="R1593">
        <v>-1</v>
      </c>
      <c r="S1593">
        <v>0</v>
      </c>
      <c r="T1593">
        <v>171.4</v>
      </c>
      <c r="U1593">
        <v>73.099999999999994</v>
      </c>
      <c r="V1593">
        <v>24.882999999999999</v>
      </c>
      <c r="W1593">
        <v>0.95199999999999996</v>
      </c>
      <c r="X1593">
        <v>1</v>
      </c>
      <c r="Y1593">
        <v>3</v>
      </c>
      <c r="Z1593">
        <f>IF(AND(MIN(data!D1593:'data'!K1593, data!M1593:'data'!Y1593)&gt;=0, IF(data!L1593&lt;0, FALSE, data!L1593&lt;=95),COUNTA(data!D1593:'data'!Y1593)=22), 1, 0)</f>
        <v>0</v>
      </c>
      <c r="AA1593">
        <f>IF(data!D1593=3, IF(COUNTIFS(data!A:A, data!A1593, data!G:G, "&lt;&gt;2")=0, 1, 0), 0)</f>
        <v>0</v>
      </c>
      <c r="AB1593">
        <f>IF(AND(data!G1593=2, COUNTIFS(data!A:A, data!A1593, data!G:G, 2) = data!D1593), 1, 0)</f>
        <v>0</v>
      </c>
      <c r="AC1593" t="str">
        <f>IF(AB1593=1, data!D1593, "0")</f>
        <v>0</v>
      </c>
    </row>
    <row r="1594" spans="1:29" x14ac:dyDescent="0.25">
      <c r="A1594" s="1">
        <v>227341</v>
      </c>
      <c r="B1594">
        <v>2</v>
      </c>
      <c r="C1594" s="1" t="s">
        <v>1615</v>
      </c>
      <c r="D1594">
        <v>2</v>
      </c>
      <c r="E1594">
        <v>6</v>
      </c>
      <c r="F1594">
        <v>3</v>
      </c>
      <c r="G1594">
        <v>2</v>
      </c>
      <c r="H1594">
        <v>57</v>
      </c>
      <c r="I1594">
        <v>6</v>
      </c>
      <c r="J1594">
        <v>1</v>
      </c>
      <c r="K1594">
        <v>6</v>
      </c>
      <c r="L1594">
        <v>16</v>
      </c>
      <c r="M1594">
        <v>2</v>
      </c>
      <c r="N1594">
        <v>2</v>
      </c>
      <c r="O1594">
        <v>5</v>
      </c>
      <c r="P1594">
        <v>1</v>
      </c>
      <c r="Q1594">
        <v>1.5</v>
      </c>
      <c r="R1594">
        <v>-1</v>
      </c>
      <c r="S1594">
        <v>-9</v>
      </c>
      <c r="T1594">
        <v>159.30000000000001</v>
      </c>
      <c r="U1594">
        <v>64.7</v>
      </c>
      <c r="V1594">
        <v>25.495999999999999</v>
      </c>
      <c r="W1594">
        <v>0.79500000000000004</v>
      </c>
      <c r="X1594">
        <v>2</v>
      </c>
      <c r="Y1594">
        <v>3</v>
      </c>
      <c r="Z1594">
        <f>IF(AND(MIN(data!D1594:'data'!K1594, data!M1594:'data'!Y1594)&gt;=0, IF(data!L1594&lt;0, FALSE, data!L1594&lt;=95),COUNTA(data!D1594:'data'!Y1594)=22), 1, 0)</f>
        <v>0</v>
      </c>
      <c r="AA1594">
        <f>IF(data!D1594=3, IF(COUNTIFS(data!A:A, data!A1594, data!G:G, "&lt;&gt;2")=0, 1, 0), 0)</f>
        <v>0</v>
      </c>
      <c r="AB1594">
        <f>IF(AND(data!G1594=2, COUNTIFS(data!A:A, data!A1594, data!G:G, 2) = data!D1594), 1, 0)</f>
        <v>0</v>
      </c>
      <c r="AC1594" t="str">
        <f>IF(AB1594=1, data!D1594, "0")</f>
        <v>0</v>
      </c>
    </row>
    <row r="1595" spans="1:29" x14ac:dyDescent="0.25">
      <c r="A1595" s="1">
        <v>227351</v>
      </c>
      <c r="B1595">
        <v>1</v>
      </c>
      <c r="C1595" s="1" t="s">
        <v>1616</v>
      </c>
      <c r="D1595">
        <v>2</v>
      </c>
      <c r="E1595">
        <v>6</v>
      </c>
      <c r="F1595">
        <v>3</v>
      </c>
      <c r="G1595">
        <v>2</v>
      </c>
      <c r="H1595">
        <v>76</v>
      </c>
      <c r="I1595">
        <v>2</v>
      </c>
      <c r="J1595">
        <v>1</v>
      </c>
      <c r="K1595">
        <v>6</v>
      </c>
      <c r="L1595">
        <v>97</v>
      </c>
      <c r="M1595">
        <v>3</v>
      </c>
      <c r="N1595">
        <v>2</v>
      </c>
      <c r="O1595">
        <v>5</v>
      </c>
      <c r="P1595">
        <v>1</v>
      </c>
      <c r="Q1595">
        <v>14</v>
      </c>
      <c r="R1595">
        <v>-1</v>
      </c>
      <c r="S1595">
        <v>0</v>
      </c>
      <c r="T1595">
        <v>158.19999999999999</v>
      </c>
      <c r="U1595">
        <v>70.400000000000006</v>
      </c>
      <c r="V1595">
        <v>28.129000000000001</v>
      </c>
      <c r="W1595">
        <v>0.88</v>
      </c>
      <c r="X1595">
        <v>2</v>
      </c>
      <c r="Y1595">
        <v>3</v>
      </c>
      <c r="Z1595">
        <f>IF(AND(MIN(data!D1595:'data'!K1595, data!M1595:'data'!Y1595)&gt;=0, IF(data!L1595&lt;0, FALSE, data!L1595&lt;=95),COUNTA(data!D1595:'data'!Y1595)=22), 1, 0)</f>
        <v>0</v>
      </c>
      <c r="AA1595">
        <f>IF(data!D1595=3, IF(COUNTIFS(data!A:A, data!A1595, data!G:G, "&lt;&gt;2")=0, 1, 0), 0)</f>
        <v>0</v>
      </c>
      <c r="AB1595">
        <f>IF(AND(data!G1595=2, COUNTIFS(data!A:A, data!A1595, data!G:G, 2) = data!D1595), 1, 0)</f>
        <v>0</v>
      </c>
      <c r="AC1595" t="str">
        <f>IF(AB1595=1, data!D1595, "0")</f>
        <v>0</v>
      </c>
    </row>
    <row r="1596" spans="1:29" x14ac:dyDescent="0.25">
      <c r="A1596" s="1">
        <v>227351</v>
      </c>
      <c r="B1596">
        <v>2</v>
      </c>
      <c r="C1596" s="1" t="s">
        <v>1617</v>
      </c>
      <c r="D1596">
        <v>2</v>
      </c>
      <c r="E1596">
        <v>6</v>
      </c>
      <c r="F1596">
        <v>3</v>
      </c>
      <c r="G1596">
        <v>1</v>
      </c>
      <c r="H1596">
        <v>77</v>
      </c>
      <c r="I1596">
        <v>2</v>
      </c>
      <c r="J1596">
        <v>1</v>
      </c>
      <c r="K1596">
        <v>4</v>
      </c>
      <c r="L1596">
        <v>97</v>
      </c>
      <c r="M1596">
        <v>3</v>
      </c>
      <c r="N1596">
        <v>2</v>
      </c>
      <c r="O1596">
        <v>5</v>
      </c>
      <c r="P1596">
        <v>1</v>
      </c>
      <c r="Q1596">
        <v>11.125</v>
      </c>
      <c r="R1596">
        <v>-1</v>
      </c>
      <c r="S1596">
        <v>0</v>
      </c>
      <c r="T1596">
        <v>171</v>
      </c>
      <c r="U1596">
        <v>75.400000000000006</v>
      </c>
      <c r="V1596">
        <v>25.786000000000001</v>
      </c>
      <c r="W1596">
        <v>0.92800000000000005</v>
      </c>
      <c r="X1596">
        <v>1</v>
      </c>
      <c r="Y1596">
        <v>1</v>
      </c>
      <c r="Z1596">
        <f>IF(AND(MIN(data!D1596:'data'!K1596, data!M1596:'data'!Y1596)&gt;=0, IF(data!L1596&lt;0, FALSE, data!L1596&lt;=95),COUNTA(data!D1596:'data'!Y1596)=22), 1, 0)</f>
        <v>0</v>
      </c>
      <c r="AA1596">
        <f>IF(data!D1596=3, IF(COUNTIFS(data!A:A, data!A1596, data!G:G, "&lt;&gt;2")=0, 1, 0), 0)</f>
        <v>0</v>
      </c>
      <c r="AB1596">
        <f>IF(AND(data!G1596=2, COUNTIFS(data!A:A, data!A1596, data!G:G, 2) = data!D1596), 1, 0)</f>
        <v>0</v>
      </c>
      <c r="AC1596" t="str">
        <f>IF(AB1596=1, data!D1596, "0")</f>
        <v>0</v>
      </c>
    </row>
    <row r="1597" spans="1:29" x14ac:dyDescent="0.25">
      <c r="A1597" s="1">
        <v>228151</v>
      </c>
      <c r="B1597">
        <v>1</v>
      </c>
      <c r="C1597" s="1" t="s">
        <v>1618</v>
      </c>
      <c r="D1597">
        <v>2</v>
      </c>
      <c r="E1597">
        <v>3</v>
      </c>
      <c r="F1597">
        <v>12</v>
      </c>
      <c r="G1597">
        <v>2</v>
      </c>
      <c r="H1597">
        <v>45</v>
      </c>
      <c r="I1597">
        <v>1</v>
      </c>
      <c r="J1597">
        <v>1</v>
      </c>
      <c r="K1597">
        <v>6</v>
      </c>
      <c r="L1597">
        <v>5</v>
      </c>
      <c r="M1597">
        <v>1</v>
      </c>
      <c r="N1597">
        <v>2</v>
      </c>
      <c r="O1597">
        <v>5</v>
      </c>
      <c r="P1597">
        <v>1</v>
      </c>
      <c r="Q1597">
        <v>6.0579999999999998</v>
      </c>
      <c r="R1597">
        <v>-1</v>
      </c>
      <c r="S1597">
        <v>0</v>
      </c>
      <c r="T1597">
        <v>158.4</v>
      </c>
      <c r="U1597">
        <v>76.8</v>
      </c>
      <c r="V1597">
        <v>30.609000000000002</v>
      </c>
      <c r="W1597">
        <v>0.93500000000000005</v>
      </c>
      <c r="X1597">
        <v>2</v>
      </c>
      <c r="Y1597">
        <v>1</v>
      </c>
      <c r="Z1597">
        <f>IF(AND(MIN(data!D1597:'data'!K1597, data!M1597:'data'!Y1597)&gt;=0, IF(data!L1597&lt;0, FALSE, data!L1597&lt;=95),COUNTA(data!D1597:'data'!Y1597)=22), 1, 0)</f>
        <v>0</v>
      </c>
      <c r="AA1597">
        <f>IF(data!D1597=3, IF(COUNTIFS(data!A:A, data!A1597, data!G:G, "&lt;&gt;2")=0, 1, 0), 0)</f>
        <v>0</v>
      </c>
      <c r="AB1597">
        <f>IF(AND(data!G1597=2, COUNTIFS(data!A:A, data!A1597, data!G:G, 2) = data!D1597), 1, 0)</f>
        <v>0</v>
      </c>
      <c r="AC1597" t="str">
        <f>IF(AB1597=1, data!D1597, "0")</f>
        <v>0</v>
      </c>
    </row>
    <row r="1598" spans="1:29" x14ac:dyDescent="0.25">
      <c r="A1598" s="1">
        <v>228151</v>
      </c>
      <c r="B1598">
        <v>2</v>
      </c>
      <c r="C1598" s="1" t="s">
        <v>1619</v>
      </c>
      <c r="D1598">
        <v>2</v>
      </c>
      <c r="E1598">
        <v>3</v>
      </c>
      <c r="F1598">
        <v>12</v>
      </c>
      <c r="G1598">
        <v>1</v>
      </c>
      <c r="H1598">
        <v>19</v>
      </c>
      <c r="I1598">
        <v>1</v>
      </c>
      <c r="J1598">
        <v>1</v>
      </c>
      <c r="K1598">
        <v>7</v>
      </c>
      <c r="L1598">
        <v>5</v>
      </c>
      <c r="M1598">
        <v>2</v>
      </c>
      <c r="N1598">
        <v>4</v>
      </c>
      <c r="O1598">
        <v>2</v>
      </c>
      <c r="P1598">
        <v>1</v>
      </c>
      <c r="Q1598">
        <v>6.7789999999999999</v>
      </c>
      <c r="R1598">
        <v>0</v>
      </c>
      <c r="S1598">
        <v>8</v>
      </c>
      <c r="T1598">
        <v>174.2</v>
      </c>
      <c r="U1598">
        <v>64.400000000000006</v>
      </c>
      <c r="V1598">
        <v>21.222000000000001</v>
      </c>
      <c r="W1598">
        <v>0.82699999999999996</v>
      </c>
      <c r="X1598">
        <v>3</v>
      </c>
      <c r="Y1598">
        <v>2</v>
      </c>
      <c r="Z1598">
        <f>IF(AND(MIN(data!D1598:'data'!K1598, data!M1598:'data'!Y1598)&gt;=0, IF(data!L1598&lt;0, FALSE, data!L1598&lt;=95),COUNTA(data!D1598:'data'!Y1598)=22), 1, 0)</f>
        <v>1</v>
      </c>
      <c r="AA1598">
        <f>IF(data!D1598=3, IF(COUNTIFS(data!A:A, data!A1598, data!G:G, "&lt;&gt;2")=0, 1, 0), 0)</f>
        <v>0</v>
      </c>
      <c r="AB1598">
        <f>IF(AND(data!G1598=2, COUNTIFS(data!A:A, data!A1598, data!G:G, 2) = data!D1598), 1, 0)</f>
        <v>0</v>
      </c>
      <c r="AC1598" t="str">
        <f>IF(AB1598=1, data!D1598, "0")</f>
        <v>0</v>
      </c>
    </row>
    <row r="1599" spans="1:29" x14ac:dyDescent="0.25">
      <c r="A1599" s="1">
        <v>228181</v>
      </c>
      <c r="B1599">
        <v>1</v>
      </c>
      <c r="C1599" s="1" t="s">
        <v>1620</v>
      </c>
      <c r="D1599">
        <v>1</v>
      </c>
      <c r="E1599">
        <v>3</v>
      </c>
      <c r="F1599">
        <v>12</v>
      </c>
      <c r="G1599">
        <v>2</v>
      </c>
      <c r="H1599">
        <v>74</v>
      </c>
      <c r="I1599">
        <v>5</v>
      </c>
      <c r="J1599">
        <v>1</v>
      </c>
      <c r="K1599">
        <v>7</v>
      </c>
      <c r="L1599">
        <v>12</v>
      </c>
      <c r="M1599">
        <v>2</v>
      </c>
      <c r="N1599">
        <v>3</v>
      </c>
      <c r="O1599">
        <v>5</v>
      </c>
      <c r="P1599">
        <v>1</v>
      </c>
      <c r="Q1599">
        <v>63</v>
      </c>
      <c r="R1599">
        <v>-1</v>
      </c>
      <c r="S1599">
        <v>0</v>
      </c>
      <c r="T1599">
        <v>173.9</v>
      </c>
      <c r="U1599">
        <v>93.6</v>
      </c>
      <c r="V1599">
        <v>30.951000000000001</v>
      </c>
      <c r="W1599">
        <v>0.96399999999999997</v>
      </c>
      <c r="X1599">
        <v>2</v>
      </c>
      <c r="Y1599">
        <v>3</v>
      </c>
      <c r="Z1599">
        <f>IF(AND(MIN(data!D1599:'data'!K1599, data!M1599:'data'!Y1599)&gt;=0, IF(data!L1599&lt;0, FALSE, data!L1599&lt;=95),COUNTA(data!D1599:'data'!Y1599)=22), 1, 0)</f>
        <v>0</v>
      </c>
      <c r="AA1599">
        <f>IF(data!D1599=3, IF(COUNTIFS(data!A:A, data!A1599, data!G:G, "&lt;&gt;2")=0, 1, 0), 0)</f>
        <v>0</v>
      </c>
      <c r="AB1599">
        <f>IF(AND(data!G1599=2, COUNTIFS(data!A:A, data!A1599, data!G:G, 2) = data!D1599), 1, 0)</f>
        <v>1</v>
      </c>
      <c r="AC1599">
        <f>IF(AB1599=1, data!D1599, "0")</f>
        <v>1</v>
      </c>
    </row>
    <row r="1600" spans="1:29" x14ac:dyDescent="0.25">
      <c r="A1600" s="1">
        <v>228201</v>
      </c>
      <c r="B1600">
        <v>1</v>
      </c>
      <c r="C1600" s="1" t="s">
        <v>1621</v>
      </c>
      <c r="D1600">
        <v>2</v>
      </c>
      <c r="E1600">
        <v>3</v>
      </c>
      <c r="F1600">
        <v>12</v>
      </c>
      <c r="G1600">
        <v>1</v>
      </c>
      <c r="H1600">
        <v>68</v>
      </c>
      <c r="I1600">
        <v>2</v>
      </c>
      <c r="J1600">
        <v>1</v>
      </c>
      <c r="K1600">
        <v>7</v>
      </c>
      <c r="L1600">
        <v>7</v>
      </c>
      <c r="M1600">
        <v>3</v>
      </c>
      <c r="N1600">
        <v>3</v>
      </c>
      <c r="O1600">
        <v>5</v>
      </c>
      <c r="P1600">
        <v>1</v>
      </c>
      <c r="Q1600">
        <v>9</v>
      </c>
      <c r="R1600">
        <v>-1</v>
      </c>
      <c r="S1600">
        <v>1</v>
      </c>
      <c r="T1600">
        <v>164.7</v>
      </c>
      <c r="U1600">
        <v>60</v>
      </c>
      <c r="V1600">
        <v>22.119</v>
      </c>
      <c r="W1600">
        <v>0.872</v>
      </c>
      <c r="X1600">
        <v>1</v>
      </c>
      <c r="Y1600">
        <v>3</v>
      </c>
      <c r="Z1600">
        <f>IF(AND(MIN(data!D1600:'data'!K1600, data!M1600:'data'!Y1600)&gt;=0, IF(data!L1600&lt;0, FALSE, data!L1600&lt;=95),COUNTA(data!D1600:'data'!Y1600)=22), 1, 0)</f>
        <v>0</v>
      </c>
      <c r="AA1600">
        <f>IF(data!D1600=3, IF(COUNTIFS(data!A:A, data!A1600, data!G:G, "&lt;&gt;2")=0, 1, 0), 0)</f>
        <v>0</v>
      </c>
      <c r="AB1600">
        <f>IF(AND(data!G1600=2, COUNTIFS(data!A:A, data!A1600, data!G:G, 2) = data!D1600), 1, 0)</f>
        <v>0</v>
      </c>
      <c r="AC1600" t="str">
        <f>IF(AB1600=1, data!D1600, "0")</f>
        <v>0</v>
      </c>
    </row>
    <row r="1601" spans="1:29" x14ac:dyDescent="0.25">
      <c r="A1601" s="1">
        <v>228201</v>
      </c>
      <c r="B1601">
        <v>2</v>
      </c>
      <c r="C1601" s="1" t="s">
        <v>1622</v>
      </c>
      <c r="D1601">
        <v>2</v>
      </c>
      <c r="E1601">
        <v>3</v>
      </c>
      <c r="F1601">
        <v>12</v>
      </c>
      <c r="G1601">
        <v>2</v>
      </c>
      <c r="H1601">
        <v>62</v>
      </c>
      <c r="I1601">
        <v>2</v>
      </c>
      <c r="J1601">
        <v>1</v>
      </c>
      <c r="K1601">
        <v>7</v>
      </c>
      <c r="L1601">
        <v>7</v>
      </c>
      <c r="M1601">
        <v>1</v>
      </c>
      <c r="N1601">
        <v>3</v>
      </c>
      <c r="O1601">
        <v>5</v>
      </c>
      <c r="P1601">
        <v>1</v>
      </c>
      <c r="Q1601">
        <v>4.5</v>
      </c>
      <c r="R1601">
        <v>-1</v>
      </c>
      <c r="S1601">
        <v>0</v>
      </c>
      <c r="T1601">
        <v>160.5</v>
      </c>
      <c r="U1601">
        <v>77.2</v>
      </c>
      <c r="V1601">
        <v>29.969000000000001</v>
      </c>
      <c r="W1601">
        <v>0.85399999999999998</v>
      </c>
      <c r="X1601">
        <v>2</v>
      </c>
      <c r="Y1601">
        <v>1</v>
      </c>
      <c r="Z1601">
        <f>IF(AND(MIN(data!D1601:'data'!K1601, data!M1601:'data'!Y1601)&gt;=0, IF(data!L1601&lt;0, FALSE, data!L1601&lt;=95),COUNTA(data!D1601:'data'!Y1601)=22), 1, 0)</f>
        <v>0</v>
      </c>
      <c r="AA1601">
        <f>IF(data!D1601=3, IF(COUNTIFS(data!A:A, data!A1601, data!G:G, "&lt;&gt;2")=0, 1, 0), 0)</f>
        <v>0</v>
      </c>
      <c r="AB1601">
        <f>IF(AND(data!G1601=2, COUNTIFS(data!A:A, data!A1601, data!G:G, 2) = data!D1601), 1, 0)</f>
        <v>0</v>
      </c>
      <c r="AC1601" t="str">
        <f>IF(AB1601=1, data!D1601, "0")</f>
        <v>0</v>
      </c>
    </row>
    <row r="1602" spans="1:29" x14ac:dyDescent="0.25">
      <c r="A1602" s="1">
        <v>228251</v>
      </c>
      <c r="B1602">
        <v>1</v>
      </c>
      <c r="C1602" s="1" t="s">
        <v>1623</v>
      </c>
      <c r="D1602">
        <v>4</v>
      </c>
      <c r="E1602">
        <v>3</v>
      </c>
      <c r="F1602">
        <v>12</v>
      </c>
      <c r="G1602">
        <v>2</v>
      </c>
      <c r="H1602">
        <v>48</v>
      </c>
      <c r="I1602">
        <v>2</v>
      </c>
      <c r="J1602">
        <v>1</v>
      </c>
      <c r="K1602">
        <v>4</v>
      </c>
      <c r="L1602">
        <v>13</v>
      </c>
      <c r="M1602">
        <v>1</v>
      </c>
      <c r="N1602">
        <v>1</v>
      </c>
      <c r="O1602">
        <v>5</v>
      </c>
      <c r="P1602">
        <v>1</v>
      </c>
      <c r="Q1602">
        <v>1.0089999999999999</v>
      </c>
      <c r="R1602">
        <v>-1</v>
      </c>
      <c r="S1602">
        <v>0</v>
      </c>
      <c r="T1602">
        <v>161.4</v>
      </c>
      <c r="U1602">
        <v>68</v>
      </c>
      <c r="V1602">
        <v>26.103999999999999</v>
      </c>
      <c r="W1602">
        <v>0.878</v>
      </c>
      <c r="X1602">
        <v>2</v>
      </c>
      <c r="Y1602">
        <v>3</v>
      </c>
      <c r="Z1602">
        <f>IF(AND(MIN(data!D1602:'data'!K1602, data!M1602:'data'!Y1602)&gt;=0, IF(data!L1602&lt;0, FALSE, data!L1602&lt;=95),COUNTA(data!D1602:'data'!Y1602)=22), 1, 0)</f>
        <v>0</v>
      </c>
      <c r="AA1602">
        <f>IF(data!D1602=3, IF(COUNTIFS(data!A:A, data!A1602, data!G:G, "&lt;&gt;2")=0, 1, 0), 0)</f>
        <v>0</v>
      </c>
      <c r="AB1602">
        <f>IF(AND(data!G1602=2, COUNTIFS(data!A:A, data!A1602, data!G:G, 2) = data!D1602), 1, 0)</f>
        <v>0</v>
      </c>
      <c r="AC1602" t="str">
        <f>IF(AB1602=1, data!D1602, "0")</f>
        <v>0</v>
      </c>
    </row>
    <row r="1603" spans="1:29" x14ac:dyDescent="0.25">
      <c r="A1603" s="1">
        <v>228251</v>
      </c>
      <c r="B1603">
        <v>2</v>
      </c>
      <c r="C1603" s="1" t="s">
        <v>1624</v>
      </c>
      <c r="D1603">
        <v>4</v>
      </c>
      <c r="E1603">
        <v>3</v>
      </c>
      <c r="F1603">
        <v>12</v>
      </c>
      <c r="G1603">
        <v>1</v>
      </c>
      <c r="H1603">
        <v>52</v>
      </c>
      <c r="I1603">
        <v>2</v>
      </c>
      <c r="J1603">
        <v>1</v>
      </c>
      <c r="K1603">
        <v>4</v>
      </c>
      <c r="L1603">
        <v>13</v>
      </c>
      <c r="M1603">
        <v>4</v>
      </c>
      <c r="N1603">
        <v>1</v>
      </c>
      <c r="O1603">
        <v>5</v>
      </c>
      <c r="P1603">
        <v>1</v>
      </c>
      <c r="Q1603">
        <v>19.125</v>
      </c>
      <c r="R1603">
        <v>-1</v>
      </c>
      <c r="S1603">
        <v>4</v>
      </c>
      <c r="T1603">
        <v>171.2</v>
      </c>
      <c r="U1603">
        <v>88.1</v>
      </c>
      <c r="V1603">
        <v>30.059000000000001</v>
      </c>
      <c r="W1603">
        <v>1.032</v>
      </c>
      <c r="X1603">
        <v>2</v>
      </c>
      <c r="Y1603">
        <v>1</v>
      </c>
      <c r="Z1603">
        <f>IF(AND(MIN(data!D1603:'data'!K1603, data!M1603:'data'!Y1603)&gt;=0, IF(data!L1603&lt;0, FALSE, data!L1603&lt;=95),COUNTA(data!D1603:'data'!Y1603)=22), 1, 0)</f>
        <v>0</v>
      </c>
      <c r="AA1603">
        <f>IF(data!D1603=3, IF(COUNTIFS(data!A:A, data!A1603, data!G:G, "&lt;&gt;2")=0, 1, 0), 0)</f>
        <v>0</v>
      </c>
      <c r="AB1603">
        <f>IF(AND(data!G1603=2, COUNTIFS(data!A:A, data!A1603, data!G:G, 2) = data!D1603), 1, 0)</f>
        <v>0</v>
      </c>
      <c r="AC1603" t="str">
        <f>IF(AB1603=1, data!D1603, "0")</f>
        <v>0</v>
      </c>
    </row>
    <row r="1604" spans="1:29" x14ac:dyDescent="0.25">
      <c r="A1604" s="1">
        <v>228251</v>
      </c>
      <c r="B1604">
        <v>3</v>
      </c>
      <c r="C1604" s="1" t="s">
        <v>1625</v>
      </c>
      <c r="D1604">
        <v>4</v>
      </c>
      <c r="E1604">
        <v>3</v>
      </c>
      <c r="F1604">
        <v>12</v>
      </c>
      <c r="G1604">
        <v>2</v>
      </c>
      <c r="H1604">
        <v>16</v>
      </c>
      <c r="I1604">
        <v>1</v>
      </c>
      <c r="J1604">
        <v>1</v>
      </c>
      <c r="K1604">
        <v>7</v>
      </c>
      <c r="L1604">
        <v>13</v>
      </c>
      <c r="M1604">
        <v>1</v>
      </c>
      <c r="N1604">
        <v>1</v>
      </c>
      <c r="O1604">
        <v>5</v>
      </c>
      <c r="P1604">
        <v>1</v>
      </c>
      <c r="Q1604">
        <v>-9</v>
      </c>
      <c r="R1604">
        <v>1</v>
      </c>
      <c r="S1604">
        <v>4</v>
      </c>
      <c r="T1604">
        <v>160.19999999999999</v>
      </c>
      <c r="U1604">
        <v>48.2</v>
      </c>
      <c r="V1604">
        <v>18.780999999999999</v>
      </c>
      <c r="W1604">
        <v>0.79300000000000004</v>
      </c>
      <c r="X1604">
        <v>1</v>
      </c>
      <c r="Y1604">
        <v>3</v>
      </c>
      <c r="Z1604">
        <f>IF(AND(MIN(data!D1604:'data'!K1604, data!M1604:'data'!Y1604)&gt;=0, IF(data!L1604&lt;0, FALSE, data!L1604&lt;=95),COUNTA(data!D1604:'data'!Y1604)=22), 1, 0)</f>
        <v>0</v>
      </c>
      <c r="AA1604">
        <f>IF(data!D1604=3, IF(COUNTIFS(data!A:A, data!A1604, data!G:G, "&lt;&gt;2")=0, 1, 0), 0)</f>
        <v>0</v>
      </c>
      <c r="AB1604">
        <f>IF(AND(data!G1604=2, COUNTIFS(data!A:A, data!A1604, data!G:G, 2) = data!D1604), 1, 0)</f>
        <v>0</v>
      </c>
      <c r="AC1604" t="str">
        <f>IF(AB1604=1, data!D1604, "0")</f>
        <v>0</v>
      </c>
    </row>
    <row r="1605" spans="1:29" x14ac:dyDescent="0.25">
      <c r="A1605" s="1">
        <v>228251</v>
      </c>
      <c r="B1605">
        <v>4</v>
      </c>
      <c r="C1605" s="1" t="s">
        <v>1626</v>
      </c>
      <c r="D1605">
        <v>4</v>
      </c>
      <c r="E1605">
        <v>3</v>
      </c>
      <c r="F1605">
        <v>12</v>
      </c>
      <c r="G1605">
        <v>1</v>
      </c>
      <c r="H1605">
        <v>14</v>
      </c>
      <c r="I1605">
        <v>-1</v>
      </c>
      <c r="J1605">
        <v>1</v>
      </c>
      <c r="K1605">
        <v>-1</v>
      </c>
      <c r="L1605">
        <v>13</v>
      </c>
      <c r="M1605">
        <v>1</v>
      </c>
      <c r="N1605">
        <v>-1</v>
      </c>
      <c r="O1605">
        <v>-1</v>
      </c>
      <c r="P1605">
        <v>-1</v>
      </c>
      <c r="Q1605">
        <v>-1</v>
      </c>
      <c r="R1605">
        <v>-1</v>
      </c>
      <c r="S1605">
        <v>0</v>
      </c>
      <c r="T1605">
        <v>168.3</v>
      </c>
      <c r="U1605">
        <v>50.9</v>
      </c>
      <c r="V1605">
        <v>17.97</v>
      </c>
      <c r="W1605">
        <v>-1</v>
      </c>
      <c r="X1605">
        <v>1</v>
      </c>
      <c r="Y1605">
        <v>3</v>
      </c>
      <c r="Z1605">
        <f>IF(AND(MIN(data!D1605:'data'!K1605, data!M1605:'data'!Y1605)&gt;=0, IF(data!L1605&lt;0, FALSE, data!L1605&lt;=95),COUNTA(data!D1605:'data'!Y1605)=22), 1, 0)</f>
        <v>0</v>
      </c>
      <c r="AA1605">
        <f>IF(data!D1605=3, IF(COUNTIFS(data!A:A, data!A1605, data!G:G, "&lt;&gt;2")=0, 1, 0), 0)</f>
        <v>0</v>
      </c>
      <c r="AB1605">
        <f>IF(AND(data!G1605=2, COUNTIFS(data!A:A, data!A1605, data!G:G, 2) = data!D1605), 1, 0)</f>
        <v>0</v>
      </c>
      <c r="AC1605" t="str">
        <f>IF(AB1605=1, data!D1605, "0")</f>
        <v>0</v>
      </c>
    </row>
    <row r="1606" spans="1:29" x14ac:dyDescent="0.25">
      <c r="A1606" s="1">
        <v>228271</v>
      </c>
      <c r="B1606">
        <v>1</v>
      </c>
      <c r="C1606" s="1" t="s">
        <v>1627</v>
      </c>
      <c r="D1606">
        <v>1</v>
      </c>
      <c r="E1606">
        <v>3</v>
      </c>
      <c r="F1606">
        <v>12</v>
      </c>
      <c r="G1606">
        <v>1</v>
      </c>
      <c r="H1606">
        <v>77</v>
      </c>
      <c r="I1606">
        <v>2</v>
      </c>
      <c r="J1606">
        <v>1</v>
      </c>
      <c r="K1606">
        <v>7</v>
      </c>
      <c r="L1606">
        <v>96</v>
      </c>
      <c r="M1606">
        <v>2</v>
      </c>
      <c r="N1606">
        <v>2</v>
      </c>
      <c r="O1606">
        <v>5</v>
      </c>
      <c r="P1606">
        <v>2</v>
      </c>
      <c r="Q1606">
        <v>5.8000000000000003E-2</v>
      </c>
      <c r="R1606">
        <v>-1</v>
      </c>
      <c r="S1606">
        <v>1</v>
      </c>
      <c r="T1606">
        <v>167.9</v>
      </c>
      <c r="U1606">
        <v>94.4</v>
      </c>
      <c r="V1606">
        <v>33.487000000000002</v>
      </c>
      <c r="W1606">
        <v>0.82099999999999995</v>
      </c>
      <c r="X1606">
        <v>2</v>
      </c>
      <c r="Y1606">
        <v>3</v>
      </c>
      <c r="Z1606">
        <f>IF(AND(MIN(data!D1606:'data'!K1606, data!M1606:'data'!Y1606)&gt;=0, IF(data!L1606&lt;0, FALSE, data!L1606&lt;=95),COUNTA(data!D1606:'data'!Y1606)=22), 1, 0)</f>
        <v>0</v>
      </c>
      <c r="AA1606">
        <f>IF(data!D1606=3, IF(COUNTIFS(data!A:A, data!A1606, data!G:G, "&lt;&gt;2")=0, 1, 0), 0)</f>
        <v>0</v>
      </c>
      <c r="AB1606">
        <f>IF(AND(data!G1606=2, COUNTIFS(data!A:A, data!A1606, data!G:G, 2) = data!D1606), 1, 0)</f>
        <v>0</v>
      </c>
      <c r="AC1606" t="str">
        <f>IF(AB1606=1, data!D1606, "0")</f>
        <v>0</v>
      </c>
    </row>
    <row r="1607" spans="1:29" x14ac:dyDescent="0.25">
      <c r="A1607" s="1">
        <v>228341</v>
      </c>
      <c r="B1607">
        <v>1</v>
      </c>
      <c r="C1607" s="1" t="s">
        <v>1628</v>
      </c>
      <c r="D1607">
        <v>1</v>
      </c>
      <c r="E1607">
        <v>3</v>
      </c>
      <c r="F1607">
        <v>12</v>
      </c>
      <c r="G1607">
        <v>1</v>
      </c>
      <c r="H1607">
        <v>62</v>
      </c>
      <c r="I1607">
        <v>1</v>
      </c>
      <c r="J1607">
        <v>1</v>
      </c>
      <c r="K1607">
        <v>7</v>
      </c>
      <c r="L1607">
        <v>13</v>
      </c>
      <c r="M1607">
        <v>2</v>
      </c>
      <c r="N1607">
        <v>3</v>
      </c>
      <c r="O1607">
        <v>5</v>
      </c>
      <c r="P1607">
        <v>1</v>
      </c>
      <c r="Q1607">
        <v>25.25</v>
      </c>
      <c r="R1607">
        <v>-1</v>
      </c>
      <c r="S1607">
        <v>6</v>
      </c>
      <c r="T1607">
        <v>172.9</v>
      </c>
      <c r="U1607">
        <v>96.1</v>
      </c>
      <c r="V1607">
        <v>32.146000000000001</v>
      </c>
      <c r="W1607">
        <v>0.95299999999999996</v>
      </c>
      <c r="X1607">
        <v>2</v>
      </c>
      <c r="Y1607">
        <v>1</v>
      </c>
      <c r="Z1607">
        <f>IF(AND(MIN(data!D1607:'data'!K1607, data!M1607:'data'!Y1607)&gt;=0, IF(data!L1607&lt;0, FALSE, data!L1607&lt;=95),COUNTA(data!D1607:'data'!Y1607)=22), 1, 0)</f>
        <v>0</v>
      </c>
      <c r="AA1607">
        <f>IF(data!D1607=3, IF(COUNTIFS(data!A:A, data!A1607, data!G:G, "&lt;&gt;2")=0, 1, 0), 0)</f>
        <v>0</v>
      </c>
      <c r="AB1607">
        <f>IF(AND(data!G1607=2, COUNTIFS(data!A:A, data!A1607, data!G:G, 2) = data!D1607), 1, 0)</f>
        <v>0</v>
      </c>
      <c r="AC1607" t="str">
        <f>IF(AB1607=1, data!D1607, "0")</f>
        <v>0</v>
      </c>
    </row>
    <row r="1608" spans="1:29" x14ac:dyDescent="0.25">
      <c r="A1608" s="1">
        <v>228351</v>
      </c>
      <c r="B1608">
        <v>1</v>
      </c>
      <c r="C1608" s="1" t="s">
        <v>1629</v>
      </c>
      <c r="D1608">
        <v>1</v>
      </c>
      <c r="E1608">
        <v>3</v>
      </c>
      <c r="F1608">
        <v>12</v>
      </c>
      <c r="G1608">
        <v>1</v>
      </c>
      <c r="H1608">
        <v>67</v>
      </c>
      <c r="I1608">
        <v>5</v>
      </c>
      <c r="J1608">
        <v>1</v>
      </c>
      <c r="K1608">
        <v>7</v>
      </c>
      <c r="L1608">
        <v>7</v>
      </c>
      <c r="M1608">
        <v>2</v>
      </c>
      <c r="N1608">
        <v>1</v>
      </c>
      <c r="O1608">
        <v>5</v>
      </c>
      <c r="P1608">
        <v>1</v>
      </c>
      <c r="Q1608">
        <v>4.5</v>
      </c>
      <c r="R1608">
        <v>-1</v>
      </c>
      <c r="S1608">
        <v>0</v>
      </c>
      <c r="T1608">
        <v>160.4</v>
      </c>
      <c r="U1608">
        <v>68.400000000000006</v>
      </c>
      <c r="V1608">
        <v>26.585999999999999</v>
      </c>
      <c r="W1608">
        <v>0.878</v>
      </c>
      <c r="X1608">
        <v>-8</v>
      </c>
      <c r="Y1608">
        <v>1</v>
      </c>
      <c r="Z1608">
        <f>IF(AND(MIN(data!D1608:'data'!K1608, data!M1608:'data'!Y1608)&gt;=0, IF(data!L1608&lt;0, FALSE, data!L1608&lt;=95),COUNTA(data!D1608:'data'!Y1608)=22), 1, 0)</f>
        <v>0</v>
      </c>
      <c r="AA1608">
        <f>IF(data!D1608=3, IF(COUNTIFS(data!A:A, data!A1608, data!G:G, "&lt;&gt;2")=0, 1, 0), 0)</f>
        <v>0</v>
      </c>
      <c r="AB1608">
        <f>IF(AND(data!G1608=2, COUNTIFS(data!A:A, data!A1608, data!G:G, 2) = data!D1608), 1, 0)</f>
        <v>0</v>
      </c>
      <c r="AC1608" t="str">
        <f>IF(AB1608=1, data!D1608, "0")</f>
        <v>0</v>
      </c>
    </row>
    <row r="1609" spans="1:29" x14ac:dyDescent="0.25">
      <c r="A1609" s="1">
        <v>228371</v>
      </c>
      <c r="B1609">
        <v>1</v>
      </c>
      <c r="C1609" s="1" t="s">
        <v>1630</v>
      </c>
      <c r="D1609">
        <v>3</v>
      </c>
      <c r="E1609">
        <v>3</v>
      </c>
      <c r="F1609">
        <v>12</v>
      </c>
      <c r="G1609">
        <v>2</v>
      </c>
      <c r="H1609">
        <v>53</v>
      </c>
      <c r="I1609">
        <v>2</v>
      </c>
      <c r="J1609">
        <v>1</v>
      </c>
      <c r="K1609">
        <v>6</v>
      </c>
      <c r="L1609">
        <v>96</v>
      </c>
      <c r="M1609">
        <v>4</v>
      </c>
      <c r="N1609">
        <v>1</v>
      </c>
      <c r="O1609">
        <v>5</v>
      </c>
      <c r="P1609">
        <v>1</v>
      </c>
      <c r="Q1609">
        <v>8.6999999999999994E-2</v>
      </c>
      <c r="R1609">
        <v>-1</v>
      </c>
      <c r="S1609">
        <v>2</v>
      </c>
      <c r="T1609">
        <v>167.7</v>
      </c>
      <c r="U1609">
        <v>93.9</v>
      </c>
      <c r="V1609">
        <v>33.389000000000003</v>
      </c>
      <c r="W1609">
        <v>0.83</v>
      </c>
      <c r="X1609">
        <v>2</v>
      </c>
      <c r="Y1609">
        <v>1</v>
      </c>
      <c r="Z1609">
        <f>IF(AND(MIN(data!D1609:'data'!K1609, data!M1609:'data'!Y1609)&gt;=0, IF(data!L1609&lt;0, FALSE, data!L1609&lt;=95),COUNTA(data!D1609:'data'!Y1609)=22), 1, 0)</f>
        <v>0</v>
      </c>
      <c r="AA1609">
        <f>IF(data!D1609=3, IF(COUNTIFS(data!A:A, data!A1609, data!G:G, "&lt;&gt;2")=0, 1, 0), 0)</f>
        <v>0</v>
      </c>
      <c r="AB1609">
        <f>IF(AND(data!G1609=2, COUNTIFS(data!A:A, data!A1609, data!G:G, 2) = data!D1609), 1, 0)</f>
        <v>0</v>
      </c>
      <c r="AC1609" t="str">
        <f>IF(AB1609=1, data!D1609, "0")</f>
        <v>0</v>
      </c>
    </row>
    <row r="1610" spans="1:29" x14ac:dyDescent="0.25">
      <c r="A1610" s="1">
        <v>228371</v>
      </c>
      <c r="B1610">
        <v>2</v>
      </c>
      <c r="C1610" s="1" t="s">
        <v>1631</v>
      </c>
      <c r="D1610">
        <v>3</v>
      </c>
      <c r="E1610">
        <v>3</v>
      </c>
      <c r="F1610">
        <v>12</v>
      </c>
      <c r="G1610">
        <v>1</v>
      </c>
      <c r="H1610">
        <v>55</v>
      </c>
      <c r="I1610">
        <v>2</v>
      </c>
      <c r="J1610">
        <v>1</v>
      </c>
      <c r="K1610">
        <v>7</v>
      </c>
      <c r="L1610">
        <v>96</v>
      </c>
      <c r="M1610">
        <v>2</v>
      </c>
      <c r="N1610">
        <v>2</v>
      </c>
      <c r="O1610">
        <v>5</v>
      </c>
      <c r="P1610">
        <v>1</v>
      </c>
      <c r="Q1610">
        <v>0.80800000000000005</v>
      </c>
      <c r="R1610">
        <v>-1</v>
      </c>
      <c r="S1610">
        <v>1</v>
      </c>
      <c r="T1610">
        <v>180.3</v>
      </c>
      <c r="U1610">
        <v>82.6</v>
      </c>
      <c r="V1610">
        <v>25.408999999999999</v>
      </c>
      <c r="W1610">
        <v>0.98499999999999999</v>
      </c>
      <c r="X1610">
        <v>1</v>
      </c>
      <c r="Y1610">
        <v>3</v>
      </c>
      <c r="Z1610">
        <f>IF(AND(MIN(data!D1610:'data'!K1610, data!M1610:'data'!Y1610)&gt;=0, IF(data!L1610&lt;0, FALSE, data!L1610&lt;=95),COUNTA(data!D1610:'data'!Y1610)=22), 1, 0)</f>
        <v>0</v>
      </c>
      <c r="AA1610">
        <f>IF(data!D1610=3, IF(COUNTIFS(data!A:A, data!A1610, data!G:G, "&lt;&gt;2")=0, 1, 0), 0)</f>
        <v>0</v>
      </c>
      <c r="AB1610">
        <f>IF(AND(data!G1610=2, COUNTIFS(data!A:A, data!A1610, data!G:G, 2) = data!D1610), 1, 0)</f>
        <v>0</v>
      </c>
      <c r="AC1610" t="str">
        <f>IF(AB1610=1, data!D1610, "0")</f>
        <v>0</v>
      </c>
    </row>
    <row r="1611" spans="1:29" x14ac:dyDescent="0.25">
      <c r="A1611" s="1">
        <v>228371</v>
      </c>
      <c r="B1611">
        <v>3</v>
      </c>
      <c r="C1611" s="1" t="s">
        <v>1632</v>
      </c>
      <c r="D1611">
        <v>3</v>
      </c>
      <c r="E1611">
        <v>3</v>
      </c>
      <c r="F1611">
        <v>12</v>
      </c>
      <c r="G1611">
        <v>2</v>
      </c>
      <c r="H1611">
        <v>18</v>
      </c>
      <c r="I1611">
        <v>1</v>
      </c>
      <c r="J1611">
        <v>1</v>
      </c>
      <c r="K1611">
        <v>4</v>
      </c>
      <c r="L1611">
        <v>96</v>
      </c>
      <c r="M1611">
        <v>1</v>
      </c>
      <c r="N1611">
        <v>1</v>
      </c>
      <c r="O1611">
        <v>5</v>
      </c>
      <c r="P1611">
        <v>2</v>
      </c>
      <c r="Q1611">
        <v>0</v>
      </c>
      <c r="R1611">
        <v>2</v>
      </c>
      <c r="S1611">
        <v>0</v>
      </c>
      <c r="T1611">
        <v>156.30000000000001</v>
      </c>
      <c r="U1611">
        <v>53.2</v>
      </c>
      <c r="V1611">
        <v>21.777000000000001</v>
      </c>
      <c r="W1611">
        <v>0.72799999999999998</v>
      </c>
      <c r="X1611">
        <v>1</v>
      </c>
      <c r="Y1611">
        <v>3</v>
      </c>
      <c r="Z1611">
        <f>IF(AND(MIN(data!D1611:'data'!K1611, data!M1611:'data'!Y1611)&gt;=0, IF(data!L1611&lt;0, FALSE, data!L1611&lt;=95),COUNTA(data!D1611:'data'!Y1611)=22), 1, 0)</f>
        <v>0</v>
      </c>
      <c r="AA1611">
        <f>IF(data!D1611=3, IF(COUNTIFS(data!A:A, data!A1611, data!G:G, "&lt;&gt;2")=0, 1, 0), 0)</f>
        <v>0</v>
      </c>
      <c r="AB1611">
        <f>IF(AND(data!G1611=2, COUNTIFS(data!A:A, data!A1611, data!G:G, 2) = data!D1611), 1, 0)</f>
        <v>0</v>
      </c>
      <c r="AC1611" t="str">
        <f>IF(AB1611=1, data!D1611, "0")</f>
        <v>0</v>
      </c>
    </row>
    <row r="1612" spans="1:29" x14ac:dyDescent="0.25">
      <c r="A1612" s="1">
        <v>229051</v>
      </c>
      <c r="B1612">
        <v>1</v>
      </c>
      <c r="C1612" s="1" t="s">
        <v>1633</v>
      </c>
      <c r="D1612">
        <v>2</v>
      </c>
      <c r="E1612">
        <v>2</v>
      </c>
      <c r="F1612">
        <v>15</v>
      </c>
      <c r="G1612">
        <v>1</v>
      </c>
      <c r="H1612">
        <v>43</v>
      </c>
      <c r="I1612">
        <v>4</v>
      </c>
      <c r="J1612">
        <v>1</v>
      </c>
      <c r="K1612">
        <v>5</v>
      </c>
      <c r="L1612">
        <v>7</v>
      </c>
      <c r="M1612">
        <v>2</v>
      </c>
      <c r="N1612">
        <v>3</v>
      </c>
      <c r="O1612">
        <v>5</v>
      </c>
      <c r="P1612">
        <v>1</v>
      </c>
      <c r="Q1612">
        <v>49.616</v>
      </c>
      <c r="R1612">
        <v>-1</v>
      </c>
      <c r="S1612">
        <v>4</v>
      </c>
      <c r="T1612">
        <v>183</v>
      </c>
      <c r="U1612">
        <v>80</v>
      </c>
      <c r="V1612">
        <v>23.888000000000002</v>
      </c>
      <c r="W1612">
        <v>0.93400000000000005</v>
      </c>
      <c r="X1612">
        <v>1</v>
      </c>
      <c r="Y1612">
        <v>3</v>
      </c>
      <c r="Z1612">
        <f>IF(AND(MIN(data!D1612:'data'!K1612, data!M1612:'data'!Y1612)&gt;=0, IF(data!L1612&lt;0, FALSE, data!L1612&lt;=95),COUNTA(data!D1612:'data'!Y1612)=22), 1, 0)</f>
        <v>0</v>
      </c>
      <c r="AA1612">
        <f>IF(data!D1612=3, IF(COUNTIFS(data!A:A, data!A1612, data!G:G, "&lt;&gt;2")=0, 1, 0), 0)</f>
        <v>0</v>
      </c>
      <c r="AB1612">
        <f>IF(AND(data!G1612=2, COUNTIFS(data!A:A, data!A1612, data!G:G, 2) = data!D1612), 1, 0)</f>
        <v>0</v>
      </c>
      <c r="AC1612" t="str">
        <f>IF(AB1612=1, data!D1612, "0")</f>
        <v>0</v>
      </c>
    </row>
    <row r="1613" spans="1:29" x14ac:dyDescent="0.25">
      <c r="A1613" s="1">
        <v>229051</v>
      </c>
      <c r="B1613">
        <v>2</v>
      </c>
      <c r="C1613" s="1" t="s">
        <v>1634</v>
      </c>
      <c r="D1613">
        <v>2</v>
      </c>
      <c r="E1613">
        <v>2</v>
      </c>
      <c r="F1613">
        <v>15</v>
      </c>
      <c r="G1613">
        <v>1</v>
      </c>
      <c r="H1613">
        <v>15</v>
      </c>
      <c r="I1613">
        <v>-1</v>
      </c>
      <c r="J1613">
        <v>1</v>
      </c>
      <c r="K1613">
        <v>-1</v>
      </c>
      <c r="L1613">
        <v>7</v>
      </c>
      <c r="M1613">
        <v>2</v>
      </c>
      <c r="N1613">
        <v>-1</v>
      </c>
      <c r="O1613">
        <v>-1</v>
      </c>
      <c r="P1613">
        <v>-1</v>
      </c>
      <c r="Q1613">
        <v>-1</v>
      </c>
      <c r="R1613">
        <v>-1</v>
      </c>
      <c r="S1613">
        <v>-2</v>
      </c>
      <c r="T1613">
        <v>-1</v>
      </c>
      <c r="U1613">
        <v>-1</v>
      </c>
      <c r="V1613">
        <v>-1</v>
      </c>
      <c r="W1613">
        <v>-1</v>
      </c>
      <c r="X1613">
        <v>-2</v>
      </c>
      <c r="Y1613">
        <v>-2</v>
      </c>
      <c r="Z1613">
        <f>IF(AND(MIN(data!D1613:'data'!K1613, data!M1613:'data'!Y1613)&gt;=0, IF(data!L1613&lt;0, FALSE, data!L1613&lt;=95),COUNTA(data!D1613:'data'!Y1613)=22), 1, 0)</f>
        <v>0</v>
      </c>
      <c r="AA1613">
        <f>IF(data!D1613=3, IF(COUNTIFS(data!A:A, data!A1613, data!G:G, "&lt;&gt;2")=0, 1, 0), 0)</f>
        <v>0</v>
      </c>
      <c r="AB1613">
        <f>IF(AND(data!G1613=2, COUNTIFS(data!A:A, data!A1613, data!G:G, 2) = data!D1613), 1, 0)</f>
        <v>0</v>
      </c>
      <c r="AC1613" t="str">
        <f>IF(AB1613=1, data!D1613, "0")</f>
        <v>0</v>
      </c>
    </row>
    <row r="1614" spans="1:29" x14ac:dyDescent="0.25">
      <c r="A1614" s="1">
        <v>229201</v>
      </c>
      <c r="B1614">
        <v>1</v>
      </c>
      <c r="C1614" s="1" t="s">
        <v>1635</v>
      </c>
      <c r="D1614">
        <v>1</v>
      </c>
      <c r="E1614">
        <v>2</v>
      </c>
      <c r="F1614">
        <v>15</v>
      </c>
      <c r="G1614">
        <v>1</v>
      </c>
      <c r="H1614">
        <v>79</v>
      </c>
      <c r="I1614">
        <v>5</v>
      </c>
      <c r="J1614">
        <v>1</v>
      </c>
      <c r="K1614">
        <v>7</v>
      </c>
      <c r="L1614">
        <v>7</v>
      </c>
      <c r="M1614">
        <v>1</v>
      </c>
      <c r="N1614">
        <v>3</v>
      </c>
      <c r="O1614">
        <v>5</v>
      </c>
      <c r="P1614">
        <v>2</v>
      </c>
      <c r="Q1614">
        <v>2.9000000000000001E-2</v>
      </c>
      <c r="R1614">
        <v>-1</v>
      </c>
      <c r="S1614">
        <v>0</v>
      </c>
      <c r="T1614">
        <v>151.30000000000001</v>
      </c>
      <c r="U1614">
        <v>51.1</v>
      </c>
      <c r="V1614">
        <v>22.323</v>
      </c>
      <c r="W1614">
        <v>0.91600000000000004</v>
      </c>
      <c r="X1614">
        <v>1</v>
      </c>
      <c r="Y1614">
        <v>3</v>
      </c>
      <c r="Z1614">
        <f>IF(AND(MIN(data!D1614:'data'!K1614, data!M1614:'data'!Y1614)&gt;=0, IF(data!L1614&lt;0, FALSE, data!L1614&lt;=95),COUNTA(data!D1614:'data'!Y1614)=22), 1, 0)</f>
        <v>0</v>
      </c>
      <c r="AA1614">
        <f>IF(data!D1614=3, IF(COUNTIFS(data!A:A, data!A1614, data!G:G, "&lt;&gt;2")=0, 1, 0), 0)</f>
        <v>0</v>
      </c>
      <c r="AB1614">
        <f>IF(AND(data!G1614=2, COUNTIFS(data!A:A, data!A1614, data!G:G, 2) = data!D1614), 1, 0)</f>
        <v>0</v>
      </c>
      <c r="AC1614" t="str">
        <f>IF(AB1614=1, data!D1614, "0")</f>
        <v>0</v>
      </c>
    </row>
    <row r="1615" spans="1:29" x14ac:dyDescent="0.25">
      <c r="A1615" s="1">
        <v>229251</v>
      </c>
      <c r="B1615">
        <v>1</v>
      </c>
      <c r="C1615" s="1" t="s">
        <v>1636</v>
      </c>
      <c r="D1615">
        <v>2</v>
      </c>
      <c r="E1615">
        <v>2</v>
      </c>
      <c r="F1615">
        <v>15</v>
      </c>
      <c r="G1615">
        <v>2</v>
      </c>
      <c r="H1615">
        <v>61</v>
      </c>
      <c r="I1615">
        <v>2</v>
      </c>
      <c r="J1615">
        <v>1</v>
      </c>
      <c r="K1615">
        <v>6</v>
      </c>
      <c r="L1615">
        <v>97</v>
      </c>
      <c r="M1615">
        <v>2</v>
      </c>
      <c r="N1615">
        <v>3</v>
      </c>
      <c r="O1615">
        <v>5</v>
      </c>
      <c r="P1615">
        <v>1</v>
      </c>
      <c r="Q1615">
        <v>9</v>
      </c>
      <c r="R1615">
        <v>-1</v>
      </c>
      <c r="S1615">
        <v>0</v>
      </c>
      <c r="T1615">
        <v>152</v>
      </c>
      <c r="U1615">
        <v>61.4</v>
      </c>
      <c r="V1615">
        <v>26.574999999999999</v>
      </c>
      <c r="W1615">
        <v>0.81799999999999995</v>
      </c>
      <c r="X1615">
        <v>2</v>
      </c>
      <c r="Y1615">
        <v>1</v>
      </c>
      <c r="Z1615">
        <f>IF(AND(MIN(data!D1615:'data'!K1615, data!M1615:'data'!Y1615)&gt;=0, IF(data!L1615&lt;0, FALSE, data!L1615&lt;=95),COUNTA(data!D1615:'data'!Y1615)=22), 1, 0)</f>
        <v>0</v>
      </c>
      <c r="AA1615">
        <f>IF(data!D1615=3, IF(COUNTIFS(data!A:A, data!A1615, data!G:G, "&lt;&gt;2")=0, 1, 0), 0)</f>
        <v>0</v>
      </c>
      <c r="AB1615">
        <f>IF(AND(data!G1615=2, COUNTIFS(data!A:A, data!A1615, data!G:G, 2) = data!D1615), 1, 0)</f>
        <v>0</v>
      </c>
      <c r="AC1615" t="str">
        <f>IF(AB1615=1, data!D1615, "0")</f>
        <v>0</v>
      </c>
    </row>
    <row r="1616" spans="1:29" x14ac:dyDescent="0.25">
      <c r="A1616" s="1">
        <v>229251</v>
      </c>
      <c r="B1616">
        <v>2</v>
      </c>
      <c r="C1616" s="1" t="s">
        <v>1637</v>
      </c>
      <c r="D1616">
        <v>2</v>
      </c>
      <c r="E1616">
        <v>2</v>
      </c>
      <c r="F1616">
        <v>15</v>
      </c>
      <c r="G1616">
        <v>1</v>
      </c>
      <c r="H1616">
        <v>64</v>
      </c>
      <c r="I1616">
        <v>2</v>
      </c>
      <c r="J1616">
        <v>1</v>
      </c>
      <c r="K1616">
        <v>5</v>
      </c>
      <c r="L1616">
        <v>97</v>
      </c>
      <c r="M1616">
        <v>1</v>
      </c>
      <c r="N1616">
        <v>4</v>
      </c>
      <c r="O1616">
        <v>1</v>
      </c>
      <c r="P1616">
        <v>1</v>
      </c>
      <c r="Q1616">
        <v>16.5</v>
      </c>
      <c r="R1616">
        <v>-1</v>
      </c>
      <c r="S1616">
        <v>0</v>
      </c>
      <c r="T1616">
        <v>168</v>
      </c>
      <c r="U1616">
        <v>-1</v>
      </c>
      <c r="V1616">
        <v>-1</v>
      </c>
      <c r="W1616">
        <v>0.93500000000000005</v>
      </c>
      <c r="X1616">
        <v>1</v>
      </c>
      <c r="Y1616">
        <v>3</v>
      </c>
      <c r="Z1616">
        <f>IF(AND(MIN(data!D1616:'data'!K1616, data!M1616:'data'!Y1616)&gt;=0, IF(data!L1616&lt;0, FALSE, data!L1616&lt;=95),COUNTA(data!D1616:'data'!Y1616)=22), 1, 0)</f>
        <v>0</v>
      </c>
      <c r="AA1616">
        <f>IF(data!D1616=3, IF(COUNTIFS(data!A:A, data!A1616, data!G:G, "&lt;&gt;2")=0, 1, 0), 0)</f>
        <v>0</v>
      </c>
      <c r="AB1616">
        <f>IF(AND(data!G1616=2, COUNTIFS(data!A:A, data!A1616, data!G:G, 2) = data!D1616), 1, 0)</f>
        <v>0</v>
      </c>
      <c r="AC1616" t="str">
        <f>IF(AB1616=1, data!D1616, "0")</f>
        <v>0</v>
      </c>
    </row>
    <row r="1617" spans="1:29" x14ac:dyDescent="0.25">
      <c r="A1617" s="1">
        <v>229351</v>
      </c>
      <c r="B1617">
        <v>1</v>
      </c>
      <c r="C1617" s="1" t="s">
        <v>1638</v>
      </c>
      <c r="D1617">
        <v>5</v>
      </c>
      <c r="E1617">
        <v>2</v>
      </c>
      <c r="F1617">
        <v>15</v>
      </c>
      <c r="G1617">
        <v>2</v>
      </c>
      <c r="H1617">
        <v>45</v>
      </c>
      <c r="I1617">
        <v>5</v>
      </c>
      <c r="J1617">
        <v>1</v>
      </c>
      <c r="K1617">
        <v>4</v>
      </c>
      <c r="L1617">
        <v>10</v>
      </c>
      <c r="M1617">
        <v>3</v>
      </c>
      <c r="N1617">
        <v>1</v>
      </c>
      <c r="O1617">
        <v>5</v>
      </c>
      <c r="P1617">
        <v>1</v>
      </c>
      <c r="Q1617">
        <v>7.0289999999999999</v>
      </c>
      <c r="R1617">
        <v>-1</v>
      </c>
      <c r="S1617">
        <v>4</v>
      </c>
      <c r="T1617">
        <v>165</v>
      </c>
      <c r="U1617">
        <v>62.7</v>
      </c>
      <c r="V1617">
        <v>23.03</v>
      </c>
      <c r="W1617">
        <v>0.81699999999999995</v>
      </c>
      <c r="X1617">
        <v>1</v>
      </c>
      <c r="Y1617">
        <v>3</v>
      </c>
      <c r="Z1617">
        <f>IF(AND(MIN(data!D1617:'data'!K1617, data!M1617:'data'!Y1617)&gt;=0, IF(data!L1617&lt;0, FALSE, data!L1617&lt;=95),COUNTA(data!D1617:'data'!Y1617)=22), 1, 0)</f>
        <v>0</v>
      </c>
      <c r="AA1617">
        <f>IF(data!D1617=3, IF(COUNTIFS(data!A:A, data!A1617, data!G:G, "&lt;&gt;2")=0, 1, 0), 0)</f>
        <v>0</v>
      </c>
      <c r="AB1617">
        <f>IF(AND(data!G1617=2, COUNTIFS(data!A:A, data!A1617, data!G:G, 2) = data!D1617), 1, 0)</f>
        <v>0</v>
      </c>
      <c r="AC1617" t="str">
        <f>IF(AB1617=1, data!D1617, "0")</f>
        <v>0</v>
      </c>
    </row>
    <row r="1618" spans="1:29" x14ac:dyDescent="0.25">
      <c r="A1618" s="1">
        <v>229351</v>
      </c>
      <c r="B1618">
        <v>2</v>
      </c>
      <c r="C1618" s="1" t="s">
        <v>1639</v>
      </c>
      <c r="D1618">
        <v>5</v>
      </c>
      <c r="E1618">
        <v>2</v>
      </c>
      <c r="F1618">
        <v>15</v>
      </c>
      <c r="G1618">
        <v>2</v>
      </c>
      <c r="H1618">
        <v>19</v>
      </c>
      <c r="I1618">
        <v>1</v>
      </c>
      <c r="J1618">
        <v>2</v>
      </c>
      <c r="K1618">
        <v>4</v>
      </c>
      <c r="L1618">
        <v>10</v>
      </c>
      <c r="M1618">
        <v>1</v>
      </c>
      <c r="N1618">
        <v>4</v>
      </c>
      <c r="O1618">
        <v>2</v>
      </c>
      <c r="P1618">
        <v>1</v>
      </c>
      <c r="Q1618">
        <v>21.96</v>
      </c>
      <c r="R1618">
        <v>4</v>
      </c>
      <c r="S1618">
        <v>-2</v>
      </c>
      <c r="T1618">
        <v>163</v>
      </c>
      <c r="U1618">
        <v>57.4</v>
      </c>
      <c r="V1618">
        <v>21.603999999999999</v>
      </c>
      <c r="W1618">
        <v>-1</v>
      </c>
      <c r="X1618">
        <v>-2</v>
      </c>
      <c r="Y1618">
        <v>-2</v>
      </c>
      <c r="Z1618">
        <f>IF(AND(MIN(data!D1618:'data'!K1618, data!M1618:'data'!Y1618)&gt;=0, IF(data!L1618&lt;0, FALSE, data!L1618&lt;=95),COUNTA(data!D1618:'data'!Y1618)=22), 1, 0)</f>
        <v>0</v>
      </c>
      <c r="AA1618">
        <f>IF(data!D1618=3, IF(COUNTIFS(data!A:A, data!A1618, data!G:G, "&lt;&gt;2")=0, 1, 0), 0)</f>
        <v>0</v>
      </c>
      <c r="AB1618">
        <f>IF(AND(data!G1618=2, COUNTIFS(data!A:A, data!A1618, data!G:G, 2) = data!D1618), 1, 0)</f>
        <v>0</v>
      </c>
      <c r="AC1618" t="str">
        <f>IF(AB1618=1, data!D1618, "0")</f>
        <v>0</v>
      </c>
    </row>
    <row r="1619" spans="1:29" x14ac:dyDescent="0.25">
      <c r="A1619" s="1">
        <v>229351</v>
      </c>
      <c r="B1619">
        <v>3</v>
      </c>
      <c r="C1619" s="1" t="s">
        <v>1640</v>
      </c>
      <c r="D1619">
        <v>5</v>
      </c>
      <c r="E1619">
        <v>2</v>
      </c>
      <c r="F1619">
        <v>15</v>
      </c>
      <c r="G1619">
        <v>1</v>
      </c>
      <c r="H1619">
        <v>17</v>
      </c>
      <c r="I1619">
        <v>1</v>
      </c>
      <c r="J1619">
        <v>2</v>
      </c>
      <c r="K1619">
        <v>4</v>
      </c>
      <c r="L1619">
        <v>10</v>
      </c>
      <c r="M1619">
        <v>1</v>
      </c>
      <c r="N1619">
        <v>2</v>
      </c>
      <c r="O1619">
        <v>5</v>
      </c>
      <c r="P1619">
        <v>1</v>
      </c>
      <c r="Q1619">
        <v>41.82</v>
      </c>
      <c r="R1619">
        <v>4</v>
      </c>
      <c r="S1619">
        <v>0</v>
      </c>
      <c r="T1619">
        <v>185</v>
      </c>
      <c r="U1619">
        <v>73.599999999999994</v>
      </c>
      <c r="V1619">
        <v>21.504999999999999</v>
      </c>
      <c r="W1619">
        <v>0.82099999999999995</v>
      </c>
      <c r="X1619">
        <v>1</v>
      </c>
      <c r="Y1619">
        <v>2</v>
      </c>
      <c r="Z1619">
        <f>IF(AND(MIN(data!D1619:'data'!K1619, data!M1619:'data'!Y1619)&gt;=0, IF(data!L1619&lt;0, FALSE, data!L1619&lt;=95),COUNTA(data!D1619:'data'!Y1619)=22), 1, 0)</f>
        <v>1</v>
      </c>
      <c r="AA1619">
        <f>IF(data!D1619=3, IF(COUNTIFS(data!A:A, data!A1619, data!G:G, "&lt;&gt;2")=0, 1, 0), 0)</f>
        <v>0</v>
      </c>
      <c r="AB1619">
        <f>IF(AND(data!G1619=2, COUNTIFS(data!A:A, data!A1619, data!G:G, 2) = data!D1619), 1, 0)</f>
        <v>0</v>
      </c>
      <c r="AC1619" t="str">
        <f>IF(AB1619=1, data!D1619, "0")</f>
        <v>0</v>
      </c>
    </row>
    <row r="1620" spans="1:29" x14ac:dyDescent="0.25">
      <c r="A1620" s="1">
        <v>229351</v>
      </c>
      <c r="B1620">
        <v>4</v>
      </c>
      <c r="C1620" s="1" t="s">
        <v>1641</v>
      </c>
      <c r="D1620">
        <v>5</v>
      </c>
      <c r="E1620">
        <v>2</v>
      </c>
      <c r="F1620">
        <v>15</v>
      </c>
      <c r="G1620">
        <v>2</v>
      </c>
      <c r="H1620">
        <v>15</v>
      </c>
      <c r="I1620">
        <v>-1</v>
      </c>
      <c r="J1620">
        <v>2</v>
      </c>
      <c r="K1620">
        <v>-1</v>
      </c>
      <c r="L1620">
        <v>10</v>
      </c>
      <c r="M1620">
        <v>1</v>
      </c>
      <c r="N1620">
        <v>-1</v>
      </c>
      <c r="O1620">
        <v>-1</v>
      </c>
      <c r="P1620">
        <v>-1</v>
      </c>
      <c r="Q1620">
        <v>-1</v>
      </c>
      <c r="R1620">
        <v>-1</v>
      </c>
      <c r="S1620">
        <v>3</v>
      </c>
      <c r="T1620">
        <v>170</v>
      </c>
      <c r="U1620">
        <v>66.8</v>
      </c>
      <c r="V1620">
        <v>23.114000000000001</v>
      </c>
      <c r="W1620">
        <v>-1</v>
      </c>
      <c r="X1620">
        <v>1</v>
      </c>
      <c r="Y1620">
        <v>1</v>
      </c>
      <c r="Z1620">
        <f>IF(AND(MIN(data!D1620:'data'!K1620, data!M1620:'data'!Y1620)&gt;=0, IF(data!L1620&lt;0, FALSE, data!L1620&lt;=95),COUNTA(data!D1620:'data'!Y1620)=22), 1, 0)</f>
        <v>0</v>
      </c>
      <c r="AA1620">
        <f>IF(data!D1620=3, IF(COUNTIFS(data!A:A, data!A1620, data!G:G, "&lt;&gt;2")=0, 1, 0), 0)</f>
        <v>0</v>
      </c>
      <c r="AB1620">
        <f>IF(AND(data!G1620=2, COUNTIFS(data!A:A, data!A1620, data!G:G, 2) = data!D1620), 1, 0)</f>
        <v>0</v>
      </c>
      <c r="AC1620" t="str">
        <f>IF(AB1620=1, data!D1620, "0")</f>
        <v>0</v>
      </c>
    </row>
    <row r="1621" spans="1:29" x14ac:dyDescent="0.25">
      <c r="A1621" s="1">
        <v>229351</v>
      </c>
      <c r="B1621">
        <v>5</v>
      </c>
      <c r="C1621" s="1" t="s">
        <v>1642</v>
      </c>
      <c r="D1621">
        <v>5</v>
      </c>
      <c r="E1621">
        <v>2</v>
      </c>
      <c r="F1621">
        <v>15</v>
      </c>
      <c r="G1621">
        <v>1</v>
      </c>
      <c r="H1621">
        <v>13</v>
      </c>
      <c r="I1621">
        <v>-1</v>
      </c>
      <c r="J1621">
        <v>2</v>
      </c>
      <c r="K1621">
        <v>-1</v>
      </c>
      <c r="L1621">
        <v>10</v>
      </c>
      <c r="M1621">
        <v>1</v>
      </c>
      <c r="N1621">
        <v>-1</v>
      </c>
      <c r="O1621">
        <v>-1</v>
      </c>
      <c r="P1621">
        <v>-1</v>
      </c>
      <c r="Q1621">
        <v>-1</v>
      </c>
      <c r="R1621">
        <v>-1</v>
      </c>
      <c r="S1621">
        <v>1</v>
      </c>
      <c r="T1621">
        <v>152</v>
      </c>
      <c r="U1621">
        <v>38.200000000000003</v>
      </c>
      <c r="V1621">
        <v>16.533999999999999</v>
      </c>
      <c r="W1621">
        <v>-1</v>
      </c>
      <c r="X1621">
        <v>3</v>
      </c>
      <c r="Y1621">
        <v>2</v>
      </c>
      <c r="Z1621">
        <f>IF(AND(MIN(data!D1621:'data'!K1621, data!M1621:'data'!Y1621)&gt;=0, IF(data!L1621&lt;0, FALSE, data!L1621&lt;=95),COUNTA(data!D1621:'data'!Y1621)=22), 1, 0)</f>
        <v>0</v>
      </c>
      <c r="AA1621">
        <f>IF(data!D1621=3, IF(COUNTIFS(data!A:A, data!A1621, data!G:G, "&lt;&gt;2")=0, 1, 0), 0)</f>
        <v>0</v>
      </c>
      <c r="AB1621">
        <f>IF(AND(data!G1621=2, COUNTIFS(data!A:A, data!A1621, data!G:G, 2) = data!D1621), 1, 0)</f>
        <v>0</v>
      </c>
      <c r="AC1621" t="str">
        <f>IF(AB1621=1, data!D1621, "0")</f>
        <v>0</v>
      </c>
    </row>
    <row r="1622" spans="1:29" x14ac:dyDescent="0.25">
      <c r="A1622" s="1">
        <v>229371</v>
      </c>
      <c r="B1622">
        <v>1</v>
      </c>
      <c r="C1622" s="1" t="s">
        <v>1643</v>
      </c>
      <c r="D1622">
        <v>3</v>
      </c>
      <c r="E1622">
        <v>2</v>
      </c>
      <c r="F1622">
        <v>15</v>
      </c>
      <c r="G1622">
        <v>1</v>
      </c>
      <c r="H1622">
        <v>52</v>
      </c>
      <c r="I1622">
        <v>2</v>
      </c>
      <c r="J1622">
        <v>1</v>
      </c>
      <c r="K1622">
        <v>6</v>
      </c>
      <c r="L1622">
        <v>97</v>
      </c>
      <c r="M1622">
        <v>1</v>
      </c>
      <c r="N1622">
        <v>3</v>
      </c>
      <c r="O1622">
        <v>5</v>
      </c>
      <c r="P1622">
        <v>1</v>
      </c>
      <c r="Q1622">
        <v>21</v>
      </c>
      <c r="R1622">
        <v>-1</v>
      </c>
      <c r="S1622">
        <v>2</v>
      </c>
      <c r="T1622">
        <v>175</v>
      </c>
      <c r="U1622">
        <v>73.2</v>
      </c>
      <c r="V1622">
        <v>23.902000000000001</v>
      </c>
      <c r="W1622">
        <v>-1</v>
      </c>
      <c r="X1622">
        <v>1</v>
      </c>
      <c r="Y1622">
        <v>3</v>
      </c>
      <c r="Z1622">
        <f>IF(AND(MIN(data!D1622:'data'!K1622, data!M1622:'data'!Y1622)&gt;=0, IF(data!L1622&lt;0, FALSE, data!L1622&lt;=95),COUNTA(data!D1622:'data'!Y1622)=22), 1, 0)</f>
        <v>0</v>
      </c>
      <c r="AA1622">
        <f>IF(data!D1622=3, IF(COUNTIFS(data!A:A, data!A1622, data!G:G, "&lt;&gt;2")=0, 1, 0), 0)</f>
        <v>0</v>
      </c>
      <c r="AB1622">
        <f>IF(AND(data!G1622=2, COUNTIFS(data!A:A, data!A1622, data!G:G, 2) = data!D1622), 1, 0)</f>
        <v>0</v>
      </c>
      <c r="AC1622" t="str">
        <f>IF(AB1622=1, data!D1622, "0")</f>
        <v>0</v>
      </c>
    </row>
    <row r="1623" spans="1:29" x14ac:dyDescent="0.25">
      <c r="A1623" s="1">
        <v>229371</v>
      </c>
      <c r="B1623">
        <v>2</v>
      </c>
      <c r="C1623" s="1" t="s">
        <v>1644</v>
      </c>
      <c r="D1623">
        <v>3</v>
      </c>
      <c r="E1623">
        <v>2</v>
      </c>
      <c r="F1623">
        <v>15</v>
      </c>
      <c r="G1623">
        <v>2</v>
      </c>
      <c r="H1623">
        <v>47</v>
      </c>
      <c r="I1623">
        <v>2</v>
      </c>
      <c r="J1623">
        <v>1</v>
      </c>
      <c r="K1623">
        <v>4</v>
      </c>
      <c r="L1623">
        <v>97</v>
      </c>
      <c r="M1623">
        <v>1</v>
      </c>
      <c r="N1623">
        <v>3</v>
      </c>
      <c r="O1623">
        <v>5</v>
      </c>
      <c r="P1623">
        <v>1</v>
      </c>
      <c r="Q1623">
        <v>21</v>
      </c>
      <c r="R1623">
        <v>-1</v>
      </c>
      <c r="S1623">
        <v>2</v>
      </c>
      <c r="T1623">
        <v>160</v>
      </c>
      <c r="U1623">
        <v>79.5</v>
      </c>
      <c r="V1623">
        <v>31.055</v>
      </c>
      <c r="W1623">
        <v>-1</v>
      </c>
      <c r="X1623">
        <v>2</v>
      </c>
      <c r="Y1623">
        <v>1</v>
      </c>
      <c r="Z1623">
        <f>IF(AND(MIN(data!D1623:'data'!K1623, data!M1623:'data'!Y1623)&gt;=0, IF(data!L1623&lt;0, FALSE, data!L1623&lt;=95),COUNTA(data!D1623:'data'!Y1623)=22), 1, 0)</f>
        <v>0</v>
      </c>
      <c r="AA1623">
        <f>IF(data!D1623=3, IF(COUNTIFS(data!A:A, data!A1623, data!G:G, "&lt;&gt;2")=0, 1, 0), 0)</f>
        <v>0</v>
      </c>
      <c r="AB1623">
        <f>IF(AND(data!G1623=2, COUNTIFS(data!A:A, data!A1623, data!G:G, 2) = data!D1623), 1, 0)</f>
        <v>0</v>
      </c>
      <c r="AC1623" t="str">
        <f>IF(AB1623=1, data!D1623, "0")</f>
        <v>0</v>
      </c>
    </row>
    <row r="1624" spans="1:29" x14ac:dyDescent="0.25">
      <c r="A1624" s="1">
        <v>229371</v>
      </c>
      <c r="B1624">
        <v>3</v>
      </c>
      <c r="C1624" s="1" t="s">
        <v>1645</v>
      </c>
      <c r="D1624">
        <v>3</v>
      </c>
      <c r="E1624">
        <v>2</v>
      </c>
      <c r="F1624">
        <v>15</v>
      </c>
      <c r="G1624">
        <v>1</v>
      </c>
      <c r="H1624">
        <v>10</v>
      </c>
      <c r="I1624">
        <v>-1</v>
      </c>
      <c r="J1624">
        <v>1</v>
      </c>
      <c r="K1624">
        <v>-1</v>
      </c>
      <c r="L1624">
        <v>97</v>
      </c>
      <c r="M1624">
        <v>1</v>
      </c>
      <c r="N1624">
        <v>-1</v>
      </c>
      <c r="O1624">
        <v>-1</v>
      </c>
      <c r="P1624">
        <v>-1</v>
      </c>
      <c r="Q1624">
        <v>-1</v>
      </c>
      <c r="R1624">
        <v>-1</v>
      </c>
      <c r="S1624">
        <v>-2</v>
      </c>
      <c r="T1624">
        <v>127</v>
      </c>
      <c r="U1624">
        <v>29.1</v>
      </c>
      <c r="V1624">
        <v>18.042000000000002</v>
      </c>
      <c r="W1624">
        <v>-1</v>
      </c>
      <c r="X1624">
        <v>1</v>
      </c>
      <c r="Y1624">
        <v>3</v>
      </c>
      <c r="Z1624">
        <f>IF(AND(MIN(data!D1624:'data'!K1624, data!M1624:'data'!Y1624)&gt;=0, IF(data!L1624&lt;0, FALSE, data!L1624&lt;=95),COUNTA(data!D1624:'data'!Y1624)=22), 1, 0)</f>
        <v>0</v>
      </c>
      <c r="AA1624">
        <f>IF(data!D1624=3, IF(COUNTIFS(data!A:A, data!A1624, data!G:G, "&lt;&gt;2")=0, 1, 0), 0)</f>
        <v>0</v>
      </c>
      <c r="AB1624">
        <f>IF(AND(data!G1624=2, COUNTIFS(data!A:A, data!A1624, data!G:G, 2) = data!D1624), 1, 0)</f>
        <v>0</v>
      </c>
      <c r="AC1624" t="str">
        <f>IF(AB1624=1, data!D1624, "0")</f>
        <v>0</v>
      </c>
    </row>
    <row r="1625" spans="1:29" x14ac:dyDescent="0.25">
      <c r="A1625" s="1">
        <v>230051</v>
      </c>
      <c r="B1625">
        <v>1</v>
      </c>
      <c r="C1625" s="1" t="s">
        <v>1646</v>
      </c>
      <c r="D1625">
        <v>2</v>
      </c>
      <c r="E1625">
        <v>4</v>
      </c>
      <c r="F1625">
        <v>24</v>
      </c>
      <c r="G1625">
        <v>1</v>
      </c>
      <c r="H1625">
        <v>66</v>
      </c>
      <c r="I1625">
        <v>2</v>
      </c>
      <c r="J1625">
        <v>1</v>
      </c>
      <c r="K1625">
        <v>7</v>
      </c>
      <c r="L1625">
        <v>96</v>
      </c>
      <c r="M1625">
        <v>2</v>
      </c>
      <c r="N1625">
        <v>3</v>
      </c>
      <c r="O1625">
        <v>5</v>
      </c>
      <c r="P1625">
        <v>1</v>
      </c>
      <c r="Q1625">
        <v>25.219000000000001</v>
      </c>
      <c r="R1625">
        <v>-1</v>
      </c>
      <c r="S1625">
        <v>3</v>
      </c>
      <c r="T1625">
        <v>168.1</v>
      </c>
      <c r="U1625">
        <v>102.2</v>
      </c>
      <c r="V1625">
        <v>36.167000000000002</v>
      </c>
      <c r="W1625">
        <v>0.94399999999999995</v>
      </c>
      <c r="X1625">
        <v>2</v>
      </c>
      <c r="Y1625">
        <v>3</v>
      </c>
      <c r="Z1625">
        <f>IF(AND(MIN(data!D1625:'data'!K1625, data!M1625:'data'!Y1625)&gt;=0, IF(data!L1625&lt;0, FALSE, data!L1625&lt;=95),COUNTA(data!D1625:'data'!Y1625)=22), 1, 0)</f>
        <v>0</v>
      </c>
      <c r="AA1625">
        <f>IF(data!D1625=3, IF(COUNTIFS(data!A:A, data!A1625, data!G:G, "&lt;&gt;2")=0, 1, 0), 0)</f>
        <v>0</v>
      </c>
      <c r="AB1625">
        <f>IF(AND(data!G1625=2, COUNTIFS(data!A:A, data!A1625, data!G:G, 2) = data!D1625), 1, 0)</f>
        <v>0</v>
      </c>
      <c r="AC1625" t="str">
        <f>IF(AB1625=1, data!D1625, "0")</f>
        <v>0</v>
      </c>
    </row>
    <row r="1626" spans="1:29" x14ac:dyDescent="0.25">
      <c r="A1626" s="1">
        <v>230051</v>
      </c>
      <c r="B1626">
        <v>2</v>
      </c>
      <c r="C1626" s="1" t="s">
        <v>1647</v>
      </c>
      <c r="D1626">
        <v>2</v>
      </c>
      <c r="E1626">
        <v>4</v>
      </c>
      <c r="F1626">
        <v>24</v>
      </c>
      <c r="G1626">
        <v>2</v>
      </c>
      <c r="H1626">
        <v>66</v>
      </c>
      <c r="I1626">
        <v>2</v>
      </c>
      <c r="J1626">
        <v>1</v>
      </c>
      <c r="K1626">
        <v>7</v>
      </c>
      <c r="L1626">
        <v>96</v>
      </c>
      <c r="M1626">
        <v>3</v>
      </c>
      <c r="N1626">
        <v>1</v>
      </c>
      <c r="O1626">
        <v>5</v>
      </c>
      <c r="P1626">
        <v>1</v>
      </c>
      <c r="Q1626">
        <v>0.40400000000000003</v>
      </c>
      <c r="R1626">
        <v>-1</v>
      </c>
      <c r="S1626">
        <v>2</v>
      </c>
      <c r="T1626">
        <v>161.9</v>
      </c>
      <c r="U1626">
        <v>88.6</v>
      </c>
      <c r="V1626">
        <v>33.802</v>
      </c>
      <c r="W1626">
        <v>-1</v>
      </c>
      <c r="X1626">
        <v>2</v>
      </c>
      <c r="Y1626">
        <v>3</v>
      </c>
      <c r="Z1626">
        <f>IF(AND(MIN(data!D1626:'data'!K1626, data!M1626:'data'!Y1626)&gt;=0, IF(data!L1626&lt;0, FALSE, data!L1626&lt;=95),COUNTA(data!D1626:'data'!Y1626)=22), 1, 0)</f>
        <v>0</v>
      </c>
      <c r="AA1626">
        <f>IF(data!D1626=3, IF(COUNTIFS(data!A:A, data!A1626, data!G:G, "&lt;&gt;2")=0, 1, 0), 0)</f>
        <v>0</v>
      </c>
      <c r="AB1626">
        <f>IF(AND(data!G1626=2, COUNTIFS(data!A:A, data!A1626, data!G:G, 2) = data!D1626), 1, 0)</f>
        <v>0</v>
      </c>
      <c r="AC1626" t="str">
        <f>IF(AB1626=1, data!D1626, "0")</f>
        <v>0</v>
      </c>
    </row>
    <row r="1627" spans="1:29" x14ac:dyDescent="0.25">
      <c r="A1627" s="1">
        <v>230151</v>
      </c>
      <c r="B1627">
        <v>1</v>
      </c>
      <c r="C1627" s="1" t="s">
        <v>1648</v>
      </c>
      <c r="D1627">
        <v>3</v>
      </c>
      <c r="E1627">
        <v>4</v>
      </c>
      <c r="F1627">
        <v>24</v>
      </c>
      <c r="G1627">
        <v>1</v>
      </c>
      <c r="H1627">
        <v>29</v>
      </c>
      <c r="I1627">
        <v>2</v>
      </c>
      <c r="J1627">
        <v>1</v>
      </c>
      <c r="K1627">
        <v>3</v>
      </c>
      <c r="L1627">
        <v>17</v>
      </c>
      <c r="M1627">
        <v>2</v>
      </c>
      <c r="N1627">
        <v>1</v>
      </c>
      <c r="O1627">
        <v>5</v>
      </c>
      <c r="P1627">
        <v>1</v>
      </c>
      <c r="Q1627">
        <v>8.8149999999999995</v>
      </c>
      <c r="R1627">
        <v>-1</v>
      </c>
      <c r="S1627">
        <v>0</v>
      </c>
      <c r="T1627">
        <v>174.4</v>
      </c>
      <c r="U1627">
        <v>87.9</v>
      </c>
      <c r="V1627">
        <v>28.9</v>
      </c>
      <c r="W1627">
        <v>0.90600000000000003</v>
      </c>
      <c r="X1627">
        <v>2</v>
      </c>
      <c r="Y1627">
        <v>1</v>
      </c>
      <c r="Z1627">
        <f>IF(AND(MIN(data!D1627:'data'!K1627, data!M1627:'data'!Y1627)&gt;=0, IF(data!L1627&lt;0, FALSE, data!L1627&lt;=95),COUNTA(data!D1627:'data'!Y1627)=22), 1, 0)</f>
        <v>0</v>
      </c>
      <c r="AA1627">
        <f>IF(data!D1627=3, IF(COUNTIFS(data!A:A, data!A1627, data!G:G, "&lt;&gt;2")=0, 1, 0), 0)</f>
        <v>0</v>
      </c>
      <c r="AB1627">
        <f>IF(AND(data!G1627=2, COUNTIFS(data!A:A, data!A1627, data!G:G, 2) = data!D1627), 1, 0)</f>
        <v>0</v>
      </c>
      <c r="AC1627" t="str">
        <f>IF(AB1627=1, data!D1627, "0")</f>
        <v>0</v>
      </c>
    </row>
    <row r="1628" spans="1:29" x14ac:dyDescent="0.25">
      <c r="A1628" s="1">
        <v>230151</v>
      </c>
      <c r="B1628">
        <v>2</v>
      </c>
      <c r="C1628" s="1" t="s">
        <v>1649</v>
      </c>
      <c r="D1628">
        <v>3</v>
      </c>
      <c r="E1628">
        <v>4</v>
      </c>
      <c r="F1628">
        <v>24</v>
      </c>
      <c r="G1628">
        <v>2</v>
      </c>
      <c r="H1628">
        <v>29</v>
      </c>
      <c r="I1628">
        <v>2</v>
      </c>
      <c r="J1628">
        <v>1</v>
      </c>
      <c r="K1628">
        <v>4</v>
      </c>
      <c r="L1628">
        <v>17</v>
      </c>
      <c r="M1628">
        <v>1</v>
      </c>
      <c r="N1628">
        <v>1</v>
      </c>
      <c r="O1628">
        <v>5</v>
      </c>
      <c r="P1628">
        <v>1</v>
      </c>
      <c r="Q1628">
        <v>3.7789999999999999</v>
      </c>
      <c r="R1628">
        <v>-1</v>
      </c>
      <c r="S1628">
        <v>3</v>
      </c>
      <c r="T1628">
        <v>162</v>
      </c>
      <c r="U1628">
        <v>74</v>
      </c>
      <c r="V1628">
        <v>28.196999999999999</v>
      </c>
      <c r="W1628">
        <v>0.86299999999999999</v>
      </c>
      <c r="X1628">
        <v>2</v>
      </c>
      <c r="Y1628">
        <v>1</v>
      </c>
      <c r="Z1628">
        <f>IF(AND(MIN(data!D1628:'data'!K1628, data!M1628:'data'!Y1628)&gt;=0, IF(data!L1628&lt;0, FALSE, data!L1628&lt;=95),COUNTA(data!D1628:'data'!Y1628)=22), 1, 0)</f>
        <v>0</v>
      </c>
      <c r="AA1628">
        <f>IF(data!D1628=3, IF(COUNTIFS(data!A:A, data!A1628, data!G:G, "&lt;&gt;2")=0, 1, 0), 0)</f>
        <v>0</v>
      </c>
      <c r="AB1628">
        <f>IF(AND(data!G1628=2, COUNTIFS(data!A:A, data!A1628, data!G:G, 2) = data!D1628), 1, 0)</f>
        <v>0</v>
      </c>
      <c r="AC1628" t="str">
        <f>IF(AB1628=1, data!D1628, "0")</f>
        <v>0</v>
      </c>
    </row>
    <row r="1629" spans="1:29" x14ac:dyDescent="0.25">
      <c r="A1629" s="1">
        <v>230151</v>
      </c>
      <c r="B1629">
        <v>3</v>
      </c>
      <c r="C1629" s="1" t="s">
        <v>1650</v>
      </c>
      <c r="D1629">
        <v>3</v>
      </c>
      <c r="E1629">
        <v>4</v>
      </c>
      <c r="F1629">
        <v>24</v>
      </c>
      <c r="G1629">
        <v>1</v>
      </c>
      <c r="H1629">
        <v>3</v>
      </c>
      <c r="I1629">
        <v>-1</v>
      </c>
      <c r="J1629">
        <v>1</v>
      </c>
      <c r="K1629">
        <v>-1</v>
      </c>
      <c r="L1629">
        <v>17</v>
      </c>
      <c r="M1629">
        <v>1</v>
      </c>
      <c r="N1629">
        <v>-1</v>
      </c>
      <c r="O1629">
        <v>-1</v>
      </c>
      <c r="P1629">
        <v>-1</v>
      </c>
      <c r="Q1629">
        <v>-1</v>
      </c>
      <c r="R1629">
        <v>-1</v>
      </c>
      <c r="S1629">
        <v>-2</v>
      </c>
      <c r="T1629">
        <v>-1</v>
      </c>
      <c r="U1629">
        <v>-1</v>
      </c>
      <c r="V1629">
        <v>-1</v>
      </c>
      <c r="W1629">
        <v>-1</v>
      </c>
      <c r="X1629">
        <v>-2</v>
      </c>
      <c r="Y1629">
        <v>-2</v>
      </c>
      <c r="Z1629">
        <f>IF(AND(MIN(data!D1629:'data'!K1629, data!M1629:'data'!Y1629)&gt;=0, IF(data!L1629&lt;0, FALSE, data!L1629&lt;=95),COUNTA(data!D1629:'data'!Y1629)=22), 1, 0)</f>
        <v>0</v>
      </c>
      <c r="AA1629">
        <f>IF(data!D1629=3, IF(COUNTIFS(data!A:A, data!A1629, data!G:G, "&lt;&gt;2")=0, 1, 0), 0)</f>
        <v>0</v>
      </c>
      <c r="AB1629">
        <f>IF(AND(data!G1629=2, COUNTIFS(data!A:A, data!A1629, data!G:G, 2) = data!D1629), 1, 0)</f>
        <v>0</v>
      </c>
      <c r="AC1629" t="str">
        <f>IF(AB1629=1, data!D1629, "0")</f>
        <v>0</v>
      </c>
    </row>
    <row r="1630" spans="1:29" x14ac:dyDescent="0.25">
      <c r="A1630" s="1">
        <v>230181</v>
      </c>
      <c r="B1630">
        <v>1</v>
      </c>
      <c r="C1630" s="1" t="s">
        <v>1651</v>
      </c>
      <c r="D1630">
        <v>2</v>
      </c>
      <c r="E1630">
        <v>4</v>
      </c>
      <c r="F1630">
        <v>24</v>
      </c>
      <c r="G1630">
        <v>1</v>
      </c>
      <c r="H1630">
        <v>60</v>
      </c>
      <c r="I1630">
        <v>2</v>
      </c>
      <c r="J1630">
        <v>1</v>
      </c>
      <c r="K1630">
        <v>2</v>
      </c>
      <c r="L1630">
        <v>10</v>
      </c>
      <c r="M1630">
        <v>2</v>
      </c>
      <c r="N1630">
        <v>1</v>
      </c>
      <c r="O1630">
        <v>5</v>
      </c>
      <c r="P1630">
        <v>1</v>
      </c>
      <c r="Q1630">
        <v>38.615000000000002</v>
      </c>
      <c r="R1630">
        <v>-1</v>
      </c>
      <c r="S1630">
        <v>0</v>
      </c>
      <c r="T1630">
        <v>175</v>
      </c>
      <c r="U1630">
        <v>81</v>
      </c>
      <c r="V1630">
        <v>26.449000000000002</v>
      </c>
      <c r="W1630">
        <v>1.014</v>
      </c>
      <c r="X1630">
        <v>1</v>
      </c>
      <c r="Y1630">
        <v>3</v>
      </c>
      <c r="Z1630">
        <f>IF(AND(MIN(data!D1630:'data'!K1630, data!M1630:'data'!Y1630)&gt;=0, IF(data!L1630&lt;0, FALSE, data!L1630&lt;=95),COUNTA(data!D1630:'data'!Y1630)=22), 1, 0)</f>
        <v>0</v>
      </c>
      <c r="AA1630">
        <f>IF(data!D1630=3, IF(COUNTIFS(data!A:A, data!A1630, data!G:G, "&lt;&gt;2")=0, 1, 0), 0)</f>
        <v>0</v>
      </c>
      <c r="AB1630">
        <f>IF(AND(data!G1630=2, COUNTIFS(data!A:A, data!A1630, data!G:G, 2) = data!D1630), 1, 0)</f>
        <v>0</v>
      </c>
      <c r="AC1630" t="str">
        <f>IF(AB1630=1, data!D1630, "0")</f>
        <v>0</v>
      </c>
    </row>
    <row r="1631" spans="1:29" x14ac:dyDescent="0.25">
      <c r="A1631" s="1">
        <v>230181</v>
      </c>
      <c r="B1631">
        <v>2</v>
      </c>
      <c r="C1631" s="1" t="s">
        <v>1652</v>
      </c>
      <c r="D1631">
        <v>2</v>
      </c>
      <c r="E1631">
        <v>4</v>
      </c>
      <c r="F1631">
        <v>24</v>
      </c>
      <c r="G1631">
        <v>2</v>
      </c>
      <c r="H1631">
        <v>57</v>
      </c>
      <c r="I1631">
        <v>2</v>
      </c>
      <c r="J1631">
        <v>1</v>
      </c>
      <c r="K1631">
        <v>7</v>
      </c>
      <c r="L1631">
        <v>10</v>
      </c>
      <c r="M1631">
        <v>2</v>
      </c>
      <c r="N1631">
        <v>1</v>
      </c>
      <c r="O1631">
        <v>5</v>
      </c>
      <c r="P1631">
        <v>1</v>
      </c>
      <c r="Q1631">
        <v>8.7029999999999994</v>
      </c>
      <c r="R1631">
        <v>-1</v>
      </c>
      <c r="S1631">
        <v>0</v>
      </c>
      <c r="T1631">
        <v>160.4</v>
      </c>
      <c r="U1631">
        <v>66.5</v>
      </c>
      <c r="V1631">
        <v>25.847000000000001</v>
      </c>
      <c r="W1631">
        <v>0.80600000000000005</v>
      </c>
      <c r="X1631">
        <v>2</v>
      </c>
      <c r="Y1631">
        <v>3</v>
      </c>
      <c r="Z1631">
        <f>IF(AND(MIN(data!D1631:'data'!K1631, data!M1631:'data'!Y1631)&gt;=0, IF(data!L1631&lt;0, FALSE, data!L1631&lt;=95),COUNTA(data!D1631:'data'!Y1631)=22), 1, 0)</f>
        <v>0</v>
      </c>
      <c r="AA1631">
        <f>IF(data!D1631=3, IF(COUNTIFS(data!A:A, data!A1631, data!G:G, "&lt;&gt;2")=0, 1, 0), 0)</f>
        <v>0</v>
      </c>
      <c r="AB1631">
        <f>IF(AND(data!G1631=2, COUNTIFS(data!A:A, data!A1631, data!G:G, 2) = data!D1631), 1, 0)</f>
        <v>0</v>
      </c>
      <c r="AC1631" t="str">
        <f>IF(AB1631=1, data!D1631, "0")</f>
        <v>0</v>
      </c>
    </row>
    <row r="1632" spans="1:29" x14ac:dyDescent="0.25">
      <c r="A1632" s="1">
        <v>230251</v>
      </c>
      <c r="B1632">
        <v>1</v>
      </c>
      <c r="C1632" s="1" t="s">
        <v>1653</v>
      </c>
      <c r="D1632">
        <v>3</v>
      </c>
      <c r="E1632">
        <v>4</v>
      </c>
      <c r="F1632">
        <v>24</v>
      </c>
      <c r="G1632">
        <v>1</v>
      </c>
      <c r="H1632">
        <v>39</v>
      </c>
      <c r="I1632">
        <v>2</v>
      </c>
      <c r="J1632">
        <v>1</v>
      </c>
      <c r="K1632">
        <v>3</v>
      </c>
      <c r="L1632">
        <v>16</v>
      </c>
      <c r="M1632">
        <v>1</v>
      </c>
      <c r="N1632">
        <v>2</v>
      </c>
      <c r="O1632">
        <v>5</v>
      </c>
      <c r="P1632">
        <v>1</v>
      </c>
      <c r="Q1632">
        <v>12.5</v>
      </c>
      <c r="R1632">
        <v>-1</v>
      </c>
      <c r="S1632">
        <v>5</v>
      </c>
      <c r="T1632">
        <v>182.3</v>
      </c>
      <c r="U1632">
        <v>78.7</v>
      </c>
      <c r="V1632">
        <v>23.681000000000001</v>
      </c>
      <c r="W1632">
        <v>0.85599999999999998</v>
      </c>
      <c r="X1632">
        <v>1</v>
      </c>
      <c r="Y1632">
        <v>3</v>
      </c>
      <c r="Z1632">
        <f>IF(AND(MIN(data!D1632:'data'!K1632, data!M1632:'data'!Y1632)&gt;=0, IF(data!L1632&lt;0, FALSE, data!L1632&lt;=95),COUNTA(data!D1632:'data'!Y1632)=22), 1, 0)</f>
        <v>0</v>
      </c>
      <c r="AA1632">
        <f>IF(data!D1632=3, IF(COUNTIFS(data!A:A, data!A1632, data!G:G, "&lt;&gt;2")=0, 1, 0), 0)</f>
        <v>0</v>
      </c>
      <c r="AB1632">
        <f>IF(AND(data!G1632=2, COUNTIFS(data!A:A, data!A1632, data!G:G, 2) = data!D1632), 1, 0)</f>
        <v>0</v>
      </c>
      <c r="AC1632" t="str">
        <f>IF(AB1632=1, data!D1632, "0")</f>
        <v>0</v>
      </c>
    </row>
    <row r="1633" spans="1:29" x14ac:dyDescent="0.25">
      <c r="A1633" s="1">
        <v>230251</v>
      </c>
      <c r="B1633">
        <v>2</v>
      </c>
      <c r="C1633" s="1" t="s">
        <v>1654</v>
      </c>
      <c r="D1633">
        <v>3</v>
      </c>
      <c r="E1633">
        <v>4</v>
      </c>
      <c r="F1633">
        <v>24</v>
      </c>
      <c r="G1633">
        <v>2</v>
      </c>
      <c r="H1633">
        <v>38</v>
      </c>
      <c r="I1633">
        <v>2</v>
      </c>
      <c r="J1633">
        <v>1</v>
      </c>
      <c r="K1633">
        <v>4</v>
      </c>
      <c r="L1633">
        <v>16</v>
      </c>
      <c r="M1633">
        <v>2</v>
      </c>
      <c r="N1633">
        <v>3</v>
      </c>
      <c r="O1633">
        <v>5</v>
      </c>
      <c r="P1633">
        <v>1</v>
      </c>
      <c r="Q1633">
        <v>10.903</v>
      </c>
      <c r="R1633">
        <v>-1</v>
      </c>
      <c r="S1633">
        <v>10</v>
      </c>
      <c r="T1633">
        <v>162.69999999999999</v>
      </c>
      <c r="U1633">
        <v>66</v>
      </c>
      <c r="V1633">
        <v>24.933</v>
      </c>
      <c r="W1633">
        <v>0.88300000000000001</v>
      </c>
      <c r="X1633">
        <v>-8</v>
      </c>
      <c r="Y1633">
        <v>1</v>
      </c>
      <c r="Z1633">
        <f>IF(AND(MIN(data!D1633:'data'!K1633, data!M1633:'data'!Y1633)&gt;=0, IF(data!L1633&lt;0, FALSE, data!L1633&lt;=95),COUNTA(data!D1633:'data'!Y1633)=22), 1, 0)</f>
        <v>0</v>
      </c>
      <c r="AA1633">
        <f>IF(data!D1633=3, IF(COUNTIFS(data!A:A, data!A1633, data!G:G, "&lt;&gt;2")=0, 1, 0), 0)</f>
        <v>0</v>
      </c>
      <c r="AB1633">
        <f>IF(AND(data!G1633=2, COUNTIFS(data!A:A, data!A1633, data!G:G, 2) = data!D1633), 1, 0)</f>
        <v>0</v>
      </c>
      <c r="AC1633" t="str">
        <f>IF(AB1633=1, data!D1633, "0")</f>
        <v>0</v>
      </c>
    </row>
    <row r="1634" spans="1:29" x14ac:dyDescent="0.25">
      <c r="A1634" s="1">
        <v>230251</v>
      </c>
      <c r="B1634">
        <v>3</v>
      </c>
      <c r="C1634" s="1" t="s">
        <v>1655</v>
      </c>
      <c r="D1634">
        <v>3</v>
      </c>
      <c r="E1634">
        <v>4</v>
      </c>
      <c r="F1634">
        <v>24</v>
      </c>
      <c r="G1634">
        <v>1</v>
      </c>
      <c r="H1634">
        <v>14</v>
      </c>
      <c r="I1634">
        <v>-1</v>
      </c>
      <c r="J1634">
        <v>1</v>
      </c>
      <c r="K1634">
        <v>-1</v>
      </c>
      <c r="L1634">
        <v>16</v>
      </c>
      <c r="M1634">
        <v>2</v>
      </c>
      <c r="N1634">
        <v>-1</v>
      </c>
      <c r="O1634">
        <v>-1</v>
      </c>
      <c r="P1634">
        <v>-1</v>
      </c>
      <c r="Q1634">
        <v>-1</v>
      </c>
      <c r="R1634">
        <v>-1</v>
      </c>
      <c r="S1634">
        <v>3</v>
      </c>
      <c r="T1634">
        <v>158.30000000000001</v>
      </c>
      <c r="U1634">
        <v>55.3</v>
      </c>
      <c r="V1634">
        <v>22.068000000000001</v>
      </c>
      <c r="W1634">
        <v>-1</v>
      </c>
      <c r="X1634">
        <v>-8</v>
      </c>
      <c r="Y1634">
        <v>1</v>
      </c>
      <c r="Z1634">
        <f>IF(AND(MIN(data!D1634:'data'!K1634, data!M1634:'data'!Y1634)&gt;=0, IF(data!L1634&lt;0, FALSE, data!L1634&lt;=95),COUNTA(data!D1634:'data'!Y1634)=22), 1, 0)</f>
        <v>0</v>
      </c>
      <c r="AA1634">
        <f>IF(data!D1634=3, IF(COUNTIFS(data!A:A, data!A1634, data!G:G, "&lt;&gt;2")=0, 1, 0), 0)</f>
        <v>0</v>
      </c>
      <c r="AB1634">
        <f>IF(AND(data!G1634=2, COUNTIFS(data!A:A, data!A1634, data!G:G, 2) = data!D1634), 1, 0)</f>
        <v>0</v>
      </c>
      <c r="AC1634" t="str">
        <f>IF(AB1634=1, data!D1634, "0")</f>
        <v>0</v>
      </c>
    </row>
    <row r="1635" spans="1:29" x14ac:dyDescent="0.25">
      <c r="A1635" s="1">
        <v>230271</v>
      </c>
      <c r="B1635">
        <v>1</v>
      </c>
      <c r="C1635" s="1" t="s">
        <v>1656</v>
      </c>
      <c r="D1635">
        <v>1</v>
      </c>
      <c r="E1635">
        <v>4</v>
      </c>
      <c r="F1635">
        <v>24</v>
      </c>
      <c r="G1635">
        <v>2</v>
      </c>
      <c r="H1635">
        <v>59</v>
      </c>
      <c r="I1635">
        <v>4</v>
      </c>
      <c r="J1635">
        <v>1</v>
      </c>
      <c r="K1635">
        <v>7</v>
      </c>
      <c r="L1635">
        <v>5</v>
      </c>
      <c r="M1635">
        <v>3</v>
      </c>
      <c r="N1635">
        <v>4</v>
      </c>
      <c r="O1635">
        <v>3</v>
      </c>
      <c r="P1635">
        <v>2</v>
      </c>
      <c r="Q1635">
        <v>0</v>
      </c>
      <c r="R1635">
        <v>-1</v>
      </c>
      <c r="S1635">
        <v>4</v>
      </c>
      <c r="T1635">
        <v>177.5</v>
      </c>
      <c r="U1635">
        <v>66.400000000000006</v>
      </c>
      <c r="V1635">
        <v>21.074999999999999</v>
      </c>
      <c r="W1635">
        <v>0.80700000000000005</v>
      </c>
      <c r="X1635">
        <v>1</v>
      </c>
      <c r="Y1635">
        <v>3</v>
      </c>
      <c r="Z1635">
        <f>IF(AND(MIN(data!D1635:'data'!K1635, data!M1635:'data'!Y1635)&gt;=0, IF(data!L1635&lt;0, FALSE, data!L1635&lt;=95),COUNTA(data!D1635:'data'!Y1635)=22), 1, 0)</f>
        <v>0</v>
      </c>
      <c r="AA1635">
        <f>IF(data!D1635=3, IF(COUNTIFS(data!A:A, data!A1635, data!G:G, "&lt;&gt;2")=0, 1, 0), 0)</f>
        <v>0</v>
      </c>
      <c r="AB1635">
        <f>IF(AND(data!G1635=2, COUNTIFS(data!A:A, data!A1635, data!G:G, 2) = data!D1635), 1, 0)</f>
        <v>1</v>
      </c>
      <c r="AC1635">
        <f>IF(AB1635=1, data!D1635, "0")</f>
        <v>1</v>
      </c>
    </row>
    <row r="1636" spans="1:29" x14ac:dyDescent="0.25">
      <c r="A1636" s="1">
        <v>230341</v>
      </c>
      <c r="B1636">
        <v>1</v>
      </c>
      <c r="C1636" s="1" t="s">
        <v>1657</v>
      </c>
      <c r="D1636">
        <v>2</v>
      </c>
      <c r="E1636">
        <v>4</v>
      </c>
      <c r="F1636">
        <v>24</v>
      </c>
      <c r="G1636">
        <v>1</v>
      </c>
      <c r="H1636">
        <v>53</v>
      </c>
      <c r="I1636">
        <v>6</v>
      </c>
      <c r="J1636">
        <v>1</v>
      </c>
      <c r="K1636">
        <v>4</v>
      </c>
      <c r="L1636">
        <v>15</v>
      </c>
      <c r="M1636">
        <v>2</v>
      </c>
      <c r="N1636">
        <v>1</v>
      </c>
      <c r="O1636">
        <v>5</v>
      </c>
      <c r="P1636">
        <v>1</v>
      </c>
      <c r="Q1636">
        <v>1.90052</v>
      </c>
      <c r="R1636">
        <v>-1</v>
      </c>
      <c r="S1636">
        <v>0</v>
      </c>
      <c r="T1636">
        <v>176.8</v>
      </c>
      <c r="U1636">
        <v>91.8</v>
      </c>
      <c r="V1636">
        <v>29.367999999999999</v>
      </c>
      <c r="W1636">
        <v>0.96</v>
      </c>
      <c r="X1636">
        <v>2</v>
      </c>
      <c r="Y1636">
        <v>3</v>
      </c>
      <c r="Z1636">
        <f>IF(AND(MIN(data!D1636:'data'!K1636, data!M1636:'data'!Y1636)&gt;=0, IF(data!L1636&lt;0, FALSE, data!L1636&lt;=95),COUNTA(data!D1636:'data'!Y1636)=22), 1, 0)</f>
        <v>0</v>
      </c>
      <c r="AA1636">
        <f>IF(data!D1636=3, IF(COUNTIFS(data!A:A, data!A1636, data!G:G, "&lt;&gt;2")=0, 1, 0), 0)</f>
        <v>0</v>
      </c>
      <c r="AB1636">
        <f>IF(AND(data!G1636=2, COUNTIFS(data!A:A, data!A1636, data!G:G, 2) = data!D1636), 1, 0)</f>
        <v>0</v>
      </c>
      <c r="AC1636" t="str">
        <f>IF(AB1636=1, data!D1636, "0")</f>
        <v>0</v>
      </c>
    </row>
    <row r="1637" spans="1:29" x14ac:dyDescent="0.25">
      <c r="A1637" s="1">
        <v>230341</v>
      </c>
      <c r="B1637">
        <v>2</v>
      </c>
      <c r="C1637" s="1" t="s">
        <v>1658</v>
      </c>
      <c r="D1637">
        <v>2</v>
      </c>
      <c r="E1637">
        <v>4</v>
      </c>
      <c r="F1637">
        <v>24</v>
      </c>
      <c r="G1637">
        <v>2</v>
      </c>
      <c r="H1637">
        <v>39</v>
      </c>
      <c r="I1637">
        <v>6</v>
      </c>
      <c r="J1637">
        <v>1</v>
      </c>
      <c r="K1637">
        <v>4</v>
      </c>
      <c r="L1637">
        <v>15</v>
      </c>
      <c r="M1637">
        <v>2</v>
      </c>
      <c r="N1637">
        <v>1</v>
      </c>
      <c r="O1637">
        <v>5</v>
      </c>
      <c r="P1637">
        <v>1</v>
      </c>
      <c r="Q1637">
        <v>1.875</v>
      </c>
      <c r="R1637">
        <v>-1</v>
      </c>
      <c r="S1637">
        <v>0</v>
      </c>
      <c r="T1637">
        <v>148.1</v>
      </c>
      <c r="U1637">
        <v>61.3</v>
      </c>
      <c r="V1637">
        <v>27.948</v>
      </c>
      <c r="W1637">
        <v>0.75900000000000001</v>
      </c>
      <c r="X1637">
        <v>2</v>
      </c>
      <c r="Y1637">
        <v>3</v>
      </c>
      <c r="Z1637">
        <f>IF(AND(MIN(data!D1637:'data'!K1637, data!M1637:'data'!Y1637)&gt;=0, IF(data!L1637&lt;0, FALSE, data!L1637&lt;=95),COUNTA(data!D1637:'data'!Y1637)=22), 1, 0)</f>
        <v>0</v>
      </c>
      <c r="AA1637">
        <f>IF(data!D1637=3, IF(COUNTIFS(data!A:A, data!A1637, data!G:G, "&lt;&gt;2")=0, 1, 0), 0)</f>
        <v>0</v>
      </c>
      <c r="AB1637">
        <f>IF(AND(data!G1637=2, COUNTIFS(data!A:A, data!A1637, data!G:G, 2) = data!D1637), 1, 0)</f>
        <v>0</v>
      </c>
      <c r="AC1637" t="str">
        <f>IF(AB1637=1, data!D1637, "0")</f>
        <v>0</v>
      </c>
    </row>
    <row r="1638" spans="1:29" x14ac:dyDescent="0.25">
      <c r="A1638" s="1">
        <v>230371</v>
      </c>
      <c r="B1638">
        <v>1</v>
      </c>
      <c r="C1638" s="1" t="s">
        <v>1659</v>
      </c>
      <c r="D1638">
        <v>1</v>
      </c>
      <c r="E1638">
        <v>4</v>
      </c>
      <c r="F1638">
        <v>24</v>
      </c>
      <c r="G1638">
        <v>1</v>
      </c>
      <c r="H1638">
        <v>29</v>
      </c>
      <c r="I1638">
        <v>2</v>
      </c>
      <c r="J1638">
        <v>1</v>
      </c>
      <c r="K1638">
        <v>3</v>
      </c>
      <c r="L1638">
        <v>15</v>
      </c>
      <c r="M1638">
        <v>2</v>
      </c>
      <c r="N1638">
        <v>1</v>
      </c>
      <c r="O1638">
        <v>5</v>
      </c>
      <c r="P1638">
        <v>1</v>
      </c>
      <c r="Q1638">
        <v>5.1630000000000003</v>
      </c>
      <c r="R1638">
        <v>-1</v>
      </c>
      <c r="S1638">
        <v>1</v>
      </c>
      <c r="T1638">
        <v>151.69999999999999</v>
      </c>
      <c r="U1638">
        <v>107.9</v>
      </c>
      <c r="V1638">
        <v>46.887</v>
      </c>
      <c r="W1638">
        <v>0.76100000000000001</v>
      </c>
      <c r="X1638">
        <v>2</v>
      </c>
      <c r="Y1638">
        <v>1</v>
      </c>
      <c r="Z1638">
        <f>IF(AND(MIN(data!D1638:'data'!K1638, data!M1638:'data'!Y1638)&gt;=0, IF(data!L1638&lt;0, FALSE, data!L1638&lt;=95),COUNTA(data!D1638:'data'!Y1638)=22), 1, 0)</f>
        <v>0</v>
      </c>
      <c r="AA1638">
        <f>IF(data!D1638=3, IF(COUNTIFS(data!A:A, data!A1638, data!G:G, "&lt;&gt;2")=0, 1, 0), 0)</f>
        <v>0</v>
      </c>
      <c r="AB1638">
        <f>IF(AND(data!G1638=2, COUNTIFS(data!A:A, data!A1638, data!G:G, 2) = data!D1638), 1, 0)</f>
        <v>0</v>
      </c>
      <c r="AC1638" t="str">
        <f>IF(AB1638=1, data!D1638, "0")</f>
        <v>0</v>
      </c>
    </row>
    <row r="1639" spans="1:29" x14ac:dyDescent="0.25">
      <c r="A1639" s="1">
        <v>231181</v>
      </c>
      <c r="B1639">
        <v>1</v>
      </c>
      <c r="C1639" s="1" t="s">
        <v>1660</v>
      </c>
      <c r="D1639">
        <v>1</v>
      </c>
      <c r="E1639">
        <v>8</v>
      </c>
      <c r="F1639">
        <v>19</v>
      </c>
      <c r="G1639">
        <v>1</v>
      </c>
      <c r="H1639">
        <v>79</v>
      </c>
      <c r="I1639">
        <v>2</v>
      </c>
      <c r="J1639">
        <v>1</v>
      </c>
      <c r="K1639">
        <v>6</v>
      </c>
      <c r="L1639">
        <v>96</v>
      </c>
      <c r="M1639">
        <v>2</v>
      </c>
      <c r="N1639">
        <v>1</v>
      </c>
      <c r="O1639">
        <v>5</v>
      </c>
      <c r="P1639">
        <v>1</v>
      </c>
      <c r="Q1639">
        <v>0.375</v>
      </c>
      <c r="R1639">
        <v>-1</v>
      </c>
      <c r="S1639">
        <v>0</v>
      </c>
      <c r="T1639">
        <v>163.4</v>
      </c>
      <c r="U1639">
        <v>59.8</v>
      </c>
      <c r="V1639">
        <v>22.396999999999998</v>
      </c>
      <c r="W1639">
        <v>-1</v>
      </c>
      <c r="X1639">
        <v>1</v>
      </c>
      <c r="Y1639">
        <v>3</v>
      </c>
      <c r="Z1639">
        <f>IF(AND(MIN(data!D1639:'data'!K1639, data!M1639:'data'!Y1639)&gt;=0, IF(data!L1639&lt;0, FALSE, data!L1639&lt;=95),COUNTA(data!D1639:'data'!Y1639)=22), 1, 0)</f>
        <v>0</v>
      </c>
      <c r="AA1639">
        <f>IF(data!D1639=3, IF(COUNTIFS(data!A:A, data!A1639, data!G:G, "&lt;&gt;2")=0, 1, 0), 0)</f>
        <v>0</v>
      </c>
      <c r="AB1639">
        <f>IF(AND(data!G1639=2, COUNTIFS(data!A:A, data!A1639, data!G:G, 2) = data!D1639), 1, 0)</f>
        <v>0</v>
      </c>
      <c r="AC1639" t="str">
        <f>IF(AB1639=1, data!D1639, "0")</f>
        <v>0</v>
      </c>
    </row>
    <row r="1640" spans="1:29" x14ac:dyDescent="0.25">
      <c r="A1640" s="1">
        <v>231201</v>
      </c>
      <c r="B1640">
        <v>1</v>
      </c>
      <c r="C1640" s="1" t="s">
        <v>1661</v>
      </c>
      <c r="D1640">
        <v>4</v>
      </c>
      <c r="E1640">
        <v>8</v>
      </c>
      <c r="F1640">
        <v>19</v>
      </c>
      <c r="G1640">
        <v>1</v>
      </c>
      <c r="H1640">
        <v>37</v>
      </c>
      <c r="I1640">
        <v>2</v>
      </c>
      <c r="J1640">
        <v>1</v>
      </c>
      <c r="K1640">
        <v>2</v>
      </c>
      <c r="L1640">
        <v>15</v>
      </c>
      <c r="M1640">
        <v>2</v>
      </c>
      <c r="N1640">
        <v>3</v>
      </c>
      <c r="O1640">
        <v>5</v>
      </c>
      <c r="P1640">
        <v>1</v>
      </c>
      <c r="Q1640">
        <v>2.6539999999999999</v>
      </c>
      <c r="R1640">
        <v>-1</v>
      </c>
      <c r="S1640">
        <v>0</v>
      </c>
      <c r="T1640">
        <v>176</v>
      </c>
      <c r="U1640">
        <v>89.8</v>
      </c>
      <c r="V1640">
        <v>28.99</v>
      </c>
      <c r="W1640">
        <v>-1</v>
      </c>
      <c r="X1640">
        <v>2</v>
      </c>
      <c r="Y1640">
        <v>1</v>
      </c>
      <c r="Z1640">
        <f>IF(AND(MIN(data!D1640:'data'!K1640, data!M1640:'data'!Y1640)&gt;=0, IF(data!L1640&lt;0, FALSE, data!L1640&lt;=95),COUNTA(data!D1640:'data'!Y1640)=22), 1, 0)</f>
        <v>0</v>
      </c>
      <c r="AA1640">
        <f>IF(data!D1640=3, IF(COUNTIFS(data!A:A, data!A1640, data!G:G, "&lt;&gt;2")=0, 1, 0), 0)</f>
        <v>0</v>
      </c>
      <c r="AB1640">
        <f>IF(AND(data!G1640=2, COUNTIFS(data!A:A, data!A1640, data!G:G, 2) = data!D1640), 1, 0)</f>
        <v>0</v>
      </c>
      <c r="AC1640" t="str">
        <f>IF(AB1640=1, data!D1640, "0")</f>
        <v>0</v>
      </c>
    </row>
    <row r="1641" spans="1:29" x14ac:dyDescent="0.25">
      <c r="A1641" s="1">
        <v>231201</v>
      </c>
      <c r="B1641">
        <v>2</v>
      </c>
      <c r="C1641" s="1" t="s">
        <v>1662</v>
      </c>
      <c r="D1641">
        <v>4</v>
      </c>
      <c r="E1641">
        <v>8</v>
      </c>
      <c r="F1641">
        <v>19</v>
      </c>
      <c r="G1641">
        <v>2</v>
      </c>
      <c r="H1641">
        <v>39</v>
      </c>
      <c r="I1641">
        <v>2</v>
      </c>
      <c r="J1641">
        <v>1</v>
      </c>
      <c r="K1641">
        <v>4</v>
      </c>
      <c r="L1641">
        <v>15</v>
      </c>
      <c r="M1641">
        <v>1</v>
      </c>
      <c r="N1641">
        <v>1</v>
      </c>
      <c r="O1641">
        <v>5</v>
      </c>
      <c r="P1641">
        <v>1</v>
      </c>
      <c r="Q1641">
        <v>5.8000000000000003E-2</v>
      </c>
      <c r="R1641">
        <v>-1</v>
      </c>
      <c r="S1641">
        <v>1</v>
      </c>
      <c r="T1641">
        <v>161.4</v>
      </c>
      <c r="U1641">
        <v>58.1</v>
      </c>
      <c r="V1641">
        <v>22.303000000000001</v>
      </c>
      <c r="W1641">
        <v>-1</v>
      </c>
      <c r="X1641">
        <v>1</v>
      </c>
      <c r="Y1641">
        <v>3</v>
      </c>
      <c r="Z1641">
        <f>IF(AND(MIN(data!D1641:'data'!K1641, data!M1641:'data'!Y1641)&gt;=0, IF(data!L1641&lt;0, FALSE, data!L1641&lt;=95),COUNTA(data!D1641:'data'!Y1641)=22), 1, 0)</f>
        <v>0</v>
      </c>
      <c r="AA1641">
        <f>IF(data!D1641=3, IF(COUNTIFS(data!A:A, data!A1641, data!G:G, "&lt;&gt;2")=0, 1, 0), 0)</f>
        <v>0</v>
      </c>
      <c r="AB1641">
        <f>IF(AND(data!G1641=2, COUNTIFS(data!A:A, data!A1641, data!G:G, 2) = data!D1641), 1, 0)</f>
        <v>0</v>
      </c>
      <c r="AC1641" t="str">
        <f>IF(AB1641=1, data!D1641, "0")</f>
        <v>0</v>
      </c>
    </row>
    <row r="1642" spans="1:29" x14ac:dyDescent="0.25">
      <c r="A1642" s="1">
        <v>231201</v>
      </c>
      <c r="B1642">
        <v>3</v>
      </c>
      <c r="C1642" s="1" t="s">
        <v>1663</v>
      </c>
      <c r="D1642">
        <v>4</v>
      </c>
      <c r="E1642">
        <v>8</v>
      </c>
      <c r="F1642">
        <v>19</v>
      </c>
      <c r="G1642">
        <v>1</v>
      </c>
      <c r="H1642">
        <v>7</v>
      </c>
      <c r="I1642">
        <v>-1</v>
      </c>
      <c r="J1642">
        <v>1</v>
      </c>
      <c r="K1642">
        <v>-1</v>
      </c>
      <c r="L1642">
        <v>15</v>
      </c>
      <c r="M1642">
        <v>1</v>
      </c>
      <c r="N1642">
        <v>-1</v>
      </c>
      <c r="O1642">
        <v>-1</v>
      </c>
      <c r="P1642">
        <v>-1</v>
      </c>
      <c r="Q1642">
        <v>-1</v>
      </c>
      <c r="R1642">
        <v>-1</v>
      </c>
      <c r="S1642">
        <v>-2</v>
      </c>
      <c r="T1642">
        <v>-1</v>
      </c>
      <c r="U1642">
        <v>-1</v>
      </c>
      <c r="V1642">
        <v>-1</v>
      </c>
      <c r="W1642">
        <v>-1</v>
      </c>
      <c r="X1642">
        <v>-2</v>
      </c>
      <c r="Y1642">
        <v>-2</v>
      </c>
      <c r="Z1642">
        <f>IF(AND(MIN(data!D1642:'data'!K1642, data!M1642:'data'!Y1642)&gt;=0, IF(data!L1642&lt;0, FALSE, data!L1642&lt;=95),COUNTA(data!D1642:'data'!Y1642)=22), 1, 0)</f>
        <v>0</v>
      </c>
      <c r="AA1642">
        <f>IF(data!D1642=3, IF(COUNTIFS(data!A:A, data!A1642, data!G:G, "&lt;&gt;2")=0, 1, 0), 0)</f>
        <v>0</v>
      </c>
      <c r="AB1642">
        <f>IF(AND(data!G1642=2, COUNTIFS(data!A:A, data!A1642, data!G:G, 2) = data!D1642), 1, 0)</f>
        <v>0</v>
      </c>
      <c r="AC1642" t="str">
        <f>IF(AB1642=1, data!D1642, "0")</f>
        <v>0</v>
      </c>
    </row>
    <row r="1643" spans="1:29" x14ac:dyDescent="0.25">
      <c r="A1643" s="1">
        <v>231201</v>
      </c>
      <c r="B1643">
        <v>4</v>
      </c>
      <c r="C1643" s="1" t="s">
        <v>1664</v>
      </c>
      <c r="D1643">
        <v>4</v>
      </c>
      <c r="E1643">
        <v>8</v>
      </c>
      <c r="F1643">
        <v>19</v>
      </c>
      <c r="G1643">
        <v>2</v>
      </c>
      <c r="H1643">
        <v>3</v>
      </c>
      <c r="I1643">
        <v>-1</v>
      </c>
      <c r="J1643">
        <v>1</v>
      </c>
      <c r="K1643">
        <v>-1</v>
      </c>
      <c r="L1643">
        <v>15</v>
      </c>
      <c r="M1643">
        <v>1</v>
      </c>
      <c r="N1643">
        <v>-1</v>
      </c>
      <c r="O1643">
        <v>-1</v>
      </c>
      <c r="P1643">
        <v>-1</v>
      </c>
      <c r="Q1643">
        <v>-1</v>
      </c>
      <c r="R1643">
        <v>-1</v>
      </c>
      <c r="S1643">
        <v>-2</v>
      </c>
      <c r="T1643">
        <v>96.5</v>
      </c>
      <c r="U1643">
        <v>14.5</v>
      </c>
      <c r="V1643">
        <v>15.571</v>
      </c>
      <c r="W1643">
        <v>-1</v>
      </c>
      <c r="X1643">
        <v>-2</v>
      </c>
      <c r="Y1643">
        <v>-2</v>
      </c>
      <c r="Z1643">
        <f>IF(AND(MIN(data!D1643:'data'!K1643, data!M1643:'data'!Y1643)&gt;=0, IF(data!L1643&lt;0, FALSE, data!L1643&lt;=95),COUNTA(data!D1643:'data'!Y1643)=22), 1, 0)</f>
        <v>0</v>
      </c>
      <c r="AA1643">
        <f>IF(data!D1643=3, IF(COUNTIFS(data!A:A, data!A1643, data!G:G, "&lt;&gt;2")=0, 1, 0), 0)</f>
        <v>0</v>
      </c>
      <c r="AB1643">
        <f>IF(AND(data!G1643=2, COUNTIFS(data!A:A, data!A1643, data!G:G, 2) = data!D1643), 1, 0)</f>
        <v>0</v>
      </c>
      <c r="AC1643" t="str">
        <f>IF(AB1643=1, data!D1643, "0")</f>
        <v>0</v>
      </c>
    </row>
    <row r="1644" spans="1:29" x14ac:dyDescent="0.25">
      <c r="A1644" s="1">
        <v>231251</v>
      </c>
      <c r="B1644">
        <v>1</v>
      </c>
      <c r="C1644" s="1" t="s">
        <v>1665</v>
      </c>
      <c r="D1644">
        <v>2</v>
      </c>
      <c r="E1644">
        <v>8</v>
      </c>
      <c r="F1644">
        <v>19</v>
      </c>
      <c r="G1644">
        <v>1</v>
      </c>
      <c r="H1644">
        <v>58</v>
      </c>
      <c r="I1644">
        <v>2</v>
      </c>
      <c r="J1644">
        <v>1</v>
      </c>
      <c r="K1644">
        <v>2</v>
      </c>
      <c r="L1644">
        <v>15</v>
      </c>
      <c r="M1644">
        <v>1</v>
      </c>
      <c r="N1644">
        <v>1</v>
      </c>
      <c r="O1644">
        <v>5</v>
      </c>
      <c r="P1644">
        <v>1</v>
      </c>
      <c r="Q1644">
        <v>48.619</v>
      </c>
      <c r="R1644">
        <v>-1</v>
      </c>
      <c r="S1644">
        <v>0</v>
      </c>
      <c r="T1644">
        <v>169.8</v>
      </c>
      <c r="U1644">
        <v>73.5</v>
      </c>
      <c r="V1644">
        <v>25.492000000000001</v>
      </c>
      <c r="W1644">
        <v>0.92100000000000004</v>
      </c>
      <c r="X1644">
        <v>1</v>
      </c>
      <c r="Y1644">
        <v>3</v>
      </c>
      <c r="Z1644">
        <f>IF(AND(MIN(data!D1644:'data'!K1644, data!M1644:'data'!Y1644)&gt;=0, IF(data!L1644&lt;0, FALSE, data!L1644&lt;=95),COUNTA(data!D1644:'data'!Y1644)=22), 1, 0)</f>
        <v>0</v>
      </c>
      <c r="AA1644">
        <f>IF(data!D1644=3, IF(COUNTIFS(data!A:A, data!A1644, data!G:G, "&lt;&gt;2")=0, 1, 0), 0)</f>
        <v>0</v>
      </c>
      <c r="AB1644">
        <f>IF(AND(data!G1644=2, COUNTIFS(data!A:A, data!A1644, data!G:G, 2) = data!D1644), 1, 0)</f>
        <v>0</v>
      </c>
      <c r="AC1644" t="str">
        <f>IF(AB1644=1, data!D1644, "0")</f>
        <v>0</v>
      </c>
    </row>
    <row r="1645" spans="1:29" x14ac:dyDescent="0.25">
      <c r="A1645" s="1">
        <v>231251</v>
      </c>
      <c r="B1645">
        <v>2</v>
      </c>
      <c r="C1645" s="1" t="s">
        <v>1666</v>
      </c>
      <c r="D1645">
        <v>2</v>
      </c>
      <c r="E1645">
        <v>8</v>
      </c>
      <c r="F1645">
        <v>19</v>
      </c>
      <c r="G1645">
        <v>2</v>
      </c>
      <c r="H1645">
        <v>57</v>
      </c>
      <c r="I1645">
        <v>2</v>
      </c>
      <c r="J1645">
        <v>1</v>
      </c>
      <c r="K1645">
        <v>7</v>
      </c>
      <c r="L1645">
        <v>15</v>
      </c>
      <c r="M1645">
        <v>1</v>
      </c>
      <c r="N1645">
        <v>3</v>
      </c>
      <c r="O1645">
        <v>5</v>
      </c>
      <c r="P1645">
        <v>1</v>
      </c>
      <c r="Q1645">
        <v>21</v>
      </c>
      <c r="R1645">
        <v>-1</v>
      </c>
      <c r="S1645">
        <v>0</v>
      </c>
      <c r="T1645">
        <v>160.80000000000001</v>
      </c>
      <c r="U1645">
        <v>68.099999999999994</v>
      </c>
      <c r="V1645">
        <v>26.338000000000001</v>
      </c>
      <c r="W1645">
        <v>0.78800000000000003</v>
      </c>
      <c r="X1645">
        <v>2</v>
      </c>
      <c r="Y1645">
        <v>1</v>
      </c>
      <c r="Z1645">
        <f>IF(AND(MIN(data!D1645:'data'!K1645, data!M1645:'data'!Y1645)&gt;=0, IF(data!L1645&lt;0, FALSE, data!L1645&lt;=95),COUNTA(data!D1645:'data'!Y1645)=22), 1, 0)</f>
        <v>0</v>
      </c>
      <c r="AA1645">
        <f>IF(data!D1645=3, IF(COUNTIFS(data!A:A, data!A1645, data!G:G, "&lt;&gt;2")=0, 1, 0), 0)</f>
        <v>0</v>
      </c>
      <c r="AB1645">
        <f>IF(AND(data!G1645=2, COUNTIFS(data!A:A, data!A1645, data!G:G, 2) = data!D1645), 1, 0)</f>
        <v>0</v>
      </c>
      <c r="AC1645" t="str">
        <f>IF(AB1645=1, data!D1645, "0")</f>
        <v>0</v>
      </c>
    </row>
    <row r="1646" spans="1:29" x14ac:dyDescent="0.25">
      <c r="A1646" s="1">
        <v>231271</v>
      </c>
      <c r="B1646">
        <v>1</v>
      </c>
      <c r="C1646" s="1" t="s">
        <v>1667</v>
      </c>
      <c r="D1646">
        <v>4</v>
      </c>
      <c r="E1646">
        <v>8</v>
      </c>
      <c r="F1646">
        <v>19</v>
      </c>
      <c r="G1646">
        <v>2</v>
      </c>
      <c r="H1646">
        <v>37</v>
      </c>
      <c r="I1646">
        <v>2</v>
      </c>
      <c r="J1646">
        <v>1</v>
      </c>
      <c r="K1646">
        <v>5</v>
      </c>
      <c r="L1646">
        <v>21</v>
      </c>
      <c r="M1646">
        <v>3</v>
      </c>
      <c r="N1646">
        <v>1</v>
      </c>
      <c r="O1646">
        <v>5</v>
      </c>
      <c r="P1646">
        <v>1</v>
      </c>
      <c r="Q1646">
        <v>2.59</v>
      </c>
      <c r="R1646">
        <v>-1</v>
      </c>
      <c r="S1646">
        <v>4</v>
      </c>
      <c r="T1646">
        <v>161</v>
      </c>
      <c r="U1646">
        <v>60</v>
      </c>
      <c r="V1646">
        <v>23.146999999999998</v>
      </c>
      <c r="W1646">
        <v>0.75700000000000001</v>
      </c>
      <c r="X1646">
        <v>1</v>
      </c>
      <c r="Y1646">
        <v>3</v>
      </c>
      <c r="Z1646">
        <f>IF(AND(MIN(data!D1646:'data'!K1646, data!M1646:'data'!Y1646)&gt;=0, IF(data!L1646&lt;0, FALSE, data!L1646&lt;=95),COUNTA(data!D1646:'data'!Y1646)=22), 1, 0)</f>
        <v>0</v>
      </c>
      <c r="AA1646">
        <f>IF(data!D1646=3, IF(COUNTIFS(data!A:A, data!A1646, data!G:G, "&lt;&gt;2")=0, 1, 0), 0)</f>
        <v>0</v>
      </c>
      <c r="AB1646">
        <f>IF(AND(data!G1646=2, COUNTIFS(data!A:A, data!A1646, data!G:G, 2) = data!D1646), 1, 0)</f>
        <v>0</v>
      </c>
      <c r="AC1646" t="str">
        <f>IF(AB1646=1, data!D1646, "0")</f>
        <v>0</v>
      </c>
    </row>
    <row r="1647" spans="1:29" x14ac:dyDescent="0.25">
      <c r="A1647" s="1">
        <v>231271</v>
      </c>
      <c r="B1647">
        <v>2</v>
      </c>
      <c r="C1647" s="1" t="s">
        <v>1668</v>
      </c>
      <c r="D1647">
        <v>4</v>
      </c>
      <c r="E1647">
        <v>8</v>
      </c>
      <c r="F1647">
        <v>19</v>
      </c>
      <c r="G1647">
        <v>1</v>
      </c>
      <c r="H1647">
        <v>39</v>
      </c>
      <c r="I1647">
        <v>2</v>
      </c>
      <c r="J1647">
        <v>1</v>
      </c>
      <c r="K1647">
        <v>2</v>
      </c>
      <c r="L1647">
        <v>21</v>
      </c>
      <c r="M1647">
        <v>1</v>
      </c>
      <c r="N1647">
        <v>1</v>
      </c>
      <c r="O1647">
        <v>5</v>
      </c>
      <c r="P1647">
        <v>1</v>
      </c>
      <c r="Q1647">
        <v>5.7</v>
      </c>
      <c r="R1647">
        <v>-1</v>
      </c>
      <c r="S1647">
        <v>1</v>
      </c>
      <c r="T1647">
        <v>177.3</v>
      </c>
      <c r="U1647">
        <v>88.6</v>
      </c>
      <c r="V1647">
        <v>28.184999999999999</v>
      </c>
      <c r="W1647">
        <v>0.90200000000000002</v>
      </c>
      <c r="X1647">
        <v>1</v>
      </c>
      <c r="Y1647">
        <v>3</v>
      </c>
      <c r="Z1647">
        <f>IF(AND(MIN(data!D1647:'data'!K1647, data!M1647:'data'!Y1647)&gt;=0, IF(data!L1647&lt;0, FALSE, data!L1647&lt;=95),COUNTA(data!D1647:'data'!Y1647)=22), 1, 0)</f>
        <v>0</v>
      </c>
      <c r="AA1647">
        <f>IF(data!D1647=3, IF(COUNTIFS(data!A:A, data!A1647, data!G:G, "&lt;&gt;2")=0, 1, 0), 0)</f>
        <v>0</v>
      </c>
      <c r="AB1647">
        <f>IF(AND(data!G1647=2, COUNTIFS(data!A:A, data!A1647, data!G:G, 2) = data!D1647), 1, 0)</f>
        <v>0</v>
      </c>
      <c r="AC1647" t="str">
        <f>IF(AB1647=1, data!D1647, "0")</f>
        <v>0</v>
      </c>
    </row>
    <row r="1648" spans="1:29" x14ac:dyDescent="0.25">
      <c r="A1648" s="1">
        <v>231271</v>
      </c>
      <c r="B1648">
        <v>3</v>
      </c>
      <c r="C1648" s="1" t="s">
        <v>1669</v>
      </c>
      <c r="D1648">
        <v>4</v>
      </c>
      <c r="E1648">
        <v>8</v>
      </c>
      <c r="F1648">
        <v>19</v>
      </c>
      <c r="G1648">
        <v>1</v>
      </c>
      <c r="H1648">
        <v>14</v>
      </c>
      <c r="I1648">
        <v>-1</v>
      </c>
      <c r="J1648">
        <v>1</v>
      </c>
      <c r="K1648">
        <v>-1</v>
      </c>
      <c r="L1648">
        <v>21</v>
      </c>
      <c r="M1648">
        <v>1</v>
      </c>
      <c r="N1648">
        <v>-1</v>
      </c>
      <c r="O1648">
        <v>-1</v>
      </c>
      <c r="P1648">
        <v>-1</v>
      </c>
      <c r="Q1648">
        <v>-1</v>
      </c>
      <c r="R1648">
        <v>-1</v>
      </c>
      <c r="S1648">
        <v>0</v>
      </c>
      <c r="T1648">
        <v>181.2</v>
      </c>
      <c r="U1648">
        <v>63.4</v>
      </c>
      <c r="V1648">
        <v>19.309999999999999</v>
      </c>
      <c r="W1648">
        <v>-1</v>
      </c>
      <c r="X1648">
        <v>1</v>
      </c>
      <c r="Y1648">
        <v>3</v>
      </c>
      <c r="Z1648">
        <f>IF(AND(MIN(data!D1648:'data'!K1648, data!M1648:'data'!Y1648)&gt;=0, IF(data!L1648&lt;0, FALSE, data!L1648&lt;=95),COUNTA(data!D1648:'data'!Y1648)=22), 1, 0)</f>
        <v>0</v>
      </c>
      <c r="AA1648">
        <f>IF(data!D1648=3, IF(COUNTIFS(data!A:A, data!A1648, data!G:G, "&lt;&gt;2")=0, 1, 0), 0)</f>
        <v>0</v>
      </c>
      <c r="AB1648">
        <f>IF(AND(data!G1648=2, COUNTIFS(data!A:A, data!A1648, data!G:G, 2) = data!D1648), 1, 0)</f>
        <v>0</v>
      </c>
      <c r="AC1648" t="str">
        <f>IF(AB1648=1, data!D1648, "0")</f>
        <v>0</v>
      </c>
    </row>
    <row r="1649" spans="1:29" x14ac:dyDescent="0.25">
      <c r="A1649" s="1">
        <v>231271</v>
      </c>
      <c r="B1649">
        <v>4</v>
      </c>
      <c r="C1649" s="1" t="s">
        <v>1670</v>
      </c>
      <c r="D1649">
        <v>4</v>
      </c>
      <c r="E1649">
        <v>8</v>
      </c>
      <c r="F1649">
        <v>19</v>
      </c>
      <c r="G1649">
        <v>1</v>
      </c>
      <c r="H1649">
        <v>8</v>
      </c>
      <c r="I1649">
        <v>-1</v>
      </c>
      <c r="J1649">
        <v>1</v>
      </c>
      <c r="K1649">
        <v>-1</v>
      </c>
      <c r="L1649">
        <v>21</v>
      </c>
      <c r="M1649">
        <v>1</v>
      </c>
      <c r="N1649">
        <v>-1</v>
      </c>
      <c r="O1649">
        <v>-1</v>
      </c>
      <c r="P1649">
        <v>-1</v>
      </c>
      <c r="Q1649">
        <v>-1</v>
      </c>
      <c r="R1649">
        <v>-1</v>
      </c>
      <c r="S1649">
        <v>-2</v>
      </c>
      <c r="T1649">
        <v>127.3</v>
      </c>
      <c r="U1649">
        <v>26.5</v>
      </c>
      <c r="V1649">
        <v>16.353000000000002</v>
      </c>
      <c r="W1649">
        <v>-1</v>
      </c>
      <c r="X1649">
        <v>1</v>
      </c>
      <c r="Y1649">
        <v>3</v>
      </c>
      <c r="Z1649">
        <f>IF(AND(MIN(data!D1649:'data'!K1649, data!M1649:'data'!Y1649)&gt;=0, IF(data!L1649&lt;0, FALSE, data!L1649&lt;=95),COUNTA(data!D1649:'data'!Y1649)=22), 1, 0)</f>
        <v>0</v>
      </c>
      <c r="AA1649">
        <f>IF(data!D1649=3, IF(COUNTIFS(data!A:A, data!A1649, data!G:G, "&lt;&gt;2")=0, 1, 0), 0)</f>
        <v>0</v>
      </c>
      <c r="AB1649">
        <f>IF(AND(data!G1649=2, COUNTIFS(data!A:A, data!A1649, data!G:G, 2) = data!D1649), 1, 0)</f>
        <v>0</v>
      </c>
      <c r="AC1649" t="str">
        <f>IF(AB1649=1, data!D1649, "0")</f>
        <v>0</v>
      </c>
    </row>
    <row r="1650" spans="1:29" x14ac:dyDescent="0.25">
      <c r="A1650" s="1">
        <v>231341</v>
      </c>
      <c r="B1650">
        <v>1</v>
      </c>
      <c r="C1650" s="1" t="s">
        <v>1671</v>
      </c>
      <c r="D1650">
        <v>1</v>
      </c>
      <c r="E1650">
        <v>8</v>
      </c>
      <c r="F1650">
        <v>19</v>
      </c>
      <c r="G1650">
        <v>1</v>
      </c>
      <c r="H1650">
        <v>80</v>
      </c>
      <c r="I1650">
        <v>5</v>
      </c>
      <c r="J1650">
        <v>1</v>
      </c>
      <c r="K1650">
        <v>7</v>
      </c>
      <c r="L1650">
        <v>5</v>
      </c>
      <c r="M1650">
        <v>2</v>
      </c>
      <c r="N1650">
        <v>3</v>
      </c>
      <c r="O1650">
        <v>5</v>
      </c>
      <c r="P1650">
        <v>2</v>
      </c>
      <c r="Q1650">
        <v>0.28799999999999998</v>
      </c>
      <c r="R1650">
        <v>-1</v>
      </c>
      <c r="S1650">
        <v>0</v>
      </c>
      <c r="T1650">
        <v>148.19999999999999</v>
      </c>
      <c r="U1650">
        <v>72.5</v>
      </c>
      <c r="V1650">
        <v>33.01</v>
      </c>
      <c r="W1650">
        <v>0.70899999999999996</v>
      </c>
      <c r="X1650">
        <v>-9</v>
      </c>
      <c r="Y1650">
        <v>3</v>
      </c>
      <c r="Z1650">
        <f>IF(AND(MIN(data!D1650:'data'!K1650, data!M1650:'data'!Y1650)&gt;=0, IF(data!L1650&lt;0, FALSE, data!L1650&lt;=95),COUNTA(data!D1650:'data'!Y1650)=22), 1, 0)</f>
        <v>0</v>
      </c>
      <c r="AA1650">
        <f>IF(data!D1650=3, IF(COUNTIFS(data!A:A, data!A1650, data!G:G, "&lt;&gt;2")=0, 1, 0), 0)</f>
        <v>0</v>
      </c>
      <c r="AB1650">
        <f>IF(AND(data!G1650=2, COUNTIFS(data!A:A, data!A1650, data!G:G, 2) = data!D1650), 1, 0)</f>
        <v>0</v>
      </c>
      <c r="AC1650" t="str">
        <f>IF(AB1650=1, data!D1650, "0")</f>
        <v>0</v>
      </c>
    </row>
    <row r="1651" spans="1:29" x14ac:dyDescent="0.25">
      <c r="A1651" s="1">
        <v>232051</v>
      </c>
      <c r="B1651">
        <v>1</v>
      </c>
      <c r="C1651" s="1" t="s">
        <v>1672</v>
      </c>
      <c r="D1651">
        <v>3</v>
      </c>
      <c r="E1651">
        <v>2</v>
      </c>
      <c r="F1651">
        <v>15</v>
      </c>
      <c r="G1651">
        <v>2</v>
      </c>
      <c r="H1651">
        <v>40</v>
      </c>
      <c r="I1651">
        <v>2</v>
      </c>
      <c r="J1651">
        <v>1</v>
      </c>
      <c r="K1651">
        <v>4</v>
      </c>
      <c r="L1651">
        <v>96</v>
      </c>
      <c r="M1651">
        <v>3</v>
      </c>
      <c r="N1651">
        <v>3</v>
      </c>
      <c r="O1651">
        <v>5</v>
      </c>
      <c r="P1651">
        <v>1</v>
      </c>
      <c r="Q1651">
        <v>2.7120000000000002</v>
      </c>
      <c r="R1651">
        <v>-1</v>
      </c>
      <c r="S1651">
        <v>2</v>
      </c>
      <c r="T1651">
        <v>-1</v>
      </c>
      <c r="U1651">
        <v>-1</v>
      </c>
      <c r="V1651">
        <v>-1</v>
      </c>
      <c r="W1651">
        <v>0.76700000000000002</v>
      </c>
      <c r="X1651">
        <v>2</v>
      </c>
      <c r="Y1651">
        <v>1</v>
      </c>
      <c r="Z1651">
        <f>IF(AND(MIN(data!D1651:'data'!K1651, data!M1651:'data'!Y1651)&gt;=0, IF(data!L1651&lt;0, FALSE, data!L1651&lt;=95),COUNTA(data!D1651:'data'!Y1651)=22), 1, 0)</f>
        <v>0</v>
      </c>
      <c r="AA1651">
        <f>IF(data!D1651=3, IF(COUNTIFS(data!A:A, data!A1651, data!G:G, "&lt;&gt;2")=0, 1, 0), 0)</f>
        <v>1</v>
      </c>
      <c r="AB1651">
        <f>IF(AND(data!G1651=2, COUNTIFS(data!A:A, data!A1651, data!G:G, 2) = data!D1651), 1, 0)</f>
        <v>1</v>
      </c>
      <c r="AC1651">
        <f>IF(AB1651=1, data!D1651, "0")</f>
        <v>3</v>
      </c>
    </row>
    <row r="1652" spans="1:29" x14ac:dyDescent="0.25">
      <c r="A1652" s="1">
        <v>232051</v>
      </c>
      <c r="B1652">
        <v>2</v>
      </c>
      <c r="C1652" s="1" t="s">
        <v>1673</v>
      </c>
      <c r="D1652">
        <v>3</v>
      </c>
      <c r="E1652">
        <v>2</v>
      </c>
      <c r="F1652">
        <v>15</v>
      </c>
      <c r="G1652">
        <v>2</v>
      </c>
      <c r="H1652">
        <v>10</v>
      </c>
      <c r="I1652">
        <v>-1</v>
      </c>
      <c r="J1652">
        <v>1</v>
      </c>
      <c r="K1652">
        <v>-1</v>
      </c>
      <c r="L1652">
        <v>96</v>
      </c>
      <c r="M1652">
        <v>2</v>
      </c>
      <c r="N1652">
        <v>-1</v>
      </c>
      <c r="O1652">
        <v>-1</v>
      </c>
      <c r="P1652">
        <v>-1</v>
      </c>
      <c r="Q1652">
        <v>-1</v>
      </c>
      <c r="R1652">
        <v>-1</v>
      </c>
      <c r="S1652">
        <v>-2</v>
      </c>
      <c r="T1652">
        <v>-1</v>
      </c>
      <c r="U1652">
        <v>-1</v>
      </c>
      <c r="V1652">
        <v>-1</v>
      </c>
      <c r="W1652">
        <v>-1</v>
      </c>
      <c r="X1652">
        <v>1</v>
      </c>
      <c r="Y1652">
        <v>3</v>
      </c>
      <c r="Z1652">
        <f>IF(AND(MIN(data!D1652:'data'!K1652, data!M1652:'data'!Y1652)&gt;=0, IF(data!L1652&lt;0, FALSE, data!L1652&lt;=95),COUNTA(data!D1652:'data'!Y1652)=22), 1, 0)</f>
        <v>0</v>
      </c>
      <c r="AA1652">
        <f>IF(data!D1652=3, IF(COUNTIFS(data!A:A, data!A1652, data!G:G, "&lt;&gt;2")=0, 1, 0), 0)</f>
        <v>1</v>
      </c>
      <c r="AB1652">
        <f>IF(AND(data!G1652=2, COUNTIFS(data!A:A, data!A1652, data!G:G, 2) = data!D1652), 1, 0)</f>
        <v>1</v>
      </c>
      <c r="AC1652">
        <f>IF(AB1652=1, data!D1652, "0")</f>
        <v>3</v>
      </c>
    </row>
    <row r="1653" spans="1:29" x14ac:dyDescent="0.25">
      <c r="A1653" s="1">
        <v>232051</v>
      </c>
      <c r="B1653">
        <v>3</v>
      </c>
      <c r="C1653" s="1" t="s">
        <v>1674</v>
      </c>
      <c r="D1653">
        <v>3</v>
      </c>
      <c r="E1653">
        <v>2</v>
      </c>
      <c r="F1653">
        <v>15</v>
      </c>
      <c r="G1653">
        <v>2</v>
      </c>
      <c r="H1653">
        <v>8</v>
      </c>
      <c r="I1653">
        <v>-1</v>
      </c>
      <c r="J1653">
        <v>1</v>
      </c>
      <c r="K1653">
        <v>-1</v>
      </c>
      <c r="L1653">
        <v>96</v>
      </c>
      <c r="M1653">
        <v>2</v>
      </c>
      <c r="N1653">
        <v>-1</v>
      </c>
      <c r="O1653">
        <v>-1</v>
      </c>
      <c r="P1653">
        <v>-1</v>
      </c>
      <c r="Q1653">
        <v>-1</v>
      </c>
      <c r="R1653">
        <v>-1</v>
      </c>
      <c r="S1653">
        <v>-2</v>
      </c>
      <c r="T1653">
        <v>-1</v>
      </c>
      <c r="U1653">
        <v>-1</v>
      </c>
      <c r="V1653">
        <v>-1</v>
      </c>
      <c r="W1653">
        <v>-1</v>
      </c>
      <c r="X1653">
        <v>1</v>
      </c>
      <c r="Y1653">
        <v>3</v>
      </c>
      <c r="Z1653">
        <f>IF(AND(MIN(data!D1653:'data'!K1653, data!M1653:'data'!Y1653)&gt;=0, IF(data!L1653&lt;0, FALSE, data!L1653&lt;=95),COUNTA(data!D1653:'data'!Y1653)=22), 1, 0)</f>
        <v>0</v>
      </c>
      <c r="AA1653">
        <f>IF(data!D1653=3, IF(COUNTIFS(data!A:A, data!A1653, data!G:G, "&lt;&gt;2")=0, 1, 0), 0)</f>
        <v>1</v>
      </c>
      <c r="AB1653">
        <f>IF(AND(data!G1653=2, COUNTIFS(data!A:A, data!A1653, data!G:G, 2) = data!D1653), 1, 0)</f>
        <v>1</v>
      </c>
      <c r="AC1653">
        <f>IF(AB1653=1, data!D1653, "0")</f>
        <v>3</v>
      </c>
    </row>
    <row r="1654" spans="1:29" x14ac:dyDescent="0.25">
      <c r="A1654" s="1">
        <v>232151</v>
      </c>
      <c r="B1654">
        <v>1</v>
      </c>
      <c r="C1654" s="1" t="s">
        <v>1675</v>
      </c>
      <c r="D1654">
        <v>2</v>
      </c>
      <c r="E1654">
        <v>2</v>
      </c>
      <c r="F1654">
        <v>15</v>
      </c>
      <c r="G1654">
        <v>2</v>
      </c>
      <c r="H1654">
        <v>48</v>
      </c>
      <c r="I1654">
        <v>6</v>
      </c>
      <c r="J1654">
        <v>1</v>
      </c>
      <c r="K1654">
        <v>4</v>
      </c>
      <c r="L1654">
        <v>20</v>
      </c>
      <c r="M1654">
        <v>2</v>
      </c>
      <c r="N1654">
        <v>1</v>
      </c>
      <c r="O1654">
        <v>5</v>
      </c>
      <c r="P1654">
        <v>1</v>
      </c>
      <c r="Q1654">
        <v>1.0960000000000001</v>
      </c>
      <c r="R1654">
        <v>-1</v>
      </c>
      <c r="S1654">
        <v>3</v>
      </c>
      <c r="T1654">
        <v>160.9</v>
      </c>
      <c r="U1654">
        <v>68</v>
      </c>
      <c r="V1654">
        <v>26.265999999999998</v>
      </c>
      <c r="W1654">
        <v>0.74299999999999999</v>
      </c>
      <c r="X1654">
        <v>2</v>
      </c>
      <c r="Y1654">
        <v>1</v>
      </c>
      <c r="Z1654">
        <f>IF(AND(MIN(data!D1654:'data'!K1654, data!M1654:'data'!Y1654)&gt;=0, IF(data!L1654&lt;0, FALSE, data!L1654&lt;=95),COUNTA(data!D1654:'data'!Y1654)=22), 1, 0)</f>
        <v>0</v>
      </c>
      <c r="AA1654">
        <f>IF(data!D1654=3, IF(COUNTIFS(data!A:A, data!A1654, data!G:G, "&lt;&gt;2")=0, 1, 0), 0)</f>
        <v>0</v>
      </c>
      <c r="AB1654">
        <f>IF(AND(data!G1654=2, COUNTIFS(data!A:A, data!A1654, data!G:G, 2) = data!D1654), 1, 0)</f>
        <v>0</v>
      </c>
      <c r="AC1654" t="str">
        <f>IF(AB1654=1, data!D1654, "0")</f>
        <v>0</v>
      </c>
    </row>
    <row r="1655" spans="1:29" x14ac:dyDescent="0.25">
      <c r="A1655" s="1">
        <v>232151</v>
      </c>
      <c r="B1655">
        <v>2</v>
      </c>
      <c r="C1655" s="1" t="s">
        <v>1676</v>
      </c>
      <c r="D1655">
        <v>2</v>
      </c>
      <c r="E1655">
        <v>2</v>
      </c>
      <c r="F1655">
        <v>15</v>
      </c>
      <c r="G1655">
        <v>1</v>
      </c>
      <c r="H1655">
        <v>37</v>
      </c>
      <c r="I1655">
        <v>6</v>
      </c>
      <c r="J1655">
        <v>1</v>
      </c>
      <c r="K1655">
        <v>2</v>
      </c>
      <c r="L1655">
        <v>20</v>
      </c>
      <c r="M1655">
        <v>2</v>
      </c>
      <c r="N1655">
        <v>1</v>
      </c>
      <c r="O1655">
        <v>5</v>
      </c>
      <c r="P1655">
        <v>1</v>
      </c>
      <c r="Q1655">
        <v>4.5</v>
      </c>
      <c r="R1655">
        <v>-1</v>
      </c>
      <c r="S1655">
        <v>2</v>
      </c>
      <c r="T1655">
        <v>185.4</v>
      </c>
      <c r="U1655">
        <v>96.2</v>
      </c>
      <c r="V1655">
        <v>27.986999999999998</v>
      </c>
      <c r="W1655">
        <v>0.89900000000000002</v>
      </c>
      <c r="X1655">
        <v>2</v>
      </c>
      <c r="Y1655">
        <v>3</v>
      </c>
      <c r="Z1655">
        <f>IF(AND(MIN(data!D1655:'data'!K1655, data!M1655:'data'!Y1655)&gt;=0, IF(data!L1655&lt;0, FALSE, data!L1655&lt;=95),COUNTA(data!D1655:'data'!Y1655)=22), 1, 0)</f>
        <v>0</v>
      </c>
      <c r="AA1655">
        <f>IF(data!D1655=3, IF(COUNTIFS(data!A:A, data!A1655, data!G:G, "&lt;&gt;2")=0, 1, 0), 0)</f>
        <v>0</v>
      </c>
      <c r="AB1655">
        <f>IF(AND(data!G1655=2, COUNTIFS(data!A:A, data!A1655, data!G:G, 2) = data!D1655), 1, 0)</f>
        <v>0</v>
      </c>
      <c r="AC1655" t="str">
        <f>IF(AB1655=1, data!D1655, "0")</f>
        <v>0</v>
      </c>
    </row>
    <row r="1656" spans="1:29" x14ac:dyDescent="0.25">
      <c r="A1656" s="1">
        <v>232181</v>
      </c>
      <c r="B1656">
        <v>1</v>
      </c>
      <c r="C1656" s="1" t="s">
        <v>1677</v>
      </c>
      <c r="D1656">
        <v>3</v>
      </c>
      <c r="E1656">
        <v>2</v>
      </c>
      <c r="F1656">
        <v>15</v>
      </c>
      <c r="G1656">
        <v>2</v>
      </c>
      <c r="H1656">
        <v>35</v>
      </c>
      <c r="I1656">
        <v>3</v>
      </c>
      <c r="J1656">
        <v>1</v>
      </c>
      <c r="K1656">
        <v>1</v>
      </c>
      <c r="L1656">
        <v>7</v>
      </c>
      <c r="M1656">
        <v>2</v>
      </c>
      <c r="N1656">
        <v>4</v>
      </c>
      <c r="O1656">
        <v>1</v>
      </c>
      <c r="P1656">
        <v>1</v>
      </c>
      <c r="Q1656">
        <v>9</v>
      </c>
      <c r="R1656">
        <v>-1</v>
      </c>
      <c r="S1656">
        <v>6</v>
      </c>
      <c r="T1656">
        <v>159.9</v>
      </c>
      <c r="U1656">
        <v>69.3</v>
      </c>
      <c r="V1656">
        <v>27.103999999999999</v>
      </c>
      <c r="W1656">
        <v>0.77500000000000002</v>
      </c>
      <c r="X1656">
        <v>2</v>
      </c>
      <c r="Y1656">
        <v>1</v>
      </c>
      <c r="Z1656">
        <f>IF(AND(MIN(data!D1656:'data'!K1656, data!M1656:'data'!Y1656)&gt;=0, IF(data!L1656&lt;0, FALSE, data!L1656&lt;=95),COUNTA(data!D1656:'data'!Y1656)=22), 1, 0)</f>
        <v>0</v>
      </c>
      <c r="AA1656">
        <f>IF(data!D1656=3, IF(COUNTIFS(data!A:A, data!A1656, data!G:G, "&lt;&gt;2")=0, 1, 0), 0)</f>
        <v>0</v>
      </c>
      <c r="AB1656">
        <f>IF(AND(data!G1656=2, COUNTIFS(data!A:A, data!A1656, data!G:G, 2) = data!D1656), 1, 0)</f>
        <v>0</v>
      </c>
      <c r="AC1656" t="str">
        <f>IF(AB1656=1, data!D1656, "0")</f>
        <v>0</v>
      </c>
    </row>
    <row r="1657" spans="1:29" x14ac:dyDescent="0.25">
      <c r="A1657" s="1">
        <v>232181</v>
      </c>
      <c r="B1657">
        <v>2</v>
      </c>
      <c r="C1657" s="1" t="s">
        <v>1678</v>
      </c>
      <c r="D1657">
        <v>3</v>
      </c>
      <c r="E1657">
        <v>2</v>
      </c>
      <c r="F1657">
        <v>15</v>
      </c>
      <c r="G1657">
        <v>1</v>
      </c>
      <c r="H1657">
        <v>12</v>
      </c>
      <c r="I1657">
        <v>-1</v>
      </c>
      <c r="J1657">
        <v>1</v>
      </c>
      <c r="K1657">
        <v>-1</v>
      </c>
      <c r="L1657">
        <v>7</v>
      </c>
      <c r="M1657">
        <v>1</v>
      </c>
      <c r="N1657">
        <v>-1</v>
      </c>
      <c r="O1657">
        <v>-1</v>
      </c>
      <c r="P1657">
        <v>-1</v>
      </c>
      <c r="Q1657">
        <v>-1</v>
      </c>
      <c r="R1657">
        <v>-1</v>
      </c>
      <c r="S1657">
        <v>-2</v>
      </c>
      <c r="T1657">
        <v>144.5</v>
      </c>
      <c r="U1657">
        <v>51</v>
      </c>
      <c r="V1657">
        <v>24.425000000000001</v>
      </c>
      <c r="W1657">
        <v>-1</v>
      </c>
      <c r="X1657">
        <v>2</v>
      </c>
      <c r="Y1657">
        <v>1</v>
      </c>
      <c r="Z1657">
        <f>IF(AND(MIN(data!D1657:'data'!K1657, data!M1657:'data'!Y1657)&gt;=0, IF(data!L1657&lt;0, FALSE, data!L1657&lt;=95),COUNTA(data!D1657:'data'!Y1657)=22), 1, 0)</f>
        <v>0</v>
      </c>
      <c r="AA1657">
        <f>IF(data!D1657=3, IF(COUNTIFS(data!A:A, data!A1657, data!G:G, "&lt;&gt;2")=0, 1, 0), 0)</f>
        <v>0</v>
      </c>
      <c r="AB1657">
        <f>IF(AND(data!G1657=2, COUNTIFS(data!A:A, data!A1657, data!G:G, 2) = data!D1657), 1, 0)</f>
        <v>0</v>
      </c>
      <c r="AC1657" t="str">
        <f>IF(AB1657=1, data!D1657, "0")</f>
        <v>0</v>
      </c>
    </row>
    <row r="1658" spans="1:29" x14ac:dyDescent="0.25">
      <c r="A1658" s="1">
        <v>232181</v>
      </c>
      <c r="B1658">
        <v>3</v>
      </c>
      <c r="C1658" s="1" t="s">
        <v>1679</v>
      </c>
      <c r="D1658">
        <v>3</v>
      </c>
      <c r="E1658">
        <v>2</v>
      </c>
      <c r="F1658">
        <v>15</v>
      </c>
      <c r="G1658">
        <v>2</v>
      </c>
      <c r="H1658">
        <v>2</v>
      </c>
      <c r="I1658">
        <v>-1</v>
      </c>
      <c r="J1658">
        <v>1</v>
      </c>
      <c r="K1658">
        <v>-1</v>
      </c>
      <c r="L1658">
        <v>7</v>
      </c>
      <c r="M1658">
        <v>1</v>
      </c>
      <c r="N1658">
        <v>-1</v>
      </c>
      <c r="O1658">
        <v>-1</v>
      </c>
      <c r="P1658">
        <v>-1</v>
      </c>
      <c r="Q1658">
        <v>-1</v>
      </c>
      <c r="R1658">
        <v>-1</v>
      </c>
      <c r="S1658">
        <v>-2</v>
      </c>
      <c r="T1658">
        <v>91.3</v>
      </c>
      <c r="U1658">
        <v>13.9</v>
      </c>
      <c r="V1658">
        <v>16.675000000000001</v>
      </c>
      <c r="W1658">
        <v>-1</v>
      </c>
      <c r="X1658">
        <v>-2</v>
      </c>
      <c r="Y1658">
        <v>-2</v>
      </c>
      <c r="Z1658">
        <f>IF(AND(MIN(data!D1658:'data'!K1658, data!M1658:'data'!Y1658)&gt;=0, IF(data!L1658&lt;0, FALSE, data!L1658&lt;=95),COUNTA(data!D1658:'data'!Y1658)=22), 1, 0)</f>
        <v>0</v>
      </c>
      <c r="AA1658">
        <f>IF(data!D1658=3, IF(COUNTIFS(data!A:A, data!A1658, data!G:G, "&lt;&gt;2")=0, 1, 0), 0)</f>
        <v>0</v>
      </c>
      <c r="AB1658">
        <f>IF(AND(data!G1658=2, COUNTIFS(data!A:A, data!A1658, data!G:G, 2) = data!D1658), 1, 0)</f>
        <v>0</v>
      </c>
      <c r="AC1658" t="str">
        <f>IF(AB1658=1, data!D1658, "0")</f>
        <v>0</v>
      </c>
    </row>
    <row r="1659" spans="1:29" x14ac:dyDescent="0.25">
      <c r="A1659" s="1">
        <v>232201</v>
      </c>
      <c r="B1659">
        <v>1</v>
      </c>
      <c r="C1659" s="1" t="s">
        <v>1680</v>
      </c>
      <c r="D1659">
        <v>4</v>
      </c>
      <c r="E1659">
        <v>2</v>
      </c>
      <c r="F1659">
        <v>15</v>
      </c>
      <c r="G1659">
        <v>1</v>
      </c>
      <c r="H1659">
        <v>51</v>
      </c>
      <c r="I1659">
        <v>2</v>
      </c>
      <c r="J1659">
        <v>1</v>
      </c>
      <c r="K1659">
        <v>2</v>
      </c>
      <c r="L1659">
        <v>13</v>
      </c>
      <c r="M1659">
        <v>4</v>
      </c>
      <c r="N1659">
        <v>1</v>
      </c>
      <c r="O1659">
        <v>5</v>
      </c>
      <c r="P1659">
        <v>1</v>
      </c>
      <c r="Q1659">
        <v>0.57499999999999996</v>
      </c>
      <c r="R1659">
        <v>-1</v>
      </c>
      <c r="S1659">
        <v>0</v>
      </c>
      <c r="T1659">
        <v>-1</v>
      </c>
      <c r="U1659">
        <v>-1</v>
      </c>
      <c r="V1659">
        <v>-1</v>
      </c>
      <c r="W1659">
        <v>-1</v>
      </c>
      <c r="X1659">
        <v>2</v>
      </c>
      <c r="Y1659">
        <v>1</v>
      </c>
      <c r="Z1659">
        <f>IF(AND(MIN(data!D1659:'data'!K1659, data!M1659:'data'!Y1659)&gt;=0, IF(data!L1659&lt;0, FALSE, data!L1659&lt;=95),COUNTA(data!D1659:'data'!Y1659)=22), 1, 0)</f>
        <v>0</v>
      </c>
      <c r="AA1659">
        <f>IF(data!D1659=3, IF(COUNTIFS(data!A:A, data!A1659, data!G:G, "&lt;&gt;2")=0, 1, 0), 0)</f>
        <v>0</v>
      </c>
      <c r="AB1659">
        <f>IF(AND(data!G1659=2, COUNTIFS(data!A:A, data!A1659, data!G:G, 2) = data!D1659), 1, 0)</f>
        <v>0</v>
      </c>
      <c r="AC1659" t="str">
        <f>IF(AB1659=1, data!D1659, "0")</f>
        <v>0</v>
      </c>
    </row>
    <row r="1660" spans="1:29" x14ac:dyDescent="0.25">
      <c r="A1660" s="1">
        <v>232201</v>
      </c>
      <c r="B1660">
        <v>2</v>
      </c>
      <c r="C1660" s="1" t="s">
        <v>1681</v>
      </c>
      <c r="D1660">
        <v>4</v>
      </c>
      <c r="E1660">
        <v>2</v>
      </c>
      <c r="F1660">
        <v>15</v>
      </c>
      <c r="G1660">
        <v>2</v>
      </c>
      <c r="H1660">
        <v>50</v>
      </c>
      <c r="I1660">
        <v>2</v>
      </c>
      <c r="J1660">
        <v>1</v>
      </c>
      <c r="K1660">
        <v>4</v>
      </c>
      <c r="L1660">
        <v>13</v>
      </c>
      <c r="M1660">
        <v>3</v>
      </c>
      <c r="N1660">
        <v>2</v>
      </c>
      <c r="O1660">
        <v>5</v>
      </c>
      <c r="P1660">
        <v>1</v>
      </c>
      <c r="Q1660">
        <v>1.5</v>
      </c>
      <c r="R1660">
        <v>-1</v>
      </c>
      <c r="S1660">
        <v>5</v>
      </c>
      <c r="T1660">
        <v>156.4</v>
      </c>
      <c r="U1660">
        <v>42.3</v>
      </c>
      <c r="V1660">
        <v>17.292999999999999</v>
      </c>
      <c r="W1660">
        <v>0.77500000000000002</v>
      </c>
      <c r="X1660">
        <v>3</v>
      </c>
      <c r="Y1660">
        <v>2</v>
      </c>
      <c r="Z1660">
        <f>IF(AND(MIN(data!D1660:'data'!K1660, data!M1660:'data'!Y1660)&gt;=0, IF(data!L1660&lt;0, FALSE, data!L1660&lt;=95),COUNTA(data!D1660:'data'!Y1660)=22), 1, 0)</f>
        <v>0</v>
      </c>
      <c r="AA1660">
        <f>IF(data!D1660=3, IF(COUNTIFS(data!A:A, data!A1660, data!G:G, "&lt;&gt;2")=0, 1, 0), 0)</f>
        <v>0</v>
      </c>
      <c r="AB1660">
        <f>IF(AND(data!G1660=2, COUNTIFS(data!A:A, data!A1660, data!G:G, 2) = data!D1660), 1, 0)</f>
        <v>0</v>
      </c>
      <c r="AC1660" t="str">
        <f>IF(AB1660=1, data!D1660, "0")</f>
        <v>0</v>
      </c>
    </row>
    <row r="1661" spans="1:29" x14ac:dyDescent="0.25">
      <c r="A1661" s="1">
        <v>232201</v>
      </c>
      <c r="B1661">
        <v>3</v>
      </c>
      <c r="C1661" s="1" t="s">
        <v>1682</v>
      </c>
      <c r="D1661">
        <v>4</v>
      </c>
      <c r="E1661">
        <v>2</v>
      </c>
      <c r="F1661">
        <v>15</v>
      </c>
      <c r="G1661">
        <v>2</v>
      </c>
      <c r="H1661">
        <v>18</v>
      </c>
      <c r="I1661">
        <v>1</v>
      </c>
      <c r="J1661">
        <v>1</v>
      </c>
      <c r="K1661">
        <v>3</v>
      </c>
      <c r="L1661">
        <v>13</v>
      </c>
      <c r="M1661">
        <v>2</v>
      </c>
      <c r="N1661">
        <v>1</v>
      </c>
      <c r="O1661">
        <v>5</v>
      </c>
      <c r="P1661">
        <v>1</v>
      </c>
      <c r="Q1661">
        <v>2.2789999999999999</v>
      </c>
      <c r="R1661">
        <v>4</v>
      </c>
      <c r="S1661">
        <v>11</v>
      </c>
      <c r="T1661">
        <v>156.1</v>
      </c>
      <c r="U1661">
        <v>44.4</v>
      </c>
      <c r="V1661">
        <v>18.221</v>
      </c>
      <c r="W1661">
        <v>0.79800000000000004</v>
      </c>
      <c r="X1661">
        <v>-8</v>
      </c>
      <c r="Y1661">
        <v>3</v>
      </c>
      <c r="Z1661">
        <f>IF(AND(MIN(data!D1661:'data'!K1661, data!M1661:'data'!Y1661)&gt;=0, IF(data!L1661&lt;0, FALSE, data!L1661&lt;=95),COUNTA(data!D1661:'data'!Y1661)=22), 1, 0)</f>
        <v>0</v>
      </c>
      <c r="AA1661">
        <f>IF(data!D1661=3, IF(COUNTIFS(data!A:A, data!A1661, data!G:G, "&lt;&gt;2")=0, 1, 0), 0)</f>
        <v>0</v>
      </c>
      <c r="AB1661">
        <f>IF(AND(data!G1661=2, COUNTIFS(data!A:A, data!A1661, data!G:G, 2) = data!D1661), 1, 0)</f>
        <v>0</v>
      </c>
      <c r="AC1661" t="str">
        <f>IF(AB1661=1, data!D1661, "0")</f>
        <v>0</v>
      </c>
    </row>
    <row r="1662" spans="1:29" x14ac:dyDescent="0.25">
      <c r="A1662" s="1">
        <v>232201</v>
      </c>
      <c r="B1662">
        <v>4</v>
      </c>
      <c r="C1662" s="1" t="s">
        <v>1683</v>
      </c>
      <c r="D1662">
        <v>4</v>
      </c>
      <c r="E1662">
        <v>2</v>
      </c>
      <c r="F1662">
        <v>15</v>
      </c>
      <c r="G1662">
        <v>1</v>
      </c>
      <c r="H1662">
        <v>22</v>
      </c>
      <c r="I1662">
        <v>1</v>
      </c>
      <c r="J1662">
        <v>1</v>
      </c>
      <c r="K1662">
        <v>3</v>
      </c>
      <c r="L1662">
        <v>13</v>
      </c>
      <c r="M1662">
        <v>2</v>
      </c>
      <c r="N1662">
        <v>4</v>
      </c>
      <c r="O1662">
        <v>1</v>
      </c>
      <c r="P1662">
        <v>1</v>
      </c>
      <c r="Q1662">
        <v>35.433</v>
      </c>
      <c r="R1662">
        <v>4</v>
      </c>
      <c r="S1662">
        <v>0</v>
      </c>
      <c r="T1662">
        <v>180.3</v>
      </c>
      <c r="U1662">
        <v>86.3</v>
      </c>
      <c r="V1662">
        <v>26.547000000000001</v>
      </c>
      <c r="W1662">
        <v>0.86799999999999999</v>
      </c>
      <c r="X1662">
        <v>1</v>
      </c>
      <c r="Y1662">
        <v>3</v>
      </c>
      <c r="Z1662">
        <f>IF(AND(MIN(data!D1662:'data'!K1662, data!M1662:'data'!Y1662)&gt;=0, IF(data!L1662&lt;0, FALSE, data!L1662&lt;=95),COUNTA(data!D1662:'data'!Y1662)=22), 1, 0)</f>
        <v>1</v>
      </c>
      <c r="AA1662">
        <f>IF(data!D1662=3, IF(COUNTIFS(data!A:A, data!A1662, data!G:G, "&lt;&gt;2")=0, 1, 0), 0)</f>
        <v>0</v>
      </c>
      <c r="AB1662">
        <f>IF(AND(data!G1662=2, COUNTIFS(data!A:A, data!A1662, data!G:G, 2) = data!D1662), 1, 0)</f>
        <v>0</v>
      </c>
      <c r="AC1662" t="str">
        <f>IF(AB1662=1, data!D1662, "0")</f>
        <v>0</v>
      </c>
    </row>
    <row r="1663" spans="1:29" x14ac:dyDescent="0.25">
      <c r="A1663" s="1">
        <v>232271</v>
      </c>
      <c r="B1663">
        <v>1</v>
      </c>
      <c r="C1663" s="1" t="s">
        <v>1684</v>
      </c>
      <c r="D1663">
        <v>4</v>
      </c>
      <c r="E1663">
        <v>2</v>
      </c>
      <c r="F1663">
        <v>15</v>
      </c>
      <c r="G1663">
        <v>2</v>
      </c>
      <c r="H1663">
        <v>40</v>
      </c>
      <c r="I1663">
        <v>2</v>
      </c>
      <c r="J1663">
        <v>1</v>
      </c>
      <c r="K1663">
        <v>2</v>
      </c>
      <c r="L1663">
        <v>26</v>
      </c>
      <c r="M1663">
        <v>1</v>
      </c>
      <c r="N1663">
        <v>1</v>
      </c>
      <c r="O1663">
        <v>5</v>
      </c>
      <c r="P1663">
        <v>1</v>
      </c>
      <c r="Q1663">
        <v>15.25</v>
      </c>
      <c r="R1663">
        <v>-1</v>
      </c>
      <c r="S1663">
        <v>0</v>
      </c>
      <c r="T1663">
        <v>162</v>
      </c>
      <c r="U1663">
        <v>51</v>
      </c>
      <c r="V1663">
        <v>19.433</v>
      </c>
      <c r="W1663">
        <v>0.82399999999999995</v>
      </c>
      <c r="X1663">
        <v>1</v>
      </c>
      <c r="Y1663">
        <v>3</v>
      </c>
      <c r="Z1663">
        <f>IF(AND(MIN(data!D1663:'data'!K1663, data!M1663:'data'!Y1663)&gt;=0, IF(data!L1663&lt;0, FALSE, data!L1663&lt;=95),COUNTA(data!D1663:'data'!Y1663)=22), 1, 0)</f>
        <v>0</v>
      </c>
      <c r="AA1663">
        <f>IF(data!D1663=3, IF(COUNTIFS(data!A:A, data!A1663, data!G:G, "&lt;&gt;2")=0, 1, 0), 0)</f>
        <v>0</v>
      </c>
      <c r="AB1663">
        <f>IF(AND(data!G1663=2, COUNTIFS(data!A:A, data!A1663, data!G:G, 2) = data!D1663), 1, 0)</f>
        <v>0</v>
      </c>
      <c r="AC1663" t="str">
        <f>IF(AB1663=1, data!D1663, "0")</f>
        <v>0</v>
      </c>
    </row>
    <row r="1664" spans="1:29" x14ac:dyDescent="0.25">
      <c r="A1664" s="1">
        <v>232271</v>
      </c>
      <c r="B1664">
        <v>2</v>
      </c>
      <c r="C1664" s="1" t="s">
        <v>1685</v>
      </c>
      <c r="D1664">
        <v>4</v>
      </c>
      <c r="E1664">
        <v>2</v>
      </c>
      <c r="F1664">
        <v>15</v>
      </c>
      <c r="G1664">
        <v>1</v>
      </c>
      <c r="H1664">
        <v>41</v>
      </c>
      <c r="I1664">
        <v>2</v>
      </c>
      <c r="J1664">
        <v>1</v>
      </c>
      <c r="K1664">
        <v>4</v>
      </c>
      <c r="L1664">
        <v>26</v>
      </c>
      <c r="M1664">
        <v>1</v>
      </c>
      <c r="N1664">
        <v>2</v>
      </c>
      <c r="O1664">
        <v>5</v>
      </c>
      <c r="P1664">
        <v>1</v>
      </c>
      <c r="Q1664">
        <v>49</v>
      </c>
      <c r="R1664">
        <v>-1</v>
      </c>
      <c r="S1664">
        <v>0</v>
      </c>
      <c r="T1664">
        <v>185.2</v>
      </c>
      <c r="U1664">
        <v>77.2</v>
      </c>
      <c r="V1664">
        <v>22.507999999999999</v>
      </c>
      <c r="W1664">
        <v>0.84799999999999998</v>
      </c>
      <c r="X1664">
        <v>1</v>
      </c>
      <c r="Y1664">
        <v>3</v>
      </c>
      <c r="Z1664">
        <f>IF(AND(MIN(data!D1664:'data'!K1664, data!M1664:'data'!Y1664)&gt;=0, IF(data!L1664&lt;0, FALSE, data!L1664&lt;=95),COUNTA(data!D1664:'data'!Y1664)=22), 1, 0)</f>
        <v>0</v>
      </c>
      <c r="AA1664">
        <f>IF(data!D1664=3, IF(COUNTIFS(data!A:A, data!A1664, data!G:G, "&lt;&gt;2")=0, 1, 0), 0)</f>
        <v>0</v>
      </c>
      <c r="AB1664">
        <f>IF(AND(data!G1664=2, COUNTIFS(data!A:A, data!A1664, data!G:G, 2) = data!D1664), 1, 0)</f>
        <v>0</v>
      </c>
      <c r="AC1664" t="str">
        <f>IF(AB1664=1, data!D1664, "0")</f>
        <v>0</v>
      </c>
    </row>
    <row r="1665" spans="1:29" x14ac:dyDescent="0.25">
      <c r="A1665" s="1">
        <v>232271</v>
      </c>
      <c r="B1665">
        <v>3</v>
      </c>
      <c r="C1665" s="1" t="s">
        <v>1686</v>
      </c>
      <c r="D1665">
        <v>4</v>
      </c>
      <c r="E1665">
        <v>2</v>
      </c>
      <c r="F1665">
        <v>15</v>
      </c>
      <c r="G1665">
        <v>1</v>
      </c>
      <c r="H1665">
        <v>16</v>
      </c>
      <c r="I1665">
        <v>1</v>
      </c>
      <c r="J1665">
        <v>1</v>
      </c>
      <c r="K1665">
        <v>4</v>
      </c>
      <c r="L1665">
        <v>26</v>
      </c>
      <c r="M1665">
        <v>1</v>
      </c>
      <c r="N1665">
        <v>1</v>
      </c>
      <c r="O1665">
        <v>5</v>
      </c>
      <c r="P1665">
        <v>1</v>
      </c>
      <c r="Q1665">
        <v>2.8279999999999998</v>
      </c>
      <c r="R1665">
        <v>2</v>
      </c>
      <c r="S1665">
        <v>0</v>
      </c>
      <c r="T1665">
        <v>169.9</v>
      </c>
      <c r="U1665">
        <v>53.5</v>
      </c>
      <c r="V1665">
        <v>18.533999999999999</v>
      </c>
      <c r="W1665">
        <v>0.85899999999999999</v>
      </c>
      <c r="X1665">
        <v>-8</v>
      </c>
      <c r="Y1665">
        <v>3</v>
      </c>
      <c r="Z1665">
        <f>IF(AND(MIN(data!D1665:'data'!K1665, data!M1665:'data'!Y1665)&gt;=0, IF(data!L1665&lt;0, FALSE, data!L1665&lt;=95),COUNTA(data!D1665:'data'!Y1665)=22), 1, 0)</f>
        <v>0</v>
      </c>
      <c r="AA1665">
        <f>IF(data!D1665=3, IF(COUNTIFS(data!A:A, data!A1665, data!G:G, "&lt;&gt;2")=0, 1, 0), 0)</f>
        <v>0</v>
      </c>
      <c r="AB1665">
        <f>IF(AND(data!G1665=2, COUNTIFS(data!A:A, data!A1665, data!G:G, 2) = data!D1665), 1, 0)</f>
        <v>0</v>
      </c>
      <c r="AC1665" t="str">
        <f>IF(AB1665=1, data!D1665, "0")</f>
        <v>0</v>
      </c>
    </row>
    <row r="1666" spans="1:29" x14ac:dyDescent="0.25">
      <c r="A1666" s="1">
        <v>232271</v>
      </c>
      <c r="B1666">
        <v>4</v>
      </c>
      <c r="C1666" s="1" t="s">
        <v>1687</v>
      </c>
      <c r="D1666">
        <v>4</v>
      </c>
      <c r="E1666">
        <v>2</v>
      </c>
      <c r="F1666">
        <v>15</v>
      </c>
      <c r="G1666">
        <v>2</v>
      </c>
      <c r="H1666">
        <v>14</v>
      </c>
      <c r="I1666">
        <v>-1</v>
      </c>
      <c r="J1666">
        <v>1</v>
      </c>
      <c r="K1666">
        <v>-1</v>
      </c>
      <c r="L1666">
        <v>26</v>
      </c>
      <c r="M1666">
        <v>1</v>
      </c>
      <c r="N1666">
        <v>-1</v>
      </c>
      <c r="O1666">
        <v>-1</v>
      </c>
      <c r="P1666">
        <v>-1</v>
      </c>
      <c r="Q1666">
        <v>-1</v>
      </c>
      <c r="R1666">
        <v>-1</v>
      </c>
      <c r="S1666">
        <v>1</v>
      </c>
      <c r="T1666">
        <v>155.69999999999999</v>
      </c>
      <c r="U1666">
        <v>46.3</v>
      </c>
      <c r="V1666">
        <v>19.099</v>
      </c>
      <c r="W1666">
        <v>-1</v>
      </c>
      <c r="X1666">
        <v>2</v>
      </c>
      <c r="Y1666">
        <v>1</v>
      </c>
      <c r="Z1666">
        <f>IF(AND(MIN(data!D1666:'data'!K1666, data!M1666:'data'!Y1666)&gt;=0, IF(data!L1666&lt;0, FALSE, data!L1666&lt;=95),COUNTA(data!D1666:'data'!Y1666)=22), 1, 0)</f>
        <v>0</v>
      </c>
      <c r="AA1666">
        <f>IF(data!D1666=3, IF(COUNTIFS(data!A:A, data!A1666, data!G:G, "&lt;&gt;2")=0, 1, 0), 0)</f>
        <v>0</v>
      </c>
      <c r="AB1666">
        <f>IF(AND(data!G1666=2, COUNTIFS(data!A:A, data!A1666, data!G:G, 2) = data!D1666), 1, 0)</f>
        <v>0</v>
      </c>
      <c r="AC1666" t="str">
        <f>IF(AB1666=1, data!D1666, "0")</f>
        <v>0</v>
      </c>
    </row>
    <row r="1667" spans="1:29" x14ac:dyDescent="0.25">
      <c r="A1667" s="1">
        <v>232371</v>
      </c>
      <c r="B1667">
        <v>1</v>
      </c>
      <c r="C1667" s="1" t="s">
        <v>1688</v>
      </c>
      <c r="D1667">
        <v>2</v>
      </c>
      <c r="E1667">
        <v>2</v>
      </c>
      <c r="F1667">
        <v>15</v>
      </c>
      <c r="G1667">
        <v>2</v>
      </c>
      <c r="H1667">
        <v>67</v>
      </c>
      <c r="I1667">
        <v>2</v>
      </c>
      <c r="J1667">
        <v>1</v>
      </c>
      <c r="K1667">
        <v>7</v>
      </c>
      <c r="L1667">
        <v>9</v>
      </c>
      <c r="M1667">
        <v>3</v>
      </c>
      <c r="N1667">
        <v>1</v>
      </c>
      <c r="O1667">
        <v>5</v>
      </c>
      <c r="P1667">
        <v>1</v>
      </c>
      <c r="Q1667">
        <v>7</v>
      </c>
      <c r="R1667">
        <v>-1</v>
      </c>
      <c r="S1667">
        <v>0</v>
      </c>
      <c r="T1667">
        <v>166.5</v>
      </c>
      <c r="U1667">
        <v>86.3</v>
      </c>
      <c r="V1667">
        <v>31.13</v>
      </c>
      <c r="W1667">
        <v>0.81799999999999995</v>
      </c>
      <c r="X1667">
        <v>2</v>
      </c>
      <c r="Y1667">
        <v>3</v>
      </c>
      <c r="Z1667">
        <f>IF(AND(MIN(data!D1667:'data'!K1667, data!M1667:'data'!Y1667)&gt;=0, IF(data!L1667&lt;0, FALSE, data!L1667&lt;=95),COUNTA(data!D1667:'data'!Y1667)=22), 1, 0)</f>
        <v>0</v>
      </c>
      <c r="AA1667">
        <f>IF(data!D1667=3, IF(COUNTIFS(data!A:A, data!A1667, data!G:G, "&lt;&gt;2")=0, 1, 0), 0)</f>
        <v>0</v>
      </c>
      <c r="AB1667">
        <f>IF(AND(data!G1667=2, COUNTIFS(data!A:A, data!A1667, data!G:G, 2) = data!D1667), 1, 0)</f>
        <v>0</v>
      </c>
      <c r="AC1667" t="str">
        <f>IF(AB1667=1, data!D1667, "0")</f>
        <v>0</v>
      </c>
    </row>
    <row r="1668" spans="1:29" x14ac:dyDescent="0.25">
      <c r="A1668" s="1">
        <v>232371</v>
      </c>
      <c r="B1668">
        <v>2</v>
      </c>
      <c r="C1668" s="1" t="s">
        <v>1689</v>
      </c>
      <c r="D1668">
        <v>2</v>
      </c>
      <c r="E1668">
        <v>2</v>
      </c>
      <c r="F1668">
        <v>15</v>
      </c>
      <c r="G1668">
        <v>1</v>
      </c>
      <c r="H1668">
        <v>70</v>
      </c>
      <c r="I1668">
        <v>2</v>
      </c>
      <c r="J1668">
        <v>1</v>
      </c>
      <c r="K1668">
        <v>1</v>
      </c>
      <c r="L1668">
        <v>9</v>
      </c>
      <c r="M1668">
        <v>1</v>
      </c>
      <c r="N1668">
        <v>3</v>
      </c>
      <c r="O1668">
        <v>5</v>
      </c>
      <c r="P1668">
        <v>1</v>
      </c>
      <c r="Q1668">
        <v>22.5</v>
      </c>
      <c r="R1668">
        <v>-1</v>
      </c>
      <c r="S1668">
        <v>0</v>
      </c>
      <c r="T1668">
        <v>179.8</v>
      </c>
      <c r="U1668">
        <v>86.9</v>
      </c>
      <c r="V1668">
        <v>26.881</v>
      </c>
      <c r="W1668">
        <v>0.95699999999999996</v>
      </c>
      <c r="X1668">
        <v>1</v>
      </c>
      <c r="Y1668">
        <v>3</v>
      </c>
      <c r="Z1668">
        <f>IF(AND(MIN(data!D1668:'data'!K1668, data!M1668:'data'!Y1668)&gt;=0, IF(data!L1668&lt;0, FALSE, data!L1668&lt;=95),COUNTA(data!D1668:'data'!Y1668)=22), 1, 0)</f>
        <v>0</v>
      </c>
      <c r="AA1668">
        <f>IF(data!D1668=3, IF(COUNTIFS(data!A:A, data!A1668, data!G:G, "&lt;&gt;2")=0, 1, 0), 0)</f>
        <v>0</v>
      </c>
      <c r="AB1668">
        <f>IF(AND(data!G1668=2, COUNTIFS(data!A:A, data!A1668, data!G:G, 2) = data!D1668), 1, 0)</f>
        <v>0</v>
      </c>
      <c r="AC1668" t="str">
        <f>IF(AB1668=1, data!D1668, "0")</f>
        <v>0</v>
      </c>
    </row>
    <row r="1669" spans="1:29" x14ac:dyDescent="0.25">
      <c r="A1669" s="1">
        <v>233051</v>
      </c>
      <c r="B1669">
        <v>1</v>
      </c>
      <c r="C1669" s="1" t="s">
        <v>1690</v>
      </c>
      <c r="D1669">
        <v>4</v>
      </c>
      <c r="E1669">
        <v>6</v>
      </c>
      <c r="F1669">
        <v>1</v>
      </c>
      <c r="G1669">
        <v>1</v>
      </c>
      <c r="H1669">
        <v>44</v>
      </c>
      <c r="I1669">
        <v>2</v>
      </c>
      <c r="J1669">
        <v>1</v>
      </c>
      <c r="K1669">
        <v>4</v>
      </c>
      <c r="L1669">
        <v>19</v>
      </c>
      <c r="M1669">
        <v>1</v>
      </c>
      <c r="N1669">
        <v>1</v>
      </c>
      <c r="O1669">
        <v>5</v>
      </c>
      <c r="P1669">
        <v>1</v>
      </c>
      <c r="Q1669">
        <v>9.7789999999999999</v>
      </c>
      <c r="R1669">
        <v>-1</v>
      </c>
      <c r="S1669">
        <v>0</v>
      </c>
      <c r="T1669">
        <v>178.6</v>
      </c>
      <c r="U1669">
        <v>82.5</v>
      </c>
      <c r="V1669">
        <v>25.864000000000001</v>
      </c>
      <c r="W1669">
        <v>0.86399999999999999</v>
      </c>
      <c r="X1669">
        <v>1</v>
      </c>
      <c r="Y1669">
        <v>1</v>
      </c>
      <c r="Z1669">
        <f>IF(AND(MIN(data!D1669:'data'!K1669, data!M1669:'data'!Y1669)&gt;=0, IF(data!L1669&lt;0, FALSE, data!L1669&lt;=95),COUNTA(data!D1669:'data'!Y1669)=22), 1, 0)</f>
        <v>0</v>
      </c>
      <c r="AA1669">
        <f>IF(data!D1669=3, IF(COUNTIFS(data!A:A, data!A1669, data!G:G, "&lt;&gt;2")=0, 1, 0), 0)</f>
        <v>0</v>
      </c>
      <c r="AB1669">
        <f>IF(AND(data!G1669=2, COUNTIFS(data!A:A, data!A1669, data!G:G, 2) = data!D1669), 1, 0)</f>
        <v>0</v>
      </c>
      <c r="AC1669" t="str">
        <f>IF(AB1669=1, data!D1669, "0")</f>
        <v>0</v>
      </c>
    </row>
    <row r="1670" spans="1:29" x14ac:dyDescent="0.25">
      <c r="A1670" s="1">
        <v>233051</v>
      </c>
      <c r="B1670">
        <v>2</v>
      </c>
      <c r="C1670" s="1" t="s">
        <v>1691</v>
      </c>
      <c r="D1670">
        <v>4</v>
      </c>
      <c r="E1670">
        <v>6</v>
      </c>
      <c r="F1670">
        <v>1</v>
      </c>
      <c r="G1670">
        <v>2</v>
      </c>
      <c r="H1670">
        <v>39</v>
      </c>
      <c r="I1670">
        <v>2</v>
      </c>
      <c r="J1670">
        <v>1</v>
      </c>
      <c r="K1670">
        <v>4</v>
      </c>
      <c r="L1670">
        <v>19</v>
      </c>
      <c r="M1670">
        <v>1</v>
      </c>
      <c r="N1670">
        <v>4</v>
      </c>
      <c r="O1670">
        <v>1</v>
      </c>
      <c r="P1670">
        <v>1</v>
      </c>
      <c r="Q1670">
        <v>7.5</v>
      </c>
      <c r="R1670">
        <v>-1</v>
      </c>
      <c r="S1670">
        <v>0</v>
      </c>
      <c r="T1670">
        <v>165</v>
      </c>
      <c r="U1670">
        <v>73.3</v>
      </c>
      <c r="V1670">
        <v>26.923999999999999</v>
      </c>
      <c r="W1670">
        <v>-1</v>
      </c>
      <c r="X1670">
        <v>2</v>
      </c>
      <c r="Y1670">
        <v>1</v>
      </c>
      <c r="Z1670">
        <f>IF(AND(MIN(data!D1670:'data'!K1670, data!M1670:'data'!Y1670)&gt;=0, IF(data!L1670&lt;0, FALSE, data!L1670&lt;=95),COUNTA(data!D1670:'data'!Y1670)=22), 1, 0)</f>
        <v>0</v>
      </c>
      <c r="AA1670">
        <f>IF(data!D1670=3, IF(COUNTIFS(data!A:A, data!A1670, data!G:G, "&lt;&gt;2")=0, 1, 0), 0)</f>
        <v>0</v>
      </c>
      <c r="AB1670">
        <f>IF(AND(data!G1670=2, COUNTIFS(data!A:A, data!A1670, data!G:G, 2) = data!D1670), 1, 0)</f>
        <v>0</v>
      </c>
      <c r="AC1670" t="str">
        <f>IF(AB1670=1, data!D1670, "0")</f>
        <v>0</v>
      </c>
    </row>
    <row r="1671" spans="1:29" x14ac:dyDescent="0.25">
      <c r="A1671" s="1">
        <v>233051</v>
      </c>
      <c r="B1671">
        <v>3</v>
      </c>
      <c r="C1671" s="1" t="s">
        <v>1692</v>
      </c>
      <c r="D1671">
        <v>4</v>
      </c>
      <c r="E1671">
        <v>6</v>
      </c>
      <c r="F1671">
        <v>1</v>
      </c>
      <c r="G1671">
        <v>1</v>
      </c>
      <c r="H1671">
        <v>12</v>
      </c>
      <c r="I1671">
        <v>-1</v>
      </c>
      <c r="J1671">
        <v>1</v>
      </c>
      <c r="K1671">
        <v>-1</v>
      </c>
      <c r="L1671">
        <v>19</v>
      </c>
      <c r="M1671">
        <v>1</v>
      </c>
      <c r="N1671">
        <v>-1</v>
      </c>
      <c r="O1671">
        <v>-1</v>
      </c>
      <c r="P1671">
        <v>-1</v>
      </c>
      <c r="Q1671">
        <v>-1</v>
      </c>
      <c r="R1671">
        <v>-1</v>
      </c>
      <c r="S1671">
        <v>-2</v>
      </c>
      <c r="T1671">
        <v>152.80000000000001</v>
      </c>
      <c r="U1671">
        <v>43.2</v>
      </c>
      <c r="V1671">
        <v>18.503</v>
      </c>
      <c r="W1671">
        <v>-1</v>
      </c>
      <c r="X1671">
        <v>1</v>
      </c>
      <c r="Y1671">
        <v>3</v>
      </c>
      <c r="Z1671">
        <f>IF(AND(MIN(data!D1671:'data'!K1671, data!M1671:'data'!Y1671)&gt;=0, IF(data!L1671&lt;0, FALSE, data!L1671&lt;=95),COUNTA(data!D1671:'data'!Y1671)=22), 1, 0)</f>
        <v>0</v>
      </c>
      <c r="AA1671">
        <f>IF(data!D1671=3, IF(COUNTIFS(data!A:A, data!A1671, data!G:G, "&lt;&gt;2")=0, 1, 0), 0)</f>
        <v>0</v>
      </c>
      <c r="AB1671">
        <f>IF(AND(data!G1671=2, COUNTIFS(data!A:A, data!A1671, data!G:G, 2) = data!D1671), 1, 0)</f>
        <v>0</v>
      </c>
      <c r="AC1671" t="str">
        <f>IF(AB1671=1, data!D1671, "0")</f>
        <v>0</v>
      </c>
    </row>
    <row r="1672" spans="1:29" x14ac:dyDescent="0.25">
      <c r="A1672" s="1">
        <v>233051</v>
      </c>
      <c r="B1672">
        <v>4</v>
      </c>
      <c r="C1672" s="1" t="s">
        <v>1693</v>
      </c>
      <c r="D1672">
        <v>4</v>
      </c>
      <c r="E1672">
        <v>6</v>
      </c>
      <c r="F1672">
        <v>1</v>
      </c>
      <c r="G1672">
        <v>2</v>
      </c>
      <c r="H1672">
        <v>10</v>
      </c>
      <c r="I1672">
        <v>-1</v>
      </c>
      <c r="J1672">
        <v>1</v>
      </c>
      <c r="K1672">
        <v>-1</v>
      </c>
      <c r="L1672">
        <v>19</v>
      </c>
      <c r="M1672">
        <v>1</v>
      </c>
      <c r="N1672">
        <v>-1</v>
      </c>
      <c r="O1672">
        <v>-1</v>
      </c>
      <c r="P1672">
        <v>-1</v>
      </c>
      <c r="Q1672">
        <v>-1</v>
      </c>
      <c r="R1672">
        <v>-1</v>
      </c>
      <c r="S1672">
        <v>-2</v>
      </c>
      <c r="T1672">
        <v>138.4</v>
      </c>
      <c r="U1672">
        <v>30.3</v>
      </c>
      <c r="V1672">
        <v>15.819000000000001</v>
      </c>
      <c r="W1672">
        <v>-1</v>
      </c>
      <c r="X1672">
        <v>1</v>
      </c>
      <c r="Y1672">
        <v>3</v>
      </c>
      <c r="Z1672">
        <f>IF(AND(MIN(data!D1672:'data'!K1672, data!M1672:'data'!Y1672)&gt;=0, IF(data!L1672&lt;0, FALSE, data!L1672&lt;=95),COUNTA(data!D1672:'data'!Y1672)=22), 1, 0)</f>
        <v>0</v>
      </c>
      <c r="AA1672">
        <f>IF(data!D1672=3, IF(COUNTIFS(data!A:A, data!A1672, data!G:G, "&lt;&gt;2")=0, 1, 0), 0)</f>
        <v>0</v>
      </c>
      <c r="AB1672">
        <f>IF(AND(data!G1672=2, COUNTIFS(data!A:A, data!A1672, data!G:G, 2) = data!D1672), 1, 0)</f>
        <v>0</v>
      </c>
      <c r="AC1672" t="str">
        <f>IF(AB1672=1, data!D1672, "0")</f>
        <v>0</v>
      </c>
    </row>
    <row r="1673" spans="1:29" x14ac:dyDescent="0.25">
      <c r="A1673" s="1">
        <v>233151</v>
      </c>
      <c r="B1673">
        <v>1</v>
      </c>
      <c r="C1673" s="1" t="s">
        <v>1694</v>
      </c>
      <c r="D1673">
        <v>2</v>
      </c>
      <c r="E1673">
        <v>6</v>
      </c>
      <c r="F1673">
        <v>1</v>
      </c>
      <c r="G1673">
        <v>1</v>
      </c>
      <c r="H1673">
        <v>52</v>
      </c>
      <c r="I1673">
        <v>2</v>
      </c>
      <c r="J1673">
        <v>1</v>
      </c>
      <c r="K1673">
        <v>3</v>
      </c>
      <c r="L1673">
        <v>19</v>
      </c>
      <c r="M1673">
        <v>2</v>
      </c>
      <c r="N1673">
        <v>3</v>
      </c>
      <c r="O1673">
        <v>5</v>
      </c>
      <c r="P1673">
        <v>1</v>
      </c>
      <c r="Q1673">
        <v>9.23</v>
      </c>
      <c r="R1673">
        <v>-1</v>
      </c>
      <c r="S1673">
        <v>0</v>
      </c>
      <c r="T1673">
        <v>166.6</v>
      </c>
      <c r="U1673">
        <v>91.4</v>
      </c>
      <c r="V1673">
        <v>32.93</v>
      </c>
      <c r="W1673">
        <v>0.97799999999999998</v>
      </c>
      <c r="X1673">
        <v>2</v>
      </c>
      <c r="Y1673">
        <v>1</v>
      </c>
      <c r="Z1673">
        <f>IF(AND(MIN(data!D1673:'data'!K1673, data!M1673:'data'!Y1673)&gt;=0, IF(data!L1673&lt;0, FALSE, data!L1673&lt;=95),COUNTA(data!D1673:'data'!Y1673)=22), 1, 0)</f>
        <v>0</v>
      </c>
      <c r="AA1673">
        <f>IF(data!D1673=3, IF(COUNTIFS(data!A:A, data!A1673, data!G:G, "&lt;&gt;2")=0, 1, 0), 0)</f>
        <v>0</v>
      </c>
      <c r="AB1673">
        <f>IF(AND(data!G1673=2, COUNTIFS(data!A:A, data!A1673, data!G:G, 2) = data!D1673), 1, 0)</f>
        <v>0</v>
      </c>
      <c r="AC1673" t="str">
        <f>IF(AB1673=1, data!D1673, "0")</f>
        <v>0</v>
      </c>
    </row>
    <row r="1674" spans="1:29" x14ac:dyDescent="0.25">
      <c r="A1674" s="1">
        <v>233151</v>
      </c>
      <c r="B1674">
        <v>2</v>
      </c>
      <c r="C1674" s="1" t="s">
        <v>1695</v>
      </c>
      <c r="D1674">
        <v>2</v>
      </c>
      <c r="E1674">
        <v>6</v>
      </c>
      <c r="F1674">
        <v>1</v>
      </c>
      <c r="G1674">
        <v>2</v>
      </c>
      <c r="H1674">
        <v>49</v>
      </c>
      <c r="I1674">
        <v>2</v>
      </c>
      <c r="J1674">
        <v>1</v>
      </c>
      <c r="K1674">
        <v>2</v>
      </c>
      <c r="L1674">
        <v>19</v>
      </c>
      <c r="M1674">
        <v>1</v>
      </c>
      <c r="N1674">
        <v>3</v>
      </c>
      <c r="O1674">
        <v>5</v>
      </c>
      <c r="P1674">
        <v>1</v>
      </c>
      <c r="Q1674">
        <v>6.23</v>
      </c>
      <c r="R1674">
        <v>-1</v>
      </c>
      <c r="S1674">
        <v>0</v>
      </c>
      <c r="T1674">
        <v>159.9</v>
      </c>
      <c r="U1674">
        <v>86.2</v>
      </c>
      <c r="V1674">
        <v>33.713999999999999</v>
      </c>
      <c r="W1674">
        <v>0.83399999999999996</v>
      </c>
      <c r="X1674">
        <v>2</v>
      </c>
      <c r="Y1674">
        <v>1</v>
      </c>
      <c r="Z1674">
        <f>IF(AND(MIN(data!D1674:'data'!K1674, data!M1674:'data'!Y1674)&gt;=0, IF(data!L1674&lt;0, FALSE, data!L1674&lt;=95),COUNTA(data!D1674:'data'!Y1674)=22), 1, 0)</f>
        <v>0</v>
      </c>
      <c r="AA1674">
        <f>IF(data!D1674=3, IF(COUNTIFS(data!A:A, data!A1674, data!G:G, "&lt;&gt;2")=0, 1, 0), 0)</f>
        <v>0</v>
      </c>
      <c r="AB1674">
        <f>IF(AND(data!G1674=2, COUNTIFS(data!A:A, data!A1674, data!G:G, 2) = data!D1674), 1, 0)</f>
        <v>0</v>
      </c>
      <c r="AC1674" t="str">
        <f>IF(AB1674=1, data!D1674, "0")</f>
        <v>0</v>
      </c>
    </row>
    <row r="1675" spans="1:29" x14ac:dyDescent="0.25">
      <c r="A1675" s="1">
        <v>233181</v>
      </c>
      <c r="B1675">
        <v>1</v>
      </c>
      <c r="C1675" s="1" t="s">
        <v>1696</v>
      </c>
      <c r="D1675">
        <v>2</v>
      </c>
      <c r="E1675">
        <v>6</v>
      </c>
      <c r="F1675">
        <v>1</v>
      </c>
      <c r="G1675">
        <v>1</v>
      </c>
      <c r="H1675">
        <v>26</v>
      </c>
      <c r="I1675">
        <v>1</v>
      </c>
      <c r="J1675">
        <v>1</v>
      </c>
      <c r="K1675">
        <v>3</v>
      </c>
      <c r="L1675">
        <v>17</v>
      </c>
      <c r="M1675">
        <v>2</v>
      </c>
      <c r="N1675">
        <v>4</v>
      </c>
      <c r="O1675">
        <v>1</v>
      </c>
      <c r="P1675">
        <v>1</v>
      </c>
      <c r="Q1675">
        <v>12.288</v>
      </c>
      <c r="R1675">
        <v>-1</v>
      </c>
      <c r="S1675">
        <v>3</v>
      </c>
      <c r="T1675">
        <v>166.8</v>
      </c>
      <c r="U1675">
        <v>61</v>
      </c>
      <c r="V1675">
        <v>21.925000000000001</v>
      </c>
      <c r="W1675">
        <v>0.84399999999999997</v>
      </c>
      <c r="X1675">
        <v>1</v>
      </c>
      <c r="Y1675">
        <v>3</v>
      </c>
      <c r="Z1675">
        <f>IF(AND(MIN(data!D1675:'data'!K1675, data!M1675:'data'!Y1675)&gt;=0, IF(data!L1675&lt;0, FALSE, data!L1675&lt;=95),COUNTA(data!D1675:'data'!Y1675)=22), 1, 0)</f>
        <v>0</v>
      </c>
      <c r="AA1675">
        <f>IF(data!D1675=3, IF(COUNTIFS(data!A:A, data!A1675, data!G:G, "&lt;&gt;2")=0, 1, 0), 0)</f>
        <v>0</v>
      </c>
      <c r="AB1675">
        <f>IF(AND(data!G1675=2, COUNTIFS(data!A:A, data!A1675, data!G:G, 2) = data!D1675), 1, 0)</f>
        <v>0</v>
      </c>
      <c r="AC1675" t="str">
        <f>IF(AB1675=1, data!D1675, "0")</f>
        <v>0</v>
      </c>
    </row>
    <row r="1676" spans="1:29" x14ac:dyDescent="0.25">
      <c r="A1676" s="1">
        <v>233181</v>
      </c>
      <c r="B1676">
        <v>2</v>
      </c>
      <c r="C1676" s="1" t="s">
        <v>1697</v>
      </c>
      <c r="D1676">
        <v>2</v>
      </c>
      <c r="E1676">
        <v>6</v>
      </c>
      <c r="F1676">
        <v>1</v>
      </c>
      <c r="G1676">
        <v>1</v>
      </c>
      <c r="H1676">
        <v>33</v>
      </c>
      <c r="I1676">
        <v>1</v>
      </c>
      <c r="J1676">
        <v>1</v>
      </c>
      <c r="K1676">
        <v>2</v>
      </c>
      <c r="L1676">
        <v>17</v>
      </c>
      <c r="M1676">
        <v>2</v>
      </c>
      <c r="N1676">
        <v>4</v>
      </c>
      <c r="O1676">
        <v>3</v>
      </c>
      <c r="P1676">
        <v>1</v>
      </c>
      <c r="Q1676">
        <v>13.79</v>
      </c>
      <c r="R1676">
        <v>-1</v>
      </c>
      <c r="S1676">
        <v>3</v>
      </c>
      <c r="T1676">
        <v>169.3</v>
      </c>
      <c r="U1676">
        <v>58.9</v>
      </c>
      <c r="V1676">
        <v>20.55</v>
      </c>
      <c r="W1676">
        <v>-1</v>
      </c>
      <c r="X1676">
        <v>1</v>
      </c>
      <c r="Y1676">
        <v>3</v>
      </c>
      <c r="Z1676">
        <f>IF(AND(MIN(data!D1676:'data'!K1676, data!M1676:'data'!Y1676)&gt;=0, IF(data!L1676&lt;0, FALSE, data!L1676&lt;=95),COUNTA(data!D1676:'data'!Y1676)=22), 1, 0)</f>
        <v>0</v>
      </c>
      <c r="AA1676">
        <f>IF(data!D1676=3, IF(COUNTIFS(data!A:A, data!A1676, data!G:G, "&lt;&gt;2")=0, 1, 0), 0)</f>
        <v>0</v>
      </c>
      <c r="AB1676">
        <f>IF(AND(data!G1676=2, COUNTIFS(data!A:A, data!A1676, data!G:G, 2) = data!D1676), 1, 0)</f>
        <v>0</v>
      </c>
      <c r="AC1676" t="str">
        <f>IF(AB1676=1, data!D1676, "0")</f>
        <v>0</v>
      </c>
    </row>
    <row r="1677" spans="1:29" x14ac:dyDescent="0.25">
      <c r="A1677" s="1">
        <v>233201</v>
      </c>
      <c r="B1677">
        <v>1</v>
      </c>
      <c r="C1677" s="1" t="s">
        <v>1698</v>
      </c>
      <c r="D1677">
        <v>2</v>
      </c>
      <c r="E1677">
        <v>6</v>
      </c>
      <c r="F1677">
        <v>1</v>
      </c>
      <c r="G1677">
        <v>1</v>
      </c>
      <c r="H1677">
        <v>37</v>
      </c>
      <c r="I1677">
        <v>6</v>
      </c>
      <c r="J1677">
        <v>1</v>
      </c>
      <c r="K1677">
        <v>5</v>
      </c>
      <c r="L1677">
        <v>13</v>
      </c>
      <c r="M1677">
        <v>3</v>
      </c>
      <c r="N1677">
        <v>1</v>
      </c>
      <c r="O1677">
        <v>5</v>
      </c>
      <c r="P1677">
        <v>1</v>
      </c>
      <c r="Q1677">
        <v>26.087</v>
      </c>
      <c r="R1677">
        <v>-1</v>
      </c>
      <c r="S1677">
        <v>0</v>
      </c>
      <c r="T1677">
        <v>168.1</v>
      </c>
      <c r="U1677">
        <v>71.2</v>
      </c>
      <c r="V1677">
        <v>25.196999999999999</v>
      </c>
      <c r="W1677">
        <v>0.88400000000000001</v>
      </c>
      <c r="X1677">
        <v>1</v>
      </c>
      <c r="Y1677">
        <v>3</v>
      </c>
      <c r="Z1677">
        <f>IF(AND(MIN(data!D1677:'data'!K1677, data!M1677:'data'!Y1677)&gt;=0, IF(data!L1677&lt;0, FALSE, data!L1677&lt;=95),COUNTA(data!D1677:'data'!Y1677)=22), 1, 0)</f>
        <v>0</v>
      </c>
      <c r="AA1677">
        <f>IF(data!D1677=3, IF(COUNTIFS(data!A:A, data!A1677, data!G:G, "&lt;&gt;2")=0, 1, 0), 0)</f>
        <v>0</v>
      </c>
      <c r="AB1677">
        <f>IF(AND(data!G1677=2, COUNTIFS(data!A:A, data!A1677, data!G:G, 2) = data!D1677), 1, 0)</f>
        <v>0</v>
      </c>
      <c r="AC1677" t="str">
        <f>IF(AB1677=1, data!D1677, "0")</f>
        <v>0</v>
      </c>
    </row>
    <row r="1678" spans="1:29" x14ac:dyDescent="0.25">
      <c r="A1678" s="1">
        <v>233201</v>
      </c>
      <c r="B1678">
        <v>2</v>
      </c>
      <c r="C1678" s="1" t="s">
        <v>1699</v>
      </c>
      <c r="D1678">
        <v>2</v>
      </c>
      <c r="E1678">
        <v>6</v>
      </c>
      <c r="F1678">
        <v>1</v>
      </c>
      <c r="G1678">
        <v>2</v>
      </c>
      <c r="H1678">
        <v>40</v>
      </c>
      <c r="I1678">
        <v>6</v>
      </c>
      <c r="J1678">
        <v>1</v>
      </c>
      <c r="K1678">
        <v>5</v>
      </c>
      <c r="L1678">
        <v>13</v>
      </c>
      <c r="M1678">
        <v>3</v>
      </c>
      <c r="N1678">
        <v>3</v>
      </c>
      <c r="O1678">
        <v>5</v>
      </c>
      <c r="P1678">
        <v>1</v>
      </c>
      <c r="Q1678">
        <v>9.4600000000000009</v>
      </c>
      <c r="R1678">
        <v>-1</v>
      </c>
      <c r="S1678">
        <v>5</v>
      </c>
      <c r="T1678">
        <v>153.5</v>
      </c>
      <c r="U1678">
        <v>81</v>
      </c>
      <c r="V1678">
        <v>34.377000000000002</v>
      </c>
      <c r="W1678">
        <v>0.84399999999999997</v>
      </c>
      <c r="X1678">
        <v>2</v>
      </c>
      <c r="Y1678">
        <v>1</v>
      </c>
      <c r="Z1678">
        <f>IF(AND(MIN(data!D1678:'data'!K1678, data!M1678:'data'!Y1678)&gt;=0, IF(data!L1678&lt;0, FALSE, data!L1678&lt;=95),COUNTA(data!D1678:'data'!Y1678)=22), 1, 0)</f>
        <v>0</v>
      </c>
      <c r="AA1678">
        <f>IF(data!D1678=3, IF(COUNTIFS(data!A:A, data!A1678, data!G:G, "&lt;&gt;2")=0, 1, 0), 0)</f>
        <v>0</v>
      </c>
      <c r="AB1678">
        <f>IF(AND(data!G1678=2, COUNTIFS(data!A:A, data!A1678, data!G:G, 2) = data!D1678), 1, 0)</f>
        <v>0</v>
      </c>
      <c r="AC1678" t="str">
        <f>IF(AB1678=1, data!D1678, "0")</f>
        <v>0</v>
      </c>
    </row>
    <row r="1679" spans="1:29" x14ac:dyDescent="0.25">
      <c r="A1679" s="1">
        <v>233251</v>
      </c>
      <c r="B1679">
        <v>1</v>
      </c>
      <c r="C1679" s="1" t="s">
        <v>1700</v>
      </c>
      <c r="D1679">
        <v>2</v>
      </c>
      <c r="E1679">
        <v>6</v>
      </c>
      <c r="F1679">
        <v>1</v>
      </c>
      <c r="G1679">
        <v>1</v>
      </c>
      <c r="H1679">
        <v>62</v>
      </c>
      <c r="I1679">
        <v>2</v>
      </c>
      <c r="J1679">
        <v>1</v>
      </c>
      <c r="K1679">
        <v>4</v>
      </c>
      <c r="L1679">
        <v>10</v>
      </c>
      <c r="M1679">
        <v>2</v>
      </c>
      <c r="N1679">
        <v>4</v>
      </c>
      <c r="O1679">
        <v>2</v>
      </c>
      <c r="P1679">
        <v>1</v>
      </c>
      <c r="Q1679">
        <v>2.3660000000000001</v>
      </c>
      <c r="R1679">
        <v>-1</v>
      </c>
      <c r="S1679">
        <v>0</v>
      </c>
      <c r="T1679">
        <v>166.5</v>
      </c>
      <c r="U1679">
        <v>73.099999999999994</v>
      </c>
      <c r="V1679">
        <v>26.369</v>
      </c>
      <c r="W1679">
        <v>0.92</v>
      </c>
      <c r="X1679">
        <v>1</v>
      </c>
      <c r="Y1679">
        <v>3</v>
      </c>
      <c r="Z1679">
        <f>IF(AND(MIN(data!D1679:'data'!K1679, data!M1679:'data'!Y1679)&gt;=0, IF(data!L1679&lt;0, FALSE, data!L1679&lt;=95),COUNTA(data!D1679:'data'!Y1679)=22), 1, 0)</f>
        <v>0</v>
      </c>
      <c r="AA1679">
        <f>IF(data!D1679=3, IF(COUNTIFS(data!A:A, data!A1679, data!G:G, "&lt;&gt;2")=0, 1, 0), 0)</f>
        <v>0</v>
      </c>
      <c r="AB1679">
        <f>IF(AND(data!G1679=2, COUNTIFS(data!A:A, data!A1679, data!G:G, 2) = data!D1679), 1, 0)</f>
        <v>0</v>
      </c>
      <c r="AC1679" t="str">
        <f>IF(AB1679=1, data!D1679, "0")</f>
        <v>0</v>
      </c>
    </row>
    <row r="1680" spans="1:29" x14ac:dyDescent="0.25">
      <c r="A1680" s="1">
        <v>233251</v>
      </c>
      <c r="B1680">
        <v>2</v>
      </c>
      <c r="C1680" s="1" t="s">
        <v>1701</v>
      </c>
      <c r="D1680">
        <v>2</v>
      </c>
      <c r="E1680">
        <v>6</v>
      </c>
      <c r="F1680">
        <v>1</v>
      </c>
      <c r="G1680">
        <v>2</v>
      </c>
      <c r="H1680">
        <v>54</v>
      </c>
      <c r="I1680">
        <v>2</v>
      </c>
      <c r="J1680">
        <v>1</v>
      </c>
      <c r="K1680">
        <v>7</v>
      </c>
      <c r="L1680">
        <v>10</v>
      </c>
      <c r="M1680">
        <v>2</v>
      </c>
      <c r="N1680">
        <v>1</v>
      </c>
      <c r="O1680">
        <v>5</v>
      </c>
      <c r="P1680">
        <v>1</v>
      </c>
      <c r="Q1680">
        <v>0.86599999999999999</v>
      </c>
      <c r="R1680">
        <v>-1</v>
      </c>
      <c r="S1680">
        <v>1</v>
      </c>
      <c r="T1680">
        <v>167.4</v>
      </c>
      <c r="U1680">
        <v>76.400000000000006</v>
      </c>
      <c r="V1680">
        <v>27.263999999999999</v>
      </c>
      <c r="W1680">
        <v>0.82199999999999995</v>
      </c>
      <c r="X1680">
        <v>-8</v>
      </c>
      <c r="Y1680">
        <v>1</v>
      </c>
      <c r="Z1680">
        <f>IF(AND(MIN(data!D1680:'data'!K1680, data!M1680:'data'!Y1680)&gt;=0, IF(data!L1680&lt;0, FALSE, data!L1680&lt;=95),COUNTA(data!D1680:'data'!Y1680)=22), 1, 0)</f>
        <v>0</v>
      </c>
      <c r="AA1680">
        <f>IF(data!D1680=3, IF(COUNTIFS(data!A:A, data!A1680, data!G:G, "&lt;&gt;2")=0, 1, 0), 0)</f>
        <v>0</v>
      </c>
      <c r="AB1680">
        <f>IF(AND(data!G1680=2, COUNTIFS(data!A:A, data!A1680, data!G:G, 2) = data!D1680), 1, 0)</f>
        <v>0</v>
      </c>
      <c r="AC1680" t="str">
        <f>IF(AB1680=1, data!D1680, "0")</f>
        <v>0</v>
      </c>
    </row>
    <row r="1681" spans="1:29" x14ac:dyDescent="0.25">
      <c r="A1681" s="1">
        <v>233271</v>
      </c>
      <c r="B1681">
        <v>1</v>
      </c>
      <c r="C1681" s="1" t="s">
        <v>1702</v>
      </c>
      <c r="D1681">
        <v>2</v>
      </c>
      <c r="E1681">
        <v>6</v>
      </c>
      <c r="F1681">
        <v>1</v>
      </c>
      <c r="G1681">
        <v>1</v>
      </c>
      <c r="H1681">
        <v>33</v>
      </c>
      <c r="I1681">
        <v>2</v>
      </c>
      <c r="J1681">
        <v>1</v>
      </c>
      <c r="K1681">
        <v>5</v>
      </c>
      <c r="L1681">
        <v>18</v>
      </c>
      <c r="M1681">
        <v>2</v>
      </c>
      <c r="N1681">
        <v>1</v>
      </c>
      <c r="O1681">
        <v>5</v>
      </c>
      <c r="P1681">
        <v>1</v>
      </c>
      <c r="Q1681">
        <v>33.625</v>
      </c>
      <c r="R1681">
        <v>-1</v>
      </c>
      <c r="S1681">
        <v>0</v>
      </c>
      <c r="T1681">
        <v>179.1</v>
      </c>
      <c r="U1681">
        <v>86</v>
      </c>
      <c r="V1681">
        <v>26.811</v>
      </c>
      <c r="W1681">
        <v>0.85</v>
      </c>
      <c r="X1681">
        <v>2</v>
      </c>
      <c r="Y1681">
        <v>3</v>
      </c>
      <c r="Z1681">
        <f>IF(AND(MIN(data!D1681:'data'!K1681, data!M1681:'data'!Y1681)&gt;=0, IF(data!L1681&lt;0, FALSE, data!L1681&lt;=95),COUNTA(data!D1681:'data'!Y1681)=22), 1, 0)</f>
        <v>0</v>
      </c>
      <c r="AA1681">
        <f>IF(data!D1681=3, IF(COUNTIFS(data!A:A, data!A1681, data!G:G, "&lt;&gt;2")=0, 1, 0), 0)</f>
        <v>0</v>
      </c>
      <c r="AB1681">
        <f>IF(AND(data!G1681=2, COUNTIFS(data!A:A, data!A1681, data!G:G, 2) = data!D1681), 1, 0)</f>
        <v>0</v>
      </c>
      <c r="AC1681" t="str">
        <f>IF(AB1681=1, data!D1681, "0")</f>
        <v>0</v>
      </c>
    </row>
    <row r="1682" spans="1:29" x14ac:dyDescent="0.25">
      <c r="A1682" s="1">
        <v>233271</v>
      </c>
      <c r="B1682">
        <v>2</v>
      </c>
      <c r="C1682" s="1" t="s">
        <v>1703</v>
      </c>
      <c r="D1682">
        <v>2</v>
      </c>
      <c r="E1682">
        <v>6</v>
      </c>
      <c r="F1682">
        <v>1</v>
      </c>
      <c r="G1682">
        <v>2</v>
      </c>
      <c r="H1682">
        <v>36</v>
      </c>
      <c r="I1682">
        <v>2</v>
      </c>
      <c r="J1682">
        <v>1</v>
      </c>
      <c r="K1682">
        <v>3</v>
      </c>
      <c r="L1682">
        <v>18</v>
      </c>
      <c r="M1682">
        <v>2</v>
      </c>
      <c r="N1682">
        <v>1</v>
      </c>
      <c r="O1682">
        <v>5</v>
      </c>
      <c r="P1682">
        <v>1</v>
      </c>
      <c r="Q1682">
        <v>12.48</v>
      </c>
      <c r="R1682">
        <v>-1</v>
      </c>
      <c r="S1682">
        <v>0</v>
      </c>
      <c r="T1682">
        <v>165.7</v>
      </c>
      <c r="U1682">
        <v>71.5</v>
      </c>
      <c r="V1682">
        <v>26.041</v>
      </c>
      <c r="W1682">
        <v>0.80500000000000005</v>
      </c>
      <c r="X1682">
        <v>2</v>
      </c>
      <c r="Y1682">
        <v>1</v>
      </c>
      <c r="Z1682">
        <f>IF(AND(MIN(data!D1682:'data'!K1682, data!M1682:'data'!Y1682)&gt;=0, IF(data!L1682&lt;0, FALSE, data!L1682&lt;=95),COUNTA(data!D1682:'data'!Y1682)=22), 1, 0)</f>
        <v>0</v>
      </c>
      <c r="AA1682">
        <f>IF(data!D1682=3, IF(COUNTIFS(data!A:A, data!A1682, data!G:G, "&lt;&gt;2")=0, 1, 0), 0)</f>
        <v>0</v>
      </c>
      <c r="AB1682">
        <f>IF(AND(data!G1682=2, COUNTIFS(data!A:A, data!A1682, data!G:G, 2) = data!D1682), 1, 0)</f>
        <v>0</v>
      </c>
      <c r="AC1682" t="str">
        <f>IF(AB1682=1, data!D1682, "0")</f>
        <v>0</v>
      </c>
    </row>
    <row r="1683" spans="1:29" x14ac:dyDescent="0.25">
      <c r="A1683" s="1">
        <v>233341</v>
      </c>
      <c r="B1683">
        <v>1</v>
      </c>
      <c r="C1683" s="1" t="s">
        <v>1704</v>
      </c>
      <c r="D1683">
        <v>1</v>
      </c>
      <c r="E1683">
        <v>6</v>
      </c>
      <c r="F1683">
        <v>1</v>
      </c>
      <c r="G1683">
        <v>1</v>
      </c>
      <c r="H1683">
        <v>27</v>
      </c>
      <c r="I1683">
        <v>6</v>
      </c>
      <c r="J1683">
        <v>1</v>
      </c>
      <c r="K1683">
        <v>1</v>
      </c>
      <c r="L1683">
        <v>19</v>
      </c>
      <c r="M1683">
        <v>1</v>
      </c>
      <c r="N1683">
        <v>1</v>
      </c>
      <c r="O1683">
        <v>5</v>
      </c>
      <c r="P1683">
        <v>1</v>
      </c>
      <c r="Q1683">
        <v>13.855</v>
      </c>
      <c r="R1683">
        <v>-1</v>
      </c>
      <c r="S1683">
        <v>0</v>
      </c>
      <c r="T1683">
        <v>158.1</v>
      </c>
      <c r="U1683">
        <v>51.5</v>
      </c>
      <c r="V1683">
        <v>20.603999999999999</v>
      </c>
      <c r="W1683">
        <v>-1</v>
      </c>
      <c r="X1683">
        <v>1</v>
      </c>
      <c r="Y1683">
        <v>3</v>
      </c>
      <c r="Z1683">
        <f>IF(AND(MIN(data!D1683:'data'!K1683, data!M1683:'data'!Y1683)&gt;=0, IF(data!L1683&lt;0, FALSE, data!L1683&lt;=95),COUNTA(data!D1683:'data'!Y1683)=22), 1, 0)</f>
        <v>0</v>
      </c>
      <c r="AA1683">
        <f>IF(data!D1683=3, IF(COUNTIFS(data!A:A, data!A1683, data!G:G, "&lt;&gt;2")=0, 1, 0), 0)</f>
        <v>0</v>
      </c>
      <c r="AB1683">
        <f>IF(AND(data!G1683=2, COUNTIFS(data!A:A, data!A1683, data!G:G, 2) = data!D1683), 1, 0)</f>
        <v>0</v>
      </c>
      <c r="AC1683" t="str">
        <f>IF(AB1683=1, data!D1683, "0")</f>
        <v>0</v>
      </c>
    </row>
    <row r="1684" spans="1:29" x14ac:dyDescent="0.25">
      <c r="A1684" s="1">
        <v>233371</v>
      </c>
      <c r="B1684">
        <v>1</v>
      </c>
      <c r="C1684" s="1" t="s">
        <v>1705</v>
      </c>
      <c r="D1684">
        <v>4</v>
      </c>
      <c r="E1684">
        <v>6</v>
      </c>
      <c r="F1684">
        <v>1</v>
      </c>
      <c r="G1684">
        <v>1</v>
      </c>
      <c r="H1684">
        <v>57</v>
      </c>
      <c r="I1684">
        <v>2</v>
      </c>
      <c r="J1684">
        <v>1</v>
      </c>
      <c r="K1684">
        <v>3</v>
      </c>
      <c r="L1684">
        <v>96</v>
      </c>
      <c r="M1684">
        <v>3</v>
      </c>
      <c r="N1684">
        <v>3</v>
      </c>
      <c r="O1684">
        <v>5</v>
      </c>
      <c r="P1684">
        <v>1</v>
      </c>
      <c r="Q1684">
        <v>14.23</v>
      </c>
      <c r="R1684">
        <v>-1</v>
      </c>
      <c r="S1684">
        <v>0</v>
      </c>
      <c r="T1684">
        <v>180.1</v>
      </c>
      <c r="U1684">
        <v>112.2</v>
      </c>
      <c r="V1684">
        <v>34.591000000000001</v>
      </c>
      <c r="W1684">
        <v>1.044</v>
      </c>
      <c r="X1684">
        <v>2</v>
      </c>
      <c r="Y1684">
        <v>3</v>
      </c>
      <c r="Z1684">
        <f>IF(AND(MIN(data!D1684:'data'!K1684, data!M1684:'data'!Y1684)&gt;=0, IF(data!L1684&lt;0, FALSE, data!L1684&lt;=95),COUNTA(data!D1684:'data'!Y1684)=22), 1, 0)</f>
        <v>0</v>
      </c>
      <c r="AA1684">
        <f>IF(data!D1684=3, IF(COUNTIFS(data!A:A, data!A1684, data!G:G, "&lt;&gt;2")=0, 1, 0), 0)</f>
        <v>0</v>
      </c>
      <c r="AB1684">
        <f>IF(AND(data!G1684=2, COUNTIFS(data!A:A, data!A1684, data!G:G, 2) = data!D1684), 1, 0)</f>
        <v>0</v>
      </c>
      <c r="AC1684" t="str">
        <f>IF(AB1684=1, data!D1684, "0")</f>
        <v>0</v>
      </c>
    </row>
    <row r="1685" spans="1:29" x14ac:dyDescent="0.25">
      <c r="A1685" s="1">
        <v>233371</v>
      </c>
      <c r="B1685">
        <v>2</v>
      </c>
      <c r="C1685" s="1" t="s">
        <v>1706</v>
      </c>
      <c r="D1685">
        <v>4</v>
      </c>
      <c r="E1685">
        <v>6</v>
      </c>
      <c r="F1685">
        <v>1</v>
      </c>
      <c r="G1685">
        <v>2</v>
      </c>
      <c r="H1685">
        <v>56</v>
      </c>
      <c r="I1685">
        <v>2</v>
      </c>
      <c r="J1685">
        <v>1</v>
      </c>
      <c r="K1685">
        <v>7</v>
      </c>
      <c r="L1685">
        <v>96</v>
      </c>
      <c r="M1685">
        <v>2</v>
      </c>
      <c r="N1685">
        <v>4</v>
      </c>
      <c r="O1685">
        <v>3</v>
      </c>
      <c r="P1685">
        <v>2</v>
      </c>
      <c r="Q1685">
        <v>0.14499999999999999</v>
      </c>
      <c r="R1685">
        <v>-1</v>
      </c>
      <c r="S1685">
        <v>0</v>
      </c>
      <c r="T1685">
        <v>180.2</v>
      </c>
      <c r="U1685">
        <v>123</v>
      </c>
      <c r="V1685">
        <v>37.878999999999998</v>
      </c>
      <c r="W1685">
        <v>0.84699999999999998</v>
      </c>
      <c r="X1685">
        <v>2</v>
      </c>
      <c r="Y1685">
        <v>1</v>
      </c>
      <c r="Z1685">
        <f>IF(AND(MIN(data!D1685:'data'!K1685, data!M1685:'data'!Y1685)&gt;=0, IF(data!L1685&lt;0, FALSE, data!L1685&lt;=95),COUNTA(data!D1685:'data'!Y1685)=22), 1, 0)</f>
        <v>0</v>
      </c>
      <c r="AA1685">
        <f>IF(data!D1685=3, IF(COUNTIFS(data!A:A, data!A1685, data!G:G, "&lt;&gt;2")=0, 1, 0), 0)</f>
        <v>0</v>
      </c>
      <c r="AB1685">
        <f>IF(AND(data!G1685=2, COUNTIFS(data!A:A, data!A1685, data!G:G, 2) = data!D1685), 1, 0)</f>
        <v>0</v>
      </c>
      <c r="AC1685" t="str">
        <f>IF(AB1685=1, data!D1685, "0")</f>
        <v>0</v>
      </c>
    </row>
    <row r="1686" spans="1:29" x14ac:dyDescent="0.25">
      <c r="A1686" s="1">
        <v>233371</v>
      </c>
      <c r="B1686">
        <v>3</v>
      </c>
      <c r="C1686" s="1" t="s">
        <v>1707</v>
      </c>
      <c r="D1686">
        <v>4</v>
      </c>
      <c r="E1686">
        <v>6</v>
      </c>
      <c r="F1686">
        <v>1</v>
      </c>
      <c r="G1686">
        <v>2</v>
      </c>
      <c r="H1686">
        <v>27</v>
      </c>
      <c r="I1686">
        <v>1</v>
      </c>
      <c r="J1686">
        <v>1</v>
      </c>
      <c r="K1686">
        <v>4</v>
      </c>
      <c r="L1686">
        <v>96</v>
      </c>
      <c r="M1686">
        <v>1</v>
      </c>
      <c r="N1686">
        <v>2</v>
      </c>
      <c r="O1686">
        <v>5</v>
      </c>
      <c r="P1686">
        <v>1</v>
      </c>
      <c r="Q1686">
        <v>12.375</v>
      </c>
      <c r="R1686">
        <v>-1</v>
      </c>
      <c r="S1686">
        <v>2</v>
      </c>
      <c r="T1686">
        <v>179.1</v>
      </c>
      <c r="U1686">
        <v>94.8</v>
      </c>
      <c r="V1686">
        <v>29.553999999999998</v>
      </c>
      <c r="W1686">
        <v>0.74199999999999999</v>
      </c>
      <c r="X1686">
        <v>2</v>
      </c>
      <c r="Y1686">
        <v>1</v>
      </c>
      <c r="Z1686">
        <f>IF(AND(MIN(data!D1686:'data'!K1686, data!M1686:'data'!Y1686)&gt;=0, IF(data!L1686&lt;0, FALSE, data!L1686&lt;=95),COUNTA(data!D1686:'data'!Y1686)=22), 1, 0)</f>
        <v>0</v>
      </c>
      <c r="AA1686">
        <f>IF(data!D1686=3, IF(COUNTIFS(data!A:A, data!A1686, data!G:G, "&lt;&gt;2")=0, 1, 0), 0)</f>
        <v>0</v>
      </c>
      <c r="AB1686">
        <f>IF(AND(data!G1686=2, COUNTIFS(data!A:A, data!A1686, data!G:G, 2) = data!D1686), 1, 0)</f>
        <v>0</v>
      </c>
      <c r="AC1686" t="str">
        <f>IF(AB1686=1, data!D1686, "0")</f>
        <v>0</v>
      </c>
    </row>
    <row r="1687" spans="1:29" x14ac:dyDescent="0.25">
      <c r="A1687" s="1">
        <v>233371</v>
      </c>
      <c r="B1687">
        <v>4</v>
      </c>
      <c r="C1687" s="1" t="s">
        <v>1708</v>
      </c>
      <c r="D1687">
        <v>4</v>
      </c>
      <c r="E1687">
        <v>6</v>
      </c>
      <c r="F1687">
        <v>1</v>
      </c>
      <c r="G1687">
        <v>2</v>
      </c>
      <c r="H1687">
        <v>2</v>
      </c>
      <c r="I1687">
        <v>-1</v>
      </c>
      <c r="J1687">
        <v>1</v>
      </c>
      <c r="K1687">
        <v>-1</v>
      </c>
      <c r="L1687">
        <v>96</v>
      </c>
      <c r="M1687">
        <v>1</v>
      </c>
      <c r="N1687">
        <v>-1</v>
      </c>
      <c r="O1687">
        <v>-1</v>
      </c>
      <c r="P1687">
        <v>-1</v>
      </c>
      <c r="Q1687">
        <v>-1</v>
      </c>
      <c r="R1687">
        <v>-1</v>
      </c>
      <c r="S1687">
        <v>-2</v>
      </c>
      <c r="T1687">
        <v>96.4</v>
      </c>
      <c r="U1687">
        <v>15.3</v>
      </c>
      <c r="V1687">
        <v>16.463999999999999</v>
      </c>
      <c r="W1687">
        <v>-1</v>
      </c>
      <c r="X1687">
        <v>-2</v>
      </c>
      <c r="Y1687">
        <v>-2</v>
      </c>
      <c r="Z1687">
        <f>IF(AND(MIN(data!D1687:'data'!K1687, data!M1687:'data'!Y1687)&gt;=0, IF(data!L1687&lt;0, FALSE, data!L1687&lt;=95),COUNTA(data!D1687:'data'!Y1687)=22), 1, 0)</f>
        <v>0</v>
      </c>
      <c r="AA1687">
        <f>IF(data!D1687=3, IF(COUNTIFS(data!A:A, data!A1687, data!G:G, "&lt;&gt;2")=0, 1, 0), 0)</f>
        <v>0</v>
      </c>
      <c r="AB1687">
        <f>IF(AND(data!G1687=2, COUNTIFS(data!A:A, data!A1687, data!G:G, 2) = data!D1687), 1, 0)</f>
        <v>0</v>
      </c>
      <c r="AC1687" t="str">
        <f>IF(AB1687=1, data!D1687, "0")</f>
        <v>0</v>
      </c>
    </row>
    <row r="1688" spans="1:29" x14ac:dyDescent="0.25">
      <c r="A1688" s="1">
        <v>234181</v>
      </c>
      <c r="B1688">
        <v>1</v>
      </c>
      <c r="C1688" s="1" t="s">
        <v>1709</v>
      </c>
      <c r="D1688">
        <v>3</v>
      </c>
      <c r="E1688">
        <v>7</v>
      </c>
      <c r="F1688">
        <v>4</v>
      </c>
      <c r="G1688">
        <v>2</v>
      </c>
      <c r="H1688">
        <v>35</v>
      </c>
      <c r="I1688">
        <v>2</v>
      </c>
      <c r="J1688">
        <v>1</v>
      </c>
      <c r="K1688">
        <v>1</v>
      </c>
      <c r="L1688">
        <v>27</v>
      </c>
      <c r="M1688">
        <v>2</v>
      </c>
      <c r="N1688">
        <v>1</v>
      </c>
      <c r="O1688">
        <v>5</v>
      </c>
      <c r="P1688">
        <v>2</v>
      </c>
      <c r="Q1688">
        <v>0</v>
      </c>
      <c r="R1688">
        <v>-1</v>
      </c>
      <c r="S1688">
        <v>0</v>
      </c>
      <c r="T1688">
        <v>171.2</v>
      </c>
      <c r="U1688">
        <v>63.6</v>
      </c>
      <c r="V1688">
        <v>21.699000000000002</v>
      </c>
      <c r="W1688">
        <v>-1</v>
      </c>
      <c r="X1688">
        <v>1</v>
      </c>
      <c r="Y1688">
        <v>3</v>
      </c>
      <c r="Z1688">
        <f>IF(AND(MIN(data!D1688:'data'!K1688, data!M1688:'data'!Y1688)&gt;=0, IF(data!L1688&lt;0, FALSE, data!L1688&lt;=95),COUNTA(data!D1688:'data'!Y1688)=22), 1, 0)</f>
        <v>0</v>
      </c>
      <c r="AA1688">
        <f>IF(data!D1688=3, IF(COUNTIFS(data!A:A, data!A1688, data!G:G, "&lt;&gt;2")=0, 1, 0), 0)</f>
        <v>0</v>
      </c>
      <c r="AB1688">
        <f>IF(AND(data!G1688=2, COUNTIFS(data!A:A, data!A1688, data!G:G, 2) = data!D1688), 1, 0)</f>
        <v>0</v>
      </c>
      <c r="AC1688" t="str">
        <f>IF(AB1688=1, data!D1688, "0")</f>
        <v>0</v>
      </c>
    </row>
    <row r="1689" spans="1:29" x14ac:dyDescent="0.25">
      <c r="A1689" s="1">
        <v>234181</v>
      </c>
      <c r="B1689">
        <v>2</v>
      </c>
      <c r="C1689" s="1" t="s">
        <v>1710</v>
      </c>
      <c r="D1689">
        <v>3</v>
      </c>
      <c r="E1689">
        <v>7</v>
      </c>
      <c r="F1689">
        <v>4</v>
      </c>
      <c r="G1689">
        <v>1</v>
      </c>
      <c r="H1689">
        <v>33</v>
      </c>
      <c r="I1689">
        <v>2</v>
      </c>
      <c r="J1689">
        <v>1</v>
      </c>
      <c r="K1689">
        <v>1</v>
      </c>
      <c r="L1689">
        <v>27</v>
      </c>
      <c r="M1689">
        <v>1</v>
      </c>
      <c r="N1689">
        <v>1</v>
      </c>
      <c r="O1689">
        <v>5</v>
      </c>
      <c r="P1689">
        <v>1</v>
      </c>
      <c r="Q1689">
        <v>34</v>
      </c>
      <c r="R1689">
        <v>-1</v>
      </c>
      <c r="S1689">
        <v>0</v>
      </c>
      <c r="T1689">
        <v>182.5</v>
      </c>
      <c r="U1689">
        <v>77.7</v>
      </c>
      <c r="V1689">
        <v>23.329000000000001</v>
      </c>
      <c r="W1689">
        <v>0.79500000000000004</v>
      </c>
      <c r="X1689">
        <v>1</v>
      </c>
      <c r="Y1689">
        <v>3</v>
      </c>
      <c r="Z1689">
        <f>IF(AND(MIN(data!D1689:'data'!K1689, data!M1689:'data'!Y1689)&gt;=0, IF(data!L1689&lt;0, FALSE, data!L1689&lt;=95),COUNTA(data!D1689:'data'!Y1689)=22), 1, 0)</f>
        <v>0</v>
      </c>
      <c r="AA1689">
        <f>IF(data!D1689=3, IF(COUNTIFS(data!A:A, data!A1689, data!G:G, "&lt;&gt;2")=0, 1, 0), 0)</f>
        <v>0</v>
      </c>
      <c r="AB1689">
        <f>IF(AND(data!G1689=2, COUNTIFS(data!A:A, data!A1689, data!G:G, 2) = data!D1689), 1, 0)</f>
        <v>0</v>
      </c>
      <c r="AC1689" t="str">
        <f>IF(AB1689=1, data!D1689, "0")</f>
        <v>0</v>
      </c>
    </row>
    <row r="1690" spans="1:29" x14ac:dyDescent="0.25">
      <c r="A1690" s="1">
        <v>234181</v>
      </c>
      <c r="B1690">
        <v>3</v>
      </c>
      <c r="C1690" s="1" t="s">
        <v>1711</v>
      </c>
      <c r="D1690">
        <v>3</v>
      </c>
      <c r="E1690">
        <v>7</v>
      </c>
      <c r="F1690">
        <v>4</v>
      </c>
      <c r="G1690">
        <v>1</v>
      </c>
      <c r="H1690">
        <v>0</v>
      </c>
      <c r="I1690">
        <v>-1</v>
      </c>
      <c r="J1690">
        <v>1</v>
      </c>
      <c r="K1690">
        <v>-1</v>
      </c>
      <c r="L1690">
        <v>27</v>
      </c>
      <c r="M1690">
        <v>1</v>
      </c>
      <c r="N1690">
        <v>-1</v>
      </c>
      <c r="O1690">
        <v>-1</v>
      </c>
      <c r="P1690">
        <v>-1</v>
      </c>
      <c r="Q1690">
        <v>-1</v>
      </c>
      <c r="R1690">
        <v>-1</v>
      </c>
      <c r="S1690">
        <v>-2</v>
      </c>
      <c r="T1690">
        <v>-1</v>
      </c>
      <c r="U1690">
        <v>-1</v>
      </c>
      <c r="V1690">
        <v>-1</v>
      </c>
      <c r="W1690">
        <v>-1</v>
      </c>
      <c r="X1690">
        <v>-2</v>
      </c>
      <c r="Y1690">
        <v>-2</v>
      </c>
      <c r="Z1690">
        <f>IF(AND(MIN(data!D1690:'data'!K1690, data!M1690:'data'!Y1690)&gt;=0, IF(data!L1690&lt;0, FALSE, data!L1690&lt;=95),COUNTA(data!D1690:'data'!Y1690)=22), 1, 0)</f>
        <v>0</v>
      </c>
      <c r="AA1690">
        <f>IF(data!D1690=3, IF(COUNTIFS(data!A:A, data!A1690, data!G:G, "&lt;&gt;2")=0, 1, 0), 0)</f>
        <v>0</v>
      </c>
      <c r="AB1690">
        <f>IF(AND(data!G1690=2, COUNTIFS(data!A:A, data!A1690, data!G:G, 2) = data!D1690), 1, 0)</f>
        <v>0</v>
      </c>
      <c r="AC1690" t="str">
        <f>IF(AB1690=1, data!D1690, "0")</f>
        <v>0</v>
      </c>
    </row>
    <row r="1691" spans="1:29" x14ac:dyDescent="0.25">
      <c r="A1691" s="1">
        <v>234251</v>
      </c>
      <c r="B1691">
        <v>1</v>
      </c>
      <c r="C1691" s="1" t="s">
        <v>1712</v>
      </c>
      <c r="D1691">
        <v>2</v>
      </c>
      <c r="E1691">
        <v>7</v>
      </c>
      <c r="F1691">
        <v>4</v>
      </c>
      <c r="G1691">
        <v>2</v>
      </c>
      <c r="H1691">
        <v>30</v>
      </c>
      <c r="I1691">
        <v>6</v>
      </c>
      <c r="J1691">
        <v>1</v>
      </c>
      <c r="K1691">
        <v>1</v>
      </c>
      <c r="L1691">
        <v>18</v>
      </c>
      <c r="M1691">
        <v>2</v>
      </c>
      <c r="N1691">
        <v>1</v>
      </c>
      <c r="O1691">
        <v>5</v>
      </c>
      <c r="P1691">
        <v>1</v>
      </c>
      <c r="Q1691">
        <v>7.5</v>
      </c>
      <c r="R1691">
        <v>-1</v>
      </c>
      <c r="S1691">
        <v>1</v>
      </c>
      <c r="T1691">
        <v>168.8</v>
      </c>
      <c r="U1691">
        <v>62.6</v>
      </c>
      <c r="V1691">
        <v>21.97</v>
      </c>
      <c r="W1691">
        <v>0.77400000000000002</v>
      </c>
      <c r="X1691">
        <v>-8</v>
      </c>
      <c r="Y1691">
        <v>3</v>
      </c>
      <c r="Z1691">
        <f>IF(AND(MIN(data!D1691:'data'!K1691, data!M1691:'data'!Y1691)&gt;=0, IF(data!L1691&lt;0, FALSE, data!L1691&lt;=95),COUNTA(data!D1691:'data'!Y1691)=22), 1, 0)</f>
        <v>0</v>
      </c>
      <c r="AA1691">
        <f>IF(data!D1691=3, IF(COUNTIFS(data!A:A, data!A1691, data!G:G, "&lt;&gt;2")=0, 1, 0), 0)</f>
        <v>0</v>
      </c>
      <c r="AB1691">
        <f>IF(AND(data!G1691=2, COUNTIFS(data!A:A, data!A1691, data!G:G, 2) = data!D1691), 1, 0)</f>
        <v>0</v>
      </c>
      <c r="AC1691" t="str">
        <f>IF(AB1691=1, data!D1691, "0")</f>
        <v>0</v>
      </c>
    </row>
    <row r="1692" spans="1:29" x14ac:dyDescent="0.25">
      <c r="A1692" s="1">
        <v>234251</v>
      </c>
      <c r="B1692">
        <v>2</v>
      </c>
      <c r="C1692" s="1" t="s">
        <v>1713</v>
      </c>
      <c r="D1692">
        <v>2</v>
      </c>
      <c r="E1692">
        <v>7</v>
      </c>
      <c r="F1692">
        <v>4</v>
      </c>
      <c r="G1692">
        <v>1</v>
      </c>
      <c r="H1692">
        <v>28</v>
      </c>
      <c r="I1692">
        <v>6</v>
      </c>
      <c r="J1692">
        <v>1</v>
      </c>
      <c r="K1692">
        <v>1</v>
      </c>
      <c r="L1692">
        <v>18</v>
      </c>
      <c r="M1692">
        <v>1</v>
      </c>
      <c r="N1692">
        <v>1</v>
      </c>
      <c r="O1692">
        <v>5</v>
      </c>
      <c r="P1692">
        <v>1</v>
      </c>
      <c r="Q1692">
        <v>25.844999999999999</v>
      </c>
      <c r="R1692">
        <v>-1</v>
      </c>
      <c r="S1692">
        <v>2</v>
      </c>
      <c r="T1692">
        <v>174.6</v>
      </c>
      <c r="U1692">
        <v>65.099999999999994</v>
      </c>
      <c r="V1692">
        <v>21.355</v>
      </c>
      <c r="W1692">
        <v>0.89400000000000002</v>
      </c>
      <c r="X1692">
        <v>1</v>
      </c>
      <c r="Y1692">
        <v>3</v>
      </c>
      <c r="Z1692">
        <f>IF(AND(MIN(data!D1692:'data'!K1692, data!M1692:'data'!Y1692)&gt;=0, IF(data!L1692&lt;0, FALSE, data!L1692&lt;=95),COUNTA(data!D1692:'data'!Y1692)=22), 1, 0)</f>
        <v>0</v>
      </c>
      <c r="AA1692">
        <f>IF(data!D1692=3, IF(COUNTIFS(data!A:A, data!A1692, data!G:G, "&lt;&gt;2")=0, 1, 0), 0)</f>
        <v>0</v>
      </c>
      <c r="AB1692">
        <f>IF(AND(data!G1692=2, COUNTIFS(data!A:A, data!A1692, data!G:G, 2) = data!D1692), 1, 0)</f>
        <v>0</v>
      </c>
      <c r="AC1692" t="str">
        <f>IF(AB1692=1, data!D1692, "0")</f>
        <v>0</v>
      </c>
    </row>
    <row r="1693" spans="1:29" x14ac:dyDescent="0.25">
      <c r="A1693" s="1">
        <v>234271</v>
      </c>
      <c r="B1693">
        <v>1</v>
      </c>
      <c r="C1693" s="1" t="s">
        <v>1714</v>
      </c>
      <c r="D1693">
        <v>1</v>
      </c>
      <c r="E1693">
        <v>7</v>
      </c>
      <c r="F1693">
        <v>4</v>
      </c>
      <c r="G1693">
        <v>1</v>
      </c>
      <c r="H1693">
        <v>42</v>
      </c>
      <c r="I1693">
        <v>3</v>
      </c>
      <c r="J1693">
        <v>1</v>
      </c>
      <c r="K1693">
        <v>1</v>
      </c>
      <c r="L1693">
        <v>15</v>
      </c>
      <c r="M1693">
        <v>2</v>
      </c>
      <c r="N1693">
        <v>4</v>
      </c>
      <c r="O1693">
        <v>3</v>
      </c>
      <c r="P1693">
        <v>1</v>
      </c>
      <c r="Q1693">
        <v>18.75</v>
      </c>
      <c r="R1693">
        <v>-1</v>
      </c>
      <c r="S1693">
        <v>0</v>
      </c>
      <c r="T1693">
        <v>175.5</v>
      </c>
      <c r="U1693">
        <v>-1</v>
      </c>
      <c r="V1693">
        <v>-1</v>
      </c>
      <c r="W1693">
        <v>0.91400000000000003</v>
      </c>
      <c r="X1693">
        <v>1</v>
      </c>
      <c r="Y1693">
        <v>3</v>
      </c>
      <c r="Z1693">
        <f>IF(AND(MIN(data!D1693:'data'!K1693, data!M1693:'data'!Y1693)&gt;=0, IF(data!L1693&lt;0, FALSE, data!L1693&lt;=95),COUNTA(data!D1693:'data'!Y1693)=22), 1, 0)</f>
        <v>0</v>
      </c>
      <c r="AA1693">
        <f>IF(data!D1693=3, IF(COUNTIFS(data!A:A, data!A1693, data!G:G, "&lt;&gt;2")=0, 1, 0), 0)</f>
        <v>0</v>
      </c>
      <c r="AB1693">
        <f>IF(AND(data!G1693=2, COUNTIFS(data!A:A, data!A1693, data!G:G, 2) = data!D1693), 1, 0)</f>
        <v>0</v>
      </c>
      <c r="AC1693" t="str">
        <f>IF(AB1693=1, data!D1693, "0")</f>
        <v>0</v>
      </c>
    </row>
    <row r="1694" spans="1:29" x14ac:dyDescent="0.25">
      <c r="A1694" s="1">
        <v>235151</v>
      </c>
      <c r="B1694">
        <v>1</v>
      </c>
      <c r="C1694" s="1" t="s">
        <v>1715</v>
      </c>
      <c r="D1694">
        <v>2</v>
      </c>
      <c r="E1694">
        <v>9</v>
      </c>
      <c r="F1694">
        <v>20</v>
      </c>
      <c r="G1694">
        <v>1</v>
      </c>
      <c r="H1694">
        <v>42</v>
      </c>
      <c r="I1694">
        <v>2</v>
      </c>
      <c r="J1694">
        <v>1</v>
      </c>
      <c r="K1694">
        <v>7</v>
      </c>
      <c r="L1694">
        <v>16</v>
      </c>
      <c r="M1694">
        <v>3</v>
      </c>
      <c r="N1694">
        <v>4</v>
      </c>
      <c r="O1694">
        <v>3</v>
      </c>
      <c r="P1694">
        <v>1</v>
      </c>
      <c r="Q1694">
        <v>36.24</v>
      </c>
      <c r="R1694">
        <v>-1</v>
      </c>
      <c r="S1694">
        <v>2</v>
      </c>
      <c r="T1694">
        <v>175.1</v>
      </c>
      <c r="U1694">
        <v>77.900000000000006</v>
      </c>
      <c r="V1694">
        <v>25.408000000000001</v>
      </c>
      <c r="W1694">
        <v>0.94399999999999995</v>
      </c>
      <c r="X1694">
        <v>1</v>
      </c>
      <c r="Y1694">
        <v>3</v>
      </c>
      <c r="Z1694">
        <f>IF(AND(MIN(data!D1694:'data'!K1694, data!M1694:'data'!Y1694)&gt;=0, IF(data!L1694&lt;0, FALSE, data!L1694&lt;=95),COUNTA(data!D1694:'data'!Y1694)=22), 1, 0)</f>
        <v>0</v>
      </c>
      <c r="AA1694">
        <f>IF(data!D1694=3, IF(COUNTIFS(data!A:A, data!A1694, data!G:G, "&lt;&gt;2")=0, 1, 0), 0)</f>
        <v>0</v>
      </c>
      <c r="AB1694">
        <f>IF(AND(data!G1694=2, COUNTIFS(data!A:A, data!A1694, data!G:G, 2) = data!D1694), 1, 0)</f>
        <v>0</v>
      </c>
      <c r="AC1694" t="str">
        <f>IF(AB1694=1, data!D1694, "0")</f>
        <v>0</v>
      </c>
    </row>
    <row r="1695" spans="1:29" x14ac:dyDescent="0.25">
      <c r="A1695" s="1">
        <v>235151</v>
      </c>
      <c r="B1695">
        <v>2</v>
      </c>
      <c r="C1695" s="1" t="s">
        <v>1716</v>
      </c>
      <c r="D1695">
        <v>2</v>
      </c>
      <c r="E1695">
        <v>9</v>
      </c>
      <c r="F1695">
        <v>20</v>
      </c>
      <c r="G1695">
        <v>2</v>
      </c>
      <c r="H1695">
        <v>43</v>
      </c>
      <c r="I1695">
        <v>2</v>
      </c>
      <c r="J1695">
        <v>1</v>
      </c>
      <c r="K1695">
        <v>7</v>
      </c>
      <c r="L1695">
        <v>16</v>
      </c>
      <c r="M1695">
        <v>2</v>
      </c>
      <c r="N1695">
        <v>4</v>
      </c>
      <c r="O1695">
        <v>2</v>
      </c>
      <c r="P1695">
        <v>1</v>
      </c>
      <c r="Q1695">
        <v>1.24</v>
      </c>
      <c r="R1695">
        <v>-1</v>
      </c>
      <c r="S1695">
        <v>0</v>
      </c>
      <c r="T1695">
        <v>158.1</v>
      </c>
      <c r="U1695">
        <v>76.5</v>
      </c>
      <c r="V1695">
        <v>30.605</v>
      </c>
      <c r="W1695">
        <v>0.73799999999999999</v>
      </c>
      <c r="X1695">
        <v>2</v>
      </c>
      <c r="Y1695">
        <v>1</v>
      </c>
      <c r="Z1695">
        <f>IF(AND(MIN(data!D1695:'data'!K1695, data!M1695:'data'!Y1695)&gt;=0, IF(data!L1695&lt;0, FALSE, data!L1695&lt;=95),COUNTA(data!D1695:'data'!Y1695)=22), 1, 0)</f>
        <v>0</v>
      </c>
      <c r="AA1695">
        <f>IF(data!D1695=3, IF(COUNTIFS(data!A:A, data!A1695, data!G:G, "&lt;&gt;2")=0, 1, 0), 0)</f>
        <v>0</v>
      </c>
      <c r="AB1695">
        <f>IF(AND(data!G1695=2, COUNTIFS(data!A:A, data!A1695, data!G:G, 2) = data!D1695), 1, 0)</f>
        <v>0</v>
      </c>
      <c r="AC1695" t="str">
        <f>IF(AB1695=1, data!D1695, "0")</f>
        <v>0</v>
      </c>
    </row>
    <row r="1696" spans="1:29" x14ac:dyDescent="0.25">
      <c r="A1696" s="1">
        <v>235181</v>
      </c>
      <c r="B1696">
        <v>1</v>
      </c>
      <c r="C1696" s="1" t="s">
        <v>1717</v>
      </c>
      <c r="D1696">
        <v>3</v>
      </c>
      <c r="E1696">
        <v>9</v>
      </c>
      <c r="F1696">
        <v>20</v>
      </c>
      <c r="G1696">
        <v>2</v>
      </c>
      <c r="H1696">
        <v>38</v>
      </c>
      <c r="I1696">
        <v>3</v>
      </c>
      <c r="J1696">
        <v>1</v>
      </c>
      <c r="K1696">
        <v>5</v>
      </c>
      <c r="L1696">
        <v>6</v>
      </c>
      <c r="M1696">
        <v>1</v>
      </c>
      <c r="N1696">
        <v>4</v>
      </c>
      <c r="O1696">
        <v>2</v>
      </c>
      <c r="P1696">
        <v>1</v>
      </c>
      <c r="Q1696">
        <v>2.25</v>
      </c>
      <c r="R1696">
        <v>-1</v>
      </c>
      <c r="S1696">
        <v>12</v>
      </c>
      <c r="T1696">
        <v>156.30000000000001</v>
      </c>
      <c r="U1696">
        <v>53.6</v>
      </c>
      <c r="V1696">
        <v>21.940999999999999</v>
      </c>
      <c r="W1696">
        <v>0.65600000000000003</v>
      </c>
      <c r="X1696">
        <v>1</v>
      </c>
      <c r="Y1696">
        <v>3</v>
      </c>
      <c r="Z1696">
        <f>IF(AND(MIN(data!D1696:'data'!K1696, data!M1696:'data'!Y1696)&gt;=0, IF(data!L1696&lt;0, FALSE, data!L1696&lt;=95),COUNTA(data!D1696:'data'!Y1696)=22), 1, 0)</f>
        <v>0</v>
      </c>
      <c r="AA1696">
        <f>IF(data!D1696=3, IF(COUNTIFS(data!A:A, data!A1696, data!G:G, "&lt;&gt;2")=0, 1, 0), 0)</f>
        <v>0</v>
      </c>
      <c r="AB1696">
        <f>IF(AND(data!G1696=2, COUNTIFS(data!A:A, data!A1696, data!G:G, 2) = data!D1696), 1, 0)</f>
        <v>0</v>
      </c>
      <c r="AC1696" t="str">
        <f>IF(AB1696=1, data!D1696, "0")</f>
        <v>0</v>
      </c>
    </row>
    <row r="1697" spans="1:29" x14ac:dyDescent="0.25">
      <c r="A1697" s="1">
        <v>235181</v>
      </c>
      <c r="B1697">
        <v>2</v>
      </c>
      <c r="C1697" s="1" t="s">
        <v>1718</v>
      </c>
      <c r="D1697">
        <v>3</v>
      </c>
      <c r="E1697">
        <v>9</v>
      </c>
      <c r="F1697">
        <v>20</v>
      </c>
      <c r="G1697">
        <v>1</v>
      </c>
      <c r="H1697">
        <v>17</v>
      </c>
      <c r="I1697">
        <v>1</v>
      </c>
      <c r="J1697">
        <v>1</v>
      </c>
      <c r="K1697">
        <v>5</v>
      </c>
      <c r="L1697">
        <v>6</v>
      </c>
      <c r="M1697">
        <v>1</v>
      </c>
      <c r="N1697">
        <v>4</v>
      </c>
      <c r="O1697">
        <v>4</v>
      </c>
      <c r="P1697">
        <v>1</v>
      </c>
      <c r="Q1697">
        <v>60</v>
      </c>
      <c r="R1697">
        <v>4</v>
      </c>
      <c r="S1697">
        <v>2</v>
      </c>
      <c r="T1697">
        <v>185.1</v>
      </c>
      <c r="U1697">
        <v>99.5</v>
      </c>
      <c r="V1697">
        <v>29.041</v>
      </c>
      <c r="W1697">
        <v>0.80800000000000005</v>
      </c>
      <c r="X1697">
        <v>2</v>
      </c>
      <c r="Y1697">
        <v>1</v>
      </c>
      <c r="Z1697">
        <f>IF(AND(MIN(data!D1697:'data'!K1697, data!M1697:'data'!Y1697)&gt;=0, IF(data!L1697&lt;0, FALSE, data!L1697&lt;=95),COUNTA(data!D1697:'data'!Y1697)=22), 1, 0)</f>
        <v>1</v>
      </c>
      <c r="AA1697">
        <f>IF(data!D1697=3, IF(COUNTIFS(data!A:A, data!A1697, data!G:G, "&lt;&gt;2")=0, 1, 0), 0)</f>
        <v>0</v>
      </c>
      <c r="AB1697">
        <f>IF(AND(data!G1697=2, COUNTIFS(data!A:A, data!A1697, data!G:G, 2) = data!D1697), 1, 0)</f>
        <v>0</v>
      </c>
      <c r="AC1697" t="str">
        <f>IF(AB1697=1, data!D1697, "0")</f>
        <v>0</v>
      </c>
    </row>
    <row r="1698" spans="1:29" x14ac:dyDescent="0.25">
      <c r="A1698" s="1">
        <v>235181</v>
      </c>
      <c r="B1698">
        <v>3</v>
      </c>
      <c r="C1698" s="1" t="s">
        <v>1719</v>
      </c>
      <c r="D1698">
        <v>3</v>
      </c>
      <c r="E1698">
        <v>9</v>
      </c>
      <c r="F1698">
        <v>20</v>
      </c>
      <c r="G1698">
        <v>2</v>
      </c>
      <c r="H1698">
        <v>7</v>
      </c>
      <c r="I1698">
        <v>-1</v>
      </c>
      <c r="J1698">
        <v>1</v>
      </c>
      <c r="K1698">
        <v>-1</v>
      </c>
      <c r="L1698">
        <v>6</v>
      </c>
      <c r="M1698">
        <v>2</v>
      </c>
      <c r="N1698">
        <v>-1</v>
      </c>
      <c r="O1698">
        <v>-1</v>
      </c>
      <c r="P1698">
        <v>-1</v>
      </c>
      <c r="Q1698">
        <v>-1</v>
      </c>
      <c r="R1698">
        <v>-1</v>
      </c>
      <c r="S1698">
        <v>-2</v>
      </c>
      <c r="T1698">
        <v>122.8</v>
      </c>
      <c r="U1698">
        <v>26.7</v>
      </c>
      <c r="V1698">
        <v>17.706</v>
      </c>
      <c r="W1698">
        <v>-1</v>
      </c>
      <c r="X1698">
        <v>-2</v>
      </c>
      <c r="Y1698">
        <v>-2</v>
      </c>
      <c r="Z1698">
        <f>IF(AND(MIN(data!D1698:'data'!K1698, data!M1698:'data'!Y1698)&gt;=0, IF(data!L1698&lt;0, FALSE, data!L1698&lt;=95),COUNTA(data!D1698:'data'!Y1698)=22), 1, 0)</f>
        <v>0</v>
      </c>
      <c r="AA1698">
        <f>IF(data!D1698=3, IF(COUNTIFS(data!A:A, data!A1698, data!G:G, "&lt;&gt;2")=0, 1, 0), 0)</f>
        <v>0</v>
      </c>
      <c r="AB1698">
        <f>IF(AND(data!G1698=2, COUNTIFS(data!A:A, data!A1698, data!G:G, 2) = data!D1698), 1, 0)</f>
        <v>0</v>
      </c>
      <c r="AC1698" t="str">
        <f>IF(AB1698=1, data!D1698, "0")</f>
        <v>0</v>
      </c>
    </row>
    <row r="1699" spans="1:29" x14ac:dyDescent="0.25">
      <c r="A1699" s="1">
        <v>235271</v>
      </c>
      <c r="B1699">
        <v>1</v>
      </c>
      <c r="C1699" s="1" t="s">
        <v>1720</v>
      </c>
      <c r="D1699">
        <v>3</v>
      </c>
      <c r="E1699">
        <v>9</v>
      </c>
      <c r="F1699">
        <v>20</v>
      </c>
      <c r="G1699">
        <v>2</v>
      </c>
      <c r="H1699">
        <v>43</v>
      </c>
      <c r="I1699">
        <v>4</v>
      </c>
      <c r="J1699">
        <v>1</v>
      </c>
      <c r="K1699">
        <v>2</v>
      </c>
      <c r="L1699">
        <v>26</v>
      </c>
      <c r="M1699">
        <v>1</v>
      </c>
      <c r="N1699">
        <v>1</v>
      </c>
      <c r="O1699">
        <v>5</v>
      </c>
      <c r="P1699">
        <v>1</v>
      </c>
      <c r="Q1699">
        <v>5.24</v>
      </c>
      <c r="R1699">
        <v>-1</v>
      </c>
      <c r="S1699">
        <v>1</v>
      </c>
      <c r="T1699">
        <v>177.9</v>
      </c>
      <c r="U1699">
        <v>103.8</v>
      </c>
      <c r="V1699">
        <v>32.798000000000002</v>
      </c>
      <c r="W1699">
        <v>0.81</v>
      </c>
      <c r="X1699">
        <v>2</v>
      </c>
      <c r="Y1699">
        <v>1</v>
      </c>
      <c r="Z1699">
        <f>IF(AND(MIN(data!D1699:'data'!K1699, data!M1699:'data'!Y1699)&gt;=0, IF(data!L1699&lt;0, FALSE, data!L1699&lt;=95),COUNTA(data!D1699:'data'!Y1699)=22), 1, 0)</f>
        <v>0</v>
      </c>
      <c r="AA1699">
        <f>IF(data!D1699=3, IF(COUNTIFS(data!A:A, data!A1699, data!G:G, "&lt;&gt;2")=0, 1, 0), 0)</f>
        <v>0</v>
      </c>
      <c r="AB1699">
        <f>IF(AND(data!G1699=2, COUNTIFS(data!A:A, data!A1699, data!G:G, 2) = data!D1699), 1, 0)</f>
        <v>0</v>
      </c>
      <c r="AC1699" t="str">
        <f>IF(AB1699=1, data!D1699, "0")</f>
        <v>0</v>
      </c>
    </row>
    <row r="1700" spans="1:29" x14ac:dyDescent="0.25">
      <c r="A1700" s="1">
        <v>235271</v>
      </c>
      <c r="B1700">
        <v>2</v>
      </c>
      <c r="C1700" s="1" t="s">
        <v>1721</v>
      </c>
      <c r="D1700">
        <v>3</v>
      </c>
      <c r="E1700">
        <v>9</v>
      </c>
      <c r="F1700">
        <v>20</v>
      </c>
      <c r="G1700">
        <v>1</v>
      </c>
      <c r="H1700">
        <v>17</v>
      </c>
      <c r="I1700">
        <v>1</v>
      </c>
      <c r="J1700">
        <v>1</v>
      </c>
      <c r="K1700">
        <v>4</v>
      </c>
      <c r="L1700">
        <v>26</v>
      </c>
      <c r="M1700">
        <v>1</v>
      </c>
      <c r="N1700">
        <v>4</v>
      </c>
      <c r="O1700">
        <v>1</v>
      </c>
      <c r="P1700">
        <v>1</v>
      </c>
      <c r="Q1700">
        <v>8.625</v>
      </c>
      <c r="R1700">
        <v>2</v>
      </c>
      <c r="S1700">
        <v>0</v>
      </c>
      <c r="T1700">
        <v>187.9</v>
      </c>
      <c r="U1700">
        <v>77.400000000000006</v>
      </c>
      <c r="V1700">
        <v>21.922000000000001</v>
      </c>
      <c r="W1700">
        <v>0.745</v>
      </c>
      <c r="X1700">
        <v>1</v>
      </c>
      <c r="Y1700">
        <v>3</v>
      </c>
      <c r="Z1700">
        <f>IF(AND(MIN(data!D1700:'data'!K1700, data!M1700:'data'!Y1700)&gt;=0, IF(data!L1700&lt;0, FALSE, data!L1700&lt;=95),COUNTA(data!D1700:'data'!Y1700)=22), 1, 0)</f>
        <v>1</v>
      </c>
      <c r="AA1700">
        <f>IF(data!D1700=3, IF(COUNTIFS(data!A:A, data!A1700, data!G:G, "&lt;&gt;2")=0, 1, 0), 0)</f>
        <v>0</v>
      </c>
      <c r="AB1700">
        <f>IF(AND(data!G1700=2, COUNTIFS(data!A:A, data!A1700, data!G:G, 2) = data!D1700), 1, 0)</f>
        <v>0</v>
      </c>
      <c r="AC1700" t="str">
        <f>IF(AB1700=1, data!D1700, "0")</f>
        <v>0</v>
      </c>
    </row>
    <row r="1701" spans="1:29" x14ac:dyDescent="0.25">
      <c r="A1701" s="1">
        <v>235271</v>
      </c>
      <c r="B1701">
        <v>3</v>
      </c>
      <c r="C1701" s="1" t="s">
        <v>1722</v>
      </c>
      <c r="D1701">
        <v>3</v>
      </c>
      <c r="E1701">
        <v>9</v>
      </c>
      <c r="F1701">
        <v>20</v>
      </c>
      <c r="G1701">
        <v>1</v>
      </c>
      <c r="H1701">
        <v>15</v>
      </c>
      <c r="I1701">
        <v>-1</v>
      </c>
      <c r="J1701">
        <v>1</v>
      </c>
      <c r="K1701">
        <v>-1</v>
      </c>
      <c r="L1701">
        <v>26</v>
      </c>
      <c r="M1701">
        <v>1</v>
      </c>
      <c r="N1701">
        <v>-1</v>
      </c>
      <c r="O1701">
        <v>-1</v>
      </c>
      <c r="P1701">
        <v>-1</v>
      </c>
      <c r="Q1701">
        <v>-1</v>
      </c>
      <c r="R1701">
        <v>-1</v>
      </c>
      <c r="S1701">
        <v>1</v>
      </c>
      <c r="T1701">
        <v>184.3</v>
      </c>
      <c r="U1701">
        <v>71.400000000000006</v>
      </c>
      <c r="V1701">
        <v>21.021000000000001</v>
      </c>
      <c r="W1701">
        <v>-1</v>
      </c>
      <c r="X1701">
        <v>1</v>
      </c>
      <c r="Y1701">
        <v>3</v>
      </c>
      <c r="Z1701">
        <f>IF(AND(MIN(data!D1701:'data'!K1701, data!M1701:'data'!Y1701)&gt;=0, IF(data!L1701&lt;0, FALSE, data!L1701&lt;=95),COUNTA(data!D1701:'data'!Y1701)=22), 1, 0)</f>
        <v>0</v>
      </c>
      <c r="AA1701">
        <f>IF(data!D1701=3, IF(COUNTIFS(data!A:A, data!A1701, data!G:G, "&lt;&gt;2")=0, 1, 0), 0)</f>
        <v>0</v>
      </c>
      <c r="AB1701">
        <f>IF(AND(data!G1701=2, COUNTIFS(data!A:A, data!A1701, data!G:G, 2) = data!D1701), 1, 0)</f>
        <v>0</v>
      </c>
      <c r="AC1701" t="str">
        <f>IF(AB1701=1, data!D1701, "0")</f>
        <v>0</v>
      </c>
    </row>
    <row r="1702" spans="1:29" x14ac:dyDescent="0.25">
      <c r="A1702" s="1">
        <v>235341</v>
      </c>
      <c r="B1702">
        <v>1</v>
      </c>
      <c r="C1702" s="1" t="s">
        <v>1723</v>
      </c>
      <c r="D1702">
        <v>1</v>
      </c>
      <c r="E1702">
        <v>9</v>
      </c>
      <c r="F1702">
        <v>20</v>
      </c>
      <c r="G1702">
        <v>1</v>
      </c>
      <c r="H1702">
        <v>87</v>
      </c>
      <c r="I1702">
        <v>5</v>
      </c>
      <c r="J1702">
        <v>1</v>
      </c>
      <c r="K1702">
        <v>7</v>
      </c>
      <c r="L1702">
        <v>97</v>
      </c>
      <c r="M1702">
        <v>3</v>
      </c>
      <c r="N1702">
        <v>1</v>
      </c>
      <c r="O1702">
        <v>5</v>
      </c>
      <c r="P1702">
        <v>1</v>
      </c>
      <c r="Q1702">
        <v>3.5</v>
      </c>
      <c r="R1702">
        <v>-1</v>
      </c>
      <c r="S1702">
        <v>1</v>
      </c>
      <c r="T1702">
        <v>-1</v>
      </c>
      <c r="U1702">
        <v>77.7</v>
      </c>
      <c r="V1702">
        <v>-1</v>
      </c>
      <c r="W1702">
        <v>-1</v>
      </c>
      <c r="X1702">
        <v>2</v>
      </c>
      <c r="Y1702">
        <v>3</v>
      </c>
      <c r="Z1702">
        <f>IF(AND(MIN(data!D1702:'data'!K1702, data!M1702:'data'!Y1702)&gt;=0, IF(data!L1702&lt;0, FALSE, data!L1702&lt;=95),COUNTA(data!D1702:'data'!Y1702)=22), 1, 0)</f>
        <v>0</v>
      </c>
      <c r="AA1702">
        <f>IF(data!D1702=3, IF(COUNTIFS(data!A:A, data!A1702, data!G:G, "&lt;&gt;2")=0, 1, 0), 0)</f>
        <v>0</v>
      </c>
      <c r="AB1702">
        <f>IF(AND(data!G1702=2, COUNTIFS(data!A:A, data!A1702, data!G:G, 2) = data!D1702), 1, 0)</f>
        <v>0</v>
      </c>
      <c r="AC1702" t="str">
        <f>IF(AB1702=1, data!D1702, "0")</f>
        <v>0</v>
      </c>
    </row>
    <row r="1703" spans="1:29" x14ac:dyDescent="0.25">
      <c r="A1703" s="1">
        <v>235371</v>
      </c>
      <c r="B1703">
        <v>1</v>
      </c>
      <c r="C1703" s="1" t="s">
        <v>1724</v>
      </c>
      <c r="D1703">
        <v>1</v>
      </c>
      <c r="E1703">
        <v>9</v>
      </c>
      <c r="F1703">
        <v>20</v>
      </c>
      <c r="G1703">
        <v>1</v>
      </c>
      <c r="H1703">
        <v>56</v>
      </c>
      <c r="I1703">
        <v>4</v>
      </c>
      <c r="J1703">
        <v>1</v>
      </c>
      <c r="K1703">
        <v>7</v>
      </c>
      <c r="L1703">
        <v>5</v>
      </c>
      <c r="M1703">
        <v>4</v>
      </c>
      <c r="N1703">
        <v>3</v>
      </c>
      <c r="O1703">
        <v>5</v>
      </c>
      <c r="P1703">
        <v>1</v>
      </c>
      <c r="Q1703">
        <v>5.8000000000000003E-2</v>
      </c>
      <c r="R1703">
        <v>-1</v>
      </c>
      <c r="S1703">
        <v>10</v>
      </c>
      <c r="T1703">
        <v>147.6</v>
      </c>
      <c r="U1703">
        <v>62.1</v>
      </c>
      <c r="V1703">
        <v>28.504999999999999</v>
      </c>
      <c r="W1703">
        <v>-1</v>
      </c>
      <c r="X1703">
        <v>2</v>
      </c>
      <c r="Y1703">
        <v>1</v>
      </c>
      <c r="Z1703">
        <f>IF(AND(MIN(data!D1703:'data'!K1703, data!M1703:'data'!Y1703)&gt;=0, IF(data!L1703&lt;0, FALSE, data!L1703&lt;=95),COUNTA(data!D1703:'data'!Y1703)=22), 1, 0)</f>
        <v>0</v>
      </c>
      <c r="AA1703">
        <f>IF(data!D1703=3, IF(COUNTIFS(data!A:A, data!A1703, data!G:G, "&lt;&gt;2")=0, 1, 0), 0)</f>
        <v>0</v>
      </c>
      <c r="AB1703">
        <f>IF(AND(data!G1703=2, COUNTIFS(data!A:A, data!A1703, data!G:G, 2) = data!D1703), 1, 0)</f>
        <v>0</v>
      </c>
      <c r="AC1703" t="str">
        <f>IF(AB1703=1, data!D1703, "0")</f>
        <v>0</v>
      </c>
    </row>
    <row r="1704" spans="1:29" x14ac:dyDescent="0.25">
      <c r="A1704" s="1">
        <v>236051</v>
      </c>
      <c r="B1704">
        <v>1</v>
      </c>
      <c r="C1704" s="1" t="s">
        <v>1725</v>
      </c>
      <c r="D1704">
        <v>3</v>
      </c>
      <c r="E1704">
        <v>7</v>
      </c>
      <c r="F1704">
        <v>8</v>
      </c>
      <c r="G1704">
        <v>1</v>
      </c>
      <c r="H1704">
        <v>53</v>
      </c>
      <c r="I1704">
        <v>2</v>
      </c>
      <c r="J1704">
        <v>1</v>
      </c>
      <c r="K1704">
        <v>7</v>
      </c>
      <c r="L1704">
        <v>-1</v>
      </c>
      <c r="M1704">
        <v>2</v>
      </c>
      <c r="N1704">
        <v>3</v>
      </c>
      <c r="O1704">
        <v>5</v>
      </c>
      <c r="P1704">
        <v>1</v>
      </c>
      <c r="Q1704">
        <v>28.779</v>
      </c>
      <c r="R1704">
        <v>-1</v>
      </c>
      <c r="S1704">
        <v>0</v>
      </c>
      <c r="T1704">
        <v>173</v>
      </c>
      <c r="U1704">
        <v>93.8</v>
      </c>
      <c r="V1704">
        <v>31.341000000000001</v>
      </c>
      <c r="W1704">
        <v>0.96399999999999997</v>
      </c>
      <c r="X1704">
        <v>2</v>
      </c>
      <c r="Y1704">
        <v>3</v>
      </c>
      <c r="Z1704">
        <f>IF(AND(MIN(data!D1704:'data'!K1704, data!M1704:'data'!Y1704)&gt;=0, IF(data!L1704&lt;0, FALSE, data!L1704&lt;=95),COUNTA(data!D1704:'data'!Y1704)=22), 1, 0)</f>
        <v>0</v>
      </c>
      <c r="AA1704">
        <f>IF(data!D1704=3, IF(COUNTIFS(data!A:A, data!A1704, data!G:G, "&lt;&gt;2")=0, 1, 0), 0)</f>
        <v>0</v>
      </c>
      <c r="AB1704">
        <f>IF(AND(data!G1704=2, COUNTIFS(data!A:A, data!A1704, data!G:G, 2) = data!D1704), 1, 0)</f>
        <v>0</v>
      </c>
      <c r="AC1704" t="str">
        <f>IF(AB1704=1, data!D1704, "0")</f>
        <v>0</v>
      </c>
    </row>
    <row r="1705" spans="1:29" x14ac:dyDescent="0.25">
      <c r="A1705" s="1">
        <v>236051</v>
      </c>
      <c r="B1705">
        <v>2</v>
      </c>
      <c r="C1705" s="1" t="s">
        <v>1726</v>
      </c>
      <c r="D1705">
        <v>3</v>
      </c>
      <c r="E1705">
        <v>7</v>
      </c>
      <c r="F1705">
        <v>8</v>
      </c>
      <c r="G1705">
        <v>2</v>
      </c>
      <c r="H1705">
        <v>51</v>
      </c>
      <c r="I1705">
        <v>2</v>
      </c>
      <c r="J1705">
        <v>1</v>
      </c>
      <c r="K1705">
        <v>7</v>
      </c>
      <c r="L1705">
        <v>-1</v>
      </c>
      <c r="M1705">
        <v>2</v>
      </c>
      <c r="N1705">
        <v>1</v>
      </c>
      <c r="O1705">
        <v>5</v>
      </c>
      <c r="P1705">
        <v>1</v>
      </c>
      <c r="Q1705">
        <v>7.6909999999999998</v>
      </c>
      <c r="R1705">
        <v>-1</v>
      </c>
      <c r="S1705">
        <v>0</v>
      </c>
      <c r="T1705">
        <v>170</v>
      </c>
      <c r="U1705">
        <v>92.8</v>
      </c>
      <c r="V1705">
        <v>32.110999999999997</v>
      </c>
      <c r="W1705">
        <v>0.91</v>
      </c>
      <c r="X1705">
        <v>2</v>
      </c>
      <c r="Y1705">
        <v>1</v>
      </c>
      <c r="Z1705">
        <f>IF(AND(MIN(data!D1705:'data'!K1705, data!M1705:'data'!Y1705)&gt;=0, IF(data!L1705&lt;0, FALSE, data!L1705&lt;=95),COUNTA(data!D1705:'data'!Y1705)=22), 1, 0)</f>
        <v>0</v>
      </c>
      <c r="AA1705">
        <f>IF(data!D1705=3, IF(COUNTIFS(data!A:A, data!A1705, data!G:G, "&lt;&gt;2")=0, 1, 0), 0)</f>
        <v>0</v>
      </c>
      <c r="AB1705">
        <f>IF(AND(data!G1705=2, COUNTIFS(data!A:A, data!A1705, data!G:G, 2) = data!D1705), 1, 0)</f>
        <v>0</v>
      </c>
      <c r="AC1705" t="str">
        <f>IF(AB1705=1, data!D1705, "0")</f>
        <v>0</v>
      </c>
    </row>
    <row r="1706" spans="1:29" x14ac:dyDescent="0.25">
      <c r="A1706" s="1">
        <v>236051</v>
      </c>
      <c r="B1706">
        <v>3</v>
      </c>
      <c r="C1706" s="1" t="s">
        <v>1727</v>
      </c>
      <c r="D1706">
        <v>3</v>
      </c>
      <c r="E1706">
        <v>7</v>
      </c>
      <c r="F1706">
        <v>8</v>
      </c>
      <c r="G1706">
        <v>1</v>
      </c>
      <c r="H1706">
        <v>21</v>
      </c>
      <c r="I1706">
        <v>1</v>
      </c>
      <c r="J1706">
        <v>1</v>
      </c>
      <c r="K1706">
        <v>4</v>
      </c>
      <c r="L1706">
        <v>-1</v>
      </c>
      <c r="M1706">
        <v>1</v>
      </c>
      <c r="N1706">
        <v>1</v>
      </c>
      <c r="O1706">
        <v>5</v>
      </c>
      <c r="P1706">
        <v>1</v>
      </c>
      <c r="Q1706">
        <v>76.105000000000004</v>
      </c>
      <c r="R1706">
        <v>4</v>
      </c>
      <c r="S1706">
        <v>2</v>
      </c>
      <c r="T1706">
        <v>179.8</v>
      </c>
      <c r="U1706">
        <v>103.1</v>
      </c>
      <c r="V1706">
        <v>31.891999999999999</v>
      </c>
      <c r="W1706">
        <v>0.94699999999999995</v>
      </c>
      <c r="X1706">
        <v>2</v>
      </c>
      <c r="Y1706">
        <v>1</v>
      </c>
      <c r="Z1706">
        <f>IF(AND(MIN(data!D1706:'data'!K1706, data!M1706:'data'!Y1706)&gt;=0, IF(data!L1706&lt;0, FALSE, data!L1706&lt;=95),COUNTA(data!D1706:'data'!Y1706)=22), 1, 0)</f>
        <v>0</v>
      </c>
      <c r="AA1706">
        <f>IF(data!D1706=3, IF(COUNTIFS(data!A:A, data!A1706, data!G:G, "&lt;&gt;2")=0, 1, 0), 0)</f>
        <v>0</v>
      </c>
      <c r="AB1706">
        <f>IF(AND(data!G1706=2, COUNTIFS(data!A:A, data!A1706, data!G:G, 2) = data!D1706), 1, 0)</f>
        <v>0</v>
      </c>
      <c r="AC1706" t="str">
        <f>IF(AB1706=1, data!D1706, "0")</f>
        <v>0</v>
      </c>
    </row>
    <row r="1707" spans="1:29" x14ac:dyDescent="0.25">
      <c r="A1707" s="1">
        <v>236151</v>
      </c>
      <c r="B1707">
        <v>1</v>
      </c>
      <c r="C1707" s="1" t="s">
        <v>1728</v>
      </c>
      <c r="D1707">
        <v>2</v>
      </c>
      <c r="E1707">
        <v>7</v>
      </c>
      <c r="F1707">
        <v>8</v>
      </c>
      <c r="G1707">
        <v>2</v>
      </c>
      <c r="H1707">
        <v>40</v>
      </c>
      <c r="I1707">
        <v>2</v>
      </c>
      <c r="J1707">
        <v>1</v>
      </c>
      <c r="K1707">
        <v>7</v>
      </c>
      <c r="L1707">
        <v>16</v>
      </c>
      <c r="M1707">
        <v>2</v>
      </c>
      <c r="N1707">
        <v>4</v>
      </c>
      <c r="O1707">
        <v>3</v>
      </c>
      <c r="P1707">
        <v>1</v>
      </c>
      <c r="Q1707">
        <v>3.46</v>
      </c>
      <c r="R1707">
        <v>-1</v>
      </c>
      <c r="S1707">
        <v>10</v>
      </c>
      <c r="T1707">
        <v>157</v>
      </c>
      <c r="U1707">
        <v>74.900000000000006</v>
      </c>
      <c r="V1707">
        <v>30.387</v>
      </c>
      <c r="W1707">
        <v>-1</v>
      </c>
      <c r="X1707">
        <v>-8</v>
      </c>
      <c r="Y1707">
        <v>1</v>
      </c>
      <c r="Z1707">
        <f>IF(AND(MIN(data!D1707:'data'!K1707, data!M1707:'data'!Y1707)&gt;=0, IF(data!L1707&lt;0, FALSE, data!L1707&lt;=95),COUNTA(data!D1707:'data'!Y1707)=22), 1, 0)</f>
        <v>0</v>
      </c>
      <c r="AA1707">
        <f>IF(data!D1707=3, IF(COUNTIFS(data!A:A, data!A1707, data!G:G, "&lt;&gt;2")=0, 1, 0), 0)</f>
        <v>0</v>
      </c>
      <c r="AB1707">
        <f>IF(AND(data!G1707=2, COUNTIFS(data!A:A, data!A1707, data!G:G, 2) = data!D1707), 1, 0)</f>
        <v>1</v>
      </c>
      <c r="AC1707">
        <f>IF(AB1707=1, data!D1707, "0")</f>
        <v>2</v>
      </c>
    </row>
    <row r="1708" spans="1:29" x14ac:dyDescent="0.25">
      <c r="A1708" s="1">
        <v>236151</v>
      </c>
      <c r="B1708">
        <v>2</v>
      </c>
      <c r="C1708" s="1" t="s">
        <v>1729</v>
      </c>
      <c r="D1708">
        <v>2</v>
      </c>
      <c r="E1708">
        <v>7</v>
      </c>
      <c r="F1708">
        <v>8</v>
      </c>
      <c r="G1708">
        <v>2</v>
      </c>
      <c r="H1708">
        <v>20</v>
      </c>
      <c r="I1708">
        <v>1</v>
      </c>
      <c r="J1708">
        <v>1</v>
      </c>
      <c r="K1708">
        <v>5</v>
      </c>
      <c r="L1708">
        <v>16</v>
      </c>
      <c r="M1708">
        <v>2</v>
      </c>
      <c r="N1708">
        <v>4</v>
      </c>
      <c r="O1708">
        <v>2</v>
      </c>
      <c r="P1708">
        <v>1</v>
      </c>
      <c r="Q1708">
        <v>3.92</v>
      </c>
      <c r="R1708">
        <v>2</v>
      </c>
      <c r="S1708">
        <v>9</v>
      </c>
      <c r="T1708">
        <v>165.5</v>
      </c>
      <c r="U1708">
        <v>103.1</v>
      </c>
      <c r="V1708">
        <v>37.640999999999998</v>
      </c>
      <c r="W1708">
        <v>-1</v>
      </c>
      <c r="X1708">
        <v>2</v>
      </c>
      <c r="Y1708">
        <v>1</v>
      </c>
      <c r="Z1708">
        <f>IF(AND(MIN(data!D1708:'data'!K1708, data!M1708:'data'!Y1708)&gt;=0, IF(data!L1708&lt;0, FALSE, data!L1708&lt;=95),COUNTA(data!D1708:'data'!Y1708)=22), 1, 0)</f>
        <v>0</v>
      </c>
      <c r="AA1708">
        <f>IF(data!D1708=3, IF(COUNTIFS(data!A:A, data!A1708, data!G:G, "&lt;&gt;2")=0, 1, 0), 0)</f>
        <v>0</v>
      </c>
      <c r="AB1708">
        <f>IF(AND(data!G1708=2, COUNTIFS(data!A:A, data!A1708, data!G:G, 2) = data!D1708), 1, 0)</f>
        <v>1</v>
      </c>
      <c r="AC1708">
        <f>IF(AB1708=1, data!D1708, "0")</f>
        <v>2</v>
      </c>
    </row>
    <row r="1709" spans="1:29" x14ac:dyDescent="0.25">
      <c r="A1709" s="1">
        <v>236181</v>
      </c>
      <c r="B1709">
        <v>1</v>
      </c>
      <c r="C1709" s="1" t="s">
        <v>1730</v>
      </c>
      <c r="D1709">
        <v>1</v>
      </c>
      <c r="E1709">
        <v>7</v>
      </c>
      <c r="F1709">
        <v>8</v>
      </c>
      <c r="G1709">
        <v>1</v>
      </c>
      <c r="H1709">
        <v>72</v>
      </c>
      <c r="I1709">
        <v>5</v>
      </c>
      <c r="J1709">
        <v>1</v>
      </c>
      <c r="K1709">
        <v>7</v>
      </c>
      <c r="L1709">
        <v>96</v>
      </c>
      <c r="M1709">
        <v>3</v>
      </c>
      <c r="N1709">
        <v>1</v>
      </c>
      <c r="O1709">
        <v>5</v>
      </c>
      <c r="P1709">
        <v>2</v>
      </c>
      <c r="Q1709">
        <v>0</v>
      </c>
      <c r="R1709">
        <v>-1</v>
      </c>
      <c r="S1709">
        <v>0</v>
      </c>
      <c r="T1709">
        <v>157.5</v>
      </c>
      <c r="U1709">
        <v>96.8</v>
      </c>
      <c r="V1709">
        <v>39.021999999999998</v>
      </c>
      <c r="W1709">
        <v>0.82899999999999996</v>
      </c>
      <c r="X1709">
        <v>2</v>
      </c>
      <c r="Y1709">
        <v>3</v>
      </c>
      <c r="Z1709">
        <f>IF(AND(MIN(data!D1709:'data'!K1709, data!M1709:'data'!Y1709)&gt;=0, IF(data!L1709&lt;0, FALSE, data!L1709&lt;=95),COUNTA(data!D1709:'data'!Y1709)=22), 1, 0)</f>
        <v>0</v>
      </c>
      <c r="AA1709">
        <f>IF(data!D1709=3, IF(COUNTIFS(data!A:A, data!A1709, data!G:G, "&lt;&gt;2")=0, 1, 0), 0)</f>
        <v>0</v>
      </c>
      <c r="AB1709">
        <f>IF(AND(data!G1709=2, COUNTIFS(data!A:A, data!A1709, data!G:G, 2) = data!D1709), 1, 0)</f>
        <v>0</v>
      </c>
      <c r="AC1709" t="str">
        <f>IF(AB1709=1, data!D1709, "0")</f>
        <v>0</v>
      </c>
    </row>
    <row r="1710" spans="1:29" x14ac:dyDescent="0.25">
      <c r="A1710" s="1">
        <v>236201</v>
      </c>
      <c r="B1710">
        <v>1</v>
      </c>
      <c r="C1710" s="1" t="s">
        <v>1731</v>
      </c>
      <c r="D1710">
        <v>1</v>
      </c>
      <c r="E1710">
        <v>7</v>
      </c>
      <c r="F1710">
        <v>8</v>
      </c>
      <c r="G1710">
        <v>1</v>
      </c>
      <c r="H1710">
        <v>75</v>
      </c>
      <c r="I1710">
        <v>5</v>
      </c>
      <c r="J1710">
        <v>1</v>
      </c>
      <c r="K1710">
        <v>7</v>
      </c>
      <c r="L1710">
        <v>6</v>
      </c>
      <c r="M1710">
        <v>3</v>
      </c>
      <c r="N1710">
        <v>3</v>
      </c>
      <c r="O1710">
        <v>5</v>
      </c>
      <c r="P1710">
        <v>1</v>
      </c>
      <c r="Q1710">
        <v>3.5289999999999999</v>
      </c>
      <c r="R1710">
        <v>-1</v>
      </c>
      <c r="S1710">
        <v>0</v>
      </c>
      <c r="T1710">
        <v>149.19999999999999</v>
      </c>
      <c r="U1710">
        <v>63.7</v>
      </c>
      <c r="V1710">
        <v>28.616</v>
      </c>
      <c r="W1710">
        <v>0.82399999999999995</v>
      </c>
      <c r="X1710">
        <v>2</v>
      </c>
      <c r="Y1710">
        <v>3</v>
      </c>
      <c r="Z1710">
        <f>IF(AND(MIN(data!D1710:'data'!K1710, data!M1710:'data'!Y1710)&gt;=0, IF(data!L1710&lt;0, FALSE, data!L1710&lt;=95),COUNTA(data!D1710:'data'!Y1710)=22), 1, 0)</f>
        <v>0</v>
      </c>
      <c r="AA1710">
        <f>IF(data!D1710=3, IF(COUNTIFS(data!A:A, data!A1710, data!G:G, "&lt;&gt;2")=0, 1, 0), 0)</f>
        <v>0</v>
      </c>
      <c r="AB1710">
        <f>IF(AND(data!G1710=2, COUNTIFS(data!A:A, data!A1710, data!G:G, 2) = data!D1710), 1, 0)</f>
        <v>0</v>
      </c>
      <c r="AC1710" t="str">
        <f>IF(AB1710=1, data!D1710, "0")</f>
        <v>0</v>
      </c>
    </row>
    <row r="1711" spans="1:29" x14ac:dyDescent="0.25">
      <c r="A1711" s="1">
        <v>236251</v>
      </c>
      <c r="B1711">
        <v>1</v>
      </c>
      <c r="C1711" s="1" t="s">
        <v>1732</v>
      </c>
      <c r="D1711">
        <v>4</v>
      </c>
      <c r="E1711">
        <v>7</v>
      </c>
      <c r="F1711">
        <v>8</v>
      </c>
      <c r="G1711">
        <v>2</v>
      </c>
      <c r="H1711">
        <v>36</v>
      </c>
      <c r="I1711">
        <v>6</v>
      </c>
      <c r="J1711">
        <v>1</v>
      </c>
      <c r="K1711">
        <v>1</v>
      </c>
      <c r="L1711">
        <v>18</v>
      </c>
      <c r="M1711">
        <v>2</v>
      </c>
      <c r="N1711">
        <v>1</v>
      </c>
      <c r="O1711">
        <v>5</v>
      </c>
      <c r="P1711">
        <v>1</v>
      </c>
      <c r="Q1711">
        <v>11.5</v>
      </c>
      <c r="R1711">
        <v>-1</v>
      </c>
      <c r="S1711">
        <v>10</v>
      </c>
      <c r="T1711">
        <v>163.4</v>
      </c>
      <c r="U1711">
        <v>86.4</v>
      </c>
      <c r="V1711">
        <v>32.36</v>
      </c>
      <c r="W1711">
        <v>0.83</v>
      </c>
      <c r="X1711">
        <v>2</v>
      </c>
      <c r="Y1711">
        <v>1</v>
      </c>
      <c r="Z1711">
        <f>IF(AND(MIN(data!D1711:'data'!K1711, data!M1711:'data'!Y1711)&gt;=0, IF(data!L1711&lt;0, FALSE, data!L1711&lt;=95),COUNTA(data!D1711:'data'!Y1711)=22), 1, 0)</f>
        <v>0</v>
      </c>
      <c r="AA1711">
        <f>IF(data!D1711=3, IF(COUNTIFS(data!A:A, data!A1711, data!G:G, "&lt;&gt;2")=0, 1, 0), 0)</f>
        <v>0</v>
      </c>
      <c r="AB1711">
        <f>IF(AND(data!G1711=2, COUNTIFS(data!A:A, data!A1711, data!G:G, 2) = data!D1711), 1, 0)</f>
        <v>0</v>
      </c>
      <c r="AC1711" t="str">
        <f>IF(AB1711=1, data!D1711, "0")</f>
        <v>0</v>
      </c>
    </row>
    <row r="1712" spans="1:29" x14ac:dyDescent="0.25">
      <c r="A1712" s="1">
        <v>236251</v>
      </c>
      <c r="B1712">
        <v>2</v>
      </c>
      <c r="C1712" s="1" t="s">
        <v>1733</v>
      </c>
      <c r="D1712">
        <v>4</v>
      </c>
      <c r="E1712">
        <v>7</v>
      </c>
      <c r="F1712">
        <v>8</v>
      </c>
      <c r="G1712">
        <v>1</v>
      </c>
      <c r="H1712">
        <v>35</v>
      </c>
      <c r="I1712">
        <v>6</v>
      </c>
      <c r="J1712">
        <v>1</v>
      </c>
      <c r="K1712">
        <v>4</v>
      </c>
      <c r="L1712">
        <v>18</v>
      </c>
      <c r="M1712">
        <v>1</v>
      </c>
      <c r="N1712">
        <v>1</v>
      </c>
      <c r="O1712">
        <v>5</v>
      </c>
      <c r="P1712">
        <v>1</v>
      </c>
      <c r="Q1712">
        <v>33</v>
      </c>
      <c r="R1712">
        <v>-1</v>
      </c>
      <c r="S1712">
        <v>1</v>
      </c>
      <c r="T1712">
        <v>169.3</v>
      </c>
      <c r="U1712">
        <v>88.2</v>
      </c>
      <c r="V1712">
        <v>30.771999999999998</v>
      </c>
      <c r="W1712">
        <v>0.94399999999999995</v>
      </c>
      <c r="X1712">
        <v>2</v>
      </c>
      <c r="Y1712">
        <v>1</v>
      </c>
      <c r="Z1712">
        <f>IF(AND(MIN(data!D1712:'data'!K1712, data!M1712:'data'!Y1712)&gt;=0, IF(data!L1712&lt;0, FALSE, data!L1712&lt;=95),COUNTA(data!D1712:'data'!Y1712)=22), 1, 0)</f>
        <v>0</v>
      </c>
      <c r="AA1712">
        <f>IF(data!D1712=3, IF(COUNTIFS(data!A:A, data!A1712, data!G:G, "&lt;&gt;2")=0, 1, 0), 0)</f>
        <v>0</v>
      </c>
      <c r="AB1712">
        <f>IF(AND(data!G1712=2, COUNTIFS(data!A:A, data!A1712, data!G:G, 2) = data!D1712), 1, 0)</f>
        <v>0</v>
      </c>
      <c r="AC1712" t="str">
        <f>IF(AB1712=1, data!D1712, "0")</f>
        <v>0</v>
      </c>
    </row>
    <row r="1713" spans="1:29" x14ac:dyDescent="0.25">
      <c r="A1713" s="1">
        <v>236251</v>
      </c>
      <c r="B1713">
        <v>3</v>
      </c>
      <c r="C1713" s="1" t="s">
        <v>1734</v>
      </c>
      <c r="D1713">
        <v>4</v>
      </c>
      <c r="E1713">
        <v>7</v>
      </c>
      <c r="F1713">
        <v>8</v>
      </c>
      <c r="G1713">
        <v>2</v>
      </c>
      <c r="H1713">
        <v>13</v>
      </c>
      <c r="I1713">
        <v>-1</v>
      </c>
      <c r="J1713">
        <v>1</v>
      </c>
      <c r="K1713">
        <v>-1</v>
      </c>
      <c r="L1713">
        <v>18</v>
      </c>
      <c r="M1713">
        <v>1</v>
      </c>
      <c r="N1713">
        <v>-1</v>
      </c>
      <c r="O1713">
        <v>-1</v>
      </c>
      <c r="P1713">
        <v>-1</v>
      </c>
      <c r="Q1713">
        <v>-1</v>
      </c>
      <c r="R1713">
        <v>-1</v>
      </c>
      <c r="S1713">
        <v>11</v>
      </c>
      <c r="T1713">
        <v>158.9</v>
      </c>
      <c r="U1713">
        <v>60.5</v>
      </c>
      <c r="V1713">
        <v>23.960999999999999</v>
      </c>
      <c r="W1713">
        <v>-1</v>
      </c>
      <c r="X1713">
        <v>2</v>
      </c>
      <c r="Y1713">
        <v>1</v>
      </c>
      <c r="Z1713">
        <f>IF(AND(MIN(data!D1713:'data'!K1713, data!M1713:'data'!Y1713)&gt;=0, IF(data!L1713&lt;0, FALSE, data!L1713&lt;=95),COUNTA(data!D1713:'data'!Y1713)=22), 1, 0)</f>
        <v>0</v>
      </c>
      <c r="AA1713">
        <f>IF(data!D1713=3, IF(COUNTIFS(data!A:A, data!A1713, data!G:G, "&lt;&gt;2")=0, 1, 0), 0)</f>
        <v>0</v>
      </c>
      <c r="AB1713">
        <f>IF(AND(data!G1713=2, COUNTIFS(data!A:A, data!A1713, data!G:G, 2) = data!D1713), 1, 0)</f>
        <v>0</v>
      </c>
      <c r="AC1713" t="str">
        <f>IF(AB1713=1, data!D1713, "0")</f>
        <v>0</v>
      </c>
    </row>
    <row r="1714" spans="1:29" x14ac:dyDescent="0.25">
      <c r="A1714" s="1">
        <v>236251</v>
      </c>
      <c r="B1714">
        <v>4</v>
      </c>
      <c r="C1714" s="1" t="s">
        <v>1735</v>
      </c>
      <c r="D1714">
        <v>4</v>
      </c>
      <c r="E1714">
        <v>7</v>
      </c>
      <c r="F1714">
        <v>8</v>
      </c>
      <c r="G1714">
        <v>1</v>
      </c>
      <c r="H1714">
        <v>9</v>
      </c>
      <c r="I1714">
        <v>-1</v>
      </c>
      <c r="J1714">
        <v>1</v>
      </c>
      <c r="K1714">
        <v>-1</v>
      </c>
      <c r="L1714">
        <v>18</v>
      </c>
      <c r="M1714">
        <v>1</v>
      </c>
      <c r="N1714">
        <v>-1</v>
      </c>
      <c r="O1714">
        <v>-1</v>
      </c>
      <c r="P1714">
        <v>-1</v>
      </c>
      <c r="Q1714">
        <v>-1</v>
      </c>
      <c r="R1714">
        <v>-1</v>
      </c>
      <c r="S1714">
        <v>-2</v>
      </c>
      <c r="T1714">
        <v>147</v>
      </c>
      <c r="U1714">
        <v>37.9</v>
      </c>
      <c r="V1714">
        <v>17.539000000000001</v>
      </c>
      <c r="W1714">
        <v>-1</v>
      </c>
      <c r="X1714">
        <v>1</v>
      </c>
      <c r="Y1714">
        <v>3</v>
      </c>
      <c r="Z1714">
        <f>IF(AND(MIN(data!D1714:'data'!K1714, data!M1714:'data'!Y1714)&gt;=0, IF(data!L1714&lt;0, FALSE, data!L1714&lt;=95),COUNTA(data!D1714:'data'!Y1714)=22), 1, 0)</f>
        <v>0</v>
      </c>
      <c r="AA1714">
        <f>IF(data!D1714=3, IF(COUNTIFS(data!A:A, data!A1714, data!G:G, "&lt;&gt;2")=0, 1, 0), 0)</f>
        <v>0</v>
      </c>
      <c r="AB1714">
        <f>IF(AND(data!G1714=2, COUNTIFS(data!A:A, data!A1714, data!G:G, 2) = data!D1714), 1, 0)</f>
        <v>0</v>
      </c>
      <c r="AC1714" t="str">
        <f>IF(AB1714=1, data!D1714, "0")</f>
        <v>0</v>
      </c>
    </row>
    <row r="1715" spans="1:29" x14ac:dyDescent="0.25">
      <c r="A1715" s="1">
        <v>236271</v>
      </c>
      <c r="B1715">
        <v>1</v>
      </c>
      <c r="C1715" s="1" t="s">
        <v>1736</v>
      </c>
      <c r="D1715">
        <v>3</v>
      </c>
      <c r="E1715">
        <v>7</v>
      </c>
      <c r="F1715">
        <v>8</v>
      </c>
      <c r="G1715">
        <v>2</v>
      </c>
      <c r="H1715">
        <v>36</v>
      </c>
      <c r="I1715">
        <v>6</v>
      </c>
      <c r="J1715">
        <v>1</v>
      </c>
      <c r="K1715">
        <v>4</v>
      </c>
      <c r="L1715">
        <v>11</v>
      </c>
      <c r="M1715">
        <v>2</v>
      </c>
      <c r="N1715">
        <v>4</v>
      </c>
      <c r="O1715">
        <v>3</v>
      </c>
      <c r="P1715">
        <v>1</v>
      </c>
      <c r="Q1715">
        <v>18.231999999999999</v>
      </c>
      <c r="R1715">
        <v>-1</v>
      </c>
      <c r="S1715">
        <v>1</v>
      </c>
      <c r="T1715">
        <v>174.6</v>
      </c>
      <c r="U1715">
        <v>91.2</v>
      </c>
      <c r="V1715">
        <v>29.916</v>
      </c>
      <c r="W1715">
        <v>0.77900000000000003</v>
      </c>
      <c r="X1715">
        <v>2</v>
      </c>
      <c r="Y1715">
        <v>3</v>
      </c>
      <c r="Z1715">
        <f>IF(AND(MIN(data!D1715:'data'!K1715, data!M1715:'data'!Y1715)&gt;=0, IF(data!L1715&lt;0, FALSE, data!L1715&lt;=95),COUNTA(data!D1715:'data'!Y1715)=22), 1, 0)</f>
        <v>0</v>
      </c>
      <c r="AA1715">
        <f>IF(data!D1715=3, IF(COUNTIFS(data!A:A, data!A1715, data!G:G, "&lt;&gt;2")=0, 1, 0), 0)</f>
        <v>1</v>
      </c>
      <c r="AB1715">
        <f>IF(AND(data!G1715=2, COUNTIFS(data!A:A, data!A1715, data!G:G, 2) = data!D1715), 1, 0)</f>
        <v>1</v>
      </c>
      <c r="AC1715">
        <f>IF(AB1715=1, data!D1715, "0")</f>
        <v>3</v>
      </c>
    </row>
    <row r="1716" spans="1:29" x14ac:dyDescent="0.25">
      <c r="A1716" s="1">
        <v>236271</v>
      </c>
      <c r="B1716">
        <v>2</v>
      </c>
      <c r="C1716" s="1" t="s">
        <v>1737</v>
      </c>
      <c r="D1716">
        <v>3</v>
      </c>
      <c r="E1716">
        <v>7</v>
      </c>
      <c r="F1716">
        <v>8</v>
      </c>
      <c r="G1716">
        <v>2</v>
      </c>
      <c r="H1716">
        <v>38</v>
      </c>
      <c r="I1716">
        <v>6</v>
      </c>
      <c r="J1716">
        <v>1</v>
      </c>
      <c r="K1716">
        <v>7</v>
      </c>
      <c r="L1716">
        <v>11</v>
      </c>
      <c r="M1716">
        <v>2</v>
      </c>
      <c r="N1716">
        <v>4</v>
      </c>
      <c r="O1716">
        <v>3</v>
      </c>
      <c r="P1716">
        <v>1</v>
      </c>
      <c r="Q1716">
        <v>0.46100000000000002</v>
      </c>
      <c r="R1716">
        <v>-1</v>
      </c>
      <c r="S1716">
        <v>5</v>
      </c>
      <c r="T1716">
        <v>162.6</v>
      </c>
      <c r="U1716">
        <v>63.4</v>
      </c>
      <c r="V1716">
        <v>23.98</v>
      </c>
      <c r="W1716">
        <v>0.82699999999999996</v>
      </c>
      <c r="X1716">
        <v>2</v>
      </c>
      <c r="Y1716">
        <v>1</v>
      </c>
      <c r="Z1716">
        <f>IF(AND(MIN(data!D1716:'data'!K1716, data!M1716:'data'!Y1716)&gt;=0, IF(data!L1716&lt;0, FALSE, data!L1716&lt;=95),COUNTA(data!D1716:'data'!Y1716)=22), 1, 0)</f>
        <v>0</v>
      </c>
      <c r="AA1716">
        <f>IF(data!D1716=3, IF(COUNTIFS(data!A:A, data!A1716, data!G:G, "&lt;&gt;2")=0, 1, 0), 0)</f>
        <v>1</v>
      </c>
      <c r="AB1716">
        <f>IF(AND(data!G1716=2, COUNTIFS(data!A:A, data!A1716, data!G:G, 2) = data!D1716), 1, 0)</f>
        <v>1</v>
      </c>
      <c r="AC1716">
        <f>IF(AB1716=1, data!D1716, "0")</f>
        <v>3</v>
      </c>
    </row>
    <row r="1717" spans="1:29" x14ac:dyDescent="0.25">
      <c r="A1717" s="1">
        <v>236271</v>
      </c>
      <c r="B1717">
        <v>3</v>
      </c>
      <c r="C1717" s="1" t="s">
        <v>1738</v>
      </c>
      <c r="D1717">
        <v>3</v>
      </c>
      <c r="E1717">
        <v>7</v>
      </c>
      <c r="F1717">
        <v>8</v>
      </c>
      <c r="G1717">
        <v>2</v>
      </c>
      <c r="H1717">
        <v>17</v>
      </c>
      <c r="I1717">
        <v>1</v>
      </c>
      <c r="J1717">
        <v>1</v>
      </c>
      <c r="K1717">
        <v>4</v>
      </c>
      <c r="L1717">
        <v>11</v>
      </c>
      <c r="M1717">
        <v>2</v>
      </c>
      <c r="N1717">
        <v>4</v>
      </c>
      <c r="O1717">
        <v>1</v>
      </c>
      <c r="P1717">
        <v>1</v>
      </c>
      <c r="Q1717">
        <v>14.105</v>
      </c>
      <c r="R1717">
        <v>0</v>
      </c>
      <c r="S1717">
        <v>0</v>
      </c>
      <c r="T1717">
        <v>158.6</v>
      </c>
      <c r="U1717">
        <v>59.3</v>
      </c>
      <c r="V1717">
        <v>23.574999999999999</v>
      </c>
      <c r="W1717">
        <v>0.76300000000000001</v>
      </c>
      <c r="X1717">
        <v>1</v>
      </c>
      <c r="Y1717">
        <v>3</v>
      </c>
      <c r="Z1717">
        <f>IF(AND(MIN(data!D1717:'data'!K1717, data!M1717:'data'!Y1717)&gt;=0, IF(data!L1717&lt;0, FALSE, data!L1717&lt;=95),COUNTA(data!D1717:'data'!Y1717)=22), 1, 0)</f>
        <v>1</v>
      </c>
      <c r="AA1717">
        <f>IF(data!D1717=3, IF(COUNTIFS(data!A:A, data!A1717, data!G:G, "&lt;&gt;2")=0, 1, 0), 0)</f>
        <v>1</v>
      </c>
      <c r="AB1717">
        <f>IF(AND(data!G1717=2, COUNTIFS(data!A:A, data!A1717, data!G:G, 2) = data!D1717), 1, 0)</f>
        <v>1</v>
      </c>
      <c r="AC1717">
        <f>IF(AB1717=1, data!D1717, "0")</f>
        <v>3</v>
      </c>
    </row>
    <row r="1718" spans="1:29" x14ac:dyDescent="0.25">
      <c r="A1718" s="1">
        <v>236371</v>
      </c>
      <c r="B1718">
        <v>1</v>
      </c>
      <c r="C1718" s="1" t="s">
        <v>1739</v>
      </c>
      <c r="D1718">
        <v>2</v>
      </c>
      <c r="E1718">
        <v>7</v>
      </c>
      <c r="F1718">
        <v>8</v>
      </c>
      <c r="G1718">
        <v>1</v>
      </c>
      <c r="H1718">
        <v>58</v>
      </c>
      <c r="I1718">
        <v>2</v>
      </c>
      <c r="J1718">
        <v>1</v>
      </c>
      <c r="K1718">
        <v>4</v>
      </c>
      <c r="L1718">
        <v>14</v>
      </c>
      <c r="M1718">
        <v>4</v>
      </c>
      <c r="N1718">
        <v>3</v>
      </c>
      <c r="O1718">
        <v>5</v>
      </c>
      <c r="P1718">
        <v>1</v>
      </c>
      <c r="Q1718">
        <v>9.1449999999999996</v>
      </c>
      <c r="R1718">
        <v>-1</v>
      </c>
      <c r="S1718">
        <v>-9</v>
      </c>
      <c r="T1718">
        <v>171.7</v>
      </c>
      <c r="U1718">
        <v>99.8</v>
      </c>
      <c r="V1718">
        <v>33.851999999999997</v>
      </c>
      <c r="W1718">
        <v>1.044</v>
      </c>
      <c r="X1718">
        <v>2</v>
      </c>
      <c r="Y1718">
        <v>1</v>
      </c>
      <c r="Z1718">
        <f>IF(AND(MIN(data!D1718:'data'!K1718, data!M1718:'data'!Y1718)&gt;=0, IF(data!L1718&lt;0, FALSE, data!L1718&lt;=95),COUNTA(data!D1718:'data'!Y1718)=22), 1, 0)</f>
        <v>0</v>
      </c>
      <c r="AA1718">
        <f>IF(data!D1718=3, IF(COUNTIFS(data!A:A, data!A1718, data!G:G, "&lt;&gt;2")=0, 1, 0), 0)</f>
        <v>0</v>
      </c>
      <c r="AB1718">
        <f>IF(AND(data!G1718=2, COUNTIFS(data!A:A, data!A1718, data!G:G, 2) = data!D1718), 1, 0)</f>
        <v>0</v>
      </c>
      <c r="AC1718" t="str">
        <f>IF(AB1718=1, data!D1718, "0")</f>
        <v>0</v>
      </c>
    </row>
    <row r="1719" spans="1:29" x14ac:dyDescent="0.25">
      <c r="A1719" s="1">
        <v>236371</v>
      </c>
      <c r="B1719">
        <v>2</v>
      </c>
      <c r="C1719" s="1" t="s">
        <v>1740</v>
      </c>
      <c r="D1719">
        <v>2</v>
      </c>
      <c r="E1719">
        <v>7</v>
      </c>
      <c r="F1719">
        <v>8</v>
      </c>
      <c r="G1719">
        <v>2</v>
      </c>
      <c r="H1719">
        <v>53</v>
      </c>
      <c r="I1719">
        <v>2</v>
      </c>
      <c r="J1719">
        <v>1</v>
      </c>
      <c r="K1719">
        <v>6</v>
      </c>
      <c r="L1719">
        <v>14</v>
      </c>
      <c r="M1719">
        <v>4</v>
      </c>
      <c r="N1719">
        <v>1</v>
      </c>
      <c r="O1719">
        <v>5</v>
      </c>
      <c r="P1719">
        <v>1</v>
      </c>
      <c r="Q1719">
        <v>4.5579999999999998</v>
      </c>
      <c r="R1719">
        <v>-1</v>
      </c>
      <c r="S1719">
        <v>2</v>
      </c>
      <c r="T1719">
        <v>172</v>
      </c>
      <c r="U1719">
        <v>112.9</v>
      </c>
      <c r="V1719">
        <v>38.162999999999997</v>
      </c>
      <c r="W1719">
        <v>0.92800000000000005</v>
      </c>
      <c r="X1719">
        <v>2</v>
      </c>
      <c r="Y1719">
        <v>1</v>
      </c>
      <c r="Z1719">
        <f>IF(AND(MIN(data!D1719:'data'!K1719, data!M1719:'data'!Y1719)&gt;=0, IF(data!L1719&lt;0, FALSE, data!L1719&lt;=95),COUNTA(data!D1719:'data'!Y1719)=22), 1, 0)</f>
        <v>0</v>
      </c>
      <c r="AA1719">
        <f>IF(data!D1719=3, IF(COUNTIFS(data!A:A, data!A1719, data!G:G, "&lt;&gt;2")=0, 1, 0), 0)</f>
        <v>0</v>
      </c>
      <c r="AB1719">
        <f>IF(AND(data!G1719=2, COUNTIFS(data!A:A, data!A1719, data!G:G, 2) = data!D1719), 1, 0)</f>
        <v>0</v>
      </c>
      <c r="AC1719" t="str">
        <f>IF(AB1719=1, data!D1719, "0")</f>
        <v>0</v>
      </c>
    </row>
    <row r="1720" spans="1:29" x14ac:dyDescent="0.25">
      <c r="A1720" s="1">
        <v>237151</v>
      </c>
      <c r="B1720">
        <v>1</v>
      </c>
      <c r="C1720" s="1" t="s">
        <v>1741</v>
      </c>
      <c r="D1720">
        <v>3</v>
      </c>
      <c r="E1720">
        <v>8</v>
      </c>
      <c r="F1720">
        <v>16</v>
      </c>
      <c r="G1720">
        <v>2</v>
      </c>
      <c r="H1720">
        <v>44</v>
      </c>
      <c r="I1720">
        <v>2</v>
      </c>
      <c r="J1720">
        <v>1</v>
      </c>
      <c r="K1720">
        <v>4</v>
      </c>
      <c r="L1720">
        <v>20</v>
      </c>
      <c r="M1720">
        <v>2</v>
      </c>
      <c r="N1720">
        <v>4</v>
      </c>
      <c r="O1720">
        <v>2</v>
      </c>
      <c r="P1720">
        <v>1</v>
      </c>
      <c r="Q1720">
        <v>6</v>
      </c>
      <c r="R1720">
        <v>-1</v>
      </c>
      <c r="S1720">
        <v>2</v>
      </c>
      <c r="T1720">
        <v>156.69999999999999</v>
      </c>
      <c r="U1720">
        <v>69.2</v>
      </c>
      <c r="V1720">
        <v>28.181999999999999</v>
      </c>
      <c r="W1720">
        <v>0.93200000000000005</v>
      </c>
      <c r="X1720">
        <v>2</v>
      </c>
      <c r="Y1720">
        <v>3</v>
      </c>
      <c r="Z1720">
        <f>IF(AND(MIN(data!D1720:'data'!K1720, data!M1720:'data'!Y1720)&gt;=0, IF(data!L1720&lt;0, FALSE, data!L1720&lt;=95),COUNTA(data!D1720:'data'!Y1720)=22), 1, 0)</f>
        <v>0</v>
      </c>
      <c r="AA1720">
        <f>IF(data!D1720=3, IF(COUNTIFS(data!A:A, data!A1720, data!G:G, "&lt;&gt;2")=0, 1, 0), 0)</f>
        <v>0</v>
      </c>
      <c r="AB1720">
        <f>IF(AND(data!G1720=2, COUNTIFS(data!A:A, data!A1720, data!G:G, 2) = data!D1720), 1, 0)</f>
        <v>0</v>
      </c>
      <c r="AC1720" t="str">
        <f>IF(AB1720=1, data!D1720, "0")</f>
        <v>0</v>
      </c>
    </row>
    <row r="1721" spans="1:29" x14ac:dyDescent="0.25">
      <c r="A1721" s="1">
        <v>237151</v>
      </c>
      <c r="B1721">
        <v>2</v>
      </c>
      <c r="C1721" s="1" t="s">
        <v>1742</v>
      </c>
      <c r="D1721">
        <v>3</v>
      </c>
      <c r="E1721">
        <v>8</v>
      </c>
      <c r="F1721">
        <v>16</v>
      </c>
      <c r="G1721">
        <v>1</v>
      </c>
      <c r="H1721">
        <v>18</v>
      </c>
      <c r="I1721">
        <v>1</v>
      </c>
      <c r="J1721">
        <v>1</v>
      </c>
      <c r="K1721">
        <v>2</v>
      </c>
      <c r="L1721">
        <v>20</v>
      </c>
      <c r="M1721">
        <v>1</v>
      </c>
      <c r="N1721">
        <v>4</v>
      </c>
      <c r="O1721">
        <v>1</v>
      </c>
      <c r="P1721">
        <v>1</v>
      </c>
      <c r="Q1721">
        <v>46.564999999999998</v>
      </c>
      <c r="R1721">
        <v>4</v>
      </c>
      <c r="S1721">
        <v>0</v>
      </c>
      <c r="T1721">
        <v>177.6</v>
      </c>
      <c r="U1721">
        <v>67.2</v>
      </c>
      <c r="V1721">
        <v>21.305</v>
      </c>
      <c r="W1721">
        <v>0.78200000000000003</v>
      </c>
      <c r="X1721">
        <v>1</v>
      </c>
      <c r="Y1721">
        <v>2</v>
      </c>
      <c r="Z1721">
        <f>IF(AND(MIN(data!D1721:'data'!K1721, data!M1721:'data'!Y1721)&gt;=0, IF(data!L1721&lt;0, FALSE, data!L1721&lt;=95),COUNTA(data!D1721:'data'!Y1721)=22), 1, 0)</f>
        <v>1</v>
      </c>
      <c r="AA1721">
        <f>IF(data!D1721=3, IF(COUNTIFS(data!A:A, data!A1721, data!G:G, "&lt;&gt;2")=0, 1, 0), 0)</f>
        <v>0</v>
      </c>
      <c r="AB1721">
        <f>IF(AND(data!G1721=2, COUNTIFS(data!A:A, data!A1721, data!G:G, 2) = data!D1721), 1, 0)</f>
        <v>0</v>
      </c>
      <c r="AC1721" t="str">
        <f>IF(AB1721=1, data!D1721, "0")</f>
        <v>0</v>
      </c>
    </row>
    <row r="1722" spans="1:29" x14ac:dyDescent="0.25">
      <c r="A1722" s="1">
        <v>237151</v>
      </c>
      <c r="B1722">
        <v>3</v>
      </c>
      <c r="C1722" s="1" t="s">
        <v>1743</v>
      </c>
      <c r="D1722">
        <v>3</v>
      </c>
      <c r="E1722">
        <v>8</v>
      </c>
      <c r="F1722">
        <v>16</v>
      </c>
      <c r="G1722">
        <v>2</v>
      </c>
      <c r="H1722">
        <v>17</v>
      </c>
      <c r="I1722">
        <v>1</v>
      </c>
      <c r="J1722">
        <v>1</v>
      </c>
      <c r="K1722">
        <v>4</v>
      </c>
      <c r="L1722">
        <v>20</v>
      </c>
      <c r="M1722">
        <v>3</v>
      </c>
      <c r="N1722">
        <v>4</v>
      </c>
      <c r="O1722">
        <v>2</v>
      </c>
      <c r="P1722">
        <v>1</v>
      </c>
      <c r="Q1722">
        <v>17.567</v>
      </c>
      <c r="R1722">
        <v>2</v>
      </c>
      <c r="S1722">
        <v>0</v>
      </c>
      <c r="T1722">
        <v>163.6</v>
      </c>
      <c r="U1722">
        <v>60.1</v>
      </c>
      <c r="V1722">
        <v>22.454999999999998</v>
      </c>
      <c r="W1722">
        <v>0.81</v>
      </c>
      <c r="X1722">
        <v>1</v>
      </c>
      <c r="Y1722">
        <v>1</v>
      </c>
      <c r="Z1722">
        <f>IF(AND(MIN(data!D1722:'data'!K1722, data!M1722:'data'!Y1722)&gt;=0, IF(data!L1722&lt;0, FALSE, data!L1722&lt;=95),COUNTA(data!D1722:'data'!Y1722)=22), 1, 0)</f>
        <v>1</v>
      </c>
      <c r="AA1722">
        <f>IF(data!D1722=3, IF(COUNTIFS(data!A:A, data!A1722, data!G:G, "&lt;&gt;2")=0, 1, 0), 0)</f>
        <v>0</v>
      </c>
      <c r="AB1722">
        <f>IF(AND(data!G1722=2, COUNTIFS(data!A:A, data!A1722, data!G:G, 2) = data!D1722), 1, 0)</f>
        <v>0</v>
      </c>
      <c r="AC1722" t="str">
        <f>IF(AB1722=1, data!D1722, "0")</f>
        <v>0</v>
      </c>
    </row>
    <row r="1723" spans="1:29" x14ac:dyDescent="0.25">
      <c r="A1723" s="1">
        <v>237201</v>
      </c>
      <c r="B1723">
        <v>1</v>
      </c>
      <c r="C1723" s="1" t="s">
        <v>1744</v>
      </c>
      <c r="D1723">
        <v>2</v>
      </c>
      <c r="E1723">
        <v>8</v>
      </c>
      <c r="F1723">
        <v>16</v>
      </c>
      <c r="G1723">
        <v>1</v>
      </c>
      <c r="H1723">
        <v>79</v>
      </c>
      <c r="I1723">
        <v>2</v>
      </c>
      <c r="J1723">
        <v>1</v>
      </c>
      <c r="K1723">
        <v>1</v>
      </c>
      <c r="L1723">
        <v>10</v>
      </c>
      <c r="M1723">
        <v>3</v>
      </c>
      <c r="N1723">
        <v>1</v>
      </c>
      <c r="O1723">
        <v>5</v>
      </c>
      <c r="P1723">
        <v>1</v>
      </c>
      <c r="Q1723">
        <v>7.4039999999999999</v>
      </c>
      <c r="R1723">
        <v>-1</v>
      </c>
      <c r="S1723">
        <v>0</v>
      </c>
      <c r="T1723">
        <v>164.1</v>
      </c>
      <c r="U1723">
        <v>60.8</v>
      </c>
      <c r="V1723">
        <v>22.577999999999999</v>
      </c>
      <c r="W1723">
        <v>0.86</v>
      </c>
      <c r="X1723">
        <v>1</v>
      </c>
      <c r="Y1723">
        <v>3</v>
      </c>
      <c r="Z1723">
        <f>IF(AND(MIN(data!D1723:'data'!K1723, data!M1723:'data'!Y1723)&gt;=0, IF(data!L1723&lt;0, FALSE, data!L1723&lt;=95),COUNTA(data!D1723:'data'!Y1723)=22), 1, 0)</f>
        <v>0</v>
      </c>
      <c r="AA1723">
        <f>IF(data!D1723=3, IF(COUNTIFS(data!A:A, data!A1723, data!G:G, "&lt;&gt;2")=0, 1, 0), 0)</f>
        <v>0</v>
      </c>
      <c r="AB1723">
        <f>IF(AND(data!G1723=2, COUNTIFS(data!A:A, data!A1723, data!G:G, 2) = data!D1723), 1, 0)</f>
        <v>0</v>
      </c>
      <c r="AC1723" t="str">
        <f>IF(AB1723=1, data!D1723, "0")</f>
        <v>0</v>
      </c>
    </row>
    <row r="1724" spans="1:29" x14ac:dyDescent="0.25">
      <c r="A1724" s="1">
        <v>237201</v>
      </c>
      <c r="B1724">
        <v>2</v>
      </c>
      <c r="C1724" s="1" t="s">
        <v>1745</v>
      </c>
      <c r="D1724">
        <v>2</v>
      </c>
      <c r="E1724">
        <v>8</v>
      </c>
      <c r="F1724">
        <v>16</v>
      </c>
      <c r="G1724">
        <v>2</v>
      </c>
      <c r="H1724">
        <v>68</v>
      </c>
      <c r="I1724">
        <v>2</v>
      </c>
      <c r="J1724">
        <v>1</v>
      </c>
      <c r="K1724">
        <v>1</v>
      </c>
      <c r="L1724">
        <v>10</v>
      </c>
      <c r="M1724">
        <v>1</v>
      </c>
      <c r="N1724">
        <v>3</v>
      </c>
      <c r="O1724">
        <v>5</v>
      </c>
      <c r="P1724">
        <v>1</v>
      </c>
      <c r="Q1724">
        <v>17.433</v>
      </c>
      <c r="R1724">
        <v>-1</v>
      </c>
      <c r="S1724">
        <v>0</v>
      </c>
      <c r="T1724">
        <v>165.7</v>
      </c>
      <c r="U1724">
        <v>64.5</v>
      </c>
      <c r="V1724">
        <v>23.492000000000001</v>
      </c>
      <c r="W1724">
        <v>0.77900000000000003</v>
      </c>
      <c r="X1724">
        <v>1</v>
      </c>
      <c r="Y1724">
        <v>3</v>
      </c>
      <c r="Z1724">
        <f>IF(AND(MIN(data!D1724:'data'!K1724, data!M1724:'data'!Y1724)&gt;=0, IF(data!L1724&lt;0, FALSE, data!L1724&lt;=95),COUNTA(data!D1724:'data'!Y1724)=22), 1, 0)</f>
        <v>0</v>
      </c>
      <c r="AA1724">
        <f>IF(data!D1724=3, IF(COUNTIFS(data!A:A, data!A1724, data!G:G, "&lt;&gt;2")=0, 1, 0), 0)</f>
        <v>0</v>
      </c>
      <c r="AB1724">
        <f>IF(AND(data!G1724=2, COUNTIFS(data!A:A, data!A1724, data!G:G, 2) = data!D1724), 1, 0)</f>
        <v>0</v>
      </c>
      <c r="AC1724" t="str">
        <f>IF(AB1724=1, data!D1724, "0")</f>
        <v>0</v>
      </c>
    </row>
    <row r="1725" spans="1:29" x14ac:dyDescent="0.25">
      <c r="A1725" s="1">
        <v>237251</v>
      </c>
      <c r="B1725">
        <v>1</v>
      </c>
      <c r="C1725" s="1" t="s">
        <v>1746</v>
      </c>
      <c r="D1725">
        <v>3</v>
      </c>
      <c r="E1725">
        <v>8</v>
      </c>
      <c r="F1725">
        <v>16</v>
      </c>
      <c r="G1725">
        <v>1</v>
      </c>
      <c r="H1725">
        <v>49</v>
      </c>
      <c r="I1725">
        <v>2</v>
      </c>
      <c r="J1725">
        <v>1</v>
      </c>
      <c r="K1725">
        <v>4</v>
      </c>
      <c r="L1725">
        <v>21</v>
      </c>
      <c r="M1725">
        <v>2</v>
      </c>
      <c r="N1725">
        <v>1</v>
      </c>
      <c r="O1725">
        <v>5</v>
      </c>
      <c r="P1725">
        <v>1</v>
      </c>
      <c r="Q1725">
        <v>24.98</v>
      </c>
      <c r="R1725">
        <v>-1</v>
      </c>
      <c r="S1725">
        <v>2</v>
      </c>
      <c r="T1725">
        <v>172.1</v>
      </c>
      <c r="U1725">
        <v>95.3</v>
      </c>
      <c r="V1725">
        <v>32.176000000000002</v>
      </c>
      <c r="W1725">
        <v>0.996</v>
      </c>
      <c r="X1725">
        <v>2</v>
      </c>
      <c r="Y1725">
        <v>1</v>
      </c>
      <c r="Z1725">
        <f>IF(AND(MIN(data!D1725:'data'!K1725, data!M1725:'data'!Y1725)&gt;=0, IF(data!L1725&lt;0, FALSE, data!L1725&lt;=95),COUNTA(data!D1725:'data'!Y1725)=22), 1, 0)</f>
        <v>0</v>
      </c>
      <c r="AA1725">
        <f>IF(data!D1725=3, IF(COUNTIFS(data!A:A, data!A1725, data!G:G, "&lt;&gt;2")=0, 1, 0), 0)</f>
        <v>0</v>
      </c>
      <c r="AB1725">
        <f>IF(AND(data!G1725=2, COUNTIFS(data!A:A, data!A1725, data!G:G, 2) = data!D1725), 1, 0)</f>
        <v>0</v>
      </c>
      <c r="AC1725" t="str">
        <f>IF(AB1725=1, data!D1725, "0")</f>
        <v>0</v>
      </c>
    </row>
    <row r="1726" spans="1:29" x14ac:dyDescent="0.25">
      <c r="A1726" s="1">
        <v>237251</v>
      </c>
      <c r="B1726">
        <v>2</v>
      </c>
      <c r="C1726" s="1" t="s">
        <v>1747</v>
      </c>
      <c r="D1726">
        <v>3</v>
      </c>
      <c r="E1726">
        <v>8</v>
      </c>
      <c r="F1726">
        <v>16</v>
      </c>
      <c r="G1726">
        <v>2</v>
      </c>
      <c r="H1726">
        <v>48</v>
      </c>
      <c r="I1726">
        <v>2</v>
      </c>
      <c r="J1726">
        <v>1</v>
      </c>
      <c r="K1726">
        <v>4</v>
      </c>
      <c r="L1726">
        <v>21</v>
      </c>
      <c r="M1726">
        <v>2</v>
      </c>
      <c r="N1726">
        <v>1</v>
      </c>
      <c r="O1726">
        <v>5</v>
      </c>
      <c r="P1726">
        <v>1</v>
      </c>
      <c r="Q1726">
        <v>9.75</v>
      </c>
      <c r="R1726">
        <v>-1</v>
      </c>
      <c r="S1726">
        <v>2</v>
      </c>
      <c r="T1726">
        <v>167.5</v>
      </c>
      <c r="U1726">
        <v>82.8</v>
      </c>
      <c r="V1726">
        <v>29.512</v>
      </c>
      <c r="W1726">
        <v>0.75900000000000001</v>
      </c>
      <c r="X1726">
        <v>2</v>
      </c>
      <c r="Y1726">
        <v>1</v>
      </c>
      <c r="Z1726">
        <f>IF(AND(MIN(data!D1726:'data'!K1726, data!M1726:'data'!Y1726)&gt;=0, IF(data!L1726&lt;0, FALSE, data!L1726&lt;=95),COUNTA(data!D1726:'data'!Y1726)=22), 1, 0)</f>
        <v>0</v>
      </c>
      <c r="AA1726">
        <f>IF(data!D1726=3, IF(COUNTIFS(data!A:A, data!A1726, data!G:G, "&lt;&gt;2")=0, 1, 0), 0)</f>
        <v>0</v>
      </c>
      <c r="AB1726">
        <f>IF(AND(data!G1726=2, COUNTIFS(data!A:A, data!A1726, data!G:G, 2) = data!D1726), 1, 0)</f>
        <v>0</v>
      </c>
      <c r="AC1726" t="str">
        <f>IF(AB1726=1, data!D1726, "0")</f>
        <v>0</v>
      </c>
    </row>
    <row r="1727" spans="1:29" x14ac:dyDescent="0.25">
      <c r="A1727" s="1">
        <v>237251</v>
      </c>
      <c r="B1727">
        <v>3</v>
      </c>
      <c r="C1727" s="1" t="s">
        <v>1748</v>
      </c>
      <c r="D1727">
        <v>3</v>
      </c>
      <c r="E1727">
        <v>8</v>
      </c>
      <c r="F1727">
        <v>16</v>
      </c>
      <c r="G1727">
        <v>1</v>
      </c>
      <c r="H1727">
        <v>74</v>
      </c>
      <c r="I1727">
        <v>5</v>
      </c>
      <c r="J1727">
        <v>1</v>
      </c>
      <c r="K1727">
        <v>7</v>
      </c>
      <c r="L1727">
        <v>21</v>
      </c>
      <c r="M1727">
        <v>2</v>
      </c>
      <c r="N1727">
        <v>1</v>
      </c>
      <c r="O1727">
        <v>5</v>
      </c>
      <c r="P1727">
        <v>1</v>
      </c>
      <c r="Q1727">
        <v>21</v>
      </c>
      <c r="R1727">
        <v>-1</v>
      </c>
      <c r="S1727">
        <v>1</v>
      </c>
      <c r="T1727">
        <v>164.4</v>
      </c>
      <c r="U1727">
        <v>73.2</v>
      </c>
      <c r="V1727">
        <v>27.084</v>
      </c>
      <c r="W1727">
        <v>0.91800000000000004</v>
      </c>
      <c r="X1727">
        <v>-8</v>
      </c>
      <c r="Y1727">
        <v>3</v>
      </c>
      <c r="Z1727">
        <f>IF(AND(MIN(data!D1727:'data'!K1727, data!M1727:'data'!Y1727)&gt;=0, IF(data!L1727&lt;0, FALSE, data!L1727&lt;=95),COUNTA(data!D1727:'data'!Y1727)=22), 1, 0)</f>
        <v>0</v>
      </c>
      <c r="AA1727">
        <f>IF(data!D1727=3, IF(COUNTIFS(data!A:A, data!A1727, data!G:G, "&lt;&gt;2")=0, 1, 0), 0)</f>
        <v>0</v>
      </c>
      <c r="AB1727">
        <f>IF(AND(data!G1727=2, COUNTIFS(data!A:A, data!A1727, data!G:G, 2) = data!D1727), 1, 0)</f>
        <v>0</v>
      </c>
      <c r="AC1727" t="str">
        <f>IF(AB1727=1, data!D1727, "0")</f>
        <v>0</v>
      </c>
    </row>
    <row r="1728" spans="1:29" x14ac:dyDescent="0.25">
      <c r="A1728" s="1">
        <v>237271</v>
      </c>
      <c r="B1728">
        <v>1</v>
      </c>
      <c r="C1728" s="1" t="s">
        <v>1749</v>
      </c>
      <c r="D1728">
        <v>4</v>
      </c>
      <c r="E1728">
        <v>8</v>
      </c>
      <c r="F1728">
        <v>16</v>
      </c>
      <c r="G1728">
        <v>1</v>
      </c>
      <c r="H1728">
        <v>42</v>
      </c>
      <c r="I1728">
        <v>2</v>
      </c>
      <c r="J1728">
        <v>1</v>
      </c>
      <c r="K1728">
        <v>1</v>
      </c>
      <c r="L1728">
        <v>21</v>
      </c>
      <c r="M1728">
        <v>2</v>
      </c>
      <c r="N1728">
        <v>2</v>
      </c>
      <c r="O1728">
        <v>5</v>
      </c>
      <c r="P1728">
        <v>1</v>
      </c>
      <c r="Q1728">
        <v>31.614999999999998</v>
      </c>
      <c r="R1728">
        <v>-1</v>
      </c>
      <c r="S1728">
        <v>2</v>
      </c>
      <c r="T1728">
        <v>179.2</v>
      </c>
      <c r="U1728">
        <v>85.8</v>
      </c>
      <c r="V1728">
        <v>26.718</v>
      </c>
      <c r="W1728">
        <v>0.90400000000000003</v>
      </c>
      <c r="X1728">
        <v>2</v>
      </c>
      <c r="Y1728">
        <v>3</v>
      </c>
      <c r="Z1728">
        <f>IF(AND(MIN(data!D1728:'data'!K1728, data!M1728:'data'!Y1728)&gt;=0, IF(data!L1728&lt;0, FALSE, data!L1728&lt;=95),COUNTA(data!D1728:'data'!Y1728)=22), 1, 0)</f>
        <v>0</v>
      </c>
      <c r="AA1728">
        <f>IF(data!D1728=3, IF(COUNTIFS(data!A:A, data!A1728, data!G:G, "&lt;&gt;2")=0, 1, 0), 0)</f>
        <v>0</v>
      </c>
      <c r="AB1728">
        <f>IF(AND(data!G1728=2, COUNTIFS(data!A:A, data!A1728, data!G:G, 2) = data!D1728), 1, 0)</f>
        <v>0</v>
      </c>
      <c r="AC1728" t="str">
        <f>IF(AB1728=1, data!D1728, "0")</f>
        <v>0</v>
      </c>
    </row>
    <row r="1729" spans="1:29" x14ac:dyDescent="0.25">
      <c r="A1729" s="1">
        <v>237271</v>
      </c>
      <c r="B1729">
        <v>2</v>
      </c>
      <c r="C1729" s="1" t="s">
        <v>1750</v>
      </c>
      <c r="D1729">
        <v>4</v>
      </c>
      <c r="E1729">
        <v>8</v>
      </c>
      <c r="F1729">
        <v>16</v>
      </c>
      <c r="G1729">
        <v>2</v>
      </c>
      <c r="H1729">
        <v>38</v>
      </c>
      <c r="I1729">
        <v>2</v>
      </c>
      <c r="J1729">
        <v>1</v>
      </c>
      <c r="K1729">
        <v>1</v>
      </c>
      <c r="L1729">
        <v>21</v>
      </c>
      <c r="M1729">
        <v>2</v>
      </c>
      <c r="N1729">
        <v>1</v>
      </c>
      <c r="O1729">
        <v>5</v>
      </c>
      <c r="P1729">
        <v>1</v>
      </c>
      <c r="Q1729">
        <v>6.23</v>
      </c>
      <c r="R1729">
        <v>-1</v>
      </c>
      <c r="S1729">
        <v>8</v>
      </c>
      <c r="T1729">
        <v>168.7</v>
      </c>
      <c r="U1729">
        <v>63.5</v>
      </c>
      <c r="V1729">
        <v>22.312000000000001</v>
      </c>
      <c r="W1729">
        <v>0.76</v>
      </c>
      <c r="X1729">
        <v>1</v>
      </c>
      <c r="Y1729">
        <v>3</v>
      </c>
      <c r="Z1729">
        <f>IF(AND(MIN(data!D1729:'data'!K1729, data!M1729:'data'!Y1729)&gt;=0, IF(data!L1729&lt;0, FALSE, data!L1729&lt;=95),COUNTA(data!D1729:'data'!Y1729)=22), 1, 0)</f>
        <v>0</v>
      </c>
      <c r="AA1729">
        <f>IF(data!D1729=3, IF(COUNTIFS(data!A:A, data!A1729, data!G:G, "&lt;&gt;2")=0, 1, 0), 0)</f>
        <v>0</v>
      </c>
      <c r="AB1729">
        <f>IF(AND(data!G1729=2, COUNTIFS(data!A:A, data!A1729, data!G:G, 2) = data!D1729), 1, 0)</f>
        <v>0</v>
      </c>
      <c r="AC1729" t="str">
        <f>IF(AB1729=1, data!D1729, "0")</f>
        <v>0</v>
      </c>
    </row>
    <row r="1730" spans="1:29" x14ac:dyDescent="0.25">
      <c r="A1730" s="1">
        <v>237271</v>
      </c>
      <c r="B1730">
        <v>3</v>
      </c>
      <c r="C1730" s="1" t="s">
        <v>1751</v>
      </c>
      <c r="D1730">
        <v>4</v>
      </c>
      <c r="E1730">
        <v>8</v>
      </c>
      <c r="F1730">
        <v>16</v>
      </c>
      <c r="G1730">
        <v>2</v>
      </c>
      <c r="H1730">
        <v>7</v>
      </c>
      <c r="I1730">
        <v>-1</v>
      </c>
      <c r="J1730">
        <v>1</v>
      </c>
      <c r="K1730">
        <v>-1</v>
      </c>
      <c r="L1730">
        <v>21</v>
      </c>
      <c r="M1730">
        <v>2</v>
      </c>
      <c r="N1730">
        <v>-1</v>
      </c>
      <c r="O1730">
        <v>-1</v>
      </c>
      <c r="P1730">
        <v>-1</v>
      </c>
      <c r="Q1730">
        <v>-1</v>
      </c>
      <c r="R1730">
        <v>-1</v>
      </c>
      <c r="S1730">
        <v>-2</v>
      </c>
      <c r="T1730">
        <v>128.69999999999999</v>
      </c>
      <c r="U1730">
        <v>26.9</v>
      </c>
      <c r="V1730">
        <v>16.239999999999998</v>
      </c>
      <c r="W1730">
        <v>-1</v>
      </c>
      <c r="X1730">
        <v>-2</v>
      </c>
      <c r="Y1730">
        <v>-2</v>
      </c>
      <c r="Z1730">
        <f>IF(AND(MIN(data!D1730:'data'!K1730, data!M1730:'data'!Y1730)&gt;=0, IF(data!L1730&lt;0, FALSE, data!L1730&lt;=95),COUNTA(data!D1730:'data'!Y1730)=22), 1, 0)</f>
        <v>0</v>
      </c>
      <c r="AA1730">
        <f>IF(data!D1730=3, IF(COUNTIFS(data!A:A, data!A1730, data!G:G, "&lt;&gt;2")=0, 1, 0), 0)</f>
        <v>0</v>
      </c>
      <c r="AB1730">
        <f>IF(AND(data!G1730=2, COUNTIFS(data!A:A, data!A1730, data!G:G, 2) = data!D1730), 1, 0)</f>
        <v>0</v>
      </c>
      <c r="AC1730" t="str">
        <f>IF(AB1730=1, data!D1730, "0")</f>
        <v>0</v>
      </c>
    </row>
    <row r="1731" spans="1:29" x14ac:dyDescent="0.25">
      <c r="A1731" s="1">
        <v>237271</v>
      </c>
      <c r="B1731">
        <v>4</v>
      </c>
      <c r="C1731" s="1" t="s">
        <v>1752</v>
      </c>
      <c r="D1731">
        <v>4</v>
      </c>
      <c r="E1731">
        <v>8</v>
      </c>
      <c r="F1731">
        <v>16</v>
      </c>
      <c r="G1731">
        <v>1</v>
      </c>
      <c r="H1731">
        <v>3</v>
      </c>
      <c r="I1731">
        <v>-1</v>
      </c>
      <c r="J1731">
        <v>1</v>
      </c>
      <c r="K1731">
        <v>-1</v>
      </c>
      <c r="L1731">
        <v>21</v>
      </c>
      <c r="M1731">
        <v>2</v>
      </c>
      <c r="N1731">
        <v>-1</v>
      </c>
      <c r="O1731">
        <v>-1</v>
      </c>
      <c r="P1731">
        <v>-1</v>
      </c>
      <c r="Q1731">
        <v>-1</v>
      </c>
      <c r="R1731">
        <v>-1</v>
      </c>
      <c r="S1731">
        <v>-2</v>
      </c>
      <c r="T1731">
        <v>107.3</v>
      </c>
      <c r="U1731">
        <v>19</v>
      </c>
      <c r="V1731">
        <v>16.503</v>
      </c>
      <c r="W1731">
        <v>-1</v>
      </c>
      <c r="X1731">
        <v>-2</v>
      </c>
      <c r="Y1731">
        <v>-2</v>
      </c>
      <c r="Z1731">
        <f>IF(AND(MIN(data!D1731:'data'!K1731, data!M1731:'data'!Y1731)&gt;=0, IF(data!L1731&lt;0, FALSE, data!L1731&lt;=95),COUNTA(data!D1731:'data'!Y1731)=22), 1, 0)</f>
        <v>0</v>
      </c>
      <c r="AA1731">
        <f>IF(data!D1731=3, IF(COUNTIFS(data!A:A, data!A1731, data!G:G, "&lt;&gt;2")=0, 1, 0), 0)</f>
        <v>0</v>
      </c>
      <c r="AB1731">
        <f>IF(AND(data!G1731=2, COUNTIFS(data!A:A, data!A1731, data!G:G, 2) = data!D1731), 1, 0)</f>
        <v>0</v>
      </c>
      <c r="AC1731" t="str">
        <f>IF(AB1731=1, data!D1731, "0")</f>
        <v>0</v>
      </c>
    </row>
    <row r="1732" spans="1:29" x14ac:dyDescent="0.25">
      <c r="A1732" s="1">
        <v>237341</v>
      </c>
      <c r="B1732">
        <v>1</v>
      </c>
      <c r="C1732" s="1" t="s">
        <v>1753</v>
      </c>
      <c r="D1732">
        <v>1</v>
      </c>
      <c r="E1732">
        <v>8</v>
      </c>
      <c r="F1732">
        <v>16</v>
      </c>
      <c r="G1732">
        <v>1</v>
      </c>
      <c r="H1732">
        <v>83</v>
      </c>
      <c r="I1732">
        <v>5</v>
      </c>
      <c r="J1732">
        <v>1</v>
      </c>
      <c r="K1732">
        <v>7</v>
      </c>
      <c r="L1732">
        <v>4</v>
      </c>
      <c r="M1732">
        <v>2</v>
      </c>
      <c r="N1732">
        <v>4</v>
      </c>
      <c r="O1732">
        <v>1</v>
      </c>
      <c r="P1732">
        <v>2</v>
      </c>
      <c r="Q1732">
        <v>0</v>
      </c>
      <c r="R1732">
        <v>-1</v>
      </c>
      <c r="S1732">
        <v>0</v>
      </c>
      <c r="T1732">
        <v>-1</v>
      </c>
      <c r="U1732">
        <v>60.4</v>
      </c>
      <c r="V1732">
        <v>-1</v>
      </c>
      <c r="W1732">
        <v>-1</v>
      </c>
      <c r="X1732">
        <v>1</v>
      </c>
      <c r="Y1732">
        <v>3</v>
      </c>
      <c r="Z1732">
        <f>IF(AND(MIN(data!D1732:'data'!K1732, data!M1732:'data'!Y1732)&gt;=0, IF(data!L1732&lt;0, FALSE, data!L1732&lt;=95),COUNTA(data!D1732:'data'!Y1732)=22), 1, 0)</f>
        <v>0</v>
      </c>
      <c r="AA1732">
        <f>IF(data!D1732=3, IF(COUNTIFS(data!A:A, data!A1732, data!G:G, "&lt;&gt;2")=0, 1, 0), 0)</f>
        <v>0</v>
      </c>
      <c r="AB1732">
        <f>IF(AND(data!G1732=2, COUNTIFS(data!A:A, data!A1732, data!G:G, 2) = data!D1732), 1, 0)</f>
        <v>0</v>
      </c>
      <c r="AC1732" t="str">
        <f>IF(AB1732=1, data!D1732, "0")</f>
        <v>0</v>
      </c>
    </row>
    <row r="1733" spans="1:29" x14ac:dyDescent="0.25">
      <c r="A1733" s="1">
        <v>237351</v>
      </c>
      <c r="B1733">
        <v>1</v>
      </c>
      <c r="C1733" s="1" t="s">
        <v>1754</v>
      </c>
      <c r="D1733">
        <v>2</v>
      </c>
      <c r="E1733">
        <v>8</v>
      </c>
      <c r="F1733">
        <v>16</v>
      </c>
      <c r="G1733">
        <v>2</v>
      </c>
      <c r="H1733">
        <v>68</v>
      </c>
      <c r="I1733">
        <v>2</v>
      </c>
      <c r="J1733">
        <v>1</v>
      </c>
      <c r="K1733">
        <v>7</v>
      </c>
      <c r="L1733">
        <v>12</v>
      </c>
      <c r="M1733">
        <v>2</v>
      </c>
      <c r="N1733">
        <v>2</v>
      </c>
      <c r="O1733">
        <v>5</v>
      </c>
      <c r="P1733">
        <v>1</v>
      </c>
      <c r="Q1733">
        <v>11.74</v>
      </c>
      <c r="R1733">
        <v>-1</v>
      </c>
      <c r="S1733">
        <v>0</v>
      </c>
      <c r="T1733">
        <v>142.69999999999999</v>
      </c>
      <c r="U1733">
        <v>60.5</v>
      </c>
      <c r="V1733">
        <v>29.71</v>
      </c>
      <c r="W1733">
        <v>0.75700000000000001</v>
      </c>
      <c r="X1733">
        <v>2</v>
      </c>
      <c r="Y1733">
        <v>3</v>
      </c>
      <c r="Z1733">
        <f>IF(AND(MIN(data!D1733:'data'!K1733, data!M1733:'data'!Y1733)&gt;=0, IF(data!L1733&lt;0, FALSE, data!L1733&lt;=95),COUNTA(data!D1733:'data'!Y1733)=22), 1, 0)</f>
        <v>0</v>
      </c>
      <c r="AA1733">
        <f>IF(data!D1733=3, IF(COUNTIFS(data!A:A, data!A1733, data!G:G, "&lt;&gt;2")=0, 1, 0), 0)</f>
        <v>0</v>
      </c>
      <c r="AB1733">
        <f>IF(AND(data!G1733=2, COUNTIFS(data!A:A, data!A1733, data!G:G, 2) = data!D1733), 1, 0)</f>
        <v>0</v>
      </c>
      <c r="AC1733" t="str">
        <f>IF(AB1733=1, data!D1733, "0")</f>
        <v>0</v>
      </c>
    </row>
    <row r="1734" spans="1:29" x14ac:dyDescent="0.25">
      <c r="A1734" s="1">
        <v>237351</v>
      </c>
      <c r="B1734">
        <v>2</v>
      </c>
      <c r="C1734" s="1" t="s">
        <v>1755</v>
      </c>
      <c r="D1734">
        <v>2</v>
      </c>
      <c r="E1734">
        <v>8</v>
      </c>
      <c r="F1734">
        <v>16</v>
      </c>
      <c r="G1734">
        <v>1</v>
      </c>
      <c r="H1734">
        <v>71</v>
      </c>
      <c r="I1734">
        <v>2</v>
      </c>
      <c r="J1734">
        <v>1</v>
      </c>
      <c r="K1734">
        <v>3</v>
      </c>
      <c r="L1734">
        <v>12</v>
      </c>
      <c r="M1734">
        <v>2</v>
      </c>
      <c r="N1734">
        <v>3</v>
      </c>
      <c r="O1734">
        <v>5</v>
      </c>
      <c r="P1734">
        <v>1</v>
      </c>
      <c r="Q1734">
        <v>20.114999999999998</v>
      </c>
      <c r="R1734">
        <v>-1</v>
      </c>
      <c r="S1734">
        <v>0</v>
      </c>
      <c r="T1734">
        <v>164.3</v>
      </c>
      <c r="U1734">
        <v>78.7</v>
      </c>
      <c r="V1734">
        <v>29.154</v>
      </c>
      <c r="W1734">
        <v>0.94399999999999995</v>
      </c>
      <c r="X1734">
        <v>2</v>
      </c>
      <c r="Y1734">
        <v>1</v>
      </c>
      <c r="Z1734">
        <f>IF(AND(MIN(data!D1734:'data'!K1734, data!M1734:'data'!Y1734)&gt;=0, IF(data!L1734&lt;0, FALSE, data!L1734&lt;=95),COUNTA(data!D1734:'data'!Y1734)=22), 1, 0)</f>
        <v>0</v>
      </c>
      <c r="AA1734">
        <f>IF(data!D1734=3, IF(COUNTIFS(data!A:A, data!A1734, data!G:G, "&lt;&gt;2")=0, 1, 0), 0)</f>
        <v>0</v>
      </c>
      <c r="AB1734">
        <f>IF(AND(data!G1734=2, COUNTIFS(data!A:A, data!A1734, data!G:G, 2) = data!D1734), 1, 0)</f>
        <v>0</v>
      </c>
      <c r="AC1734" t="str">
        <f>IF(AB1734=1, data!D1734, "0")</f>
        <v>0</v>
      </c>
    </row>
    <row r="1735" spans="1:29" x14ac:dyDescent="0.25">
      <c r="A1735" s="1">
        <v>237371</v>
      </c>
      <c r="B1735">
        <v>1</v>
      </c>
      <c r="C1735" s="1" t="s">
        <v>1756</v>
      </c>
      <c r="D1735">
        <v>4</v>
      </c>
      <c r="E1735">
        <v>8</v>
      </c>
      <c r="F1735">
        <v>16</v>
      </c>
      <c r="G1735">
        <v>1</v>
      </c>
      <c r="H1735">
        <v>40</v>
      </c>
      <c r="I1735">
        <v>2</v>
      </c>
      <c r="J1735">
        <v>1</v>
      </c>
      <c r="K1735">
        <v>3</v>
      </c>
      <c r="L1735">
        <v>18</v>
      </c>
      <c r="M1735">
        <v>2</v>
      </c>
      <c r="N1735">
        <v>3</v>
      </c>
      <c r="O1735">
        <v>5</v>
      </c>
      <c r="P1735">
        <v>1</v>
      </c>
      <c r="Q1735">
        <v>55.145000000000003</v>
      </c>
      <c r="R1735">
        <v>-1</v>
      </c>
      <c r="S1735">
        <v>1</v>
      </c>
      <c r="T1735">
        <v>180.2</v>
      </c>
      <c r="U1735">
        <v>80.900000000000006</v>
      </c>
      <c r="V1735">
        <v>24.914000000000001</v>
      </c>
      <c r="W1735">
        <v>0.92300000000000004</v>
      </c>
      <c r="X1735">
        <v>1</v>
      </c>
      <c r="Y1735">
        <v>3</v>
      </c>
      <c r="Z1735">
        <f>IF(AND(MIN(data!D1735:'data'!K1735, data!M1735:'data'!Y1735)&gt;=0, IF(data!L1735&lt;0, FALSE, data!L1735&lt;=95),COUNTA(data!D1735:'data'!Y1735)=22), 1, 0)</f>
        <v>0</v>
      </c>
      <c r="AA1735">
        <f>IF(data!D1735=3, IF(COUNTIFS(data!A:A, data!A1735, data!G:G, "&lt;&gt;2")=0, 1, 0), 0)</f>
        <v>0</v>
      </c>
      <c r="AB1735">
        <f>IF(AND(data!G1735=2, COUNTIFS(data!A:A, data!A1735, data!G:G, 2) = data!D1735), 1, 0)</f>
        <v>0</v>
      </c>
      <c r="AC1735" t="str">
        <f>IF(AB1735=1, data!D1735, "0")</f>
        <v>0</v>
      </c>
    </row>
    <row r="1736" spans="1:29" x14ac:dyDescent="0.25">
      <c r="A1736" s="1">
        <v>237371</v>
      </c>
      <c r="B1736">
        <v>2</v>
      </c>
      <c r="C1736" s="1" t="s">
        <v>1757</v>
      </c>
      <c r="D1736">
        <v>4</v>
      </c>
      <c r="E1736">
        <v>8</v>
      </c>
      <c r="F1736">
        <v>16</v>
      </c>
      <c r="G1736">
        <v>2</v>
      </c>
      <c r="H1736">
        <v>42</v>
      </c>
      <c r="I1736">
        <v>2</v>
      </c>
      <c r="J1736">
        <v>1</v>
      </c>
      <c r="K1736">
        <v>2</v>
      </c>
      <c r="L1736">
        <v>18</v>
      </c>
      <c r="M1736">
        <v>2</v>
      </c>
      <c r="N1736">
        <v>4</v>
      </c>
      <c r="O1736">
        <v>2</v>
      </c>
      <c r="P1736">
        <v>1</v>
      </c>
      <c r="Q1736">
        <v>15.241</v>
      </c>
      <c r="R1736">
        <v>-1</v>
      </c>
      <c r="S1736">
        <v>1</v>
      </c>
      <c r="T1736">
        <v>168.6</v>
      </c>
      <c r="U1736">
        <v>98.5</v>
      </c>
      <c r="V1736">
        <v>34.651000000000003</v>
      </c>
      <c r="W1736">
        <v>0.82699999999999996</v>
      </c>
      <c r="X1736">
        <v>2</v>
      </c>
      <c r="Y1736">
        <v>1</v>
      </c>
      <c r="Z1736">
        <f>IF(AND(MIN(data!D1736:'data'!K1736, data!M1736:'data'!Y1736)&gt;=0, IF(data!L1736&lt;0, FALSE, data!L1736&lt;=95),COUNTA(data!D1736:'data'!Y1736)=22), 1, 0)</f>
        <v>0</v>
      </c>
      <c r="AA1736">
        <f>IF(data!D1736=3, IF(COUNTIFS(data!A:A, data!A1736, data!G:G, "&lt;&gt;2")=0, 1, 0), 0)</f>
        <v>0</v>
      </c>
      <c r="AB1736">
        <f>IF(AND(data!G1736=2, COUNTIFS(data!A:A, data!A1736, data!G:G, 2) = data!D1736), 1, 0)</f>
        <v>0</v>
      </c>
      <c r="AC1736" t="str">
        <f>IF(AB1736=1, data!D1736, "0")</f>
        <v>0</v>
      </c>
    </row>
    <row r="1737" spans="1:29" x14ac:dyDescent="0.25">
      <c r="A1737" s="1">
        <v>237371</v>
      </c>
      <c r="B1737">
        <v>3</v>
      </c>
      <c r="C1737" s="1" t="s">
        <v>1758</v>
      </c>
      <c r="D1737">
        <v>4</v>
      </c>
      <c r="E1737">
        <v>8</v>
      </c>
      <c r="F1737">
        <v>16</v>
      </c>
      <c r="G1737">
        <v>2</v>
      </c>
      <c r="H1737">
        <v>13</v>
      </c>
      <c r="I1737">
        <v>-1</v>
      </c>
      <c r="J1737">
        <v>1</v>
      </c>
      <c r="K1737">
        <v>-1</v>
      </c>
      <c r="L1737">
        <v>18</v>
      </c>
      <c r="M1737">
        <v>2</v>
      </c>
      <c r="N1737">
        <v>-1</v>
      </c>
      <c r="O1737">
        <v>-1</v>
      </c>
      <c r="P1737">
        <v>-1</v>
      </c>
      <c r="Q1737">
        <v>-1</v>
      </c>
      <c r="R1737">
        <v>-1</v>
      </c>
      <c r="S1737">
        <v>0</v>
      </c>
      <c r="T1737">
        <v>163.80000000000001</v>
      </c>
      <c r="U1737">
        <v>59.9</v>
      </c>
      <c r="V1737">
        <v>22.324999999999999</v>
      </c>
      <c r="W1737">
        <v>-1</v>
      </c>
      <c r="X1737">
        <v>2</v>
      </c>
      <c r="Y1737">
        <v>3</v>
      </c>
      <c r="Z1737">
        <f>IF(AND(MIN(data!D1737:'data'!K1737, data!M1737:'data'!Y1737)&gt;=0, IF(data!L1737&lt;0, FALSE, data!L1737&lt;=95),COUNTA(data!D1737:'data'!Y1737)=22), 1, 0)</f>
        <v>0</v>
      </c>
      <c r="AA1737">
        <f>IF(data!D1737=3, IF(COUNTIFS(data!A:A, data!A1737, data!G:G, "&lt;&gt;2")=0, 1, 0), 0)</f>
        <v>0</v>
      </c>
      <c r="AB1737">
        <f>IF(AND(data!G1737=2, COUNTIFS(data!A:A, data!A1737, data!G:G, 2) = data!D1737), 1, 0)</f>
        <v>0</v>
      </c>
      <c r="AC1737" t="str">
        <f>IF(AB1737=1, data!D1737, "0")</f>
        <v>0</v>
      </c>
    </row>
    <row r="1738" spans="1:29" x14ac:dyDescent="0.25">
      <c r="A1738" s="1">
        <v>237371</v>
      </c>
      <c r="B1738">
        <v>4</v>
      </c>
      <c r="C1738" s="1" t="s">
        <v>1759</v>
      </c>
      <c r="D1738">
        <v>4</v>
      </c>
      <c r="E1738">
        <v>8</v>
      </c>
      <c r="F1738">
        <v>16</v>
      </c>
      <c r="G1738">
        <v>1</v>
      </c>
      <c r="H1738">
        <v>8</v>
      </c>
      <c r="I1738">
        <v>-1</v>
      </c>
      <c r="J1738">
        <v>1</v>
      </c>
      <c r="K1738">
        <v>-1</v>
      </c>
      <c r="L1738">
        <v>18</v>
      </c>
      <c r="M1738">
        <v>2</v>
      </c>
      <c r="N1738">
        <v>-1</v>
      </c>
      <c r="O1738">
        <v>-1</v>
      </c>
      <c r="P1738">
        <v>-1</v>
      </c>
      <c r="Q1738">
        <v>-1</v>
      </c>
      <c r="R1738">
        <v>-1</v>
      </c>
      <c r="S1738">
        <v>-2</v>
      </c>
      <c r="T1738">
        <v>124.3</v>
      </c>
      <c r="U1738">
        <v>27</v>
      </c>
      <c r="V1738">
        <v>17.475000000000001</v>
      </c>
      <c r="W1738">
        <v>-1</v>
      </c>
      <c r="X1738">
        <v>1</v>
      </c>
      <c r="Y1738">
        <v>3</v>
      </c>
      <c r="Z1738">
        <f>IF(AND(MIN(data!D1738:'data'!K1738, data!M1738:'data'!Y1738)&gt;=0, IF(data!L1738&lt;0, FALSE, data!L1738&lt;=95),COUNTA(data!D1738:'data'!Y1738)=22), 1, 0)</f>
        <v>0</v>
      </c>
      <c r="AA1738">
        <f>IF(data!D1738=3, IF(COUNTIFS(data!A:A, data!A1738, data!G:G, "&lt;&gt;2")=0, 1, 0), 0)</f>
        <v>0</v>
      </c>
      <c r="AB1738">
        <f>IF(AND(data!G1738=2, COUNTIFS(data!A:A, data!A1738, data!G:G, 2) = data!D1738), 1, 0)</f>
        <v>0</v>
      </c>
      <c r="AC1738" t="str">
        <f>IF(AB1738=1, data!D1738, "0")</f>
        <v>0</v>
      </c>
    </row>
    <row r="1739" spans="1:29" x14ac:dyDescent="0.25">
      <c r="A1739" s="1">
        <v>238151</v>
      </c>
      <c r="B1739">
        <v>1</v>
      </c>
      <c r="C1739" s="1" t="s">
        <v>1760</v>
      </c>
      <c r="D1739">
        <v>2</v>
      </c>
      <c r="E1739">
        <v>8</v>
      </c>
      <c r="F1739">
        <v>19</v>
      </c>
      <c r="G1739">
        <v>1</v>
      </c>
      <c r="H1739">
        <v>57</v>
      </c>
      <c r="I1739">
        <v>2</v>
      </c>
      <c r="J1739">
        <v>1</v>
      </c>
      <c r="K1739">
        <v>4</v>
      </c>
      <c r="L1739">
        <v>19</v>
      </c>
      <c r="M1739">
        <v>3</v>
      </c>
      <c r="N1739">
        <v>3</v>
      </c>
      <c r="O1739">
        <v>5</v>
      </c>
      <c r="P1739">
        <v>1</v>
      </c>
      <c r="Q1739">
        <v>1.355</v>
      </c>
      <c r="R1739">
        <v>-1</v>
      </c>
      <c r="S1739">
        <v>2</v>
      </c>
      <c r="T1739">
        <v>167.1</v>
      </c>
      <c r="U1739">
        <v>85.1</v>
      </c>
      <c r="V1739">
        <v>30.477</v>
      </c>
      <c r="W1739">
        <v>0.96499999999999997</v>
      </c>
      <c r="X1739">
        <v>2</v>
      </c>
      <c r="Y1739">
        <v>1</v>
      </c>
      <c r="Z1739">
        <f>IF(AND(MIN(data!D1739:'data'!K1739, data!M1739:'data'!Y1739)&gt;=0, IF(data!L1739&lt;0, FALSE, data!L1739&lt;=95),COUNTA(data!D1739:'data'!Y1739)=22), 1, 0)</f>
        <v>0</v>
      </c>
      <c r="AA1739">
        <f>IF(data!D1739=3, IF(COUNTIFS(data!A:A, data!A1739, data!G:G, "&lt;&gt;2")=0, 1, 0), 0)</f>
        <v>0</v>
      </c>
      <c r="AB1739">
        <f>IF(AND(data!G1739=2, COUNTIFS(data!A:A, data!A1739, data!G:G, 2) = data!D1739), 1, 0)</f>
        <v>0</v>
      </c>
      <c r="AC1739" t="str">
        <f>IF(AB1739=1, data!D1739, "0")</f>
        <v>0</v>
      </c>
    </row>
    <row r="1740" spans="1:29" x14ac:dyDescent="0.25">
      <c r="A1740" s="1">
        <v>238151</v>
      </c>
      <c r="B1740">
        <v>2</v>
      </c>
      <c r="C1740" s="1" t="s">
        <v>1761</v>
      </c>
      <c r="D1740">
        <v>2</v>
      </c>
      <c r="E1740">
        <v>8</v>
      </c>
      <c r="F1740">
        <v>19</v>
      </c>
      <c r="G1740">
        <v>2</v>
      </c>
      <c r="H1740">
        <v>54</v>
      </c>
      <c r="I1740">
        <v>2</v>
      </c>
      <c r="J1740">
        <v>1</v>
      </c>
      <c r="K1740">
        <v>1</v>
      </c>
      <c r="L1740">
        <v>19</v>
      </c>
      <c r="M1740">
        <v>2</v>
      </c>
      <c r="N1740">
        <v>3</v>
      </c>
      <c r="O1740">
        <v>5</v>
      </c>
      <c r="P1740">
        <v>1</v>
      </c>
      <c r="Q1740">
        <v>1.355</v>
      </c>
      <c r="R1740">
        <v>-1</v>
      </c>
      <c r="S1740">
        <v>0</v>
      </c>
      <c r="T1740">
        <v>170.4</v>
      </c>
      <c r="U1740">
        <v>66.099999999999994</v>
      </c>
      <c r="V1740">
        <v>22.765000000000001</v>
      </c>
      <c r="W1740">
        <v>0.72599999999999998</v>
      </c>
      <c r="X1740">
        <v>1</v>
      </c>
      <c r="Y1740">
        <v>3</v>
      </c>
      <c r="Z1740">
        <f>IF(AND(MIN(data!D1740:'data'!K1740, data!M1740:'data'!Y1740)&gt;=0, IF(data!L1740&lt;0, FALSE, data!L1740&lt;=95),COUNTA(data!D1740:'data'!Y1740)=22), 1, 0)</f>
        <v>0</v>
      </c>
      <c r="AA1740">
        <f>IF(data!D1740=3, IF(COUNTIFS(data!A:A, data!A1740, data!G:G, "&lt;&gt;2")=0, 1, 0), 0)</f>
        <v>0</v>
      </c>
      <c r="AB1740">
        <f>IF(AND(data!G1740=2, COUNTIFS(data!A:A, data!A1740, data!G:G, 2) = data!D1740), 1, 0)</f>
        <v>0</v>
      </c>
      <c r="AC1740" t="str">
        <f>IF(AB1740=1, data!D1740, "0")</f>
        <v>0</v>
      </c>
    </row>
    <row r="1741" spans="1:29" x14ac:dyDescent="0.25">
      <c r="A1741" s="1">
        <v>238181</v>
      </c>
      <c r="B1741">
        <v>1</v>
      </c>
      <c r="C1741" s="1" t="s">
        <v>1762</v>
      </c>
      <c r="D1741">
        <v>4</v>
      </c>
      <c r="E1741">
        <v>8</v>
      </c>
      <c r="F1741">
        <v>19</v>
      </c>
      <c r="G1741">
        <v>1</v>
      </c>
      <c r="H1741">
        <v>46</v>
      </c>
      <c r="I1741">
        <v>2</v>
      </c>
      <c r="J1741">
        <v>1</v>
      </c>
      <c r="K1741">
        <v>1</v>
      </c>
      <c r="L1741">
        <v>23</v>
      </c>
      <c r="M1741">
        <v>3</v>
      </c>
      <c r="N1741">
        <v>4</v>
      </c>
      <c r="O1741">
        <v>3</v>
      </c>
      <c r="P1741">
        <v>1</v>
      </c>
      <c r="Q1741">
        <v>60.5</v>
      </c>
      <c r="R1741">
        <v>-1</v>
      </c>
      <c r="S1741">
        <v>1</v>
      </c>
      <c r="T1741">
        <v>179.2</v>
      </c>
      <c r="U1741">
        <v>85.1</v>
      </c>
      <c r="V1741">
        <v>26.5</v>
      </c>
      <c r="W1741">
        <v>0.91</v>
      </c>
      <c r="X1741">
        <v>1</v>
      </c>
      <c r="Y1741">
        <v>3</v>
      </c>
      <c r="Z1741">
        <f>IF(AND(MIN(data!D1741:'data'!K1741, data!M1741:'data'!Y1741)&gt;=0, IF(data!L1741&lt;0, FALSE, data!L1741&lt;=95),COUNTA(data!D1741:'data'!Y1741)=22), 1, 0)</f>
        <v>0</v>
      </c>
      <c r="AA1741">
        <f>IF(data!D1741=3, IF(COUNTIFS(data!A:A, data!A1741, data!G:G, "&lt;&gt;2")=0, 1, 0), 0)</f>
        <v>0</v>
      </c>
      <c r="AB1741">
        <f>IF(AND(data!G1741=2, COUNTIFS(data!A:A, data!A1741, data!G:G, 2) = data!D1741), 1, 0)</f>
        <v>0</v>
      </c>
      <c r="AC1741" t="str">
        <f>IF(AB1741=1, data!D1741, "0")</f>
        <v>0</v>
      </c>
    </row>
    <row r="1742" spans="1:29" x14ac:dyDescent="0.25">
      <c r="A1742" s="1">
        <v>238181</v>
      </c>
      <c r="B1742">
        <v>2</v>
      </c>
      <c r="C1742" s="1" t="s">
        <v>1763</v>
      </c>
      <c r="D1742">
        <v>4</v>
      </c>
      <c r="E1742">
        <v>8</v>
      </c>
      <c r="F1742">
        <v>19</v>
      </c>
      <c r="G1742">
        <v>2</v>
      </c>
      <c r="H1742">
        <v>40</v>
      </c>
      <c r="I1742">
        <v>2</v>
      </c>
      <c r="J1742">
        <v>1</v>
      </c>
      <c r="K1742">
        <v>4</v>
      </c>
      <c r="L1742">
        <v>23</v>
      </c>
      <c r="M1742">
        <v>2</v>
      </c>
      <c r="N1742">
        <v>4</v>
      </c>
      <c r="O1742">
        <v>3</v>
      </c>
      <c r="P1742">
        <v>1</v>
      </c>
      <c r="Q1742">
        <v>27.25</v>
      </c>
      <c r="R1742">
        <v>-1</v>
      </c>
      <c r="S1742">
        <v>1</v>
      </c>
      <c r="T1742">
        <v>168</v>
      </c>
      <c r="U1742">
        <v>72.599999999999994</v>
      </c>
      <c r="V1742">
        <v>25.722999999999999</v>
      </c>
      <c r="W1742">
        <v>0.84799999999999998</v>
      </c>
      <c r="X1742">
        <v>1</v>
      </c>
      <c r="Y1742">
        <v>1</v>
      </c>
      <c r="Z1742">
        <f>IF(AND(MIN(data!D1742:'data'!K1742, data!M1742:'data'!Y1742)&gt;=0, IF(data!L1742&lt;0, FALSE, data!L1742&lt;=95),COUNTA(data!D1742:'data'!Y1742)=22), 1, 0)</f>
        <v>0</v>
      </c>
      <c r="AA1742">
        <f>IF(data!D1742=3, IF(COUNTIFS(data!A:A, data!A1742, data!G:G, "&lt;&gt;2")=0, 1, 0), 0)</f>
        <v>0</v>
      </c>
      <c r="AB1742">
        <f>IF(AND(data!G1742=2, COUNTIFS(data!A:A, data!A1742, data!G:G, 2) = data!D1742), 1, 0)</f>
        <v>0</v>
      </c>
      <c r="AC1742" t="str">
        <f>IF(AB1742=1, data!D1742, "0")</f>
        <v>0</v>
      </c>
    </row>
    <row r="1743" spans="1:29" x14ac:dyDescent="0.25">
      <c r="A1743" s="1">
        <v>238181</v>
      </c>
      <c r="B1743">
        <v>3</v>
      </c>
      <c r="C1743" s="1" t="s">
        <v>1764</v>
      </c>
      <c r="D1743">
        <v>4</v>
      </c>
      <c r="E1743">
        <v>8</v>
      </c>
      <c r="F1743">
        <v>19</v>
      </c>
      <c r="G1743">
        <v>1</v>
      </c>
      <c r="H1743">
        <v>9</v>
      </c>
      <c r="I1743">
        <v>-1</v>
      </c>
      <c r="J1743">
        <v>1</v>
      </c>
      <c r="K1743">
        <v>-1</v>
      </c>
      <c r="L1743">
        <v>23</v>
      </c>
      <c r="M1743">
        <v>1</v>
      </c>
      <c r="N1743">
        <v>-1</v>
      </c>
      <c r="O1743">
        <v>-1</v>
      </c>
      <c r="P1743">
        <v>-1</v>
      </c>
      <c r="Q1743">
        <v>-1</v>
      </c>
      <c r="R1743">
        <v>-1</v>
      </c>
      <c r="S1743">
        <v>-2</v>
      </c>
      <c r="T1743">
        <v>138.80000000000001</v>
      </c>
      <c r="U1743">
        <v>33</v>
      </c>
      <c r="V1743">
        <v>17.129000000000001</v>
      </c>
      <c r="W1743">
        <v>-1</v>
      </c>
      <c r="X1743">
        <v>1</v>
      </c>
      <c r="Y1743">
        <v>3</v>
      </c>
      <c r="Z1743">
        <f>IF(AND(MIN(data!D1743:'data'!K1743, data!M1743:'data'!Y1743)&gt;=0, IF(data!L1743&lt;0, FALSE, data!L1743&lt;=95),COUNTA(data!D1743:'data'!Y1743)=22), 1, 0)</f>
        <v>0</v>
      </c>
      <c r="AA1743">
        <f>IF(data!D1743=3, IF(COUNTIFS(data!A:A, data!A1743, data!G:G, "&lt;&gt;2")=0, 1, 0), 0)</f>
        <v>0</v>
      </c>
      <c r="AB1743">
        <f>IF(AND(data!G1743=2, COUNTIFS(data!A:A, data!A1743, data!G:G, 2) = data!D1743), 1, 0)</f>
        <v>0</v>
      </c>
      <c r="AC1743" t="str">
        <f>IF(AB1743=1, data!D1743, "0")</f>
        <v>0</v>
      </c>
    </row>
    <row r="1744" spans="1:29" x14ac:dyDescent="0.25">
      <c r="A1744" s="1">
        <v>238181</v>
      </c>
      <c r="B1744">
        <v>4</v>
      </c>
      <c r="C1744" s="1" t="s">
        <v>1765</v>
      </c>
      <c r="D1744">
        <v>4</v>
      </c>
      <c r="E1744">
        <v>8</v>
      </c>
      <c r="F1744">
        <v>19</v>
      </c>
      <c r="G1744">
        <v>1</v>
      </c>
      <c r="H1744">
        <v>5</v>
      </c>
      <c r="I1744">
        <v>-1</v>
      </c>
      <c r="J1744">
        <v>1</v>
      </c>
      <c r="K1744">
        <v>-1</v>
      </c>
      <c r="L1744">
        <v>23</v>
      </c>
      <c r="M1744">
        <v>1</v>
      </c>
      <c r="N1744">
        <v>-1</v>
      </c>
      <c r="O1744">
        <v>-1</v>
      </c>
      <c r="P1744">
        <v>-1</v>
      </c>
      <c r="Q1744">
        <v>-1</v>
      </c>
      <c r="R1744">
        <v>-1</v>
      </c>
      <c r="S1744">
        <v>-2</v>
      </c>
      <c r="T1744">
        <v>112.6</v>
      </c>
      <c r="U1744">
        <v>21.1</v>
      </c>
      <c r="V1744">
        <v>16.641999999999999</v>
      </c>
      <c r="W1744">
        <v>-1</v>
      </c>
      <c r="X1744">
        <v>-2</v>
      </c>
      <c r="Y1744">
        <v>-2</v>
      </c>
      <c r="Z1744">
        <f>IF(AND(MIN(data!D1744:'data'!K1744, data!M1744:'data'!Y1744)&gt;=0, IF(data!L1744&lt;0, FALSE, data!L1744&lt;=95),COUNTA(data!D1744:'data'!Y1744)=22), 1, 0)</f>
        <v>0</v>
      </c>
      <c r="AA1744">
        <f>IF(data!D1744=3, IF(COUNTIFS(data!A:A, data!A1744, data!G:G, "&lt;&gt;2")=0, 1, 0), 0)</f>
        <v>0</v>
      </c>
      <c r="AB1744">
        <f>IF(AND(data!G1744=2, COUNTIFS(data!A:A, data!A1744, data!G:G, 2) = data!D1744), 1, 0)</f>
        <v>0</v>
      </c>
      <c r="AC1744" t="str">
        <f>IF(AB1744=1, data!D1744, "0")</f>
        <v>0</v>
      </c>
    </row>
    <row r="1745" spans="1:29" x14ac:dyDescent="0.25">
      <c r="A1745" s="1">
        <v>238201</v>
      </c>
      <c r="B1745">
        <v>1</v>
      </c>
      <c r="C1745" s="1" t="s">
        <v>1766</v>
      </c>
      <c r="D1745">
        <v>1</v>
      </c>
      <c r="E1745">
        <v>8</v>
      </c>
      <c r="F1745">
        <v>19</v>
      </c>
      <c r="G1745">
        <v>1</v>
      </c>
      <c r="H1745">
        <v>85</v>
      </c>
      <c r="I1745">
        <v>5</v>
      </c>
      <c r="J1745">
        <v>1</v>
      </c>
      <c r="K1745">
        <v>7</v>
      </c>
      <c r="L1745">
        <v>5</v>
      </c>
      <c r="M1745">
        <v>5</v>
      </c>
      <c r="N1745">
        <v>4</v>
      </c>
      <c r="O1745">
        <v>1</v>
      </c>
      <c r="P1745">
        <v>2</v>
      </c>
      <c r="Q1745">
        <v>0</v>
      </c>
      <c r="R1745">
        <v>-1</v>
      </c>
      <c r="S1745">
        <v>1</v>
      </c>
      <c r="T1745">
        <v>150</v>
      </c>
      <c r="U1745">
        <v>63.7</v>
      </c>
      <c r="V1745">
        <v>28.311</v>
      </c>
      <c r="W1745">
        <v>-1</v>
      </c>
      <c r="X1745">
        <v>1</v>
      </c>
      <c r="Y1745">
        <v>3</v>
      </c>
      <c r="Z1745">
        <f>IF(AND(MIN(data!D1745:'data'!K1745, data!M1745:'data'!Y1745)&gt;=0, IF(data!L1745&lt;0, FALSE, data!L1745&lt;=95),COUNTA(data!D1745:'data'!Y1745)=22), 1, 0)</f>
        <v>0</v>
      </c>
      <c r="AA1745">
        <f>IF(data!D1745=3, IF(COUNTIFS(data!A:A, data!A1745, data!G:G, "&lt;&gt;2")=0, 1, 0), 0)</f>
        <v>0</v>
      </c>
      <c r="AB1745">
        <f>IF(AND(data!G1745=2, COUNTIFS(data!A:A, data!A1745, data!G:G, 2) = data!D1745), 1, 0)</f>
        <v>0</v>
      </c>
      <c r="AC1745" t="str">
        <f>IF(AB1745=1, data!D1745, "0")</f>
        <v>0</v>
      </c>
    </row>
    <row r="1746" spans="1:29" x14ac:dyDescent="0.25">
      <c r="A1746" s="1">
        <v>238251</v>
      </c>
      <c r="B1746">
        <v>1</v>
      </c>
      <c r="C1746" s="1" t="s">
        <v>1767</v>
      </c>
      <c r="D1746">
        <v>1</v>
      </c>
      <c r="E1746">
        <v>8</v>
      </c>
      <c r="F1746">
        <v>19</v>
      </c>
      <c r="G1746">
        <v>1</v>
      </c>
      <c r="H1746">
        <v>77</v>
      </c>
      <c r="I1746">
        <v>5</v>
      </c>
      <c r="J1746">
        <v>1</v>
      </c>
      <c r="K1746">
        <v>7</v>
      </c>
      <c r="L1746">
        <v>96</v>
      </c>
      <c r="M1746">
        <v>3</v>
      </c>
      <c r="N1746">
        <v>3</v>
      </c>
      <c r="O1746">
        <v>5</v>
      </c>
      <c r="P1746">
        <v>1</v>
      </c>
      <c r="Q1746">
        <v>16.5</v>
      </c>
      <c r="R1746">
        <v>-1</v>
      </c>
      <c r="S1746">
        <v>4</v>
      </c>
      <c r="T1746">
        <v>-1</v>
      </c>
      <c r="U1746">
        <v>100.6</v>
      </c>
      <c r="V1746">
        <v>-1</v>
      </c>
      <c r="W1746">
        <v>-1</v>
      </c>
      <c r="X1746">
        <v>2</v>
      </c>
      <c r="Y1746">
        <v>3</v>
      </c>
      <c r="Z1746">
        <f>IF(AND(MIN(data!D1746:'data'!K1746, data!M1746:'data'!Y1746)&gt;=0, IF(data!L1746&lt;0, FALSE, data!L1746&lt;=95),COUNTA(data!D1746:'data'!Y1746)=22), 1, 0)</f>
        <v>0</v>
      </c>
      <c r="AA1746">
        <f>IF(data!D1746=3, IF(COUNTIFS(data!A:A, data!A1746, data!G:G, "&lt;&gt;2")=0, 1, 0), 0)</f>
        <v>0</v>
      </c>
      <c r="AB1746">
        <f>IF(AND(data!G1746=2, COUNTIFS(data!A:A, data!A1746, data!G:G, 2) = data!D1746), 1, 0)</f>
        <v>0</v>
      </c>
      <c r="AC1746" t="str">
        <f>IF(AB1746=1, data!D1746, "0")</f>
        <v>0</v>
      </c>
    </row>
    <row r="1747" spans="1:29" x14ac:dyDescent="0.25">
      <c r="A1747" s="1">
        <v>238271</v>
      </c>
      <c r="B1747">
        <v>1</v>
      </c>
      <c r="C1747" s="1" t="s">
        <v>1768</v>
      </c>
      <c r="D1747">
        <v>4</v>
      </c>
      <c r="E1747">
        <v>8</v>
      </c>
      <c r="F1747">
        <v>19</v>
      </c>
      <c r="G1747">
        <v>1</v>
      </c>
      <c r="H1747">
        <v>29</v>
      </c>
      <c r="I1747">
        <v>2</v>
      </c>
      <c r="J1747">
        <v>1</v>
      </c>
      <c r="K1747">
        <v>4</v>
      </c>
      <c r="L1747">
        <v>13</v>
      </c>
      <c r="M1747">
        <v>1</v>
      </c>
      <c r="N1747">
        <v>4</v>
      </c>
      <c r="O1747">
        <v>2</v>
      </c>
      <c r="P1747">
        <v>1</v>
      </c>
      <c r="Q1747">
        <v>8.3059999999999992</v>
      </c>
      <c r="R1747">
        <v>-1</v>
      </c>
      <c r="S1747">
        <v>0</v>
      </c>
      <c r="T1747">
        <v>173</v>
      </c>
      <c r="U1747">
        <v>85.6</v>
      </c>
      <c r="V1747">
        <v>28.600999999999999</v>
      </c>
      <c r="W1747">
        <v>0.88900000000000001</v>
      </c>
      <c r="X1747">
        <v>1</v>
      </c>
      <c r="Y1747">
        <v>3</v>
      </c>
      <c r="Z1747">
        <f>IF(AND(MIN(data!D1747:'data'!K1747, data!M1747:'data'!Y1747)&gt;=0, IF(data!L1747&lt;0, FALSE, data!L1747&lt;=95),COUNTA(data!D1747:'data'!Y1747)=22), 1, 0)</f>
        <v>0</v>
      </c>
      <c r="AA1747">
        <f>IF(data!D1747=3, IF(COUNTIFS(data!A:A, data!A1747, data!G:G, "&lt;&gt;2")=0, 1, 0), 0)</f>
        <v>0</v>
      </c>
      <c r="AB1747">
        <f>IF(AND(data!G1747=2, COUNTIFS(data!A:A, data!A1747, data!G:G, 2) = data!D1747), 1, 0)</f>
        <v>0</v>
      </c>
      <c r="AC1747" t="str">
        <f>IF(AB1747=1, data!D1747, "0")</f>
        <v>0</v>
      </c>
    </row>
    <row r="1748" spans="1:29" x14ac:dyDescent="0.25">
      <c r="A1748" s="1">
        <v>238271</v>
      </c>
      <c r="B1748">
        <v>2</v>
      </c>
      <c r="C1748" s="1" t="s">
        <v>1769</v>
      </c>
      <c r="D1748">
        <v>4</v>
      </c>
      <c r="E1748">
        <v>8</v>
      </c>
      <c r="F1748">
        <v>19</v>
      </c>
      <c r="G1748">
        <v>2</v>
      </c>
      <c r="H1748">
        <v>28</v>
      </c>
      <c r="I1748">
        <v>2</v>
      </c>
      <c r="J1748">
        <v>1</v>
      </c>
      <c r="K1748">
        <v>4</v>
      </c>
      <c r="L1748">
        <v>13</v>
      </c>
      <c r="M1748">
        <v>1</v>
      </c>
      <c r="N1748">
        <v>4</v>
      </c>
      <c r="O1748">
        <v>1</v>
      </c>
      <c r="P1748">
        <v>1</v>
      </c>
      <c r="Q1748">
        <v>1.0349999999999999</v>
      </c>
      <c r="R1748">
        <v>-1</v>
      </c>
      <c r="S1748">
        <v>0</v>
      </c>
      <c r="T1748">
        <v>158.80000000000001</v>
      </c>
      <c r="U1748">
        <v>54.7</v>
      </c>
      <c r="V1748">
        <v>21.690999999999999</v>
      </c>
      <c r="W1748">
        <v>0.80600000000000005</v>
      </c>
      <c r="X1748">
        <v>1</v>
      </c>
      <c r="Y1748">
        <v>3</v>
      </c>
      <c r="Z1748">
        <f>IF(AND(MIN(data!D1748:'data'!K1748, data!M1748:'data'!Y1748)&gt;=0, IF(data!L1748&lt;0, FALSE, data!L1748&lt;=95),COUNTA(data!D1748:'data'!Y1748)=22), 1, 0)</f>
        <v>0</v>
      </c>
      <c r="AA1748">
        <f>IF(data!D1748=3, IF(COUNTIFS(data!A:A, data!A1748, data!G:G, "&lt;&gt;2")=0, 1, 0), 0)</f>
        <v>0</v>
      </c>
      <c r="AB1748">
        <f>IF(AND(data!G1748=2, COUNTIFS(data!A:A, data!A1748, data!G:G, 2) = data!D1748), 1, 0)</f>
        <v>0</v>
      </c>
      <c r="AC1748" t="str">
        <f>IF(AB1748=1, data!D1748, "0")</f>
        <v>0</v>
      </c>
    </row>
    <row r="1749" spans="1:29" x14ac:dyDescent="0.25">
      <c r="A1749" s="1">
        <v>238271</v>
      </c>
      <c r="B1749">
        <v>3</v>
      </c>
      <c r="C1749" s="1" t="s">
        <v>1770</v>
      </c>
      <c r="D1749">
        <v>4</v>
      </c>
      <c r="E1749">
        <v>8</v>
      </c>
      <c r="F1749">
        <v>19</v>
      </c>
      <c r="G1749">
        <v>1</v>
      </c>
      <c r="H1749">
        <v>3</v>
      </c>
      <c r="I1749">
        <v>-1</v>
      </c>
      <c r="J1749">
        <v>1</v>
      </c>
      <c r="K1749">
        <v>-1</v>
      </c>
      <c r="L1749">
        <v>13</v>
      </c>
      <c r="M1749">
        <v>3</v>
      </c>
      <c r="N1749">
        <v>-1</v>
      </c>
      <c r="O1749">
        <v>-1</v>
      </c>
      <c r="P1749">
        <v>-1</v>
      </c>
      <c r="Q1749">
        <v>-1</v>
      </c>
      <c r="R1749">
        <v>-1</v>
      </c>
      <c r="S1749">
        <v>-2</v>
      </c>
      <c r="T1749">
        <v>100.6</v>
      </c>
      <c r="U1749">
        <v>17.100000000000001</v>
      </c>
      <c r="V1749">
        <v>16.896999999999998</v>
      </c>
      <c r="W1749">
        <v>-1</v>
      </c>
      <c r="X1749">
        <v>-2</v>
      </c>
      <c r="Y1749">
        <v>-2</v>
      </c>
      <c r="Z1749">
        <f>IF(AND(MIN(data!D1749:'data'!K1749, data!M1749:'data'!Y1749)&gt;=0, IF(data!L1749&lt;0, FALSE, data!L1749&lt;=95),COUNTA(data!D1749:'data'!Y1749)=22), 1, 0)</f>
        <v>0</v>
      </c>
      <c r="AA1749">
        <f>IF(data!D1749=3, IF(COUNTIFS(data!A:A, data!A1749, data!G:G, "&lt;&gt;2")=0, 1, 0), 0)</f>
        <v>0</v>
      </c>
      <c r="AB1749">
        <f>IF(AND(data!G1749=2, COUNTIFS(data!A:A, data!A1749, data!G:G, 2) = data!D1749), 1, 0)</f>
        <v>0</v>
      </c>
      <c r="AC1749" t="str">
        <f>IF(AB1749=1, data!D1749, "0")</f>
        <v>0</v>
      </c>
    </row>
    <row r="1750" spans="1:29" x14ac:dyDescent="0.25">
      <c r="A1750" s="1">
        <v>238271</v>
      </c>
      <c r="B1750">
        <v>4</v>
      </c>
      <c r="C1750" s="1" t="s">
        <v>1771</v>
      </c>
      <c r="D1750">
        <v>4</v>
      </c>
      <c r="E1750">
        <v>8</v>
      </c>
      <c r="F1750">
        <v>19</v>
      </c>
      <c r="G1750">
        <v>1</v>
      </c>
      <c r="H1750">
        <v>0</v>
      </c>
      <c r="I1750">
        <v>-1</v>
      </c>
      <c r="J1750">
        <v>1</v>
      </c>
      <c r="K1750">
        <v>-1</v>
      </c>
      <c r="L1750">
        <v>13</v>
      </c>
      <c r="M1750">
        <v>1</v>
      </c>
      <c r="N1750">
        <v>-1</v>
      </c>
      <c r="O1750">
        <v>-1</v>
      </c>
      <c r="P1750">
        <v>-1</v>
      </c>
      <c r="Q1750">
        <v>-1</v>
      </c>
      <c r="R1750">
        <v>-1</v>
      </c>
      <c r="S1750">
        <v>-2</v>
      </c>
      <c r="T1750">
        <v>-1</v>
      </c>
      <c r="U1750">
        <v>-1</v>
      </c>
      <c r="V1750">
        <v>-1</v>
      </c>
      <c r="W1750">
        <v>-1</v>
      </c>
      <c r="X1750">
        <v>-2</v>
      </c>
      <c r="Y1750">
        <v>-2</v>
      </c>
      <c r="Z1750">
        <f>IF(AND(MIN(data!D1750:'data'!K1750, data!M1750:'data'!Y1750)&gt;=0, IF(data!L1750&lt;0, FALSE, data!L1750&lt;=95),COUNTA(data!D1750:'data'!Y1750)=22), 1, 0)</f>
        <v>0</v>
      </c>
      <c r="AA1750">
        <f>IF(data!D1750=3, IF(COUNTIFS(data!A:A, data!A1750, data!G:G, "&lt;&gt;2")=0, 1, 0), 0)</f>
        <v>0</v>
      </c>
      <c r="AB1750">
        <f>IF(AND(data!G1750=2, COUNTIFS(data!A:A, data!A1750, data!G:G, 2) = data!D1750), 1, 0)</f>
        <v>0</v>
      </c>
      <c r="AC1750" t="str">
        <f>IF(AB1750=1, data!D1750, "0")</f>
        <v>0</v>
      </c>
    </row>
    <row r="1751" spans="1:29" x14ac:dyDescent="0.25">
      <c r="A1751" s="1">
        <v>238341</v>
      </c>
      <c r="B1751">
        <v>1</v>
      </c>
      <c r="C1751" s="1" t="s">
        <v>1772</v>
      </c>
      <c r="D1751">
        <v>2</v>
      </c>
      <c r="E1751">
        <v>8</v>
      </c>
      <c r="F1751">
        <v>19</v>
      </c>
      <c r="G1751">
        <v>1</v>
      </c>
      <c r="H1751">
        <v>56</v>
      </c>
      <c r="I1751">
        <v>2</v>
      </c>
      <c r="J1751">
        <v>1</v>
      </c>
      <c r="K1751">
        <v>3</v>
      </c>
      <c r="L1751">
        <v>14</v>
      </c>
      <c r="M1751">
        <v>4</v>
      </c>
      <c r="N1751">
        <v>3</v>
      </c>
      <c r="O1751">
        <v>5</v>
      </c>
      <c r="P1751">
        <v>1</v>
      </c>
      <c r="Q1751">
        <v>0.11600000000000001</v>
      </c>
      <c r="R1751">
        <v>-1</v>
      </c>
      <c r="S1751">
        <v>5</v>
      </c>
      <c r="T1751">
        <v>168.8</v>
      </c>
      <c r="U1751">
        <v>66.8</v>
      </c>
      <c r="V1751">
        <v>23.443999999999999</v>
      </c>
      <c r="W1751">
        <v>-1</v>
      </c>
      <c r="X1751">
        <v>1</v>
      </c>
      <c r="Y1751">
        <v>3</v>
      </c>
      <c r="Z1751">
        <f>IF(AND(MIN(data!D1751:'data'!K1751, data!M1751:'data'!Y1751)&gt;=0, IF(data!L1751&lt;0, FALSE, data!L1751&lt;=95),COUNTA(data!D1751:'data'!Y1751)=22), 1, 0)</f>
        <v>0</v>
      </c>
      <c r="AA1751">
        <f>IF(data!D1751=3, IF(COUNTIFS(data!A:A, data!A1751, data!G:G, "&lt;&gt;2")=0, 1, 0), 0)</f>
        <v>0</v>
      </c>
      <c r="AB1751">
        <f>IF(AND(data!G1751=2, COUNTIFS(data!A:A, data!A1751, data!G:G, 2) = data!D1751), 1, 0)</f>
        <v>0</v>
      </c>
      <c r="AC1751" t="str">
        <f>IF(AB1751=1, data!D1751, "0")</f>
        <v>0</v>
      </c>
    </row>
    <row r="1752" spans="1:29" x14ac:dyDescent="0.25">
      <c r="A1752" s="1">
        <v>238341</v>
      </c>
      <c r="B1752">
        <v>2</v>
      </c>
      <c r="C1752" s="1" t="s">
        <v>1773</v>
      </c>
      <c r="D1752">
        <v>2</v>
      </c>
      <c r="E1752">
        <v>8</v>
      </c>
      <c r="F1752">
        <v>19</v>
      </c>
      <c r="G1752">
        <v>2</v>
      </c>
      <c r="H1752">
        <v>55</v>
      </c>
      <c r="I1752">
        <v>2</v>
      </c>
      <c r="J1752">
        <v>1</v>
      </c>
      <c r="K1752">
        <v>4</v>
      </c>
      <c r="L1752">
        <v>14</v>
      </c>
      <c r="M1752">
        <v>2</v>
      </c>
      <c r="N1752">
        <v>1</v>
      </c>
      <c r="O1752">
        <v>5</v>
      </c>
      <c r="P1752">
        <v>1</v>
      </c>
      <c r="Q1752">
        <v>5.8000000000000003E-2</v>
      </c>
      <c r="R1752">
        <v>-1</v>
      </c>
      <c r="S1752">
        <v>2</v>
      </c>
      <c r="T1752">
        <v>163.19999999999999</v>
      </c>
      <c r="U1752">
        <v>88.6</v>
      </c>
      <c r="V1752">
        <v>33.265000000000001</v>
      </c>
      <c r="W1752">
        <v>0.86299999999999999</v>
      </c>
      <c r="X1752">
        <v>2</v>
      </c>
      <c r="Y1752">
        <v>1</v>
      </c>
      <c r="Z1752">
        <f>IF(AND(MIN(data!D1752:'data'!K1752, data!M1752:'data'!Y1752)&gt;=0, IF(data!L1752&lt;0, FALSE, data!L1752&lt;=95),COUNTA(data!D1752:'data'!Y1752)=22), 1, 0)</f>
        <v>0</v>
      </c>
      <c r="AA1752">
        <f>IF(data!D1752=3, IF(COUNTIFS(data!A:A, data!A1752, data!G:G, "&lt;&gt;2")=0, 1, 0), 0)</f>
        <v>0</v>
      </c>
      <c r="AB1752">
        <f>IF(AND(data!G1752=2, COUNTIFS(data!A:A, data!A1752, data!G:G, 2) = data!D1752), 1, 0)</f>
        <v>0</v>
      </c>
      <c r="AC1752" t="str">
        <f>IF(AB1752=1, data!D1752, "0")</f>
        <v>0</v>
      </c>
    </row>
    <row r="1753" spans="1:29" x14ac:dyDescent="0.25">
      <c r="A1753" s="1">
        <v>238351</v>
      </c>
      <c r="B1753">
        <v>1</v>
      </c>
      <c r="C1753" s="1" t="s">
        <v>1774</v>
      </c>
      <c r="D1753">
        <v>2</v>
      </c>
      <c r="E1753">
        <v>8</v>
      </c>
      <c r="F1753">
        <v>19</v>
      </c>
      <c r="G1753">
        <v>1</v>
      </c>
      <c r="H1753">
        <v>60</v>
      </c>
      <c r="I1753">
        <v>2</v>
      </c>
      <c r="J1753">
        <v>1</v>
      </c>
      <c r="K1753">
        <v>5</v>
      </c>
      <c r="L1753">
        <v>16</v>
      </c>
      <c r="M1753">
        <v>2</v>
      </c>
      <c r="N1753">
        <v>4</v>
      </c>
      <c r="O1753">
        <v>3</v>
      </c>
      <c r="P1753">
        <v>1</v>
      </c>
      <c r="Q1753">
        <v>7.4610000000000003</v>
      </c>
      <c r="R1753">
        <v>-1</v>
      </c>
      <c r="S1753">
        <v>0</v>
      </c>
      <c r="T1753">
        <v>177.9</v>
      </c>
      <c r="U1753">
        <v>96.7</v>
      </c>
      <c r="V1753">
        <v>30.553999999999998</v>
      </c>
      <c r="W1753">
        <v>-1</v>
      </c>
      <c r="X1753">
        <v>1</v>
      </c>
      <c r="Y1753">
        <v>3</v>
      </c>
      <c r="Z1753">
        <f>IF(AND(MIN(data!D1753:'data'!K1753, data!M1753:'data'!Y1753)&gt;=0, IF(data!L1753&lt;0, FALSE, data!L1753&lt;=95),COUNTA(data!D1753:'data'!Y1753)=22), 1, 0)</f>
        <v>0</v>
      </c>
      <c r="AA1753">
        <f>IF(data!D1753=3, IF(COUNTIFS(data!A:A, data!A1753, data!G:G, "&lt;&gt;2")=0, 1, 0), 0)</f>
        <v>0</v>
      </c>
      <c r="AB1753">
        <f>IF(AND(data!G1753=2, COUNTIFS(data!A:A, data!A1753, data!G:G, 2) = data!D1753), 1, 0)</f>
        <v>0</v>
      </c>
      <c r="AC1753" t="str">
        <f>IF(AB1753=1, data!D1753, "0")</f>
        <v>0</v>
      </c>
    </row>
    <row r="1754" spans="1:29" x14ac:dyDescent="0.25">
      <c r="A1754" s="1">
        <v>238351</v>
      </c>
      <c r="B1754">
        <v>2</v>
      </c>
      <c r="C1754" s="1" t="s">
        <v>1775</v>
      </c>
      <c r="D1754">
        <v>2</v>
      </c>
      <c r="E1754">
        <v>8</v>
      </c>
      <c r="F1754">
        <v>19</v>
      </c>
      <c r="G1754">
        <v>2</v>
      </c>
      <c r="H1754">
        <v>56</v>
      </c>
      <c r="I1754">
        <v>2</v>
      </c>
      <c r="J1754">
        <v>1</v>
      </c>
      <c r="K1754">
        <v>4</v>
      </c>
      <c r="L1754">
        <v>16</v>
      </c>
      <c r="M1754">
        <v>2</v>
      </c>
      <c r="N1754">
        <v>1</v>
      </c>
      <c r="O1754">
        <v>5</v>
      </c>
      <c r="P1754">
        <v>1</v>
      </c>
      <c r="Q1754">
        <v>12.965</v>
      </c>
      <c r="R1754">
        <v>-1</v>
      </c>
      <c r="S1754">
        <v>1</v>
      </c>
      <c r="T1754">
        <v>156.6</v>
      </c>
      <c r="U1754">
        <v>66.3</v>
      </c>
      <c r="V1754">
        <v>27.035</v>
      </c>
      <c r="W1754">
        <v>-1</v>
      </c>
      <c r="X1754">
        <v>1</v>
      </c>
      <c r="Y1754">
        <v>3</v>
      </c>
      <c r="Z1754">
        <f>IF(AND(MIN(data!D1754:'data'!K1754, data!M1754:'data'!Y1754)&gt;=0, IF(data!L1754&lt;0, FALSE, data!L1754&lt;=95),COUNTA(data!D1754:'data'!Y1754)=22), 1, 0)</f>
        <v>0</v>
      </c>
      <c r="AA1754">
        <f>IF(data!D1754=3, IF(COUNTIFS(data!A:A, data!A1754, data!G:G, "&lt;&gt;2")=0, 1, 0), 0)</f>
        <v>0</v>
      </c>
      <c r="AB1754">
        <f>IF(AND(data!G1754=2, COUNTIFS(data!A:A, data!A1754, data!G:G, 2) = data!D1754), 1, 0)</f>
        <v>0</v>
      </c>
      <c r="AC1754" t="str">
        <f>IF(AB1754=1, data!D1754, "0")</f>
        <v>0</v>
      </c>
    </row>
    <row r="1755" spans="1:29" x14ac:dyDescent="0.25">
      <c r="A1755" s="1">
        <v>239051</v>
      </c>
      <c r="B1755">
        <v>1</v>
      </c>
      <c r="C1755" s="1" t="s">
        <v>1776</v>
      </c>
      <c r="D1755">
        <v>1</v>
      </c>
      <c r="E1755">
        <v>9</v>
      </c>
      <c r="F1755">
        <v>20</v>
      </c>
      <c r="G1755">
        <v>1</v>
      </c>
      <c r="H1755">
        <v>69</v>
      </c>
      <c r="I1755">
        <v>1</v>
      </c>
      <c r="J1755">
        <v>1</v>
      </c>
      <c r="K1755">
        <v>1</v>
      </c>
      <c r="L1755">
        <v>9</v>
      </c>
      <c r="M1755">
        <v>2</v>
      </c>
      <c r="N1755">
        <v>1</v>
      </c>
      <c r="O1755">
        <v>5</v>
      </c>
      <c r="P1755">
        <v>1</v>
      </c>
      <c r="Q1755">
        <v>0.28799999999999998</v>
      </c>
      <c r="R1755">
        <v>-1</v>
      </c>
      <c r="S1755">
        <v>0</v>
      </c>
      <c r="T1755">
        <v>168</v>
      </c>
      <c r="U1755">
        <v>63.9</v>
      </c>
      <c r="V1755">
        <v>22.64</v>
      </c>
      <c r="W1755">
        <v>0.86399999999999999</v>
      </c>
      <c r="X1755">
        <v>1</v>
      </c>
      <c r="Y1755">
        <v>3</v>
      </c>
      <c r="Z1755">
        <f>IF(AND(MIN(data!D1755:'data'!K1755, data!M1755:'data'!Y1755)&gt;=0, IF(data!L1755&lt;0, FALSE, data!L1755&lt;=95),COUNTA(data!D1755:'data'!Y1755)=22), 1, 0)</f>
        <v>0</v>
      </c>
      <c r="AA1755">
        <f>IF(data!D1755=3, IF(COUNTIFS(data!A:A, data!A1755, data!G:G, "&lt;&gt;2")=0, 1, 0), 0)</f>
        <v>0</v>
      </c>
      <c r="AB1755">
        <f>IF(AND(data!G1755=2, COUNTIFS(data!A:A, data!A1755, data!G:G, 2) = data!D1755), 1, 0)</f>
        <v>0</v>
      </c>
      <c r="AC1755" t="str">
        <f>IF(AB1755=1, data!D1755, "0")</f>
        <v>0</v>
      </c>
    </row>
    <row r="1756" spans="1:29" x14ac:dyDescent="0.25">
      <c r="A1756" s="1">
        <v>239151</v>
      </c>
      <c r="B1756">
        <v>1</v>
      </c>
      <c r="C1756" s="1" t="s">
        <v>1777</v>
      </c>
      <c r="D1756">
        <v>3</v>
      </c>
      <c r="E1756">
        <v>9</v>
      </c>
      <c r="F1756">
        <v>20</v>
      </c>
      <c r="G1756">
        <v>2</v>
      </c>
      <c r="H1756">
        <v>48</v>
      </c>
      <c r="I1756">
        <v>4</v>
      </c>
      <c r="J1756">
        <v>1</v>
      </c>
      <c r="K1756">
        <v>3</v>
      </c>
      <c r="L1756">
        <v>11</v>
      </c>
      <c r="M1756">
        <v>2</v>
      </c>
      <c r="N1756">
        <v>4</v>
      </c>
      <c r="O1756">
        <v>2</v>
      </c>
      <c r="P1756">
        <v>1</v>
      </c>
      <c r="Q1756">
        <v>23.499400000000001</v>
      </c>
      <c r="R1756">
        <v>-1</v>
      </c>
      <c r="S1756">
        <v>2</v>
      </c>
      <c r="T1756">
        <v>163.69999999999999</v>
      </c>
      <c r="U1756">
        <v>68.2</v>
      </c>
      <c r="V1756">
        <v>25.45</v>
      </c>
      <c r="W1756">
        <v>0.8</v>
      </c>
      <c r="X1756">
        <v>2</v>
      </c>
      <c r="Y1756">
        <v>1</v>
      </c>
      <c r="Z1756">
        <f>IF(AND(MIN(data!D1756:'data'!K1756, data!M1756:'data'!Y1756)&gt;=0, IF(data!L1756&lt;0, FALSE, data!L1756&lt;=95),COUNTA(data!D1756:'data'!Y1756)=22), 1, 0)</f>
        <v>0</v>
      </c>
      <c r="AA1756">
        <f>IF(data!D1756=3, IF(COUNTIFS(data!A:A, data!A1756, data!G:G, "&lt;&gt;2")=0, 1, 0), 0)</f>
        <v>0</v>
      </c>
      <c r="AB1756">
        <f>IF(AND(data!G1756=2, COUNTIFS(data!A:A, data!A1756, data!G:G, 2) = data!D1756), 1, 0)</f>
        <v>0</v>
      </c>
      <c r="AC1756" t="str">
        <f>IF(AB1756=1, data!D1756, "0")</f>
        <v>0</v>
      </c>
    </row>
    <row r="1757" spans="1:29" x14ac:dyDescent="0.25">
      <c r="A1757" s="1">
        <v>239151</v>
      </c>
      <c r="B1757">
        <v>2</v>
      </c>
      <c r="C1757" s="1" t="s">
        <v>1778</v>
      </c>
      <c r="D1757">
        <v>3</v>
      </c>
      <c r="E1757">
        <v>9</v>
      </c>
      <c r="F1757">
        <v>20</v>
      </c>
      <c r="G1757">
        <v>1</v>
      </c>
      <c r="H1757">
        <v>10</v>
      </c>
      <c r="I1757">
        <v>-1</v>
      </c>
      <c r="J1757">
        <v>1</v>
      </c>
      <c r="K1757">
        <v>-1</v>
      </c>
      <c r="L1757">
        <v>11</v>
      </c>
      <c r="M1757">
        <v>2</v>
      </c>
      <c r="N1757">
        <v>-1</v>
      </c>
      <c r="O1757">
        <v>-1</v>
      </c>
      <c r="P1757">
        <v>-1</v>
      </c>
      <c r="Q1757">
        <v>-1</v>
      </c>
      <c r="R1757">
        <v>-1</v>
      </c>
      <c r="S1757">
        <v>-2</v>
      </c>
      <c r="T1757">
        <v>148</v>
      </c>
      <c r="U1757">
        <v>50.5</v>
      </c>
      <c r="V1757">
        <v>23.055</v>
      </c>
      <c r="W1757">
        <v>-1</v>
      </c>
      <c r="X1757">
        <v>1</v>
      </c>
      <c r="Y1757">
        <v>3</v>
      </c>
      <c r="Z1757">
        <f>IF(AND(MIN(data!D1757:'data'!K1757, data!M1757:'data'!Y1757)&gt;=0, IF(data!L1757&lt;0, FALSE, data!L1757&lt;=95),COUNTA(data!D1757:'data'!Y1757)=22), 1, 0)</f>
        <v>0</v>
      </c>
      <c r="AA1757">
        <f>IF(data!D1757=3, IF(COUNTIFS(data!A:A, data!A1757, data!G:G, "&lt;&gt;2")=0, 1, 0), 0)</f>
        <v>0</v>
      </c>
      <c r="AB1757">
        <f>IF(AND(data!G1757=2, COUNTIFS(data!A:A, data!A1757, data!G:G, 2) = data!D1757), 1, 0)</f>
        <v>0</v>
      </c>
      <c r="AC1757" t="str">
        <f>IF(AB1757=1, data!D1757, "0")</f>
        <v>0</v>
      </c>
    </row>
    <row r="1758" spans="1:29" x14ac:dyDescent="0.25">
      <c r="A1758" s="1">
        <v>239151</v>
      </c>
      <c r="B1758">
        <v>3</v>
      </c>
      <c r="C1758" s="1" t="s">
        <v>1779</v>
      </c>
      <c r="D1758">
        <v>3</v>
      </c>
      <c r="E1758">
        <v>9</v>
      </c>
      <c r="F1758">
        <v>20</v>
      </c>
      <c r="G1758">
        <v>2</v>
      </c>
      <c r="H1758">
        <v>5</v>
      </c>
      <c r="I1758">
        <v>-1</v>
      </c>
      <c r="J1758">
        <v>1</v>
      </c>
      <c r="K1758">
        <v>-1</v>
      </c>
      <c r="L1758">
        <v>11</v>
      </c>
      <c r="M1758">
        <v>2</v>
      </c>
      <c r="N1758">
        <v>-1</v>
      </c>
      <c r="O1758">
        <v>-1</v>
      </c>
      <c r="P1758">
        <v>-1</v>
      </c>
      <c r="Q1758">
        <v>-1</v>
      </c>
      <c r="R1758">
        <v>-1</v>
      </c>
      <c r="S1758">
        <v>-2</v>
      </c>
      <c r="T1758">
        <v>116.2</v>
      </c>
      <c r="U1758">
        <v>21.9</v>
      </c>
      <c r="V1758">
        <v>16.219000000000001</v>
      </c>
      <c r="W1758">
        <v>-1</v>
      </c>
      <c r="X1758">
        <v>-2</v>
      </c>
      <c r="Y1758">
        <v>-2</v>
      </c>
      <c r="Z1758">
        <f>IF(AND(MIN(data!D1758:'data'!K1758, data!M1758:'data'!Y1758)&gt;=0, IF(data!L1758&lt;0, FALSE, data!L1758&lt;=95),COUNTA(data!D1758:'data'!Y1758)=22), 1, 0)</f>
        <v>0</v>
      </c>
      <c r="AA1758">
        <f>IF(data!D1758=3, IF(COUNTIFS(data!A:A, data!A1758, data!G:G, "&lt;&gt;2")=0, 1, 0), 0)</f>
        <v>0</v>
      </c>
      <c r="AB1758">
        <f>IF(AND(data!G1758=2, COUNTIFS(data!A:A, data!A1758, data!G:G, 2) = data!D1758), 1, 0)</f>
        <v>0</v>
      </c>
      <c r="AC1758" t="str">
        <f>IF(AB1758=1, data!D1758, "0")</f>
        <v>0</v>
      </c>
    </row>
    <row r="1759" spans="1:29" x14ac:dyDescent="0.25">
      <c r="A1759" s="1">
        <v>239181</v>
      </c>
      <c r="B1759">
        <v>1</v>
      </c>
      <c r="C1759" s="1" t="s">
        <v>1780</v>
      </c>
      <c r="D1759">
        <v>2</v>
      </c>
      <c r="E1759">
        <v>9</v>
      </c>
      <c r="F1759">
        <v>20</v>
      </c>
      <c r="G1759">
        <v>1</v>
      </c>
      <c r="H1759">
        <v>74</v>
      </c>
      <c r="I1759">
        <v>2</v>
      </c>
      <c r="J1759">
        <v>1</v>
      </c>
      <c r="K1759">
        <v>1</v>
      </c>
      <c r="L1759">
        <v>15</v>
      </c>
      <c r="M1759">
        <v>2</v>
      </c>
      <c r="N1759">
        <v>1</v>
      </c>
      <c r="O1759">
        <v>5</v>
      </c>
      <c r="P1759">
        <v>1</v>
      </c>
      <c r="Q1759">
        <v>35.75</v>
      </c>
      <c r="R1759">
        <v>-1</v>
      </c>
      <c r="S1759">
        <v>0</v>
      </c>
      <c r="T1759">
        <v>178.1</v>
      </c>
      <c r="U1759">
        <v>99.7</v>
      </c>
      <c r="V1759">
        <v>31.431999999999999</v>
      </c>
      <c r="W1759">
        <v>0.95599999999999996</v>
      </c>
      <c r="X1759">
        <v>2</v>
      </c>
      <c r="Y1759">
        <v>1</v>
      </c>
      <c r="Z1759">
        <f>IF(AND(MIN(data!D1759:'data'!K1759, data!M1759:'data'!Y1759)&gt;=0, IF(data!L1759&lt;0, FALSE, data!L1759&lt;=95),COUNTA(data!D1759:'data'!Y1759)=22), 1, 0)</f>
        <v>0</v>
      </c>
      <c r="AA1759">
        <f>IF(data!D1759=3, IF(COUNTIFS(data!A:A, data!A1759, data!G:G, "&lt;&gt;2")=0, 1, 0), 0)</f>
        <v>0</v>
      </c>
      <c r="AB1759">
        <f>IF(AND(data!G1759=2, COUNTIFS(data!A:A, data!A1759, data!G:G, 2) = data!D1759), 1, 0)</f>
        <v>0</v>
      </c>
      <c r="AC1759" t="str">
        <f>IF(AB1759=1, data!D1759, "0")</f>
        <v>0</v>
      </c>
    </row>
    <row r="1760" spans="1:29" x14ac:dyDescent="0.25">
      <c r="A1760" s="1">
        <v>239181</v>
      </c>
      <c r="B1760">
        <v>2</v>
      </c>
      <c r="C1760" s="1" t="s">
        <v>1781</v>
      </c>
      <c r="D1760">
        <v>2</v>
      </c>
      <c r="E1760">
        <v>9</v>
      </c>
      <c r="F1760">
        <v>20</v>
      </c>
      <c r="G1760">
        <v>2</v>
      </c>
      <c r="H1760">
        <v>51</v>
      </c>
      <c r="I1760">
        <v>2</v>
      </c>
      <c r="J1760">
        <v>1</v>
      </c>
      <c r="K1760">
        <v>7</v>
      </c>
      <c r="L1760">
        <v>15</v>
      </c>
      <c r="M1760">
        <v>1</v>
      </c>
      <c r="N1760">
        <v>4</v>
      </c>
      <c r="O1760">
        <v>2</v>
      </c>
      <c r="P1760">
        <v>1</v>
      </c>
      <c r="Q1760">
        <v>35.75</v>
      </c>
      <c r="R1760">
        <v>-1</v>
      </c>
      <c r="S1760">
        <v>0</v>
      </c>
      <c r="T1760">
        <v>167.2</v>
      </c>
      <c r="U1760">
        <v>61.1</v>
      </c>
      <c r="V1760">
        <v>21.856000000000002</v>
      </c>
      <c r="W1760">
        <v>0.80100000000000005</v>
      </c>
      <c r="X1760">
        <v>1</v>
      </c>
      <c r="Y1760">
        <v>3</v>
      </c>
      <c r="Z1760">
        <f>IF(AND(MIN(data!D1760:'data'!K1760, data!M1760:'data'!Y1760)&gt;=0, IF(data!L1760&lt;0, FALSE, data!L1760&lt;=95),COUNTA(data!D1760:'data'!Y1760)=22), 1, 0)</f>
        <v>0</v>
      </c>
      <c r="AA1760">
        <f>IF(data!D1760=3, IF(COUNTIFS(data!A:A, data!A1760, data!G:G, "&lt;&gt;2")=0, 1, 0), 0)</f>
        <v>0</v>
      </c>
      <c r="AB1760">
        <f>IF(AND(data!G1760=2, COUNTIFS(data!A:A, data!A1760, data!G:G, 2) = data!D1760), 1, 0)</f>
        <v>0</v>
      </c>
      <c r="AC1760" t="str">
        <f>IF(AB1760=1, data!D1760, "0")</f>
        <v>0</v>
      </c>
    </row>
    <row r="1761" spans="1:29" x14ac:dyDescent="0.25">
      <c r="A1761" s="1">
        <v>239201</v>
      </c>
      <c r="B1761">
        <v>1</v>
      </c>
      <c r="C1761" s="1" t="s">
        <v>1782</v>
      </c>
      <c r="D1761">
        <v>2</v>
      </c>
      <c r="E1761">
        <v>9</v>
      </c>
      <c r="F1761">
        <v>20</v>
      </c>
      <c r="G1761">
        <v>2</v>
      </c>
      <c r="H1761">
        <v>30</v>
      </c>
      <c r="I1761">
        <v>1</v>
      </c>
      <c r="J1761">
        <v>1</v>
      </c>
      <c r="K1761">
        <v>1</v>
      </c>
      <c r="L1761">
        <v>19</v>
      </c>
      <c r="M1761">
        <v>1</v>
      </c>
      <c r="N1761">
        <v>1</v>
      </c>
      <c r="O1761">
        <v>5</v>
      </c>
      <c r="P1761">
        <v>1</v>
      </c>
      <c r="Q1761">
        <v>29</v>
      </c>
      <c r="R1761">
        <v>-1</v>
      </c>
      <c r="S1761">
        <v>-2</v>
      </c>
      <c r="T1761">
        <v>169.7</v>
      </c>
      <c r="U1761">
        <v>64.099999999999994</v>
      </c>
      <c r="V1761">
        <v>22.257999999999999</v>
      </c>
      <c r="W1761">
        <v>0.73499999999999999</v>
      </c>
      <c r="X1761">
        <v>-2</v>
      </c>
      <c r="Y1761">
        <v>-2</v>
      </c>
      <c r="Z1761">
        <f>IF(AND(MIN(data!D1761:'data'!K1761, data!M1761:'data'!Y1761)&gt;=0, IF(data!L1761&lt;0, FALSE, data!L1761&lt;=95),COUNTA(data!D1761:'data'!Y1761)=22), 1, 0)</f>
        <v>0</v>
      </c>
      <c r="AA1761">
        <f>IF(data!D1761=3, IF(COUNTIFS(data!A:A, data!A1761, data!G:G, "&lt;&gt;2")=0, 1, 0), 0)</f>
        <v>0</v>
      </c>
      <c r="AB1761">
        <f>IF(AND(data!G1761=2, COUNTIFS(data!A:A, data!A1761, data!G:G, 2) = data!D1761), 1, 0)</f>
        <v>1</v>
      </c>
      <c r="AC1761">
        <f>IF(AB1761=1, data!D1761, "0")</f>
        <v>2</v>
      </c>
    </row>
    <row r="1762" spans="1:29" x14ac:dyDescent="0.25">
      <c r="A1762" s="1">
        <v>239201</v>
      </c>
      <c r="B1762">
        <v>2</v>
      </c>
      <c r="C1762" s="1" t="s">
        <v>1783</v>
      </c>
      <c r="D1762">
        <v>2</v>
      </c>
      <c r="E1762">
        <v>9</v>
      </c>
      <c r="F1762">
        <v>20</v>
      </c>
      <c r="G1762">
        <v>2</v>
      </c>
      <c r="H1762">
        <v>27</v>
      </c>
      <c r="I1762">
        <v>1</v>
      </c>
      <c r="J1762">
        <v>1</v>
      </c>
      <c r="K1762">
        <v>3</v>
      </c>
      <c r="L1762">
        <v>19</v>
      </c>
      <c r="M1762">
        <v>1</v>
      </c>
      <c r="N1762">
        <v>4</v>
      </c>
      <c r="O1762">
        <v>1</v>
      </c>
      <c r="P1762">
        <v>1</v>
      </c>
      <c r="Q1762">
        <v>10.558</v>
      </c>
      <c r="R1762">
        <v>-1</v>
      </c>
      <c r="S1762">
        <v>-2</v>
      </c>
      <c r="T1762">
        <v>165.2</v>
      </c>
      <c r="U1762">
        <v>58.7</v>
      </c>
      <c r="V1762">
        <v>21.509</v>
      </c>
      <c r="W1762">
        <v>0.76800000000000002</v>
      </c>
      <c r="X1762">
        <v>-2</v>
      </c>
      <c r="Y1762">
        <v>-2</v>
      </c>
      <c r="Z1762">
        <f>IF(AND(MIN(data!D1762:'data'!K1762, data!M1762:'data'!Y1762)&gt;=0, IF(data!L1762&lt;0, FALSE, data!L1762&lt;=95),COUNTA(data!D1762:'data'!Y1762)=22), 1, 0)</f>
        <v>0</v>
      </c>
      <c r="AA1762">
        <f>IF(data!D1762=3, IF(COUNTIFS(data!A:A, data!A1762, data!G:G, "&lt;&gt;2")=0, 1, 0), 0)</f>
        <v>0</v>
      </c>
      <c r="AB1762">
        <f>IF(AND(data!G1762=2, COUNTIFS(data!A:A, data!A1762, data!G:G, 2) = data!D1762), 1, 0)</f>
        <v>1</v>
      </c>
      <c r="AC1762">
        <f>IF(AB1762=1, data!D1762, "0")</f>
        <v>2</v>
      </c>
    </row>
    <row r="1763" spans="1:29" x14ac:dyDescent="0.25">
      <c r="A1763" s="1">
        <v>239251</v>
      </c>
      <c r="B1763">
        <v>1</v>
      </c>
      <c r="C1763" s="1" t="s">
        <v>1784</v>
      </c>
      <c r="D1763">
        <v>3</v>
      </c>
      <c r="E1763">
        <v>9</v>
      </c>
      <c r="F1763">
        <v>20</v>
      </c>
      <c r="G1763">
        <v>1</v>
      </c>
      <c r="H1763">
        <v>20</v>
      </c>
      <c r="I1763">
        <v>1</v>
      </c>
      <c r="J1763">
        <v>1</v>
      </c>
      <c r="K1763">
        <v>3</v>
      </c>
      <c r="L1763">
        <v>7</v>
      </c>
      <c r="M1763">
        <v>2</v>
      </c>
      <c r="N1763">
        <v>1</v>
      </c>
      <c r="O1763">
        <v>5</v>
      </c>
      <c r="P1763">
        <v>1</v>
      </c>
      <c r="Q1763">
        <v>52.5</v>
      </c>
      <c r="R1763">
        <v>4</v>
      </c>
      <c r="S1763">
        <v>4</v>
      </c>
      <c r="T1763">
        <v>178.8</v>
      </c>
      <c r="U1763">
        <v>78.2</v>
      </c>
      <c r="V1763">
        <v>24.460999999999999</v>
      </c>
      <c r="W1763">
        <v>-1</v>
      </c>
      <c r="X1763">
        <v>1</v>
      </c>
      <c r="Y1763">
        <v>3</v>
      </c>
      <c r="Z1763">
        <f>IF(AND(MIN(data!D1763:'data'!K1763, data!M1763:'data'!Y1763)&gt;=0, IF(data!L1763&lt;0, FALSE, data!L1763&lt;=95),COUNTA(data!D1763:'data'!Y1763)=22), 1, 0)</f>
        <v>0</v>
      </c>
      <c r="AA1763">
        <f>IF(data!D1763=3, IF(COUNTIFS(data!A:A, data!A1763, data!G:G, "&lt;&gt;2")=0, 1, 0), 0)</f>
        <v>0</v>
      </c>
      <c r="AB1763">
        <f>IF(AND(data!G1763=2, COUNTIFS(data!A:A, data!A1763, data!G:G, 2) = data!D1763), 1, 0)</f>
        <v>0</v>
      </c>
      <c r="AC1763" t="str">
        <f>IF(AB1763=1, data!D1763, "0")</f>
        <v>0</v>
      </c>
    </row>
    <row r="1764" spans="1:29" x14ac:dyDescent="0.25">
      <c r="A1764" s="1">
        <v>239251</v>
      </c>
      <c r="B1764">
        <v>2</v>
      </c>
      <c r="C1764" s="1" t="s">
        <v>1785</v>
      </c>
      <c r="D1764">
        <v>3</v>
      </c>
      <c r="E1764">
        <v>9</v>
      </c>
      <c r="F1764">
        <v>20</v>
      </c>
      <c r="G1764">
        <v>2</v>
      </c>
      <c r="H1764">
        <v>19</v>
      </c>
      <c r="I1764">
        <v>1</v>
      </c>
      <c r="J1764">
        <v>1</v>
      </c>
      <c r="K1764">
        <v>3</v>
      </c>
      <c r="L1764">
        <v>7</v>
      </c>
      <c r="M1764">
        <v>2</v>
      </c>
      <c r="N1764">
        <v>4</v>
      </c>
      <c r="O1764">
        <v>1</v>
      </c>
      <c r="P1764">
        <v>1</v>
      </c>
      <c r="Q1764">
        <v>15</v>
      </c>
      <c r="R1764">
        <v>0</v>
      </c>
      <c r="S1764">
        <v>4</v>
      </c>
      <c r="T1764">
        <v>172.2</v>
      </c>
      <c r="U1764">
        <v>63.5</v>
      </c>
      <c r="V1764">
        <v>21.414000000000001</v>
      </c>
      <c r="W1764">
        <v>-1</v>
      </c>
      <c r="X1764">
        <v>1</v>
      </c>
      <c r="Y1764">
        <v>3</v>
      </c>
      <c r="Z1764">
        <f>IF(AND(MIN(data!D1764:'data'!K1764, data!M1764:'data'!Y1764)&gt;=0, IF(data!L1764&lt;0, FALSE, data!L1764&lt;=95),COUNTA(data!D1764:'data'!Y1764)=22), 1, 0)</f>
        <v>0</v>
      </c>
      <c r="AA1764">
        <f>IF(data!D1764=3, IF(COUNTIFS(data!A:A, data!A1764, data!G:G, "&lt;&gt;2")=0, 1, 0), 0)</f>
        <v>0</v>
      </c>
      <c r="AB1764">
        <f>IF(AND(data!G1764=2, COUNTIFS(data!A:A, data!A1764, data!G:G, 2) = data!D1764), 1, 0)</f>
        <v>0</v>
      </c>
      <c r="AC1764" t="str">
        <f>IF(AB1764=1, data!D1764, "0")</f>
        <v>0</v>
      </c>
    </row>
    <row r="1765" spans="1:29" x14ac:dyDescent="0.25">
      <c r="A1765" s="1">
        <v>239251</v>
      </c>
      <c r="B1765">
        <v>3</v>
      </c>
      <c r="C1765" s="1" t="s">
        <v>1786</v>
      </c>
      <c r="D1765">
        <v>3</v>
      </c>
      <c r="E1765">
        <v>9</v>
      </c>
      <c r="F1765">
        <v>20</v>
      </c>
      <c r="G1765">
        <v>1</v>
      </c>
      <c r="H1765">
        <v>19</v>
      </c>
      <c r="I1765">
        <v>1</v>
      </c>
      <c r="J1765">
        <v>1</v>
      </c>
      <c r="K1765">
        <v>3</v>
      </c>
      <c r="L1765">
        <v>7</v>
      </c>
      <c r="M1765">
        <v>2</v>
      </c>
      <c r="N1765">
        <v>1</v>
      </c>
      <c r="O1765">
        <v>5</v>
      </c>
      <c r="P1765">
        <v>1</v>
      </c>
      <c r="Q1765">
        <v>47</v>
      </c>
      <c r="R1765">
        <v>3</v>
      </c>
      <c r="S1765">
        <v>0</v>
      </c>
      <c r="T1765">
        <v>187.2</v>
      </c>
      <c r="U1765">
        <v>66.2</v>
      </c>
      <c r="V1765">
        <v>18.890999999999998</v>
      </c>
      <c r="W1765">
        <v>-1</v>
      </c>
      <c r="X1765">
        <v>3</v>
      </c>
      <c r="Y1765">
        <v>2</v>
      </c>
      <c r="Z1765">
        <f>IF(AND(MIN(data!D1765:'data'!K1765, data!M1765:'data'!Y1765)&gt;=0, IF(data!L1765&lt;0, FALSE, data!L1765&lt;=95),COUNTA(data!D1765:'data'!Y1765)=22), 1, 0)</f>
        <v>0</v>
      </c>
      <c r="AA1765">
        <f>IF(data!D1765=3, IF(COUNTIFS(data!A:A, data!A1765, data!G:G, "&lt;&gt;2")=0, 1, 0), 0)</f>
        <v>0</v>
      </c>
      <c r="AB1765">
        <f>IF(AND(data!G1765=2, COUNTIFS(data!A:A, data!A1765, data!G:G, 2) = data!D1765), 1, 0)</f>
        <v>0</v>
      </c>
      <c r="AC1765" t="str">
        <f>IF(AB1765=1, data!D1765, "0")</f>
        <v>0</v>
      </c>
    </row>
    <row r="1766" spans="1:29" x14ac:dyDescent="0.25">
      <c r="A1766" s="1">
        <v>239271</v>
      </c>
      <c r="B1766">
        <v>1</v>
      </c>
      <c r="C1766" s="1" t="s">
        <v>1787</v>
      </c>
      <c r="D1766">
        <v>3</v>
      </c>
      <c r="E1766">
        <v>9</v>
      </c>
      <c r="F1766">
        <v>20</v>
      </c>
      <c r="G1766">
        <v>1</v>
      </c>
      <c r="H1766">
        <v>63</v>
      </c>
      <c r="I1766">
        <v>2</v>
      </c>
      <c r="J1766">
        <v>1</v>
      </c>
      <c r="K1766">
        <v>1</v>
      </c>
      <c r="L1766">
        <v>97</v>
      </c>
      <c r="M1766">
        <v>2</v>
      </c>
      <c r="N1766">
        <v>1</v>
      </c>
      <c r="O1766">
        <v>5</v>
      </c>
      <c r="P1766">
        <v>1</v>
      </c>
      <c r="Q1766">
        <v>21</v>
      </c>
      <c r="R1766">
        <v>-1</v>
      </c>
      <c r="S1766">
        <v>0</v>
      </c>
      <c r="T1766">
        <v>173</v>
      </c>
      <c r="U1766">
        <v>84.6</v>
      </c>
      <c r="V1766">
        <v>28.266999999999999</v>
      </c>
      <c r="W1766">
        <v>0.878</v>
      </c>
      <c r="X1766">
        <v>1</v>
      </c>
      <c r="Y1766">
        <v>3</v>
      </c>
      <c r="Z1766">
        <f>IF(AND(MIN(data!D1766:'data'!K1766, data!M1766:'data'!Y1766)&gt;=0, IF(data!L1766&lt;0, FALSE, data!L1766&lt;=95),COUNTA(data!D1766:'data'!Y1766)=22), 1, 0)</f>
        <v>0</v>
      </c>
      <c r="AA1766">
        <f>IF(data!D1766=3, IF(COUNTIFS(data!A:A, data!A1766, data!G:G, "&lt;&gt;2")=0, 1, 0), 0)</f>
        <v>0</v>
      </c>
      <c r="AB1766">
        <f>IF(AND(data!G1766=2, COUNTIFS(data!A:A, data!A1766, data!G:G, 2) = data!D1766), 1, 0)</f>
        <v>0</v>
      </c>
      <c r="AC1766" t="str">
        <f>IF(AB1766=1, data!D1766, "0")</f>
        <v>0</v>
      </c>
    </row>
    <row r="1767" spans="1:29" x14ac:dyDescent="0.25">
      <c r="A1767" s="1">
        <v>239271</v>
      </c>
      <c r="B1767">
        <v>2</v>
      </c>
      <c r="C1767" s="1" t="s">
        <v>1788</v>
      </c>
      <c r="D1767">
        <v>3</v>
      </c>
      <c r="E1767">
        <v>9</v>
      </c>
      <c r="F1767">
        <v>20</v>
      </c>
      <c r="G1767">
        <v>2</v>
      </c>
      <c r="H1767">
        <v>59</v>
      </c>
      <c r="I1767">
        <v>2</v>
      </c>
      <c r="J1767">
        <v>1</v>
      </c>
      <c r="K1767">
        <v>1</v>
      </c>
      <c r="L1767">
        <v>97</v>
      </c>
      <c r="M1767">
        <v>2</v>
      </c>
      <c r="N1767">
        <v>3</v>
      </c>
      <c r="O1767">
        <v>5</v>
      </c>
      <c r="P1767">
        <v>1</v>
      </c>
      <c r="Q1767">
        <v>21</v>
      </c>
      <c r="R1767">
        <v>-1</v>
      </c>
      <c r="S1767">
        <v>0</v>
      </c>
      <c r="T1767">
        <v>167.9</v>
      </c>
      <c r="U1767">
        <v>71</v>
      </c>
      <c r="V1767">
        <v>25.186</v>
      </c>
      <c r="W1767">
        <v>0.71</v>
      </c>
      <c r="X1767">
        <v>1</v>
      </c>
      <c r="Y1767">
        <v>3</v>
      </c>
      <c r="Z1767">
        <f>IF(AND(MIN(data!D1767:'data'!K1767, data!M1767:'data'!Y1767)&gt;=0, IF(data!L1767&lt;0, FALSE, data!L1767&lt;=95),COUNTA(data!D1767:'data'!Y1767)=22), 1, 0)</f>
        <v>0</v>
      </c>
      <c r="AA1767">
        <f>IF(data!D1767=3, IF(COUNTIFS(data!A:A, data!A1767, data!G:G, "&lt;&gt;2")=0, 1, 0), 0)</f>
        <v>0</v>
      </c>
      <c r="AB1767">
        <f>IF(AND(data!G1767=2, COUNTIFS(data!A:A, data!A1767, data!G:G, 2) = data!D1767), 1, 0)</f>
        <v>0</v>
      </c>
      <c r="AC1767" t="str">
        <f>IF(AB1767=1, data!D1767, "0")</f>
        <v>0</v>
      </c>
    </row>
    <row r="1768" spans="1:29" x14ac:dyDescent="0.25">
      <c r="A1768" s="1">
        <v>239271</v>
      </c>
      <c r="B1768">
        <v>3</v>
      </c>
      <c r="C1768" s="1" t="s">
        <v>1789</v>
      </c>
      <c r="D1768">
        <v>3</v>
      </c>
      <c r="E1768">
        <v>9</v>
      </c>
      <c r="F1768">
        <v>20</v>
      </c>
      <c r="G1768">
        <v>2</v>
      </c>
      <c r="H1768">
        <v>83</v>
      </c>
      <c r="I1768">
        <v>5</v>
      </c>
      <c r="J1768">
        <v>1</v>
      </c>
      <c r="K1768">
        <v>7</v>
      </c>
      <c r="L1768">
        <v>97</v>
      </c>
      <c r="M1768">
        <v>2</v>
      </c>
      <c r="N1768">
        <v>1</v>
      </c>
      <c r="O1768">
        <v>5</v>
      </c>
      <c r="P1768">
        <v>1</v>
      </c>
      <c r="Q1768">
        <v>0.115</v>
      </c>
      <c r="R1768">
        <v>-1</v>
      </c>
      <c r="S1768">
        <v>0</v>
      </c>
      <c r="T1768">
        <v>146.69999999999999</v>
      </c>
      <c r="U1768">
        <v>42</v>
      </c>
      <c r="V1768">
        <v>19.515999999999998</v>
      </c>
      <c r="W1768">
        <v>0.8</v>
      </c>
      <c r="X1768">
        <v>1</v>
      </c>
      <c r="Y1768">
        <v>3</v>
      </c>
      <c r="Z1768">
        <f>IF(AND(MIN(data!D1768:'data'!K1768, data!M1768:'data'!Y1768)&gt;=0, IF(data!L1768&lt;0, FALSE, data!L1768&lt;=95),COUNTA(data!D1768:'data'!Y1768)=22), 1, 0)</f>
        <v>0</v>
      </c>
      <c r="AA1768">
        <f>IF(data!D1768=3, IF(COUNTIFS(data!A:A, data!A1768, data!G:G, "&lt;&gt;2")=0, 1, 0), 0)</f>
        <v>0</v>
      </c>
      <c r="AB1768">
        <f>IF(AND(data!G1768=2, COUNTIFS(data!A:A, data!A1768, data!G:G, 2) = data!D1768), 1, 0)</f>
        <v>0</v>
      </c>
      <c r="AC1768" t="str">
        <f>IF(AB1768=1, data!D1768, "0")</f>
        <v>0</v>
      </c>
    </row>
    <row r="1769" spans="1:29" x14ac:dyDescent="0.25">
      <c r="A1769" s="1">
        <v>239341</v>
      </c>
      <c r="B1769">
        <v>1</v>
      </c>
      <c r="C1769" s="1" t="s">
        <v>1790</v>
      </c>
      <c r="D1769">
        <v>1</v>
      </c>
      <c r="E1769">
        <v>9</v>
      </c>
      <c r="F1769">
        <v>20</v>
      </c>
      <c r="G1769">
        <v>1</v>
      </c>
      <c r="H1769">
        <v>36</v>
      </c>
      <c r="I1769">
        <v>1</v>
      </c>
      <c r="J1769">
        <v>1</v>
      </c>
      <c r="K1769">
        <v>1</v>
      </c>
      <c r="L1769">
        <v>21</v>
      </c>
      <c r="M1769">
        <v>1</v>
      </c>
      <c r="N1769">
        <v>1</v>
      </c>
      <c r="O1769">
        <v>5</v>
      </c>
      <c r="P1769">
        <v>1</v>
      </c>
      <c r="Q1769">
        <v>7.73</v>
      </c>
      <c r="R1769">
        <v>-1</v>
      </c>
      <c r="S1769">
        <v>3</v>
      </c>
      <c r="T1769">
        <v>166</v>
      </c>
      <c r="U1769">
        <v>63.8</v>
      </c>
      <c r="V1769">
        <v>23.152999999999999</v>
      </c>
      <c r="W1769">
        <v>-1</v>
      </c>
      <c r="X1769">
        <v>1</v>
      </c>
      <c r="Y1769">
        <v>1</v>
      </c>
      <c r="Z1769">
        <f>IF(AND(MIN(data!D1769:'data'!K1769, data!M1769:'data'!Y1769)&gt;=0, IF(data!L1769&lt;0, FALSE, data!L1769&lt;=95),COUNTA(data!D1769:'data'!Y1769)=22), 1, 0)</f>
        <v>0</v>
      </c>
      <c r="AA1769">
        <f>IF(data!D1769=3, IF(COUNTIFS(data!A:A, data!A1769, data!G:G, "&lt;&gt;2")=0, 1, 0), 0)</f>
        <v>0</v>
      </c>
      <c r="AB1769">
        <f>IF(AND(data!G1769=2, COUNTIFS(data!A:A, data!A1769, data!G:G, 2) = data!D1769), 1, 0)</f>
        <v>0</v>
      </c>
      <c r="AC1769" t="str">
        <f>IF(AB1769=1, data!D1769, "0")</f>
        <v>0</v>
      </c>
    </row>
    <row r="1770" spans="1:29" x14ac:dyDescent="0.25">
      <c r="A1770" s="1">
        <v>239351</v>
      </c>
      <c r="B1770">
        <v>1</v>
      </c>
      <c r="C1770" s="1" t="s">
        <v>1791</v>
      </c>
      <c r="D1770">
        <v>3</v>
      </c>
      <c r="E1770">
        <v>9</v>
      </c>
      <c r="F1770">
        <v>20</v>
      </c>
      <c r="G1770">
        <v>2</v>
      </c>
      <c r="H1770">
        <v>46</v>
      </c>
      <c r="I1770">
        <v>2</v>
      </c>
      <c r="J1770">
        <v>1</v>
      </c>
      <c r="K1770">
        <v>1</v>
      </c>
      <c r="L1770">
        <v>20</v>
      </c>
      <c r="M1770">
        <v>1</v>
      </c>
      <c r="N1770">
        <v>4</v>
      </c>
      <c r="O1770">
        <v>1</v>
      </c>
      <c r="P1770">
        <v>1</v>
      </c>
      <c r="Q1770">
        <v>16.114999999999998</v>
      </c>
      <c r="R1770">
        <v>-1</v>
      </c>
      <c r="S1770">
        <v>7</v>
      </c>
      <c r="T1770">
        <v>166.3</v>
      </c>
      <c r="U1770">
        <v>73</v>
      </c>
      <c r="V1770">
        <v>26.396000000000001</v>
      </c>
      <c r="W1770">
        <v>-1</v>
      </c>
      <c r="X1770">
        <v>2</v>
      </c>
      <c r="Y1770">
        <v>3</v>
      </c>
      <c r="Z1770">
        <f>IF(AND(MIN(data!D1770:'data'!K1770, data!M1770:'data'!Y1770)&gt;=0, IF(data!L1770&lt;0, FALSE, data!L1770&lt;=95),COUNTA(data!D1770:'data'!Y1770)=22), 1, 0)</f>
        <v>0</v>
      </c>
      <c r="AA1770">
        <f>IF(data!D1770=3, IF(COUNTIFS(data!A:A, data!A1770, data!G:G, "&lt;&gt;2")=0, 1, 0), 0)</f>
        <v>0</v>
      </c>
      <c r="AB1770">
        <f>IF(AND(data!G1770=2, COUNTIFS(data!A:A, data!A1770, data!G:G, 2) = data!D1770), 1, 0)</f>
        <v>0</v>
      </c>
      <c r="AC1770" t="str">
        <f>IF(AB1770=1, data!D1770, "0")</f>
        <v>0</v>
      </c>
    </row>
    <row r="1771" spans="1:29" x14ac:dyDescent="0.25">
      <c r="A1771" s="1">
        <v>239351</v>
      </c>
      <c r="B1771">
        <v>2</v>
      </c>
      <c r="C1771" s="1" t="s">
        <v>1792</v>
      </c>
      <c r="D1771">
        <v>3</v>
      </c>
      <c r="E1771">
        <v>9</v>
      </c>
      <c r="F1771">
        <v>20</v>
      </c>
      <c r="G1771">
        <v>1</v>
      </c>
      <c r="H1771">
        <v>13</v>
      </c>
      <c r="I1771">
        <v>-1</v>
      </c>
      <c r="J1771">
        <v>1</v>
      </c>
      <c r="K1771">
        <v>-1</v>
      </c>
      <c r="L1771">
        <v>20</v>
      </c>
      <c r="M1771">
        <v>1</v>
      </c>
      <c r="N1771">
        <v>-1</v>
      </c>
      <c r="O1771">
        <v>-1</v>
      </c>
      <c r="P1771">
        <v>-1</v>
      </c>
      <c r="Q1771">
        <v>-1</v>
      </c>
      <c r="R1771">
        <v>-1</v>
      </c>
      <c r="S1771">
        <v>2</v>
      </c>
      <c r="T1771">
        <v>174.5</v>
      </c>
      <c r="U1771">
        <v>52.6</v>
      </c>
      <c r="V1771">
        <v>17.274000000000001</v>
      </c>
      <c r="W1771">
        <v>-1</v>
      </c>
      <c r="X1771">
        <v>-8</v>
      </c>
      <c r="Y1771">
        <v>2</v>
      </c>
      <c r="Z1771">
        <f>IF(AND(MIN(data!D1771:'data'!K1771, data!M1771:'data'!Y1771)&gt;=0, IF(data!L1771&lt;0, FALSE, data!L1771&lt;=95),COUNTA(data!D1771:'data'!Y1771)=22), 1, 0)</f>
        <v>0</v>
      </c>
      <c r="AA1771">
        <f>IF(data!D1771=3, IF(COUNTIFS(data!A:A, data!A1771, data!G:G, "&lt;&gt;2")=0, 1, 0), 0)</f>
        <v>0</v>
      </c>
      <c r="AB1771">
        <f>IF(AND(data!G1771=2, COUNTIFS(data!A:A, data!A1771, data!G:G, 2) = data!D1771), 1, 0)</f>
        <v>0</v>
      </c>
      <c r="AC1771" t="str">
        <f>IF(AB1771=1, data!D1771, "0")</f>
        <v>0</v>
      </c>
    </row>
    <row r="1772" spans="1:29" x14ac:dyDescent="0.25">
      <c r="A1772" s="1">
        <v>239351</v>
      </c>
      <c r="B1772">
        <v>3</v>
      </c>
      <c r="C1772" s="1" t="s">
        <v>1793</v>
      </c>
      <c r="D1772">
        <v>3</v>
      </c>
      <c r="E1772">
        <v>9</v>
      </c>
      <c r="F1772">
        <v>20</v>
      </c>
      <c r="G1772">
        <v>1</v>
      </c>
      <c r="H1772">
        <v>9</v>
      </c>
      <c r="I1772">
        <v>-1</v>
      </c>
      <c r="J1772">
        <v>1</v>
      </c>
      <c r="K1772">
        <v>-1</v>
      </c>
      <c r="L1772">
        <v>20</v>
      </c>
      <c r="M1772">
        <v>1</v>
      </c>
      <c r="N1772">
        <v>-1</v>
      </c>
      <c r="O1772">
        <v>-1</v>
      </c>
      <c r="P1772">
        <v>-1</v>
      </c>
      <c r="Q1772">
        <v>-1</v>
      </c>
      <c r="R1772">
        <v>-1</v>
      </c>
      <c r="S1772">
        <v>-2</v>
      </c>
      <c r="T1772">
        <v>140.9</v>
      </c>
      <c r="U1772">
        <v>35.4</v>
      </c>
      <c r="V1772">
        <v>17.831</v>
      </c>
      <c r="W1772">
        <v>-1</v>
      </c>
      <c r="X1772">
        <v>-8</v>
      </c>
      <c r="Y1772">
        <v>3</v>
      </c>
      <c r="Z1772">
        <f>IF(AND(MIN(data!D1772:'data'!K1772, data!M1772:'data'!Y1772)&gt;=0, IF(data!L1772&lt;0, FALSE, data!L1772&lt;=95),COUNTA(data!D1772:'data'!Y1772)=22), 1, 0)</f>
        <v>0</v>
      </c>
      <c r="AA1772">
        <f>IF(data!D1772=3, IF(COUNTIFS(data!A:A, data!A1772, data!G:G, "&lt;&gt;2")=0, 1, 0), 0)</f>
        <v>0</v>
      </c>
      <c r="AB1772">
        <f>IF(AND(data!G1772=2, COUNTIFS(data!A:A, data!A1772, data!G:G, 2) = data!D1772), 1, 0)</f>
        <v>0</v>
      </c>
      <c r="AC1772" t="str">
        <f>IF(AB1772=1, data!D1772, "0")</f>
        <v>0</v>
      </c>
    </row>
    <row r="1773" spans="1:29" x14ac:dyDescent="0.25">
      <c r="A1773" s="1">
        <v>239371</v>
      </c>
      <c r="B1773">
        <v>1</v>
      </c>
      <c r="C1773" s="1" t="s">
        <v>1794</v>
      </c>
      <c r="D1773">
        <v>2</v>
      </c>
      <c r="E1773">
        <v>9</v>
      </c>
      <c r="F1773">
        <v>20</v>
      </c>
      <c r="G1773">
        <v>1</v>
      </c>
      <c r="H1773">
        <v>67</v>
      </c>
      <c r="I1773">
        <v>2</v>
      </c>
      <c r="J1773">
        <v>1</v>
      </c>
      <c r="K1773">
        <v>1</v>
      </c>
      <c r="L1773">
        <v>29</v>
      </c>
      <c r="M1773">
        <v>2</v>
      </c>
      <c r="N1773">
        <v>1</v>
      </c>
      <c r="O1773">
        <v>5</v>
      </c>
      <c r="P1773">
        <v>1</v>
      </c>
      <c r="Q1773">
        <v>8.8550000000000004</v>
      </c>
      <c r="R1773">
        <v>-1</v>
      </c>
      <c r="S1773">
        <v>1</v>
      </c>
      <c r="T1773">
        <v>181.2</v>
      </c>
      <c r="U1773">
        <v>85.3</v>
      </c>
      <c r="V1773">
        <v>25.98</v>
      </c>
      <c r="W1773">
        <v>0.94799999999999995</v>
      </c>
      <c r="X1773">
        <v>2</v>
      </c>
      <c r="Y1773">
        <v>1</v>
      </c>
      <c r="Z1773">
        <f>IF(AND(MIN(data!D1773:'data'!K1773, data!M1773:'data'!Y1773)&gt;=0, IF(data!L1773&lt;0, FALSE, data!L1773&lt;=95),COUNTA(data!D1773:'data'!Y1773)=22), 1, 0)</f>
        <v>0</v>
      </c>
      <c r="AA1773">
        <f>IF(data!D1773=3, IF(COUNTIFS(data!A:A, data!A1773, data!G:G, "&lt;&gt;2")=0, 1, 0), 0)</f>
        <v>0</v>
      </c>
      <c r="AB1773">
        <f>IF(AND(data!G1773=2, COUNTIFS(data!A:A, data!A1773, data!G:G, 2) = data!D1773), 1, 0)</f>
        <v>0</v>
      </c>
      <c r="AC1773" t="str">
        <f>IF(AB1773=1, data!D1773, "0")</f>
        <v>0</v>
      </c>
    </row>
    <row r="1774" spans="1:29" x14ac:dyDescent="0.25">
      <c r="A1774" s="1">
        <v>239371</v>
      </c>
      <c r="B1774">
        <v>2</v>
      </c>
      <c r="C1774" s="1" t="s">
        <v>1795</v>
      </c>
      <c r="D1774">
        <v>2</v>
      </c>
      <c r="E1774">
        <v>9</v>
      </c>
      <c r="F1774">
        <v>20</v>
      </c>
      <c r="G1774">
        <v>2</v>
      </c>
      <c r="H1774">
        <v>64</v>
      </c>
      <c r="I1774">
        <v>2</v>
      </c>
      <c r="J1774">
        <v>1</v>
      </c>
      <c r="K1774">
        <v>1</v>
      </c>
      <c r="L1774">
        <v>29</v>
      </c>
      <c r="M1774">
        <v>2</v>
      </c>
      <c r="N1774">
        <v>1</v>
      </c>
      <c r="O1774">
        <v>5</v>
      </c>
      <c r="P1774">
        <v>1</v>
      </c>
      <c r="Q1774">
        <v>14.925000000000001</v>
      </c>
      <c r="R1774">
        <v>-1</v>
      </c>
      <c r="S1774">
        <v>1</v>
      </c>
      <c r="T1774">
        <v>166.2</v>
      </c>
      <c r="U1774">
        <v>63.3</v>
      </c>
      <c r="V1774">
        <v>22.916</v>
      </c>
      <c r="W1774">
        <v>0.80300000000000005</v>
      </c>
      <c r="X1774">
        <v>1</v>
      </c>
      <c r="Y1774">
        <v>1</v>
      </c>
      <c r="Z1774">
        <f>IF(AND(MIN(data!D1774:'data'!K1774, data!M1774:'data'!Y1774)&gt;=0, IF(data!L1774&lt;0, FALSE, data!L1774&lt;=95),COUNTA(data!D1774:'data'!Y1774)=22), 1, 0)</f>
        <v>0</v>
      </c>
      <c r="AA1774">
        <f>IF(data!D1774=3, IF(COUNTIFS(data!A:A, data!A1774, data!G:G, "&lt;&gt;2")=0, 1, 0), 0)</f>
        <v>0</v>
      </c>
      <c r="AB1774">
        <f>IF(AND(data!G1774=2, COUNTIFS(data!A:A, data!A1774, data!G:G, 2) = data!D1774), 1, 0)</f>
        <v>0</v>
      </c>
      <c r="AC1774" t="str">
        <f>IF(AB1774=1, data!D1774, "0")</f>
        <v>0</v>
      </c>
    </row>
    <row r="1775" spans="1:29" x14ac:dyDescent="0.25">
      <c r="A1775" s="1">
        <v>240201</v>
      </c>
      <c r="B1775">
        <v>1</v>
      </c>
      <c r="C1775" s="1" t="s">
        <v>1796</v>
      </c>
      <c r="D1775">
        <v>1</v>
      </c>
      <c r="E1775">
        <v>5</v>
      </c>
      <c r="F1775">
        <v>27</v>
      </c>
      <c r="G1775">
        <v>2</v>
      </c>
      <c r="H1775">
        <v>25</v>
      </c>
      <c r="I1775">
        <v>1</v>
      </c>
      <c r="J1775">
        <v>6</v>
      </c>
      <c r="K1775">
        <v>1</v>
      </c>
      <c r="L1775">
        <v>19</v>
      </c>
      <c r="M1775">
        <v>2</v>
      </c>
      <c r="N1775">
        <v>2</v>
      </c>
      <c r="O1775">
        <v>5</v>
      </c>
      <c r="P1775">
        <v>1</v>
      </c>
      <c r="Q1775">
        <v>23</v>
      </c>
      <c r="R1775">
        <v>-1</v>
      </c>
      <c r="S1775">
        <v>4</v>
      </c>
      <c r="T1775">
        <v>170.9</v>
      </c>
      <c r="U1775">
        <v>70.900000000000006</v>
      </c>
      <c r="V1775">
        <v>24.274999999999999</v>
      </c>
      <c r="W1775">
        <v>-1</v>
      </c>
      <c r="X1775">
        <v>1</v>
      </c>
      <c r="Y1775">
        <v>1</v>
      </c>
      <c r="Z1775">
        <f>IF(AND(MIN(data!D1775:'data'!K1775, data!M1775:'data'!Y1775)&gt;=0, IF(data!L1775&lt;0, FALSE, data!L1775&lt;=95),COUNTA(data!D1775:'data'!Y1775)=22), 1, 0)</f>
        <v>0</v>
      </c>
      <c r="AA1775">
        <f>IF(data!D1775=3, IF(COUNTIFS(data!A:A, data!A1775, data!G:G, "&lt;&gt;2")=0, 1, 0), 0)</f>
        <v>0</v>
      </c>
      <c r="AB1775">
        <f>IF(AND(data!G1775=2, COUNTIFS(data!A:A, data!A1775, data!G:G, 2) = data!D1775), 1, 0)</f>
        <v>1</v>
      </c>
      <c r="AC1775">
        <f>IF(AB1775=1, data!D1775, "0")</f>
        <v>1</v>
      </c>
    </row>
    <row r="1776" spans="1:29" x14ac:dyDescent="0.25">
      <c r="A1776" s="1">
        <v>240271</v>
      </c>
      <c r="B1776">
        <v>1</v>
      </c>
      <c r="C1776" s="1" t="s">
        <v>1797</v>
      </c>
      <c r="D1776">
        <v>1</v>
      </c>
      <c r="E1776">
        <v>5</v>
      </c>
      <c r="F1776">
        <v>27</v>
      </c>
      <c r="G1776">
        <v>1</v>
      </c>
      <c r="H1776">
        <v>70</v>
      </c>
      <c r="I1776">
        <v>4</v>
      </c>
      <c r="J1776">
        <v>3</v>
      </c>
      <c r="K1776">
        <v>7</v>
      </c>
      <c r="L1776">
        <v>7</v>
      </c>
      <c r="M1776">
        <v>5</v>
      </c>
      <c r="N1776">
        <v>1</v>
      </c>
      <c r="O1776">
        <v>5</v>
      </c>
      <c r="P1776">
        <v>2</v>
      </c>
      <c r="Q1776">
        <v>0</v>
      </c>
      <c r="R1776">
        <v>-1</v>
      </c>
      <c r="S1776">
        <v>-2</v>
      </c>
      <c r="T1776">
        <v>-1</v>
      </c>
      <c r="U1776">
        <v>-1</v>
      </c>
      <c r="V1776">
        <v>-1</v>
      </c>
      <c r="W1776">
        <v>0.94199999999999995</v>
      </c>
      <c r="X1776">
        <v>-2</v>
      </c>
      <c r="Y1776">
        <v>-2</v>
      </c>
      <c r="Z1776">
        <f>IF(AND(MIN(data!D1776:'data'!K1776, data!M1776:'data'!Y1776)&gt;=0, IF(data!L1776&lt;0, FALSE, data!L1776&lt;=95),COUNTA(data!D1776:'data'!Y1776)=22), 1, 0)</f>
        <v>0</v>
      </c>
      <c r="AA1776">
        <f>IF(data!D1776=3, IF(COUNTIFS(data!A:A, data!A1776, data!G:G, "&lt;&gt;2")=0, 1, 0), 0)</f>
        <v>0</v>
      </c>
      <c r="AB1776">
        <f>IF(AND(data!G1776=2, COUNTIFS(data!A:A, data!A1776, data!G:G, 2) = data!D1776), 1, 0)</f>
        <v>0</v>
      </c>
      <c r="AC1776" t="str">
        <f>IF(AB1776=1, data!D1776, "0")</f>
        <v>0</v>
      </c>
    </row>
    <row r="1777" spans="1:29" x14ac:dyDescent="0.25">
      <c r="A1777" s="1">
        <v>240341</v>
      </c>
      <c r="B1777">
        <v>1</v>
      </c>
      <c r="C1777" s="1" t="s">
        <v>1798</v>
      </c>
      <c r="D1777">
        <v>2</v>
      </c>
      <c r="E1777">
        <v>5</v>
      </c>
      <c r="F1777">
        <v>27</v>
      </c>
      <c r="G1777">
        <v>1</v>
      </c>
      <c r="H1777">
        <v>42</v>
      </c>
      <c r="I1777">
        <v>2</v>
      </c>
      <c r="J1777">
        <v>1</v>
      </c>
      <c r="K1777">
        <v>1</v>
      </c>
      <c r="L1777">
        <v>25</v>
      </c>
      <c r="M1777">
        <v>1</v>
      </c>
      <c r="N1777">
        <v>1</v>
      </c>
      <c r="O1777">
        <v>5</v>
      </c>
      <c r="P1777">
        <v>1</v>
      </c>
      <c r="Q1777">
        <v>29.5</v>
      </c>
      <c r="R1777">
        <v>-1</v>
      </c>
      <c r="S1777">
        <v>1</v>
      </c>
      <c r="T1777">
        <v>173.8</v>
      </c>
      <c r="U1777">
        <v>72.7</v>
      </c>
      <c r="V1777">
        <v>24.068000000000001</v>
      </c>
      <c r="W1777">
        <v>0.89500000000000002</v>
      </c>
      <c r="X1777">
        <v>1</v>
      </c>
      <c r="Y1777">
        <v>3</v>
      </c>
      <c r="Z1777">
        <f>IF(AND(MIN(data!D1777:'data'!K1777, data!M1777:'data'!Y1777)&gt;=0, IF(data!L1777&lt;0, FALSE, data!L1777&lt;=95),COUNTA(data!D1777:'data'!Y1777)=22), 1, 0)</f>
        <v>0</v>
      </c>
      <c r="AA1777">
        <f>IF(data!D1777=3, IF(COUNTIFS(data!A:A, data!A1777, data!G:G, "&lt;&gt;2")=0, 1, 0), 0)</f>
        <v>0</v>
      </c>
      <c r="AB1777">
        <f>IF(AND(data!G1777=2, COUNTIFS(data!A:A, data!A1777, data!G:G, 2) = data!D1777), 1, 0)</f>
        <v>0</v>
      </c>
      <c r="AC1777" t="str">
        <f>IF(AB1777=1, data!D1777, "0")</f>
        <v>0</v>
      </c>
    </row>
    <row r="1778" spans="1:29" x14ac:dyDescent="0.25">
      <c r="A1778" s="1">
        <v>240341</v>
      </c>
      <c r="B1778">
        <v>2</v>
      </c>
      <c r="C1778" s="1" t="s">
        <v>1799</v>
      </c>
      <c r="D1778">
        <v>2</v>
      </c>
      <c r="E1778">
        <v>5</v>
      </c>
      <c r="F1778">
        <v>27</v>
      </c>
      <c r="G1778">
        <v>2</v>
      </c>
      <c r="H1778">
        <v>44</v>
      </c>
      <c r="I1778">
        <v>2</v>
      </c>
      <c r="J1778">
        <v>1</v>
      </c>
      <c r="K1778">
        <v>2</v>
      </c>
      <c r="L1778">
        <v>25</v>
      </c>
      <c r="M1778">
        <v>1</v>
      </c>
      <c r="N1778">
        <v>4</v>
      </c>
      <c r="O1778">
        <v>2</v>
      </c>
      <c r="P1778">
        <v>1</v>
      </c>
      <c r="Q1778">
        <v>23.5</v>
      </c>
      <c r="R1778">
        <v>-1</v>
      </c>
      <c r="S1778">
        <v>5</v>
      </c>
      <c r="T1778">
        <v>169.8</v>
      </c>
      <c r="U1778">
        <v>81.8</v>
      </c>
      <c r="V1778">
        <v>28.370999999999999</v>
      </c>
      <c r="W1778">
        <v>0.80100000000000005</v>
      </c>
      <c r="X1778">
        <v>2</v>
      </c>
      <c r="Y1778">
        <v>1</v>
      </c>
      <c r="Z1778">
        <f>IF(AND(MIN(data!D1778:'data'!K1778, data!M1778:'data'!Y1778)&gt;=0, IF(data!L1778&lt;0, FALSE, data!L1778&lt;=95),COUNTA(data!D1778:'data'!Y1778)=22), 1, 0)</f>
        <v>0</v>
      </c>
      <c r="AA1778">
        <f>IF(data!D1778=3, IF(COUNTIFS(data!A:A, data!A1778, data!G:G, "&lt;&gt;2")=0, 1, 0), 0)</f>
        <v>0</v>
      </c>
      <c r="AB1778">
        <f>IF(AND(data!G1778=2, COUNTIFS(data!A:A, data!A1778, data!G:G, 2) = data!D1778), 1, 0)</f>
        <v>0</v>
      </c>
      <c r="AC1778" t="str">
        <f>IF(AB1778=1, data!D1778, "0")</f>
        <v>0</v>
      </c>
    </row>
    <row r="1779" spans="1:29" x14ac:dyDescent="0.25">
      <c r="A1779" s="1">
        <v>240371</v>
      </c>
      <c r="B1779">
        <v>1</v>
      </c>
      <c r="C1779" s="1" t="s">
        <v>1800</v>
      </c>
      <c r="D1779">
        <v>1</v>
      </c>
      <c r="E1779">
        <v>5</v>
      </c>
      <c r="F1779">
        <v>27</v>
      </c>
      <c r="G1779">
        <v>2</v>
      </c>
      <c r="H1779">
        <v>61</v>
      </c>
      <c r="I1779">
        <v>1</v>
      </c>
      <c r="J1779">
        <v>1</v>
      </c>
      <c r="K1779">
        <v>1</v>
      </c>
      <c r="L1779">
        <v>8</v>
      </c>
      <c r="M1779">
        <v>4</v>
      </c>
      <c r="N1779">
        <v>4</v>
      </c>
      <c r="O1779">
        <v>3</v>
      </c>
      <c r="P1779">
        <v>1</v>
      </c>
      <c r="Q1779">
        <v>6</v>
      </c>
      <c r="R1779">
        <v>-1</v>
      </c>
      <c r="S1779">
        <v>1</v>
      </c>
      <c r="T1779">
        <v>181.1</v>
      </c>
      <c r="U1779">
        <v>79</v>
      </c>
      <c r="V1779">
        <v>24.087</v>
      </c>
      <c r="W1779">
        <v>1.034</v>
      </c>
      <c r="X1779">
        <v>1</v>
      </c>
      <c r="Y1779">
        <v>3</v>
      </c>
      <c r="Z1779">
        <f>IF(AND(MIN(data!D1779:'data'!K1779, data!M1779:'data'!Y1779)&gt;=0, IF(data!L1779&lt;0, FALSE, data!L1779&lt;=95),COUNTA(data!D1779:'data'!Y1779)=22), 1, 0)</f>
        <v>0</v>
      </c>
      <c r="AA1779">
        <f>IF(data!D1779=3, IF(COUNTIFS(data!A:A, data!A1779, data!G:G, "&lt;&gt;2")=0, 1, 0), 0)</f>
        <v>0</v>
      </c>
      <c r="AB1779">
        <f>IF(AND(data!G1779=2, COUNTIFS(data!A:A, data!A1779, data!G:G, 2) = data!D1779), 1, 0)</f>
        <v>1</v>
      </c>
      <c r="AC1779">
        <f>IF(AB1779=1, data!D1779, "0")</f>
        <v>1</v>
      </c>
    </row>
    <row r="1780" spans="1:29" x14ac:dyDescent="0.25">
      <c r="A1780" s="1">
        <v>241181</v>
      </c>
      <c r="B1780">
        <v>1</v>
      </c>
      <c r="C1780" s="1" t="s">
        <v>1801</v>
      </c>
      <c r="D1780">
        <v>2</v>
      </c>
      <c r="E1780">
        <v>2</v>
      </c>
      <c r="F1780">
        <v>13</v>
      </c>
      <c r="G1780">
        <v>1</v>
      </c>
      <c r="H1780">
        <v>17</v>
      </c>
      <c r="I1780">
        <v>1</v>
      </c>
      <c r="J1780">
        <v>7</v>
      </c>
      <c r="K1780">
        <v>4</v>
      </c>
      <c r="L1780">
        <v>-1</v>
      </c>
      <c r="M1780">
        <v>1</v>
      </c>
      <c r="N1780">
        <v>1</v>
      </c>
      <c r="O1780">
        <v>5</v>
      </c>
      <c r="P1780">
        <v>2</v>
      </c>
      <c r="Q1780">
        <v>0</v>
      </c>
      <c r="R1780">
        <v>2</v>
      </c>
      <c r="S1780">
        <v>3</v>
      </c>
      <c r="T1780">
        <v>176.2</v>
      </c>
      <c r="U1780">
        <v>71.7</v>
      </c>
      <c r="V1780">
        <v>23.094000000000001</v>
      </c>
      <c r="W1780">
        <v>0.84199999999999997</v>
      </c>
      <c r="X1780">
        <v>1</v>
      </c>
      <c r="Y1780">
        <v>3</v>
      </c>
      <c r="Z1780">
        <f>IF(AND(MIN(data!D1780:'data'!K1780, data!M1780:'data'!Y1780)&gt;=0, IF(data!L1780&lt;0, FALSE, data!L1780&lt;=95),COUNTA(data!D1780:'data'!Y1780)=22), 1, 0)</f>
        <v>0</v>
      </c>
      <c r="AA1780">
        <f>IF(data!D1780=3, IF(COUNTIFS(data!A:A, data!A1780, data!G:G, "&lt;&gt;2")=0, 1, 0), 0)</f>
        <v>0</v>
      </c>
      <c r="AB1780">
        <f>IF(AND(data!G1780=2, COUNTIFS(data!A:A, data!A1780, data!G:G, 2) = data!D1780), 1, 0)</f>
        <v>0</v>
      </c>
      <c r="AC1780" t="str">
        <f>IF(AB1780=1, data!D1780, "0")</f>
        <v>0</v>
      </c>
    </row>
    <row r="1781" spans="1:29" x14ac:dyDescent="0.25">
      <c r="A1781" s="1">
        <v>241181</v>
      </c>
      <c r="B1781">
        <v>2</v>
      </c>
      <c r="C1781" s="1" t="s">
        <v>1802</v>
      </c>
      <c r="D1781">
        <v>2</v>
      </c>
      <c r="E1781">
        <v>2</v>
      </c>
      <c r="F1781">
        <v>13</v>
      </c>
      <c r="G1781">
        <v>1</v>
      </c>
      <c r="H1781">
        <v>18</v>
      </c>
      <c r="I1781">
        <v>1</v>
      </c>
      <c r="J1781">
        <v>7</v>
      </c>
      <c r="K1781">
        <v>4</v>
      </c>
      <c r="L1781">
        <v>-1</v>
      </c>
      <c r="M1781">
        <v>2</v>
      </c>
      <c r="N1781">
        <v>1</v>
      </c>
      <c r="O1781">
        <v>5</v>
      </c>
      <c r="P1781">
        <v>2</v>
      </c>
      <c r="Q1781">
        <v>0</v>
      </c>
      <c r="R1781">
        <v>4</v>
      </c>
      <c r="S1781">
        <v>7</v>
      </c>
      <c r="T1781">
        <v>171.3</v>
      </c>
      <c r="U1781">
        <v>74.099999999999994</v>
      </c>
      <c r="V1781">
        <v>25.251999999999999</v>
      </c>
      <c r="W1781">
        <v>0.81899999999999995</v>
      </c>
      <c r="X1781">
        <v>3</v>
      </c>
      <c r="Y1781">
        <v>2</v>
      </c>
      <c r="Z1781">
        <f>IF(AND(MIN(data!D1781:'data'!K1781, data!M1781:'data'!Y1781)&gt;=0, IF(data!L1781&lt;0, FALSE, data!L1781&lt;=95),COUNTA(data!D1781:'data'!Y1781)=22), 1, 0)</f>
        <v>0</v>
      </c>
      <c r="AA1781">
        <f>IF(data!D1781=3, IF(COUNTIFS(data!A:A, data!A1781, data!G:G, "&lt;&gt;2")=0, 1, 0), 0)</f>
        <v>0</v>
      </c>
      <c r="AB1781">
        <f>IF(AND(data!G1781=2, COUNTIFS(data!A:A, data!A1781, data!G:G, 2) = data!D1781), 1, 0)</f>
        <v>0</v>
      </c>
      <c r="AC1781" t="str">
        <f>IF(AB1781=1, data!D1781, "0")</f>
        <v>0</v>
      </c>
    </row>
    <row r="1782" spans="1:29" x14ac:dyDescent="0.25">
      <c r="A1782" s="1">
        <v>241201</v>
      </c>
      <c r="B1782">
        <v>1</v>
      </c>
      <c r="C1782" s="1" t="s">
        <v>1803</v>
      </c>
      <c r="D1782">
        <v>2</v>
      </c>
      <c r="E1782">
        <v>2</v>
      </c>
      <c r="F1782">
        <v>13</v>
      </c>
      <c r="G1782">
        <v>2</v>
      </c>
      <c r="H1782">
        <v>23</v>
      </c>
      <c r="I1782">
        <v>1</v>
      </c>
      <c r="J1782">
        <v>1</v>
      </c>
      <c r="K1782">
        <v>4</v>
      </c>
      <c r="L1782">
        <v>7</v>
      </c>
      <c r="M1782">
        <v>1</v>
      </c>
      <c r="N1782">
        <v>4</v>
      </c>
      <c r="O1782">
        <v>1</v>
      </c>
      <c r="P1782">
        <v>1</v>
      </c>
      <c r="Q1782">
        <v>30.808</v>
      </c>
      <c r="R1782">
        <v>0</v>
      </c>
      <c r="S1782">
        <v>6</v>
      </c>
      <c r="T1782">
        <v>160.9</v>
      </c>
      <c r="U1782">
        <v>50.6</v>
      </c>
      <c r="V1782">
        <v>19.545000000000002</v>
      </c>
      <c r="W1782">
        <v>-1</v>
      </c>
      <c r="X1782">
        <v>1</v>
      </c>
      <c r="Y1782">
        <v>3</v>
      </c>
      <c r="Z1782">
        <f>IF(AND(MIN(data!D1782:'data'!K1782, data!M1782:'data'!Y1782)&gt;=0, IF(data!L1782&lt;0, FALSE, data!L1782&lt;=95),COUNTA(data!D1782:'data'!Y1782)=22), 1, 0)</f>
        <v>0</v>
      </c>
      <c r="AA1782">
        <f>IF(data!D1782=3, IF(COUNTIFS(data!A:A, data!A1782, data!G:G, "&lt;&gt;2")=0, 1, 0), 0)</f>
        <v>0</v>
      </c>
      <c r="AB1782">
        <f>IF(AND(data!G1782=2, COUNTIFS(data!A:A, data!A1782, data!G:G, 2) = data!D1782), 1, 0)</f>
        <v>0</v>
      </c>
      <c r="AC1782" t="str">
        <f>IF(AB1782=1, data!D1782, "0")</f>
        <v>0</v>
      </c>
    </row>
    <row r="1783" spans="1:29" x14ac:dyDescent="0.25">
      <c r="A1783" s="1">
        <v>241201</v>
      </c>
      <c r="B1783">
        <v>2</v>
      </c>
      <c r="C1783" s="1" t="s">
        <v>1804</v>
      </c>
      <c r="D1783">
        <v>2</v>
      </c>
      <c r="E1783">
        <v>2</v>
      </c>
      <c r="F1783">
        <v>13</v>
      </c>
      <c r="G1783">
        <v>1</v>
      </c>
      <c r="H1783">
        <v>6</v>
      </c>
      <c r="I1783">
        <v>-1</v>
      </c>
      <c r="J1783">
        <v>1</v>
      </c>
      <c r="K1783">
        <v>-1</v>
      </c>
      <c r="L1783">
        <v>7</v>
      </c>
      <c r="M1783">
        <v>3</v>
      </c>
      <c r="N1783">
        <v>-1</v>
      </c>
      <c r="O1783">
        <v>-1</v>
      </c>
      <c r="P1783">
        <v>-1</v>
      </c>
      <c r="Q1783">
        <v>-1</v>
      </c>
      <c r="R1783">
        <v>-1</v>
      </c>
      <c r="S1783">
        <v>-2</v>
      </c>
      <c r="T1783">
        <v>111.5</v>
      </c>
      <c r="U1783">
        <v>19.600000000000001</v>
      </c>
      <c r="V1783">
        <v>15.765000000000001</v>
      </c>
      <c r="W1783">
        <v>-1</v>
      </c>
      <c r="X1783">
        <v>-2</v>
      </c>
      <c r="Y1783">
        <v>-2</v>
      </c>
      <c r="Z1783">
        <f>IF(AND(MIN(data!D1783:'data'!K1783, data!M1783:'data'!Y1783)&gt;=0, IF(data!L1783&lt;0, FALSE, data!L1783&lt;=95),COUNTA(data!D1783:'data'!Y1783)=22), 1, 0)</f>
        <v>0</v>
      </c>
      <c r="AA1783">
        <f>IF(data!D1783=3, IF(COUNTIFS(data!A:A, data!A1783, data!G:G, "&lt;&gt;2")=0, 1, 0), 0)</f>
        <v>0</v>
      </c>
      <c r="AB1783">
        <f>IF(AND(data!G1783=2, COUNTIFS(data!A:A, data!A1783, data!G:G, 2) = data!D1783), 1, 0)</f>
        <v>0</v>
      </c>
      <c r="AC1783" t="str">
        <f>IF(AB1783=1, data!D1783, "0")</f>
        <v>0</v>
      </c>
    </row>
    <row r="1784" spans="1:29" x14ac:dyDescent="0.25">
      <c r="A1784" s="1">
        <v>241251</v>
      </c>
      <c r="B1784">
        <v>1</v>
      </c>
      <c r="C1784" s="1" t="s">
        <v>1805</v>
      </c>
      <c r="D1784">
        <v>2</v>
      </c>
      <c r="E1784">
        <v>2</v>
      </c>
      <c r="F1784">
        <v>13</v>
      </c>
      <c r="G1784">
        <v>1</v>
      </c>
      <c r="H1784">
        <v>42</v>
      </c>
      <c r="I1784">
        <v>6</v>
      </c>
      <c r="J1784">
        <v>1</v>
      </c>
      <c r="K1784">
        <v>4</v>
      </c>
      <c r="L1784">
        <v>13</v>
      </c>
      <c r="M1784">
        <v>1</v>
      </c>
      <c r="N1784">
        <v>3</v>
      </c>
      <c r="O1784">
        <v>5</v>
      </c>
      <c r="P1784">
        <v>1</v>
      </c>
      <c r="Q1784">
        <v>21.23</v>
      </c>
      <c r="R1784">
        <v>-1</v>
      </c>
      <c r="S1784">
        <v>0</v>
      </c>
      <c r="T1784">
        <v>174.8</v>
      </c>
      <c r="U1784">
        <v>95.7</v>
      </c>
      <c r="V1784">
        <v>31.321000000000002</v>
      </c>
      <c r="W1784">
        <v>0.96899999999999997</v>
      </c>
      <c r="X1784">
        <v>2</v>
      </c>
      <c r="Y1784">
        <v>1</v>
      </c>
      <c r="Z1784">
        <f>IF(AND(MIN(data!D1784:'data'!K1784, data!M1784:'data'!Y1784)&gt;=0, IF(data!L1784&lt;0, FALSE, data!L1784&lt;=95),COUNTA(data!D1784:'data'!Y1784)=22), 1, 0)</f>
        <v>0</v>
      </c>
      <c r="AA1784">
        <f>IF(data!D1784=3, IF(COUNTIFS(data!A:A, data!A1784, data!G:G, "&lt;&gt;2")=0, 1, 0), 0)</f>
        <v>0</v>
      </c>
      <c r="AB1784">
        <f>IF(AND(data!G1784=2, COUNTIFS(data!A:A, data!A1784, data!G:G, 2) = data!D1784), 1, 0)</f>
        <v>0</v>
      </c>
      <c r="AC1784" t="str">
        <f>IF(AB1784=1, data!D1784, "0")</f>
        <v>0</v>
      </c>
    </row>
    <row r="1785" spans="1:29" x14ac:dyDescent="0.25">
      <c r="A1785" s="1">
        <v>241251</v>
      </c>
      <c r="B1785">
        <v>2</v>
      </c>
      <c r="C1785" s="1" t="s">
        <v>1806</v>
      </c>
      <c r="D1785">
        <v>2</v>
      </c>
      <c r="E1785">
        <v>2</v>
      </c>
      <c r="F1785">
        <v>13</v>
      </c>
      <c r="G1785">
        <v>1</v>
      </c>
      <c r="H1785">
        <v>47</v>
      </c>
      <c r="I1785">
        <v>6</v>
      </c>
      <c r="J1785">
        <v>1</v>
      </c>
      <c r="K1785">
        <v>6</v>
      </c>
      <c r="L1785">
        <v>13</v>
      </c>
      <c r="M1785">
        <v>1</v>
      </c>
      <c r="N1785">
        <v>3</v>
      </c>
      <c r="O1785">
        <v>5</v>
      </c>
      <c r="P1785">
        <v>1</v>
      </c>
      <c r="Q1785">
        <v>21.75</v>
      </c>
      <c r="R1785">
        <v>-1</v>
      </c>
      <c r="S1785">
        <v>0</v>
      </c>
      <c r="T1785">
        <v>181.8</v>
      </c>
      <c r="U1785">
        <v>106.2</v>
      </c>
      <c r="V1785">
        <v>32.131999999999998</v>
      </c>
      <c r="W1785">
        <v>0.93400000000000005</v>
      </c>
      <c r="X1785">
        <v>2</v>
      </c>
      <c r="Y1785">
        <v>1</v>
      </c>
      <c r="Z1785">
        <f>IF(AND(MIN(data!D1785:'data'!K1785, data!M1785:'data'!Y1785)&gt;=0, IF(data!L1785&lt;0, FALSE, data!L1785&lt;=95),COUNTA(data!D1785:'data'!Y1785)=22), 1, 0)</f>
        <v>0</v>
      </c>
      <c r="AA1785">
        <f>IF(data!D1785=3, IF(COUNTIFS(data!A:A, data!A1785, data!G:G, "&lt;&gt;2")=0, 1, 0), 0)</f>
        <v>0</v>
      </c>
      <c r="AB1785">
        <f>IF(AND(data!G1785=2, COUNTIFS(data!A:A, data!A1785, data!G:G, 2) = data!D1785), 1, 0)</f>
        <v>0</v>
      </c>
      <c r="AC1785" t="str">
        <f>IF(AB1785=1, data!D1785, "0")</f>
        <v>0</v>
      </c>
    </row>
    <row r="1786" spans="1:29" x14ac:dyDescent="0.25">
      <c r="A1786" s="1">
        <v>241271</v>
      </c>
      <c r="B1786">
        <v>1</v>
      </c>
      <c r="C1786" s="1" t="s">
        <v>1807</v>
      </c>
      <c r="D1786">
        <v>2</v>
      </c>
      <c r="E1786">
        <v>2</v>
      </c>
      <c r="F1786">
        <v>13</v>
      </c>
      <c r="G1786">
        <v>2</v>
      </c>
      <c r="H1786">
        <v>26</v>
      </c>
      <c r="I1786">
        <v>1</v>
      </c>
      <c r="J1786">
        <v>1</v>
      </c>
      <c r="K1786">
        <v>2</v>
      </c>
      <c r="L1786">
        <v>8</v>
      </c>
      <c r="M1786">
        <v>3</v>
      </c>
      <c r="N1786">
        <v>4</v>
      </c>
      <c r="O1786">
        <v>1</v>
      </c>
      <c r="P1786">
        <v>1</v>
      </c>
      <c r="Q1786">
        <v>5.0750000000000002</v>
      </c>
      <c r="R1786">
        <v>-1</v>
      </c>
      <c r="S1786">
        <v>0</v>
      </c>
      <c r="T1786">
        <v>160.1</v>
      </c>
      <c r="U1786">
        <v>65.900000000000006</v>
      </c>
      <c r="V1786">
        <v>25.71</v>
      </c>
      <c r="W1786">
        <v>0.68600000000000005</v>
      </c>
      <c r="X1786">
        <v>2</v>
      </c>
      <c r="Y1786">
        <v>1</v>
      </c>
      <c r="Z1786">
        <f>IF(AND(MIN(data!D1786:'data'!K1786, data!M1786:'data'!Y1786)&gt;=0, IF(data!L1786&lt;0, FALSE, data!L1786&lt;=95),COUNTA(data!D1786:'data'!Y1786)=22), 1, 0)</f>
        <v>0</v>
      </c>
      <c r="AA1786">
        <f>IF(data!D1786=3, IF(COUNTIFS(data!A:A, data!A1786, data!G:G, "&lt;&gt;2")=0, 1, 0), 0)</f>
        <v>0</v>
      </c>
      <c r="AB1786">
        <f>IF(AND(data!G1786=2, COUNTIFS(data!A:A, data!A1786, data!G:G, 2) = data!D1786), 1, 0)</f>
        <v>1</v>
      </c>
      <c r="AC1786">
        <f>IF(AB1786=1, data!D1786, "0")</f>
        <v>2</v>
      </c>
    </row>
    <row r="1787" spans="1:29" x14ac:dyDescent="0.25">
      <c r="A1787" s="1">
        <v>241271</v>
      </c>
      <c r="B1787">
        <v>2</v>
      </c>
      <c r="C1787" s="1" t="s">
        <v>1808</v>
      </c>
      <c r="D1787">
        <v>2</v>
      </c>
      <c r="E1787">
        <v>2</v>
      </c>
      <c r="F1787">
        <v>13</v>
      </c>
      <c r="G1787">
        <v>2</v>
      </c>
      <c r="H1787">
        <v>6</v>
      </c>
      <c r="I1787">
        <v>-1</v>
      </c>
      <c r="J1787">
        <v>2</v>
      </c>
      <c r="K1787">
        <v>-1</v>
      </c>
      <c r="L1787">
        <v>8</v>
      </c>
      <c r="M1787">
        <v>1</v>
      </c>
      <c r="N1787">
        <v>-1</v>
      </c>
      <c r="O1787">
        <v>-1</v>
      </c>
      <c r="P1787">
        <v>-1</v>
      </c>
      <c r="Q1787">
        <v>-1</v>
      </c>
      <c r="R1787">
        <v>-1</v>
      </c>
      <c r="S1787">
        <v>-2</v>
      </c>
      <c r="T1787">
        <v>116.1</v>
      </c>
      <c r="U1787">
        <v>23.4</v>
      </c>
      <c r="V1787">
        <v>17.36</v>
      </c>
      <c r="W1787">
        <v>-1</v>
      </c>
      <c r="X1787">
        <v>-2</v>
      </c>
      <c r="Y1787">
        <v>-2</v>
      </c>
      <c r="Z1787">
        <f>IF(AND(MIN(data!D1787:'data'!K1787, data!M1787:'data'!Y1787)&gt;=0, IF(data!L1787&lt;0, FALSE, data!L1787&lt;=95),COUNTA(data!D1787:'data'!Y1787)=22), 1, 0)</f>
        <v>0</v>
      </c>
      <c r="AA1787">
        <f>IF(data!D1787=3, IF(COUNTIFS(data!A:A, data!A1787, data!G:G, "&lt;&gt;2")=0, 1, 0), 0)</f>
        <v>0</v>
      </c>
      <c r="AB1787">
        <f>IF(AND(data!G1787=2, COUNTIFS(data!A:A, data!A1787, data!G:G, 2) = data!D1787), 1, 0)</f>
        <v>1</v>
      </c>
      <c r="AC1787">
        <f>IF(AB1787=1, data!D1787, "0")</f>
        <v>2</v>
      </c>
    </row>
    <row r="1788" spans="1:29" x14ac:dyDescent="0.25">
      <c r="A1788" s="1">
        <v>241371</v>
      </c>
      <c r="B1788">
        <v>1</v>
      </c>
      <c r="C1788" s="1" t="s">
        <v>1809</v>
      </c>
      <c r="D1788">
        <v>1</v>
      </c>
      <c r="E1788">
        <v>2</v>
      </c>
      <c r="F1788">
        <v>13</v>
      </c>
      <c r="G1788">
        <v>2</v>
      </c>
      <c r="H1788">
        <v>79</v>
      </c>
      <c r="I1788">
        <v>5</v>
      </c>
      <c r="J1788">
        <v>1</v>
      </c>
      <c r="K1788">
        <v>7</v>
      </c>
      <c r="L1788">
        <v>6</v>
      </c>
      <c r="M1788">
        <v>2</v>
      </c>
      <c r="N1788">
        <v>1</v>
      </c>
      <c r="O1788">
        <v>5</v>
      </c>
      <c r="P1788">
        <v>1</v>
      </c>
      <c r="Q1788">
        <v>10.558</v>
      </c>
      <c r="R1788">
        <v>-1</v>
      </c>
      <c r="S1788">
        <v>2</v>
      </c>
      <c r="T1788">
        <v>-1</v>
      </c>
      <c r="U1788">
        <v>65</v>
      </c>
      <c r="V1788">
        <v>-1</v>
      </c>
      <c r="W1788">
        <v>0.84499999999999997</v>
      </c>
      <c r="X1788">
        <v>1</v>
      </c>
      <c r="Y1788">
        <v>3</v>
      </c>
      <c r="Z1788">
        <f>IF(AND(MIN(data!D1788:'data'!K1788, data!M1788:'data'!Y1788)&gt;=0, IF(data!L1788&lt;0, FALSE, data!L1788&lt;=95),COUNTA(data!D1788:'data'!Y1788)=22), 1, 0)</f>
        <v>0</v>
      </c>
      <c r="AA1788">
        <f>IF(data!D1788=3, IF(COUNTIFS(data!A:A, data!A1788, data!G:G, "&lt;&gt;2")=0, 1, 0), 0)</f>
        <v>0</v>
      </c>
      <c r="AB1788">
        <f>IF(AND(data!G1788=2, COUNTIFS(data!A:A, data!A1788, data!G:G, 2) = data!D1788), 1, 0)</f>
        <v>1</v>
      </c>
      <c r="AC1788">
        <f>IF(AB1788=1, data!D1788, "0")</f>
        <v>1</v>
      </c>
    </row>
    <row r="1789" spans="1:29" x14ac:dyDescent="0.25">
      <c r="A1789" s="1">
        <v>242051</v>
      </c>
      <c r="B1789">
        <v>1</v>
      </c>
      <c r="C1789" s="1" t="s">
        <v>1810</v>
      </c>
      <c r="D1789">
        <v>2</v>
      </c>
      <c r="E1789">
        <v>7</v>
      </c>
      <c r="F1789">
        <v>4</v>
      </c>
      <c r="G1789">
        <v>1</v>
      </c>
      <c r="H1789">
        <v>40</v>
      </c>
      <c r="I1789">
        <v>6</v>
      </c>
      <c r="J1789">
        <v>1</v>
      </c>
      <c r="K1789">
        <v>1</v>
      </c>
      <c r="L1789">
        <v>29</v>
      </c>
      <c r="M1789">
        <v>2</v>
      </c>
      <c r="N1789">
        <v>1</v>
      </c>
      <c r="O1789">
        <v>5</v>
      </c>
      <c r="P1789">
        <v>1</v>
      </c>
      <c r="Q1789">
        <v>5.8825000000000003</v>
      </c>
      <c r="R1789">
        <v>-1</v>
      </c>
      <c r="S1789">
        <v>0</v>
      </c>
      <c r="T1789">
        <v>185.2</v>
      </c>
      <c r="U1789">
        <v>67.5</v>
      </c>
      <c r="V1789">
        <v>19.68</v>
      </c>
      <c r="W1789">
        <v>0.82699999999999996</v>
      </c>
      <c r="X1789">
        <v>3</v>
      </c>
      <c r="Y1789">
        <v>2</v>
      </c>
      <c r="Z1789">
        <f>IF(AND(MIN(data!D1789:'data'!K1789, data!M1789:'data'!Y1789)&gt;=0, IF(data!L1789&lt;0, FALSE, data!L1789&lt;=95),COUNTA(data!D1789:'data'!Y1789)=22), 1, 0)</f>
        <v>0</v>
      </c>
      <c r="AA1789">
        <f>IF(data!D1789=3, IF(COUNTIFS(data!A:A, data!A1789, data!G:G, "&lt;&gt;2")=0, 1, 0), 0)</f>
        <v>0</v>
      </c>
      <c r="AB1789">
        <f>IF(AND(data!G1789=2, COUNTIFS(data!A:A, data!A1789, data!G:G, 2) = data!D1789), 1, 0)</f>
        <v>0</v>
      </c>
      <c r="AC1789" t="str">
        <f>IF(AB1789=1, data!D1789, "0")</f>
        <v>0</v>
      </c>
    </row>
    <row r="1790" spans="1:29" x14ac:dyDescent="0.25">
      <c r="A1790" s="1">
        <v>242051</v>
      </c>
      <c r="B1790">
        <v>2</v>
      </c>
      <c r="C1790" s="1" t="s">
        <v>1811</v>
      </c>
      <c r="D1790">
        <v>2</v>
      </c>
      <c r="E1790">
        <v>7</v>
      </c>
      <c r="F1790">
        <v>4</v>
      </c>
      <c r="G1790">
        <v>1</v>
      </c>
      <c r="H1790">
        <v>36</v>
      </c>
      <c r="I1790">
        <v>6</v>
      </c>
      <c r="J1790">
        <v>1</v>
      </c>
      <c r="K1790">
        <v>1</v>
      </c>
      <c r="L1790">
        <v>29</v>
      </c>
      <c r="M1790">
        <v>1</v>
      </c>
      <c r="N1790">
        <v>1</v>
      </c>
      <c r="O1790">
        <v>5</v>
      </c>
      <c r="P1790">
        <v>1</v>
      </c>
      <c r="Q1790">
        <v>0.77900000000000003</v>
      </c>
      <c r="R1790">
        <v>-1</v>
      </c>
      <c r="S1790">
        <v>0</v>
      </c>
      <c r="T1790">
        <v>187.6</v>
      </c>
      <c r="U1790">
        <v>84.8</v>
      </c>
      <c r="V1790">
        <v>24.094999999999999</v>
      </c>
      <c r="W1790">
        <v>0.85299999999999998</v>
      </c>
      <c r="X1790">
        <v>1</v>
      </c>
      <c r="Y1790">
        <v>1</v>
      </c>
      <c r="Z1790">
        <f>IF(AND(MIN(data!D1790:'data'!K1790, data!M1790:'data'!Y1790)&gt;=0, IF(data!L1790&lt;0, FALSE, data!L1790&lt;=95),COUNTA(data!D1790:'data'!Y1790)=22), 1, 0)</f>
        <v>0</v>
      </c>
      <c r="AA1790">
        <f>IF(data!D1790=3, IF(COUNTIFS(data!A:A, data!A1790, data!G:G, "&lt;&gt;2")=0, 1, 0), 0)</f>
        <v>0</v>
      </c>
      <c r="AB1790">
        <f>IF(AND(data!G1790=2, COUNTIFS(data!A:A, data!A1790, data!G:G, 2) = data!D1790), 1, 0)</f>
        <v>0</v>
      </c>
      <c r="AC1790" t="str">
        <f>IF(AB1790=1, data!D1790, "0")</f>
        <v>0</v>
      </c>
    </row>
    <row r="1791" spans="1:29" x14ac:dyDescent="0.25">
      <c r="A1791" s="1">
        <v>242151</v>
      </c>
      <c r="B1791">
        <v>1</v>
      </c>
      <c r="C1791" s="1" t="s">
        <v>1812</v>
      </c>
      <c r="D1791">
        <v>2</v>
      </c>
      <c r="E1791">
        <v>7</v>
      </c>
      <c r="F1791">
        <v>4</v>
      </c>
      <c r="G1791">
        <v>1</v>
      </c>
      <c r="H1791">
        <v>58</v>
      </c>
      <c r="I1791">
        <v>4</v>
      </c>
      <c r="J1791">
        <v>1</v>
      </c>
      <c r="K1791">
        <v>1</v>
      </c>
      <c r="L1791">
        <v>31</v>
      </c>
      <c r="M1791">
        <v>3</v>
      </c>
      <c r="N1791">
        <v>4</v>
      </c>
      <c r="O1791">
        <v>1</v>
      </c>
      <c r="P1791">
        <v>1</v>
      </c>
      <c r="Q1791">
        <v>23.934999999999999</v>
      </c>
      <c r="R1791">
        <v>-1</v>
      </c>
      <c r="S1791">
        <v>6</v>
      </c>
      <c r="T1791">
        <v>171.5</v>
      </c>
      <c r="U1791">
        <v>93.2</v>
      </c>
      <c r="V1791">
        <v>31.687000000000001</v>
      </c>
      <c r="W1791">
        <v>-1</v>
      </c>
      <c r="X1791">
        <v>2</v>
      </c>
      <c r="Y1791">
        <v>1</v>
      </c>
      <c r="Z1791">
        <f>IF(AND(MIN(data!D1791:'data'!K1791, data!M1791:'data'!Y1791)&gt;=0, IF(data!L1791&lt;0, FALSE, data!L1791&lt;=95),COUNTA(data!D1791:'data'!Y1791)=22), 1, 0)</f>
        <v>0</v>
      </c>
      <c r="AA1791">
        <f>IF(data!D1791=3, IF(COUNTIFS(data!A:A, data!A1791, data!G:G, "&lt;&gt;2")=0, 1, 0), 0)</f>
        <v>0</v>
      </c>
      <c r="AB1791">
        <f>IF(AND(data!G1791=2, COUNTIFS(data!A:A, data!A1791, data!G:G, 2) = data!D1791), 1, 0)</f>
        <v>0</v>
      </c>
      <c r="AC1791" t="str">
        <f>IF(AB1791=1, data!D1791, "0")</f>
        <v>0</v>
      </c>
    </row>
    <row r="1792" spans="1:29" x14ac:dyDescent="0.25">
      <c r="A1792" s="1">
        <v>242151</v>
      </c>
      <c r="B1792">
        <v>2</v>
      </c>
      <c r="C1792" s="1" t="s">
        <v>1813</v>
      </c>
      <c r="D1792">
        <v>2</v>
      </c>
      <c r="E1792">
        <v>7</v>
      </c>
      <c r="F1792">
        <v>4</v>
      </c>
      <c r="G1792">
        <v>1</v>
      </c>
      <c r="H1792">
        <v>16</v>
      </c>
      <c r="I1792">
        <v>1</v>
      </c>
      <c r="J1792">
        <v>1</v>
      </c>
      <c r="K1792">
        <v>7</v>
      </c>
      <c r="L1792">
        <v>31</v>
      </c>
      <c r="M1792">
        <v>1</v>
      </c>
      <c r="N1792">
        <v>1</v>
      </c>
      <c r="O1792">
        <v>5</v>
      </c>
      <c r="P1792">
        <v>1</v>
      </c>
      <c r="Q1792">
        <v>-9</v>
      </c>
      <c r="R1792">
        <v>4</v>
      </c>
      <c r="S1792">
        <v>2</v>
      </c>
      <c r="T1792">
        <v>167.6</v>
      </c>
      <c r="U1792">
        <v>51.4</v>
      </c>
      <c r="V1792">
        <v>18.297999999999998</v>
      </c>
      <c r="W1792">
        <v>-1</v>
      </c>
      <c r="X1792">
        <v>3</v>
      </c>
      <c r="Y1792">
        <v>2</v>
      </c>
      <c r="Z1792">
        <f>IF(AND(MIN(data!D1792:'data'!K1792, data!M1792:'data'!Y1792)&gt;=0, IF(data!L1792&lt;0, FALSE, data!L1792&lt;=95),COUNTA(data!D1792:'data'!Y1792)=22), 1, 0)</f>
        <v>0</v>
      </c>
      <c r="AA1792">
        <f>IF(data!D1792=3, IF(COUNTIFS(data!A:A, data!A1792, data!G:G, "&lt;&gt;2")=0, 1, 0), 0)</f>
        <v>0</v>
      </c>
      <c r="AB1792">
        <f>IF(AND(data!G1792=2, COUNTIFS(data!A:A, data!A1792, data!G:G, 2) = data!D1792), 1, 0)</f>
        <v>0</v>
      </c>
      <c r="AC1792" t="str">
        <f>IF(AB1792=1, data!D1792, "0")</f>
        <v>0</v>
      </c>
    </row>
    <row r="1793" spans="1:29" x14ac:dyDescent="0.25">
      <c r="A1793" s="1">
        <v>242271</v>
      </c>
      <c r="B1793">
        <v>1</v>
      </c>
      <c r="C1793" s="1" t="s">
        <v>1814</v>
      </c>
      <c r="D1793">
        <v>2</v>
      </c>
      <c r="E1793">
        <v>7</v>
      </c>
      <c r="F1793">
        <v>4</v>
      </c>
      <c r="G1793">
        <v>2</v>
      </c>
      <c r="H1793">
        <v>63</v>
      </c>
      <c r="I1793">
        <v>3</v>
      </c>
      <c r="J1793">
        <v>1</v>
      </c>
      <c r="K1793">
        <v>4</v>
      </c>
      <c r="L1793">
        <v>19</v>
      </c>
      <c r="M1793">
        <v>2</v>
      </c>
      <c r="N1793">
        <v>1</v>
      </c>
      <c r="O1793">
        <v>5</v>
      </c>
      <c r="P1793">
        <v>1</v>
      </c>
      <c r="Q1793">
        <v>2.3079999999999998</v>
      </c>
      <c r="R1793">
        <v>-1</v>
      </c>
      <c r="S1793">
        <v>0</v>
      </c>
      <c r="T1793">
        <v>171.6</v>
      </c>
      <c r="U1793">
        <v>101</v>
      </c>
      <c r="V1793">
        <v>34.298999999999999</v>
      </c>
      <c r="W1793">
        <v>0.83599999999999997</v>
      </c>
      <c r="X1793">
        <v>2</v>
      </c>
      <c r="Y1793">
        <v>1</v>
      </c>
      <c r="Z1793">
        <f>IF(AND(MIN(data!D1793:'data'!K1793, data!M1793:'data'!Y1793)&gt;=0, IF(data!L1793&lt;0, FALSE, data!L1793&lt;=95),COUNTA(data!D1793:'data'!Y1793)=22), 1, 0)</f>
        <v>0</v>
      </c>
      <c r="AA1793">
        <f>IF(data!D1793=3, IF(COUNTIFS(data!A:A, data!A1793, data!G:G, "&lt;&gt;2")=0, 1, 0), 0)</f>
        <v>0</v>
      </c>
      <c r="AB1793">
        <f>IF(AND(data!G1793=2, COUNTIFS(data!A:A, data!A1793, data!G:G, 2) = data!D1793), 1, 0)</f>
        <v>1</v>
      </c>
      <c r="AC1793">
        <f>IF(AB1793=1, data!D1793, "0")</f>
        <v>2</v>
      </c>
    </row>
    <row r="1794" spans="1:29" x14ac:dyDescent="0.25">
      <c r="A1794" s="1">
        <v>242271</v>
      </c>
      <c r="B1794">
        <v>2</v>
      </c>
      <c r="C1794" s="1" t="s">
        <v>1815</v>
      </c>
      <c r="D1794">
        <v>2</v>
      </c>
      <c r="E1794">
        <v>7</v>
      </c>
      <c r="F1794">
        <v>4</v>
      </c>
      <c r="G1794">
        <v>2</v>
      </c>
      <c r="H1794">
        <v>34</v>
      </c>
      <c r="I1794">
        <v>1</v>
      </c>
      <c r="J1794">
        <v>1</v>
      </c>
      <c r="K1794">
        <v>1</v>
      </c>
      <c r="L1794">
        <v>19</v>
      </c>
      <c r="M1794">
        <v>1</v>
      </c>
      <c r="N1794">
        <v>2</v>
      </c>
      <c r="O1794">
        <v>5</v>
      </c>
      <c r="P1794">
        <v>1</v>
      </c>
      <c r="Q1794">
        <v>3.375</v>
      </c>
      <c r="R1794">
        <v>-1</v>
      </c>
      <c r="S1794">
        <v>2</v>
      </c>
      <c r="T1794">
        <v>179</v>
      </c>
      <c r="U1794">
        <v>90.6</v>
      </c>
      <c r="V1794">
        <v>28.276</v>
      </c>
      <c r="W1794">
        <v>0.79800000000000004</v>
      </c>
      <c r="X1794">
        <v>2</v>
      </c>
      <c r="Y1794">
        <v>1</v>
      </c>
      <c r="Z1794">
        <f>IF(AND(MIN(data!D1794:'data'!K1794, data!M1794:'data'!Y1794)&gt;=0, IF(data!L1794&lt;0, FALSE, data!L1794&lt;=95),COUNTA(data!D1794:'data'!Y1794)=22), 1, 0)</f>
        <v>0</v>
      </c>
      <c r="AA1794">
        <f>IF(data!D1794=3, IF(COUNTIFS(data!A:A, data!A1794, data!G:G, "&lt;&gt;2")=0, 1, 0), 0)</f>
        <v>0</v>
      </c>
      <c r="AB1794">
        <f>IF(AND(data!G1794=2, COUNTIFS(data!A:A, data!A1794, data!G:G, 2) = data!D1794), 1, 0)</f>
        <v>1</v>
      </c>
      <c r="AC1794">
        <f>IF(AB1794=1, data!D1794, "0")</f>
        <v>2</v>
      </c>
    </row>
    <row r="1795" spans="1:29" x14ac:dyDescent="0.25">
      <c r="A1795" s="1">
        <v>242341</v>
      </c>
      <c r="B1795">
        <v>1</v>
      </c>
      <c r="C1795" s="1" t="s">
        <v>1816</v>
      </c>
      <c r="D1795">
        <v>1</v>
      </c>
      <c r="E1795">
        <v>7</v>
      </c>
      <c r="F1795">
        <v>4</v>
      </c>
      <c r="G1795">
        <v>2</v>
      </c>
      <c r="H1795">
        <v>57</v>
      </c>
      <c r="I1795">
        <v>1</v>
      </c>
      <c r="J1795">
        <v>1</v>
      </c>
      <c r="K1795">
        <v>1</v>
      </c>
      <c r="L1795">
        <v>24</v>
      </c>
      <c r="M1795">
        <v>2</v>
      </c>
      <c r="N1795">
        <v>4</v>
      </c>
      <c r="O1795">
        <v>1</v>
      </c>
      <c r="P1795">
        <v>1</v>
      </c>
      <c r="Q1795">
        <v>3.375</v>
      </c>
      <c r="R1795">
        <v>-1</v>
      </c>
      <c r="S1795">
        <v>1</v>
      </c>
      <c r="T1795">
        <v>-1</v>
      </c>
      <c r="U1795">
        <v>-1</v>
      </c>
      <c r="V1795">
        <v>-1</v>
      </c>
      <c r="W1795">
        <v>-1</v>
      </c>
      <c r="X1795">
        <v>2</v>
      </c>
      <c r="Y1795">
        <v>3</v>
      </c>
      <c r="Z1795">
        <f>IF(AND(MIN(data!D1795:'data'!K1795, data!M1795:'data'!Y1795)&gt;=0, IF(data!L1795&lt;0, FALSE, data!L1795&lt;=95),COUNTA(data!D1795:'data'!Y1795)=22), 1, 0)</f>
        <v>0</v>
      </c>
      <c r="AA1795">
        <f>IF(data!D1795=3, IF(COUNTIFS(data!A:A, data!A1795, data!G:G, "&lt;&gt;2")=0, 1, 0), 0)</f>
        <v>0</v>
      </c>
      <c r="AB1795">
        <f>IF(AND(data!G1795=2, COUNTIFS(data!A:A, data!A1795, data!G:G, 2) = data!D1795), 1, 0)</f>
        <v>1</v>
      </c>
      <c r="AC1795">
        <f>IF(AB1795=1, data!D1795, "0")</f>
        <v>1</v>
      </c>
    </row>
    <row r="1796" spans="1:29" x14ac:dyDescent="0.25">
      <c r="A1796" s="1">
        <v>242371</v>
      </c>
      <c r="B1796">
        <v>1</v>
      </c>
      <c r="C1796" s="1" t="s">
        <v>1817</v>
      </c>
      <c r="D1796">
        <v>1</v>
      </c>
      <c r="E1796">
        <v>7</v>
      </c>
      <c r="F1796">
        <v>4</v>
      </c>
      <c r="G1796">
        <v>2</v>
      </c>
      <c r="H1796">
        <v>35</v>
      </c>
      <c r="I1796">
        <v>1</v>
      </c>
      <c r="J1796">
        <v>1</v>
      </c>
      <c r="K1796">
        <v>1</v>
      </c>
      <c r="L1796">
        <v>96</v>
      </c>
      <c r="M1796">
        <v>1</v>
      </c>
      <c r="N1796">
        <v>4</v>
      </c>
      <c r="O1796">
        <v>1</v>
      </c>
      <c r="P1796">
        <v>1</v>
      </c>
      <c r="Q1796">
        <v>37.298999999999999</v>
      </c>
      <c r="R1796">
        <v>-1</v>
      </c>
      <c r="S1796">
        <v>0</v>
      </c>
      <c r="T1796">
        <v>151.69999999999999</v>
      </c>
      <c r="U1796">
        <v>73.400000000000006</v>
      </c>
      <c r="V1796">
        <v>31.895</v>
      </c>
      <c r="W1796">
        <v>0.878</v>
      </c>
      <c r="X1796">
        <v>2</v>
      </c>
      <c r="Y1796">
        <v>3</v>
      </c>
      <c r="Z1796">
        <f>IF(AND(MIN(data!D1796:'data'!K1796, data!M1796:'data'!Y1796)&gt;=0, IF(data!L1796&lt;0, FALSE, data!L1796&lt;=95),COUNTA(data!D1796:'data'!Y1796)=22), 1, 0)</f>
        <v>0</v>
      </c>
      <c r="AA1796">
        <f>IF(data!D1796=3, IF(COUNTIFS(data!A:A, data!A1796, data!G:G, "&lt;&gt;2")=0, 1, 0), 0)</f>
        <v>0</v>
      </c>
      <c r="AB1796">
        <f>IF(AND(data!G1796=2, COUNTIFS(data!A:A, data!A1796, data!G:G, 2) = data!D1796), 1, 0)</f>
        <v>1</v>
      </c>
      <c r="AC1796">
        <f>IF(AB1796=1, data!D1796, "0")</f>
        <v>1</v>
      </c>
    </row>
    <row r="1797" spans="1:29" x14ac:dyDescent="0.25">
      <c r="A1797" s="1">
        <v>243051</v>
      </c>
      <c r="B1797">
        <v>1</v>
      </c>
      <c r="C1797" s="1" t="s">
        <v>1818</v>
      </c>
      <c r="D1797">
        <v>2</v>
      </c>
      <c r="E1797">
        <v>2</v>
      </c>
      <c r="F1797">
        <v>14</v>
      </c>
      <c r="G1797">
        <v>2</v>
      </c>
      <c r="H1797">
        <v>35</v>
      </c>
      <c r="I1797">
        <v>1</v>
      </c>
      <c r="J1797">
        <v>1</v>
      </c>
      <c r="K1797">
        <v>5</v>
      </c>
      <c r="L1797">
        <v>7</v>
      </c>
      <c r="M1797">
        <v>2</v>
      </c>
      <c r="N1797">
        <v>4</v>
      </c>
      <c r="O1797">
        <v>2</v>
      </c>
      <c r="P1797">
        <v>1</v>
      </c>
      <c r="Q1797">
        <v>3.8639999999999999</v>
      </c>
      <c r="R1797">
        <v>-1</v>
      </c>
      <c r="S1797">
        <v>0</v>
      </c>
      <c r="T1797">
        <v>158.19999999999999</v>
      </c>
      <c r="U1797">
        <v>48.1</v>
      </c>
      <c r="V1797">
        <v>19.219000000000001</v>
      </c>
      <c r="W1797">
        <v>0.78600000000000003</v>
      </c>
      <c r="X1797">
        <v>1</v>
      </c>
      <c r="Y1797">
        <v>3</v>
      </c>
      <c r="Z1797">
        <f>IF(AND(MIN(data!D1797:'data'!K1797, data!M1797:'data'!Y1797)&gt;=0, IF(data!L1797&lt;0, FALSE, data!L1797&lt;=95),COUNTA(data!D1797:'data'!Y1797)=22), 1, 0)</f>
        <v>0</v>
      </c>
      <c r="AA1797">
        <f>IF(data!D1797=3, IF(COUNTIFS(data!A:A, data!A1797, data!G:G, "&lt;&gt;2")=0, 1, 0), 0)</f>
        <v>0</v>
      </c>
      <c r="AB1797">
        <f>IF(AND(data!G1797=2, COUNTIFS(data!A:A, data!A1797, data!G:G, 2) = data!D1797), 1, 0)</f>
        <v>1</v>
      </c>
      <c r="AC1797">
        <f>IF(AB1797=1, data!D1797, "0")</f>
        <v>2</v>
      </c>
    </row>
    <row r="1798" spans="1:29" x14ac:dyDescent="0.25">
      <c r="A1798" s="1">
        <v>243051</v>
      </c>
      <c r="B1798">
        <v>2</v>
      </c>
      <c r="C1798" s="1" t="s">
        <v>1819</v>
      </c>
      <c r="D1798">
        <v>2</v>
      </c>
      <c r="E1798">
        <v>2</v>
      </c>
      <c r="F1798">
        <v>14</v>
      </c>
      <c r="G1798">
        <v>2</v>
      </c>
      <c r="H1798">
        <v>16</v>
      </c>
      <c r="I1798">
        <v>1</v>
      </c>
      <c r="J1798">
        <v>1</v>
      </c>
      <c r="K1798">
        <v>5</v>
      </c>
      <c r="L1798">
        <v>7</v>
      </c>
      <c r="M1798">
        <v>1</v>
      </c>
      <c r="N1798">
        <v>4</v>
      </c>
      <c r="O1798">
        <v>3</v>
      </c>
      <c r="P1798">
        <v>1</v>
      </c>
      <c r="Q1798">
        <v>-9</v>
      </c>
      <c r="R1798">
        <v>0</v>
      </c>
      <c r="S1798">
        <v>5</v>
      </c>
      <c r="T1798">
        <v>160.1</v>
      </c>
      <c r="U1798">
        <v>51.7</v>
      </c>
      <c r="V1798">
        <v>20.170000000000002</v>
      </c>
      <c r="W1798">
        <v>0.72799999999999998</v>
      </c>
      <c r="X1798">
        <v>-8</v>
      </c>
      <c r="Y1798">
        <v>2</v>
      </c>
      <c r="Z1798">
        <f>IF(AND(MIN(data!D1798:'data'!K1798, data!M1798:'data'!Y1798)&gt;=0, IF(data!L1798&lt;0, FALSE, data!L1798&lt;=95),COUNTA(data!D1798:'data'!Y1798)=22), 1, 0)</f>
        <v>0</v>
      </c>
      <c r="AA1798">
        <f>IF(data!D1798=3, IF(COUNTIFS(data!A:A, data!A1798, data!G:G, "&lt;&gt;2")=0, 1, 0), 0)</f>
        <v>0</v>
      </c>
      <c r="AB1798">
        <f>IF(AND(data!G1798=2, COUNTIFS(data!A:A, data!A1798, data!G:G, 2) = data!D1798), 1, 0)</f>
        <v>1</v>
      </c>
      <c r="AC1798">
        <f>IF(AB1798=1, data!D1798, "0")</f>
        <v>2</v>
      </c>
    </row>
    <row r="1799" spans="1:29" x14ac:dyDescent="0.25">
      <c r="A1799" s="1">
        <v>243151</v>
      </c>
      <c r="B1799">
        <v>1</v>
      </c>
      <c r="C1799" s="1" t="s">
        <v>1820</v>
      </c>
      <c r="D1799">
        <v>1</v>
      </c>
      <c r="E1799">
        <v>2</v>
      </c>
      <c r="F1799">
        <v>14</v>
      </c>
      <c r="G1799">
        <v>1</v>
      </c>
      <c r="H1799">
        <v>39</v>
      </c>
      <c r="I1799">
        <v>1</v>
      </c>
      <c r="J1799">
        <v>1</v>
      </c>
      <c r="K1799">
        <v>3</v>
      </c>
      <c r="L1799">
        <v>10</v>
      </c>
      <c r="M1799">
        <v>3</v>
      </c>
      <c r="N1799">
        <v>4</v>
      </c>
      <c r="O1799">
        <v>3</v>
      </c>
      <c r="P1799">
        <v>1</v>
      </c>
      <c r="Q1799">
        <v>112</v>
      </c>
      <c r="R1799">
        <v>-1</v>
      </c>
      <c r="S1799">
        <v>2</v>
      </c>
      <c r="T1799">
        <v>163.4</v>
      </c>
      <c r="U1799">
        <v>65.900000000000006</v>
      </c>
      <c r="V1799">
        <v>24.681999999999999</v>
      </c>
      <c r="W1799">
        <v>0.90600000000000003</v>
      </c>
      <c r="X1799">
        <v>1</v>
      </c>
      <c r="Y1799">
        <v>3</v>
      </c>
      <c r="Z1799">
        <f>IF(AND(MIN(data!D1799:'data'!K1799, data!M1799:'data'!Y1799)&gt;=0, IF(data!L1799&lt;0, FALSE, data!L1799&lt;=95),COUNTA(data!D1799:'data'!Y1799)=22), 1, 0)</f>
        <v>0</v>
      </c>
      <c r="AA1799">
        <f>IF(data!D1799=3, IF(COUNTIFS(data!A:A, data!A1799, data!G:G, "&lt;&gt;2")=0, 1, 0), 0)</f>
        <v>0</v>
      </c>
      <c r="AB1799">
        <f>IF(AND(data!G1799=2, COUNTIFS(data!A:A, data!A1799, data!G:G, 2) = data!D1799), 1, 0)</f>
        <v>0</v>
      </c>
      <c r="AC1799" t="str">
        <f>IF(AB1799=1, data!D1799, "0")</f>
        <v>0</v>
      </c>
    </row>
    <row r="1800" spans="1:29" x14ac:dyDescent="0.25">
      <c r="A1800" s="1">
        <v>243201</v>
      </c>
      <c r="B1800">
        <v>1</v>
      </c>
      <c r="C1800" s="1" t="s">
        <v>1821</v>
      </c>
      <c r="D1800">
        <v>1</v>
      </c>
      <c r="E1800">
        <v>2</v>
      </c>
      <c r="F1800">
        <v>14</v>
      </c>
      <c r="G1800">
        <v>2</v>
      </c>
      <c r="H1800">
        <v>43</v>
      </c>
      <c r="I1800">
        <v>4</v>
      </c>
      <c r="J1800">
        <v>1</v>
      </c>
      <c r="K1800">
        <v>3</v>
      </c>
      <c r="L1800">
        <v>8</v>
      </c>
      <c r="M1800">
        <v>1</v>
      </c>
      <c r="N1800">
        <v>4</v>
      </c>
      <c r="O1800">
        <v>2</v>
      </c>
      <c r="P1800">
        <v>1</v>
      </c>
      <c r="Q1800">
        <v>4.6150000000000002</v>
      </c>
      <c r="R1800">
        <v>-1</v>
      </c>
      <c r="S1800">
        <v>1</v>
      </c>
      <c r="T1800">
        <v>167.3</v>
      </c>
      <c r="U1800">
        <v>68.2</v>
      </c>
      <c r="V1800">
        <v>24.366</v>
      </c>
      <c r="W1800">
        <v>0.96599999999999997</v>
      </c>
      <c r="X1800">
        <v>1</v>
      </c>
      <c r="Y1800">
        <v>3</v>
      </c>
      <c r="Z1800">
        <f>IF(AND(MIN(data!D1800:'data'!K1800, data!M1800:'data'!Y1800)&gt;=0, IF(data!L1800&lt;0, FALSE, data!L1800&lt;=95),COUNTA(data!D1800:'data'!Y1800)=22), 1, 0)</f>
        <v>0</v>
      </c>
      <c r="AA1800">
        <f>IF(data!D1800=3, IF(COUNTIFS(data!A:A, data!A1800, data!G:G, "&lt;&gt;2")=0, 1, 0), 0)</f>
        <v>0</v>
      </c>
      <c r="AB1800">
        <f>IF(AND(data!G1800=2, COUNTIFS(data!A:A, data!A1800, data!G:G, 2) = data!D1800), 1, 0)</f>
        <v>1</v>
      </c>
      <c r="AC1800">
        <f>IF(AB1800=1, data!D1800, "0")</f>
        <v>1</v>
      </c>
    </row>
    <row r="1801" spans="1:29" x14ac:dyDescent="0.25">
      <c r="A1801" s="1">
        <v>243251</v>
      </c>
      <c r="B1801">
        <v>1</v>
      </c>
      <c r="C1801" s="1" t="s">
        <v>1822</v>
      </c>
      <c r="D1801">
        <v>2</v>
      </c>
      <c r="E1801">
        <v>2</v>
      </c>
      <c r="F1801">
        <v>14</v>
      </c>
      <c r="G1801">
        <v>1</v>
      </c>
      <c r="H1801">
        <v>57</v>
      </c>
      <c r="I1801">
        <v>2</v>
      </c>
      <c r="J1801">
        <v>1</v>
      </c>
      <c r="K1801">
        <v>7</v>
      </c>
      <c r="L1801">
        <v>96</v>
      </c>
      <c r="M1801">
        <v>2</v>
      </c>
      <c r="N1801">
        <v>1</v>
      </c>
      <c r="O1801">
        <v>5</v>
      </c>
      <c r="P1801">
        <v>1</v>
      </c>
      <c r="Q1801">
        <v>0</v>
      </c>
      <c r="R1801">
        <v>-1</v>
      </c>
      <c r="S1801">
        <v>-2</v>
      </c>
      <c r="T1801">
        <v>184.6</v>
      </c>
      <c r="U1801">
        <v>110.8</v>
      </c>
      <c r="V1801">
        <v>32.514000000000003</v>
      </c>
      <c r="W1801">
        <v>1.0329999999999999</v>
      </c>
      <c r="X1801">
        <v>-2</v>
      </c>
      <c r="Y1801">
        <v>-2</v>
      </c>
      <c r="Z1801">
        <f>IF(AND(MIN(data!D1801:'data'!K1801, data!M1801:'data'!Y1801)&gt;=0, IF(data!L1801&lt;0, FALSE, data!L1801&lt;=95),COUNTA(data!D1801:'data'!Y1801)=22), 1, 0)</f>
        <v>0</v>
      </c>
      <c r="AA1801">
        <f>IF(data!D1801=3, IF(COUNTIFS(data!A:A, data!A1801, data!G:G, "&lt;&gt;2")=0, 1, 0), 0)</f>
        <v>0</v>
      </c>
      <c r="AB1801">
        <f>IF(AND(data!G1801=2, COUNTIFS(data!A:A, data!A1801, data!G:G, 2) = data!D1801), 1, 0)</f>
        <v>0</v>
      </c>
      <c r="AC1801" t="str">
        <f>IF(AB1801=1, data!D1801, "0")</f>
        <v>0</v>
      </c>
    </row>
    <row r="1802" spans="1:29" x14ac:dyDescent="0.25">
      <c r="A1802" s="1">
        <v>243251</v>
      </c>
      <c r="B1802">
        <v>2</v>
      </c>
      <c r="C1802" s="1" t="s">
        <v>1823</v>
      </c>
      <c r="D1802">
        <v>2</v>
      </c>
      <c r="E1802">
        <v>2</v>
      </c>
      <c r="F1802">
        <v>14</v>
      </c>
      <c r="G1802">
        <v>2</v>
      </c>
      <c r="H1802">
        <v>59</v>
      </c>
      <c r="I1802">
        <v>2</v>
      </c>
      <c r="J1802">
        <v>1</v>
      </c>
      <c r="K1802">
        <v>7</v>
      </c>
      <c r="L1802">
        <v>96</v>
      </c>
      <c r="M1802">
        <v>5</v>
      </c>
      <c r="N1802">
        <v>1</v>
      </c>
      <c r="O1802">
        <v>5</v>
      </c>
      <c r="P1802">
        <v>2</v>
      </c>
      <c r="Q1802">
        <v>0</v>
      </c>
      <c r="R1802">
        <v>-1</v>
      </c>
      <c r="S1802">
        <v>-2</v>
      </c>
      <c r="T1802">
        <v>155.19999999999999</v>
      </c>
      <c r="U1802">
        <v>49.1</v>
      </c>
      <c r="V1802">
        <v>20.384</v>
      </c>
      <c r="W1802">
        <v>0.76300000000000001</v>
      </c>
      <c r="X1802">
        <v>-2</v>
      </c>
      <c r="Y1802">
        <v>-2</v>
      </c>
      <c r="Z1802">
        <f>IF(AND(MIN(data!D1802:'data'!K1802, data!M1802:'data'!Y1802)&gt;=0, IF(data!L1802&lt;0, FALSE, data!L1802&lt;=95),COUNTA(data!D1802:'data'!Y1802)=22), 1, 0)</f>
        <v>0</v>
      </c>
      <c r="AA1802">
        <f>IF(data!D1802=3, IF(COUNTIFS(data!A:A, data!A1802, data!G:G, "&lt;&gt;2")=0, 1, 0), 0)</f>
        <v>0</v>
      </c>
      <c r="AB1802">
        <f>IF(AND(data!G1802=2, COUNTIFS(data!A:A, data!A1802, data!G:G, 2) = data!D1802), 1, 0)</f>
        <v>0</v>
      </c>
      <c r="AC1802" t="str">
        <f>IF(AB1802=1, data!D1802, "0")</f>
        <v>0</v>
      </c>
    </row>
    <row r="1803" spans="1:29" x14ac:dyDescent="0.25">
      <c r="A1803" s="1">
        <v>243271</v>
      </c>
      <c r="B1803">
        <v>1</v>
      </c>
      <c r="C1803" s="1" t="s">
        <v>1824</v>
      </c>
      <c r="D1803">
        <v>2</v>
      </c>
      <c r="E1803">
        <v>2</v>
      </c>
      <c r="F1803">
        <v>14</v>
      </c>
      <c r="G1803">
        <v>2</v>
      </c>
      <c r="H1803">
        <v>40</v>
      </c>
      <c r="I1803">
        <v>2</v>
      </c>
      <c r="J1803">
        <v>1</v>
      </c>
      <c r="K1803">
        <v>3</v>
      </c>
      <c r="L1803">
        <v>16</v>
      </c>
      <c r="M1803">
        <v>1</v>
      </c>
      <c r="N1803">
        <v>1</v>
      </c>
      <c r="O1803">
        <v>5</v>
      </c>
      <c r="P1803">
        <v>1</v>
      </c>
      <c r="Q1803">
        <v>3.3170000000000002</v>
      </c>
      <c r="R1803">
        <v>-1</v>
      </c>
      <c r="S1803">
        <v>0</v>
      </c>
      <c r="T1803">
        <v>163.19999999999999</v>
      </c>
      <c r="U1803">
        <v>80.7</v>
      </c>
      <c r="V1803">
        <v>30.298999999999999</v>
      </c>
      <c r="W1803">
        <v>0.76200000000000001</v>
      </c>
      <c r="X1803">
        <v>2</v>
      </c>
      <c r="Y1803">
        <v>1</v>
      </c>
      <c r="Z1803">
        <f>IF(AND(MIN(data!D1803:'data'!K1803, data!M1803:'data'!Y1803)&gt;=0, IF(data!L1803&lt;0, FALSE, data!L1803&lt;=95),COUNTA(data!D1803:'data'!Y1803)=22), 1, 0)</f>
        <v>0</v>
      </c>
      <c r="AA1803">
        <f>IF(data!D1803=3, IF(COUNTIFS(data!A:A, data!A1803, data!G:G, "&lt;&gt;2")=0, 1, 0), 0)</f>
        <v>0</v>
      </c>
      <c r="AB1803">
        <f>IF(AND(data!G1803=2, COUNTIFS(data!A:A, data!A1803, data!G:G, 2) = data!D1803), 1, 0)</f>
        <v>0</v>
      </c>
      <c r="AC1803" t="str">
        <f>IF(AB1803=1, data!D1803, "0")</f>
        <v>0</v>
      </c>
    </row>
    <row r="1804" spans="1:29" x14ac:dyDescent="0.25">
      <c r="A1804" s="1">
        <v>243271</v>
      </c>
      <c r="B1804">
        <v>2</v>
      </c>
      <c r="C1804" s="1" t="s">
        <v>1825</v>
      </c>
      <c r="D1804">
        <v>2</v>
      </c>
      <c r="E1804">
        <v>2</v>
      </c>
      <c r="F1804">
        <v>14</v>
      </c>
      <c r="G1804">
        <v>1</v>
      </c>
      <c r="H1804">
        <v>41</v>
      </c>
      <c r="I1804">
        <v>2</v>
      </c>
      <c r="J1804">
        <v>1</v>
      </c>
      <c r="K1804">
        <v>3</v>
      </c>
      <c r="L1804">
        <v>16</v>
      </c>
      <c r="M1804">
        <v>1</v>
      </c>
      <c r="N1804">
        <v>1</v>
      </c>
      <c r="O1804">
        <v>5</v>
      </c>
      <c r="P1804">
        <v>1</v>
      </c>
      <c r="Q1804">
        <v>3.8370000000000002</v>
      </c>
      <c r="R1804">
        <v>-1</v>
      </c>
      <c r="S1804">
        <v>0</v>
      </c>
      <c r="T1804">
        <v>186.9</v>
      </c>
      <c r="U1804">
        <v>92.5</v>
      </c>
      <c r="V1804">
        <v>26.48</v>
      </c>
      <c r="W1804">
        <v>0.90700000000000003</v>
      </c>
      <c r="X1804">
        <v>1</v>
      </c>
      <c r="Y1804">
        <v>3</v>
      </c>
      <c r="Z1804">
        <f>IF(AND(MIN(data!D1804:'data'!K1804, data!M1804:'data'!Y1804)&gt;=0, IF(data!L1804&lt;0, FALSE, data!L1804&lt;=95),COUNTA(data!D1804:'data'!Y1804)=22), 1, 0)</f>
        <v>0</v>
      </c>
      <c r="AA1804">
        <f>IF(data!D1804=3, IF(COUNTIFS(data!A:A, data!A1804, data!G:G, "&lt;&gt;2")=0, 1, 0), 0)</f>
        <v>0</v>
      </c>
      <c r="AB1804">
        <f>IF(AND(data!G1804=2, COUNTIFS(data!A:A, data!A1804, data!G:G, 2) = data!D1804), 1, 0)</f>
        <v>0</v>
      </c>
      <c r="AC1804" t="str">
        <f>IF(AB1804=1, data!D1804, "0")</f>
        <v>0</v>
      </c>
    </row>
    <row r="1805" spans="1:29" x14ac:dyDescent="0.25">
      <c r="A1805" s="1">
        <v>243351</v>
      </c>
      <c r="B1805">
        <v>1</v>
      </c>
      <c r="C1805" s="1" t="s">
        <v>1826</v>
      </c>
      <c r="D1805">
        <v>4</v>
      </c>
      <c r="E1805">
        <v>2</v>
      </c>
      <c r="F1805">
        <v>14</v>
      </c>
      <c r="G1805">
        <v>2</v>
      </c>
      <c r="H1805">
        <v>53</v>
      </c>
      <c r="I1805">
        <v>2</v>
      </c>
      <c r="J1805">
        <v>1</v>
      </c>
      <c r="K1805">
        <v>6</v>
      </c>
      <c r="L1805">
        <v>96</v>
      </c>
      <c r="M1805">
        <v>1</v>
      </c>
      <c r="N1805">
        <v>4</v>
      </c>
      <c r="O1805">
        <v>3</v>
      </c>
      <c r="P1805">
        <v>1</v>
      </c>
      <c r="Q1805">
        <v>0.20300000000000001</v>
      </c>
      <c r="R1805">
        <v>-1</v>
      </c>
      <c r="S1805">
        <v>1</v>
      </c>
      <c r="T1805">
        <v>152.6</v>
      </c>
      <c r="U1805">
        <v>49.7</v>
      </c>
      <c r="V1805">
        <v>21.343</v>
      </c>
      <c r="W1805">
        <v>0.77100000000000002</v>
      </c>
      <c r="X1805">
        <v>1</v>
      </c>
      <c r="Y1805">
        <v>3</v>
      </c>
      <c r="Z1805">
        <f>IF(AND(MIN(data!D1805:'data'!K1805, data!M1805:'data'!Y1805)&gt;=0, IF(data!L1805&lt;0, FALSE, data!L1805&lt;=95),COUNTA(data!D1805:'data'!Y1805)=22), 1, 0)</f>
        <v>0</v>
      </c>
      <c r="AA1805">
        <f>IF(data!D1805=3, IF(COUNTIFS(data!A:A, data!A1805, data!G:G, "&lt;&gt;2")=0, 1, 0), 0)</f>
        <v>0</v>
      </c>
      <c r="AB1805">
        <f>IF(AND(data!G1805=2, COUNTIFS(data!A:A, data!A1805, data!G:G, 2) = data!D1805), 1, 0)</f>
        <v>0</v>
      </c>
      <c r="AC1805" t="str">
        <f>IF(AB1805=1, data!D1805, "0")</f>
        <v>0</v>
      </c>
    </row>
    <row r="1806" spans="1:29" x14ac:dyDescent="0.25">
      <c r="A1806" s="1">
        <v>243351</v>
      </c>
      <c r="B1806">
        <v>2</v>
      </c>
      <c r="C1806" s="1" t="s">
        <v>1827</v>
      </c>
      <c r="D1806">
        <v>4</v>
      </c>
      <c r="E1806">
        <v>2</v>
      </c>
      <c r="F1806">
        <v>14</v>
      </c>
      <c r="G1806">
        <v>1</v>
      </c>
      <c r="H1806">
        <v>60</v>
      </c>
      <c r="I1806">
        <v>2</v>
      </c>
      <c r="J1806">
        <v>1</v>
      </c>
      <c r="K1806">
        <v>5</v>
      </c>
      <c r="L1806">
        <v>96</v>
      </c>
      <c r="M1806">
        <v>3</v>
      </c>
      <c r="N1806">
        <v>4</v>
      </c>
      <c r="O1806">
        <v>3</v>
      </c>
      <c r="P1806">
        <v>1</v>
      </c>
      <c r="Q1806">
        <v>0.435</v>
      </c>
      <c r="R1806">
        <v>-1</v>
      </c>
      <c r="S1806">
        <v>1</v>
      </c>
      <c r="T1806">
        <v>182.6</v>
      </c>
      <c r="U1806">
        <v>97</v>
      </c>
      <c r="V1806">
        <v>29.091999999999999</v>
      </c>
      <c r="W1806">
        <v>1.1259999999999999</v>
      </c>
      <c r="X1806">
        <v>2</v>
      </c>
      <c r="Y1806">
        <v>3</v>
      </c>
      <c r="Z1806">
        <f>IF(AND(MIN(data!D1806:'data'!K1806, data!M1806:'data'!Y1806)&gt;=0, IF(data!L1806&lt;0, FALSE, data!L1806&lt;=95),COUNTA(data!D1806:'data'!Y1806)=22), 1, 0)</f>
        <v>0</v>
      </c>
      <c r="AA1806">
        <f>IF(data!D1806=3, IF(COUNTIFS(data!A:A, data!A1806, data!G:G, "&lt;&gt;2")=0, 1, 0), 0)</f>
        <v>0</v>
      </c>
      <c r="AB1806">
        <f>IF(AND(data!G1806=2, COUNTIFS(data!A:A, data!A1806, data!G:G, 2) = data!D1806), 1, 0)</f>
        <v>0</v>
      </c>
      <c r="AC1806" t="str">
        <f>IF(AB1806=1, data!D1806, "0")</f>
        <v>0</v>
      </c>
    </row>
    <row r="1807" spans="1:29" x14ac:dyDescent="0.25">
      <c r="A1807" s="1">
        <v>243351</v>
      </c>
      <c r="B1807">
        <v>3</v>
      </c>
      <c r="C1807" s="1" t="s">
        <v>1828</v>
      </c>
      <c r="D1807">
        <v>4</v>
      </c>
      <c r="E1807">
        <v>2</v>
      </c>
      <c r="F1807">
        <v>14</v>
      </c>
      <c r="G1807">
        <v>2</v>
      </c>
      <c r="H1807">
        <v>10</v>
      </c>
      <c r="I1807">
        <v>-1</v>
      </c>
      <c r="J1807">
        <v>1</v>
      </c>
      <c r="K1807">
        <v>-1</v>
      </c>
      <c r="L1807">
        <v>96</v>
      </c>
      <c r="M1807">
        <v>1</v>
      </c>
      <c r="N1807">
        <v>-1</v>
      </c>
      <c r="O1807">
        <v>-1</v>
      </c>
      <c r="P1807">
        <v>-1</v>
      </c>
      <c r="Q1807">
        <v>-1</v>
      </c>
      <c r="R1807">
        <v>-1</v>
      </c>
      <c r="S1807">
        <v>-2</v>
      </c>
      <c r="T1807">
        <v>143.69999999999999</v>
      </c>
      <c r="U1807">
        <v>34.200000000000003</v>
      </c>
      <c r="V1807">
        <v>16.562000000000001</v>
      </c>
      <c r="W1807">
        <v>-1</v>
      </c>
      <c r="X1807">
        <v>-8</v>
      </c>
      <c r="Y1807">
        <v>1</v>
      </c>
      <c r="Z1807">
        <f>IF(AND(MIN(data!D1807:'data'!K1807, data!M1807:'data'!Y1807)&gt;=0, IF(data!L1807&lt;0, FALSE, data!L1807&lt;=95),COUNTA(data!D1807:'data'!Y1807)=22), 1, 0)</f>
        <v>0</v>
      </c>
      <c r="AA1807">
        <f>IF(data!D1807=3, IF(COUNTIFS(data!A:A, data!A1807, data!G:G, "&lt;&gt;2")=0, 1, 0), 0)</f>
        <v>0</v>
      </c>
      <c r="AB1807">
        <f>IF(AND(data!G1807=2, COUNTIFS(data!A:A, data!A1807, data!G:G, 2) = data!D1807), 1, 0)</f>
        <v>0</v>
      </c>
      <c r="AC1807" t="str">
        <f>IF(AB1807=1, data!D1807, "0")</f>
        <v>0</v>
      </c>
    </row>
    <row r="1808" spans="1:29" x14ac:dyDescent="0.25">
      <c r="A1808" s="1">
        <v>243351</v>
      </c>
      <c r="B1808">
        <v>4</v>
      </c>
      <c r="C1808" s="1" t="s">
        <v>1829</v>
      </c>
      <c r="D1808">
        <v>4</v>
      </c>
      <c r="E1808">
        <v>2</v>
      </c>
      <c r="F1808">
        <v>14</v>
      </c>
      <c r="G1808">
        <v>2</v>
      </c>
      <c r="H1808">
        <v>9</v>
      </c>
      <c r="I1808">
        <v>-1</v>
      </c>
      <c r="J1808">
        <v>1</v>
      </c>
      <c r="K1808">
        <v>-1</v>
      </c>
      <c r="L1808">
        <v>96</v>
      </c>
      <c r="M1808">
        <v>1</v>
      </c>
      <c r="N1808">
        <v>-1</v>
      </c>
      <c r="O1808">
        <v>-1</v>
      </c>
      <c r="P1808">
        <v>-1</v>
      </c>
      <c r="Q1808">
        <v>-1</v>
      </c>
      <c r="R1808">
        <v>-1</v>
      </c>
      <c r="S1808">
        <v>-2</v>
      </c>
      <c r="T1808">
        <v>131.69999999999999</v>
      </c>
      <c r="U1808">
        <v>28.9</v>
      </c>
      <c r="V1808">
        <v>16.661999999999999</v>
      </c>
      <c r="W1808">
        <v>-1</v>
      </c>
      <c r="X1808">
        <v>1</v>
      </c>
      <c r="Y1808">
        <v>3</v>
      </c>
      <c r="Z1808">
        <f>IF(AND(MIN(data!D1808:'data'!K1808, data!M1808:'data'!Y1808)&gt;=0, IF(data!L1808&lt;0, FALSE, data!L1808&lt;=95),COUNTA(data!D1808:'data'!Y1808)=22), 1, 0)</f>
        <v>0</v>
      </c>
      <c r="AA1808">
        <f>IF(data!D1808=3, IF(COUNTIFS(data!A:A, data!A1808, data!G:G, "&lt;&gt;2")=0, 1, 0), 0)</f>
        <v>0</v>
      </c>
      <c r="AB1808">
        <f>IF(AND(data!G1808=2, COUNTIFS(data!A:A, data!A1808, data!G:G, 2) = data!D1808), 1, 0)</f>
        <v>0</v>
      </c>
      <c r="AC1808" t="str">
        <f>IF(AB1808=1, data!D1808, "0")</f>
        <v>0</v>
      </c>
    </row>
    <row r="1809" spans="1:29" x14ac:dyDescent="0.25">
      <c r="A1809" s="1">
        <v>243371</v>
      </c>
      <c r="B1809">
        <v>1</v>
      </c>
      <c r="C1809" s="1" t="s">
        <v>1830</v>
      </c>
      <c r="D1809">
        <v>1</v>
      </c>
      <c r="E1809">
        <v>2</v>
      </c>
      <c r="F1809">
        <v>14</v>
      </c>
      <c r="G1809">
        <v>2</v>
      </c>
      <c r="H1809">
        <v>64</v>
      </c>
      <c r="I1809">
        <v>5</v>
      </c>
      <c r="J1809">
        <v>1</v>
      </c>
      <c r="K1809">
        <v>7</v>
      </c>
      <c r="L1809">
        <v>6</v>
      </c>
      <c r="M1809">
        <v>3</v>
      </c>
      <c r="N1809">
        <v>4</v>
      </c>
      <c r="O1809">
        <v>2</v>
      </c>
      <c r="P1809">
        <v>2</v>
      </c>
      <c r="Q1809">
        <v>0</v>
      </c>
      <c r="R1809">
        <v>-1</v>
      </c>
      <c r="S1809">
        <v>-9</v>
      </c>
      <c r="T1809">
        <v>156.30000000000001</v>
      </c>
      <c r="U1809">
        <v>51.7</v>
      </c>
      <c r="V1809">
        <v>21.163</v>
      </c>
      <c r="W1809">
        <v>-1</v>
      </c>
      <c r="X1809">
        <v>3</v>
      </c>
      <c r="Y1809">
        <v>3</v>
      </c>
      <c r="Z1809">
        <f>IF(AND(MIN(data!D1809:'data'!K1809, data!M1809:'data'!Y1809)&gt;=0, IF(data!L1809&lt;0, FALSE, data!L1809&lt;=95),COUNTA(data!D1809:'data'!Y1809)=22), 1, 0)</f>
        <v>0</v>
      </c>
      <c r="AA1809">
        <f>IF(data!D1809=3, IF(COUNTIFS(data!A:A, data!A1809, data!G:G, "&lt;&gt;2")=0, 1, 0), 0)</f>
        <v>0</v>
      </c>
      <c r="AB1809">
        <f>IF(AND(data!G1809=2, COUNTIFS(data!A:A, data!A1809, data!G:G, 2) = data!D1809), 1, 0)</f>
        <v>1</v>
      </c>
      <c r="AC1809">
        <f>IF(AB1809=1, data!D1809, "0")</f>
        <v>1</v>
      </c>
    </row>
    <row r="1810" spans="1:29" x14ac:dyDescent="0.25">
      <c r="A1810" s="1">
        <v>244051</v>
      </c>
      <c r="B1810">
        <v>1</v>
      </c>
      <c r="C1810" s="1" t="s">
        <v>1831</v>
      </c>
      <c r="D1810">
        <v>1</v>
      </c>
      <c r="E1810">
        <v>1</v>
      </c>
      <c r="F1810">
        <v>10</v>
      </c>
      <c r="G1810">
        <v>1</v>
      </c>
      <c r="H1810">
        <v>80</v>
      </c>
      <c r="I1810">
        <v>5</v>
      </c>
      <c r="J1810">
        <v>1</v>
      </c>
      <c r="K1810">
        <v>7</v>
      </c>
      <c r="L1810">
        <v>5</v>
      </c>
      <c r="M1810">
        <v>4</v>
      </c>
      <c r="N1810">
        <v>2</v>
      </c>
      <c r="O1810">
        <v>5</v>
      </c>
      <c r="P1810">
        <v>1</v>
      </c>
      <c r="Q1810">
        <v>3</v>
      </c>
      <c r="R1810">
        <v>-1</v>
      </c>
      <c r="S1810">
        <v>0</v>
      </c>
      <c r="T1810">
        <v>148.30000000000001</v>
      </c>
      <c r="U1810">
        <v>67</v>
      </c>
      <c r="V1810">
        <v>30.463999999999999</v>
      </c>
      <c r="W1810">
        <v>-1</v>
      </c>
      <c r="X1810">
        <v>2</v>
      </c>
      <c r="Y1810">
        <v>1</v>
      </c>
      <c r="Z1810">
        <f>IF(AND(MIN(data!D1810:'data'!K1810, data!M1810:'data'!Y1810)&gt;=0, IF(data!L1810&lt;0, FALSE, data!L1810&lt;=95),COUNTA(data!D1810:'data'!Y1810)=22), 1, 0)</f>
        <v>0</v>
      </c>
      <c r="AA1810">
        <f>IF(data!D1810=3, IF(COUNTIFS(data!A:A, data!A1810, data!G:G, "&lt;&gt;2")=0, 1, 0), 0)</f>
        <v>0</v>
      </c>
      <c r="AB1810">
        <f>IF(AND(data!G1810=2, COUNTIFS(data!A:A, data!A1810, data!G:G, 2) = data!D1810), 1, 0)</f>
        <v>0</v>
      </c>
      <c r="AC1810" t="str">
        <f>IF(AB1810=1, data!D1810, "0")</f>
        <v>0</v>
      </c>
    </row>
    <row r="1811" spans="1:29" x14ac:dyDescent="0.25">
      <c r="A1811" s="1">
        <v>244251</v>
      </c>
      <c r="B1811">
        <v>1</v>
      </c>
      <c r="C1811" s="1" t="s">
        <v>1832</v>
      </c>
      <c r="D1811">
        <v>1</v>
      </c>
      <c r="E1811">
        <v>1</v>
      </c>
      <c r="F1811">
        <v>10</v>
      </c>
      <c r="G1811">
        <v>2</v>
      </c>
      <c r="H1811">
        <v>42</v>
      </c>
      <c r="I1811">
        <v>5</v>
      </c>
      <c r="J1811">
        <v>1</v>
      </c>
      <c r="K1811">
        <v>7</v>
      </c>
      <c r="L1811">
        <v>5</v>
      </c>
      <c r="M1811">
        <v>3</v>
      </c>
      <c r="N1811">
        <v>4</v>
      </c>
      <c r="O1811">
        <v>3</v>
      </c>
      <c r="P1811">
        <v>1</v>
      </c>
      <c r="Q1811">
        <v>56.058</v>
      </c>
      <c r="R1811">
        <v>-1</v>
      </c>
      <c r="S1811">
        <v>3</v>
      </c>
      <c r="T1811">
        <v>157.6</v>
      </c>
      <c r="U1811">
        <v>89.4</v>
      </c>
      <c r="V1811">
        <v>35.994</v>
      </c>
      <c r="W1811">
        <v>-1</v>
      </c>
      <c r="X1811">
        <v>2</v>
      </c>
      <c r="Y1811">
        <v>1</v>
      </c>
      <c r="Z1811">
        <f>IF(AND(MIN(data!D1811:'data'!K1811, data!M1811:'data'!Y1811)&gt;=0, IF(data!L1811&lt;0, FALSE, data!L1811&lt;=95),COUNTA(data!D1811:'data'!Y1811)=22), 1, 0)</f>
        <v>0</v>
      </c>
      <c r="AA1811">
        <f>IF(data!D1811=3, IF(COUNTIFS(data!A:A, data!A1811, data!G:G, "&lt;&gt;2")=0, 1, 0), 0)</f>
        <v>0</v>
      </c>
      <c r="AB1811">
        <f>IF(AND(data!G1811=2, COUNTIFS(data!A:A, data!A1811, data!G:G, 2) = data!D1811), 1, 0)</f>
        <v>1</v>
      </c>
      <c r="AC1811">
        <f>IF(AB1811=1, data!D1811, "0")</f>
        <v>1</v>
      </c>
    </row>
    <row r="1812" spans="1:29" x14ac:dyDescent="0.25">
      <c r="A1812" s="1">
        <v>244341</v>
      </c>
      <c r="B1812">
        <v>1</v>
      </c>
      <c r="C1812" s="1" t="s">
        <v>1833</v>
      </c>
      <c r="D1812">
        <v>1</v>
      </c>
      <c r="E1812">
        <v>1</v>
      </c>
      <c r="F1812">
        <v>10</v>
      </c>
      <c r="G1812">
        <v>2</v>
      </c>
      <c r="H1812">
        <v>28</v>
      </c>
      <c r="I1812">
        <v>1</v>
      </c>
      <c r="J1812">
        <v>1</v>
      </c>
      <c r="K1812">
        <v>3</v>
      </c>
      <c r="L1812">
        <v>10</v>
      </c>
      <c r="M1812">
        <v>1</v>
      </c>
      <c r="N1812">
        <v>3</v>
      </c>
      <c r="O1812">
        <v>5</v>
      </c>
      <c r="P1812">
        <v>1</v>
      </c>
      <c r="Q1812">
        <v>4.24</v>
      </c>
      <c r="R1812">
        <v>-1</v>
      </c>
      <c r="S1812">
        <v>2</v>
      </c>
      <c r="T1812">
        <v>164.8</v>
      </c>
      <c r="U1812">
        <v>89.3</v>
      </c>
      <c r="V1812">
        <v>32.880000000000003</v>
      </c>
      <c r="W1812">
        <v>-1</v>
      </c>
      <c r="X1812">
        <v>2</v>
      </c>
      <c r="Y1812">
        <v>1</v>
      </c>
      <c r="Z1812">
        <f>IF(AND(MIN(data!D1812:'data'!K1812, data!M1812:'data'!Y1812)&gt;=0, IF(data!L1812&lt;0, FALSE, data!L1812&lt;=95),COUNTA(data!D1812:'data'!Y1812)=22), 1, 0)</f>
        <v>0</v>
      </c>
      <c r="AA1812">
        <f>IF(data!D1812=3, IF(COUNTIFS(data!A:A, data!A1812, data!G:G, "&lt;&gt;2")=0, 1, 0), 0)</f>
        <v>0</v>
      </c>
      <c r="AB1812">
        <f>IF(AND(data!G1812=2, COUNTIFS(data!A:A, data!A1812, data!G:G, 2) = data!D1812), 1, 0)</f>
        <v>1</v>
      </c>
      <c r="AC1812">
        <f>IF(AB1812=1, data!D1812, "0")</f>
        <v>1</v>
      </c>
    </row>
    <row r="1813" spans="1:29" x14ac:dyDescent="0.25">
      <c r="A1813" s="1">
        <v>244351</v>
      </c>
      <c r="B1813">
        <v>1</v>
      </c>
      <c r="C1813" s="1" t="s">
        <v>1834</v>
      </c>
      <c r="D1813">
        <v>1</v>
      </c>
      <c r="E1813">
        <v>1</v>
      </c>
      <c r="F1813">
        <v>10</v>
      </c>
      <c r="G1813">
        <v>1</v>
      </c>
      <c r="H1813">
        <v>19</v>
      </c>
      <c r="I1813">
        <v>1</v>
      </c>
      <c r="J1813">
        <v>5</v>
      </c>
      <c r="K1813">
        <v>4</v>
      </c>
      <c r="L1813">
        <v>96</v>
      </c>
      <c r="M1813">
        <v>2</v>
      </c>
      <c r="N1813">
        <v>1</v>
      </c>
      <c r="O1813">
        <v>5</v>
      </c>
      <c r="P1813">
        <v>1</v>
      </c>
      <c r="Q1813">
        <v>10.991</v>
      </c>
      <c r="R1813">
        <v>4</v>
      </c>
      <c r="S1813">
        <v>0</v>
      </c>
      <c r="T1813">
        <v>187.9</v>
      </c>
      <c r="U1813">
        <v>91.1</v>
      </c>
      <c r="V1813">
        <v>25.803000000000001</v>
      </c>
      <c r="W1813">
        <v>-1</v>
      </c>
      <c r="X1813">
        <v>-8</v>
      </c>
      <c r="Y1813">
        <v>3</v>
      </c>
      <c r="Z1813">
        <f>IF(AND(MIN(data!D1813:'data'!K1813, data!M1813:'data'!Y1813)&gt;=0, IF(data!L1813&lt;0, FALSE, data!L1813&lt;=95),COUNTA(data!D1813:'data'!Y1813)=22), 1, 0)</f>
        <v>0</v>
      </c>
      <c r="AA1813">
        <f>IF(data!D1813=3, IF(COUNTIFS(data!A:A, data!A1813, data!G:G, "&lt;&gt;2")=0, 1, 0), 0)</f>
        <v>0</v>
      </c>
      <c r="AB1813">
        <f>IF(AND(data!G1813=2, COUNTIFS(data!A:A, data!A1813, data!G:G, 2) = data!D1813), 1, 0)</f>
        <v>0</v>
      </c>
      <c r="AC1813" t="str">
        <f>IF(AB1813=1, data!D1813, "0")</f>
        <v>0</v>
      </c>
    </row>
    <row r="1814" spans="1:29" x14ac:dyDescent="0.25">
      <c r="A1814" s="1">
        <v>244371</v>
      </c>
      <c r="B1814">
        <v>1</v>
      </c>
      <c r="C1814" s="1" t="s">
        <v>1835</v>
      </c>
      <c r="D1814">
        <v>1</v>
      </c>
      <c r="E1814">
        <v>1</v>
      </c>
      <c r="F1814">
        <v>10</v>
      </c>
      <c r="G1814">
        <v>2</v>
      </c>
      <c r="H1814">
        <v>67</v>
      </c>
      <c r="I1814">
        <v>4</v>
      </c>
      <c r="J1814">
        <v>1</v>
      </c>
      <c r="K1814">
        <v>7</v>
      </c>
      <c r="L1814">
        <v>5</v>
      </c>
      <c r="M1814">
        <v>3</v>
      </c>
      <c r="N1814">
        <v>1</v>
      </c>
      <c r="O1814">
        <v>5</v>
      </c>
      <c r="P1814">
        <v>2</v>
      </c>
      <c r="Q1814">
        <v>0</v>
      </c>
      <c r="R1814">
        <v>-1</v>
      </c>
      <c r="S1814">
        <v>0</v>
      </c>
      <c r="T1814">
        <v>153.69999999999999</v>
      </c>
      <c r="U1814">
        <v>53.3</v>
      </c>
      <c r="V1814">
        <v>22.562000000000001</v>
      </c>
      <c r="W1814">
        <v>-1</v>
      </c>
      <c r="X1814">
        <v>1</v>
      </c>
      <c r="Y1814">
        <v>3</v>
      </c>
      <c r="Z1814">
        <f>IF(AND(MIN(data!D1814:'data'!K1814, data!M1814:'data'!Y1814)&gt;=0, IF(data!L1814&lt;0, FALSE, data!L1814&lt;=95),COUNTA(data!D1814:'data'!Y1814)=22), 1, 0)</f>
        <v>0</v>
      </c>
      <c r="AA1814">
        <f>IF(data!D1814=3, IF(COUNTIFS(data!A:A, data!A1814, data!G:G, "&lt;&gt;2")=0, 1, 0), 0)</f>
        <v>0</v>
      </c>
      <c r="AB1814">
        <f>IF(AND(data!G1814=2, COUNTIFS(data!A:A, data!A1814, data!G:G, 2) = data!D1814), 1, 0)</f>
        <v>1</v>
      </c>
      <c r="AC1814">
        <f>IF(AB1814=1, data!D1814, "0")</f>
        <v>1</v>
      </c>
    </row>
    <row r="1815" spans="1:29" x14ac:dyDescent="0.25">
      <c r="A1815" s="1">
        <v>245051</v>
      </c>
      <c r="B1815">
        <v>1</v>
      </c>
      <c r="C1815" s="1" t="s">
        <v>1836</v>
      </c>
      <c r="D1815">
        <v>4</v>
      </c>
      <c r="E1815">
        <v>3</v>
      </c>
      <c r="F1815">
        <v>11</v>
      </c>
      <c r="G1815">
        <v>1</v>
      </c>
      <c r="H1815">
        <v>32</v>
      </c>
      <c r="I1815">
        <v>6</v>
      </c>
      <c r="J1815">
        <v>1</v>
      </c>
      <c r="K1815">
        <v>4</v>
      </c>
      <c r="L1815">
        <v>9</v>
      </c>
      <c r="M1815">
        <v>1</v>
      </c>
      <c r="N1815">
        <v>1</v>
      </c>
      <c r="O1815">
        <v>5</v>
      </c>
      <c r="P1815">
        <v>1</v>
      </c>
      <c r="Q1815">
        <v>27</v>
      </c>
      <c r="R1815">
        <v>-1</v>
      </c>
      <c r="S1815">
        <v>-2</v>
      </c>
      <c r="T1815">
        <v>-1</v>
      </c>
      <c r="U1815">
        <v>-1</v>
      </c>
      <c r="V1815">
        <v>-1</v>
      </c>
      <c r="W1815">
        <v>-1</v>
      </c>
      <c r="X1815">
        <v>-2</v>
      </c>
      <c r="Y1815">
        <v>-2</v>
      </c>
      <c r="Z1815">
        <f>IF(AND(MIN(data!D1815:'data'!K1815, data!M1815:'data'!Y1815)&gt;=0, IF(data!L1815&lt;0, FALSE, data!L1815&lt;=95),COUNTA(data!D1815:'data'!Y1815)=22), 1, 0)</f>
        <v>0</v>
      </c>
      <c r="AA1815">
        <f>IF(data!D1815=3, IF(COUNTIFS(data!A:A, data!A1815, data!G:G, "&lt;&gt;2")=0, 1, 0), 0)</f>
        <v>0</v>
      </c>
      <c r="AB1815">
        <f>IF(AND(data!G1815=2, COUNTIFS(data!A:A, data!A1815, data!G:G, 2) = data!D1815), 1, 0)</f>
        <v>0</v>
      </c>
      <c r="AC1815" t="str">
        <f>IF(AB1815=1, data!D1815, "0")</f>
        <v>0</v>
      </c>
    </row>
    <row r="1816" spans="1:29" x14ac:dyDescent="0.25">
      <c r="A1816" s="1">
        <v>245051</v>
      </c>
      <c r="B1816">
        <v>2</v>
      </c>
      <c r="C1816" s="1" t="s">
        <v>1837</v>
      </c>
      <c r="D1816">
        <v>4</v>
      </c>
      <c r="E1816">
        <v>3</v>
      </c>
      <c r="F1816">
        <v>11</v>
      </c>
      <c r="G1816">
        <v>2</v>
      </c>
      <c r="H1816">
        <v>26</v>
      </c>
      <c r="I1816">
        <v>6</v>
      </c>
      <c r="J1816">
        <v>1</v>
      </c>
      <c r="K1816">
        <v>4</v>
      </c>
      <c r="L1816">
        <v>9</v>
      </c>
      <c r="M1816">
        <v>1</v>
      </c>
      <c r="N1816">
        <v>1</v>
      </c>
      <c r="O1816">
        <v>5</v>
      </c>
      <c r="P1816">
        <v>1</v>
      </c>
      <c r="Q1816">
        <v>6.8079999999999998</v>
      </c>
      <c r="R1816">
        <v>-1</v>
      </c>
      <c r="S1816">
        <v>0</v>
      </c>
      <c r="T1816">
        <v>163.69999999999999</v>
      </c>
      <c r="U1816">
        <v>60.2</v>
      </c>
      <c r="V1816">
        <v>22.465</v>
      </c>
      <c r="W1816">
        <v>0.85299999999999998</v>
      </c>
      <c r="X1816">
        <v>1</v>
      </c>
      <c r="Y1816">
        <v>3</v>
      </c>
      <c r="Z1816">
        <f>IF(AND(MIN(data!D1816:'data'!K1816, data!M1816:'data'!Y1816)&gt;=0, IF(data!L1816&lt;0, FALSE, data!L1816&lt;=95),COUNTA(data!D1816:'data'!Y1816)=22), 1, 0)</f>
        <v>0</v>
      </c>
      <c r="AA1816">
        <f>IF(data!D1816=3, IF(COUNTIFS(data!A:A, data!A1816, data!G:G, "&lt;&gt;2")=0, 1, 0), 0)</f>
        <v>0</v>
      </c>
      <c r="AB1816">
        <f>IF(AND(data!G1816=2, COUNTIFS(data!A:A, data!A1816, data!G:G, 2) = data!D1816), 1, 0)</f>
        <v>0</v>
      </c>
      <c r="AC1816" t="str">
        <f>IF(AB1816=1, data!D1816, "0")</f>
        <v>0</v>
      </c>
    </row>
    <row r="1817" spans="1:29" x14ac:dyDescent="0.25">
      <c r="A1817" s="1">
        <v>245051</v>
      </c>
      <c r="B1817">
        <v>3</v>
      </c>
      <c r="C1817" s="1" t="s">
        <v>1838</v>
      </c>
      <c r="D1817">
        <v>4</v>
      </c>
      <c r="E1817">
        <v>3</v>
      </c>
      <c r="F1817">
        <v>11</v>
      </c>
      <c r="G1817">
        <v>2</v>
      </c>
      <c r="H1817">
        <v>9</v>
      </c>
      <c r="I1817">
        <v>-1</v>
      </c>
      <c r="J1817">
        <v>1</v>
      </c>
      <c r="K1817">
        <v>-1</v>
      </c>
      <c r="L1817">
        <v>9</v>
      </c>
      <c r="M1817">
        <v>1</v>
      </c>
      <c r="N1817">
        <v>-1</v>
      </c>
      <c r="O1817">
        <v>-1</v>
      </c>
      <c r="P1817">
        <v>-1</v>
      </c>
      <c r="Q1817">
        <v>-1</v>
      </c>
      <c r="R1817">
        <v>-1</v>
      </c>
      <c r="S1817">
        <v>-2</v>
      </c>
      <c r="T1817">
        <v>127</v>
      </c>
      <c r="U1817">
        <v>24.3</v>
      </c>
      <c r="V1817">
        <v>15.066000000000001</v>
      </c>
      <c r="W1817">
        <v>-1</v>
      </c>
      <c r="X1817">
        <v>-8</v>
      </c>
      <c r="Y1817">
        <v>3</v>
      </c>
      <c r="Z1817">
        <f>IF(AND(MIN(data!D1817:'data'!K1817, data!M1817:'data'!Y1817)&gt;=0, IF(data!L1817&lt;0, FALSE, data!L1817&lt;=95),COUNTA(data!D1817:'data'!Y1817)=22), 1, 0)</f>
        <v>0</v>
      </c>
      <c r="AA1817">
        <f>IF(data!D1817=3, IF(COUNTIFS(data!A:A, data!A1817, data!G:G, "&lt;&gt;2")=0, 1, 0), 0)</f>
        <v>0</v>
      </c>
      <c r="AB1817">
        <f>IF(AND(data!G1817=2, COUNTIFS(data!A:A, data!A1817, data!G:G, 2) = data!D1817), 1, 0)</f>
        <v>0</v>
      </c>
      <c r="AC1817" t="str">
        <f>IF(AB1817=1, data!D1817, "0")</f>
        <v>0</v>
      </c>
    </row>
    <row r="1818" spans="1:29" x14ac:dyDescent="0.25">
      <c r="A1818" s="1">
        <v>245051</v>
      </c>
      <c r="B1818">
        <v>4</v>
      </c>
      <c r="C1818" s="1" t="s">
        <v>1839</v>
      </c>
      <c r="D1818">
        <v>4</v>
      </c>
      <c r="E1818">
        <v>3</v>
      </c>
      <c r="F1818">
        <v>11</v>
      </c>
      <c r="G1818">
        <v>1</v>
      </c>
      <c r="H1818">
        <v>5</v>
      </c>
      <c r="I1818">
        <v>-1</v>
      </c>
      <c r="J1818">
        <v>1</v>
      </c>
      <c r="K1818">
        <v>-1</v>
      </c>
      <c r="L1818">
        <v>9</v>
      </c>
      <c r="M1818">
        <v>1</v>
      </c>
      <c r="N1818">
        <v>-1</v>
      </c>
      <c r="O1818">
        <v>-1</v>
      </c>
      <c r="P1818">
        <v>-1</v>
      </c>
      <c r="Q1818">
        <v>-1</v>
      </c>
      <c r="R1818">
        <v>-1</v>
      </c>
      <c r="S1818">
        <v>-2</v>
      </c>
      <c r="T1818">
        <v>115.7</v>
      </c>
      <c r="U1818">
        <v>20.6</v>
      </c>
      <c r="V1818">
        <v>15.388999999999999</v>
      </c>
      <c r="W1818">
        <v>-1</v>
      </c>
      <c r="X1818">
        <v>-2</v>
      </c>
      <c r="Y1818">
        <v>-2</v>
      </c>
      <c r="Z1818">
        <f>IF(AND(MIN(data!D1818:'data'!K1818, data!M1818:'data'!Y1818)&gt;=0, IF(data!L1818&lt;0, FALSE, data!L1818&lt;=95),COUNTA(data!D1818:'data'!Y1818)=22), 1, 0)</f>
        <v>0</v>
      </c>
      <c r="AA1818">
        <f>IF(data!D1818=3, IF(COUNTIFS(data!A:A, data!A1818, data!G:G, "&lt;&gt;2")=0, 1, 0), 0)</f>
        <v>0</v>
      </c>
      <c r="AB1818">
        <f>IF(AND(data!G1818=2, COUNTIFS(data!A:A, data!A1818, data!G:G, 2) = data!D1818), 1, 0)</f>
        <v>0</v>
      </c>
      <c r="AC1818" t="str">
        <f>IF(AB1818=1, data!D1818, "0")</f>
        <v>0</v>
      </c>
    </row>
    <row r="1819" spans="1:29" x14ac:dyDescent="0.25">
      <c r="A1819" s="1">
        <v>245151</v>
      </c>
      <c r="B1819">
        <v>1</v>
      </c>
      <c r="C1819" s="1" t="s">
        <v>1840</v>
      </c>
      <c r="D1819">
        <v>1</v>
      </c>
      <c r="E1819">
        <v>3</v>
      </c>
      <c r="F1819">
        <v>11</v>
      </c>
      <c r="G1819">
        <v>2</v>
      </c>
      <c r="H1819">
        <v>42</v>
      </c>
      <c r="I1819">
        <v>4</v>
      </c>
      <c r="J1819">
        <v>1</v>
      </c>
      <c r="K1819">
        <v>1</v>
      </c>
      <c r="L1819">
        <v>12</v>
      </c>
      <c r="M1819">
        <v>1</v>
      </c>
      <c r="N1819">
        <v>1</v>
      </c>
      <c r="O1819">
        <v>5</v>
      </c>
      <c r="P1819">
        <v>1</v>
      </c>
      <c r="Q1819">
        <v>3.8079999999999998</v>
      </c>
      <c r="R1819">
        <v>-1</v>
      </c>
      <c r="S1819">
        <v>0</v>
      </c>
      <c r="T1819">
        <v>175</v>
      </c>
      <c r="U1819">
        <v>74</v>
      </c>
      <c r="V1819">
        <v>24.163</v>
      </c>
      <c r="W1819">
        <v>-1</v>
      </c>
      <c r="X1819">
        <v>1</v>
      </c>
      <c r="Y1819">
        <v>3</v>
      </c>
      <c r="Z1819">
        <f>IF(AND(MIN(data!D1819:'data'!K1819, data!M1819:'data'!Y1819)&gt;=0, IF(data!L1819&lt;0, FALSE, data!L1819&lt;=95),COUNTA(data!D1819:'data'!Y1819)=22), 1, 0)</f>
        <v>0</v>
      </c>
      <c r="AA1819">
        <f>IF(data!D1819=3, IF(COUNTIFS(data!A:A, data!A1819, data!G:G, "&lt;&gt;2")=0, 1, 0), 0)</f>
        <v>0</v>
      </c>
      <c r="AB1819">
        <f>IF(AND(data!G1819=2, COUNTIFS(data!A:A, data!A1819, data!G:G, 2) = data!D1819), 1, 0)</f>
        <v>1</v>
      </c>
      <c r="AC1819">
        <f>IF(AB1819=1, data!D1819, "0")</f>
        <v>1</v>
      </c>
    </row>
    <row r="1820" spans="1:29" x14ac:dyDescent="0.25">
      <c r="A1820" s="1">
        <v>245181</v>
      </c>
      <c r="B1820">
        <v>1</v>
      </c>
      <c r="C1820" s="1" t="s">
        <v>1841</v>
      </c>
      <c r="D1820">
        <v>2</v>
      </c>
      <c r="E1820">
        <v>3</v>
      </c>
      <c r="F1820">
        <v>11</v>
      </c>
      <c r="G1820">
        <v>1</v>
      </c>
      <c r="H1820">
        <v>68</v>
      </c>
      <c r="I1820">
        <v>2</v>
      </c>
      <c r="J1820">
        <v>1</v>
      </c>
      <c r="K1820">
        <v>4</v>
      </c>
      <c r="L1820">
        <v>9</v>
      </c>
      <c r="M1820">
        <v>2</v>
      </c>
      <c r="N1820">
        <v>3</v>
      </c>
      <c r="O1820">
        <v>5</v>
      </c>
      <c r="P1820">
        <v>1</v>
      </c>
      <c r="Q1820">
        <v>3.23</v>
      </c>
      <c r="R1820">
        <v>-1</v>
      </c>
      <c r="S1820">
        <v>1</v>
      </c>
      <c r="T1820">
        <v>174.2</v>
      </c>
      <c r="U1820">
        <v>81.599999999999994</v>
      </c>
      <c r="V1820">
        <v>26.89</v>
      </c>
      <c r="W1820">
        <v>0.96399999999999997</v>
      </c>
      <c r="X1820">
        <v>1</v>
      </c>
      <c r="Y1820">
        <v>1</v>
      </c>
      <c r="Z1820">
        <f>IF(AND(MIN(data!D1820:'data'!K1820, data!M1820:'data'!Y1820)&gt;=0, IF(data!L1820&lt;0, FALSE, data!L1820&lt;=95),COUNTA(data!D1820:'data'!Y1820)=22), 1, 0)</f>
        <v>0</v>
      </c>
      <c r="AA1820">
        <f>IF(data!D1820=3, IF(COUNTIFS(data!A:A, data!A1820, data!G:G, "&lt;&gt;2")=0, 1, 0), 0)</f>
        <v>0</v>
      </c>
      <c r="AB1820">
        <f>IF(AND(data!G1820=2, COUNTIFS(data!A:A, data!A1820, data!G:G, 2) = data!D1820), 1, 0)</f>
        <v>0</v>
      </c>
      <c r="AC1820" t="str">
        <f>IF(AB1820=1, data!D1820, "0")</f>
        <v>0</v>
      </c>
    </row>
    <row r="1821" spans="1:29" x14ac:dyDescent="0.25">
      <c r="A1821" s="1">
        <v>245181</v>
      </c>
      <c r="B1821">
        <v>2</v>
      </c>
      <c r="C1821" s="1" t="s">
        <v>1842</v>
      </c>
      <c r="D1821">
        <v>2</v>
      </c>
      <c r="E1821">
        <v>3</v>
      </c>
      <c r="F1821">
        <v>11</v>
      </c>
      <c r="G1821">
        <v>2</v>
      </c>
      <c r="H1821">
        <v>55</v>
      </c>
      <c r="I1821">
        <v>2</v>
      </c>
      <c r="J1821">
        <v>1</v>
      </c>
      <c r="K1821">
        <v>4</v>
      </c>
      <c r="L1821">
        <v>9</v>
      </c>
      <c r="M1821">
        <v>2</v>
      </c>
      <c r="N1821">
        <v>4</v>
      </c>
      <c r="O1821">
        <v>1</v>
      </c>
      <c r="P1821">
        <v>2</v>
      </c>
      <c r="Q1821">
        <v>0</v>
      </c>
      <c r="R1821">
        <v>-1</v>
      </c>
      <c r="S1821">
        <v>-9</v>
      </c>
      <c r="T1821">
        <v>161.30000000000001</v>
      </c>
      <c r="U1821">
        <v>59.8</v>
      </c>
      <c r="V1821">
        <v>22.984000000000002</v>
      </c>
      <c r="W1821">
        <v>0.84199999999999997</v>
      </c>
      <c r="X1821">
        <v>1</v>
      </c>
      <c r="Y1821">
        <v>3</v>
      </c>
      <c r="Z1821">
        <f>IF(AND(MIN(data!D1821:'data'!K1821, data!M1821:'data'!Y1821)&gt;=0, IF(data!L1821&lt;0, FALSE, data!L1821&lt;=95),COUNTA(data!D1821:'data'!Y1821)=22), 1, 0)</f>
        <v>0</v>
      </c>
      <c r="AA1821">
        <f>IF(data!D1821=3, IF(COUNTIFS(data!A:A, data!A1821, data!G:G, "&lt;&gt;2")=0, 1, 0), 0)</f>
        <v>0</v>
      </c>
      <c r="AB1821">
        <f>IF(AND(data!G1821=2, COUNTIFS(data!A:A, data!A1821, data!G:G, 2) = data!D1821), 1, 0)</f>
        <v>0</v>
      </c>
      <c r="AC1821" t="str">
        <f>IF(AB1821=1, data!D1821, "0")</f>
        <v>0</v>
      </c>
    </row>
    <row r="1822" spans="1:29" x14ac:dyDescent="0.25">
      <c r="A1822" s="1">
        <v>245201</v>
      </c>
      <c r="B1822">
        <v>1</v>
      </c>
      <c r="C1822" s="1" t="s">
        <v>1843</v>
      </c>
      <c r="D1822">
        <v>3</v>
      </c>
      <c r="E1822">
        <v>3</v>
      </c>
      <c r="F1822">
        <v>11</v>
      </c>
      <c r="G1822">
        <v>1</v>
      </c>
      <c r="H1822">
        <v>54</v>
      </c>
      <c r="I1822">
        <v>2</v>
      </c>
      <c r="J1822">
        <v>1</v>
      </c>
      <c r="K1822">
        <v>7</v>
      </c>
      <c r="L1822">
        <v>11</v>
      </c>
      <c r="M1822">
        <v>3</v>
      </c>
      <c r="N1822">
        <v>1</v>
      </c>
      <c r="O1822">
        <v>5</v>
      </c>
      <c r="P1822">
        <v>2</v>
      </c>
      <c r="Q1822">
        <v>8.6999999999999994E-2</v>
      </c>
      <c r="R1822">
        <v>-1</v>
      </c>
      <c r="S1822">
        <v>0</v>
      </c>
      <c r="T1822">
        <v>164</v>
      </c>
      <c r="U1822">
        <v>88.6</v>
      </c>
      <c r="V1822">
        <v>32.942</v>
      </c>
      <c r="W1822">
        <v>-1</v>
      </c>
      <c r="X1822">
        <v>2</v>
      </c>
      <c r="Y1822">
        <v>3</v>
      </c>
      <c r="Z1822">
        <f>IF(AND(MIN(data!D1822:'data'!K1822, data!M1822:'data'!Y1822)&gt;=0, IF(data!L1822&lt;0, FALSE, data!L1822&lt;=95),COUNTA(data!D1822:'data'!Y1822)=22), 1, 0)</f>
        <v>0</v>
      </c>
      <c r="AA1822">
        <f>IF(data!D1822=3, IF(COUNTIFS(data!A:A, data!A1822, data!G:G, "&lt;&gt;2")=0, 1, 0), 0)</f>
        <v>0</v>
      </c>
      <c r="AB1822">
        <f>IF(AND(data!G1822=2, COUNTIFS(data!A:A, data!A1822, data!G:G, 2) = data!D1822), 1, 0)</f>
        <v>0</v>
      </c>
      <c r="AC1822" t="str">
        <f>IF(AB1822=1, data!D1822, "0")</f>
        <v>0</v>
      </c>
    </row>
    <row r="1823" spans="1:29" x14ac:dyDescent="0.25">
      <c r="A1823" s="1">
        <v>245201</v>
      </c>
      <c r="B1823">
        <v>2</v>
      </c>
      <c r="C1823" s="1" t="s">
        <v>1844</v>
      </c>
      <c r="D1823">
        <v>3</v>
      </c>
      <c r="E1823">
        <v>3</v>
      </c>
      <c r="F1823">
        <v>11</v>
      </c>
      <c r="G1823">
        <v>2</v>
      </c>
      <c r="H1823">
        <v>52</v>
      </c>
      <c r="I1823">
        <v>2</v>
      </c>
      <c r="J1823">
        <v>1</v>
      </c>
      <c r="K1823">
        <v>4</v>
      </c>
      <c r="L1823">
        <v>11</v>
      </c>
      <c r="M1823">
        <v>3</v>
      </c>
      <c r="N1823">
        <v>1</v>
      </c>
      <c r="O1823">
        <v>5</v>
      </c>
      <c r="P1823">
        <v>1</v>
      </c>
      <c r="Q1823">
        <v>0.26100000000000001</v>
      </c>
      <c r="R1823">
        <v>-1</v>
      </c>
      <c r="S1823">
        <v>0</v>
      </c>
      <c r="T1823">
        <v>157</v>
      </c>
      <c r="U1823">
        <v>107.1</v>
      </c>
      <c r="V1823">
        <v>43.45</v>
      </c>
      <c r="W1823">
        <v>-1</v>
      </c>
      <c r="X1823">
        <v>2</v>
      </c>
      <c r="Y1823">
        <v>1</v>
      </c>
      <c r="Z1823">
        <f>IF(AND(MIN(data!D1823:'data'!K1823, data!M1823:'data'!Y1823)&gt;=0, IF(data!L1823&lt;0, FALSE, data!L1823&lt;=95),COUNTA(data!D1823:'data'!Y1823)=22), 1, 0)</f>
        <v>0</v>
      </c>
      <c r="AA1823">
        <f>IF(data!D1823=3, IF(COUNTIFS(data!A:A, data!A1823, data!G:G, "&lt;&gt;2")=0, 1, 0), 0)</f>
        <v>0</v>
      </c>
      <c r="AB1823">
        <f>IF(AND(data!G1823=2, COUNTIFS(data!A:A, data!A1823, data!G:G, 2) = data!D1823), 1, 0)</f>
        <v>0</v>
      </c>
      <c r="AC1823" t="str">
        <f>IF(AB1823=1, data!D1823, "0")</f>
        <v>0</v>
      </c>
    </row>
    <row r="1824" spans="1:29" x14ac:dyDescent="0.25">
      <c r="A1824" s="1">
        <v>245201</v>
      </c>
      <c r="B1824">
        <v>3</v>
      </c>
      <c r="C1824" s="1" t="s">
        <v>1845</v>
      </c>
      <c r="D1824">
        <v>3</v>
      </c>
      <c r="E1824">
        <v>3</v>
      </c>
      <c r="F1824">
        <v>11</v>
      </c>
      <c r="G1824">
        <v>2</v>
      </c>
      <c r="H1824">
        <v>22</v>
      </c>
      <c r="I1824">
        <v>1</v>
      </c>
      <c r="J1824">
        <v>1</v>
      </c>
      <c r="K1824">
        <v>4</v>
      </c>
      <c r="L1824">
        <v>11</v>
      </c>
      <c r="M1824">
        <v>3</v>
      </c>
      <c r="N1824">
        <v>1</v>
      </c>
      <c r="O1824">
        <v>5</v>
      </c>
      <c r="P1824">
        <v>1</v>
      </c>
      <c r="Q1824">
        <v>4.5869999999999997</v>
      </c>
      <c r="R1824">
        <v>2</v>
      </c>
      <c r="S1824">
        <v>1</v>
      </c>
      <c r="T1824">
        <v>156.5</v>
      </c>
      <c r="U1824">
        <v>91.2</v>
      </c>
      <c r="V1824">
        <v>37.235999999999997</v>
      </c>
      <c r="W1824">
        <v>-1</v>
      </c>
      <c r="X1824">
        <v>2</v>
      </c>
      <c r="Y1824">
        <v>1</v>
      </c>
      <c r="Z1824">
        <f>IF(AND(MIN(data!D1824:'data'!K1824, data!M1824:'data'!Y1824)&gt;=0, IF(data!L1824&lt;0, FALSE, data!L1824&lt;=95),COUNTA(data!D1824:'data'!Y1824)=22), 1, 0)</f>
        <v>0</v>
      </c>
      <c r="AA1824">
        <f>IF(data!D1824=3, IF(COUNTIFS(data!A:A, data!A1824, data!G:G, "&lt;&gt;2")=0, 1, 0), 0)</f>
        <v>0</v>
      </c>
      <c r="AB1824">
        <f>IF(AND(data!G1824=2, COUNTIFS(data!A:A, data!A1824, data!G:G, 2) = data!D1824), 1, 0)</f>
        <v>0</v>
      </c>
      <c r="AC1824" t="str">
        <f>IF(AB1824=1, data!D1824, "0")</f>
        <v>0</v>
      </c>
    </row>
    <row r="1825" spans="1:29" x14ac:dyDescent="0.25">
      <c r="A1825" s="1">
        <v>245251</v>
      </c>
      <c r="B1825">
        <v>1</v>
      </c>
      <c r="C1825" s="1" t="s">
        <v>1846</v>
      </c>
      <c r="D1825">
        <v>3</v>
      </c>
      <c r="E1825">
        <v>3</v>
      </c>
      <c r="F1825">
        <v>11</v>
      </c>
      <c r="G1825">
        <v>2</v>
      </c>
      <c r="H1825">
        <v>45</v>
      </c>
      <c r="I1825">
        <v>2</v>
      </c>
      <c r="J1825">
        <v>1</v>
      </c>
      <c r="K1825">
        <v>3</v>
      </c>
      <c r="L1825">
        <v>7</v>
      </c>
      <c r="M1825">
        <v>2</v>
      </c>
      <c r="N1825">
        <v>1</v>
      </c>
      <c r="O1825">
        <v>5</v>
      </c>
      <c r="P1825">
        <v>1</v>
      </c>
      <c r="Q1825">
        <v>3</v>
      </c>
      <c r="R1825">
        <v>-1</v>
      </c>
      <c r="S1825">
        <v>0</v>
      </c>
      <c r="T1825">
        <v>160.69999999999999</v>
      </c>
      <c r="U1825">
        <v>67.8</v>
      </c>
      <c r="V1825">
        <v>26.254000000000001</v>
      </c>
      <c r="W1825">
        <v>0.87</v>
      </c>
      <c r="X1825">
        <v>2</v>
      </c>
      <c r="Y1825">
        <v>1</v>
      </c>
      <c r="Z1825">
        <f>IF(AND(MIN(data!D1825:'data'!K1825, data!M1825:'data'!Y1825)&gt;=0, IF(data!L1825&lt;0, FALSE, data!L1825&lt;=95),COUNTA(data!D1825:'data'!Y1825)=22), 1, 0)</f>
        <v>0</v>
      </c>
      <c r="AA1825">
        <f>IF(data!D1825=3, IF(COUNTIFS(data!A:A, data!A1825, data!G:G, "&lt;&gt;2")=0, 1, 0), 0)</f>
        <v>0</v>
      </c>
      <c r="AB1825">
        <f>IF(AND(data!G1825=2, COUNTIFS(data!A:A, data!A1825, data!G:G, 2) = data!D1825), 1, 0)</f>
        <v>0</v>
      </c>
      <c r="AC1825" t="str">
        <f>IF(AB1825=1, data!D1825, "0")</f>
        <v>0</v>
      </c>
    </row>
    <row r="1826" spans="1:29" x14ac:dyDescent="0.25">
      <c r="A1826" s="1">
        <v>245251</v>
      </c>
      <c r="B1826">
        <v>2</v>
      </c>
      <c r="C1826" s="1" t="s">
        <v>1847</v>
      </c>
      <c r="D1826">
        <v>3</v>
      </c>
      <c r="E1826">
        <v>3</v>
      </c>
      <c r="F1826">
        <v>11</v>
      </c>
      <c r="G1826">
        <v>1</v>
      </c>
      <c r="H1826">
        <v>16</v>
      </c>
      <c r="I1826">
        <v>1</v>
      </c>
      <c r="J1826">
        <v>1</v>
      </c>
      <c r="K1826">
        <v>4</v>
      </c>
      <c r="L1826">
        <v>7</v>
      </c>
      <c r="M1826">
        <v>2</v>
      </c>
      <c r="N1826">
        <v>1</v>
      </c>
      <c r="O1826">
        <v>5</v>
      </c>
      <c r="P1826">
        <v>1</v>
      </c>
      <c r="Q1826">
        <v>5.19</v>
      </c>
      <c r="R1826">
        <v>4</v>
      </c>
      <c r="S1826">
        <v>0</v>
      </c>
      <c r="T1826">
        <v>175</v>
      </c>
      <c r="U1826">
        <v>82.2</v>
      </c>
      <c r="V1826">
        <v>26.841000000000001</v>
      </c>
      <c r="W1826">
        <v>0.82799999999999996</v>
      </c>
      <c r="X1826">
        <v>2</v>
      </c>
      <c r="Y1826">
        <v>3</v>
      </c>
      <c r="Z1826">
        <f>IF(AND(MIN(data!D1826:'data'!K1826, data!M1826:'data'!Y1826)&gt;=0, IF(data!L1826&lt;0, FALSE, data!L1826&lt;=95),COUNTA(data!D1826:'data'!Y1826)=22), 1, 0)</f>
        <v>1</v>
      </c>
      <c r="AA1826">
        <f>IF(data!D1826=3, IF(COUNTIFS(data!A:A, data!A1826, data!G:G, "&lt;&gt;2")=0, 1, 0), 0)</f>
        <v>0</v>
      </c>
      <c r="AB1826">
        <f>IF(AND(data!G1826=2, COUNTIFS(data!A:A, data!A1826, data!G:G, 2) = data!D1826), 1, 0)</f>
        <v>0</v>
      </c>
      <c r="AC1826" t="str">
        <f>IF(AB1826=1, data!D1826, "0")</f>
        <v>0</v>
      </c>
    </row>
    <row r="1827" spans="1:29" x14ac:dyDescent="0.25">
      <c r="A1827" s="1">
        <v>245251</v>
      </c>
      <c r="B1827">
        <v>3</v>
      </c>
      <c r="C1827" s="1" t="s">
        <v>1848</v>
      </c>
      <c r="D1827">
        <v>3</v>
      </c>
      <c r="E1827">
        <v>3</v>
      </c>
      <c r="F1827">
        <v>11</v>
      </c>
      <c r="G1827">
        <v>1</v>
      </c>
      <c r="H1827">
        <v>13</v>
      </c>
      <c r="I1827">
        <v>-1</v>
      </c>
      <c r="J1827">
        <v>1</v>
      </c>
      <c r="K1827">
        <v>-1</v>
      </c>
      <c r="L1827">
        <v>7</v>
      </c>
      <c r="M1827">
        <v>2</v>
      </c>
      <c r="N1827">
        <v>-1</v>
      </c>
      <c r="O1827">
        <v>-1</v>
      </c>
      <c r="P1827">
        <v>-1</v>
      </c>
      <c r="Q1827">
        <v>-1</v>
      </c>
      <c r="R1827">
        <v>-1</v>
      </c>
      <c r="S1827">
        <v>2</v>
      </c>
      <c r="T1827">
        <v>169.1</v>
      </c>
      <c r="U1827">
        <v>61.5</v>
      </c>
      <c r="V1827">
        <v>21.507000000000001</v>
      </c>
      <c r="W1827">
        <v>-1</v>
      </c>
      <c r="X1827">
        <v>2</v>
      </c>
      <c r="Y1827">
        <v>3</v>
      </c>
      <c r="Z1827">
        <f>IF(AND(MIN(data!D1827:'data'!K1827, data!M1827:'data'!Y1827)&gt;=0, IF(data!L1827&lt;0, FALSE, data!L1827&lt;=95),COUNTA(data!D1827:'data'!Y1827)=22), 1, 0)</f>
        <v>0</v>
      </c>
      <c r="AA1827">
        <f>IF(data!D1827=3, IF(COUNTIFS(data!A:A, data!A1827, data!G:G, "&lt;&gt;2")=0, 1, 0), 0)</f>
        <v>0</v>
      </c>
      <c r="AB1827">
        <f>IF(AND(data!G1827=2, COUNTIFS(data!A:A, data!A1827, data!G:G, 2) = data!D1827), 1, 0)</f>
        <v>0</v>
      </c>
      <c r="AC1827" t="str">
        <f>IF(AB1827=1, data!D1827, "0")</f>
        <v>0</v>
      </c>
    </row>
    <row r="1828" spans="1:29" x14ac:dyDescent="0.25">
      <c r="A1828" s="1">
        <v>245341</v>
      </c>
      <c r="B1828">
        <v>1</v>
      </c>
      <c r="C1828" s="1" t="s">
        <v>1849</v>
      </c>
      <c r="D1828">
        <v>1</v>
      </c>
      <c r="E1828">
        <v>3</v>
      </c>
      <c r="F1828">
        <v>11</v>
      </c>
      <c r="G1828">
        <v>2</v>
      </c>
      <c r="H1828">
        <v>55</v>
      </c>
      <c r="I1828">
        <v>2</v>
      </c>
      <c r="J1828">
        <v>1</v>
      </c>
      <c r="K1828">
        <v>2</v>
      </c>
      <c r="L1828">
        <v>20</v>
      </c>
      <c r="M1828">
        <v>1</v>
      </c>
      <c r="N1828">
        <v>1</v>
      </c>
      <c r="O1828">
        <v>5</v>
      </c>
      <c r="P1828">
        <v>1</v>
      </c>
      <c r="Q1828">
        <v>4.82</v>
      </c>
      <c r="R1828">
        <v>-1</v>
      </c>
      <c r="S1828">
        <v>0</v>
      </c>
      <c r="T1828">
        <v>-1</v>
      </c>
      <c r="U1828">
        <v>-1</v>
      </c>
      <c r="V1828">
        <v>-1</v>
      </c>
      <c r="W1828">
        <v>-1</v>
      </c>
      <c r="X1828">
        <v>1</v>
      </c>
      <c r="Y1828">
        <v>1</v>
      </c>
      <c r="Z1828">
        <f>IF(AND(MIN(data!D1828:'data'!K1828, data!M1828:'data'!Y1828)&gt;=0, IF(data!L1828&lt;0, FALSE, data!L1828&lt;=95),COUNTA(data!D1828:'data'!Y1828)=22), 1, 0)</f>
        <v>0</v>
      </c>
      <c r="AA1828">
        <f>IF(data!D1828=3, IF(COUNTIFS(data!A:A, data!A1828, data!G:G, "&lt;&gt;2")=0, 1, 0), 0)</f>
        <v>0</v>
      </c>
      <c r="AB1828">
        <f>IF(AND(data!G1828=2, COUNTIFS(data!A:A, data!A1828, data!G:G, 2) = data!D1828), 1, 0)</f>
        <v>1</v>
      </c>
      <c r="AC1828">
        <f>IF(AB1828=1, data!D1828, "0")</f>
        <v>1</v>
      </c>
    </row>
    <row r="1829" spans="1:29" x14ac:dyDescent="0.25">
      <c r="A1829" s="1">
        <v>245351</v>
      </c>
      <c r="B1829">
        <v>1</v>
      </c>
      <c r="C1829" s="1" t="s">
        <v>1850</v>
      </c>
      <c r="D1829">
        <v>2</v>
      </c>
      <c r="E1829">
        <v>3</v>
      </c>
      <c r="F1829">
        <v>11</v>
      </c>
      <c r="G1829">
        <v>1</v>
      </c>
      <c r="H1829">
        <v>60</v>
      </c>
      <c r="I1829">
        <v>2</v>
      </c>
      <c r="J1829">
        <v>1</v>
      </c>
      <c r="K1829">
        <v>7</v>
      </c>
      <c r="L1829">
        <v>18</v>
      </c>
      <c r="M1829">
        <v>1</v>
      </c>
      <c r="N1829">
        <v>1</v>
      </c>
      <c r="O1829">
        <v>5</v>
      </c>
      <c r="P1829">
        <v>1</v>
      </c>
      <c r="Q1829">
        <v>31</v>
      </c>
      <c r="R1829">
        <v>-1</v>
      </c>
      <c r="S1829">
        <v>-2</v>
      </c>
      <c r="T1829">
        <v>-1</v>
      </c>
      <c r="U1829">
        <v>-1</v>
      </c>
      <c r="V1829">
        <v>-1</v>
      </c>
      <c r="W1829">
        <v>-1</v>
      </c>
      <c r="X1829">
        <v>-2</v>
      </c>
      <c r="Y1829">
        <v>-2</v>
      </c>
      <c r="Z1829">
        <f>IF(AND(MIN(data!D1829:'data'!K1829, data!M1829:'data'!Y1829)&gt;=0, IF(data!L1829&lt;0, FALSE, data!L1829&lt;=95),COUNTA(data!D1829:'data'!Y1829)=22), 1, 0)</f>
        <v>0</v>
      </c>
      <c r="AA1829">
        <f>IF(data!D1829=3, IF(COUNTIFS(data!A:A, data!A1829, data!G:G, "&lt;&gt;2")=0, 1, 0), 0)</f>
        <v>0</v>
      </c>
      <c r="AB1829">
        <f>IF(AND(data!G1829=2, COUNTIFS(data!A:A, data!A1829, data!G:G, 2) = data!D1829), 1, 0)</f>
        <v>0</v>
      </c>
      <c r="AC1829" t="str">
        <f>IF(AB1829=1, data!D1829, "0")</f>
        <v>0</v>
      </c>
    </row>
    <row r="1830" spans="1:29" x14ac:dyDescent="0.25">
      <c r="A1830" s="1">
        <v>245351</v>
      </c>
      <c r="B1830">
        <v>2</v>
      </c>
      <c r="C1830" s="1" t="s">
        <v>1851</v>
      </c>
      <c r="D1830">
        <v>2</v>
      </c>
      <c r="E1830">
        <v>3</v>
      </c>
      <c r="F1830">
        <v>11</v>
      </c>
      <c r="G1830">
        <v>2</v>
      </c>
      <c r="H1830">
        <v>50</v>
      </c>
      <c r="I1830">
        <v>2</v>
      </c>
      <c r="J1830">
        <v>1</v>
      </c>
      <c r="K1830">
        <v>3</v>
      </c>
      <c r="L1830">
        <v>18</v>
      </c>
      <c r="M1830">
        <v>1</v>
      </c>
      <c r="N1830">
        <v>1</v>
      </c>
      <c r="O1830">
        <v>5</v>
      </c>
      <c r="P1830">
        <v>1</v>
      </c>
      <c r="Q1830">
        <v>1.615</v>
      </c>
      <c r="R1830">
        <v>-1</v>
      </c>
      <c r="S1830">
        <v>-2</v>
      </c>
      <c r="T1830">
        <v>-1</v>
      </c>
      <c r="U1830">
        <v>-1</v>
      </c>
      <c r="V1830">
        <v>-1</v>
      </c>
      <c r="W1830">
        <v>-1</v>
      </c>
      <c r="X1830">
        <v>-2</v>
      </c>
      <c r="Y1830">
        <v>-2</v>
      </c>
      <c r="Z1830">
        <f>IF(AND(MIN(data!D1830:'data'!K1830, data!M1830:'data'!Y1830)&gt;=0, IF(data!L1830&lt;0, FALSE, data!L1830&lt;=95),COUNTA(data!D1830:'data'!Y1830)=22), 1, 0)</f>
        <v>0</v>
      </c>
      <c r="AA1830">
        <f>IF(data!D1830=3, IF(COUNTIFS(data!A:A, data!A1830, data!G:G, "&lt;&gt;2")=0, 1, 0), 0)</f>
        <v>0</v>
      </c>
      <c r="AB1830">
        <f>IF(AND(data!G1830=2, COUNTIFS(data!A:A, data!A1830, data!G:G, 2) = data!D1830), 1, 0)</f>
        <v>0</v>
      </c>
      <c r="AC1830" t="str">
        <f>IF(AB1830=1, data!D1830, "0")</f>
        <v>0</v>
      </c>
    </row>
    <row r="1831" spans="1:29" x14ac:dyDescent="0.25">
      <c r="A1831" s="1">
        <v>245371</v>
      </c>
      <c r="B1831">
        <v>1</v>
      </c>
      <c r="C1831" s="1" t="s">
        <v>1852</v>
      </c>
      <c r="D1831">
        <v>3</v>
      </c>
      <c r="E1831">
        <v>3</v>
      </c>
      <c r="F1831">
        <v>11</v>
      </c>
      <c r="G1831">
        <v>2</v>
      </c>
      <c r="H1831">
        <v>36</v>
      </c>
      <c r="I1831">
        <v>4</v>
      </c>
      <c r="J1831">
        <v>1</v>
      </c>
      <c r="K1831">
        <v>4</v>
      </c>
      <c r="L1831">
        <v>8</v>
      </c>
      <c r="M1831">
        <v>2</v>
      </c>
      <c r="N1831">
        <v>3</v>
      </c>
      <c r="O1831">
        <v>5</v>
      </c>
      <c r="P1831">
        <v>1</v>
      </c>
      <c r="Q1831">
        <v>49</v>
      </c>
      <c r="R1831">
        <v>-1</v>
      </c>
      <c r="S1831">
        <v>1</v>
      </c>
      <c r="T1831">
        <v>161.69999999999999</v>
      </c>
      <c r="U1831">
        <v>57.9</v>
      </c>
      <c r="V1831">
        <v>22.143999999999998</v>
      </c>
      <c r="W1831">
        <v>0.79300000000000004</v>
      </c>
      <c r="X1831">
        <v>1</v>
      </c>
      <c r="Y1831">
        <v>3</v>
      </c>
      <c r="Z1831">
        <f>IF(AND(MIN(data!D1831:'data'!K1831, data!M1831:'data'!Y1831)&gt;=0, IF(data!L1831&lt;0, FALSE, data!L1831&lt;=95),COUNTA(data!D1831:'data'!Y1831)=22), 1, 0)</f>
        <v>0</v>
      </c>
      <c r="AA1831">
        <f>IF(data!D1831=3, IF(COUNTIFS(data!A:A, data!A1831, data!G:G, "&lt;&gt;2")=0, 1, 0), 0)</f>
        <v>0</v>
      </c>
      <c r="AB1831">
        <f>IF(AND(data!G1831=2, COUNTIFS(data!A:A, data!A1831, data!G:G, 2) = data!D1831), 1, 0)</f>
        <v>0</v>
      </c>
      <c r="AC1831" t="str">
        <f>IF(AB1831=1, data!D1831, "0")</f>
        <v>0</v>
      </c>
    </row>
    <row r="1832" spans="1:29" x14ac:dyDescent="0.25">
      <c r="A1832" s="1">
        <v>245371</v>
      </c>
      <c r="B1832">
        <v>2</v>
      </c>
      <c r="C1832" s="1" t="s">
        <v>1853</v>
      </c>
      <c r="D1832">
        <v>3</v>
      </c>
      <c r="E1832">
        <v>3</v>
      </c>
      <c r="F1832">
        <v>11</v>
      </c>
      <c r="G1832">
        <v>1</v>
      </c>
      <c r="H1832">
        <v>11</v>
      </c>
      <c r="I1832">
        <v>-1</v>
      </c>
      <c r="J1832">
        <v>1</v>
      </c>
      <c r="K1832">
        <v>-1</v>
      </c>
      <c r="L1832">
        <v>8</v>
      </c>
      <c r="M1832">
        <v>1</v>
      </c>
      <c r="N1832">
        <v>-1</v>
      </c>
      <c r="O1832">
        <v>-1</v>
      </c>
      <c r="P1832">
        <v>-1</v>
      </c>
      <c r="Q1832">
        <v>-1</v>
      </c>
      <c r="R1832">
        <v>-1</v>
      </c>
      <c r="S1832">
        <v>-2</v>
      </c>
      <c r="T1832">
        <v>156.69999999999999</v>
      </c>
      <c r="U1832">
        <v>45.2</v>
      </c>
      <c r="V1832">
        <v>18.408000000000001</v>
      </c>
      <c r="W1832">
        <v>-1</v>
      </c>
      <c r="X1832">
        <v>1</v>
      </c>
      <c r="Y1832">
        <v>3</v>
      </c>
      <c r="Z1832">
        <f>IF(AND(MIN(data!D1832:'data'!K1832, data!M1832:'data'!Y1832)&gt;=0, IF(data!L1832&lt;0, FALSE, data!L1832&lt;=95),COUNTA(data!D1832:'data'!Y1832)=22), 1, 0)</f>
        <v>0</v>
      </c>
      <c r="AA1832">
        <f>IF(data!D1832=3, IF(COUNTIFS(data!A:A, data!A1832, data!G:G, "&lt;&gt;2")=0, 1, 0), 0)</f>
        <v>0</v>
      </c>
      <c r="AB1832">
        <f>IF(AND(data!G1832=2, COUNTIFS(data!A:A, data!A1832, data!G:G, 2) = data!D1832), 1, 0)</f>
        <v>0</v>
      </c>
      <c r="AC1832" t="str">
        <f>IF(AB1832=1, data!D1832, "0")</f>
        <v>0</v>
      </c>
    </row>
    <row r="1833" spans="1:29" x14ac:dyDescent="0.25">
      <c r="A1833" s="1">
        <v>245371</v>
      </c>
      <c r="B1833">
        <v>3</v>
      </c>
      <c r="C1833" s="1" t="s">
        <v>1854</v>
      </c>
      <c r="D1833">
        <v>3</v>
      </c>
      <c r="E1833">
        <v>3</v>
      </c>
      <c r="F1833">
        <v>11</v>
      </c>
      <c r="G1833">
        <v>2</v>
      </c>
      <c r="H1833">
        <v>9</v>
      </c>
      <c r="I1833">
        <v>-1</v>
      </c>
      <c r="J1833">
        <v>1</v>
      </c>
      <c r="K1833">
        <v>-1</v>
      </c>
      <c r="L1833">
        <v>8</v>
      </c>
      <c r="M1833">
        <v>1</v>
      </c>
      <c r="N1833">
        <v>-1</v>
      </c>
      <c r="O1833">
        <v>-1</v>
      </c>
      <c r="P1833">
        <v>-1</v>
      </c>
      <c r="Q1833">
        <v>-1</v>
      </c>
      <c r="R1833">
        <v>-1</v>
      </c>
      <c r="S1833">
        <v>-2</v>
      </c>
      <c r="T1833">
        <v>149.19999999999999</v>
      </c>
      <c r="U1833">
        <v>53</v>
      </c>
      <c r="V1833">
        <v>23.809000000000001</v>
      </c>
      <c r="W1833">
        <v>-1</v>
      </c>
      <c r="X1833">
        <v>1</v>
      </c>
      <c r="Y1833">
        <v>1</v>
      </c>
      <c r="Z1833">
        <f>IF(AND(MIN(data!D1833:'data'!K1833, data!M1833:'data'!Y1833)&gt;=0, IF(data!L1833&lt;0, FALSE, data!L1833&lt;=95),COUNTA(data!D1833:'data'!Y1833)=22), 1, 0)</f>
        <v>0</v>
      </c>
      <c r="AA1833">
        <f>IF(data!D1833=3, IF(COUNTIFS(data!A:A, data!A1833, data!G:G, "&lt;&gt;2")=0, 1, 0), 0)</f>
        <v>0</v>
      </c>
      <c r="AB1833">
        <f>IF(AND(data!G1833=2, COUNTIFS(data!A:A, data!A1833, data!G:G, 2) = data!D1833), 1, 0)</f>
        <v>0</v>
      </c>
      <c r="AC1833" t="str">
        <f>IF(AB1833=1, data!D1833, "0")</f>
        <v>0</v>
      </c>
    </row>
    <row r="1834" spans="1:29" x14ac:dyDescent="0.25">
      <c r="A1834" s="1">
        <v>246051</v>
      </c>
      <c r="B1834">
        <v>1</v>
      </c>
      <c r="C1834" s="1" t="s">
        <v>1855</v>
      </c>
      <c r="D1834">
        <v>1</v>
      </c>
      <c r="E1834">
        <v>2</v>
      </c>
      <c r="F1834">
        <v>15</v>
      </c>
      <c r="G1834">
        <v>2</v>
      </c>
      <c r="H1834">
        <v>57</v>
      </c>
      <c r="I1834">
        <v>5</v>
      </c>
      <c r="J1834">
        <v>1</v>
      </c>
      <c r="K1834">
        <v>7</v>
      </c>
      <c r="L1834">
        <v>5</v>
      </c>
      <c r="M1834">
        <v>2</v>
      </c>
      <c r="N1834">
        <v>3</v>
      </c>
      <c r="O1834">
        <v>5</v>
      </c>
      <c r="P1834">
        <v>1</v>
      </c>
      <c r="Q1834">
        <v>1.125</v>
      </c>
      <c r="R1834">
        <v>-1</v>
      </c>
      <c r="S1834">
        <v>10</v>
      </c>
      <c r="T1834">
        <v>158.1</v>
      </c>
      <c r="U1834">
        <v>59.8</v>
      </c>
      <c r="V1834">
        <v>23.923999999999999</v>
      </c>
      <c r="W1834">
        <v>0.80300000000000005</v>
      </c>
      <c r="X1834">
        <v>2</v>
      </c>
      <c r="Y1834">
        <v>3</v>
      </c>
      <c r="Z1834">
        <f>IF(AND(MIN(data!D1834:'data'!K1834, data!M1834:'data'!Y1834)&gt;=0, IF(data!L1834&lt;0, FALSE, data!L1834&lt;=95),COUNTA(data!D1834:'data'!Y1834)=22), 1, 0)</f>
        <v>0</v>
      </c>
      <c r="AA1834">
        <f>IF(data!D1834=3, IF(COUNTIFS(data!A:A, data!A1834, data!G:G, "&lt;&gt;2")=0, 1, 0), 0)</f>
        <v>0</v>
      </c>
      <c r="AB1834">
        <f>IF(AND(data!G1834=2, COUNTIFS(data!A:A, data!A1834, data!G:G, 2) = data!D1834), 1, 0)</f>
        <v>1</v>
      </c>
      <c r="AC1834">
        <f>IF(AB1834=1, data!D1834, "0")</f>
        <v>1</v>
      </c>
    </row>
    <row r="1835" spans="1:29" x14ac:dyDescent="0.25">
      <c r="A1835" s="1">
        <v>246151</v>
      </c>
      <c r="B1835">
        <v>1</v>
      </c>
      <c r="C1835" s="1" t="s">
        <v>1856</v>
      </c>
      <c r="D1835">
        <v>2</v>
      </c>
      <c r="E1835">
        <v>2</v>
      </c>
      <c r="F1835">
        <v>15</v>
      </c>
      <c r="G1835">
        <v>2</v>
      </c>
      <c r="H1835">
        <v>35</v>
      </c>
      <c r="I1835">
        <v>3</v>
      </c>
      <c r="J1835">
        <v>1</v>
      </c>
      <c r="K1835">
        <v>4</v>
      </c>
      <c r="L1835">
        <v>11</v>
      </c>
      <c r="M1835">
        <v>1</v>
      </c>
      <c r="N1835">
        <v>3</v>
      </c>
      <c r="O1835">
        <v>5</v>
      </c>
      <c r="P1835">
        <v>1</v>
      </c>
      <c r="Q1835">
        <v>18.2668</v>
      </c>
      <c r="R1835">
        <v>-1</v>
      </c>
      <c r="S1835">
        <v>1</v>
      </c>
      <c r="T1835">
        <v>159.9</v>
      </c>
      <c r="U1835">
        <v>52.4</v>
      </c>
      <c r="V1835">
        <v>20.494</v>
      </c>
      <c r="W1835">
        <v>0.81299999999999994</v>
      </c>
      <c r="X1835">
        <v>1</v>
      </c>
      <c r="Y1835">
        <v>3</v>
      </c>
      <c r="Z1835">
        <f>IF(AND(MIN(data!D1835:'data'!K1835, data!M1835:'data'!Y1835)&gt;=0, IF(data!L1835&lt;0, FALSE, data!L1835&lt;=95),COUNTA(data!D1835:'data'!Y1835)=22), 1, 0)</f>
        <v>0</v>
      </c>
      <c r="AA1835">
        <f>IF(data!D1835=3, IF(COUNTIFS(data!A:A, data!A1835, data!G:G, "&lt;&gt;2")=0, 1, 0), 0)</f>
        <v>0</v>
      </c>
      <c r="AB1835">
        <f>IF(AND(data!G1835=2, COUNTIFS(data!A:A, data!A1835, data!G:G, 2) = data!D1835), 1, 0)</f>
        <v>0</v>
      </c>
      <c r="AC1835" t="str">
        <f>IF(AB1835=1, data!D1835, "0")</f>
        <v>0</v>
      </c>
    </row>
    <row r="1836" spans="1:29" x14ac:dyDescent="0.25">
      <c r="A1836" s="1">
        <v>246151</v>
      </c>
      <c r="B1836">
        <v>2</v>
      </c>
      <c r="C1836" s="1" t="s">
        <v>1857</v>
      </c>
      <c r="D1836">
        <v>2</v>
      </c>
      <c r="E1836">
        <v>2</v>
      </c>
      <c r="F1836">
        <v>15</v>
      </c>
      <c r="G1836">
        <v>1</v>
      </c>
      <c r="H1836">
        <v>4</v>
      </c>
      <c r="I1836">
        <v>-1</v>
      </c>
      <c r="J1836">
        <v>1</v>
      </c>
      <c r="K1836">
        <v>-1</v>
      </c>
      <c r="L1836">
        <v>11</v>
      </c>
      <c r="M1836">
        <v>1</v>
      </c>
      <c r="N1836">
        <v>-1</v>
      </c>
      <c r="O1836">
        <v>-1</v>
      </c>
      <c r="P1836">
        <v>-1</v>
      </c>
      <c r="Q1836">
        <v>-1</v>
      </c>
      <c r="R1836">
        <v>-1</v>
      </c>
      <c r="S1836">
        <v>-2</v>
      </c>
      <c r="T1836">
        <v>101.4</v>
      </c>
      <c r="U1836">
        <v>17.2</v>
      </c>
      <c r="V1836">
        <v>16.728000000000002</v>
      </c>
      <c r="W1836">
        <v>-1</v>
      </c>
      <c r="X1836">
        <v>-2</v>
      </c>
      <c r="Y1836">
        <v>-2</v>
      </c>
      <c r="Z1836">
        <f>IF(AND(MIN(data!D1836:'data'!K1836, data!M1836:'data'!Y1836)&gt;=0, IF(data!L1836&lt;0, FALSE, data!L1836&lt;=95),COUNTA(data!D1836:'data'!Y1836)=22), 1, 0)</f>
        <v>0</v>
      </c>
      <c r="AA1836">
        <f>IF(data!D1836=3, IF(COUNTIFS(data!A:A, data!A1836, data!G:G, "&lt;&gt;2")=0, 1, 0), 0)</f>
        <v>0</v>
      </c>
      <c r="AB1836">
        <f>IF(AND(data!G1836=2, COUNTIFS(data!A:A, data!A1836, data!G:G, 2) = data!D1836), 1, 0)</f>
        <v>0</v>
      </c>
      <c r="AC1836" t="str">
        <f>IF(AB1836=1, data!D1836, "0")</f>
        <v>0</v>
      </c>
    </row>
    <row r="1837" spans="1:29" x14ac:dyDescent="0.25">
      <c r="A1837" s="1">
        <v>246181</v>
      </c>
      <c r="B1837">
        <v>1</v>
      </c>
      <c r="C1837" s="1" t="s">
        <v>1858</v>
      </c>
      <c r="D1837">
        <v>1</v>
      </c>
      <c r="E1837">
        <v>2</v>
      </c>
      <c r="F1837">
        <v>15</v>
      </c>
      <c r="G1837">
        <v>1</v>
      </c>
      <c r="H1837">
        <v>41</v>
      </c>
      <c r="I1837">
        <v>4</v>
      </c>
      <c r="J1837">
        <v>1</v>
      </c>
      <c r="K1837">
        <v>2</v>
      </c>
      <c r="L1837">
        <v>7</v>
      </c>
      <c r="M1837">
        <v>1</v>
      </c>
      <c r="N1837">
        <v>4</v>
      </c>
      <c r="O1837">
        <v>2</v>
      </c>
      <c r="P1837">
        <v>1</v>
      </c>
      <c r="Q1837">
        <v>13.5</v>
      </c>
      <c r="R1837">
        <v>-1</v>
      </c>
      <c r="S1837">
        <v>0</v>
      </c>
      <c r="T1837">
        <v>173.9</v>
      </c>
      <c r="U1837">
        <v>83.6</v>
      </c>
      <c r="V1837">
        <v>27.643999999999998</v>
      </c>
      <c r="W1837">
        <v>0.98499999999999999</v>
      </c>
      <c r="X1837">
        <v>-8</v>
      </c>
      <c r="Y1837">
        <v>1</v>
      </c>
      <c r="Z1837">
        <f>IF(AND(MIN(data!D1837:'data'!K1837, data!M1837:'data'!Y1837)&gt;=0, IF(data!L1837&lt;0, FALSE, data!L1837&lt;=95),COUNTA(data!D1837:'data'!Y1837)=22), 1, 0)</f>
        <v>0</v>
      </c>
      <c r="AA1837">
        <f>IF(data!D1837=3, IF(COUNTIFS(data!A:A, data!A1837, data!G:G, "&lt;&gt;2")=0, 1, 0), 0)</f>
        <v>0</v>
      </c>
      <c r="AB1837">
        <f>IF(AND(data!G1837=2, COUNTIFS(data!A:A, data!A1837, data!G:G, 2) = data!D1837), 1, 0)</f>
        <v>0</v>
      </c>
      <c r="AC1837" t="str">
        <f>IF(AB1837=1, data!D1837, "0")</f>
        <v>0</v>
      </c>
    </row>
    <row r="1838" spans="1:29" x14ac:dyDescent="0.25">
      <c r="A1838" s="1">
        <v>246201</v>
      </c>
      <c r="B1838">
        <v>1</v>
      </c>
      <c r="C1838" s="1" t="s">
        <v>1859</v>
      </c>
      <c r="D1838">
        <v>1</v>
      </c>
      <c r="E1838">
        <v>2</v>
      </c>
      <c r="F1838">
        <v>15</v>
      </c>
      <c r="G1838">
        <v>2</v>
      </c>
      <c r="H1838">
        <v>96</v>
      </c>
      <c r="I1838">
        <v>5</v>
      </c>
      <c r="J1838">
        <v>1</v>
      </c>
      <c r="K1838">
        <v>7</v>
      </c>
      <c r="L1838">
        <v>8</v>
      </c>
      <c r="M1838">
        <v>2</v>
      </c>
      <c r="N1838">
        <v>1</v>
      </c>
      <c r="O1838">
        <v>5</v>
      </c>
      <c r="P1838">
        <v>2</v>
      </c>
      <c r="Q1838">
        <v>0</v>
      </c>
      <c r="R1838">
        <v>-1</v>
      </c>
      <c r="S1838">
        <v>8</v>
      </c>
      <c r="T1838">
        <v>141.1</v>
      </c>
      <c r="U1838">
        <v>44.3</v>
      </c>
      <c r="V1838">
        <v>22.251000000000001</v>
      </c>
      <c r="W1838">
        <v>0.78900000000000003</v>
      </c>
      <c r="X1838">
        <v>-8</v>
      </c>
      <c r="Y1838">
        <v>3</v>
      </c>
      <c r="Z1838">
        <f>IF(AND(MIN(data!D1838:'data'!K1838, data!M1838:'data'!Y1838)&gt;=0, IF(data!L1838&lt;0, FALSE, data!L1838&lt;=95),COUNTA(data!D1838:'data'!Y1838)=22), 1, 0)</f>
        <v>0</v>
      </c>
      <c r="AA1838">
        <f>IF(data!D1838=3, IF(COUNTIFS(data!A:A, data!A1838, data!G:G, "&lt;&gt;2")=0, 1, 0), 0)</f>
        <v>0</v>
      </c>
      <c r="AB1838">
        <f>IF(AND(data!G1838=2, COUNTIFS(data!A:A, data!A1838, data!G:G, 2) = data!D1838), 1, 0)</f>
        <v>1</v>
      </c>
      <c r="AC1838">
        <f>IF(AB1838=1, data!D1838, "0")</f>
        <v>1</v>
      </c>
    </row>
    <row r="1839" spans="1:29" x14ac:dyDescent="0.25">
      <c r="A1839" s="1">
        <v>246271</v>
      </c>
      <c r="B1839">
        <v>1</v>
      </c>
      <c r="C1839" s="1" t="s">
        <v>1860</v>
      </c>
      <c r="D1839">
        <v>1</v>
      </c>
      <c r="E1839">
        <v>2</v>
      </c>
      <c r="F1839">
        <v>15</v>
      </c>
      <c r="G1839">
        <v>1</v>
      </c>
      <c r="H1839">
        <v>65</v>
      </c>
      <c r="I1839">
        <v>4</v>
      </c>
      <c r="J1839">
        <v>1</v>
      </c>
      <c r="K1839">
        <v>5</v>
      </c>
      <c r="L1839">
        <v>8</v>
      </c>
      <c r="M1839">
        <v>4</v>
      </c>
      <c r="N1839">
        <v>3</v>
      </c>
      <c r="O1839">
        <v>5</v>
      </c>
      <c r="P1839">
        <v>1</v>
      </c>
      <c r="Q1839">
        <v>1.355</v>
      </c>
      <c r="R1839">
        <v>-1</v>
      </c>
      <c r="S1839">
        <v>5</v>
      </c>
      <c r="T1839">
        <v>176.4</v>
      </c>
      <c r="U1839">
        <v>78.3</v>
      </c>
      <c r="V1839">
        <v>25.163</v>
      </c>
      <c r="W1839">
        <v>0.93300000000000005</v>
      </c>
      <c r="X1839">
        <v>1</v>
      </c>
      <c r="Y1839">
        <v>3</v>
      </c>
      <c r="Z1839">
        <f>IF(AND(MIN(data!D1839:'data'!K1839, data!M1839:'data'!Y1839)&gt;=0, IF(data!L1839&lt;0, FALSE, data!L1839&lt;=95),COUNTA(data!D1839:'data'!Y1839)=22), 1, 0)</f>
        <v>0</v>
      </c>
      <c r="AA1839">
        <f>IF(data!D1839=3, IF(COUNTIFS(data!A:A, data!A1839, data!G:G, "&lt;&gt;2")=0, 1, 0), 0)</f>
        <v>0</v>
      </c>
      <c r="AB1839">
        <f>IF(AND(data!G1839=2, COUNTIFS(data!A:A, data!A1839, data!G:G, 2) = data!D1839), 1, 0)</f>
        <v>0</v>
      </c>
      <c r="AC1839" t="str">
        <f>IF(AB1839=1, data!D1839, "0")</f>
        <v>0</v>
      </c>
    </row>
    <row r="1840" spans="1:29" x14ac:dyDescent="0.25">
      <c r="A1840" s="1">
        <v>246351</v>
      </c>
      <c r="B1840">
        <v>1</v>
      </c>
      <c r="C1840" s="1" t="s">
        <v>1861</v>
      </c>
      <c r="D1840">
        <v>1</v>
      </c>
      <c r="E1840">
        <v>2</v>
      </c>
      <c r="F1840">
        <v>15</v>
      </c>
      <c r="G1840">
        <v>1</v>
      </c>
      <c r="H1840">
        <v>60</v>
      </c>
      <c r="I1840">
        <v>5</v>
      </c>
      <c r="J1840">
        <v>1</v>
      </c>
      <c r="K1840">
        <v>4</v>
      </c>
      <c r="L1840">
        <v>6</v>
      </c>
      <c r="M1840">
        <v>1</v>
      </c>
      <c r="N1840">
        <v>3</v>
      </c>
      <c r="O1840">
        <v>5</v>
      </c>
      <c r="P1840">
        <v>1</v>
      </c>
      <c r="Q1840">
        <v>17.855</v>
      </c>
      <c r="R1840">
        <v>-1</v>
      </c>
      <c r="S1840">
        <v>1</v>
      </c>
      <c r="T1840">
        <v>156.19999999999999</v>
      </c>
      <c r="U1840">
        <v>69.3</v>
      </c>
      <c r="V1840">
        <v>28.402999999999999</v>
      </c>
      <c r="W1840">
        <v>0.86499999999999999</v>
      </c>
      <c r="X1840">
        <v>2</v>
      </c>
      <c r="Y1840">
        <v>3</v>
      </c>
      <c r="Z1840">
        <f>IF(AND(MIN(data!D1840:'data'!K1840, data!M1840:'data'!Y1840)&gt;=0, IF(data!L1840&lt;0, FALSE, data!L1840&lt;=95),COUNTA(data!D1840:'data'!Y1840)=22), 1, 0)</f>
        <v>0</v>
      </c>
      <c r="AA1840">
        <f>IF(data!D1840=3, IF(COUNTIFS(data!A:A, data!A1840, data!G:G, "&lt;&gt;2")=0, 1, 0), 0)</f>
        <v>0</v>
      </c>
      <c r="AB1840">
        <f>IF(AND(data!G1840=2, COUNTIFS(data!A:A, data!A1840, data!G:G, 2) = data!D1840), 1, 0)</f>
        <v>0</v>
      </c>
      <c r="AC1840" t="str">
        <f>IF(AB1840=1, data!D1840, "0")</f>
        <v>0</v>
      </c>
    </row>
    <row r="1841" spans="1:29" x14ac:dyDescent="0.25">
      <c r="A1841" s="1">
        <v>246371</v>
      </c>
      <c r="B1841">
        <v>1</v>
      </c>
      <c r="C1841" s="1" t="s">
        <v>1862</v>
      </c>
      <c r="D1841">
        <v>2</v>
      </c>
      <c r="E1841">
        <v>2</v>
      </c>
      <c r="F1841">
        <v>15</v>
      </c>
      <c r="G1841">
        <v>2</v>
      </c>
      <c r="H1841">
        <v>30</v>
      </c>
      <c r="I1841">
        <v>1</v>
      </c>
      <c r="J1841">
        <v>1</v>
      </c>
      <c r="K1841">
        <v>3</v>
      </c>
      <c r="L1841">
        <v>13</v>
      </c>
      <c r="M1841">
        <v>2</v>
      </c>
      <c r="N1841">
        <v>1</v>
      </c>
      <c r="O1841">
        <v>5</v>
      </c>
      <c r="P1841">
        <v>1</v>
      </c>
      <c r="Q1841">
        <v>5.625</v>
      </c>
      <c r="R1841">
        <v>-1</v>
      </c>
      <c r="S1841">
        <v>2</v>
      </c>
      <c r="T1841">
        <v>166.2</v>
      </c>
      <c r="U1841">
        <v>72.900000000000006</v>
      </c>
      <c r="V1841">
        <v>26.391999999999999</v>
      </c>
      <c r="W1841">
        <v>0.80800000000000005</v>
      </c>
      <c r="X1841">
        <v>2</v>
      </c>
      <c r="Y1841">
        <v>1</v>
      </c>
      <c r="Z1841">
        <f>IF(AND(MIN(data!D1841:'data'!K1841, data!M1841:'data'!Y1841)&gt;=0, IF(data!L1841&lt;0, FALSE, data!L1841&lt;=95),COUNTA(data!D1841:'data'!Y1841)=22), 1, 0)</f>
        <v>0</v>
      </c>
      <c r="AA1841">
        <f>IF(data!D1841=3, IF(COUNTIFS(data!A:A, data!A1841, data!G:G, "&lt;&gt;2")=0, 1, 0), 0)</f>
        <v>0</v>
      </c>
      <c r="AB1841">
        <f>IF(AND(data!G1841=2, COUNTIFS(data!A:A, data!A1841, data!G:G, 2) = data!D1841), 1, 0)</f>
        <v>1</v>
      </c>
      <c r="AC1841">
        <f>IF(AB1841=1, data!D1841, "0")</f>
        <v>2</v>
      </c>
    </row>
    <row r="1842" spans="1:29" x14ac:dyDescent="0.25">
      <c r="A1842" s="1">
        <v>246371</v>
      </c>
      <c r="B1842">
        <v>2</v>
      </c>
      <c r="C1842" s="1" t="s">
        <v>1863</v>
      </c>
      <c r="D1842">
        <v>2</v>
      </c>
      <c r="E1842">
        <v>2</v>
      </c>
      <c r="F1842">
        <v>15</v>
      </c>
      <c r="G1842">
        <v>2</v>
      </c>
      <c r="H1842">
        <v>13</v>
      </c>
      <c r="I1842">
        <v>-1</v>
      </c>
      <c r="J1842">
        <v>1</v>
      </c>
      <c r="K1842">
        <v>-1</v>
      </c>
      <c r="L1842">
        <v>13</v>
      </c>
      <c r="M1842">
        <v>2</v>
      </c>
      <c r="N1842">
        <v>-1</v>
      </c>
      <c r="O1842">
        <v>-1</v>
      </c>
      <c r="P1842">
        <v>-1</v>
      </c>
      <c r="Q1842">
        <v>-1</v>
      </c>
      <c r="R1842">
        <v>-1</v>
      </c>
      <c r="S1842">
        <v>0</v>
      </c>
      <c r="T1842">
        <v>161.5</v>
      </c>
      <c r="U1842">
        <v>59.8</v>
      </c>
      <c r="V1842">
        <v>22.927</v>
      </c>
      <c r="W1842">
        <v>-1</v>
      </c>
      <c r="X1842">
        <v>1</v>
      </c>
      <c r="Y1842">
        <v>1</v>
      </c>
      <c r="Z1842">
        <f>IF(AND(MIN(data!D1842:'data'!K1842, data!M1842:'data'!Y1842)&gt;=0, IF(data!L1842&lt;0, FALSE, data!L1842&lt;=95),COUNTA(data!D1842:'data'!Y1842)=22), 1, 0)</f>
        <v>0</v>
      </c>
      <c r="AA1842">
        <f>IF(data!D1842=3, IF(COUNTIFS(data!A:A, data!A1842, data!G:G, "&lt;&gt;2")=0, 1, 0), 0)</f>
        <v>0</v>
      </c>
      <c r="AB1842">
        <f>IF(AND(data!G1842=2, COUNTIFS(data!A:A, data!A1842, data!G:G, 2) = data!D1842), 1, 0)</f>
        <v>1</v>
      </c>
      <c r="AC1842">
        <f>IF(AB1842=1, data!D1842, "0")</f>
        <v>2</v>
      </c>
    </row>
    <row r="1843" spans="1:29" x14ac:dyDescent="0.25">
      <c r="A1843" s="1">
        <v>247051</v>
      </c>
      <c r="B1843">
        <v>1</v>
      </c>
      <c r="C1843" s="1" t="s">
        <v>1864</v>
      </c>
      <c r="D1843">
        <v>2</v>
      </c>
      <c r="E1843">
        <v>8</v>
      </c>
      <c r="F1843">
        <v>17</v>
      </c>
      <c r="G1843">
        <v>2</v>
      </c>
      <c r="H1843">
        <v>23</v>
      </c>
      <c r="I1843">
        <v>2</v>
      </c>
      <c r="J1843">
        <v>1</v>
      </c>
      <c r="K1843">
        <v>4</v>
      </c>
      <c r="L1843">
        <v>10</v>
      </c>
      <c r="M1843">
        <v>2</v>
      </c>
      <c r="N1843">
        <v>1</v>
      </c>
      <c r="O1843">
        <v>5</v>
      </c>
      <c r="P1843">
        <v>2</v>
      </c>
      <c r="Q1843">
        <v>0.49</v>
      </c>
      <c r="R1843">
        <v>0</v>
      </c>
      <c r="S1843">
        <v>1</v>
      </c>
      <c r="T1843">
        <v>157.30000000000001</v>
      </c>
      <c r="U1843">
        <v>-1</v>
      </c>
      <c r="V1843">
        <v>-1</v>
      </c>
      <c r="W1843">
        <v>-1</v>
      </c>
      <c r="X1843">
        <v>1</v>
      </c>
      <c r="Y1843">
        <v>3</v>
      </c>
      <c r="Z1843">
        <f>IF(AND(MIN(data!D1843:'data'!K1843, data!M1843:'data'!Y1843)&gt;=0, IF(data!L1843&lt;0, FALSE, data!L1843&lt;=95),COUNTA(data!D1843:'data'!Y1843)=22), 1, 0)</f>
        <v>0</v>
      </c>
      <c r="AA1843">
        <f>IF(data!D1843=3, IF(COUNTIFS(data!A:A, data!A1843, data!G:G, "&lt;&gt;2")=0, 1, 0), 0)</f>
        <v>0</v>
      </c>
      <c r="AB1843">
        <f>IF(AND(data!G1843=2, COUNTIFS(data!A:A, data!A1843, data!G:G, 2) = data!D1843), 1, 0)</f>
        <v>0</v>
      </c>
      <c r="AC1843" t="str">
        <f>IF(AB1843=1, data!D1843, "0")</f>
        <v>0</v>
      </c>
    </row>
    <row r="1844" spans="1:29" x14ac:dyDescent="0.25">
      <c r="A1844" s="1">
        <v>247051</v>
      </c>
      <c r="B1844">
        <v>2</v>
      </c>
      <c r="C1844" s="1" t="s">
        <v>1865</v>
      </c>
      <c r="D1844">
        <v>2</v>
      </c>
      <c r="E1844">
        <v>8</v>
      </c>
      <c r="F1844">
        <v>17</v>
      </c>
      <c r="G1844">
        <v>1</v>
      </c>
      <c r="H1844">
        <v>1</v>
      </c>
      <c r="I1844">
        <v>-1</v>
      </c>
      <c r="J1844">
        <v>1</v>
      </c>
      <c r="K1844">
        <v>-1</v>
      </c>
      <c r="L1844">
        <v>10</v>
      </c>
      <c r="M1844">
        <v>3</v>
      </c>
      <c r="N1844">
        <v>-1</v>
      </c>
      <c r="O1844">
        <v>-1</v>
      </c>
      <c r="P1844">
        <v>-1</v>
      </c>
      <c r="Q1844">
        <v>-1</v>
      </c>
      <c r="R1844">
        <v>-1</v>
      </c>
      <c r="S1844">
        <v>-2</v>
      </c>
      <c r="T1844">
        <v>-1</v>
      </c>
      <c r="U1844">
        <v>14.1</v>
      </c>
      <c r="V1844">
        <v>-1</v>
      </c>
      <c r="W1844">
        <v>-1</v>
      </c>
      <c r="X1844">
        <v>-2</v>
      </c>
      <c r="Y1844">
        <v>-2</v>
      </c>
      <c r="Z1844">
        <f>IF(AND(MIN(data!D1844:'data'!K1844, data!M1844:'data'!Y1844)&gt;=0, IF(data!L1844&lt;0, FALSE, data!L1844&lt;=95),COUNTA(data!D1844:'data'!Y1844)=22), 1, 0)</f>
        <v>0</v>
      </c>
      <c r="AA1844">
        <f>IF(data!D1844=3, IF(COUNTIFS(data!A:A, data!A1844, data!G:G, "&lt;&gt;2")=0, 1, 0), 0)</f>
        <v>0</v>
      </c>
      <c r="AB1844">
        <f>IF(AND(data!G1844=2, COUNTIFS(data!A:A, data!A1844, data!G:G, 2) = data!D1844), 1, 0)</f>
        <v>0</v>
      </c>
      <c r="AC1844" t="str">
        <f>IF(AB1844=1, data!D1844, "0")</f>
        <v>0</v>
      </c>
    </row>
    <row r="1845" spans="1:29" x14ac:dyDescent="0.25">
      <c r="A1845" s="1">
        <v>247151</v>
      </c>
      <c r="B1845">
        <v>1</v>
      </c>
      <c r="C1845" s="1" t="s">
        <v>1866</v>
      </c>
      <c r="D1845">
        <v>2</v>
      </c>
      <c r="E1845">
        <v>8</v>
      </c>
      <c r="F1845">
        <v>17</v>
      </c>
      <c r="G1845">
        <v>2</v>
      </c>
      <c r="H1845">
        <v>73</v>
      </c>
      <c r="I1845">
        <v>2</v>
      </c>
      <c r="J1845">
        <v>1</v>
      </c>
      <c r="K1845">
        <v>7</v>
      </c>
      <c r="L1845">
        <v>7</v>
      </c>
      <c r="M1845">
        <v>2</v>
      </c>
      <c r="N1845">
        <v>3</v>
      </c>
      <c r="O1845">
        <v>5</v>
      </c>
      <c r="P1845">
        <v>1</v>
      </c>
      <c r="Q1845">
        <v>4.5289999999999999</v>
      </c>
      <c r="R1845">
        <v>-1</v>
      </c>
      <c r="S1845">
        <v>4</v>
      </c>
      <c r="T1845">
        <v>157</v>
      </c>
      <c r="U1845">
        <v>88.3</v>
      </c>
      <c r="V1845">
        <v>35.823</v>
      </c>
      <c r="W1845">
        <v>0.86799999999999999</v>
      </c>
      <c r="X1845">
        <v>2</v>
      </c>
      <c r="Y1845">
        <v>1</v>
      </c>
      <c r="Z1845">
        <f>IF(AND(MIN(data!D1845:'data'!K1845, data!M1845:'data'!Y1845)&gt;=0, IF(data!L1845&lt;0, FALSE, data!L1845&lt;=95),COUNTA(data!D1845:'data'!Y1845)=22), 1, 0)</f>
        <v>0</v>
      </c>
      <c r="AA1845">
        <f>IF(data!D1845=3, IF(COUNTIFS(data!A:A, data!A1845, data!G:G, "&lt;&gt;2")=0, 1, 0), 0)</f>
        <v>0</v>
      </c>
      <c r="AB1845">
        <f>IF(AND(data!G1845=2, COUNTIFS(data!A:A, data!A1845, data!G:G, 2) = data!D1845), 1, 0)</f>
        <v>0</v>
      </c>
      <c r="AC1845" t="str">
        <f>IF(AB1845=1, data!D1845, "0")</f>
        <v>0</v>
      </c>
    </row>
    <row r="1846" spans="1:29" x14ac:dyDescent="0.25">
      <c r="A1846" s="1">
        <v>247151</v>
      </c>
      <c r="B1846">
        <v>2</v>
      </c>
      <c r="C1846" s="1" t="s">
        <v>1867</v>
      </c>
      <c r="D1846">
        <v>2</v>
      </c>
      <c r="E1846">
        <v>8</v>
      </c>
      <c r="F1846">
        <v>17</v>
      </c>
      <c r="G1846">
        <v>1</v>
      </c>
      <c r="H1846">
        <v>78</v>
      </c>
      <c r="I1846">
        <v>2</v>
      </c>
      <c r="J1846">
        <v>1</v>
      </c>
      <c r="K1846">
        <v>7</v>
      </c>
      <c r="L1846">
        <v>7</v>
      </c>
      <c r="M1846">
        <v>4</v>
      </c>
      <c r="N1846">
        <v>3</v>
      </c>
      <c r="O1846">
        <v>5</v>
      </c>
      <c r="P1846">
        <v>1</v>
      </c>
      <c r="Q1846">
        <v>4.4349999999999996</v>
      </c>
      <c r="R1846">
        <v>-1</v>
      </c>
      <c r="S1846">
        <v>6</v>
      </c>
      <c r="T1846">
        <v>-1</v>
      </c>
      <c r="U1846">
        <v>93.7</v>
      </c>
      <c r="V1846">
        <v>-1</v>
      </c>
      <c r="W1846">
        <v>1.008</v>
      </c>
      <c r="X1846">
        <v>2</v>
      </c>
      <c r="Y1846">
        <v>1</v>
      </c>
      <c r="Z1846">
        <f>IF(AND(MIN(data!D1846:'data'!K1846, data!M1846:'data'!Y1846)&gt;=0, IF(data!L1846&lt;0, FALSE, data!L1846&lt;=95),COUNTA(data!D1846:'data'!Y1846)=22), 1, 0)</f>
        <v>0</v>
      </c>
      <c r="AA1846">
        <f>IF(data!D1846=3, IF(COUNTIFS(data!A:A, data!A1846, data!G:G, "&lt;&gt;2")=0, 1, 0), 0)</f>
        <v>0</v>
      </c>
      <c r="AB1846">
        <f>IF(AND(data!G1846=2, COUNTIFS(data!A:A, data!A1846, data!G:G, 2) = data!D1846), 1, 0)</f>
        <v>0</v>
      </c>
      <c r="AC1846" t="str">
        <f>IF(AB1846=1, data!D1846, "0")</f>
        <v>0</v>
      </c>
    </row>
    <row r="1847" spans="1:29" x14ac:dyDescent="0.25">
      <c r="A1847" s="1">
        <v>247201</v>
      </c>
      <c r="B1847">
        <v>1</v>
      </c>
      <c r="C1847" s="1" t="s">
        <v>1868</v>
      </c>
      <c r="D1847">
        <v>1</v>
      </c>
      <c r="E1847">
        <v>8</v>
      </c>
      <c r="F1847">
        <v>17</v>
      </c>
      <c r="G1847">
        <v>2</v>
      </c>
      <c r="H1847">
        <v>71</v>
      </c>
      <c r="I1847">
        <v>4</v>
      </c>
      <c r="J1847">
        <v>1</v>
      </c>
      <c r="K1847">
        <v>7</v>
      </c>
      <c r="L1847">
        <v>97</v>
      </c>
      <c r="M1847">
        <v>3</v>
      </c>
      <c r="N1847">
        <v>3</v>
      </c>
      <c r="O1847">
        <v>5</v>
      </c>
      <c r="P1847">
        <v>2</v>
      </c>
      <c r="Q1847">
        <v>2.9000000000000001E-2</v>
      </c>
      <c r="R1847">
        <v>-1</v>
      </c>
      <c r="S1847">
        <v>0</v>
      </c>
      <c r="T1847">
        <v>-1</v>
      </c>
      <c r="U1847">
        <v>100.5</v>
      </c>
      <c r="V1847">
        <v>-1</v>
      </c>
      <c r="W1847">
        <v>-1</v>
      </c>
      <c r="X1847">
        <v>2</v>
      </c>
      <c r="Y1847">
        <v>3</v>
      </c>
      <c r="Z1847">
        <f>IF(AND(MIN(data!D1847:'data'!K1847, data!M1847:'data'!Y1847)&gt;=0, IF(data!L1847&lt;0, FALSE, data!L1847&lt;=95),COUNTA(data!D1847:'data'!Y1847)=22), 1, 0)</f>
        <v>0</v>
      </c>
      <c r="AA1847">
        <f>IF(data!D1847=3, IF(COUNTIFS(data!A:A, data!A1847, data!G:G, "&lt;&gt;2")=0, 1, 0), 0)</f>
        <v>0</v>
      </c>
      <c r="AB1847">
        <f>IF(AND(data!G1847=2, COUNTIFS(data!A:A, data!A1847, data!G:G, 2) = data!D1847), 1, 0)</f>
        <v>1</v>
      </c>
      <c r="AC1847">
        <f>IF(AB1847=1, data!D1847, "0")</f>
        <v>1</v>
      </c>
    </row>
    <row r="1848" spans="1:29" x14ac:dyDescent="0.25">
      <c r="A1848" s="1">
        <v>247271</v>
      </c>
      <c r="B1848">
        <v>1</v>
      </c>
      <c r="C1848" s="1" t="s">
        <v>1869</v>
      </c>
      <c r="D1848">
        <v>4</v>
      </c>
      <c r="E1848">
        <v>8</v>
      </c>
      <c r="F1848">
        <v>17</v>
      </c>
      <c r="G1848">
        <v>2</v>
      </c>
      <c r="H1848">
        <v>34</v>
      </c>
      <c r="I1848">
        <v>2</v>
      </c>
      <c r="J1848">
        <v>1</v>
      </c>
      <c r="K1848">
        <v>4</v>
      </c>
      <c r="L1848">
        <v>7</v>
      </c>
      <c r="M1848">
        <v>2</v>
      </c>
      <c r="N1848">
        <v>4</v>
      </c>
      <c r="O1848">
        <v>3</v>
      </c>
      <c r="P1848">
        <v>1</v>
      </c>
      <c r="Q1848">
        <v>8.6999999999999994E-2</v>
      </c>
      <c r="R1848">
        <v>-1</v>
      </c>
      <c r="S1848">
        <v>0</v>
      </c>
      <c r="T1848">
        <v>154.4</v>
      </c>
      <c r="U1848">
        <v>53.2</v>
      </c>
      <c r="V1848">
        <v>22.315999999999999</v>
      </c>
      <c r="W1848">
        <v>0.81699999999999995</v>
      </c>
      <c r="X1848">
        <v>1</v>
      </c>
      <c r="Y1848">
        <v>3</v>
      </c>
      <c r="Z1848">
        <f>IF(AND(MIN(data!D1848:'data'!K1848, data!M1848:'data'!Y1848)&gt;=0, IF(data!L1848&lt;0, FALSE, data!L1848&lt;=95),COUNTA(data!D1848:'data'!Y1848)=22), 1, 0)</f>
        <v>0</v>
      </c>
      <c r="AA1848">
        <f>IF(data!D1848=3, IF(COUNTIFS(data!A:A, data!A1848, data!G:G, "&lt;&gt;2")=0, 1, 0), 0)</f>
        <v>0</v>
      </c>
      <c r="AB1848">
        <f>IF(AND(data!G1848=2, COUNTIFS(data!A:A, data!A1848, data!G:G, 2) = data!D1848), 1, 0)</f>
        <v>0</v>
      </c>
      <c r="AC1848" t="str">
        <f>IF(AB1848=1, data!D1848, "0")</f>
        <v>0</v>
      </c>
    </row>
    <row r="1849" spans="1:29" x14ac:dyDescent="0.25">
      <c r="A1849" s="1">
        <v>247271</v>
      </c>
      <c r="B1849">
        <v>2</v>
      </c>
      <c r="C1849" s="1" t="s">
        <v>1870</v>
      </c>
      <c r="D1849">
        <v>4</v>
      </c>
      <c r="E1849">
        <v>8</v>
      </c>
      <c r="F1849">
        <v>17</v>
      </c>
      <c r="G1849">
        <v>1</v>
      </c>
      <c r="H1849">
        <v>35</v>
      </c>
      <c r="I1849">
        <v>2</v>
      </c>
      <c r="J1849">
        <v>1</v>
      </c>
      <c r="K1849">
        <v>7</v>
      </c>
      <c r="L1849">
        <v>7</v>
      </c>
      <c r="M1849">
        <v>2</v>
      </c>
      <c r="N1849">
        <v>4</v>
      </c>
      <c r="O1849">
        <v>3</v>
      </c>
      <c r="P1849">
        <v>1</v>
      </c>
      <c r="Q1849">
        <v>56</v>
      </c>
      <c r="R1849">
        <v>-1</v>
      </c>
      <c r="S1849">
        <v>-2</v>
      </c>
      <c r="T1849">
        <v>-1</v>
      </c>
      <c r="U1849">
        <v>-1</v>
      </c>
      <c r="V1849">
        <v>-1</v>
      </c>
      <c r="W1849">
        <v>-1</v>
      </c>
      <c r="X1849">
        <v>-2</v>
      </c>
      <c r="Y1849">
        <v>-2</v>
      </c>
      <c r="Z1849">
        <f>IF(AND(MIN(data!D1849:'data'!K1849, data!M1849:'data'!Y1849)&gt;=0, IF(data!L1849&lt;0, FALSE, data!L1849&lt;=95),COUNTA(data!D1849:'data'!Y1849)=22), 1, 0)</f>
        <v>0</v>
      </c>
      <c r="AA1849">
        <f>IF(data!D1849=3, IF(COUNTIFS(data!A:A, data!A1849, data!G:G, "&lt;&gt;2")=0, 1, 0), 0)</f>
        <v>0</v>
      </c>
      <c r="AB1849">
        <f>IF(AND(data!G1849=2, COUNTIFS(data!A:A, data!A1849, data!G:G, 2) = data!D1849), 1, 0)</f>
        <v>0</v>
      </c>
      <c r="AC1849" t="str">
        <f>IF(AB1849=1, data!D1849, "0")</f>
        <v>0</v>
      </c>
    </row>
    <row r="1850" spans="1:29" x14ac:dyDescent="0.25">
      <c r="A1850" s="1">
        <v>247271</v>
      </c>
      <c r="B1850">
        <v>3</v>
      </c>
      <c r="C1850" s="1" t="s">
        <v>1871</v>
      </c>
      <c r="D1850">
        <v>4</v>
      </c>
      <c r="E1850">
        <v>8</v>
      </c>
      <c r="F1850">
        <v>17</v>
      </c>
      <c r="G1850">
        <v>1</v>
      </c>
      <c r="H1850">
        <v>13</v>
      </c>
      <c r="I1850">
        <v>-1</v>
      </c>
      <c r="J1850">
        <v>1</v>
      </c>
      <c r="K1850">
        <v>-1</v>
      </c>
      <c r="L1850">
        <v>7</v>
      </c>
      <c r="M1850">
        <v>2</v>
      </c>
      <c r="N1850">
        <v>-1</v>
      </c>
      <c r="O1850">
        <v>-1</v>
      </c>
      <c r="P1850">
        <v>-1</v>
      </c>
      <c r="Q1850">
        <v>-1</v>
      </c>
      <c r="R1850">
        <v>-1</v>
      </c>
      <c r="S1850">
        <v>1</v>
      </c>
      <c r="T1850">
        <v>157.6</v>
      </c>
      <c r="U1850">
        <v>50</v>
      </c>
      <c r="V1850">
        <v>20.131</v>
      </c>
      <c r="W1850">
        <v>-1</v>
      </c>
      <c r="X1850">
        <v>-8</v>
      </c>
      <c r="Y1850">
        <v>1</v>
      </c>
      <c r="Z1850">
        <f>IF(AND(MIN(data!D1850:'data'!K1850, data!M1850:'data'!Y1850)&gt;=0, IF(data!L1850&lt;0, FALSE, data!L1850&lt;=95),COUNTA(data!D1850:'data'!Y1850)=22), 1, 0)</f>
        <v>0</v>
      </c>
      <c r="AA1850">
        <f>IF(data!D1850=3, IF(COUNTIFS(data!A:A, data!A1850, data!G:G, "&lt;&gt;2")=0, 1, 0), 0)</f>
        <v>0</v>
      </c>
      <c r="AB1850">
        <f>IF(AND(data!G1850=2, COUNTIFS(data!A:A, data!A1850, data!G:G, 2) = data!D1850), 1, 0)</f>
        <v>0</v>
      </c>
      <c r="AC1850" t="str">
        <f>IF(AB1850=1, data!D1850, "0")</f>
        <v>0</v>
      </c>
    </row>
    <row r="1851" spans="1:29" x14ac:dyDescent="0.25">
      <c r="A1851" s="1">
        <v>247271</v>
      </c>
      <c r="B1851">
        <v>4</v>
      </c>
      <c r="C1851" s="1" t="s">
        <v>1872</v>
      </c>
      <c r="D1851">
        <v>4</v>
      </c>
      <c r="E1851">
        <v>8</v>
      </c>
      <c r="F1851">
        <v>17</v>
      </c>
      <c r="G1851">
        <v>1</v>
      </c>
      <c r="H1851">
        <v>1</v>
      </c>
      <c r="I1851">
        <v>-1</v>
      </c>
      <c r="J1851">
        <v>1</v>
      </c>
      <c r="K1851">
        <v>-1</v>
      </c>
      <c r="L1851">
        <v>7</v>
      </c>
      <c r="M1851">
        <v>2</v>
      </c>
      <c r="N1851">
        <v>-1</v>
      </c>
      <c r="O1851">
        <v>-1</v>
      </c>
      <c r="P1851">
        <v>-1</v>
      </c>
      <c r="Q1851">
        <v>-1</v>
      </c>
      <c r="R1851">
        <v>-1</v>
      </c>
      <c r="S1851">
        <v>-2</v>
      </c>
      <c r="T1851">
        <v>-1</v>
      </c>
      <c r="U1851">
        <v>9.1</v>
      </c>
      <c r="V1851">
        <v>-1</v>
      </c>
      <c r="W1851">
        <v>-1</v>
      </c>
      <c r="X1851">
        <v>-2</v>
      </c>
      <c r="Y1851">
        <v>-2</v>
      </c>
      <c r="Z1851">
        <f>IF(AND(MIN(data!D1851:'data'!K1851, data!M1851:'data'!Y1851)&gt;=0, IF(data!L1851&lt;0, FALSE, data!L1851&lt;=95),COUNTA(data!D1851:'data'!Y1851)=22), 1, 0)</f>
        <v>0</v>
      </c>
      <c r="AA1851">
        <f>IF(data!D1851=3, IF(COUNTIFS(data!A:A, data!A1851, data!G:G, "&lt;&gt;2")=0, 1, 0), 0)</f>
        <v>0</v>
      </c>
      <c r="AB1851">
        <f>IF(AND(data!G1851=2, COUNTIFS(data!A:A, data!A1851, data!G:G, 2) = data!D1851), 1, 0)</f>
        <v>0</v>
      </c>
      <c r="AC1851" t="str">
        <f>IF(AB1851=1, data!D1851, "0")</f>
        <v>0</v>
      </c>
    </row>
    <row r="1852" spans="1:29" x14ac:dyDescent="0.25">
      <c r="A1852" s="1">
        <v>247341</v>
      </c>
      <c r="B1852">
        <v>1</v>
      </c>
      <c r="C1852" s="1" t="s">
        <v>1873</v>
      </c>
      <c r="D1852">
        <v>1</v>
      </c>
      <c r="E1852">
        <v>8</v>
      </c>
      <c r="F1852">
        <v>17</v>
      </c>
      <c r="G1852">
        <v>1</v>
      </c>
      <c r="H1852">
        <v>51</v>
      </c>
      <c r="I1852">
        <v>4</v>
      </c>
      <c r="J1852">
        <v>1</v>
      </c>
      <c r="K1852">
        <v>5</v>
      </c>
      <c r="L1852">
        <v>10</v>
      </c>
      <c r="M1852">
        <v>1</v>
      </c>
      <c r="N1852">
        <v>1</v>
      </c>
      <c r="O1852">
        <v>5</v>
      </c>
      <c r="P1852">
        <v>1</v>
      </c>
      <c r="Q1852">
        <v>28.346</v>
      </c>
      <c r="R1852">
        <v>-1</v>
      </c>
      <c r="S1852">
        <v>9</v>
      </c>
      <c r="T1852">
        <v>162.80000000000001</v>
      </c>
      <c r="U1852">
        <v>78.7</v>
      </c>
      <c r="V1852">
        <v>29.693999999999999</v>
      </c>
      <c r="W1852">
        <v>0.9</v>
      </c>
      <c r="X1852">
        <v>2</v>
      </c>
      <c r="Y1852">
        <v>1</v>
      </c>
      <c r="Z1852">
        <f>IF(AND(MIN(data!D1852:'data'!K1852, data!M1852:'data'!Y1852)&gt;=0, IF(data!L1852&lt;0, FALSE, data!L1852&lt;=95),COUNTA(data!D1852:'data'!Y1852)=22), 1, 0)</f>
        <v>0</v>
      </c>
      <c r="AA1852">
        <f>IF(data!D1852=3, IF(COUNTIFS(data!A:A, data!A1852, data!G:G, "&lt;&gt;2")=0, 1, 0), 0)</f>
        <v>0</v>
      </c>
      <c r="AB1852">
        <f>IF(AND(data!G1852=2, COUNTIFS(data!A:A, data!A1852, data!G:G, 2) = data!D1852), 1, 0)</f>
        <v>0</v>
      </c>
      <c r="AC1852" t="str">
        <f>IF(AB1852=1, data!D1852, "0")</f>
        <v>0</v>
      </c>
    </row>
    <row r="1853" spans="1:29" x14ac:dyDescent="0.25">
      <c r="A1853" s="1">
        <v>247351</v>
      </c>
      <c r="B1853">
        <v>1</v>
      </c>
      <c r="C1853" s="1" t="s">
        <v>1874</v>
      </c>
      <c r="D1853">
        <v>2</v>
      </c>
      <c r="E1853">
        <v>8</v>
      </c>
      <c r="F1853">
        <v>17</v>
      </c>
      <c r="G1853">
        <v>1</v>
      </c>
      <c r="H1853">
        <v>42</v>
      </c>
      <c r="I1853">
        <v>2</v>
      </c>
      <c r="J1853">
        <v>1</v>
      </c>
      <c r="K1853">
        <v>2</v>
      </c>
      <c r="L1853">
        <v>96</v>
      </c>
      <c r="M1853">
        <v>1</v>
      </c>
      <c r="N1853">
        <v>3</v>
      </c>
      <c r="O1853">
        <v>5</v>
      </c>
      <c r="P1853">
        <v>1</v>
      </c>
      <c r="Q1853">
        <v>6.7480000000000002</v>
      </c>
      <c r="R1853">
        <v>-1</v>
      </c>
      <c r="S1853">
        <v>1</v>
      </c>
      <c r="T1853">
        <v>-1</v>
      </c>
      <c r="U1853">
        <v>108.2</v>
      </c>
      <c r="V1853">
        <v>-1</v>
      </c>
      <c r="W1853">
        <v>0.99</v>
      </c>
      <c r="X1853">
        <v>2</v>
      </c>
      <c r="Y1853">
        <v>3</v>
      </c>
      <c r="Z1853">
        <f>IF(AND(MIN(data!D1853:'data'!K1853, data!M1853:'data'!Y1853)&gt;=0, IF(data!L1853&lt;0, FALSE, data!L1853&lt;=95),COUNTA(data!D1853:'data'!Y1853)=22), 1, 0)</f>
        <v>0</v>
      </c>
      <c r="AA1853">
        <f>IF(data!D1853=3, IF(COUNTIFS(data!A:A, data!A1853, data!G:G, "&lt;&gt;2")=0, 1, 0), 0)</f>
        <v>0</v>
      </c>
      <c r="AB1853">
        <f>IF(AND(data!G1853=2, COUNTIFS(data!A:A, data!A1853, data!G:G, 2) = data!D1853), 1, 0)</f>
        <v>0</v>
      </c>
      <c r="AC1853" t="str">
        <f>IF(AB1853=1, data!D1853, "0")</f>
        <v>0</v>
      </c>
    </row>
    <row r="1854" spans="1:29" x14ac:dyDescent="0.25">
      <c r="A1854" s="1">
        <v>247351</v>
      </c>
      <c r="B1854">
        <v>2</v>
      </c>
      <c r="C1854" s="1" t="s">
        <v>1875</v>
      </c>
      <c r="D1854">
        <v>2</v>
      </c>
      <c r="E1854">
        <v>8</v>
      </c>
      <c r="F1854">
        <v>17</v>
      </c>
      <c r="G1854">
        <v>2</v>
      </c>
      <c r="H1854">
        <v>36</v>
      </c>
      <c r="I1854">
        <v>2</v>
      </c>
      <c r="J1854">
        <v>1</v>
      </c>
      <c r="K1854">
        <v>4</v>
      </c>
      <c r="L1854">
        <v>96</v>
      </c>
      <c r="M1854">
        <v>1</v>
      </c>
      <c r="N1854">
        <v>1</v>
      </c>
      <c r="O1854">
        <v>5</v>
      </c>
      <c r="P1854">
        <v>1</v>
      </c>
      <c r="Q1854">
        <v>4.9329999999999998</v>
      </c>
      <c r="R1854">
        <v>-1</v>
      </c>
      <c r="S1854">
        <v>2</v>
      </c>
      <c r="T1854">
        <v>-1</v>
      </c>
      <c r="U1854">
        <v>75.2</v>
      </c>
      <c r="V1854">
        <v>-1</v>
      </c>
      <c r="W1854">
        <v>0.76100000000000001</v>
      </c>
      <c r="X1854">
        <v>2</v>
      </c>
      <c r="Y1854">
        <v>1</v>
      </c>
      <c r="Z1854">
        <f>IF(AND(MIN(data!D1854:'data'!K1854, data!M1854:'data'!Y1854)&gt;=0, IF(data!L1854&lt;0, FALSE, data!L1854&lt;=95),COUNTA(data!D1854:'data'!Y1854)=22), 1, 0)</f>
        <v>0</v>
      </c>
      <c r="AA1854">
        <f>IF(data!D1854=3, IF(COUNTIFS(data!A:A, data!A1854, data!G:G, "&lt;&gt;2")=0, 1, 0), 0)</f>
        <v>0</v>
      </c>
      <c r="AB1854">
        <f>IF(AND(data!G1854=2, COUNTIFS(data!A:A, data!A1854, data!G:G, 2) = data!D1854), 1, 0)</f>
        <v>0</v>
      </c>
      <c r="AC1854" t="str">
        <f>IF(AB1854=1, data!D1854, "0")</f>
        <v>0</v>
      </c>
    </row>
    <row r="1855" spans="1:29" x14ac:dyDescent="0.25">
      <c r="A1855" s="1">
        <v>248051</v>
      </c>
      <c r="B1855">
        <v>1</v>
      </c>
      <c r="C1855" s="1" t="s">
        <v>1876</v>
      </c>
      <c r="D1855">
        <v>2</v>
      </c>
      <c r="E1855">
        <v>3</v>
      </c>
      <c r="F1855">
        <v>12</v>
      </c>
      <c r="G1855">
        <v>2</v>
      </c>
      <c r="H1855">
        <v>23</v>
      </c>
      <c r="I1855">
        <v>1</v>
      </c>
      <c r="J1855">
        <v>6</v>
      </c>
      <c r="K1855">
        <v>2</v>
      </c>
      <c r="L1855">
        <v>5</v>
      </c>
      <c r="M1855">
        <v>2</v>
      </c>
      <c r="N1855">
        <v>3</v>
      </c>
      <c r="O1855">
        <v>5</v>
      </c>
      <c r="P1855">
        <v>2</v>
      </c>
      <c r="Q1855">
        <v>0</v>
      </c>
      <c r="R1855">
        <v>3</v>
      </c>
      <c r="S1855">
        <v>0</v>
      </c>
      <c r="T1855">
        <v>155.6</v>
      </c>
      <c r="U1855">
        <v>-1</v>
      </c>
      <c r="V1855">
        <v>-1</v>
      </c>
      <c r="W1855">
        <v>0.81399999999999995</v>
      </c>
      <c r="X1855">
        <v>1</v>
      </c>
      <c r="Y1855">
        <v>3</v>
      </c>
      <c r="Z1855">
        <f>IF(AND(MIN(data!D1855:'data'!K1855, data!M1855:'data'!Y1855)&gt;=0, IF(data!L1855&lt;0, FALSE, data!L1855&lt;=95),COUNTA(data!D1855:'data'!Y1855)=22), 1, 0)</f>
        <v>0</v>
      </c>
      <c r="AA1855">
        <f>IF(data!D1855=3, IF(COUNTIFS(data!A:A, data!A1855, data!G:G, "&lt;&gt;2")=0, 1, 0), 0)</f>
        <v>0</v>
      </c>
      <c r="AB1855">
        <f>IF(AND(data!G1855=2, COUNTIFS(data!A:A, data!A1855, data!G:G, 2) = data!D1855), 1, 0)</f>
        <v>1</v>
      </c>
      <c r="AC1855">
        <f>IF(AB1855=1, data!D1855, "0")</f>
        <v>2</v>
      </c>
    </row>
    <row r="1856" spans="1:29" x14ac:dyDescent="0.25">
      <c r="A1856" s="1">
        <v>248051</v>
      </c>
      <c r="B1856">
        <v>2</v>
      </c>
      <c r="C1856" s="1" t="s">
        <v>1877</v>
      </c>
      <c r="D1856">
        <v>2</v>
      </c>
      <c r="E1856">
        <v>3</v>
      </c>
      <c r="F1856">
        <v>12</v>
      </c>
      <c r="G1856">
        <v>2</v>
      </c>
      <c r="H1856">
        <v>0</v>
      </c>
      <c r="I1856">
        <v>-1</v>
      </c>
      <c r="J1856">
        <v>6</v>
      </c>
      <c r="K1856">
        <v>-1</v>
      </c>
      <c r="L1856">
        <v>5</v>
      </c>
      <c r="M1856">
        <v>2</v>
      </c>
      <c r="N1856">
        <v>-1</v>
      </c>
      <c r="O1856">
        <v>-1</v>
      </c>
      <c r="P1856">
        <v>-1</v>
      </c>
      <c r="Q1856">
        <v>-1</v>
      </c>
      <c r="R1856">
        <v>-1</v>
      </c>
      <c r="S1856">
        <v>-2</v>
      </c>
      <c r="T1856">
        <v>-1</v>
      </c>
      <c r="U1856">
        <v>-1</v>
      </c>
      <c r="V1856">
        <v>-1</v>
      </c>
      <c r="W1856">
        <v>-1</v>
      </c>
      <c r="X1856">
        <v>-2</v>
      </c>
      <c r="Y1856">
        <v>-2</v>
      </c>
      <c r="Z1856">
        <f>IF(AND(MIN(data!D1856:'data'!K1856, data!M1856:'data'!Y1856)&gt;=0, IF(data!L1856&lt;0, FALSE, data!L1856&lt;=95),COUNTA(data!D1856:'data'!Y1856)=22), 1, 0)</f>
        <v>0</v>
      </c>
      <c r="AA1856">
        <f>IF(data!D1856=3, IF(COUNTIFS(data!A:A, data!A1856, data!G:G, "&lt;&gt;2")=0, 1, 0), 0)</f>
        <v>0</v>
      </c>
      <c r="AB1856">
        <f>IF(AND(data!G1856=2, COUNTIFS(data!A:A, data!A1856, data!G:G, 2) = data!D1856), 1, 0)</f>
        <v>1</v>
      </c>
      <c r="AC1856">
        <f>IF(AB1856=1, data!D1856, "0")</f>
        <v>2</v>
      </c>
    </row>
    <row r="1857" spans="1:29" x14ac:dyDescent="0.25">
      <c r="A1857" s="1">
        <v>248181</v>
      </c>
      <c r="B1857">
        <v>1</v>
      </c>
      <c r="C1857" s="1" t="s">
        <v>1878</v>
      </c>
      <c r="D1857">
        <v>3</v>
      </c>
      <c r="E1857">
        <v>3</v>
      </c>
      <c r="F1857">
        <v>12</v>
      </c>
      <c r="G1857">
        <v>2</v>
      </c>
      <c r="H1857">
        <v>23</v>
      </c>
      <c r="I1857">
        <v>1</v>
      </c>
      <c r="J1857">
        <v>1</v>
      </c>
      <c r="K1857">
        <v>3</v>
      </c>
      <c r="L1857">
        <v>-1</v>
      </c>
      <c r="M1857">
        <v>1</v>
      </c>
      <c r="N1857">
        <v>3</v>
      </c>
      <c r="O1857">
        <v>5</v>
      </c>
      <c r="P1857">
        <v>1</v>
      </c>
      <c r="Q1857">
        <v>29.75</v>
      </c>
      <c r="R1857">
        <v>3</v>
      </c>
      <c r="S1857">
        <v>5</v>
      </c>
      <c r="T1857">
        <v>171.2</v>
      </c>
      <c r="U1857">
        <v>59.8</v>
      </c>
      <c r="V1857">
        <v>20.402999999999999</v>
      </c>
      <c r="W1857">
        <v>0.70399999999999996</v>
      </c>
      <c r="X1857">
        <v>1</v>
      </c>
      <c r="Y1857">
        <v>3</v>
      </c>
      <c r="Z1857">
        <f>IF(AND(MIN(data!D1857:'data'!K1857, data!M1857:'data'!Y1857)&gt;=0, IF(data!L1857&lt;0, FALSE, data!L1857&lt;=95),COUNTA(data!D1857:'data'!Y1857)=22), 1, 0)</f>
        <v>0</v>
      </c>
      <c r="AA1857">
        <f>IF(data!D1857=3, IF(COUNTIFS(data!A:A, data!A1857, data!G:G, "&lt;&gt;2")=0, 1, 0), 0)</f>
        <v>1</v>
      </c>
      <c r="AB1857">
        <f>IF(AND(data!G1857=2, COUNTIFS(data!A:A, data!A1857, data!G:G, 2) = data!D1857), 1, 0)</f>
        <v>1</v>
      </c>
      <c r="AC1857">
        <f>IF(AB1857=1, data!D1857, "0")</f>
        <v>3</v>
      </c>
    </row>
    <row r="1858" spans="1:29" x14ac:dyDescent="0.25">
      <c r="A1858" s="1">
        <v>248181</v>
      </c>
      <c r="B1858">
        <v>2</v>
      </c>
      <c r="C1858" s="1" t="s">
        <v>1879</v>
      </c>
      <c r="D1858">
        <v>3</v>
      </c>
      <c r="E1858">
        <v>3</v>
      </c>
      <c r="F1858">
        <v>12</v>
      </c>
      <c r="G1858">
        <v>2</v>
      </c>
      <c r="H1858">
        <v>23</v>
      </c>
      <c r="I1858">
        <v>1</v>
      </c>
      <c r="J1858">
        <v>1</v>
      </c>
      <c r="K1858">
        <v>3</v>
      </c>
      <c r="L1858">
        <v>-1</v>
      </c>
      <c r="M1858">
        <v>1</v>
      </c>
      <c r="N1858">
        <v>4</v>
      </c>
      <c r="O1858">
        <v>1</v>
      </c>
      <c r="P1858">
        <v>1</v>
      </c>
      <c r="Q1858">
        <v>47.029000000000003</v>
      </c>
      <c r="R1858">
        <v>4</v>
      </c>
      <c r="S1858">
        <v>5</v>
      </c>
      <c r="T1858">
        <v>159.5</v>
      </c>
      <c r="U1858">
        <v>50.4</v>
      </c>
      <c r="V1858">
        <v>19.811</v>
      </c>
      <c r="W1858">
        <v>-1</v>
      </c>
      <c r="X1858">
        <v>1</v>
      </c>
      <c r="Y1858">
        <v>3</v>
      </c>
      <c r="Z1858">
        <f>IF(AND(MIN(data!D1858:'data'!K1858, data!M1858:'data'!Y1858)&gt;=0, IF(data!L1858&lt;0, FALSE, data!L1858&lt;=95),COUNTA(data!D1858:'data'!Y1858)=22), 1, 0)</f>
        <v>0</v>
      </c>
      <c r="AA1858">
        <f>IF(data!D1858=3, IF(COUNTIFS(data!A:A, data!A1858, data!G:G, "&lt;&gt;2")=0, 1, 0), 0)</f>
        <v>1</v>
      </c>
      <c r="AB1858">
        <f>IF(AND(data!G1858=2, COUNTIFS(data!A:A, data!A1858, data!G:G, 2) = data!D1858), 1, 0)</f>
        <v>1</v>
      </c>
      <c r="AC1858">
        <f>IF(AB1858=1, data!D1858, "0")</f>
        <v>3</v>
      </c>
    </row>
    <row r="1859" spans="1:29" x14ac:dyDescent="0.25">
      <c r="A1859" s="1">
        <v>248181</v>
      </c>
      <c r="B1859">
        <v>3</v>
      </c>
      <c r="C1859" s="1" t="s">
        <v>1880</v>
      </c>
      <c r="D1859">
        <v>3</v>
      </c>
      <c r="E1859">
        <v>3</v>
      </c>
      <c r="F1859">
        <v>12</v>
      </c>
      <c r="G1859">
        <v>2</v>
      </c>
      <c r="H1859">
        <v>22</v>
      </c>
      <c r="I1859">
        <v>1</v>
      </c>
      <c r="J1859">
        <v>1</v>
      </c>
      <c r="K1859">
        <v>2</v>
      </c>
      <c r="L1859">
        <v>-1</v>
      </c>
      <c r="M1859">
        <v>2</v>
      </c>
      <c r="N1859">
        <v>4</v>
      </c>
      <c r="O1859">
        <v>1</v>
      </c>
      <c r="P1859">
        <v>1</v>
      </c>
      <c r="Q1859">
        <v>15</v>
      </c>
      <c r="R1859">
        <v>4</v>
      </c>
      <c r="S1859">
        <v>4</v>
      </c>
      <c r="T1859">
        <v>161.30000000000001</v>
      </c>
      <c r="U1859">
        <v>67</v>
      </c>
      <c r="V1859">
        <v>25.751999999999999</v>
      </c>
      <c r="W1859">
        <v>0.86299999999999999</v>
      </c>
      <c r="X1859">
        <v>1</v>
      </c>
      <c r="Y1859">
        <v>1</v>
      </c>
      <c r="Z1859">
        <f>IF(AND(MIN(data!D1859:'data'!K1859, data!M1859:'data'!Y1859)&gt;=0, IF(data!L1859&lt;0, FALSE, data!L1859&lt;=95),COUNTA(data!D1859:'data'!Y1859)=22), 1, 0)</f>
        <v>0</v>
      </c>
      <c r="AA1859">
        <f>IF(data!D1859=3, IF(COUNTIFS(data!A:A, data!A1859, data!G:G, "&lt;&gt;2")=0, 1, 0), 0)</f>
        <v>1</v>
      </c>
      <c r="AB1859">
        <f>IF(AND(data!G1859=2, COUNTIFS(data!A:A, data!A1859, data!G:G, 2) = data!D1859), 1, 0)</f>
        <v>1</v>
      </c>
      <c r="AC1859">
        <f>IF(AB1859=1, data!D1859, "0")</f>
        <v>3</v>
      </c>
    </row>
    <row r="1860" spans="1:29" x14ac:dyDescent="0.25">
      <c r="A1860" s="1">
        <v>248201</v>
      </c>
      <c r="B1860">
        <v>1</v>
      </c>
      <c r="C1860" s="1" t="s">
        <v>1881</v>
      </c>
      <c r="D1860">
        <v>1</v>
      </c>
      <c r="E1860">
        <v>3</v>
      </c>
      <c r="F1860">
        <v>12</v>
      </c>
      <c r="G1860">
        <v>1</v>
      </c>
      <c r="H1860">
        <v>20</v>
      </c>
      <c r="I1860">
        <v>1</v>
      </c>
      <c r="J1860">
        <v>1</v>
      </c>
      <c r="K1860">
        <v>4</v>
      </c>
      <c r="L1860">
        <v>4</v>
      </c>
      <c r="M1860">
        <v>2</v>
      </c>
      <c r="N1860">
        <v>4</v>
      </c>
      <c r="O1860">
        <v>3</v>
      </c>
      <c r="P1860">
        <v>1</v>
      </c>
      <c r="Q1860">
        <v>21.087</v>
      </c>
      <c r="R1860">
        <v>4</v>
      </c>
      <c r="S1860">
        <v>1</v>
      </c>
      <c r="T1860">
        <v>165.5</v>
      </c>
      <c r="U1860">
        <v>-1</v>
      </c>
      <c r="V1860">
        <v>-1</v>
      </c>
      <c r="W1860">
        <v>-1</v>
      </c>
      <c r="X1860">
        <v>1</v>
      </c>
      <c r="Y1860">
        <v>1</v>
      </c>
      <c r="Z1860">
        <f>IF(AND(MIN(data!D1860:'data'!K1860, data!M1860:'data'!Y1860)&gt;=0, IF(data!L1860&lt;0, FALSE, data!L1860&lt;=95),COUNTA(data!D1860:'data'!Y1860)=22), 1, 0)</f>
        <v>0</v>
      </c>
      <c r="AA1860">
        <f>IF(data!D1860=3, IF(COUNTIFS(data!A:A, data!A1860, data!G:G, "&lt;&gt;2")=0, 1, 0), 0)</f>
        <v>0</v>
      </c>
      <c r="AB1860">
        <f>IF(AND(data!G1860=2, COUNTIFS(data!A:A, data!A1860, data!G:G, 2) = data!D1860), 1, 0)</f>
        <v>0</v>
      </c>
      <c r="AC1860" t="str">
        <f>IF(AB1860=1, data!D1860, "0")</f>
        <v>0</v>
      </c>
    </row>
    <row r="1861" spans="1:29" x14ac:dyDescent="0.25">
      <c r="A1861" s="1">
        <v>248371</v>
      </c>
      <c r="B1861">
        <v>1</v>
      </c>
      <c r="C1861" s="1" t="s">
        <v>1882</v>
      </c>
      <c r="D1861">
        <v>1</v>
      </c>
      <c r="E1861">
        <v>3</v>
      </c>
      <c r="F1861">
        <v>12</v>
      </c>
      <c r="G1861">
        <v>1</v>
      </c>
      <c r="H1861">
        <v>82</v>
      </c>
      <c r="I1861">
        <v>5</v>
      </c>
      <c r="J1861">
        <v>1</v>
      </c>
      <c r="K1861">
        <v>7</v>
      </c>
      <c r="L1861">
        <v>6</v>
      </c>
      <c r="M1861">
        <v>4</v>
      </c>
      <c r="N1861">
        <v>1</v>
      </c>
      <c r="O1861">
        <v>5</v>
      </c>
      <c r="P1861">
        <v>1</v>
      </c>
      <c r="Q1861">
        <v>38</v>
      </c>
      <c r="R1861">
        <v>-1</v>
      </c>
      <c r="S1861">
        <v>-9</v>
      </c>
      <c r="T1861">
        <v>164.6</v>
      </c>
      <c r="U1861">
        <v>-1</v>
      </c>
      <c r="V1861">
        <v>-1</v>
      </c>
      <c r="W1861">
        <v>0.89100000000000001</v>
      </c>
      <c r="X1861">
        <v>2</v>
      </c>
      <c r="Y1861">
        <v>3</v>
      </c>
      <c r="Z1861">
        <f>IF(AND(MIN(data!D1861:'data'!K1861, data!M1861:'data'!Y1861)&gt;=0, IF(data!L1861&lt;0, FALSE, data!L1861&lt;=95),COUNTA(data!D1861:'data'!Y1861)=22), 1, 0)</f>
        <v>0</v>
      </c>
      <c r="AA1861">
        <f>IF(data!D1861=3, IF(COUNTIFS(data!A:A, data!A1861, data!G:G, "&lt;&gt;2")=0, 1, 0), 0)</f>
        <v>0</v>
      </c>
      <c r="AB1861">
        <f>IF(AND(data!G1861=2, COUNTIFS(data!A:A, data!A1861, data!G:G, 2) = data!D1861), 1, 0)</f>
        <v>0</v>
      </c>
      <c r="AC1861" t="str">
        <f>IF(AB1861=1, data!D1861, "0")</f>
        <v>0</v>
      </c>
    </row>
    <row r="1862" spans="1:29" x14ac:dyDescent="0.25">
      <c r="A1862" s="1">
        <v>249051</v>
      </c>
      <c r="B1862">
        <v>1</v>
      </c>
      <c r="C1862" s="1" t="s">
        <v>1883</v>
      </c>
      <c r="D1862">
        <v>3</v>
      </c>
      <c r="E1862">
        <v>4</v>
      </c>
      <c r="F1862">
        <v>24</v>
      </c>
      <c r="G1862">
        <v>1</v>
      </c>
      <c r="H1862">
        <v>29</v>
      </c>
      <c r="I1862">
        <v>6</v>
      </c>
      <c r="J1862">
        <v>1</v>
      </c>
      <c r="K1862">
        <v>3</v>
      </c>
      <c r="L1862">
        <v>8</v>
      </c>
      <c r="M1862">
        <v>2</v>
      </c>
      <c r="N1862">
        <v>3</v>
      </c>
      <c r="O1862">
        <v>5</v>
      </c>
      <c r="P1862">
        <v>1</v>
      </c>
      <c r="Q1862">
        <v>20</v>
      </c>
      <c r="R1862">
        <v>-1</v>
      </c>
      <c r="S1862">
        <v>4</v>
      </c>
      <c r="T1862">
        <v>168.1</v>
      </c>
      <c r="U1862">
        <v>63.3</v>
      </c>
      <c r="V1862">
        <v>22.401</v>
      </c>
      <c r="W1862">
        <v>0.79900000000000004</v>
      </c>
      <c r="X1862">
        <v>1</v>
      </c>
      <c r="Y1862">
        <v>3</v>
      </c>
      <c r="Z1862">
        <f>IF(AND(MIN(data!D1862:'data'!K1862, data!M1862:'data'!Y1862)&gt;=0, IF(data!L1862&lt;0, FALSE, data!L1862&lt;=95),COUNTA(data!D1862:'data'!Y1862)=22), 1, 0)</f>
        <v>0</v>
      </c>
      <c r="AA1862">
        <f>IF(data!D1862=3, IF(COUNTIFS(data!A:A, data!A1862, data!G:G, "&lt;&gt;2")=0, 1, 0), 0)</f>
        <v>0</v>
      </c>
      <c r="AB1862">
        <f>IF(AND(data!G1862=2, COUNTIFS(data!A:A, data!A1862, data!G:G, 2) = data!D1862), 1, 0)</f>
        <v>0</v>
      </c>
      <c r="AC1862" t="str">
        <f>IF(AB1862=1, data!D1862, "0")</f>
        <v>0</v>
      </c>
    </row>
    <row r="1863" spans="1:29" x14ac:dyDescent="0.25">
      <c r="A1863" s="1">
        <v>249051</v>
      </c>
      <c r="B1863">
        <v>2</v>
      </c>
      <c r="C1863" s="1" t="s">
        <v>1884</v>
      </c>
      <c r="D1863">
        <v>3</v>
      </c>
      <c r="E1863">
        <v>4</v>
      </c>
      <c r="F1863">
        <v>24</v>
      </c>
      <c r="G1863">
        <v>2</v>
      </c>
      <c r="H1863">
        <v>29</v>
      </c>
      <c r="I1863">
        <v>6</v>
      </c>
      <c r="J1863">
        <v>1</v>
      </c>
      <c r="K1863">
        <v>2</v>
      </c>
      <c r="L1863">
        <v>8</v>
      </c>
      <c r="M1863">
        <v>2</v>
      </c>
      <c r="N1863">
        <v>1</v>
      </c>
      <c r="O1863">
        <v>5</v>
      </c>
      <c r="P1863">
        <v>1</v>
      </c>
      <c r="Q1863">
        <v>3</v>
      </c>
      <c r="R1863">
        <v>-1</v>
      </c>
      <c r="S1863">
        <v>5</v>
      </c>
      <c r="T1863">
        <v>162</v>
      </c>
      <c r="U1863">
        <v>-1</v>
      </c>
      <c r="V1863">
        <v>-1</v>
      </c>
      <c r="W1863">
        <v>-1</v>
      </c>
      <c r="X1863">
        <v>1</v>
      </c>
      <c r="Y1863">
        <v>3</v>
      </c>
      <c r="Z1863">
        <f>IF(AND(MIN(data!D1863:'data'!K1863, data!M1863:'data'!Y1863)&gt;=0, IF(data!L1863&lt;0, FALSE, data!L1863&lt;=95),COUNTA(data!D1863:'data'!Y1863)=22), 1, 0)</f>
        <v>0</v>
      </c>
      <c r="AA1863">
        <f>IF(data!D1863=3, IF(COUNTIFS(data!A:A, data!A1863, data!G:G, "&lt;&gt;2")=0, 1, 0), 0)</f>
        <v>0</v>
      </c>
      <c r="AB1863">
        <f>IF(AND(data!G1863=2, COUNTIFS(data!A:A, data!A1863, data!G:G, 2) = data!D1863), 1, 0)</f>
        <v>0</v>
      </c>
      <c r="AC1863" t="str">
        <f>IF(AB1863=1, data!D1863, "0")</f>
        <v>0</v>
      </c>
    </row>
    <row r="1864" spans="1:29" x14ac:dyDescent="0.25">
      <c r="A1864" s="1">
        <v>249051</v>
      </c>
      <c r="B1864">
        <v>3</v>
      </c>
      <c r="C1864" s="1" t="s">
        <v>1885</v>
      </c>
      <c r="D1864">
        <v>3</v>
      </c>
      <c r="E1864">
        <v>4</v>
      </c>
      <c r="F1864">
        <v>24</v>
      </c>
      <c r="G1864">
        <v>1</v>
      </c>
      <c r="H1864">
        <v>1</v>
      </c>
      <c r="I1864">
        <v>-1</v>
      </c>
      <c r="J1864">
        <v>1</v>
      </c>
      <c r="K1864">
        <v>-1</v>
      </c>
      <c r="L1864">
        <v>8</v>
      </c>
      <c r="M1864">
        <v>1</v>
      </c>
      <c r="N1864">
        <v>-1</v>
      </c>
      <c r="O1864">
        <v>-1</v>
      </c>
      <c r="P1864">
        <v>-1</v>
      </c>
      <c r="Q1864">
        <v>-1</v>
      </c>
      <c r="R1864">
        <v>-1</v>
      </c>
      <c r="S1864">
        <v>-2</v>
      </c>
      <c r="T1864">
        <v>-1</v>
      </c>
      <c r="U1864">
        <v>13.2</v>
      </c>
      <c r="V1864">
        <v>-1</v>
      </c>
      <c r="W1864">
        <v>-1</v>
      </c>
      <c r="X1864">
        <v>-2</v>
      </c>
      <c r="Y1864">
        <v>-2</v>
      </c>
      <c r="Z1864">
        <f>IF(AND(MIN(data!D1864:'data'!K1864, data!M1864:'data'!Y1864)&gt;=0, IF(data!L1864&lt;0, FALSE, data!L1864&lt;=95),COUNTA(data!D1864:'data'!Y1864)=22), 1, 0)</f>
        <v>0</v>
      </c>
      <c r="AA1864">
        <f>IF(data!D1864=3, IF(COUNTIFS(data!A:A, data!A1864, data!G:G, "&lt;&gt;2")=0, 1, 0), 0)</f>
        <v>0</v>
      </c>
      <c r="AB1864">
        <f>IF(AND(data!G1864=2, COUNTIFS(data!A:A, data!A1864, data!G:G, 2) = data!D1864), 1, 0)</f>
        <v>0</v>
      </c>
      <c r="AC1864" t="str">
        <f>IF(AB1864=1, data!D1864, "0")</f>
        <v>0</v>
      </c>
    </row>
    <row r="1865" spans="1:29" x14ac:dyDescent="0.25">
      <c r="A1865" s="1">
        <v>249151</v>
      </c>
      <c r="B1865">
        <v>1</v>
      </c>
      <c r="C1865" s="1" t="s">
        <v>1886</v>
      </c>
      <c r="D1865">
        <v>1</v>
      </c>
      <c r="E1865">
        <v>4</v>
      </c>
      <c r="F1865">
        <v>24</v>
      </c>
      <c r="G1865">
        <v>2</v>
      </c>
      <c r="H1865">
        <v>34</v>
      </c>
      <c r="I1865">
        <v>1</v>
      </c>
      <c r="J1865">
        <v>1</v>
      </c>
      <c r="K1865">
        <v>4</v>
      </c>
      <c r="L1865">
        <v>5</v>
      </c>
      <c r="M1865">
        <v>3</v>
      </c>
      <c r="N1865">
        <v>4</v>
      </c>
      <c r="O1865">
        <v>2</v>
      </c>
      <c r="P1865">
        <v>2</v>
      </c>
      <c r="Q1865">
        <v>0</v>
      </c>
      <c r="R1865">
        <v>-1</v>
      </c>
      <c r="S1865">
        <v>5</v>
      </c>
      <c r="T1865">
        <v>162.30000000000001</v>
      </c>
      <c r="U1865">
        <v>88.8</v>
      </c>
      <c r="V1865">
        <v>33.710999999999999</v>
      </c>
      <c r="W1865">
        <v>0.79700000000000004</v>
      </c>
      <c r="X1865">
        <v>2</v>
      </c>
      <c r="Y1865">
        <v>1</v>
      </c>
      <c r="Z1865">
        <f>IF(AND(MIN(data!D1865:'data'!K1865, data!M1865:'data'!Y1865)&gt;=0, IF(data!L1865&lt;0, FALSE, data!L1865&lt;=95),COUNTA(data!D1865:'data'!Y1865)=22), 1, 0)</f>
        <v>0</v>
      </c>
      <c r="AA1865">
        <f>IF(data!D1865=3, IF(COUNTIFS(data!A:A, data!A1865, data!G:G, "&lt;&gt;2")=0, 1, 0), 0)</f>
        <v>0</v>
      </c>
      <c r="AB1865">
        <f>IF(AND(data!G1865=2, COUNTIFS(data!A:A, data!A1865, data!G:G, 2) = data!D1865), 1, 0)</f>
        <v>1</v>
      </c>
      <c r="AC1865">
        <f>IF(AB1865=1, data!D1865, "0")</f>
        <v>1</v>
      </c>
    </row>
    <row r="1866" spans="1:29" x14ac:dyDescent="0.25">
      <c r="A1866" s="1">
        <v>249251</v>
      </c>
      <c r="B1866">
        <v>1</v>
      </c>
      <c r="C1866" s="1" t="s">
        <v>1887</v>
      </c>
      <c r="D1866">
        <v>1</v>
      </c>
      <c r="E1866">
        <v>4</v>
      </c>
      <c r="F1866">
        <v>24</v>
      </c>
      <c r="G1866">
        <v>2</v>
      </c>
      <c r="H1866">
        <v>45</v>
      </c>
      <c r="I1866">
        <v>4</v>
      </c>
      <c r="J1866">
        <v>1</v>
      </c>
      <c r="K1866">
        <v>4</v>
      </c>
      <c r="L1866">
        <v>7</v>
      </c>
      <c r="M1866">
        <v>4</v>
      </c>
      <c r="N1866">
        <v>4</v>
      </c>
      <c r="O1866">
        <v>2</v>
      </c>
      <c r="P1866">
        <v>1</v>
      </c>
      <c r="Q1866">
        <v>14.116</v>
      </c>
      <c r="R1866">
        <v>-1</v>
      </c>
      <c r="S1866">
        <v>4</v>
      </c>
      <c r="T1866">
        <v>170.1</v>
      </c>
      <c r="U1866">
        <v>80.2</v>
      </c>
      <c r="V1866">
        <v>27.718</v>
      </c>
      <c r="W1866">
        <v>0.89800000000000002</v>
      </c>
      <c r="X1866">
        <v>2</v>
      </c>
      <c r="Y1866">
        <v>3</v>
      </c>
      <c r="Z1866">
        <f>IF(AND(MIN(data!D1866:'data'!K1866, data!M1866:'data'!Y1866)&gt;=0, IF(data!L1866&lt;0, FALSE, data!L1866&lt;=95),COUNTA(data!D1866:'data'!Y1866)=22), 1, 0)</f>
        <v>0</v>
      </c>
      <c r="AA1866">
        <f>IF(data!D1866=3, IF(COUNTIFS(data!A:A, data!A1866, data!G:G, "&lt;&gt;2")=0, 1, 0), 0)</f>
        <v>0</v>
      </c>
      <c r="AB1866">
        <f>IF(AND(data!G1866=2, COUNTIFS(data!A:A, data!A1866, data!G:G, 2) = data!D1866), 1, 0)</f>
        <v>1</v>
      </c>
      <c r="AC1866">
        <f>IF(AB1866=1, data!D1866, "0")</f>
        <v>1</v>
      </c>
    </row>
    <row r="1867" spans="1:29" x14ac:dyDescent="0.25">
      <c r="A1867" s="1">
        <v>249351</v>
      </c>
      <c r="B1867">
        <v>1</v>
      </c>
      <c r="C1867" s="1" t="s">
        <v>1888</v>
      </c>
      <c r="D1867">
        <v>2</v>
      </c>
      <c r="E1867">
        <v>4</v>
      </c>
      <c r="F1867">
        <v>24</v>
      </c>
      <c r="G1867">
        <v>1</v>
      </c>
      <c r="H1867">
        <v>19</v>
      </c>
      <c r="I1867">
        <v>6</v>
      </c>
      <c r="J1867">
        <v>2</v>
      </c>
      <c r="K1867">
        <v>5</v>
      </c>
      <c r="L1867">
        <v>5</v>
      </c>
      <c r="M1867">
        <v>1</v>
      </c>
      <c r="N1867">
        <v>4</v>
      </c>
      <c r="O1867">
        <v>2</v>
      </c>
      <c r="P1867">
        <v>1</v>
      </c>
      <c r="Q1867">
        <v>5.1239999999999997</v>
      </c>
      <c r="R1867">
        <v>2</v>
      </c>
      <c r="S1867">
        <v>1</v>
      </c>
      <c r="T1867">
        <v>181.5</v>
      </c>
      <c r="U1867">
        <v>87.9</v>
      </c>
      <c r="V1867">
        <v>26.683</v>
      </c>
      <c r="W1867">
        <v>-1</v>
      </c>
      <c r="X1867">
        <v>1</v>
      </c>
      <c r="Y1867">
        <v>3</v>
      </c>
      <c r="Z1867">
        <f>IF(AND(MIN(data!D1867:'data'!K1867, data!M1867:'data'!Y1867)&gt;=0, IF(data!L1867&lt;0, FALSE, data!L1867&lt;=95),COUNTA(data!D1867:'data'!Y1867)=22), 1, 0)</f>
        <v>0</v>
      </c>
      <c r="AA1867">
        <f>IF(data!D1867=3, IF(COUNTIFS(data!A:A, data!A1867, data!G:G, "&lt;&gt;2")=0, 1, 0), 0)</f>
        <v>0</v>
      </c>
      <c r="AB1867">
        <f>IF(AND(data!G1867=2, COUNTIFS(data!A:A, data!A1867, data!G:G, 2) = data!D1867), 1, 0)</f>
        <v>0</v>
      </c>
      <c r="AC1867" t="str">
        <f>IF(AB1867=1, data!D1867, "0")</f>
        <v>0</v>
      </c>
    </row>
    <row r="1868" spans="1:29" x14ac:dyDescent="0.25">
      <c r="A1868" s="1">
        <v>249351</v>
      </c>
      <c r="B1868">
        <v>2</v>
      </c>
      <c r="C1868" s="1" t="s">
        <v>1889</v>
      </c>
      <c r="D1868">
        <v>2</v>
      </c>
      <c r="E1868">
        <v>4</v>
      </c>
      <c r="F1868">
        <v>24</v>
      </c>
      <c r="G1868">
        <v>2</v>
      </c>
      <c r="H1868">
        <v>18</v>
      </c>
      <c r="I1868">
        <v>6</v>
      </c>
      <c r="J1868">
        <v>1</v>
      </c>
      <c r="K1868">
        <v>4</v>
      </c>
      <c r="L1868">
        <v>5</v>
      </c>
      <c r="M1868">
        <v>1</v>
      </c>
      <c r="N1868">
        <v>4</v>
      </c>
      <c r="O1868">
        <v>1</v>
      </c>
      <c r="P1868">
        <v>1</v>
      </c>
      <c r="Q1868">
        <v>2.9689999999999999</v>
      </c>
      <c r="R1868">
        <v>1</v>
      </c>
      <c r="S1868">
        <v>5</v>
      </c>
      <c r="T1868">
        <v>160.1</v>
      </c>
      <c r="U1868">
        <v>-1</v>
      </c>
      <c r="V1868">
        <v>-1</v>
      </c>
      <c r="W1868">
        <v>-1</v>
      </c>
      <c r="X1868">
        <v>2</v>
      </c>
      <c r="Y1868">
        <v>3</v>
      </c>
      <c r="Z1868">
        <f>IF(AND(MIN(data!D1868:'data'!K1868, data!M1868:'data'!Y1868)&gt;=0, IF(data!L1868&lt;0, FALSE, data!L1868&lt;=95),COUNTA(data!D1868:'data'!Y1868)=22), 1, 0)</f>
        <v>0</v>
      </c>
      <c r="AA1868">
        <f>IF(data!D1868=3, IF(COUNTIFS(data!A:A, data!A1868, data!G:G, "&lt;&gt;2")=0, 1, 0), 0)</f>
        <v>0</v>
      </c>
      <c r="AB1868">
        <f>IF(AND(data!G1868=2, COUNTIFS(data!A:A, data!A1868, data!G:G, 2) = data!D1868), 1, 0)</f>
        <v>0</v>
      </c>
      <c r="AC1868" t="str">
        <f>IF(AB1868=1, data!D1868, "0")</f>
        <v>0</v>
      </c>
    </row>
    <row r="1869" spans="1:29" x14ac:dyDescent="0.25">
      <c r="A1869" s="1">
        <v>250151</v>
      </c>
      <c r="B1869">
        <v>1</v>
      </c>
      <c r="C1869" s="1" t="s">
        <v>1890</v>
      </c>
      <c r="D1869">
        <v>1</v>
      </c>
      <c r="E1869">
        <v>4</v>
      </c>
      <c r="F1869">
        <v>24</v>
      </c>
      <c r="G1869">
        <v>1</v>
      </c>
      <c r="H1869">
        <v>69</v>
      </c>
      <c r="I1869">
        <v>3</v>
      </c>
      <c r="J1869">
        <v>1</v>
      </c>
      <c r="K1869">
        <v>3</v>
      </c>
      <c r="L1869">
        <v>7</v>
      </c>
      <c r="M1869">
        <v>2</v>
      </c>
      <c r="N1869">
        <v>2</v>
      </c>
      <c r="O1869">
        <v>5</v>
      </c>
      <c r="P1869">
        <v>1</v>
      </c>
      <c r="Q1869">
        <v>1.5916399999999999</v>
      </c>
      <c r="R1869">
        <v>-1</v>
      </c>
      <c r="S1869">
        <v>1</v>
      </c>
      <c r="T1869">
        <v>168.4</v>
      </c>
      <c r="U1869">
        <v>76.599999999999994</v>
      </c>
      <c r="V1869">
        <v>27.010999999999999</v>
      </c>
      <c r="W1869">
        <v>0.95299999999999996</v>
      </c>
      <c r="X1869">
        <v>2</v>
      </c>
      <c r="Y1869">
        <v>1</v>
      </c>
      <c r="Z1869">
        <f>IF(AND(MIN(data!D1869:'data'!K1869, data!M1869:'data'!Y1869)&gt;=0, IF(data!L1869&lt;0, FALSE, data!L1869&lt;=95),COUNTA(data!D1869:'data'!Y1869)=22), 1, 0)</f>
        <v>0</v>
      </c>
      <c r="AA1869">
        <f>IF(data!D1869=3, IF(COUNTIFS(data!A:A, data!A1869, data!G:G, "&lt;&gt;2")=0, 1, 0), 0)</f>
        <v>0</v>
      </c>
      <c r="AB1869">
        <f>IF(AND(data!G1869=2, COUNTIFS(data!A:A, data!A1869, data!G:G, 2) = data!D1869), 1, 0)</f>
        <v>0</v>
      </c>
      <c r="AC1869" t="str">
        <f>IF(AB1869=1, data!D1869, "0")</f>
        <v>0</v>
      </c>
    </row>
    <row r="1870" spans="1:29" x14ac:dyDescent="0.25">
      <c r="A1870" s="1">
        <v>250341</v>
      </c>
      <c r="B1870">
        <v>1</v>
      </c>
      <c r="C1870" s="1" t="s">
        <v>1891</v>
      </c>
      <c r="D1870">
        <v>2</v>
      </c>
      <c r="E1870">
        <v>4</v>
      </c>
      <c r="F1870">
        <v>24</v>
      </c>
      <c r="G1870">
        <v>1</v>
      </c>
      <c r="H1870">
        <v>72</v>
      </c>
      <c r="I1870">
        <v>2</v>
      </c>
      <c r="J1870">
        <v>1</v>
      </c>
      <c r="K1870">
        <v>4</v>
      </c>
      <c r="L1870">
        <v>7</v>
      </c>
      <c r="M1870">
        <v>4</v>
      </c>
      <c r="N1870">
        <v>3</v>
      </c>
      <c r="O1870">
        <v>5</v>
      </c>
      <c r="P1870">
        <v>2</v>
      </c>
      <c r="Q1870">
        <v>0</v>
      </c>
      <c r="R1870">
        <v>-1</v>
      </c>
      <c r="S1870">
        <v>0</v>
      </c>
      <c r="T1870">
        <v>-1</v>
      </c>
      <c r="U1870">
        <v>-1</v>
      </c>
      <c r="V1870">
        <v>-1</v>
      </c>
      <c r="W1870">
        <v>-1</v>
      </c>
      <c r="X1870">
        <v>1</v>
      </c>
      <c r="Y1870">
        <v>3</v>
      </c>
      <c r="Z1870">
        <f>IF(AND(MIN(data!D1870:'data'!K1870, data!M1870:'data'!Y1870)&gt;=0, IF(data!L1870&lt;0, FALSE, data!L1870&lt;=95),COUNTA(data!D1870:'data'!Y1870)=22), 1, 0)</f>
        <v>0</v>
      </c>
      <c r="AA1870">
        <f>IF(data!D1870=3, IF(COUNTIFS(data!A:A, data!A1870, data!G:G, "&lt;&gt;2")=0, 1, 0), 0)</f>
        <v>0</v>
      </c>
      <c r="AB1870">
        <f>IF(AND(data!G1870=2, COUNTIFS(data!A:A, data!A1870, data!G:G, 2) = data!D1870), 1, 0)</f>
        <v>0</v>
      </c>
      <c r="AC1870" t="str">
        <f>IF(AB1870=1, data!D1870, "0")</f>
        <v>0</v>
      </c>
    </row>
    <row r="1871" spans="1:29" x14ac:dyDescent="0.25">
      <c r="A1871" s="1">
        <v>250341</v>
      </c>
      <c r="B1871">
        <v>2</v>
      </c>
      <c r="C1871" s="1" t="s">
        <v>1892</v>
      </c>
      <c r="D1871">
        <v>2</v>
      </c>
      <c r="E1871">
        <v>4</v>
      </c>
      <c r="F1871">
        <v>24</v>
      </c>
      <c r="G1871">
        <v>2</v>
      </c>
      <c r="H1871">
        <v>69</v>
      </c>
      <c r="I1871">
        <v>2</v>
      </c>
      <c r="J1871">
        <v>1</v>
      </c>
      <c r="K1871">
        <v>4</v>
      </c>
      <c r="L1871">
        <v>7</v>
      </c>
      <c r="M1871">
        <v>3</v>
      </c>
      <c r="N1871">
        <v>4</v>
      </c>
      <c r="O1871">
        <v>2</v>
      </c>
      <c r="P1871">
        <v>2</v>
      </c>
      <c r="Q1871">
        <v>0</v>
      </c>
      <c r="R1871">
        <v>-1</v>
      </c>
      <c r="S1871">
        <v>1</v>
      </c>
      <c r="T1871">
        <v>-1</v>
      </c>
      <c r="U1871">
        <v>-1</v>
      </c>
      <c r="V1871">
        <v>-1</v>
      </c>
      <c r="W1871">
        <v>-1</v>
      </c>
      <c r="X1871">
        <v>-8</v>
      </c>
      <c r="Y1871">
        <v>3</v>
      </c>
      <c r="Z1871">
        <f>IF(AND(MIN(data!D1871:'data'!K1871, data!M1871:'data'!Y1871)&gt;=0, IF(data!L1871&lt;0, FALSE, data!L1871&lt;=95),COUNTA(data!D1871:'data'!Y1871)=22), 1, 0)</f>
        <v>0</v>
      </c>
      <c r="AA1871">
        <f>IF(data!D1871=3, IF(COUNTIFS(data!A:A, data!A1871, data!G:G, "&lt;&gt;2")=0, 1, 0), 0)</f>
        <v>0</v>
      </c>
      <c r="AB1871">
        <f>IF(AND(data!G1871=2, COUNTIFS(data!A:A, data!A1871, data!G:G, 2) = data!D1871), 1, 0)</f>
        <v>0</v>
      </c>
      <c r="AC1871" t="str">
        <f>IF(AB1871=1, data!D1871, "0")</f>
        <v>0</v>
      </c>
    </row>
    <row r="1872" spans="1:29" x14ac:dyDescent="0.25">
      <c r="A1872" s="1">
        <v>251051</v>
      </c>
      <c r="B1872">
        <v>1</v>
      </c>
      <c r="C1872" s="1" t="s">
        <v>1893</v>
      </c>
      <c r="D1872">
        <v>2</v>
      </c>
      <c r="E1872">
        <v>9</v>
      </c>
      <c r="F1872">
        <v>22</v>
      </c>
      <c r="G1872">
        <v>1</v>
      </c>
      <c r="H1872">
        <v>48</v>
      </c>
      <c r="I1872">
        <v>6</v>
      </c>
      <c r="J1872">
        <v>1</v>
      </c>
      <c r="K1872">
        <v>5</v>
      </c>
      <c r="L1872">
        <v>6</v>
      </c>
      <c r="M1872">
        <v>5</v>
      </c>
      <c r="N1872">
        <v>4</v>
      </c>
      <c r="O1872">
        <v>2</v>
      </c>
      <c r="P1872">
        <v>2</v>
      </c>
      <c r="Q1872">
        <v>0</v>
      </c>
      <c r="R1872">
        <v>-1</v>
      </c>
      <c r="S1872">
        <v>10</v>
      </c>
      <c r="T1872">
        <v>-1</v>
      </c>
      <c r="U1872">
        <v>-1</v>
      </c>
      <c r="V1872">
        <v>-1</v>
      </c>
      <c r="W1872">
        <v>-1</v>
      </c>
      <c r="X1872">
        <v>1</v>
      </c>
      <c r="Y1872">
        <v>3</v>
      </c>
      <c r="Z1872">
        <f>IF(AND(MIN(data!D1872:'data'!K1872, data!M1872:'data'!Y1872)&gt;=0, IF(data!L1872&lt;0, FALSE, data!L1872&lt;=95),COUNTA(data!D1872:'data'!Y1872)=22), 1, 0)</f>
        <v>0</v>
      </c>
      <c r="AA1872">
        <f>IF(data!D1872=3, IF(COUNTIFS(data!A:A, data!A1872, data!G:G, "&lt;&gt;2")=0, 1, 0), 0)</f>
        <v>0</v>
      </c>
      <c r="AB1872">
        <f>IF(AND(data!G1872=2, COUNTIFS(data!A:A, data!A1872, data!G:G, 2) = data!D1872), 1, 0)</f>
        <v>0</v>
      </c>
      <c r="AC1872" t="str">
        <f>IF(AB1872=1, data!D1872, "0")</f>
        <v>0</v>
      </c>
    </row>
    <row r="1873" spans="1:29" x14ac:dyDescent="0.25">
      <c r="A1873" s="1">
        <v>251051</v>
      </c>
      <c r="B1873">
        <v>2</v>
      </c>
      <c r="C1873" s="1" t="s">
        <v>1894</v>
      </c>
      <c r="D1873">
        <v>2</v>
      </c>
      <c r="E1873">
        <v>9</v>
      </c>
      <c r="F1873">
        <v>22</v>
      </c>
      <c r="G1873">
        <v>2</v>
      </c>
      <c r="H1873">
        <v>25</v>
      </c>
      <c r="I1873">
        <v>6</v>
      </c>
      <c r="J1873">
        <v>1</v>
      </c>
      <c r="K1873">
        <v>7</v>
      </c>
      <c r="L1873">
        <v>6</v>
      </c>
      <c r="M1873">
        <v>1</v>
      </c>
      <c r="N1873">
        <v>1</v>
      </c>
      <c r="O1873">
        <v>5</v>
      </c>
      <c r="P1873">
        <v>2</v>
      </c>
      <c r="Q1873">
        <v>0</v>
      </c>
      <c r="R1873">
        <v>-1</v>
      </c>
      <c r="S1873">
        <v>0</v>
      </c>
      <c r="T1873">
        <v>-1</v>
      </c>
      <c r="U1873">
        <v>111.1</v>
      </c>
      <c r="V1873">
        <v>-1</v>
      </c>
      <c r="W1873">
        <v>-1</v>
      </c>
      <c r="X1873">
        <v>2</v>
      </c>
      <c r="Y1873">
        <v>3</v>
      </c>
      <c r="Z1873">
        <f>IF(AND(MIN(data!D1873:'data'!K1873, data!M1873:'data'!Y1873)&gt;=0, IF(data!L1873&lt;0, FALSE, data!L1873&lt;=95),COUNTA(data!D1873:'data'!Y1873)=22), 1, 0)</f>
        <v>0</v>
      </c>
      <c r="AA1873">
        <f>IF(data!D1873=3, IF(COUNTIFS(data!A:A, data!A1873, data!G:G, "&lt;&gt;2")=0, 1, 0), 0)</f>
        <v>0</v>
      </c>
      <c r="AB1873">
        <f>IF(AND(data!G1873=2, COUNTIFS(data!A:A, data!A1873, data!G:G, 2) = data!D1873), 1, 0)</f>
        <v>0</v>
      </c>
      <c r="AC1873" t="str">
        <f>IF(AB1873=1, data!D1873, "0")</f>
        <v>0</v>
      </c>
    </row>
    <row r="1874" spans="1:29" x14ac:dyDescent="0.25">
      <c r="A1874" s="1">
        <v>251151</v>
      </c>
      <c r="B1874">
        <v>1</v>
      </c>
      <c r="C1874" s="1" t="s">
        <v>1895</v>
      </c>
      <c r="D1874">
        <v>2</v>
      </c>
      <c r="E1874">
        <v>9</v>
      </c>
      <c r="F1874">
        <v>22</v>
      </c>
      <c r="G1874">
        <v>1</v>
      </c>
      <c r="H1874">
        <v>85</v>
      </c>
      <c r="I1874">
        <v>2</v>
      </c>
      <c r="J1874">
        <v>1</v>
      </c>
      <c r="K1874">
        <v>4</v>
      </c>
      <c r="L1874">
        <v>18</v>
      </c>
      <c r="M1874">
        <v>3</v>
      </c>
      <c r="N1874">
        <v>3</v>
      </c>
      <c r="O1874">
        <v>5</v>
      </c>
      <c r="P1874">
        <v>1</v>
      </c>
      <c r="Q1874">
        <v>12</v>
      </c>
      <c r="R1874">
        <v>-1</v>
      </c>
      <c r="S1874">
        <v>0</v>
      </c>
      <c r="T1874">
        <v>-1</v>
      </c>
      <c r="U1874">
        <v>-1</v>
      </c>
      <c r="V1874">
        <v>-1</v>
      </c>
      <c r="W1874">
        <v>1.0229999999999999</v>
      </c>
      <c r="X1874">
        <v>1</v>
      </c>
      <c r="Y1874">
        <v>3</v>
      </c>
      <c r="Z1874">
        <f>IF(AND(MIN(data!D1874:'data'!K1874, data!M1874:'data'!Y1874)&gt;=0, IF(data!L1874&lt;0, FALSE, data!L1874&lt;=95),COUNTA(data!D1874:'data'!Y1874)=22), 1, 0)</f>
        <v>0</v>
      </c>
      <c r="AA1874">
        <f>IF(data!D1874=3, IF(COUNTIFS(data!A:A, data!A1874, data!G:G, "&lt;&gt;2")=0, 1, 0), 0)</f>
        <v>0</v>
      </c>
      <c r="AB1874">
        <f>IF(AND(data!G1874=2, COUNTIFS(data!A:A, data!A1874, data!G:G, 2) = data!D1874), 1, 0)</f>
        <v>0</v>
      </c>
      <c r="AC1874" t="str">
        <f>IF(AB1874=1, data!D1874, "0")</f>
        <v>0</v>
      </c>
    </row>
    <row r="1875" spans="1:29" x14ac:dyDescent="0.25">
      <c r="A1875" s="1">
        <v>251151</v>
      </c>
      <c r="B1875">
        <v>2</v>
      </c>
      <c r="C1875" s="1" t="s">
        <v>1896</v>
      </c>
      <c r="D1875">
        <v>2</v>
      </c>
      <c r="E1875">
        <v>9</v>
      </c>
      <c r="F1875">
        <v>22</v>
      </c>
      <c r="G1875">
        <v>2</v>
      </c>
      <c r="H1875">
        <v>74</v>
      </c>
      <c r="I1875">
        <v>2</v>
      </c>
      <c r="J1875">
        <v>1</v>
      </c>
      <c r="K1875">
        <v>1</v>
      </c>
      <c r="L1875">
        <v>18</v>
      </c>
      <c r="M1875">
        <v>3</v>
      </c>
      <c r="N1875">
        <v>3</v>
      </c>
      <c r="O1875">
        <v>5</v>
      </c>
      <c r="P1875">
        <v>1</v>
      </c>
      <c r="Q1875">
        <v>0.49</v>
      </c>
      <c r="R1875">
        <v>-1</v>
      </c>
      <c r="S1875">
        <v>0</v>
      </c>
      <c r="T1875">
        <v>-1</v>
      </c>
      <c r="U1875">
        <v>-1</v>
      </c>
      <c r="V1875">
        <v>-1</v>
      </c>
      <c r="W1875">
        <v>-1</v>
      </c>
      <c r="X1875">
        <v>2</v>
      </c>
      <c r="Y1875">
        <v>1</v>
      </c>
      <c r="Z1875">
        <f>IF(AND(MIN(data!D1875:'data'!K1875, data!M1875:'data'!Y1875)&gt;=0, IF(data!L1875&lt;0, FALSE, data!L1875&lt;=95),COUNTA(data!D1875:'data'!Y1875)=22), 1, 0)</f>
        <v>0</v>
      </c>
      <c r="AA1875">
        <f>IF(data!D1875=3, IF(COUNTIFS(data!A:A, data!A1875, data!G:G, "&lt;&gt;2")=0, 1, 0), 0)</f>
        <v>0</v>
      </c>
      <c r="AB1875">
        <f>IF(AND(data!G1875=2, COUNTIFS(data!A:A, data!A1875, data!G:G, 2) = data!D1875), 1, 0)</f>
        <v>0</v>
      </c>
      <c r="AC1875" t="str">
        <f>IF(AB1875=1, data!D1875, "0")</f>
        <v>0</v>
      </c>
    </row>
    <row r="1876" spans="1:29" x14ac:dyDescent="0.25">
      <c r="A1876" s="1">
        <v>251181</v>
      </c>
      <c r="B1876">
        <v>1</v>
      </c>
      <c r="C1876" s="1" t="s">
        <v>1897</v>
      </c>
      <c r="D1876">
        <v>1</v>
      </c>
      <c r="E1876">
        <v>9</v>
      </c>
      <c r="F1876">
        <v>22</v>
      </c>
      <c r="G1876">
        <v>2</v>
      </c>
      <c r="H1876">
        <v>74</v>
      </c>
      <c r="I1876">
        <v>6</v>
      </c>
      <c r="J1876">
        <v>1</v>
      </c>
      <c r="K1876">
        <v>7</v>
      </c>
      <c r="L1876">
        <v>9</v>
      </c>
      <c r="M1876">
        <v>1</v>
      </c>
      <c r="N1876">
        <v>1</v>
      </c>
      <c r="O1876">
        <v>5</v>
      </c>
      <c r="P1876">
        <v>1</v>
      </c>
      <c r="Q1876">
        <v>1.615</v>
      </c>
      <c r="R1876">
        <v>-1</v>
      </c>
      <c r="S1876">
        <v>0</v>
      </c>
      <c r="T1876">
        <v>157.9</v>
      </c>
      <c r="U1876">
        <v>68.2</v>
      </c>
      <c r="V1876">
        <v>27.353999999999999</v>
      </c>
      <c r="W1876">
        <v>0.878</v>
      </c>
      <c r="X1876">
        <v>1</v>
      </c>
      <c r="Y1876">
        <v>3</v>
      </c>
      <c r="Z1876">
        <f>IF(AND(MIN(data!D1876:'data'!K1876, data!M1876:'data'!Y1876)&gt;=0, IF(data!L1876&lt;0, FALSE, data!L1876&lt;=95),COUNTA(data!D1876:'data'!Y1876)=22), 1, 0)</f>
        <v>0</v>
      </c>
      <c r="AA1876">
        <f>IF(data!D1876=3, IF(COUNTIFS(data!A:A, data!A1876, data!G:G, "&lt;&gt;2")=0, 1, 0), 0)</f>
        <v>0</v>
      </c>
      <c r="AB1876">
        <f>IF(AND(data!G1876=2, COUNTIFS(data!A:A, data!A1876, data!G:G, 2) = data!D1876), 1, 0)</f>
        <v>1</v>
      </c>
      <c r="AC1876">
        <f>IF(AB1876=1, data!D1876, "0")</f>
        <v>1</v>
      </c>
    </row>
    <row r="1877" spans="1:29" x14ac:dyDescent="0.25">
      <c r="A1877" s="1">
        <v>251251</v>
      </c>
      <c r="B1877">
        <v>1</v>
      </c>
      <c r="C1877" s="1" t="s">
        <v>1898</v>
      </c>
      <c r="D1877">
        <v>2</v>
      </c>
      <c r="E1877">
        <v>9</v>
      </c>
      <c r="F1877">
        <v>22</v>
      </c>
      <c r="G1877">
        <v>1</v>
      </c>
      <c r="H1877">
        <v>69</v>
      </c>
      <c r="I1877">
        <v>2</v>
      </c>
      <c r="J1877">
        <v>1</v>
      </c>
      <c r="K1877">
        <v>1</v>
      </c>
      <c r="L1877">
        <v>12</v>
      </c>
      <c r="M1877">
        <v>3</v>
      </c>
      <c r="N1877">
        <v>3</v>
      </c>
      <c r="O1877">
        <v>5</v>
      </c>
      <c r="P1877">
        <v>1</v>
      </c>
      <c r="Q1877">
        <v>11.259</v>
      </c>
      <c r="R1877">
        <v>-1</v>
      </c>
      <c r="S1877">
        <v>0</v>
      </c>
      <c r="T1877">
        <v>170.2</v>
      </c>
      <c r="U1877">
        <v>73.8</v>
      </c>
      <c r="V1877">
        <v>25.475999999999999</v>
      </c>
      <c r="W1877">
        <v>0.89700000000000002</v>
      </c>
      <c r="X1877">
        <v>1</v>
      </c>
      <c r="Y1877">
        <v>3</v>
      </c>
      <c r="Z1877">
        <f>IF(AND(MIN(data!D1877:'data'!K1877, data!M1877:'data'!Y1877)&gt;=0, IF(data!L1877&lt;0, FALSE, data!L1877&lt;=95),COUNTA(data!D1877:'data'!Y1877)=22), 1, 0)</f>
        <v>0</v>
      </c>
      <c r="AA1877">
        <f>IF(data!D1877=3, IF(COUNTIFS(data!A:A, data!A1877, data!G:G, "&lt;&gt;2")=0, 1, 0), 0)</f>
        <v>0</v>
      </c>
      <c r="AB1877">
        <f>IF(AND(data!G1877=2, COUNTIFS(data!A:A, data!A1877, data!G:G, 2) = data!D1877), 1, 0)</f>
        <v>0</v>
      </c>
      <c r="AC1877" t="str">
        <f>IF(AB1877=1, data!D1877, "0")</f>
        <v>0</v>
      </c>
    </row>
    <row r="1878" spans="1:29" x14ac:dyDescent="0.25">
      <c r="A1878" s="1">
        <v>251251</v>
      </c>
      <c r="B1878">
        <v>2</v>
      </c>
      <c r="C1878" s="1" t="s">
        <v>1899</v>
      </c>
      <c r="D1878">
        <v>2</v>
      </c>
      <c r="E1878">
        <v>9</v>
      </c>
      <c r="F1878">
        <v>22</v>
      </c>
      <c r="G1878">
        <v>2</v>
      </c>
      <c r="H1878">
        <v>64</v>
      </c>
      <c r="I1878">
        <v>2</v>
      </c>
      <c r="J1878">
        <v>1</v>
      </c>
      <c r="K1878">
        <v>4</v>
      </c>
      <c r="L1878">
        <v>12</v>
      </c>
      <c r="M1878">
        <v>2</v>
      </c>
      <c r="N1878">
        <v>1</v>
      </c>
      <c r="O1878">
        <v>5</v>
      </c>
      <c r="P1878">
        <v>1</v>
      </c>
      <c r="Q1878">
        <v>5.5</v>
      </c>
      <c r="R1878">
        <v>-1</v>
      </c>
      <c r="S1878">
        <v>3</v>
      </c>
      <c r="T1878">
        <v>159.80000000000001</v>
      </c>
      <c r="U1878">
        <v>54.4</v>
      </c>
      <c r="V1878">
        <v>21.303000000000001</v>
      </c>
      <c r="W1878">
        <v>0.81</v>
      </c>
      <c r="X1878">
        <v>1</v>
      </c>
      <c r="Y1878">
        <v>3</v>
      </c>
      <c r="Z1878">
        <f>IF(AND(MIN(data!D1878:'data'!K1878, data!M1878:'data'!Y1878)&gt;=0, IF(data!L1878&lt;0, FALSE, data!L1878&lt;=95),COUNTA(data!D1878:'data'!Y1878)=22), 1, 0)</f>
        <v>0</v>
      </c>
      <c r="AA1878">
        <f>IF(data!D1878=3, IF(COUNTIFS(data!A:A, data!A1878, data!G:G, "&lt;&gt;2")=0, 1, 0), 0)</f>
        <v>0</v>
      </c>
      <c r="AB1878">
        <f>IF(AND(data!G1878=2, COUNTIFS(data!A:A, data!A1878, data!G:G, 2) = data!D1878), 1, 0)</f>
        <v>0</v>
      </c>
      <c r="AC1878" t="str">
        <f>IF(AB1878=1, data!D1878, "0")</f>
        <v>0</v>
      </c>
    </row>
    <row r="1879" spans="1:29" x14ac:dyDescent="0.25">
      <c r="A1879" s="1">
        <v>251271</v>
      </c>
      <c r="B1879">
        <v>1</v>
      </c>
      <c r="C1879" s="1" t="s">
        <v>1900</v>
      </c>
      <c r="D1879">
        <v>2</v>
      </c>
      <c r="E1879">
        <v>9</v>
      </c>
      <c r="F1879">
        <v>22</v>
      </c>
      <c r="G1879">
        <v>1</v>
      </c>
      <c r="H1879">
        <v>37</v>
      </c>
      <c r="I1879">
        <v>6</v>
      </c>
      <c r="J1879">
        <v>1</v>
      </c>
      <c r="K1879">
        <v>5</v>
      </c>
      <c r="L1879">
        <v>15</v>
      </c>
      <c r="M1879">
        <v>1</v>
      </c>
      <c r="N1879">
        <v>4</v>
      </c>
      <c r="O1879">
        <v>2</v>
      </c>
      <c r="P1879">
        <v>1</v>
      </c>
      <c r="Q1879">
        <v>12</v>
      </c>
      <c r="R1879">
        <v>-1</v>
      </c>
      <c r="S1879">
        <v>0</v>
      </c>
      <c r="T1879">
        <v>167.8</v>
      </c>
      <c r="U1879">
        <v>77</v>
      </c>
      <c r="V1879">
        <v>27.347000000000001</v>
      </c>
      <c r="W1879">
        <v>0.93</v>
      </c>
      <c r="X1879">
        <v>1</v>
      </c>
      <c r="Y1879">
        <v>1</v>
      </c>
      <c r="Z1879">
        <f>IF(AND(MIN(data!D1879:'data'!K1879, data!M1879:'data'!Y1879)&gt;=0, IF(data!L1879&lt;0, FALSE, data!L1879&lt;=95),COUNTA(data!D1879:'data'!Y1879)=22), 1, 0)</f>
        <v>0</v>
      </c>
      <c r="AA1879">
        <f>IF(data!D1879=3, IF(COUNTIFS(data!A:A, data!A1879, data!G:G, "&lt;&gt;2")=0, 1, 0), 0)</f>
        <v>0</v>
      </c>
      <c r="AB1879">
        <f>IF(AND(data!G1879=2, COUNTIFS(data!A:A, data!A1879, data!G:G, 2) = data!D1879), 1, 0)</f>
        <v>0</v>
      </c>
      <c r="AC1879" t="str">
        <f>IF(AB1879=1, data!D1879, "0")</f>
        <v>0</v>
      </c>
    </row>
    <row r="1880" spans="1:29" x14ac:dyDescent="0.25">
      <c r="A1880" s="1">
        <v>251271</v>
      </c>
      <c r="B1880">
        <v>2</v>
      </c>
      <c r="C1880" s="1" t="s">
        <v>1901</v>
      </c>
      <c r="D1880">
        <v>2</v>
      </c>
      <c r="E1880">
        <v>9</v>
      </c>
      <c r="F1880">
        <v>22</v>
      </c>
      <c r="G1880">
        <v>2</v>
      </c>
      <c r="H1880">
        <v>44</v>
      </c>
      <c r="I1880">
        <v>6</v>
      </c>
      <c r="J1880">
        <v>1</v>
      </c>
      <c r="K1880">
        <v>3</v>
      </c>
      <c r="L1880">
        <v>15</v>
      </c>
      <c r="M1880">
        <v>1</v>
      </c>
      <c r="N1880">
        <v>4</v>
      </c>
      <c r="O1880">
        <v>2</v>
      </c>
      <c r="P1880">
        <v>1</v>
      </c>
      <c r="Q1880">
        <v>9.23</v>
      </c>
      <c r="R1880">
        <v>-1</v>
      </c>
      <c r="S1880">
        <v>0</v>
      </c>
      <c r="T1880">
        <v>169.7</v>
      </c>
      <c r="U1880">
        <v>90.7</v>
      </c>
      <c r="V1880">
        <v>31.495000000000001</v>
      </c>
      <c r="W1880">
        <v>0.79</v>
      </c>
      <c r="X1880">
        <v>2</v>
      </c>
      <c r="Y1880">
        <v>1</v>
      </c>
      <c r="Z1880">
        <f>IF(AND(MIN(data!D1880:'data'!K1880, data!M1880:'data'!Y1880)&gt;=0, IF(data!L1880&lt;0, FALSE, data!L1880&lt;=95),COUNTA(data!D1880:'data'!Y1880)=22), 1, 0)</f>
        <v>0</v>
      </c>
      <c r="AA1880">
        <f>IF(data!D1880=3, IF(COUNTIFS(data!A:A, data!A1880, data!G:G, "&lt;&gt;2")=0, 1, 0), 0)</f>
        <v>0</v>
      </c>
      <c r="AB1880">
        <f>IF(AND(data!G1880=2, COUNTIFS(data!A:A, data!A1880, data!G:G, 2) = data!D1880), 1, 0)</f>
        <v>0</v>
      </c>
      <c r="AC1880" t="str">
        <f>IF(AB1880=1, data!D1880, "0")</f>
        <v>0</v>
      </c>
    </row>
    <row r="1881" spans="1:29" x14ac:dyDescent="0.25">
      <c r="A1881" s="1">
        <v>251341</v>
      </c>
      <c r="B1881">
        <v>1</v>
      </c>
      <c r="C1881" s="1" t="s">
        <v>1902</v>
      </c>
      <c r="D1881">
        <v>1</v>
      </c>
      <c r="E1881">
        <v>9</v>
      </c>
      <c r="F1881">
        <v>22</v>
      </c>
      <c r="G1881">
        <v>2</v>
      </c>
      <c r="H1881">
        <v>64</v>
      </c>
      <c r="I1881">
        <v>5</v>
      </c>
      <c r="J1881">
        <v>1</v>
      </c>
      <c r="K1881">
        <v>6</v>
      </c>
      <c r="L1881">
        <v>9</v>
      </c>
      <c r="M1881">
        <v>3</v>
      </c>
      <c r="N1881">
        <v>3</v>
      </c>
      <c r="O1881">
        <v>5</v>
      </c>
      <c r="P1881">
        <v>2</v>
      </c>
      <c r="Q1881">
        <v>0</v>
      </c>
      <c r="R1881">
        <v>-1</v>
      </c>
      <c r="S1881">
        <v>1</v>
      </c>
      <c r="T1881">
        <v>153.80000000000001</v>
      </c>
      <c r="U1881">
        <v>60.6</v>
      </c>
      <c r="V1881">
        <v>25.619</v>
      </c>
      <c r="W1881">
        <v>0.91200000000000003</v>
      </c>
      <c r="X1881">
        <v>1</v>
      </c>
      <c r="Y1881">
        <v>1</v>
      </c>
      <c r="Z1881">
        <f>IF(AND(MIN(data!D1881:'data'!K1881, data!M1881:'data'!Y1881)&gt;=0, IF(data!L1881&lt;0, FALSE, data!L1881&lt;=95),COUNTA(data!D1881:'data'!Y1881)=22), 1, 0)</f>
        <v>0</v>
      </c>
      <c r="AA1881">
        <f>IF(data!D1881=3, IF(COUNTIFS(data!A:A, data!A1881, data!G:G, "&lt;&gt;2")=0, 1, 0), 0)</f>
        <v>0</v>
      </c>
      <c r="AB1881">
        <f>IF(AND(data!G1881=2, COUNTIFS(data!A:A, data!A1881, data!G:G, 2) = data!D1881), 1, 0)</f>
        <v>1</v>
      </c>
      <c r="AC1881">
        <f>IF(AB1881=1, data!D1881, "0")</f>
        <v>1</v>
      </c>
    </row>
    <row r="1882" spans="1:29" x14ac:dyDescent="0.25">
      <c r="A1882" s="1">
        <v>251351</v>
      </c>
      <c r="B1882">
        <v>1</v>
      </c>
      <c r="C1882" s="1" t="s">
        <v>1903</v>
      </c>
      <c r="D1882">
        <v>4</v>
      </c>
      <c r="E1882">
        <v>9</v>
      </c>
      <c r="F1882">
        <v>22</v>
      </c>
      <c r="G1882">
        <v>1</v>
      </c>
      <c r="H1882">
        <v>48</v>
      </c>
      <c r="I1882">
        <v>2</v>
      </c>
      <c r="J1882">
        <v>1</v>
      </c>
      <c r="K1882">
        <v>1</v>
      </c>
      <c r="L1882">
        <v>28</v>
      </c>
      <c r="M1882">
        <v>1</v>
      </c>
      <c r="N1882">
        <v>1</v>
      </c>
      <c r="O1882">
        <v>5</v>
      </c>
      <c r="P1882">
        <v>1</v>
      </c>
      <c r="Q1882">
        <v>23.308</v>
      </c>
      <c r="R1882">
        <v>-1</v>
      </c>
      <c r="S1882">
        <v>0</v>
      </c>
      <c r="T1882">
        <v>170.9</v>
      </c>
      <c r="U1882">
        <v>72.5</v>
      </c>
      <c r="V1882">
        <v>24.823</v>
      </c>
      <c r="W1882">
        <v>0.97099999999999997</v>
      </c>
      <c r="X1882">
        <v>2</v>
      </c>
      <c r="Y1882">
        <v>1</v>
      </c>
      <c r="Z1882">
        <f>IF(AND(MIN(data!D1882:'data'!K1882, data!M1882:'data'!Y1882)&gt;=0, IF(data!L1882&lt;0, FALSE, data!L1882&lt;=95),COUNTA(data!D1882:'data'!Y1882)=22), 1, 0)</f>
        <v>0</v>
      </c>
      <c r="AA1882">
        <f>IF(data!D1882=3, IF(COUNTIFS(data!A:A, data!A1882, data!G:G, "&lt;&gt;2")=0, 1, 0), 0)</f>
        <v>0</v>
      </c>
      <c r="AB1882">
        <f>IF(AND(data!G1882=2, COUNTIFS(data!A:A, data!A1882, data!G:G, 2) = data!D1882), 1, 0)</f>
        <v>0</v>
      </c>
      <c r="AC1882" t="str">
        <f>IF(AB1882=1, data!D1882, "0")</f>
        <v>0</v>
      </c>
    </row>
    <row r="1883" spans="1:29" x14ac:dyDescent="0.25">
      <c r="A1883" s="1">
        <v>251351</v>
      </c>
      <c r="B1883">
        <v>2</v>
      </c>
      <c r="C1883" s="1" t="s">
        <v>1904</v>
      </c>
      <c r="D1883">
        <v>4</v>
      </c>
      <c r="E1883">
        <v>9</v>
      </c>
      <c r="F1883">
        <v>22</v>
      </c>
      <c r="G1883">
        <v>2</v>
      </c>
      <c r="H1883">
        <v>47</v>
      </c>
      <c r="I1883">
        <v>2</v>
      </c>
      <c r="J1883">
        <v>1</v>
      </c>
      <c r="K1883">
        <v>1</v>
      </c>
      <c r="L1883">
        <v>28</v>
      </c>
      <c r="M1883">
        <v>1</v>
      </c>
      <c r="N1883">
        <v>3</v>
      </c>
      <c r="O1883">
        <v>5</v>
      </c>
      <c r="P1883">
        <v>1</v>
      </c>
      <c r="Q1883">
        <v>11.202</v>
      </c>
      <c r="R1883">
        <v>-1</v>
      </c>
      <c r="S1883">
        <v>0</v>
      </c>
      <c r="T1883">
        <v>162.5</v>
      </c>
      <c r="U1883">
        <v>62.5</v>
      </c>
      <c r="V1883">
        <v>23.669</v>
      </c>
      <c r="W1883">
        <v>0.77800000000000002</v>
      </c>
      <c r="X1883">
        <v>1</v>
      </c>
      <c r="Y1883">
        <v>1</v>
      </c>
      <c r="Z1883">
        <f>IF(AND(MIN(data!D1883:'data'!K1883, data!M1883:'data'!Y1883)&gt;=0, IF(data!L1883&lt;0, FALSE, data!L1883&lt;=95),COUNTA(data!D1883:'data'!Y1883)=22), 1, 0)</f>
        <v>0</v>
      </c>
      <c r="AA1883">
        <f>IF(data!D1883=3, IF(COUNTIFS(data!A:A, data!A1883, data!G:G, "&lt;&gt;2")=0, 1, 0), 0)</f>
        <v>0</v>
      </c>
      <c r="AB1883">
        <f>IF(AND(data!G1883=2, COUNTIFS(data!A:A, data!A1883, data!G:G, 2) = data!D1883), 1, 0)</f>
        <v>0</v>
      </c>
      <c r="AC1883" t="str">
        <f>IF(AB1883=1, data!D1883, "0")</f>
        <v>0</v>
      </c>
    </row>
    <row r="1884" spans="1:29" x14ac:dyDescent="0.25">
      <c r="A1884" s="1">
        <v>251351</v>
      </c>
      <c r="B1884">
        <v>3</v>
      </c>
      <c r="C1884" s="1" t="s">
        <v>1905</v>
      </c>
      <c r="D1884">
        <v>4</v>
      </c>
      <c r="E1884">
        <v>9</v>
      </c>
      <c r="F1884">
        <v>22</v>
      </c>
      <c r="G1884">
        <v>1</v>
      </c>
      <c r="H1884">
        <v>10</v>
      </c>
      <c r="I1884">
        <v>-1</v>
      </c>
      <c r="J1884">
        <v>1</v>
      </c>
      <c r="K1884">
        <v>-1</v>
      </c>
      <c r="L1884">
        <v>28</v>
      </c>
      <c r="M1884">
        <v>1</v>
      </c>
      <c r="N1884">
        <v>-1</v>
      </c>
      <c r="O1884">
        <v>-1</v>
      </c>
      <c r="P1884">
        <v>-1</v>
      </c>
      <c r="Q1884">
        <v>-1</v>
      </c>
      <c r="R1884">
        <v>-1</v>
      </c>
      <c r="S1884">
        <v>-2</v>
      </c>
      <c r="T1884">
        <v>139.5</v>
      </c>
      <c r="U1884">
        <v>37</v>
      </c>
      <c r="V1884">
        <v>19.013000000000002</v>
      </c>
      <c r="W1884">
        <v>-1</v>
      </c>
      <c r="X1884">
        <v>1</v>
      </c>
      <c r="Y1884">
        <v>3</v>
      </c>
      <c r="Z1884">
        <f>IF(AND(MIN(data!D1884:'data'!K1884, data!M1884:'data'!Y1884)&gt;=0, IF(data!L1884&lt;0, FALSE, data!L1884&lt;=95),COUNTA(data!D1884:'data'!Y1884)=22), 1, 0)</f>
        <v>0</v>
      </c>
      <c r="AA1884">
        <f>IF(data!D1884=3, IF(COUNTIFS(data!A:A, data!A1884, data!G:G, "&lt;&gt;2")=0, 1, 0), 0)</f>
        <v>0</v>
      </c>
      <c r="AB1884">
        <f>IF(AND(data!G1884=2, COUNTIFS(data!A:A, data!A1884, data!G:G, 2) = data!D1884), 1, 0)</f>
        <v>0</v>
      </c>
      <c r="AC1884" t="str">
        <f>IF(AB1884=1, data!D1884, "0")</f>
        <v>0</v>
      </c>
    </row>
    <row r="1885" spans="1:29" x14ac:dyDescent="0.25">
      <c r="A1885" s="1">
        <v>251351</v>
      </c>
      <c r="B1885">
        <v>4</v>
      </c>
      <c r="C1885" s="1" t="s">
        <v>1906</v>
      </c>
      <c r="D1885">
        <v>4</v>
      </c>
      <c r="E1885">
        <v>9</v>
      </c>
      <c r="F1885">
        <v>22</v>
      </c>
      <c r="G1885">
        <v>1</v>
      </c>
      <c r="H1885">
        <v>7</v>
      </c>
      <c r="I1885">
        <v>-1</v>
      </c>
      <c r="J1885">
        <v>1</v>
      </c>
      <c r="K1885">
        <v>-1</v>
      </c>
      <c r="L1885">
        <v>28</v>
      </c>
      <c r="M1885">
        <v>1</v>
      </c>
      <c r="N1885">
        <v>-1</v>
      </c>
      <c r="O1885">
        <v>-1</v>
      </c>
      <c r="P1885">
        <v>-1</v>
      </c>
      <c r="Q1885">
        <v>-1</v>
      </c>
      <c r="R1885">
        <v>-1</v>
      </c>
      <c r="S1885">
        <v>-2</v>
      </c>
      <c r="T1885">
        <v>126.7</v>
      </c>
      <c r="U1885">
        <v>28.1</v>
      </c>
      <c r="V1885">
        <v>17.504999999999999</v>
      </c>
      <c r="W1885">
        <v>-1</v>
      </c>
      <c r="X1885">
        <v>-2</v>
      </c>
      <c r="Y1885">
        <v>-2</v>
      </c>
      <c r="Z1885">
        <f>IF(AND(MIN(data!D1885:'data'!K1885, data!M1885:'data'!Y1885)&gt;=0, IF(data!L1885&lt;0, FALSE, data!L1885&lt;=95),COUNTA(data!D1885:'data'!Y1885)=22), 1, 0)</f>
        <v>0</v>
      </c>
      <c r="AA1885">
        <f>IF(data!D1885=3, IF(COUNTIFS(data!A:A, data!A1885, data!G:G, "&lt;&gt;2")=0, 1, 0), 0)</f>
        <v>0</v>
      </c>
      <c r="AB1885">
        <f>IF(AND(data!G1885=2, COUNTIFS(data!A:A, data!A1885, data!G:G, 2) = data!D1885), 1, 0)</f>
        <v>0</v>
      </c>
      <c r="AC1885" t="str">
        <f>IF(AB1885=1, data!D1885, "0")</f>
        <v>0</v>
      </c>
    </row>
    <row r="1886" spans="1:29" x14ac:dyDescent="0.25">
      <c r="A1886" s="1">
        <v>251371</v>
      </c>
      <c r="B1886">
        <v>1</v>
      </c>
      <c r="C1886" s="1" t="s">
        <v>1907</v>
      </c>
      <c r="D1886">
        <v>1</v>
      </c>
      <c r="E1886">
        <v>9</v>
      </c>
      <c r="F1886">
        <v>22</v>
      </c>
      <c r="G1886">
        <v>2</v>
      </c>
      <c r="H1886">
        <v>90</v>
      </c>
      <c r="I1886">
        <v>5</v>
      </c>
      <c r="J1886">
        <v>1</v>
      </c>
      <c r="K1886">
        <v>4</v>
      </c>
      <c r="L1886">
        <v>7</v>
      </c>
      <c r="M1886">
        <v>4</v>
      </c>
      <c r="N1886">
        <v>1</v>
      </c>
      <c r="O1886">
        <v>5</v>
      </c>
      <c r="P1886">
        <v>2</v>
      </c>
      <c r="Q1886">
        <v>0</v>
      </c>
      <c r="R1886">
        <v>-1</v>
      </c>
      <c r="S1886">
        <v>5</v>
      </c>
      <c r="T1886">
        <v>150.6</v>
      </c>
      <c r="U1886">
        <v>58.1</v>
      </c>
      <c r="V1886">
        <v>25.617000000000001</v>
      </c>
      <c r="W1886">
        <v>0.85899999999999999</v>
      </c>
      <c r="X1886">
        <v>1</v>
      </c>
      <c r="Y1886">
        <v>3</v>
      </c>
      <c r="Z1886">
        <f>IF(AND(MIN(data!D1886:'data'!K1886, data!M1886:'data'!Y1886)&gt;=0, IF(data!L1886&lt;0, FALSE, data!L1886&lt;=95),COUNTA(data!D1886:'data'!Y1886)=22), 1, 0)</f>
        <v>0</v>
      </c>
      <c r="AA1886">
        <f>IF(data!D1886=3, IF(COUNTIFS(data!A:A, data!A1886, data!G:G, "&lt;&gt;2")=0, 1, 0), 0)</f>
        <v>0</v>
      </c>
      <c r="AB1886">
        <f>IF(AND(data!G1886=2, COUNTIFS(data!A:A, data!A1886, data!G:G, 2) = data!D1886), 1, 0)</f>
        <v>1</v>
      </c>
      <c r="AC1886">
        <f>IF(AB1886=1, data!D1886, "0")</f>
        <v>1</v>
      </c>
    </row>
    <row r="1887" spans="1:29" x14ac:dyDescent="0.25">
      <c r="A1887" s="1">
        <v>252051</v>
      </c>
      <c r="B1887">
        <v>1</v>
      </c>
      <c r="C1887" s="1" t="s">
        <v>1908</v>
      </c>
      <c r="D1887">
        <v>2</v>
      </c>
      <c r="E1887">
        <v>1</v>
      </c>
      <c r="F1887">
        <v>9</v>
      </c>
      <c r="G1887">
        <v>1</v>
      </c>
      <c r="H1887">
        <v>66</v>
      </c>
      <c r="I1887">
        <v>1</v>
      </c>
      <c r="J1887">
        <v>1</v>
      </c>
      <c r="K1887">
        <v>7</v>
      </c>
      <c r="L1887">
        <v>8</v>
      </c>
      <c r="M1887">
        <v>4</v>
      </c>
      <c r="N1887">
        <v>3</v>
      </c>
      <c r="O1887">
        <v>5</v>
      </c>
      <c r="P1887">
        <v>1</v>
      </c>
      <c r="Q1887">
        <v>35</v>
      </c>
      <c r="R1887">
        <v>-1</v>
      </c>
      <c r="S1887">
        <v>1</v>
      </c>
      <c r="T1887">
        <v>-1</v>
      </c>
      <c r="U1887">
        <v>-1</v>
      </c>
      <c r="V1887">
        <v>-1</v>
      </c>
      <c r="W1887">
        <v>-1</v>
      </c>
      <c r="X1887">
        <v>3</v>
      </c>
      <c r="Y1887">
        <v>2</v>
      </c>
      <c r="Z1887">
        <f>IF(AND(MIN(data!D1887:'data'!K1887, data!M1887:'data'!Y1887)&gt;=0, IF(data!L1887&lt;0, FALSE, data!L1887&lt;=95),COUNTA(data!D1887:'data'!Y1887)=22), 1, 0)</f>
        <v>0</v>
      </c>
      <c r="AA1887">
        <f>IF(data!D1887=3, IF(COUNTIFS(data!A:A, data!A1887, data!G:G, "&lt;&gt;2")=0, 1, 0), 0)</f>
        <v>0</v>
      </c>
      <c r="AB1887">
        <f>IF(AND(data!G1887=2, COUNTIFS(data!A:A, data!A1887, data!G:G, 2) = data!D1887), 1, 0)</f>
        <v>0</v>
      </c>
      <c r="AC1887" t="str">
        <f>IF(AB1887=1, data!D1887, "0")</f>
        <v>0</v>
      </c>
    </row>
    <row r="1888" spans="1:29" x14ac:dyDescent="0.25">
      <c r="A1888" s="1">
        <v>252051</v>
      </c>
      <c r="B1888">
        <v>2</v>
      </c>
      <c r="C1888" s="1" t="s">
        <v>1909</v>
      </c>
      <c r="D1888">
        <v>2</v>
      </c>
      <c r="E1888">
        <v>1</v>
      </c>
      <c r="F1888">
        <v>9</v>
      </c>
      <c r="G1888">
        <v>1</v>
      </c>
      <c r="H1888">
        <v>69</v>
      </c>
      <c r="I1888">
        <v>1</v>
      </c>
      <c r="J1888">
        <v>1</v>
      </c>
      <c r="K1888">
        <v>7</v>
      </c>
      <c r="L1888">
        <v>8</v>
      </c>
      <c r="M1888">
        <v>2</v>
      </c>
      <c r="N1888">
        <v>4</v>
      </c>
      <c r="O1888">
        <v>3</v>
      </c>
      <c r="P1888">
        <v>1</v>
      </c>
      <c r="Q1888">
        <v>35</v>
      </c>
      <c r="R1888">
        <v>-1</v>
      </c>
      <c r="S1888">
        <v>0</v>
      </c>
      <c r="T1888">
        <v>171.3</v>
      </c>
      <c r="U1888">
        <v>72.7</v>
      </c>
      <c r="V1888">
        <v>24.774999999999999</v>
      </c>
      <c r="W1888">
        <v>1.0089999999999999</v>
      </c>
      <c r="X1888">
        <v>1</v>
      </c>
      <c r="Y1888">
        <v>3</v>
      </c>
      <c r="Z1888">
        <f>IF(AND(MIN(data!D1888:'data'!K1888, data!M1888:'data'!Y1888)&gt;=0, IF(data!L1888&lt;0, FALSE, data!L1888&lt;=95),COUNTA(data!D1888:'data'!Y1888)=22), 1, 0)</f>
        <v>0</v>
      </c>
      <c r="AA1888">
        <f>IF(data!D1888=3, IF(COUNTIFS(data!A:A, data!A1888, data!G:G, "&lt;&gt;2")=0, 1, 0), 0)</f>
        <v>0</v>
      </c>
      <c r="AB1888">
        <f>IF(AND(data!G1888=2, COUNTIFS(data!A:A, data!A1888, data!G:G, 2) = data!D1888), 1, 0)</f>
        <v>0</v>
      </c>
      <c r="AC1888" t="str">
        <f>IF(AB1888=1, data!D1888, "0")</f>
        <v>0</v>
      </c>
    </row>
    <row r="1889" spans="1:29" x14ac:dyDescent="0.25">
      <c r="A1889" s="1">
        <v>252151</v>
      </c>
      <c r="B1889">
        <v>1</v>
      </c>
      <c r="C1889" s="1" t="s">
        <v>1910</v>
      </c>
      <c r="D1889">
        <v>1</v>
      </c>
      <c r="E1889">
        <v>1</v>
      </c>
      <c r="F1889">
        <v>9</v>
      </c>
      <c r="G1889">
        <v>2</v>
      </c>
      <c r="H1889">
        <v>66</v>
      </c>
      <c r="I1889">
        <v>5</v>
      </c>
      <c r="J1889">
        <v>1</v>
      </c>
      <c r="K1889">
        <v>1</v>
      </c>
      <c r="L1889">
        <v>15</v>
      </c>
      <c r="M1889">
        <v>1</v>
      </c>
      <c r="N1889">
        <v>3</v>
      </c>
      <c r="O1889">
        <v>5</v>
      </c>
      <c r="P1889">
        <v>1</v>
      </c>
      <c r="Q1889">
        <v>10.5</v>
      </c>
      <c r="R1889">
        <v>-1</v>
      </c>
      <c r="S1889">
        <v>0</v>
      </c>
      <c r="T1889">
        <v>156.9</v>
      </c>
      <c r="U1889">
        <v>66.3</v>
      </c>
      <c r="V1889">
        <v>26.931999999999999</v>
      </c>
      <c r="W1889">
        <v>0.84699999999999998</v>
      </c>
      <c r="X1889">
        <v>2</v>
      </c>
      <c r="Y1889">
        <v>1</v>
      </c>
      <c r="Z1889">
        <f>IF(AND(MIN(data!D1889:'data'!K1889, data!M1889:'data'!Y1889)&gt;=0, IF(data!L1889&lt;0, FALSE, data!L1889&lt;=95),COUNTA(data!D1889:'data'!Y1889)=22), 1, 0)</f>
        <v>0</v>
      </c>
      <c r="AA1889">
        <f>IF(data!D1889=3, IF(COUNTIFS(data!A:A, data!A1889, data!G:G, "&lt;&gt;2")=0, 1, 0), 0)</f>
        <v>0</v>
      </c>
      <c r="AB1889">
        <f>IF(AND(data!G1889=2, COUNTIFS(data!A:A, data!A1889, data!G:G, 2) = data!D1889), 1, 0)</f>
        <v>1</v>
      </c>
      <c r="AC1889">
        <f>IF(AB1889=1, data!D1889, "0")</f>
        <v>1</v>
      </c>
    </row>
    <row r="1890" spans="1:29" x14ac:dyDescent="0.25">
      <c r="A1890" s="1">
        <v>252251</v>
      </c>
      <c r="B1890">
        <v>1</v>
      </c>
      <c r="C1890" s="1" t="s">
        <v>1911</v>
      </c>
      <c r="D1890">
        <v>2</v>
      </c>
      <c r="E1890">
        <v>1</v>
      </c>
      <c r="F1890">
        <v>9</v>
      </c>
      <c r="G1890">
        <v>1</v>
      </c>
      <c r="H1890">
        <v>63</v>
      </c>
      <c r="I1890">
        <v>2</v>
      </c>
      <c r="J1890">
        <v>1</v>
      </c>
      <c r="K1890">
        <v>2</v>
      </c>
      <c r="L1890">
        <v>31</v>
      </c>
      <c r="M1890">
        <v>2</v>
      </c>
      <c r="N1890">
        <v>3</v>
      </c>
      <c r="O1890">
        <v>5</v>
      </c>
      <c r="P1890">
        <v>1</v>
      </c>
      <c r="Q1890">
        <v>20.5</v>
      </c>
      <c r="R1890">
        <v>-1</v>
      </c>
      <c r="S1890">
        <v>2</v>
      </c>
      <c r="T1890">
        <v>185.4</v>
      </c>
      <c r="U1890">
        <v>99</v>
      </c>
      <c r="V1890">
        <v>28.802</v>
      </c>
      <c r="W1890">
        <v>0.99099999999999999</v>
      </c>
      <c r="X1890">
        <v>2</v>
      </c>
      <c r="Y1890">
        <v>3</v>
      </c>
      <c r="Z1890">
        <f>IF(AND(MIN(data!D1890:'data'!K1890, data!M1890:'data'!Y1890)&gt;=0, IF(data!L1890&lt;0, FALSE, data!L1890&lt;=95),COUNTA(data!D1890:'data'!Y1890)=22), 1, 0)</f>
        <v>0</v>
      </c>
      <c r="AA1890">
        <f>IF(data!D1890=3, IF(COUNTIFS(data!A:A, data!A1890, data!G:G, "&lt;&gt;2")=0, 1, 0), 0)</f>
        <v>0</v>
      </c>
      <c r="AB1890">
        <f>IF(AND(data!G1890=2, COUNTIFS(data!A:A, data!A1890, data!G:G, 2) = data!D1890), 1, 0)</f>
        <v>0</v>
      </c>
      <c r="AC1890" t="str">
        <f>IF(AB1890=1, data!D1890, "0")</f>
        <v>0</v>
      </c>
    </row>
    <row r="1891" spans="1:29" x14ac:dyDescent="0.25">
      <c r="A1891" s="1">
        <v>252251</v>
      </c>
      <c r="B1891">
        <v>2</v>
      </c>
      <c r="C1891" s="1" t="s">
        <v>1912</v>
      </c>
      <c r="D1891">
        <v>2</v>
      </c>
      <c r="E1891">
        <v>1</v>
      </c>
      <c r="F1891">
        <v>9</v>
      </c>
      <c r="G1891">
        <v>2</v>
      </c>
      <c r="H1891">
        <v>60</v>
      </c>
      <c r="I1891">
        <v>2</v>
      </c>
      <c r="J1891">
        <v>1</v>
      </c>
      <c r="K1891">
        <v>4</v>
      </c>
      <c r="L1891">
        <v>31</v>
      </c>
      <c r="M1891">
        <v>1</v>
      </c>
      <c r="N1891">
        <v>4</v>
      </c>
      <c r="O1891">
        <v>1</v>
      </c>
      <c r="P1891">
        <v>1</v>
      </c>
      <c r="Q1891">
        <v>6.1150000000000002</v>
      </c>
      <c r="R1891">
        <v>-1</v>
      </c>
      <c r="S1891">
        <v>0</v>
      </c>
      <c r="T1891">
        <v>165.8</v>
      </c>
      <c r="U1891">
        <v>75.8</v>
      </c>
      <c r="V1891">
        <v>27.574000000000002</v>
      </c>
      <c r="W1891">
        <v>0.86699999999999999</v>
      </c>
      <c r="X1891">
        <v>2</v>
      </c>
      <c r="Y1891">
        <v>1</v>
      </c>
      <c r="Z1891">
        <f>IF(AND(MIN(data!D1891:'data'!K1891, data!M1891:'data'!Y1891)&gt;=0, IF(data!L1891&lt;0, FALSE, data!L1891&lt;=95),COUNTA(data!D1891:'data'!Y1891)=22), 1, 0)</f>
        <v>0</v>
      </c>
      <c r="AA1891">
        <f>IF(data!D1891=3, IF(COUNTIFS(data!A:A, data!A1891, data!G:G, "&lt;&gt;2")=0, 1, 0), 0)</f>
        <v>0</v>
      </c>
      <c r="AB1891">
        <f>IF(AND(data!G1891=2, COUNTIFS(data!A:A, data!A1891, data!G:G, 2) = data!D1891), 1, 0)</f>
        <v>0</v>
      </c>
      <c r="AC1891" t="str">
        <f>IF(AB1891=1, data!D1891, "0")</f>
        <v>0</v>
      </c>
    </row>
    <row r="1892" spans="1:29" x14ac:dyDescent="0.25">
      <c r="A1892" s="1">
        <v>252271</v>
      </c>
      <c r="B1892">
        <v>1</v>
      </c>
      <c r="C1892" s="1" t="s">
        <v>1913</v>
      </c>
      <c r="D1892">
        <v>2</v>
      </c>
      <c r="E1892">
        <v>1</v>
      </c>
      <c r="F1892">
        <v>9</v>
      </c>
      <c r="G1892">
        <v>1</v>
      </c>
      <c r="H1892">
        <v>75</v>
      </c>
      <c r="I1892">
        <v>2</v>
      </c>
      <c r="J1892">
        <v>1</v>
      </c>
      <c r="K1892">
        <v>1</v>
      </c>
      <c r="L1892">
        <v>21</v>
      </c>
      <c r="M1892">
        <v>3</v>
      </c>
      <c r="N1892">
        <v>1</v>
      </c>
      <c r="O1892">
        <v>5</v>
      </c>
      <c r="P1892">
        <v>1</v>
      </c>
      <c r="Q1892">
        <v>77</v>
      </c>
      <c r="R1892">
        <v>-1</v>
      </c>
      <c r="S1892">
        <v>0</v>
      </c>
      <c r="T1892">
        <v>171.7</v>
      </c>
      <c r="U1892">
        <v>82.8</v>
      </c>
      <c r="V1892">
        <v>28.085999999999999</v>
      </c>
      <c r="W1892">
        <v>1.0649999999999999</v>
      </c>
      <c r="X1892">
        <v>2</v>
      </c>
      <c r="Y1892">
        <v>1</v>
      </c>
      <c r="Z1892">
        <f>IF(AND(MIN(data!D1892:'data'!K1892, data!M1892:'data'!Y1892)&gt;=0, IF(data!L1892&lt;0, FALSE, data!L1892&lt;=95),COUNTA(data!D1892:'data'!Y1892)=22), 1, 0)</f>
        <v>0</v>
      </c>
      <c r="AA1892">
        <f>IF(data!D1892=3, IF(COUNTIFS(data!A:A, data!A1892, data!G:G, "&lt;&gt;2")=0, 1, 0), 0)</f>
        <v>0</v>
      </c>
      <c r="AB1892">
        <f>IF(AND(data!G1892=2, COUNTIFS(data!A:A, data!A1892, data!G:G, 2) = data!D1892), 1, 0)</f>
        <v>0</v>
      </c>
      <c r="AC1892" t="str">
        <f>IF(AB1892=1, data!D1892, "0")</f>
        <v>0</v>
      </c>
    </row>
    <row r="1893" spans="1:29" x14ac:dyDescent="0.25">
      <c r="A1893" s="1">
        <v>252271</v>
      </c>
      <c r="B1893">
        <v>2</v>
      </c>
      <c r="C1893" s="1" t="s">
        <v>1914</v>
      </c>
      <c r="D1893">
        <v>2</v>
      </c>
      <c r="E1893">
        <v>1</v>
      </c>
      <c r="F1893">
        <v>9</v>
      </c>
      <c r="G1893">
        <v>2</v>
      </c>
      <c r="H1893">
        <v>75</v>
      </c>
      <c r="I1893">
        <v>2</v>
      </c>
      <c r="J1893">
        <v>1</v>
      </c>
      <c r="K1893">
        <v>4</v>
      </c>
      <c r="L1893">
        <v>21</v>
      </c>
      <c r="M1893">
        <v>2</v>
      </c>
      <c r="N1893">
        <v>3</v>
      </c>
      <c r="O1893">
        <v>5</v>
      </c>
      <c r="P1893">
        <v>1</v>
      </c>
      <c r="Q1893">
        <v>7.1150000000000002</v>
      </c>
      <c r="R1893">
        <v>-1</v>
      </c>
      <c r="S1893">
        <v>2</v>
      </c>
      <c r="T1893">
        <v>158.9</v>
      </c>
      <c r="U1893">
        <v>63.9</v>
      </c>
      <c r="V1893">
        <v>25.308</v>
      </c>
      <c r="W1893">
        <v>0.91100000000000003</v>
      </c>
      <c r="X1893">
        <v>-8</v>
      </c>
      <c r="Y1893">
        <v>1</v>
      </c>
      <c r="Z1893">
        <f>IF(AND(MIN(data!D1893:'data'!K1893, data!M1893:'data'!Y1893)&gt;=0, IF(data!L1893&lt;0, FALSE, data!L1893&lt;=95),COUNTA(data!D1893:'data'!Y1893)=22), 1, 0)</f>
        <v>0</v>
      </c>
      <c r="AA1893">
        <f>IF(data!D1893=3, IF(COUNTIFS(data!A:A, data!A1893, data!G:G, "&lt;&gt;2")=0, 1, 0), 0)</f>
        <v>0</v>
      </c>
      <c r="AB1893">
        <f>IF(AND(data!G1893=2, COUNTIFS(data!A:A, data!A1893, data!G:G, 2) = data!D1893), 1, 0)</f>
        <v>0</v>
      </c>
      <c r="AC1893" t="str">
        <f>IF(AB1893=1, data!D1893, "0")</f>
        <v>0</v>
      </c>
    </row>
    <row r="1894" spans="1:29" x14ac:dyDescent="0.25">
      <c r="A1894" s="1">
        <v>252341</v>
      </c>
      <c r="B1894">
        <v>1</v>
      </c>
      <c r="C1894" s="1" t="s">
        <v>1915</v>
      </c>
      <c r="D1894">
        <v>2</v>
      </c>
      <c r="E1894">
        <v>1</v>
      </c>
      <c r="F1894">
        <v>9</v>
      </c>
      <c r="G1894">
        <v>1</v>
      </c>
      <c r="H1894">
        <v>79</v>
      </c>
      <c r="I1894">
        <v>2</v>
      </c>
      <c r="J1894">
        <v>1</v>
      </c>
      <c r="K1894">
        <v>1</v>
      </c>
      <c r="L1894">
        <v>14</v>
      </c>
      <c r="M1894">
        <v>3</v>
      </c>
      <c r="N1894">
        <v>3</v>
      </c>
      <c r="O1894">
        <v>5</v>
      </c>
      <c r="P1894">
        <v>1</v>
      </c>
      <c r="Q1894">
        <v>20</v>
      </c>
      <c r="R1894">
        <v>-1</v>
      </c>
      <c r="S1894">
        <v>11</v>
      </c>
      <c r="T1894">
        <v>167.3</v>
      </c>
      <c r="U1894">
        <v>76.5</v>
      </c>
      <c r="V1894">
        <v>27.332000000000001</v>
      </c>
      <c r="W1894">
        <v>0.99099999999999999</v>
      </c>
      <c r="X1894">
        <v>2</v>
      </c>
      <c r="Y1894">
        <v>1</v>
      </c>
      <c r="Z1894">
        <f>IF(AND(MIN(data!D1894:'data'!K1894, data!M1894:'data'!Y1894)&gt;=0, IF(data!L1894&lt;0, FALSE, data!L1894&lt;=95),COUNTA(data!D1894:'data'!Y1894)=22), 1, 0)</f>
        <v>0</v>
      </c>
      <c r="AA1894">
        <f>IF(data!D1894=3, IF(COUNTIFS(data!A:A, data!A1894, data!G:G, "&lt;&gt;2")=0, 1, 0), 0)</f>
        <v>0</v>
      </c>
      <c r="AB1894">
        <f>IF(AND(data!G1894=2, COUNTIFS(data!A:A, data!A1894, data!G:G, 2) = data!D1894), 1, 0)</f>
        <v>0</v>
      </c>
      <c r="AC1894" t="str">
        <f>IF(AB1894=1, data!D1894, "0")</f>
        <v>0</v>
      </c>
    </row>
    <row r="1895" spans="1:29" x14ac:dyDescent="0.25">
      <c r="A1895" s="1">
        <v>252341</v>
      </c>
      <c r="B1895">
        <v>2</v>
      </c>
      <c r="C1895" s="1" t="s">
        <v>1916</v>
      </c>
      <c r="D1895">
        <v>2</v>
      </c>
      <c r="E1895">
        <v>1</v>
      </c>
      <c r="F1895">
        <v>9</v>
      </c>
      <c r="G1895">
        <v>2</v>
      </c>
      <c r="H1895">
        <v>74</v>
      </c>
      <c r="I1895">
        <v>2</v>
      </c>
      <c r="J1895">
        <v>1</v>
      </c>
      <c r="K1895">
        <v>2</v>
      </c>
      <c r="L1895">
        <v>14</v>
      </c>
      <c r="M1895">
        <v>2</v>
      </c>
      <c r="N1895">
        <v>1</v>
      </c>
      <c r="O1895">
        <v>5</v>
      </c>
      <c r="P1895">
        <v>1</v>
      </c>
      <c r="Q1895">
        <v>8.5</v>
      </c>
      <c r="R1895">
        <v>-1</v>
      </c>
      <c r="S1895">
        <v>2</v>
      </c>
      <c r="T1895">
        <v>156.9</v>
      </c>
      <c r="U1895">
        <v>67.5</v>
      </c>
      <c r="V1895">
        <v>27.419</v>
      </c>
      <c r="W1895">
        <v>0.78200000000000003</v>
      </c>
      <c r="X1895">
        <v>2</v>
      </c>
      <c r="Y1895">
        <v>1</v>
      </c>
      <c r="Z1895">
        <f>IF(AND(MIN(data!D1895:'data'!K1895, data!M1895:'data'!Y1895)&gt;=0, IF(data!L1895&lt;0, FALSE, data!L1895&lt;=95),COUNTA(data!D1895:'data'!Y1895)=22), 1, 0)</f>
        <v>0</v>
      </c>
      <c r="AA1895">
        <f>IF(data!D1895=3, IF(COUNTIFS(data!A:A, data!A1895, data!G:G, "&lt;&gt;2")=0, 1, 0), 0)</f>
        <v>0</v>
      </c>
      <c r="AB1895">
        <f>IF(AND(data!G1895=2, COUNTIFS(data!A:A, data!A1895, data!G:G, 2) = data!D1895), 1, 0)</f>
        <v>0</v>
      </c>
      <c r="AC1895" t="str">
        <f>IF(AB1895=1, data!D1895, "0")</f>
        <v>0</v>
      </c>
    </row>
    <row r="1896" spans="1:29" x14ac:dyDescent="0.25">
      <c r="A1896" s="1">
        <v>252351</v>
      </c>
      <c r="B1896">
        <v>1</v>
      </c>
      <c r="C1896" s="1" t="s">
        <v>1917</v>
      </c>
      <c r="D1896">
        <v>1</v>
      </c>
      <c r="E1896">
        <v>1</v>
      </c>
      <c r="F1896">
        <v>9</v>
      </c>
      <c r="G1896">
        <v>1</v>
      </c>
      <c r="H1896">
        <v>86</v>
      </c>
      <c r="I1896">
        <v>5</v>
      </c>
      <c r="J1896">
        <v>1</v>
      </c>
      <c r="K1896">
        <v>4</v>
      </c>
      <c r="L1896">
        <v>97</v>
      </c>
      <c r="M1896">
        <v>3</v>
      </c>
      <c r="N1896">
        <v>1</v>
      </c>
      <c r="O1896">
        <v>5</v>
      </c>
      <c r="P1896">
        <v>1</v>
      </c>
      <c r="Q1896">
        <v>7.5</v>
      </c>
      <c r="R1896">
        <v>-1</v>
      </c>
      <c r="S1896">
        <v>11</v>
      </c>
      <c r="T1896">
        <v>152.19999999999999</v>
      </c>
      <c r="U1896">
        <v>52.5</v>
      </c>
      <c r="V1896">
        <v>22.664000000000001</v>
      </c>
      <c r="W1896">
        <v>0.79800000000000004</v>
      </c>
      <c r="X1896">
        <v>-9</v>
      </c>
      <c r="Y1896">
        <v>3</v>
      </c>
      <c r="Z1896">
        <f>IF(AND(MIN(data!D1896:'data'!K1896, data!M1896:'data'!Y1896)&gt;=0, IF(data!L1896&lt;0, FALSE, data!L1896&lt;=95),COUNTA(data!D1896:'data'!Y1896)=22), 1, 0)</f>
        <v>0</v>
      </c>
      <c r="AA1896">
        <f>IF(data!D1896=3, IF(COUNTIFS(data!A:A, data!A1896, data!G:G, "&lt;&gt;2")=0, 1, 0), 0)</f>
        <v>0</v>
      </c>
      <c r="AB1896">
        <f>IF(AND(data!G1896=2, COUNTIFS(data!A:A, data!A1896, data!G:G, 2) = data!D1896), 1, 0)</f>
        <v>0</v>
      </c>
      <c r="AC1896" t="str">
        <f>IF(AB1896=1, data!D1896, "0")</f>
        <v>0</v>
      </c>
    </row>
    <row r="1897" spans="1:29" x14ac:dyDescent="0.25">
      <c r="A1897" s="1">
        <v>252371</v>
      </c>
      <c r="B1897">
        <v>1</v>
      </c>
      <c r="C1897" s="1" t="s">
        <v>1918</v>
      </c>
      <c r="D1897">
        <v>1</v>
      </c>
      <c r="E1897">
        <v>1</v>
      </c>
      <c r="F1897">
        <v>9</v>
      </c>
      <c r="G1897">
        <v>1</v>
      </c>
      <c r="H1897">
        <v>74</v>
      </c>
      <c r="I1897">
        <v>1</v>
      </c>
      <c r="J1897">
        <v>1</v>
      </c>
      <c r="K1897">
        <v>2</v>
      </c>
      <c r="L1897">
        <v>97</v>
      </c>
      <c r="M1897">
        <v>2</v>
      </c>
      <c r="N1897">
        <v>3</v>
      </c>
      <c r="O1897">
        <v>5</v>
      </c>
      <c r="P1897">
        <v>2</v>
      </c>
      <c r="Q1897">
        <v>0</v>
      </c>
      <c r="R1897">
        <v>-1</v>
      </c>
      <c r="S1897">
        <v>0</v>
      </c>
      <c r="T1897">
        <v>153.9</v>
      </c>
      <c r="U1897">
        <v>64.900000000000006</v>
      </c>
      <c r="V1897">
        <v>27.401</v>
      </c>
      <c r="W1897">
        <v>-1</v>
      </c>
      <c r="X1897">
        <v>1</v>
      </c>
      <c r="Y1897">
        <v>3</v>
      </c>
      <c r="Z1897">
        <f>IF(AND(MIN(data!D1897:'data'!K1897, data!M1897:'data'!Y1897)&gt;=0, IF(data!L1897&lt;0, FALSE, data!L1897&lt;=95),COUNTA(data!D1897:'data'!Y1897)=22), 1, 0)</f>
        <v>0</v>
      </c>
      <c r="AA1897">
        <f>IF(data!D1897=3, IF(COUNTIFS(data!A:A, data!A1897, data!G:G, "&lt;&gt;2")=0, 1, 0), 0)</f>
        <v>0</v>
      </c>
      <c r="AB1897">
        <f>IF(AND(data!G1897=2, COUNTIFS(data!A:A, data!A1897, data!G:G, 2) = data!D1897), 1, 0)</f>
        <v>0</v>
      </c>
      <c r="AC1897" t="str">
        <f>IF(AB1897=1, data!D1897, "0")</f>
        <v>0</v>
      </c>
    </row>
    <row r="1898" spans="1:29" x14ac:dyDescent="0.25">
      <c r="A1898" s="1">
        <v>253051</v>
      </c>
      <c r="B1898">
        <v>1</v>
      </c>
      <c r="C1898" s="1" t="s">
        <v>1919</v>
      </c>
      <c r="D1898">
        <v>3</v>
      </c>
      <c r="E1898">
        <v>9</v>
      </c>
      <c r="F1898">
        <v>20</v>
      </c>
      <c r="G1898">
        <v>2</v>
      </c>
      <c r="H1898">
        <v>36</v>
      </c>
      <c r="I1898">
        <v>6</v>
      </c>
      <c r="J1898">
        <v>1</v>
      </c>
      <c r="K1898">
        <v>2</v>
      </c>
      <c r="L1898">
        <v>9</v>
      </c>
      <c r="M1898">
        <v>2</v>
      </c>
      <c r="N1898">
        <v>3</v>
      </c>
      <c r="O1898">
        <v>5</v>
      </c>
      <c r="P1898">
        <v>1</v>
      </c>
      <c r="Q1898">
        <v>8.75</v>
      </c>
      <c r="R1898">
        <v>-1</v>
      </c>
      <c r="S1898">
        <v>5</v>
      </c>
      <c r="T1898">
        <v>163.9</v>
      </c>
      <c r="U1898">
        <v>76.5</v>
      </c>
      <c r="V1898">
        <v>28.478000000000002</v>
      </c>
      <c r="W1898">
        <v>0.83499999999999996</v>
      </c>
      <c r="X1898">
        <v>2</v>
      </c>
      <c r="Y1898">
        <v>1</v>
      </c>
      <c r="Z1898">
        <f>IF(AND(MIN(data!D1898:'data'!K1898, data!M1898:'data'!Y1898)&gt;=0, IF(data!L1898&lt;0, FALSE, data!L1898&lt;=95),COUNTA(data!D1898:'data'!Y1898)=22), 1, 0)</f>
        <v>0</v>
      </c>
      <c r="AA1898">
        <f>IF(data!D1898=3, IF(COUNTIFS(data!A:A, data!A1898, data!G:G, "&lt;&gt;2")=0, 1, 0), 0)</f>
        <v>0</v>
      </c>
      <c r="AB1898">
        <f>IF(AND(data!G1898=2, COUNTIFS(data!A:A, data!A1898, data!G:G, 2) = data!D1898), 1, 0)</f>
        <v>0</v>
      </c>
      <c r="AC1898" t="str">
        <f>IF(AB1898=1, data!D1898, "0")</f>
        <v>0</v>
      </c>
    </row>
    <row r="1899" spans="1:29" x14ac:dyDescent="0.25">
      <c r="A1899" s="1">
        <v>253051</v>
      </c>
      <c r="B1899">
        <v>2</v>
      </c>
      <c r="C1899" s="1" t="s">
        <v>1920</v>
      </c>
      <c r="D1899">
        <v>3</v>
      </c>
      <c r="E1899">
        <v>9</v>
      </c>
      <c r="F1899">
        <v>20</v>
      </c>
      <c r="G1899">
        <v>1</v>
      </c>
      <c r="H1899">
        <v>37</v>
      </c>
      <c r="I1899">
        <v>6</v>
      </c>
      <c r="J1899">
        <v>1</v>
      </c>
      <c r="K1899">
        <v>2</v>
      </c>
      <c r="L1899">
        <v>9</v>
      </c>
      <c r="M1899">
        <v>2</v>
      </c>
      <c r="N1899">
        <v>4</v>
      </c>
      <c r="O1899">
        <v>1</v>
      </c>
      <c r="P1899">
        <v>1</v>
      </c>
      <c r="Q1899">
        <v>24</v>
      </c>
      <c r="R1899">
        <v>-1</v>
      </c>
      <c r="S1899">
        <v>0</v>
      </c>
      <c r="T1899">
        <v>184.1</v>
      </c>
      <c r="U1899">
        <v>84.7</v>
      </c>
      <c r="V1899">
        <v>24.991</v>
      </c>
      <c r="W1899">
        <v>0.92800000000000005</v>
      </c>
      <c r="X1899">
        <v>1</v>
      </c>
      <c r="Y1899">
        <v>3</v>
      </c>
      <c r="Z1899">
        <f>IF(AND(MIN(data!D1899:'data'!K1899, data!M1899:'data'!Y1899)&gt;=0, IF(data!L1899&lt;0, FALSE, data!L1899&lt;=95),COUNTA(data!D1899:'data'!Y1899)=22), 1, 0)</f>
        <v>0</v>
      </c>
      <c r="AA1899">
        <f>IF(data!D1899=3, IF(COUNTIFS(data!A:A, data!A1899, data!G:G, "&lt;&gt;2")=0, 1, 0), 0)</f>
        <v>0</v>
      </c>
      <c r="AB1899">
        <f>IF(AND(data!G1899=2, COUNTIFS(data!A:A, data!A1899, data!G:G, 2) = data!D1899), 1, 0)</f>
        <v>0</v>
      </c>
      <c r="AC1899" t="str">
        <f>IF(AB1899=1, data!D1899, "0")</f>
        <v>0</v>
      </c>
    </row>
    <row r="1900" spans="1:29" x14ac:dyDescent="0.25">
      <c r="A1900" s="1">
        <v>253051</v>
      </c>
      <c r="B1900">
        <v>3</v>
      </c>
      <c r="C1900" s="1" t="s">
        <v>1921</v>
      </c>
      <c r="D1900">
        <v>3</v>
      </c>
      <c r="E1900">
        <v>9</v>
      </c>
      <c r="F1900">
        <v>20</v>
      </c>
      <c r="G1900">
        <v>2</v>
      </c>
      <c r="H1900">
        <v>1</v>
      </c>
      <c r="I1900">
        <v>-1</v>
      </c>
      <c r="J1900">
        <v>1</v>
      </c>
      <c r="K1900">
        <v>-1</v>
      </c>
      <c r="L1900">
        <v>9</v>
      </c>
      <c r="M1900">
        <v>1</v>
      </c>
      <c r="N1900">
        <v>-1</v>
      </c>
      <c r="O1900">
        <v>-1</v>
      </c>
      <c r="P1900">
        <v>-1</v>
      </c>
      <c r="Q1900">
        <v>-1</v>
      </c>
      <c r="R1900">
        <v>-1</v>
      </c>
      <c r="S1900">
        <v>-2</v>
      </c>
      <c r="T1900">
        <v>-1</v>
      </c>
      <c r="U1900">
        <v>13.9</v>
      </c>
      <c r="V1900">
        <v>-1</v>
      </c>
      <c r="W1900">
        <v>-1</v>
      </c>
      <c r="X1900">
        <v>-2</v>
      </c>
      <c r="Y1900">
        <v>-2</v>
      </c>
      <c r="Z1900">
        <f>IF(AND(MIN(data!D1900:'data'!K1900, data!M1900:'data'!Y1900)&gt;=0, IF(data!L1900&lt;0, FALSE, data!L1900&lt;=95),COUNTA(data!D1900:'data'!Y1900)=22), 1, 0)</f>
        <v>0</v>
      </c>
      <c r="AA1900">
        <f>IF(data!D1900=3, IF(COUNTIFS(data!A:A, data!A1900, data!G:G, "&lt;&gt;2")=0, 1, 0), 0)</f>
        <v>0</v>
      </c>
      <c r="AB1900">
        <f>IF(AND(data!G1900=2, COUNTIFS(data!A:A, data!A1900, data!G:G, 2) = data!D1900), 1, 0)</f>
        <v>0</v>
      </c>
      <c r="AC1900" t="str">
        <f>IF(AB1900=1, data!D1900, "0")</f>
        <v>0</v>
      </c>
    </row>
    <row r="1901" spans="1:29" x14ac:dyDescent="0.25">
      <c r="A1901" s="1">
        <v>253151</v>
      </c>
      <c r="B1901">
        <v>1</v>
      </c>
      <c r="C1901" s="1" t="s">
        <v>1922</v>
      </c>
      <c r="D1901">
        <v>2</v>
      </c>
      <c r="E1901">
        <v>9</v>
      </c>
      <c r="F1901">
        <v>20</v>
      </c>
      <c r="G1901">
        <v>2</v>
      </c>
      <c r="H1901">
        <v>51</v>
      </c>
      <c r="I1901">
        <v>6</v>
      </c>
      <c r="J1901">
        <v>1</v>
      </c>
      <c r="K1901">
        <v>7</v>
      </c>
      <c r="L1901">
        <v>6</v>
      </c>
      <c r="M1901">
        <v>4</v>
      </c>
      <c r="N1901">
        <v>4</v>
      </c>
      <c r="O1901">
        <v>3</v>
      </c>
      <c r="P1901">
        <v>2</v>
      </c>
      <c r="Q1901">
        <v>0.17399999999999999</v>
      </c>
      <c r="R1901">
        <v>-1</v>
      </c>
      <c r="S1901">
        <v>4</v>
      </c>
      <c r="T1901">
        <v>161.30000000000001</v>
      </c>
      <c r="U1901">
        <v>75.099999999999994</v>
      </c>
      <c r="V1901">
        <v>28.864999999999998</v>
      </c>
      <c r="W1901">
        <v>0.98199999999999998</v>
      </c>
      <c r="X1901">
        <v>-8</v>
      </c>
      <c r="Y1901">
        <v>1</v>
      </c>
      <c r="Z1901">
        <f>IF(AND(MIN(data!D1901:'data'!K1901, data!M1901:'data'!Y1901)&gt;=0, IF(data!L1901&lt;0, FALSE, data!L1901&lt;=95),COUNTA(data!D1901:'data'!Y1901)=22), 1, 0)</f>
        <v>0</v>
      </c>
      <c r="AA1901">
        <f>IF(data!D1901=3, IF(COUNTIFS(data!A:A, data!A1901, data!G:G, "&lt;&gt;2")=0, 1, 0), 0)</f>
        <v>0</v>
      </c>
      <c r="AB1901">
        <f>IF(AND(data!G1901=2, COUNTIFS(data!A:A, data!A1901, data!G:G, 2) = data!D1901), 1, 0)</f>
        <v>0</v>
      </c>
      <c r="AC1901" t="str">
        <f>IF(AB1901=1, data!D1901, "0")</f>
        <v>0</v>
      </c>
    </row>
    <row r="1902" spans="1:29" x14ac:dyDescent="0.25">
      <c r="A1902" s="1">
        <v>253151</v>
      </c>
      <c r="B1902">
        <v>2</v>
      </c>
      <c r="C1902" s="1" t="s">
        <v>1923</v>
      </c>
      <c r="D1902">
        <v>2</v>
      </c>
      <c r="E1902">
        <v>9</v>
      </c>
      <c r="F1902">
        <v>20</v>
      </c>
      <c r="G1902">
        <v>1</v>
      </c>
      <c r="H1902">
        <v>55</v>
      </c>
      <c r="I1902">
        <v>6</v>
      </c>
      <c r="J1902">
        <v>1</v>
      </c>
      <c r="K1902">
        <v>7</v>
      </c>
      <c r="L1902">
        <v>6</v>
      </c>
      <c r="M1902">
        <v>4</v>
      </c>
      <c r="N1902">
        <v>4</v>
      </c>
      <c r="O1902">
        <v>3</v>
      </c>
      <c r="P1902">
        <v>2</v>
      </c>
      <c r="Q1902">
        <v>0</v>
      </c>
      <c r="R1902">
        <v>-1</v>
      </c>
      <c r="S1902">
        <v>6</v>
      </c>
      <c r="T1902">
        <v>153.19999999999999</v>
      </c>
      <c r="U1902">
        <v>73.3</v>
      </c>
      <c r="V1902">
        <v>31.231000000000002</v>
      </c>
      <c r="W1902">
        <v>1.036</v>
      </c>
      <c r="X1902">
        <v>2</v>
      </c>
      <c r="Y1902">
        <v>3</v>
      </c>
      <c r="Z1902">
        <f>IF(AND(MIN(data!D1902:'data'!K1902, data!M1902:'data'!Y1902)&gt;=0, IF(data!L1902&lt;0, FALSE, data!L1902&lt;=95),COUNTA(data!D1902:'data'!Y1902)=22), 1, 0)</f>
        <v>0</v>
      </c>
      <c r="AA1902">
        <f>IF(data!D1902=3, IF(COUNTIFS(data!A:A, data!A1902, data!G:G, "&lt;&gt;2")=0, 1, 0), 0)</f>
        <v>0</v>
      </c>
      <c r="AB1902">
        <f>IF(AND(data!G1902=2, COUNTIFS(data!A:A, data!A1902, data!G:G, 2) = data!D1902), 1, 0)</f>
        <v>0</v>
      </c>
      <c r="AC1902" t="str">
        <f>IF(AB1902=1, data!D1902, "0")</f>
        <v>0</v>
      </c>
    </row>
    <row r="1903" spans="1:29" x14ac:dyDescent="0.25">
      <c r="A1903" s="1">
        <v>253201</v>
      </c>
      <c r="B1903">
        <v>1</v>
      </c>
      <c r="C1903" s="1" t="s">
        <v>1924</v>
      </c>
      <c r="D1903">
        <v>1</v>
      </c>
      <c r="E1903">
        <v>9</v>
      </c>
      <c r="F1903">
        <v>20</v>
      </c>
      <c r="G1903">
        <v>2</v>
      </c>
      <c r="H1903">
        <v>55</v>
      </c>
      <c r="I1903">
        <v>1</v>
      </c>
      <c r="J1903">
        <v>1</v>
      </c>
      <c r="K1903">
        <v>7</v>
      </c>
      <c r="L1903">
        <v>10</v>
      </c>
      <c r="M1903">
        <v>1</v>
      </c>
      <c r="N1903">
        <v>2</v>
      </c>
      <c r="O1903">
        <v>5</v>
      </c>
      <c r="P1903">
        <v>1</v>
      </c>
      <c r="Q1903">
        <v>28.75</v>
      </c>
      <c r="R1903">
        <v>-1</v>
      </c>
      <c r="S1903">
        <v>0</v>
      </c>
      <c r="T1903">
        <v>183.4</v>
      </c>
      <c r="U1903">
        <v>64.099999999999994</v>
      </c>
      <c r="V1903">
        <v>19.056999999999999</v>
      </c>
      <c r="W1903">
        <v>0.88800000000000001</v>
      </c>
      <c r="X1903">
        <v>3</v>
      </c>
      <c r="Y1903">
        <v>3</v>
      </c>
      <c r="Z1903">
        <f>IF(AND(MIN(data!D1903:'data'!K1903, data!M1903:'data'!Y1903)&gt;=0, IF(data!L1903&lt;0, FALSE, data!L1903&lt;=95),COUNTA(data!D1903:'data'!Y1903)=22), 1, 0)</f>
        <v>0</v>
      </c>
      <c r="AA1903">
        <f>IF(data!D1903=3, IF(COUNTIFS(data!A:A, data!A1903, data!G:G, "&lt;&gt;2")=0, 1, 0), 0)</f>
        <v>0</v>
      </c>
      <c r="AB1903">
        <f>IF(AND(data!G1903=2, COUNTIFS(data!A:A, data!A1903, data!G:G, 2) = data!D1903), 1, 0)</f>
        <v>1</v>
      </c>
      <c r="AC1903">
        <f>IF(AB1903=1, data!D1903, "0")</f>
        <v>1</v>
      </c>
    </row>
    <row r="1904" spans="1:29" x14ac:dyDescent="0.25">
      <c r="A1904" s="1">
        <v>253351</v>
      </c>
      <c r="B1904">
        <v>1</v>
      </c>
      <c r="C1904" s="1" t="s">
        <v>1925</v>
      </c>
      <c r="D1904">
        <v>4</v>
      </c>
      <c r="E1904">
        <v>9</v>
      </c>
      <c r="F1904">
        <v>20</v>
      </c>
      <c r="G1904">
        <v>1</v>
      </c>
      <c r="H1904">
        <v>58</v>
      </c>
      <c r="I1904">
        <v>2</v>
      </c>
      <c r="J1904">
        <v>1</v>
      </c>
      <c r="K1904">
        <v>4</v>
      </c>
      <c r="L1904">
        <v>19</v>
      </c>
      <c r="M1904">
        <v>2</v>
      </c>
      <c r="N1904">
        <v>1</v>
      </c>
      <c r="O1904">
        <v>5</v>
      </c>
      <c r="P1904">
        <v>1</v>
      </c>
      <c r="Q1904">
        <v>2.25</v>
      </c>
      <c r="R1904">
        <v>-1</v>
      </c>
      <c r="S1904">
        <v>0</v>
      </c>
      <c r="T1904">
        <v>177.5</v>
      </c>
      <c r="U1904">
        <v>90.1</v>
      </c>
      <c r="V1904">
        <v>28.597999999999999</v>
      </c>
      <c r="W1904">
        <v>0.90600000000000003</v>
      </c>
      <c r="X1904">
        <v>1</v>
      </c>
      <c r="Y1904">
        <v>1</v>
      </c>
      <c r="Z1904">
        <f>IF(AND(MIN(data!D1904:'data'!K1904, data!M1904:'data'!Y1904)&gt;=0, IF(data!L1904&lt;0, FALSE, data!L1904&lt;=95),COUNTA(data!D1904:'data'!Y1904)=22), 1, 0)</f>
        <v>0</v>
      </c>
      <c r="AA1904">
        <f>IF(data!D1904=3, IF(COUNTIFS(data!A:A, data!A1904, data!G:G, "&lt;&gt;2")=0, 1, 0), 0)</f>
        <v>0</v>
      </c>
      <c r="AB1904">
        <f>IF(AND(data!G1904=2, COUNTIFS(data!A:A, data!A1904, data!G:G, 2) = data!D1904), 1, 0)</f>
        <v>0</v>
      </c>
      <c r="AC1904" t="str">
        <f>IF(AB1904=1, data!D1904, "0")</f>
        <v>0</v>
      </c>
    </row>
    <row r="1905" spans="1:29" x14ac:dyDescent="0.25">
      <c r="A1905" s="1">
        <v>253351</v>
      </c>
      <c r="B1905">
        <v>2</v>
      </c>
      <c r="C1905" s="1" t="s">
        <v>1926</v>
      </c>
      <c r="D1905">
        <v>4</v>
      </c>
      <c r="E1905">
        <v>9</v>
      </c>
      <c r="F1905">
        <v>20</v>
      </c>
      <c r="G1905">
        <v>2</v>
      </c>
      <c r="H1905">
        <v>46</v>
      </c>
      <c r="I1905">
        <v>2</v>
      </c>
      <c r="J1905">
        <v>1</v>
      </c>
      <c r="K1905">
        <v>4</v>
      </c>
      <c r="L1905">
        <v>19</v>
      </c>
      <c r="M1905">
        <v>2</v>
      </c>
      <c r="N1905">
        <v>4</v>
      </c>
      <c r="O1905">
        <v>1</v>
      </c>
      <c r="P1905">
        <v>1</v>
      </c>
      <c r="Q1905">
        <v>3.605</v>
      </c>
      <c r="R1905">
        <v>-1</v>
      </c>
      <c r="S1905">
        <v>10</v>
      </c>
      <c r="T1905">
        <v>163.9</v>
      </c>
      <c r="U1905">
        <v>81.7</v>
      </c>
      <c r="V1905">
        <v>30.413</v>
      </c>
      <c r="W1905">
        <v>0.84399999999999997</v>
      </c>
      <c r="X1905">
        <v>2</v>
      </c>
      <c r="Y1905">
        <v>1</v>
      </c>
      <c r="Z1905">
        <f>IF(AND(MIN(data!D1905:'data'!K1905, data!M1905:'data'!Y1905)&gt;=0, IF(data!L1905&lt;0, FALSE, data!L1905&lt;=95),COUNTA(data!D1905:'data'!Y1905)=22), 1, 0)</f>
        <v>0</v>
      </c>
      <c r="AA1905">
        <f>IF(data!D1905=3, IF(COUNTIFS(data!A:A, data!A1905, data!G:G, "&lt;&gt;2")=0, 1, 0), 0)</f>
        <v>0</v>
      </c>
      <c r="AB1905">
        <f>IF(AND(data!G1905=2, COUNTIFS(data!A:A, data!A1905, data!G:G, 2) = data!D1905), 1, 0)</f>
        <v>0</v>
      </c>
      <c r="AC1905" t="str">
        <f>IF(AB1905=1, data!D1905, "0")</f>
        <v>0</v>
      </c>
    </row>
    <row r="1906" spans="1:29" x14ac:dyDescent="0.25">
      <c r="A1906" s="1">
        <v>253351</v>
      </c>
      <c r="B1906">
        <v>3</v>
      </c>
      <c r="C1906" s="1" t="s">
        <v>1927</v>
      </c>
      <c r="D1906">
        <v>4</v>
      </c>
      <c r="E1906">
        <v>9</v>
      </c>
      <c r="F1906">
        <v>20</v>
      </c>
      <c r="G1906">
        <v>2</v>
      </c>
      <c r="H1906">
        <v>19</v>
      </c>
      <c r="I1906">
        <v>1</v>
      </c>
      <c r="J1906">
        <v>1</v>
      </c>
      <c r="K1906">
        <v>4</v>
      </c>
      <c r="L1906">
        <v>19</v>
      </c>
      <c r="M1906">
        <v>2</v>
      </c>
      <c r="N1906">
        <v>4</v>
      </c>
      <c r="O1906">
        <v>2</v>
      </c>
      <c r="P1906">
        <v>1</v>
      </c>
      <c r="Q1906">
        <v>5</v>
      </c>
      <c r="R1906">
        <v>2</v>
      </c>
      <c r="S1906">
        <v>0</v>
      </c>
      <c r="T1906">
        <v>171.2</v>
      </c>
      <c r="U1906">
        <v>87.8</v>
      </c>
      <c r="V1906">
        <v>29.956</v>
      </c>
      <c r="W1906">
        <v>0.83799999999999997</v>
      </c>
      <c r="X1906">
        <v>2</v>
      </c>
      <c r="Y1906">
        <v>1</v>
      </c>
      <c r="Z1906">
        <f>IF(AND(MIN(data!D1906:'data'!K1906, data!M1906:'data'!Y1906)&gt;=0, IF(data!L1906&lt;0, FALSE, data!L1906&lt;=95),COUNTA(data!D1906:'data'!Y1906)=22), 1, 0)</f>
        <v>1</v>
      </c>
      <c r="AA1906">
        <f>IF(data!D1906=3, IF(COUNTIFS(data!A:A, data!A1906, data!G:G, "&lt;&gt;2")=0, 1, 0), 0)</f>
        <v>0</v>
      </c>
      <c r="AB1906">
        <f>IF(AND(data!G1906=2, COUNTIFS(data!A:A, data!A1906, data!G:G, 2) = data!D1906), 1, 0)</f>
        <v>0</v>
      </c>
      <c r="AC1906" t="str">
        <f>IF(AB1906=1, data!D1906, "0")</f>
        <v>0</v>
      </c>
    </row>
    <row r="1907" spans="1:29" x14ac:dyDescent="0.25">
      <c r="A1907" s="1">
        <v>253351</v>
      </c>
      <c r="B1907">
        <v>4</v>
      </c>
      <c r="C1907" s="1" t="s">
        <v>1928</v>
      </c>
      <c r="D1907">
        <v>4</v>
      </c>
      <c r="E1907">
        <v>9</v>
      </c>
      <c r="F1907">
        <v>20</v>
      </c>
      <c r="G1907">
        <v>1</v>
      </c>
      <c r="H1907">
        <v>15</v>
      </c>
      <c r="I1907">
        <v>-1</v>
      </c>
      <c r="J1907">
        <v>1</v>
      </c>
      <c r="K1907">
        <v>-1</v>
      </c>
      <c r="L1907">
        <v>19</v>
      </c>
      <c r="M1907">
        <v>1</v>
      </c>
      <c r="N1907">
        <v>-1</v>
      </c>
      <c r="O1907">
        <v>-1</v>
      </c>
      <c r="P1907">
        <v>-1</v>
      </c>
      <c r="Q1907">
        <v>-1</v>
      </c>
      <c r="R1907">
        <v>-1</v>
      </c>
      <c r="S1907">
        <v>0</v>
      </c>
      <c r="T1907">
        <v>173.5</v>
      </c>
      <c r="U1907">
        <v>78.5</v>
      </c>
      <c r="V1907">
        <v>26.077999999999999</v>
      </c>
      <c r="W1907">
        <v>-1</v>
      </c>
      <c r="X1907">
        <v>1</v>
      </c>
      <c r="Y1907">
        <v>3</v>
      </c>
      <c r="Z1907">
        <f>IF(AND(MIN(data!D1907:'data'!K1907, data!M1907:'data'!Y1907)&gt;=0, IF(data!L1907&lt;0, FALSE, data!L1907&lt;=95),COUNTA(data!D1907:'data'!Y1907)=22), 1, 0)</f>
        <v>0</v>
      </c>
      <c r="AA1907">
        <f>IF(data!D1907=3, IF(COUNTIFS(data!A:A, data!A1907, data!G:G, "&lt;&gt;2")=0, 1, 0), 0)</f>
        <v>0</v>
      </c>
      <c r="AB1907">
        <f>IF(AND(data!G1907=2, COUNTIFS(data!A:A, data!A1907, data!G:G, 2) = data!D1907), 1, 0)</f>
        <v>0</v>
      </c>
      <c r="AC1907" t="str">
        <f>IF(AB1907=1, data!D1907, "0")</f>
        <v>0</v>
      </c>
    </row>
    <row r="1908" spans="1:29" x14ac:dyDescent="0.25">
      <c r="A1908" s="1">
        <v>253371</v>
      </c>
      <c r="B1908">
        <v>1</v>
      </c>
      <c r="C1908" s="1" t="s">
        <v>1929</v>
      </c>
      <c r="D1908">
        <v>1</v>
      </c>
      <c r="E1908">
        <v>9</v>
      </c>
      <c r="F1908">
        <v>20</v>
      </c>
      <c r="G1908">
        <v>1</v>
      </c>
      <c r="H1908">
        <v>51</v>
      </c>
      <c r="I1908">
        <v>4</v>
      </c>
      <c r="J1908">
        <v>1</v>
      </c>
      <c r="K1908">
        <v>4</v>
      </c>
      <c r="L1908">
        <v>12</v>
      </c>
      <c r="M1908">
        <v>2</v>
      </c>
      <c r="N1908">
        <v>3</v>
      </c>
      <c r="O1908">
        <v>5</v>
      </c>
      <c r="P1908">
        <v>1</v>
      </c>
      <c r="Q1908">
        <v>47.75</v>
      </c>
      <c r="R1908">
        <v>-1</v>
      </c>
      <c r="S1908">
        <v>0</v>
      </c>
      <c r="T1908">
        <v>165.5</v>
      </c>
      <c r="U1908">
        <v>69</v>
      </c>
      <c r="V1908">
        <v>25.190999999999999</v>
      </c>
      <c r="W1908">
        <v>0.91700000000000004</v>
      </c>
      <c r="X1908">
        <v>1</v>
      </c>
      <c r="Y1908">
        <v>3</v>
      </c>
      <c r="Z1908">
        <f>IF(AND(MIN(data!D1908:'data'!K1908, data!M1908:'data'!Y1908)&gt;=0, IF(data!L1908&lt;0, FALSE, data!L1908&lt;=95),COUNTA(data!D1908:'data'!Y1908)=22), 1, 0)</f>
        <v>0</v>
      </c>
      <c r="AA1908">
        <f>IF(data!D1908=3, IF(COUNTIFS(data!A:A, data!A1908, data!G:G, "&lt;&gt;2")=0, 1, 0), 0)</f>
        <v>0</v>
      </c>
      <c r="AB1908">
        <f>IF(AND(data!G1908=2, COUNTIFS(data!A:A, data!A1908, data!G:G, 2) = data!D1908), 1, 0)</f>
        <v>0</v>
      </c>
      <c r="AC1908" t="str">
        <f>IF(AB1908=1, data!D1908, "0")</f>
        <v>0</v>
      </c>
    </row>
    <row r="1909" spans="1:29" x14ac:dyDescent="0.25">
      <c r="A1909" s="1">
        <v>254051</v>
      </c>
      <c r="B1909">
        <v>1</v>
      </c>
      <c r="C1909" s="1" t="s">
        <v>1930</v>
      </c>
      <c r="D1909">
        <v>1</v>
      </c>
      <c r="E1909">
        <v>7</v>
      </c>
      <c r="F1909">
        <v>7</v>
      </c>
      <c r="G1909">
        <v>2</v>
      </c>
      <c r="H1909">
        <v>71</v>
      </c>
      <c r="I1909">
        <v>5</v>
      </c>
      <c r="J1909">
        <v>1</v>
      </c>
      <c r="K1909">
        <v>4</v>
      </c>
      <c r="L1909">
        <v>97</v>
      </c>
      <c r="M1909">
        <v>2</v>
      </c>
      <c r="N1909">
        <v>4</v>
      </c>
      <c r="O1909">
        <v>2</v>
      </c>
      <c r="P1909">
        <v>1</v>
      </c>
      <c r="Q1909">
        <v>14.75</v>
      </c>
      <c r="R1909">
        <v>-1</v>
      </c>
      <c r="S1909">
        <v>0</v>
      </c>
      <c r="T1909">
        <v>-1</v>
      </c>
      <c r="U1909">
        <v>-1</v>
      </c>
      <c r="V1909">
        <v>-1</v>
      </c>
      <c r="W1909">
        <v>-1</v>
      </c>
      <c r="X1909">
        <v>1</v>
      </c>
      <c r="Y1909">
        <v>3</v>
      </c>
      <c r="Z1909">
        <f>IF(AND(MIN(data!D1909:'data'!K1909, data!M1909:'data'!Y1909)&gt;=0, IF(data!L1909&lt;0, FALSE, data!L1909&lt;=95),COUNTA(data!D1909:'data'!Y1909)=22), 1, 0)</f>
        <v>0</v>
      </c>
      <c r="AA1909">
        <f>IF(data!D1909=3, IF(COUNTIFS(data!A:A, data!A1909, data!G:G, "&lt;&gt;2")=0, 1, 0), 0)</f>
        <v>0</v>
      </c>
      <c r="AB1909">
        <f>IF(AND(data!G1909=2, COUNTIFS(data!A:A, data!A1909, data!G:G, 2) = data!D1909), 1, 0)</f>
        <v>1</v>
      </c>
      <c r="AC1909">
        <f>IF(AB1909=1, data!D1909, "0")</f>
        <v>1</v>
      </c>
    </row>
    <row r="1910" spans="1:29" x14ac:dyDescent="0.25">
      <c r="A1910" s="1">
        <v>254151</v>
      </c>
      <c r="B1910">
        <v>1</v>
      </c>
      <c r="C1910" s="1" t="s">
        <v>1931</v>
      </c>
      <c r="D1910">
        <v>3</v>
      </c>
      <c r="E1910">
        <v>7</v>
      </c>
      <c r="F1910">
        <v>7</v>
      </c>
      <c r="G1910">
        <v>2</v>
      </c>
      <c r="H1910">
        <v>38</v>
      </c>
      <c r="I1910">
        <v>2</v>
      </c>
      <c r="J1910">
        <v>3</v>
      </c>
      <c r="K1910">
        <v>4</v>
      </c>
      <c r="L1910">
        <v>6</v>
      </c>
      <c r="M1910">
        <v>3</v>
      </c>
      <c r="N1910">
        <v>1</v>
      </c>
      <c r="O1910">
        <v>5</v>
      </c>
      <c r="P1910">
        <v>2</v>
      </c>
      <c r="Q1910">
        <v>0</v>
      </c>
      <c r="R1910">
        <v>-1</v>
      </c>
      <c r="S1910">
        <v>0</v>
      </c>
      <c r="T1910">
        <v>164.4</v>
      </c>
      <c r="U1910">
        <v>-1</v>
      </c>
      <c r="V1910">
        <v>-1</v>
      </c>
      <c r="W1910">
        <v>-1</v>
      </c>
      <c r="X1910">
        <v>2</v>
      </c>
      <c r="Y1910">
        <v>1</v>
      </c>
      <c r="Z1910">
        <f>IF(AND(MIN(data!D1910:'data'!K1910, data!M1910:'data'!Y1910)&gt;=0, IF(data!L1910&lt;0, FALSE, data!L1910&lt;=95),COUNTA(data!D1910:'data'!Y1910)=22), 1, 0)</f>
        <v>0</v>
      </c>
      <c r="AA1910">
        <f>IF(data!D1910=3, IF(COUNTIFS(data!A:A, data!A1910, data!G:G, "&lt;&gt;2")=0, 1, 0), 0)</f>
        <v>0</v>
      </c>
      <c r="AB1910">
        <f>IF(AND(data!G1910=2, COUNTIFS(data!A:A, data!A1910, data!G:G, 2) = data!D1910), 1, 0)</f>
        <v>0</v>
      </c>
      <c r="AC1910" t="str">
        <f>IF(AB1910=1, data!D1910, "0")</f>
        <v>0</v>
      </c>
    </row>
    <row r="1911" spans="1:29" x14ac:dyDescent="0.25">
      <c r="A1911" s="1">
        <v>254151</v>
      </c>
      <c r="B1911">
        <v>2</v>
      </c>
      <c r="C1911" s="1" t="s">
        <v>1932</v>
      </c>
      <c r="D1911">
        <v>3</v>
      </c>
      <c r="E1911">
        <v>7</v>
      </c>
      <c r="F1911">
        <v>7</v>
      </c>
      <c r="G1911">
        <v>1</v>
      </c>
      <c r="H1911">
        <v>14</v>
      </c>
      <c r="I1911">
        <v>-1</v>
      </c>
      <c r="J1911">
        <v>3</v>
      </c>
      <c r="K1911">
        <v>-1</v>
      </c>
      <c r="L1911">
        <v>6</v>
      </c>
      <c r="M1911">
        <v>2</v>
      </c>
      <c r="N1911">
        <v>-1</v>
      </c>
      <c r="O1911">
        <v>-1</v>
      </c>
      <c r="P1911">
        <v>-1</v>
      </c>
      <c r="Q1911">
        <v>-1</v>
      </c>
      <c r="R1911">
        <v>-1</v>
      </c>
      <c r="S1911">
        <v>0</v>
      </c>
      <c r="T1911">
        <v>171.3</v>
      </c>
      <c r="U1911">
        <v>54.4</v>
      </c>
      <c r="V1911">
        <v>18.539000000000001</v>
      </c>
      <c r="W1911">
        <v>-1</v>
      </c>
      <c r="X1911">
        <v>1</v>
      </c>
      <c r="Y1911">
        <v>3</v>
      </c>
      <c r="Z1911">
        <f>IF(AND(MIN(data!D1911:'data'!K1911, data!M1911:'data'!Y1911)&gt;=0, IF(data!L1911&lt;0, FALSE, data!L1911&lt;=95),COUNTA(data!D1911:'data'!Y1911)=22), 1, 0)</f>
        <v>0</v>
      </c>
      <c r="AA1911">
        <f>IF(data!D1911=3, IF(COUNTIFS(data!A:A, data!A1911, data!G:G, "&lt;&gt;2")=0, 1, 0), 0)</f>
        <v>0</v>
      </c>
      <c r="AB1911">
        <f>IF(AND(data!G1911=2, COUNTIFS(data!A:A, data!A1911, data!G:G, 2) = data!D1911), 1, 0)</f>
        <v>0</v>
      </c>
      <c r="AC1911" t="str">
        <f>IF(AB1911=1, data!D1911, "0")</f>
        <v>0</v>
      </c>
    </row>
    <row r="1912" spans="1:29" x14ac:dyDescent="0.25">
      <c r="A1912" s="1">
        <v>254151</v>
      </c>
      <c r="B1912">
        <v>3</v>
      </c>
      <c r="C1912" s="1" t="s">
        <v>1933</v>
      </c>
      <c r="D1912">
        <v>3</v>
      </c>
      <c r="E1912">
        <v>7</v>
      </c>
      <c r="F1912">
        <v>7</v>
      </c>
      <c r="G1912">
        <v>1</v>
      </c>
      <c r="H1912">
        <v>11</v>
      </c>
      <c r="I1912">
        <v>-1</v>
      </c>
      <c r="J1912">
        <v>3</v>
      </c>
      <c r="K1912">
        <v>-1</v>
      </c>
      <c r="L1912">
        <v>6</v>
      </c>
      <c r="M1912">
        <v>1</v>
      </c>
      <c r="N1912">
        <v>-1</v>
      </c>
      <c r="O1912">
        <v>-1</v>
      </c>
      <c r="P1912">
        <v>-1</v>
      </c>
      <c r="Q1912">
        <v>-1</v>
      </c>
      <c r="R1912">
        <v>-1</v>
      </c>
      <c r="S1912">
        <v>-2</v>
      </c>
      <c r="T1912">
        <v>150.1</v>
      </c>
      <c r="U1912">
        <v>39.799999999999997</v>
      </c>
      <c r="V1912">
        <v>17.664999999999999</v>
      </c>
      <c r="W1912">
        <v>-1</v>
      </c>
      <c r="X1912">
        <v>1</v>
      </c>
      <c r="Y1912">
        <v>3</v>
      </c>
      <c r="Z1912">
        <f>IF(AND(MIN(data!D1912:'data'!K1912, data!M1912:'data'!Y1912)&gt;=0, IF(data!L1912&lt;0, FALSE, data!L1912&lt;=95),COUNTA(data!D1912:'data'!Y1912)=22), 1, 0)</f>
        <v>0</v>
      </c>
      <c r="AA1912">
        <f>IF(data!D1912=3, IF(COUNTIFS(data!A:A, data!A1912, data!G:G, "&lt;&gt;2")=0, 1, 0), 0)</f>
        <v>0</v>
      </c>
      <c r="AB1912">
        <f>IF(AND(data!G1912=2, COUNTIFS(data!A:A, data!A1912, data!G:G, 2) = data!D1912), 1, 0)</f>
        <v>0</v>
      </c>
      <c r="AC1912" t="str">
        <f>IF(AB1912=1, data!D1912, "0")</f>
        <v>0</v>
      </c>
    </row>
    <row r="1913" spans="1:29" x14ac:dyDescent="0.25">
      <c r="A1913" s="1">
        <v>254251</v>
      </c>
      <c r="B1913">
        <v>1</v>
      </c>
      <c r="C1913" s="1" t="s">
        <v>1934</v>
      </c>
      <c r="D1913">
        <v>1</v>
      </c>
      <c r="E1913">
        <v>7</v>
      </c>
      <c r="F1913">
        <v>7</v>
      </c>
      <c r="G1913">
        <v>2</v>
      </c>
      <c r="H1913">
        <v>79</v>
      </c>
      <c r="I1913">
        <v>4</v>
      </c>
      <c r="J1913">
        <v>1</v>
      </c>
      <c r="K1913">
        <v>7</v>
      </c>
      <c r="L1913">
        <v>6</v>
      </c>
      <c r="M1913">
        <v>3</v>
      </c>
      <c r="N1913">
        <v>3</v>
      </c>
      <c r="O1913">
        <v>5</v>
      </c>
      <c r="P1913">
        <v>1</v>
      </c>
      <c r="Q1913">
        <v>15.875</v>
      </c>
      <c r="R1913">
        <v>-1</v>
      </c>
      <c r="S1913">
        <v>0</v>
      </c>
      <c r="T1913">
        <v>-1</v>
      </c>
      <c r="U1913">
        <v>-1</v>
      </c>
      <c r="V1913">
        <v>-1</v>
      </c>
      <c r="W1913">
        <v>0.80200000000000005</v>
      </c>
      <c r="X1913">
        <v>2</v>
      </c>
      <c r="Y1913">
        <v>3</v>
      </c>
      <c r="Z1913">
        <f>IF(AND(MIN(data!D1913:'data'!K1913, data!M1913:'data'!Y1913)&gt;=0, IF(data!L1913&lt;0, FALSE, data!L1913&lt;=95),COUNTA(data!D1913:'data'!Y1913)=22), 1, 0)</f>
        <v>0</v>
      </c>
      <c r="AA1913">
        <f>IF(data!D1913=3, IF(COUNTIFS(data!A:A, data!A1913, data!G:G, "&lt;&gt;2")=0, 1, 0), 0)</f>
        <v>0</v>
      </c>
      <c r="AB1913">
        <f>IF(AND(data!G1913=2, COUNTIFS(data!A:A, data!A1913, data!G:G, 2) = data!D1913), 1, 0)</f>
        <v>1</v>
      </c>
      <c r="AC1913">
        <f>IF(AB1913=1, data!D1913, "0")</f>
        <v>1</v>
      </c>
    </row>
    <row r="1914" spans="1:29" x14ac:dyDescent="0.25">
      <c r="A1914" s="1">
        <v>254341</v>
      </c>
      <c r="B1914">
        <v>1</v>
      </c>
      <c r="C1914" s="1" t="s">
        <v>1935</v>
      </c>
      <c r="D1914">
        <v>3</v>
      </c>
      <c r="E1914">
        <v>7</v>
      </c>
      <c r="F1914">
        <v>7</v>
      </c>
      <c r="G1914">
        <v>1</v>
      </c>
      <c r="H1914">
        <v>39</v>
      </c>
      <c r="I1914">
        <v>2</v>
      </c>
      <c r="J1914">
        <v>1</v>
      </c>
      <c r="K1914">
        <v>1</v>
      </c>
      <c r="L1914">
        <v>20</v>
      </c>
      <c r="M1914">
        <v>2</v>
      </c>
      <c r="N1914">
        <v>1</v>
      </c>
      <c r="O1914">
        <v>5</v>
      </c>
      <c r="P1914">
        <v>1</v>
      </c>
      <c r="Q1914">
        <v>13.186</v>
      </c>
      <c r="R1914">
        <v>-1</v>
      </c>
      <c r="S1914">
        <v>0</v>
      </c>
      <c r="T1914">
        <v>181.2</v>
      </c>
      <c r="U1914">
        <v>88</v>
      </c>
      <c r="V1914">
        <v>26.802</v>
      </c>
      <c r="W1914">
        <v>0.94699999999999995</v>
      </c>
      <c r="X1914">
        <v>2</v>
      </c>
      <c r="Y1914">
        <v>1</v>
      </c>
      <c r="Z1914">
        <f>IF(AND(MIN(data!D1914:'data'!K1914, data!M1914:'data'!Y1914)&gt;=0, IF(data!L1914&lt;0, FALSE, data!L1914&lt;=95),COUNTA(data!D1914:'data'!Y1914)=22), 1, 0)</f>
        <v>0</v>
      </c>
      <c r="AA1914">
        <f>IF(data!D1914=3, IF(COUNTIFS(data!A:A, data!A1914, data!G:G, "&lt;&gt;2")=0, 1, 0), 0)</f>
        <v>0</v>
      </c>
      <c r="AB1914">
        <f>IF(AND(data!G1914=2, COUNTIFS(data!A:A, data!A1914, data!G:G, 2) = data!D1914), 1, 0)</f>
        <v>0</v>
      </c>
      <c r="AC1914" t="str">
        <f>IF(AB1914=1, data!D1914, "0")</f>
        <v>0</v>
      </c>
    </row>
    <row r="1915" spans="1:29" x14ac:dyDescent="0.25">
      <c r="A1915" s="1">
        <v>254341</v>
      </c>
      <c r="B1915">
        <v>2</v>
      </c>
      <c r="C1915" s="1" t="s">
        <v>1936</v>
      </c>
      <c r="D1915">
        <v>3</v>
      </c>
      <c r="E1915">
        <v>7</v>
      </c>
      <c r="F1915">
        <v>7</v>
      </c>
      <c r="G1915">
        <v>2</v>
      </c>
      <c r="H1915">
        <v>38</v>
      </c>
      <c r="I1915">
        <v>2</v>
      </c>
      <c r="J1915">
        <v>1</v>
      </c>
      <c r="K1915">
        <v>1</v>
      </c>
      <c r="L1915">
        <v>20</v>
      </c>
      <c r="M1915">
        <v>2</v>
      </c>
      <c r="N1915">
        <v>1</v>
      </c>
      <c r="O1915">
        <v>5</v>
      </c>
      <c r="P1915">
        <v>2</v>
      </c>
      <c r="Q1915">
        <v>0</v>
      </c>
      <c r="R1915">
        <v>-1</v>
      </c>
      <c r="S1915">
        <v>1</v>
      </c>
      <c r="T1915">
        <v>162.6</v>
      </c>
      <c r="U1915">
        <v>58.8</v>
      </c>
      <c r="V1915">
        <v>22.24</v>
      </c>
      <c r="W1915">
        <v>0.78500000000000003</v>
      </c>
      <c r="X1915">
        <v>1</v>
      </c>
      <c r="Y1915">
        <v>3</v>
      </c>
      <c r="Z1915">
        <f>IF(AND(MIN(data!D1915:'data'!K1915, data!M1915:'data'!Y1915)&gt;=0, IF(data!L1915&lt;0, FALSE, data!L1915&lt;=95),COUNTA(data!D1915:'data'!Y1915)=22), 1, 0)</f>
        <v>0</v>
      </c>
      <c r="AA1915">
        <f>IF(data!D1915=3, IF(COUNTIFS(data!A:A, data!A1915, data!G:G, "&lt;&gt;2")=0, 1, 0), 0)</f>
        <v>0</v>
      </c>
      <c r="AB1915">
        <f>IF(AND(data!G1915=2, COUNTIFS(data!A:A, data!A1915, data!G:G, 2) = data!D1915), 1, 0)</f>
        <v>0</v>
      </c>
      <c r="AC1915" t="str">
        <f>IF(AB1915=1, data!D1915, "0")</f>
        <v>0</v>
      </c>
    </row>
    <row r="1916" spans="1:29" x14ac:dyDescent="0.25">
      <c r="A1916" s="1">
        <v>254341</v>
      </c>
      <c r="B1916">
        <v>3</v>
      </c>
      <c r="C1916" s="1" t="s">
        <v>1937</v>
      </c>
      <c r="D1916">
        <v>3</v>
      </c>
      <c r="E1916">
        <v>7</v>
      </c>
      <c r="F1916">
        <v>7</v>
      </c>
      <c r="G1916">
        <v>2</v>
      </c>
      <c r="H1916">
        <v>3</v>
      </c>
      <c r="I1916">
        <v>-1</v>
      </c>
      <c r="J1916">
        <v>1</v>
      </c>
      <c r="K1916">
        <v>-1</v>
      </c>
      <c r="L1916">
        <v>20</v>
      </c>
      <c r="M1916">
        <v>2</v>
      </c>
      <c r="N1916">
        <v>-1</v>
      </c>
      <c r="O1916">
        <v>-1</v>
      </c>
      <c r="P1916">
        <v>-1</v>
      </c>
      <c r="Q1916">
        <v>-1</v>
      </c>
      <c r="R1916">
        <v>-1</v>
      </c>
      <c r="S1916">
        <v>-2</v>
      </c>
      <c r="T1916">
        <v>-1</v>
      </c>
      <c r="U1916">
        <v>13.3</v>
      </c>
      <c r="V1916">
        <v>-1</v>
      </c>
      <c r="W1916">
        <v>-1</v>
      </c>
      <c r="X1916">
        <v>-2</v>
      </c>
      <c r="Y1916">
        <v>-2</v>
      </c>
      <c r="Z1916">
        <f>IF(AND(MIN(data!D1916:'data'!K1916, data!M1916:'data'!Y1916)&gt;=0, IF(data!L1916&lt;0, FALSE, data!L1916&lt;=95),COUNTA(data!D1916:'data'!Y1916)=22), 1, 0)</f>
        <v>0</v>
      </c>
      <c r="AA1916">
        <f>IF(data!D1916=3, IF(COUNTIFS(data!A:A, data!A1916, data!G:G, "&lt;&gt;2")=0, 1, 0), 0)</f>
        <v>0</v>
      </c>
      <c r="AB1916">
        <f>IF(AND(data!G1916=2, COUNTIFS(data!A:A, data!A1916, data!G:G, 2) = data!D1916), 1, 0)</f>
        <v>0</v>
      </c>
      <c r="AC1916" t="str">
        <f>IF(AB1916=1, data!D1916, "0")</f>
        <v>0</v>
      </c>
    </row>
    <row r="1917" spans="1:29" x14ac:dyDescent="0.25">
      <c r="A1917" s="1">
        <v>254371</v>
      </c>
      <c r="B1917">
        <v>1</v>
      </c>
      <c r="C1917" s="1" t="s">
        <v>1938</v>
      </c>
      <c r="D1917">
        <v>3</v>
      </c>
      <c r="E1917">
        <v>7</v>
      </c>
      <c r="F1917">
        <v>7</v>
      </c>
      <c r="G1917">
        <v>2</v>
      </c>
      <c r="H1917">
        <v>36</v>
      </c>
      <c r="I1917">
        <v>1</v>
      </c>
      <c r="J1917">
        <v>4</v>
      </c>
      <c r="K1917">
        <v>7</v>
      </c>
      <c r="L1917">
        <v>6</v>
      </c>
      <c r="M1917">
        <v>1</v>
      </c>
      <c r="N1917">
        <v>4</v>
      </c>
      <c r="O1917">
        <v>1</v>
      </c>
      <c r="P1917">
        <v>1</v>
      </c>
      <c r="Q1917">
        <v>1.5</v>
      </c>
      <c r="R1917">
        <v>-1</v>
      </c>
      <c r="S1917">
        <v>0</v>
      </c>
      <c r="T1917">
        <v>157.30000000000001</v>
      </c>
      <c r="U1917">
        <v>60.3</v>
      </c>
      <c r="V1917">
        <v>24.37</v>
      </c>
      <c r="W1917">
        <v>0.77100000000000002</v>
      </c>
      <c r="X1917">
        <v>1</v>
      </c>
      <c r="Y1917">
        <v>3</v>
      </c>
      <c r="Z1917">
        <f>IF(AND(MIN(data!D1917:'data'!K1917, data!M1917:'data'!Y1917)&gt;=0, IF(data!L1917&lt;0, FALSE, data!L1917&lt;=95),COUNTA(data!D1917:'data'!Y1917)=22), 1, 0)</f>
        <v>0</v>
      </c>
      <c r="AA1917">
        <f>IF(data!D1917=3, IF(COUNTIFS(data!A:A, data!A1917, data!G:G, "&lt;&gt;2")=0, 1, 0), 0)</f>
        <v>0</v>
      </c>
      <c r="AB1917">
        <f>IF(AND(data!G1917=2, COUNTIFS(data!A:A, data!A1917, data!G:G, 2) = data!D1917), 1, 0)</f>
        <v>0</v>
      </c>
      <c r="AC1917" t="str">
        <f>IF(AB1917=1, data!D1917, "0")</f>
        <v>0</v>
      </c>
    </row>
    <row r="1918" spans="1:29" x14ac:dyDescent="0.25">
      <c r="A1918" s="1">
        <v>254371</v>
      </c>
      <c r="B1918">
        <v>2</v>
      </c>
      <c r="C1918" s="1" t="s">
        <v>1939</v>
      </c>
      <c r="D1918">
        <v>3</v>
      </c>
      <c r="E1918">
        <v>7</v>
      </c>
      <c r="F1918">
        <v>7</v>
      </c>
      <c r="G1918">
        <v>2</v>
      </c>
      <c r="H1918">
        <v>9</v>
      </c>
      <c r="I1918">
        <v>-1</v>
      </c>
      <c r="J1918">
        <v>4</v>
      </c>
      <c r="K1918">
        <v>-1</v>
      </c>
      <c r="L1918">
        <v>6</v>
      </c>
      <c r="M1918">
        <v>1</v>
      </c>
      <c r="N1918">
        <v>-1</v>
      </c>
      <c r="O1918">
        <v>-1</v>
      </c>
      <c r="P1918">
        <v>-1</v>
      </c>
      <c r="Q1918">
        <v>-1</v>
      </c>
      <c r="R1918">
        <v>-1</v>
      </c>
      <c r="S1918">
        <v>-2</v>
      </c>
      <c r="T1918">
        <v>137.80000000000001</v>
      </c>
      <c r="U1918">
        <v>30.2</v>
      </c>
      <c r="V1918">
        <v>15.904</v>
      </c>
      <c r="W1918">
        <v>-1</v>
      </c>
      <c r="X1918">
        <v>1</v>
      </c>
      <c r="Y1918">
        <v>3</v>
      </c>
      <c r="Z1918">
        <f>IF(AND(MIN(data!D1918:'data'!K1918, data!M1918:'data'!Y1918)&gt;=0, IF(data!L1918&lt;0, FALSE, data!L1918&lt;=95),COUNTA(data!D1918:'data'!Y1918)=22), 1, 0)</f>
        <v>0</v>
      </c>
      <c r="AA1918">
        <f>IF(data!D1918=3, IF(COUNTIFS(data!A:A, data!A1918, data!G:G, "&lt;&gt;2")=0, 1, 0), 0)</f>
        <v>0</v>
      </c>
      <c r="AB1918">
        <f>IF(AND(data!G1918=2, COUNTIFS(data!A:A, data!A1918, data!G:G, 2) = data!D1918), 1, 0)</f>
        <v>0</v>
      </c>
      <c r="AC1918" t="str">
        <f>IF(AB1918=1, data!D1918, "0")</f>
        <v>0</v>
      </c>
    </row>
    <row r="1919" spans="1:29" x14ac:dyDescent="0.25">
      <c r="A1919" s="1">
        <v>254371</v>
      </c>
      <c r="B1919">
        <v>3</v>
      </c>
      <c r="C1919" s="1" t="s">
        <v>1940</v>
      </c>
      <c r="D1919">
        <v>3</v>
      </c>
      <c r="E1919">
        <v>7</v>
      </c>
      <c r="F1919">
        <v>7</v>
      </c>
      <c r="G1919">
        <v>1</v>
      </c>
      <c r="H1919">
        <v>4</v>
      </c>
      <c r="I1919">
        <v>-1</v>
      </c>
      <c r="J1919">
        <v>4</v>
      </c>
      <c r="K1919">
        <v>-1</v>
      </c>
      <c r="L1919">
        <v>6</v>
      </c>
      <c r="M1919">
        <v>1</v>
      </c>
      <c r="N1919">
        <v>-1</v>
      </c>
      <c r="O1919">
        <v>-1</v>
      </c>
      <c r="P1919">
        <v>-1</v>
      </c>
      <c r="Q1919">
        <v>-1</v>
      </c>
      <c r="R1919">
        <v>-1</v>
      </c>
      <c r="S1919">
        <v>-2</v>
      </c>
      <c r="T1919">
        <v>101.4</v>
      </c>
      <c r="U1919">
        <v>15</v>
      </c>
      <c r="V1919">
        <v>14.589</v>
      </c>
      <c r="W1919">
        <v>-1</v>
      </c>
      <c r="X1919">
        <v>-2</v>
      </c>
      <c r="Y1919">
        <v>-2</v>
      </c>
      <c r="Z1919">
        <f>IF(AND(MIN(data!D1919:'data'!K1919, data!M1919:'data'!Y1919)&gt;=0, IF(data!L1919&lt;0, FALSE, data!L1919&lt;=95),COUNTA(data!D1919:'data'!Y1919)=22), 1, 0)</f>
        <v>0</v>
      </c>
      <c r="AA1919">
        <f>IF(data!D1919=3, IF(COUNTIFS(data!A:A, data!A1919, data!G:G, "&lt;&gt;2")=0, 1, 0), 0)</f>
        <v>0</v>
      </c>
      <c r="AB1919">
        <f>IF(AND(data!G1919=2, COUNTIFS(data!A:A, data!A1919, data!G:G, 2) = data!D1919), 1, 0)</f>
        <v>0</v>
      </c>
      <c r="AC1919" t="str">
        <f>IF(AB1919=1, data!D1919, "0")</f>
        <v>0</v>
      </c>
    </row>
    <row r="1920" spans="1:29" x14ac:dyDescent="0.25">
      <c r="A1920" s="1">
        <v>255051</v>
      </c>
      <c r="B1920">
        <v>1</v>
      </c>
      <c r="C1920" s="1" t="s">
        <v>1941</v>
      </c>
      <c r="D1920">
        <v>2</v>
      </c>
      <c r="E1920">
        <v>9</v>
      </c>
      <c r="F1920">
        <v>22</v>
      </c>
      <c r="G1920">
        <v>2</v>
      </c>
      <c r="H1920">
        <v>24</v>
      </c>
      <c r="I1920">
        <v>1</v>
      </c>
      <c r="J1920">
        <v>1</v>
      </c>
      <c r="K1920">
        <v>5</v>
      </c>
      <c r="L1920">
        <v>15</v>
      </c>
      <c r="M1920">
        <v>2</v>
      </c>
      <c r="N1920">
        <v>4</v>
      </c>
      <c r="O1920">
        <v>2</v>
      </c>
      <c r="P1920">
        <v>1</v>
      </c>
      <c r="Q1920">
        <v>21.105</v>
      </c>
      <c r="R1920">
        <v>4</v>
      </c>
      <c r="S1920">
        <v>1</v>
      </c>
      <c r="T1920">
        <v>-1</v>
      </c>
      <c r="U1920">
        <v>-1</v>
      </c>
      <c r="V1920">
        <v>-1</v>
      </c>
      <c r="W1920">
        <v>-1</v>
      </c>
      <c r="X1920">
        <v>1</v>
      </c>
      <c r="Y1920">
        <v>3</v>
      </c>
      <c r="Z1920">
        <f>IF(AND(MIN(data!D1920:'data'!K1920, data!M1920:'data'!Y1920)&gt;=0, IF(data!L1920&lt;0, FALSE, data!L1920&lt;=95),COUNTA(data!D1920:'data'!Y1920)=22), 1, 0)</f>
        <v>0</v>
      </c>
      <c r="AA1920">
        <f>IF(data!D1920=3, IF(COUNTIFS(data!A:A, data!A1920, data!G:G, "&lt;&gt;2")=0, 1, 0), 0)</f>
        <v>0</v>
      </c>
      <c r="AB1920">
        <f>IF(AND(data!G1920=2, COUNTIFS(data!A:A, data!A1920, data!G:G, 2) = data!D1920), 1, 0)</f>
        <v>1</v>
      </c>
      <c r="AC1920">
        <f>IF(AB1920=1, data!D1920, "0")</f>
        <v>2</v>
      </c>
    </row>
    <row r="1921" spans="1:29" x14ac:dyDescent="0.25">
      <c r="A1921" s="1">
        <v>255051</v>
      </c>
      <c r="B1921">
        <v>2</v>
      </c>
      <c r="C1921" s="1" t="s">
        <v>1942</v>
      </c>
      <c r="D1921">
        <v>2</v>
      </c>
      <c r="E1921">
        <v>9</v>
      </c>
      <c r="F1921">
        <v>22</v>
      </c>
      <c r="G1921">
        <v>2</v>
      </c>
      <c r="H1921">
        <v>28</v>
      </c>
      <c r="I1921">
        <v>1</v>
      </c>
      <c r="J1921">
        <v>1</v>
      </c>
      <c r="K1921">
        <v>4</v>
      </c>
      <c r="L1921">
        <v>15</v>
      </c>
      <c r="M1921">
        <v>2</v>
      </c>
      <c r="N1921">
        <v>4</v>
      </c>
      <c r="O1921">
        <v>2</v>
      </c>
      <c r="P1921">
        <v>1</v>
      </c>
      <c r="Q1921">
        <v>32.874000000000002</v>
      </c>
      <c r="R1921">
        <v>-1</v>
      </c>
      <c r="S1921">
        <v>2</v>
      </c>
      <c r="T1921">
        <v>-1</v>
      </c>
      <c r="U1921">
        <v>-1</v>
      </c>
      <c r="V1921">
        <v>-1</v>
      </c>
      <c r="W1921">
        <v>-1</v>
      </c>
      <c r="X1921">
        <v>1</v>
      </c>
      <c r="Y1921">
        <v>1</v>
      </c>
      <c r="Z1921">
        <f>IF(AND(MIN(data!D1921:'data'!K1921, data!M1921:'data'!Y1921)&gt;=0, IF(data!L1921&lt;0, FALSE, data!L1921&lt;=95),COUNTA(data!D1921:'data'!Y1921)=22), 1, 0)</f>
        <v>0</v>
      </c>
      <c r="AA1921">
        <f>IF(data!D1921=3, IF(COUNTIFS(data!A:A, data!A1921, data!G:G, "&lt;&gt;2")=0, 1, 0), 0)</f>
        <v>0</v>
      </c>
      <c r="AB1921">
        <f>IF(AND(data!G1921=2, COUNTIFS(data!A:A, data!A1921, data!G:G, 2) = data!D1921), 1, 0)</f>
        <v>1</v>
      </c>
      <c r="AC1921">
        <f>IF(AB1921=1, data!D1921, "0")</f>
        <v>2</v>
      </c>
    </row>
    <row r="1922" spans="1:29" x14ac:dyDescent="0.25">
      <c r="A1922" s="1">
        <v>255151</v>
      </c>
      <c r="B1922">
        <v>1</v>
      </c>
      <c r="C1922" s="1" t="s">
        <v>1943</v>
      </c>
      <c r="D1922">
        <v>2</v>
      </c>
      <c r="E1922">
        <v>9</v>
      </c>
      <c r="F1922">
        <v>22</v>
      </c>
      <c r="G1922">
        <v>2</v>
      </c>
      <c r="H1922">
        <v>41</v>
      </c>
      <c r="I1922">
        <v>2</v>
      </c>
      <c r="J1922">
        <v>1</v>
      </c>
      <c r="K1922">
        <v>7</v>
      </c>
      <c r="L1922">
        <v>11</v>
      </c>
      <c r="M1922">
        <v>2</v>
      </c>
      <c r="N1922">
        <v>4</v>
      </c>
      <c r="O1922">
        <v>1</v>
      </c>
      <c r="P1922">
        <v>1</v>
      </c>
      <c r="Q1922">
        <v>7.2679999999999998</v>
      </c>
      <c r="R1922">
        <v>-1</v>
      </c>
      <c r="S1922">
        <v>0</v>
      </c>
      <c r="T1922">
        <v>153</v>
      </c>
      <c r="U1922">
        <v>63.4</v>
      </c>
      <c r="V1922">
        <v>27.084</v>
      </c>
      <c r="W1922">
        <v>0.83199999999999996</v>
      </c>
      <c r="X1922">
        <v>2</v>
      </c>
      <c r="Y1922">
        <v>1</v>
      </c>
      <c r="Z1922">
        <f>IF(AND(MIN(data!D1922:'data'!K1922, data!M1922:'data'!Y1922)&gt;=0, IF(data!L1922&lt;0, FALSE, data!L1922&lt;=95),COUNTA(data!D1922:'data'!Y1922)=22), 1, 0)</f>
        <v>0</v>
      </c>
      <c r="AA1922">
        <f>IF(data!D1922=3, IF(COUNTIFS(data!A:A, data!A1922, data!G:G, "&lt;&gt;2")=0, 1, 0), 0)</f>
        <v>0</v>
      </c>
      <c r="AB1922">
        <f>IF(AND(data!G1922=2, COUNTIFS(data!A:A, data!A1922, data!G:G, 2) = data!D1922), 1, 0)</f>
        <v>0</v>
      </c>
      <c r="AC1922" t="str">
        <f>IF(AB1922=1, data!D1922, "0")</f>
        <v>0</v>
      </c>
    </row>
    <row r="1923" spans="1:29" x14ac:dyDescent="0.25">
      <c r="A1923" s="1">
        <v>255151</v>
      </c>
      <c r="B1923">
        <v>2</v>
      </c>
      <c r="C1923" s="1" t="s">
        <v>1944</v>
      </c>
      <c r="D1923">
        <v>2</v>
      </c>
      <c r="E1923">
        <v>9</v>
      </c>
      <c r="F1923">
        <v>22</v>
      </c>
      <c r="G1923">
        <v>1</v>
      </c>
      <c r="H1923">
        <v>13</v>
      </c>
      <c r="I1923">
        <v>-1</v>
      </c>
      <c r="J1923">
        <v>1</v>
      </c>
      <c r="K1923">
        <v>-1</v>
      </c>
      <c r="L1923">
        <v>11</v>
      </c>
      <c r="M1923">
        <v>3</v>
      </c>
      <c r="N1923">
        <v>-1</v>
      </c>
      <c r="O1923">
        <v>-1</v>
      </c>
      <c r="P1923">
        <v>-1</v>
      </c>
      <c r="Q1923">
        <v>-1</v>
      </c>
      <c r="R1923">
        <v>-1</v>
      </c>
      <c r="S1923">
        <v>1</v>
      </c>
      <c r="T1923">
        <v>166.4</v>
      </c>
      <c r="U1923">
        <v>63.7</v>
      </c>
      <c r="V1923">
        <v>23.006</v>
      </c>
      <c r="W1923">
        <v>-1</v>
      </c>
      <c r="X1923">
        <v>-8</v>
      </c>
      <c r="Y1923">
        <v>1</v>
      </c>
      <c r="Z1923">
        <f>IF(AND(MIN(data!D1923:'data'!K1923, data!M1923:'data'!Y1923)&gt;=0, IF(data!L1923&lt;0, FALSE, data!L1923&lt;=95),COUNTA(data!D1923:'data'!Y1923)=22), 1, 0)</f>
        <v>0</v>
      </c>
      <c r="AA1923">
        <f>IF(data!D1923=3, IF(COUNTIFS(data!A:A, data!A1923, data!G:G, "&lt;&gt;2")=0, 1, 0), 0)</f>
        <v>0</v>
      </c>
      <c r="AB1923">
        <f>IF(AND(data!G1923=2, COUNTIFS(data!A:A, data!A1923, data!G:G, 2) = data!D1923), 1, 0)</f>
        <v>0</v>
      </c>
      <c r="AC1923" t="str">
        <f>IF(AB1923=1, data!D1923, "0")</f>
        <v>0</v>
      </c>
    </row>
    <row r="1924" spans="1:29" x14ac:dyDescent="0.25">
      <c r="A1924" s="1">
        <v>255201</v>
      </c>
      <c r="B1924">
        <v>1</v>
      </c>
      <c r="C1924" s="1" t="s">
        <v>1945</v>
      </c>
      <c r="D1924">
        <v>1</v>
      </c>
      <c r="E1924">
        <v>9</v>
      </c>
      <c r="F1924">
        <v>22</v>
      </c>
      <c r="G1924">
        <v>1</v>
      </c>
      <c r="H1924">
        <v>82</v>
      </c>
      <c r="I1924">
        <v>5</v>
      </c>
      <c r="J1924">
        <v>1</v>
      </c>
      <c r="K1924">
        <v>7</v>
      </c>
      <c r="L1924">
        <v>7</v>
      </c>
      <c r="M1924">
        <v>4</v>
      </c>
      <c r="N1924">
        <v>1</v>
      </c>
      <c r="O1924">
        <v>5</v>
      </c>
      <c r="P1924">
        <v>1</v>
      </c>
      <c r="Q1924">
        <v>3</v>
      </c>
      <c r="R1924">
        <v>-1</v>
      </c>
      <c r="S1924">
        <v>9</v>
      </c>
      <c r="T1924">
        <v>-1</v>
      </c>
      <c r="U1924">
        <v>-1</v>
      </c>
      <c r="V1924">
        <v>-1</v>
      </c>
      <c r="W1924">
        <v>-1</v>
      </c>
      <c r="X1924">
        <v>1</v>
      </c>
      <c r="Y1924">
        <v>3</v>
      </c>
      <c r="Z1924">
        <f>IF(AND(MIN(data!D1924:'data'!K1924, data!M1924:'data'!Y1924)&gt;=0, IF(data!L1924&lt;0, FALSE, data!L1924&lt;=95),COUNTA(data!D1924:'data'!Y1924)=22), 1, 0)</f>
        <v>0</v>
      </c>
      <c r="AA1924">
        <f>IF(data!D1924=3, IF(COUNTIFS(data!A:A, data!A1924, data!G:G, "&lt;&gt;2")=0, 1, 0), 0)</f>
        <v>0</v>
      </c>
      <c r="AB1924">
        <f>IF(AND(data!G1924=2, COUNTIFS(data!A:A, data!A1924, data!G:G, 2) = data!D1924), 1, 0)</f>
        <v>0</v>
      </c>
      <c r="AC1924" t="str">
        <f>IF(AB1924=1, data!D1924, "0")</f>
        <v>0</v>
      </c>
    </row>
    <row r="1925" spans="1:29" x14ac:dyDescent="0.25">
      <c r="A1925" s="1">
        <v>255251</v>
      </c>
      <c r="B1925">
        <v>1</v>
      </c>
      <c r="C1925" s="1" t="s">
        <v>1946</v>
      </c>
      <c r="D1925">
        <v>1</v>
      </c>
      <c r="E1925">
        <v>9</v>
      </c>
      <c r="F1925">
        <v>22</v>
      </c>
      <c r="G1925">
        <v>1</v>
      </c>
      <c r="H1925">
        <v>63</v>
      </c>
      <c r="I1925">
        <v>1</v>
      </c>
      <c r="J1925">
        <v>1</v>
      </c>
      <c r="K1925">
        <v>7</v>
      </c>
      <c r="L1925">
        <v>7</v>
      </c>
      <c r="M1925">
        <v>1</v>
      </c>
      <c r="N1925">
        <v>3</v>
      </c>
      <c r="O1925">
        <v>5</v>
      </c>
      <c r="P1925">
        <v>1</v>
      </c>
      <c r="Q1925">
        <v>14</v>
      </c>
      <c r="R1925">
        <v>-1</v>
      </c>
      <c r="S1925">
        <v>0</v>
      </c>
      <c r="T1925">
        <v>174.2</v>
      </c>
      <c r="U1925">
        <v>65.8</v>
      </c>
      <c r="V1925">
        <v>21.684000000000001</v>
      </c>
      <c r="W1925">
        <v>0.92800000000000005</v>
      </c>
      <c r="X1925">
        <v>-8</v>
      </c>
      <c r="Y1925">
        <v>3</v>
      </c>
      <c r="Z1925">
        <f>IF(AND(MIN(data!D1925:'data'!K1925, data!M1925:'data'!Y1925)&gt;=0, IF(data!L1925&lt;0, FALSE, data!L1925&lt;=95),COUNTA(data!D1925:'data'!Y1925)=22), 1, 0)</f>
        <v>0</v>
      </c>
      <c r="AA1925">
        <f>IF(data!D1925=3, IF(COUNTIFS(data!A:A, data!A1925, data!G:G, "&lt;&gt;2")=0, 1, 0), 0)</f>
        <v>0</v>
      </c>
      <c r="AB1925">
        <f>IF(AND(data!G1925=2, COUNTIFS(data!A:A, data!A1925, data!G:G, 2) = data!D1925), 1, 0)</f>
        <v>0</v>
      </c>
      <c r="AC1925" t="str">
        <f>IF(AB1925=1, data!D1925, "0")</f>
        <v>0</v>
      </c>
    </row>
    <row r="1926" spans="1:29" x14ac:dyDescent="0.25">
      <c r="A1926" s="1">
        <v>255271</v>
      </c>
      <c r="B1926">
        <v>1</v>
      </c>
      <c r="C1926" s="1" t="s">
        <v>1947</v>
      </c>
      <c r="D1926">
        <v>3</v>
      </c>
      <c r="E1926">
        <v>9</v>
      </c>
      <c r="F1926">
        <v>22</v>
      </c>
      <c r="G1926">
        <v>1</v>
      </c>
      <c r="H1926">
        <v>32</v>
      </c>
      <c r="I1926">
        <v>2</v>
      </c>
      <c r="J1926">
        <v>1</v>
      </c>
      <c r="K1926">
        <v>4</v>
      </c>
      <c r="L1926">
        <v>9</v>
      </c>
      <c r="M1926">
        <v>3</v>
      </c>
      <c r="N1926">
        <v>3</v>
      </c>
      <c r="O1926">
        <v>5</v>
      </c>
      <c r="P1926">
        <v>1</v>
      </c>
      <c r="Q1926">
        <v>7.923</v>
      </c>
      <c r="R1926">
        <v>-1</v>
      </c>
      <c r="S1926">
        <v>4</v>
      </c>
      <c r="T1926">
        <v>184.5</v>
      </c>
      <c r="U1926">
        <v>81.900000000000006</v>
      </c>
      <c r="V1926">
        <v>24.06</v>
      </c>
      <c r="W1926">
        <v>1.141</v>
      </c>
      <c r="X1926">
        <v>1</v>
      </c>
      <c r="Y1926">
        <v>3</v>
      </c>
      <c r="Z1926">
        <f>IF(AND(MIN(data!D1926:'data'!K1926, data!M1926:'data'!Y1926)&gt;=0, IF(data!L1926&lt;0, FALSE, data!L1926&lt;=95),COUNTA(data!D1926:'data'!Y1926)=22), 1, 0)</f>
        <v>0</v>
      </c>
      <c r="AA1926">
        <f>IF(data!D1926=3, IF(COUNTIFS(data!A:A, data!A1926, data!G:G, "&lt;&gt;2")=0, 1, 0), 0)</f>
        <v>0</v>
      </c>
      <c r="AB1926">
        <f>IF(AND(data!G1926=2, COUNTIFS(data!A:A, data!A1926, data!G:G, 2) = data!D1926), 1, 0)</f>
        <v>0</v>
      </c>
      <c r="AC1926" t="str">
        <f>IF(AB1926=1, data!D1926, "0")</f>
        <v>0</v>
      </c>
    </row>
    <row r="1927" spans="1:29" x14ac:dyDescent="0.25">
      <c r="A1927" s="1">
        <v>255271</v>
      </c>
      <c r="B1927">
        <v>2</v>
      </c>
      <c r="C1927" s="1" t="s">
        <v>1948</v>
      </c>
      <c r="D1927">
        <v>3</v>
      </c>
      <c r="E1927">
        <v>9</v>
      </c>
      <c r="F1927">
        <v>22</v>
      </c>
      <c r="G1927">
        <v>2</v>
      </c>
      <c r="H1927">
        <v>20</v>
      </c>
      <c r="I1927">
        <v>2</v>
      </c>
      <c r="J1927">
        <v>1</v>
      </c>
      <c r="K1927">
        <v>4</v>
      </c>
      <c r="L1927">
        <v>9</v>
      </c>
      <c r="M1927">
        <v>2</v>
      </c>
      <c r="N1927">
        <v>3</v>
      </c>
      <c r="O1927">
        <v>5</v>
      </c>
      <c r="P1927">
        <v>1</v>
      </c>
      <c r="Q1927">
        <v>4.47</v>
      </c>
      <c r="R1927">
        <v>0</v>
      </c>
      <c r="S1927">
        <v>7</v>
      </c>
      <c r="T1927">
        <v>-1</v>
      </c>
      <c r="U1927">
        <v>-1</v>
      </c>
      <c r="V1927">
        <v>-1</v>
      </c>
      <c r="W1927">
        <v>0.80100000000000005</v>
      </c>
      <c r="X1927">
        <v>2</v>
      </c>
      <c r="Y1927">
        <v>1</v>
      </c>
      <c r="Z1927">
        <f>IF(AND(MIN(data!D1927:'data'!K1927, data!M1927:'data'!Y1927)&gt;=0, IF(data!L1927&lt;0, FALSE, data!L1927&lt;=95),COUNTA(data!D1927:'data'!Y1927)=22), 1, 0)</f>
        <v>0</v>
      </c>
      <c r="AA1927">
        <f>IF(data!D1927=3, IF(COUNTIFS(data!A:A, data!A1927, data!G:G, "&lt;&gt;2")=0, 1, 0), 0)</f>
        <v>0</v>
      </c>
      <c r="AB1927">
        <f>IF(AND(data!G1927=2, COUNTIFS(data!A:A, data!A1927, data!G:G, 2) = data!D1927), 1, 0)</f>
        <v>0</v>
      </c>
      <c r="AC1927" t="str">
        <f>IF(AB1927=1, data!D1927, "0")</f>
        <v>0</v>
      </c>
    </row>
    <row r="1928" spans="1:29" x14ac:dyDescent="0.25">
      <c r="A1928" s="1">
        <v>255271</v>
      </c>
      <c r="B1928">
        <v>3</v>
      </c>
      <c r="C1928" s="1" t="s">
        <v>1949</v>
      </c>
      <c r="D1928">
        <v>3</v>
      </c>
      <c r="E1928">
        <v>9</v>
      </c>
      <c r="F1928">
        <v>22</v>
      </c>
      <c r="G1928">
        <v>2</v>
      </c>
      <c r="H1928">
        <v>0</v>
      </c>
      <c r="I1928">
        <v>-1</v>
      </c>
      <c r="J1928">
        <v>1</v>
      </c>
      <c r="K1928">
        <v>-1</v>
      </c>
      <c r="L1928">
        <v>9</v>
      </c>
      <c r="M1928">
        <v>2</v>
      </c>
      <c r="N1928">
        <v>-1</v>
      </c>
      <c r="O1928">
        <v>-1</v>
      </c>
      <c r="P1928">
        <v>-1</v>
      </c>
      <c r="Q1928">
        <v>-1</v>
      </c>
      <c r="R1928">
        <v>-1</v>
      </c>
      <c r="S1928">
        <v>-2</v>
      </c>
      <c r="T1928">
        <v>-1</v>
      </c>
      <c r="U1928">
        <v>7</v>
      </c>
      <c r="V1928">
        <v>-1</v>
      </c>
      <c r="W1928">
        <v>-1</v>
      </c>
      <c r="X1928">
        <v>-2</v>
      </c>
      <c r="Y1928">
        <v>-2</v>
      </c>
      <c r="Z1928">
        <f>IF(AND(MIN(data!D1928:'data'!K1928, data!M1928:'data'!Y1928)&gt;=0, IF(data!L1928&lt;0, FALSE, data!L1928&lt;=95),COUNTA(data!D1928:'data'!Y1928)=22), 1, 0)</f>
        <v>0</v>
      </c>
      <c r="AA1928">
        <f>IF(data!D1928=3, IF(COUNTIFS(data!A:A, data!A1928, data!G:G, "&lt;&gt;2")=0, 1, 0), 0)</f>
        <v>0</v>
      </c>
      <c r="AB1928">
        <f>IF(AND(data!G1928=2, COUNTIFS(data!A:A, data!A1928, data!G:G, 2) = data!D1928), 1, 0)</f>
        <v>0</v>
      </c>
      <c r="AC1928" t="str">
        <f>IF(AB1928=1, data!D1928, "0")</f>
        <v>0</v>
      </c>
    </row>
    <row r="1929" spans="1:29" x14ac:dyDescent="0.25">
      <c r="A1929" s="1">
        <v>256181</v>
      </c>
      <c r="B1929">
        <v>1</v>
      </c>
      <c r="C1929" s="1" t="s">
        <v>1950</v>
      </c>
      <c r="D1929">
        <v>1</v>
      </c>
      <c r="E1929">
        <v>7</v>
      </c>
      <c r="F1929">
        <v>5</v>
      </c>
      <c r="G1929">
        <v>2</v>
      </c>
      <c r="H1929">
        <v>41</v>
      </c>
      <c r="I1929">
        <v>1</v>
      </c>
      <c r="J1929">
        <v>1</v>
      </c>
      <c r="K1929">
        <v>1</v>
      </c>
      <c r="L1929">
        <v>6</v>
      </c>
      <c r="M1929">
        <v>3</v>
      </c>
      <c r="N1929">
        <v>3</v>
      </c>
      <c r="O1929">
        <v>5</v>
      </c>
      <c r="P1929">
        <v>1</v>
      </c>
      <c r="Q1929">
        <v>10.531000000000001</v>
      </c>
      <c r="R1929">
        <v>-1</v>
      </c>
      <c r="S1929">
        <v>2</v>
      </c>
      <c r="T1929">
        <v>154</v>
      </c>
      <c r="U1929">
        <v>65.2</v>
      </c>
      <c r="V1929">
        <v>27.492000000000001</v>
      </c>
      <c r="W1929">
        <v>-1</v>
      </c>
      <c r="X1929">
        <v>2</v>
      </c>
      <c r="Y1929">
        <v>1</v>
      </c>
      <c r="Z1929">
        <f>IF(AND(MIN(data!D1929:'data'!K1929, data!M1929:'data'!Y1929)&gt;=0, IF(data!L1929&lt;0, FALSE, data!L1929&lt;=95),COUNTA(data!D1929:'data'!Y1929)=22), 1, 0)</f>
        <v>0</v>
      </c>
      <c r="AA1929">
        <f>IF(data!D1929=3, IF(COUNTIFS(data!A:A, data!A1929, data!G:G, "&lt;&gt;2")=0, 1, 0), 0)</f>
        <v>0</v>
      </c>
      <c r="AB1929">
        <f>IF(AND(data!G1929=2, COUNTIFS(data!A:A, data!A1929, data!G:G, 2) = data!D1929), 1, 0)</f>
        <v>1</v>
      </c>
      <c r="AC1929">
        <f>IF(AB1929=1, data!D1929, "0")</f>
        <v>1</v>
      </c>
    </row>
    <row r="1930" spans="1:29" x14ac:dyDescent="0.25">
      <c r="A1930" s="1">
        <v>256201</v>
      </c>
      <c r="B1930">
        <v>1</v>
      </c>
      <c r="C1930" s="1" t="s">
        <v>1951</v>
      </c>
      <c r="D1930">
        <v>3</v>
      </c>
      <c r="E1930">
        <v>7</v>
      </c>
      <c r="F1930">
        <v>5</v>
      </c>
      <c r="G1930">
        <v>1</v>
      </c>
      <c r="H1930">
        <v>48</v>
      </c>
      <c r="I1930">
        <v>2</v>
      </c>
      <c r="J1930">
        <v>1</v>
      </c>
      <c r="K1930">
        <v>5</v>
      </c>
      <c r="L1930">
        <v>97</v>
      </c>
      <c r="M1930">
        <v>1</v>
      </c>
      <c r="N1930">
        <v>1</v>
      </c>
      <c r="O1930">
        <v>5</v>
      </c>
      <c r="P1930">
        <v>1</v>
      </c>
      <c r="Q1930">
        <v>3.23</v>
      </c>
      <c r="R1930">
        <v>-1</v>
      </c>
      <c r="S1930">
        <v>-2</v>
      </c>
      <c r="T1930">
        <v>179.2</v>
      </c>
      <c r="U1930">
        <v>84.4</v>
      </c>
      <c r="V1930">
        <v>26.282</v>
      </c>
      <c r="W1930">
        <v>-1</v>
      </c>
      <c r="X1930">
        <v>-2</v>
      </c>
      <c r="Y1930">
        <v>-2</v>
      </c>
      <c r="Z1930">
        <f>IF(AND(MIN(data!D1930:'data'!K1930, data!M1930:'data'!Y1930)&gt;=0, IF(data!L1930&lt;0, FALSE, data!L1930&lt;=95),COUNTA(data!D1930:'data'!Y1930)=22), 1, 0)</f>
        <v>0</v>
      </c>
      <c r="AA1930">
        <f>IF(data!D1930=3, IF(COUNTIFS(data!A:A, data!A1930, data!G:G, "&lt;&gt;2")=0, 1, 0), 0)</f>
        <v>0</v>
      </c>
      <c r="AB1930">
        <f>IF(AND(data!G1930=2, COUNTIFS(data!A:A, data!A1930, data!G:G, 2) = data!D1930), 1, 0)</f>
        <v>0</v>
      </c>
      <c r="AC1930" t="str">
        <f>IF(AB1930=1, data!D1930, "0")</f>
        <v>0</v>
      </c>
    </row>
    <row r="1931" spans="1:29" x14ac:dyDescent="0.25">
      <c r="A1931" s="1">
        <v>256201</v>
      </c>
      <c r="B1931">
        <v>2</v>
      </c>
      <c r="C1931" s="1" t="s">
        <v>1952</v>
      </c>
      <c r="D1931">
        <v>3</v>
      </c>
      <c r="E1931">
        <v>7</v>
      </c>
      <c r="F1931">
        <v>5</v>
      </c>
      <c r="G1931">
        <v>2</v>
      </c>
      <c r="H1931">
        <v>48</v>
      </c>
      <c r="I1931">
        <v>2</v>
      </c>
      <c r="J1931">
        <v>1</v>
      </c>
      <c r="K1931">
        <v>2</v>
      </c>
      <c r="L1931">
        <v>97</v>
      </c>
      <c r="M1931">
        <v>2</v>
      </c>
      <c r="N1931">
        <v>4</v>
      </c>
      <c r="O1931">
        <v>2</v>
      </c>
      <c r="P1931">
        <v>1</v>
      </c>
      <c r="Q1931">
        <v>3.0579999999999998</v>
      </c>
      <c r="R1931">
        <v>-1</v>
      </c>
      <c r="S1931">
        <v>-2</v>
      </c>
      <c r="T1931">
        <v>165.6</v>
      </c>
      <c r="U1931">
        <v>67.099999999999994</v>
      </c>
      <c r="V1931">
        <v>24.468</v>
      </c>
      <c r="W1931">
        <v>-1</v>
      </c>
      <c r="X1931">
        <v>-2</v>
      </c>
      <c r="Y1931">
        <v>-2</v>
      </c>
      <c r="Z1931">
        <f>IF(AND(MIN(data!D1931:'data'!K1931, data!M1931:'data'!Y1931)&gt;=0, IF(data!L1931&lt;0, FALSE, data!L1931&lt;=95),COUNTA(data!D1931:'data'!Y1931)=22), 1, 0)</f>
        <v>0</v>
      </c>
      <c r="AA1931">
        <f>IF(data!D1931=3, IF(COUNTIFS(data!A:A, data!A1931, data!G:G, "&lt;&gt;2")=0, 1, 0), 0)</f>
        <v>0</v>
      </c>
      <c r="AB1931">
        <f>IF(AND(data!G1931=2, COUNTIFS(data!A:A, data!A1931, data!G:G, 2) = data!D1931), 1, 0)</f>
        <v>0</v>
      </c>
      <c r="AC1931" t="str">
        <f>IF(AB1931=1, data!D1931, "0")</f>
        <v>0</v>
      </c>
    </row>
    <row r="1932" spans="1:29" x14ac:dyDescent="0.25">
      <c r="A1932" s="1">
        <v>256201</v>
      </c>
      <c r="B1932">
        <v>3</v>
      </c>
      <c r="C1932" s="1" t="s">
        <v>1953</v>
      </c>
      <c r="D1932">
        <v>3</v>
      </c>
      <c r="E1932">
        <v>7</v>
      </c>
      <c r="F1932">
        <v>5</v>
      </c>
      <c r="G1932">
        <v>1</v>
      </c>
      <c r="H1932">
        <v>5</v>
      </c>
      <c r="I1932">
        <v>-1</v>
      </c>
      <c r="J1932">
        <v>1</v>
      </c>
      <c r="K1932">
        <v>-1</v>
      </c>
      <c r="L1932">
        <v>97</v>
      </c>
      <c r="M1932">
        <v>2</v>
      </c>
      <c r="N1932">
        <v>-1</v>
      </c>
      <c r="O1932">
        <v>-1</v>
      </c>
      <c r="P1932">
        <v>-1</v>
      </c>
      <c r="Q1932">
        <v>-1</v>
      </c>
      <c r="R1932">
        <v>-1</v>
      </c>
      <c r="S1932">
        <v>-2</v>
      </c>
      <c r="T1932">
        <v>113.3</v>
      </c>
      <c r="U1932">
        <v>22.3</v>
      </c>
      <c r="V1932">
        <v>17.372</v>
      </c>
      <c r="W1932">
        <v>-1</v>
      </c>
      <c r="X1932">
        <v>-2</v>
      </c>
      <c r="Y1932">
        <v>-2</v>
      </c>
      <c r="Z1932">
        <f>IF(AND(MIN(data!D1932:'data'!K1932, data!M1932:'data'!Y1932)&gt;=0, IF(data!L1932&lt;0, FALSE, data!L1932&lt;=95),COUNTA(data!D1932:'data'!Y1932)=22), 1, 0)</f>
        <v>0</v>
      </c>
      <c r="AA1932">
        <f>IF(data!D1932=3, IF(COUNTIFS(data!A:A, data!A1932, data!G:G, "&lt;&gt;2")=0, 1, 0), 0)</f>
        <v>0</v>
      </c>
      <c r="AB1932">
        <f>IF(AND(data!G1932=2, COUNTIFS(data!A:A, data!A1932, data!G:G, 2) = data!D1932), 1, 0)</f>
        <v>0</v>
      </c>
      <c r="AC1932" t="str">
        <f>IF(AB1932=1, data!D1932, "0")</f>
        <v>0</v>
      </c>
    </row>
    <row r="1933" spans="1:29" x14ac:dyDescent="0.25">
      <c r="A1933" s="1">
        <v>256251</v>
      </c>
      <c r="B1933">
        <v>1</v>
      </c>
      <c r="C1933" s="1" t="s">
        <v>1954</v>
      </c>
      <c r="D1933">
        <v>2</v>
      </c>
      <c r="E1933">
        <v>7</v>
      </c>
      <c r="F1933">
        <v>5</v>
      </c>
      <c r="G1933">
        <v>1</v>
      </c>
      <c r="H1933">
        <v>43</v>
      </c>
      <c r="I1933">
        <v>6</v>
      </c>
      <c r="J1933">
        <v>1</v>
      </c>
      <c r="K1933">
        <v>1</v>
      </c>
      <c r="L1933">
        <v>26</v>
      </c>
      <c r="M1933">
        <v>2</v>
      </c>
      <c r="N1933">
        <v>1</v>
      </c>
      <c r="O1933">
        <v>5</v>
      </c>
      <c r="P1933">
        <v>1</v>
      </c>
      <c r="Q1933">
        <v>19.46</v>
      </c>
      <c r="R1933">
        <v>-1</v>
      </c>
      <c r="S1933">
        <v>0</v>
      </c>
      <c r="T1933">
        <v>182.9</v>
      </c>
      <c r="U1933">
        <v>79.2</v>
      </c>
      <c r="V1933">
        <v>23.675000000000001</v>
      </c>
      <c r="W1933">
        <v>0.86699999999999999</v>
      </c>
      <c r="X1933">
        <v>1</v>
      </c>
      <c r="Y1933">
        <v>3</v>
      </c>
      <c r="Z1933">
        <f>IF(AND(MIN(data!D1933:'data'!K1933, data!M1933:'data'!Y1933)&gt;=0, IF(data!L1933&lt;0, FALSE, data!L1933&lt;=95),COUNTA(data!D1933:'data'!Y1933)=22), 1, 0)</f>
        <v>0</v>
      </c>
      <c r="AA1933">
        <f>IF(data!D1933=3, IF(COUNTIFS(data!A:A, data!A1933, data!G:G, "&lt;&gt;2")=0, 1, 0), 0)</f>
        <v>0</v>
      </c>
      <c r="AB1933">
        <f>IF(AND(data!G1933=2, COUNTIFS(data!A:A, data!A1933, data!G:G, 2) = data!D1933), 1, 0)</f>
        <v>0</v>
      </c>
      <c r="AC1933" t="str">
        <f>IF(AB1933=1, data!D1933, "0")</f>
        <v>0</v>
      </c>
    </row>
    <row r="1934" spans="1:29" x14ac:dyDescent="0.25">
      <c r="A1934" s="1">
        <v>256251</v>
      </c>
      <c r="B1934">
        <v>2</v>
      </c>
      <c r="C1934" s="1" t="s">
        <v>1955</v>
      </c>
      <c r="D1934">
        <v>2</v>
      </c>
      <c r="E1934">
        <v>7</v>
      </c>
      <c r="F1934">
        <v>5</v>
      </c>
      <c r="G1934">
        <v>2</v>
      </c>
      <c r="H1934">
        <v>43</v>
      </c>
      <c r="I1934">
        <v>6</v>
      </c>
      <c r="J1934">
        <v>1</v>
      </c>
      <c r="K1934">
        <v>1</v>
      </c>
      <c r="L1934">
        <v>26</v>
      </c>
      <c r="M1934">
        <v>2</v>
      </c>
      <c r="N1934">
        <v>1</v>
      </c>
      <c r="O1934">
        <v>5</v>
      </c>
      <c r="P1934">
        <v>1</v>
      </c>
      <c r="Q1934">
        <v>15.933</v>
      </c>
      <c r="R1934">
        <v>-1</v>
      </c>
      <c r="S1934">
        <v>10</v>
      </c>
      <c r="T1934">
        <v>165.5</v>
      </c>
      <c r="U1934">
        <v>57.3</v>
      </c>
      <c r="V1934">
        <v>20.92</v>
      </c>
      <c r="W1934">
        <v>0.78100000000000003</v>
      </c>
      <c r="X1934">
        <v>1</v>
      </c>
      <c r="Y1934">
        <v>1</v>
      </c>
      <c r="Z1934">
        <f>IF(AND(MIN(data!D1934:'data'!K1934, data!M1934:'data'!Y1934)&gt;=0, IF(data!L1934&lt;0, FALSE, data!L1934&lt;=95),COUNTA(data!D1934:'data'!Y1934)=22), 1, 0)</f>
        <v>0</v>
      </c>
      <c r="AA1934">
        <f>IF(data!D1934=3, IF(COUNTIFS(data!A:A, data!A1934, data!G:G, "&lt;&gt;2")=0, 1, 0), 0)</f>
        <v>0</v>
      </c>
      <c r="AB1934">
        <f>IF(AND(data!G1934=2, COUNTIFS(data!A:A, data!A1934, data!G:G, 2) = data!D1934), 1, 0)</f>
        <v>0</v>
      </c>
      <c r="AC1934" t="str">
        <f>IF(AB1934=1, data!D1934, "0")</f>
        <v>0</v>
      </c>
    </row>
    <row r="1935" spans="1:29" x14ac:dyDescent="0.25">
      <c r="A1935" s="1">
        <v>256271</v>
      </c>
      <c r="B1935">
        <v>1</v>
      </c>
      <c r="C1935" s="1" t="s">
        <v>1956</v>
      </c>
      <c r="D1935">
        <v>1</v>
      </c>
      <c r="E1935">
        <v>7</v>
      </c>
      <c r="F1935">
        <v>5</v>
      </c>
      <c r="G1935">
        <v>2</v>
      </c>
      <c r="H1935">
        <v>33</v>
      </c>
      <c r="I1935">
        <v>1</v>
      </c>
      <c r="J1935">
        <v>1</v>
      </c>
      <c r="K1935">
        <v>1</v>
      </c>
      <c r="L1935">
        <v>96</v>
      </c>
      <c r="M1935">
        <v>1</v>
      </c>
      <c r="N1935">
        <v>4</v>
      </c>
      <c r="O1935">
        <v>1</v>
      </c>
      <c r="P1935">
        <v>1</v>
      </c>
      <c r="Q1935">
        <v>12.06264</v>
      </c>
      <c r="R1935">
        <v>-1</v>
      </c>
      <c r="S1935">
        <v>1</v>
      </c>
      <c r="T1935">
        <v>162.1</v>
      </c>
      <c r="U1935">
        <v>74</v>
      </c>
      <c r="V1935">
        <v>28.161999999999999</v>
      </c>
      <c r="W1935">
        <v>0.78500000000000003</v>
      </c>
      <c r="X1935">
        <v>2</v>
      </c>
      <c r="Y1935">
        <v>1</v>
      </c>
      <c r="Z1935">
        <f>IF(AND(MIN(data!D1935:'data'!K1935, data!M1935:'data'!Y1935)&gt;=0, IF(data!L1935&lt;0, FALSE, data!L1935&lt;=95),COUNTA(data!D1935:'data'!Y1935)=22), 1, 0)</f>
        <v>0</v>
      </c>
      <c r="AA1935">
        <f>IF(data!D1935=3, IF(COUNTIFS(data!A:A, data!A1935, data!G:G, "&lt;&gt;2")=0, 1, 0), 0)</f>
        <v>0</v>
      </c>
      <c r="AB1935">
        <f>IF(AND(data!G1935=2, COUNTIFS(data!A:A, data!A1935, data!G:G, 2) = data!D1935), 1, 0)</f>
        <v>1</v>
      </c>
      <c r="AC1935">
        <f>IF(AB1935=1, data!D1935, "0")</f>
        <v>1</v>
      </c>
    </row>
    <row r="1936" spans="1:29" x14ac:dyDescent="0.25">
      <c r="A1936" s="1">
        <v>257051</v>
      </c>
      <c r="B1936">
        <v>1</v>
      </c>
      <c r="C1936" s="1" t="s">
        <v>1957</v>
      </c>
      <c r="D1936">
        <v>2</v>
      </c>
      <c r="E1936">
        <v>3</v>
      </c>
      <c r="F1936">
        <v>11</v>
      </c>
      <c r="G1936">
        <v>2</v>
      </c>
      <c r="H1936">
        <v>87</v>
      </c>
      <c r="I1936">
        <v>5</v>
      </c>
      <c r="J1936">
        <v>1</v>
      </c>
      <c r="K1936">
        <v>7</v>
      </c>
      <c r="L1936">
        <v>12</v>
      </c>
      <c r="M1936">
        <v>4</v>
      </c>
      <c r="N1936">
        <v>1</v>
      </c>
      <c r="O1936">
        <v>5</v>
      </c>
      <c r="P1936">
        <v>2</v>
      </c>
      <c r="Q1936">
        <v>2.9000000000000001E-2</v>
      </c>
      <c r="R1936">
        <v>-1</v>
      </c>
      <c r="S1936">
        <v>10</v>
      </c>
      <c r="T1936">
        <v>150.1</v>
      </c>
      <c r="U1936">
        <v>70.099999999999994</v>
      </c>
      <c r="V1936">
        <v>31.114000000000001</v>
      </c>
      <c r="W1936">
        <v>0.82199999999999995</v>
      </c>
      <c r="X1936">
        <v>-8</v>
      </c>
      <c r="Y1936">
        <v>3</v>
      </c>
      <c r="Z1936">
        <f>IF(AND(MIN(data!D1936:'data'!K1936, data!M1936:'data'!Y1936)&gt;=0, IF(data!L1936&lt;0, FALSE, data!L1936&lt;=95),COUNTA(data!D1936:'data'!Y1936)=22), 1, 0)</f>
        <v>0</v>
      </c>
      <c r="AA1936">
        <f>IF(data!D1936=3, IF(COUNTIFS(data!A:A, data!A1936, data!G:G, "&lt;&gt;2")=0, 1, 0), 0)</f>
        <v>0</v>
      </c>
      <c r="AB1936">
        <f>IF(AND(data!G1936=2, COUNTIFS(data!A:A, data!A1936, data!G:G, 2) = data!D1936), 1, 0)</f>
        <v>0</v>
      </c>
      <c r="AC1936" t="str">
        <f>IF(AB1936=1, data!D1936, "0")</f>
        <v>0</v>
      </c>
    </row>
    <row r="1937" spans="1:29" x14ac:dyDescent="0.25">
      <c r="A1937" s="1">
        <v>257051</v>
      </c>
      <c r="B1937">
        <v>2</v>
      </c>
      <c r="C1937" s="1" t="s">
        <v>1958</v>
      </c>
      <c r="D1937">
        <v>2</v>
      </c>
      <c r="E1937">
        <v>3</v>
      </c>
      <c r="F1937">
        <v>11</v>
      </c>
      <c r="G1937">
        <v>1</v>
      </c>
      <c r="H1937">
        <v>52</v>
      </c>
      <c r="I1937">
        <v>1</v>
      </c>
      <c r="J1937">
        <v>1</v>
      </c>
      <c r="K1937">
        <v>6</v>
      </c>
      <c r="L1937">
        <v>12</v>
      </c>
      <c r="M1937">
        <v>2</v>
      </c>
      <c r="N1937">
        <v>1</v>
      </c>
      <c r="O1937">
        <v>5</v>
      </c>
      <c r="P1937">
        <v>1</v>
      </c>
      <c r="Q1937">
        <v>42</v>
      </c>
      <c r="R1937">
        <v>-1</v>
      </c>
      <c r="S1937">
        <v>0</v>
      </c>
      <c r="T1937">
        <v>170.2</v>
      </c>
      <c r="U1937">
        <v>139.80000000000001</v>
      </c>
      <c r="V1937">
        <v>48.26</v>
      </c>
      <c r="W1937">
        <v>0.97099999999999997</v>
      </c>
      <c r="X1937">
        <v>2</v>
      </c>
      <c r="Y1937">
        <v>1</v>
      </c>
      <c r="Z1937">
        <f>IF(AND(MIN(data!D1937:'data'!K1937, data!M1937:'data'!Y1937)&gt;=0, IF(data!L1937&lt;0, FALSE, data!L1937&lt;=95),COUNTA(data!D1937:'data'!Y1937)=22), 1, 0)</f>
        <v>0</v>
      </c>
      <c r="AA1937">
        <f>IF(data!D1937=3, IF(COUNTIFS(data!A:A, data!A1937, data!G:G, "&lt;&gt;2")=0, 1, 0), 0)</f>
        <v>0</v>
      </c>
      <c r="AB1937">
        <f>IF(AND(data!G1937=2, COUNTIFS(data!A:A, data!A1937, data!G:G, 2) = data!D1937), 1, 0)</f>
        <v>0</v>
      </c>
      <c r="AC1937" t="str">
        <f>IF(AB1937=1, data!D1937, "0")</f>
        <v>0</v>
      </c>
    </row>
    <row r="1938" spans="1:29" x14ac:dyDescent="0.25">
      <c r="A1938" s="1">
        <v>257181</v>
      </c>
      <c r="B1938">
        <v>1</v>
      </c>
      <c r="C1938" s="1" t="s">
        <v>1959</v>
      </c>
      <c r="D1938">
        <v>1</v>
      </c>
      <c r="E1938">
        <v>3</v>
      </c>
      <c r="F1938">
        <v>11</v>
      </c>
      <c r="G1938">
        <v>1</v>
      </c>
      <c r="H1938">
        <v>52</v>
      </c>
      <c r="I1938">
        <v>6</v>
      </c>
      <c r="J1938">
        <v>1</v>
      </c>
      <c r="K1938">
        <v>7</v>
      </c>
      <c r="L1938">
        <v>8</v>
      </c>
      <c r="M1938">
        <v>3</v>
      </c>
      <c r="N1938">
        <v>4</v>
      </c>
      <c r="O1938">
        <v>2</v>
      </c>
      <c r="P1938">
        <v>1</v>
      </c>
      <c r="Q1938">
        <v>0.11600000000000001</v>
      </c>
      <c r="R1938">
        <v>-1</v>
      </c>
      <c r="S1938">
        <v>0</v>
      </c>
      <c r="T1938">
        <v>154.19999999999999</v>
      </c>
      <c r="U1938">
        <v>48.9</v>
      </c>
      <c r="V1938">
        <v>20.565999999999999</v>
      </c>
      <c r="W1938">
        <v>0.86399999999999999</v>
      </c>
      <c r="X1938">
        <v>-8</v>
      </c>
      <c r="Y1938">
        <v>3</v>
      </c>
      <c r="Z1938">
        <f>IF(AND(MIN(data!D1938:'data'!K1938, data!M1938:'data'!Y1938)&gt;=0, IF(data!L1938&lt;0, FALSE, data!L1938&lt;=95),COUNTA(data!D1938:'data'!Y1938)=22), 1, 0)</f>
        <v>0</v>
      </c>
      <c r="AA1938">
        <f>IF(data!D1938=3, IF(COUNTIFS(data!A:A, data!A1938, data!G:G, "&lt;&gt;2")=0, 1, 0), 0)</f>
        <v>0</v>
      </c>
      <c r="AB1938">
        <f>IF(AND(data!G1938=2, COUNTIFS(data!A:A, data!A1938, data!G:G, 2) = data!D1938), 1, 0)</f>
        <v>0</v>
      </c>
      <c r="AC1938" t="str">
        <f>IF(AB1938=1, data!D1938, "0")</f>
        <v>0</v>
      </c>
    </row>
    <row r="1939" spans="1:29" x14ac:dyDescent="0.25">
      <c r="A1939" s="1">
        <v>257201</v>
      </c>
      <c r="B1939">
        <v>1</v>
      </c>
      <c r="C1939" s="1" t="s">
        <v>1960</v>
      </c>
      <c r="D1939">
        <v>1</v>
      </c>
      <c r="E1939">
        <v>3</v>
      </c>
      <c r="F1939">
        <v>11</v>
      </c>
      <c r="G1939">
        <v>2</v>
      </c>
      <c r="H1939">
        <v>63</v>
      </c>
      <c r="I1939">
        <v>2</v>
      </c>
      <c r="J1939">
        <v>1</v>
      </c>
      <c r="K1939">
        <v>7</v>
      </c>
      <c r="L1939">
        <v>97</v>
      </c>
      <c r="M1939">
        <v>4</v>
      </c>
      <c r="N1939">
        <v>4</v>
      </c>
      <c r="O1939">
        <v>3</v>
      </c>
      <c r="P1939">
        <v>1</v>
      </c>
      <c r="Q1939">
        <v>22.614999999999998</v>
      </c>
      <c r="R1939">
        <v>-1</v>
      </c>
      <c r="S1939">
        <v>1</v>
      </c>
      <c r="T1939">
        <v>167.1</v>
      </c>
      <c r="U1939">
        <v>71.2</v>
      </c>
      <c r="V1939">
        <v>25.498999999999999</v>
      </c>
      <c r="W1939">
        <v>0.95499999999999996</v>
      </c>
      <c r="X1939">
        <v>2</v>
      </c>
      <c r="Y1939">
        <v>3</v>
      </c>
      <c r="Z1939">
        <f>IF(AND(MIN(data!D1939:'data'!K1939, data!M1939:'data'!Y1939)&gt;=0, IF(data!L1939&lt;0, FALSE, data!L1939&lt;=95),COUNTA(data!D1939:'data'!Y1939)=22), 1, 0)</f>
        <v>0</v>
      </c>
      <c r="AA1939">
        <f>IF(data!D1939=3, IF(COUNTIFS(data!A:A, data!A1939, data!G:G, "&lt;&gt;2")=0, 1, 0), 0)</f>
        <v>0</v>
      </c>
      <c r="AB1939">
        <f>IF(AND(data!G1939=2, COUNTIFS(data!A:A, data!A1939, data!G:G, 2) = data!D1939), 1, 0)</f>
        <v>1</v>
      </c>
      <c r="AC1939">
        <f>IF(AB1939=1, data!D1939, "0")</f>
        <v>1</v>
      </c>
    </row>
    <row r="1940" spans="1:29" x14ac:dyDescent="0.25">
      <c r="A1940" s="1">
        <v>257251</v>
      </c>
      <c r="B1940">
        <v>1</v>
      </c>
      <c r="C1940" s="1" t="s">
        <v>1961</v>
      </c>
      <c r="D1940">
        <v>3</v>
      </c>
      <c r="E1940">
        <v>3</v>
      </c>
      <c r="F1940">
        <v>11</v>
      </c>
      <c r="G1940">
        <v>2</v>
      </c>
      <c r="H1940">
        <v>26</v>
      </c>
      <c r="I1940">
        <v>1</v>
      </c>
      <c r="J1940">
        <v>1</v>
      </c>
      <c r="K1940">
        <v>5</v>
      </c>
      <c r="L1940">
        <v>6</v>
      </c>
      <c r="M1940">
        <v>3</v>
      </c>
      <c r="N1940">
        <v>4</v>
      </c>
      <c r="O1940">
        <v>2</v>
      </c>
      <c r="P1940">
        <v>1</v>
      </c>
      <c r="Q1940">
        <v>10.875</v>
      </c>
      <c r="R1940">
        <v>-1</v>
      </c>
      <c r="S1940">
        <v>1</v>
      </c>
      <c r="T1940">
        <v>162.5</v>
      </c>
      <c r="U1940">
        <v>47.3</v>
      </c>
      <c r="V1940">
        <v>17.911999999999999</v>
      </c>
      <c r="W1940">
        <v>0.75900000000000001</v>
      </c>
      <c r="X1940">
        <v>3</v>
      </c>
      <c r="Y1940">
        <v>2</v>
      </c>
      <c r="Z1940">
        <f>IF(AND(MIN(data!D1940:'data'!K1940, data!M1940:'data'!Y1940)&gt;=0, IF(data!L1940&lt;0, FALSE, data!L1940&lt;=95),COUNTA(data!D1940:'data'!Y1940)=22), 1, 0)</f>
        <v>0</v>
      </c>
      <c r="AA1940">
        <f>IF(data!D1940=3, IF(COUNTIFS(data!A:A, data!A1940, data!G:G, "&lt;&gt;2")=0, 1, 0), 0)</f>
        <v>0</v>
      </c>
      <c r="AB1940">
        <f>IF(AND(data!G1940=2, COUNTIFS(data!A:A, data!A1940, data!G:G, 2) = data!D1940), 1, 0)</f>
        <v>0</v>
      </c>
      <c r="AC1940" t="str">
        <f>IF(AB1940=1, data!D1940, "0")</f>
        <v>0</v>
      </c>
    </row>
    <row r="1941" spans="1:29" x14ac:dyDescent="0.25">
      <c r="A1941" s="1">
        <v>257251</v>
      </c>
      <c r="B1941">
        <v>2</v>
      </c>
      <c r="C1941" s="1" t="s">
        <v>1962</v>
      </c>
      <c r="D1941">
        <v>3</v>
      </c>
      <c r="E1941">
        <v>3</v>
      </c>
      <c r="F1941">
        <v>11</v>
      </c>
      <c r="G1941">
        <v>1</v>
      </c>
      <c r="H1941">
        <v>3</v>
      </c>
      <c r="I1941">
        <v>-1</v>
      </c>
      <c r="J1941">
        <v>1</v>
      </c>
      <c r="K1941">
        <v>-1</v>
      </c>
      <c r="L1941">
        <v>6</v>
      </c>
      <c r="M1941">
        <v>3</v>
      </c>
      <c r="N1941">
        <v>-1</v>
      </c>
      <c r="O1941">
        <v>-1</v>
      </c>
      <c r="P1941">
        <v>-1</v>
      </c>
      <c r="Q1941">
        <v>-1</v>
      </c>
      <c r="R1941">
        <v>-1</v>
      </c>
      <c r="S1941">
        <v>-2</v>
      </c>
      <c r="T1941">
        <v>97.5</v>
      </c>
      <c r="U1941">
        <v>15.5</v>
      </c>
      <c r="V1941">
        <v>16.305</v>
      </c>
      <c r="W1941">
        <v>-1</v>
      </c>
      <c r="X1941">
        <v>-2</v>
      </c>
      <c r="Y1941">
        <v>-2</v>
      </c>
      <c r="Z1941">
        <f>IF(AND(MIN(data!D1941:'data'!K1941, data!M1941:'data'!Y1941)&gt;=0, IF(data!L1941&lt;0, FALSE, data!L1941&lt;=95),COUNTA(data!D1941:'data'!Y1941)=22), 1, 0)</f>
        <v>0</v>
      </c>
      <c r="AA1941">
        <f>IF(data!D1941=3, IF(COUNTIFS(data!A:A, data!A1941, data!G:G, "&lt;&gt;2")=0, 1, 0), 0)</f>
        <v>0</v>
      </c>
      <c r="AB1941">
        <f>IF(AND(data!G1941=2, COUNTIFS(data!A:A, data!A1941, data!G:G, 2) = data!D1941), 1, 0)</f>
        <v>0</v>
      </c>
      <c r="AC1941" t="str">
        <f>IF(AB1941=1, data!D1941, "0")</f>
        <v>0</v>
      </c>
    </row>
    <row r="1942" spans="1:29" x14ac:dyDescent="0.25">
      <c r="A1942" s="1">
        <v>257251</v>
      </c>
      <c r="B1942">
        <v>3</v>
      </c>
      <c r="C1942" s="1" t="s">
        <v>1963</v>
      </c>
      <c r="D1942">
        <v>3</v>
      </c>
      <c r="E1942">
        <v>3</v>
      </c>
      <c r="F1942">
        <v>11</v>
      </c>
      <c r="G1942">
        <v>1</v>
      </c>
      <c r="H1942">
        <v>2</v>
      </c>
      <c r="I1942">
        <v>-1</v>
      </c>
      <c r="J1942">
        <v>1</v>
      </c>
      <c r="K1942">
        <v>-1</v>
      </c>
      <c r="L1942">
        <v>6</v>
      </c>
      <c r="M1942">
        <v>2</v>
      </c>
      <c r="N1942">
        <v>-1</v>
      </c>
      <c r="O1942">
        <v>-1</v>
      </c>
      <c r="P1942">
        <v>-1</v>
      </c>
      <c r="Q1942">
        <v>-1</v>
      </c>
      <c r="R1942">
        <v>-1</v>
      </c>
      <c r="S1942">
        <v>-2</v>
      </c>
      <c r="T1942">
        <v>88.6</v>
      </c>
      <c r="U1942">
        <v>13.2</v>
      </c>
      <c r="V1942">
        <v>16.815000000000001</v>
      </c>
      <c r="W1942">
        <v>-1</v>
      </c>
      <c r="X1942">
        <v>-2</v>
      </c>
      <c r="Y1942">
        <v>-2</v>
      </c>
      <c r="Z1942">
        <f>IF(AND(MIN(data!D1942:'data'!K1942, data!M1942:'data'!Y1942)&gt;=0, IF(data!L1942&lt;0, FALSE, data!L1942&lt;=95),COUNTA(data!D1942:'data'!Y1942)=22), 1, 0)</f>
        <v>0</v>
      </c>
      <c r="AA1942">
        <f>IF(data!D1942=3, IF(COUNTIFS(data!A:A, data!A1942, data!G:G, "&lt;&gt;2")=0, 1, 0), 0)</f>
        <v>0</v>
      </c>
      <c r="AB1942">
        <f>IF(AND(data!G1942=2, COUNTIFS(data!A:A, data!A1942, data!G:G, 2) = data!D1942), 1, 0)</f>
        <v>0</v>
      </c>
      <c r="AC1942" t="str">
        <f>IF(AB1942=1, data!D1942, "0")</f>
        <v>0</v>
      </c>
    </row>
    <row r="1943" spans="1:29" x14ac:dyDescent="0.25">
      <c r="A1943" s="1">
        <v>257271</v>
      </c>
      <c r="B1943">
        <v>1</v>
      </c>
      <c r="C1943" s="1" t="s">
        <v>1964</v>
      </c>
      <c r="D1943">
        <v>2</v>
      </c>
      <c r="E1943">
        <v>3</v>
      </c>
      <c r="F1943">
        <v>11</v>
      </c>
      <c r="G1943">
        <v>2</v>
      </c>
      <c r="H1943">
        <v>27</v>
      </c>
      <c r="I1943">
        <v>1</v>
      </c>
      <c r="J1943">
        <v>1</v>
      </c>
      <c r="K1943">
        <v>2</v>
      </c>
      <c r="L1943">
        <v>2</v>
      </c>
      <c r="M1943">
        <v>2</v>
      </c>
      <c r="N1943">
        <v>1</v>
      </c>
      <c r="O1943">
        <v>5</v>
      </c>
      <c r="P1943">
        <v>1</v>
      </c>
      <c r="Q1943">
        <v>5.625</v>
      </c>
      <c r="R1943">
        <v>-1</v>
      </c>
      <c r="S1943">
        <v>1</v>
      </c>
      <c r="T1943">
        <v>159.30000000000001</v>
      </c>
      <c r="U1943">
        <v>55.2</v>
      </c>
      <c r="V1943">
        <v>21.751999999999999</v>
      </c>
      <c r="W1943">
        <v>0.65900000000000003</v>
      </c>
      <c r="X1943">
        <v>3</v>
      </c>
      <c r="Y1943">
        <v>3</v>
      </c>
      <c r="Z1943">
        <f>IF(AND(MIN(data!D1943:'data'!K1943, data!M1943:'data'!Y1943)&gt;=0, IF(data!L1943&lt;0, FALSE, data!L1943&lt;=95),COUNTA(data!D1943:'data'!Y1943)=22), 1, 0)</f>
        <v>0</v>
      </c>
      <c r="AA1943">
        <f>IF(data!D1943=3, IF(COUNTIFS(data!A:A, data!A1943, data!G:G, "&lt;&gt;2")=0, 1, 0), 0)</f>
        <v>0</v>
      </c>
      <c r="AB1943">
        <f>IF(AND(data!G1943=2, COUNTIFS(data!A:A, data!A1943, data!G:G, 2) = data!D1943), 1, 0)</f>
        <v>1</v>
      </c>
      <c r="AC1943">
        <f>IF(AB1943=1, data!D1943, "0")</f>
        <v>2</v>
      </c>
    </row>
    <row r="1944" spans="1:29" x14ac:dyDescent="0.25">
      <c r="A1944" s="1">
        <v>257271</v>
      </c>
      <c r="B1944">
        <v>2</v>
      </c>
      <c r="C1944" s="1" t="s">
        <v>1965</v>
      </c>
      <c r="D1944">
        <v>2</v>
      </c>
      <c r="E1944">
        <v>3</v>
      </c>
      <c r="F1944">
        <v>11</v>
      </c>
      <c r="G1944">
        <v>2</v>
      </c>
      <c r="H1944">
        <v>6</v>
      </c>
      <c r="I1944">
        <v>-1</v>
      </c>
      <c r="J1944">
        <v>1</v>
      </c>
      <c r="K1944">
        <v>-1</v>
      </c>
      <c r="L1944">
        <v>2</v>
      </c>
      <c r="M1944">
        <v>2</v>
      </c>
      <c r="N1944">
        <v>-1</v>
      </c>
      <c r="O1944">
        <v>-1</v>
      </c>
      <c r="P1944">
        <v>-1</v>
      </c>
      <c r="Q1944">
        <v>-1</v>
      </c>
      <c r="R1944">
        <v>-1</v>
      </c>
      <c r="S1944">
        <v>-2</v>
      </c>
      <c r="T1944">
        <v>99.8</v>
      </c>
      <c r="U1944">
        <v>14.2</v>
      </c>
      <c r="V1944">
        <v>14.257</v>
      </c>
      <c r="W1944">
        <v>-1</v>
      </c>
      <c r="X1944">
        <v>-2</v>
      </c>
      <c r="Y1944">
        <v>-2</v>
      </c>
      <c r="Z1944">
        <f>IF(AND(MIN(data!D1944:'data'!K1944, data!M1944:'data'!Y1944)&gt;=0, IF(data!L1944&lt;0, FALSE, data!L1944&lt;=95),COUNTA(data!D1944:'data'!Y1944)=22), 1, 0)</f>
        <v>0</v>
      </c>
      <c r="AA1944">
        <f>IF(data!D1944=3, IF(COUNTIFS(data!A:A, data!A1944, data!G:G, "&lt;&gt;2")=0, 1, 0), 0)</f>
        <v>0</v>
      </c>
      <c r="AB1944">
        <f>IF(AND(data!G1944=2, COUNTIFS(data!A:A, data!A1944, data!G:G, 2) = data!D1944), 1, 0)</f>
        <v>1</v>
      </c>
      <c r="AC1944">
        <f>IF(AB1944=1, data!D1944, "0")</f>
        <v>2</v>
      </c>
    </row>
    <row r="1945" spans="1:29" x14ac:dyDescent="0.25">
      <c r="A1945" s="1">
        <v>257371</v>
      </c>
      <c r="B1945">
        <v>1</v>
      </c>
      <c r="C1945" s="1" t="s">
        <v>1966</v>
      </c>
      <c r="D1945">
        <v>2</v>
      </c>
      <c r="E1945">
        <v>3</v>
      </c>
      <c r="F1945">
        <v>11</v>
      </c>
      <c r="G1945">
        <v>2</v>
      </c>
      <c r="H1945">
        <v>22</v>
      </c>
      <c r="I1945">
        <v>1</v>
      </c>
      <c r="J1945">
        <v>1</v>
      </c>
      <c r="K1945">
        <v>3</v>
      </c>
      <c r="L1945">
        <v>-1</v>
      </c>
      <c r="M1945">
        <v>3</v>
      </c>
      <c r="N1945">
        <v>1</v>
      </c>
      <c r="O1945">
        <v>5</v>
      </c>
      <c r="P1945">
        <v>1</v>
      </c>
      <c r="Q1945">
        <v>12.75</v>
      </c>
      <c r="R1945">
        <v>4</v>
      </c>
      <c r="S1945">
        <v>1</v>
      </c>
      <c r="T1945">
        <v>168.6</v>
      </c>
      <c r="U1945">
        <v>80.3</v>
      </c>
      <c r="V1945">
        <v>28.248999999999999</v>
      </c>
      <c r="W1945">
        <v>0.85699999999999998</v>
      </c>
      <c r="X1945">
        <v>1</v>
      </c>
      <c r="Y1945">
        <v>1</v>
      </c>
      <c r="Z1945">
        <f>IF(AND(MIN(data!D1945:'data'!K1945, data!M1945:'data'!Y1945)&gt;=0, IF(data!L1945&lt;0, FALSE, data!L1945&lt;=95),COUNTA(data!D1945:'data'!Y1945)=22), 1, 0)</f>
        <v>0</v>
      </c>
      <c r="AA1945">
        <f>IF(data!D1945=3, IF(COUNTIFS(data!A:A, data!A1945, data!G:G, "&lt;&gt;2")=0, 1, 0), 0)</f>
        <v>0</v>
      </c>
      <c r="AB1945">
        <f>IF(AND(data!G1945=2, COUNTIFS(data!A:A, data!A1945, data!G:G, 2) = data!D1945), 1, 0)</f>
        <v>1</v>
      </c>
      <c r="AC1945">
        <f>IF(AB1945=1, data!D1945, "0")</f>
        <v>2</v>
      </c>
    </row>
    <row r="1946" spans="1:29" x14ac:dyDescent="0.25">
      <c r="A1946" s="1">
        <v>257371</v>
      </c>
      <c r="B1946">
        <v>2</v>
      </c>
      <c r="C1946" s="1" t="s">
        <v>1967</v>
      </c>
      <c r="D1946">
        <v>2</v>
      </c>
      <c r="E1946">
        <v>3</v>
      </c>
      <c r="F1946">
        <v>11</v>
      </c>
      <c r="G1946">
        <v>2</v>
      </c>
      <c r="H1946">
        <v>19</v>
      </c>
      <c r="I1946">
        <v>1</v>
      </c>
      <c r="J1946">
        <v>1</v>
      </c>
      <c r="K1946">
        <v>2</v>
      </c>
      <c r="L1946">
        <v>-1</v>
      </c>
      <c r="M1946">
        <v>3</v>
      </c>
      <c r="N1946">
        <v>1</v>
      </c>
      <c r="O1946">
        <v>5</v>
      </c>
      <c r="P1946">
        <v>1</v>
      </c>
      <c r="Q1946">
        <v>21.72</v>
      </c>
      <c r="R1946">
        <v>4</v>
      </c>
      <c r="S1946">
        <v>5</v>
      </c>
      <c r="T1946">
        <v>163.1</v>
      </c>
      <c r="U1946">
        <v>54</v>
      </c>
      <c r="V1946">
        <v>20.3</v>
      </c>
      <c r="W1946">
        <v>0.78600000000000003</v>
      </c>
      <c r="X1946">
        <v>1</v>
      </c>
      <c r="Y1946">
        <v>3</v>
      </c>
      <c r="Z1946">
        <f>IF(AND(MIN(data!D1946:'data'!K1946, data!M1946:'data'!Y1946)&gt;=0, IF(data!L1946&lt;0, FALSE, data!L1946&lt;=95),COUNTA(data!D1946:'data'!Y1946)=22), 1, 0)</f>
        <v>0</v>
      </c>
      <c r="AA1946">
        <f>IF(data!D1946=3, IF(COUNTIFS(data!A:A, data!A1946, data!G:G, "&lt;&gt;2")=0, 1, 0), 0)</f>
        <v>0</v>
      </c>
      <c r="AB1946">
        <f>IF(AND(data!G1946=2, COUNTIFS(data!A:A, data!A1946, data!G:G, 2) = data!D1946), 1, 0)</f>
        <v>1</v>
      </c>
      <c r="AC1946">
        <f>IF(AB1946=1, data!D1946, "0")</f>
        <v>2</v>
      </c>
    </row>
    <row r="1947" spans="1:29" x14ac:dyDescent="0.25">
      <c r="A1947" s="1">
        <v>258051</v>
      </c>
      <c r="B1947">
        <v>1</v>
      </c>
      <c r="C1947" s="1" t="s">
        <v>1968</v>
      </c>
      <c r="D1947">
        <v>2</v>
      </c>
      <c r="E1947">
        <v>3</v>
      </c>
      <c r="F1947">
        <v>12</v>
      </c>
      <c r="G1947">
        <v>1</v>
      </c>
      <c r="H1947">
        <v>55</v>
      </c>
      <c r="I1947">
        <v>2</v>
      </c>
      <c r="J1947">
        <v>1</v>
      </c>
      <c r="K1947">
        <v>4</v>
      </c>
      <c r="L1947">
        <v>10</v>
      </c>
      <c r="M1947">
        <v>4</v>
      </c>
      <c r="N1947">
        <v>3</v>
      </c>
      <c r="O1947">
        <v>5</v>
      </c>
      <c r="P1947">
        <v>1</v>
      </c>
      <c r="Q1947">
        <v>18.75</v>
      </c>
      <c r="R1947">
        <v>-1</v>
      </c>
      <c r="S1947">
        <v>0</v>
      </c>
      <c r="T1947">
        <v>169</v>
      </c>
      <c r="U1947">
        <v>86.1</v>
      </c>
      <c r="V1947">
        <v>30.146000000000001</v>
      </c>
      <c r="W1947">
        <v>0.88500000000000001</v>
      </c>
      <c r="X1947">
        <v>1</v>
      </c>
      <c r="Y1947">
        <v>3</v>
      </c>
      <c r="Z1947">
        <f>IF(AND(MIN(data!D1947:'data'!K1947, data!M1947:'data'!Y1947)&gt;=0, IF(data!L1947&lt;0, FALSE, data!L1947&lt;=95),COUNTA(data!D1947:'data'!Y1947)=22), 1, 0)</f>
        <v>0</v>
      </c>
      <c r="AA1947">
        <f>IF(data!D1947=3, IF(COUNTIFS(data!A:A, data!A1947, data!G:G, "&lt;&gt;2")=0, 1, 0), 0)</f>
        <v>0</v>
      </c>
      <c r="AB1947">
        <f>IF(AND(data!G1947=2, COUNTIFS(data!A:A, data!A1947, data!G:G, 2) = data!D1947), 1, 0)</f>
        <v>0</v>
      </c>
      <c r="AC1947" t="str">
        <f>IF(AB1947=1, data!D1947, "0")</f>
        <v>0</v>
      </c>
    </row>
    <row r="1948" spans="1:29" x14ac:dyDescent="0.25">
      <c r="A1948" s="1">
        <v>258051</v>
      </c>
      <c r="B1948">
        <v>2</v>
      </c>
      <c r="C1948" s="1" t="s">
        <v>1969</v>
      </c>
      <c r="D1948">
        <v>2</v>
      </c>
      <c r="E1948">
        <v>3</v>
      </c>
      <c r="F1948">
        <v>12</v>
      </c>
      <c r="G1948">
        <v>2</v>
      </c>
      <c r="H1948">
        <v>54</v>
      </c>
      <c r="I1948">
        <v>2</v>
      </c>
      <c r="J1948">
        <v>1</v>
      </c>
      <c r="K1948">
        <v>4</v>
      </c>
      <c r="L1948">
        <v>10</v>
      </c>
      <c r="M1948">
        <v>5</v>
      </c>
      <c r="N1948">
        <v>3</v>
      </c>
      <c r="O1948">
        <v>5</v>
      </c>
      <c r="P1948">
        <v>1</v>
      </c>
      <c r="Q1948">
        <v>7.7500000000000098</v>
      </c>
      <c r="R1948">
        <v>-1</v>
      </c>
      <c r="S1948">
        <v>1</v>
      </c>
      <c r="T1948">
        <v>166.2</v>
      </c>
      <c r="U1948">
        <v>65.599999999999994</v>
      </c>
      <c r="V1948">
        <v>23.748999999999999</v>
      </c>
      <c r="W1948">
        <v>0.72099999999999997</v>
      </c>
      <c r="X1948">
        <v>1</v>
      </c>
      <c r="Y1948">
        <v>3</v>
      </c>
      <c r="Z1948">
        <f>IF(AND(MIN(data!D1948:'data'!K1948, data!M1948:'data'!Y1948)&gt;=0, IF(data!L1948&lt;0, FALSE, data!L1948&lt;=95),COUNTA(data!D1948:'data'!Y1948)=22), 1, 0)</f>
        <v>0</v>
      </c>
      <c r="AA1948">
        <f>IF(data!D1948=3, IF(COUNTIFS(data!A:A, data!A1948, data!G:G, "&lt;&gt;2")=0, 1, 0), 0)</f>
        <v>0</v>
      </c>
      <c r="AB1948">
        <f>IF(AND(data!G1948=2, COUNTIFS(data!A:A, data!A1948, data!G:G, 2) = data!D1948), 1, 0)</f>
        <v>0</v>
      </c>
      <c r="AC1948" t="str">
        <f>IF(AB1948=1, data!D1948, "0")</f>
        <v>0</v>
      </c>
    </row>
    <row r="1949" spans="1:29" x14ac:dyDescent="0.25">
      <c r="A1949" s="1">
        <v>258151</v>
      </c>
      <c r="B1949">
        <v>1</v>
      </c>
      <c r="C1949" s="1" t="s">
        <v>1970</v>
      </c>
      <c r="D1949">
        <v>3</v>
      </c>
      <c r="E1949">
        <v>3</v>
      </c>
      <c r="F1949">
        <v>12</v>
      </c>
      <c r="G1949">
        <v>1</v>
      </c>
      <c r="H1949">
        <v>31</v>
      </c>
      <c r="I1949">
        <v>2</v>
      </c>
      <c r="J1949">
        <v>1</v>
      </c>
      <c r="K1949">
        <v>4</v>
      </c>
      <c r="L1949">
        <v>31</v>
      </c>
      <c r="M1949">
        <v>1</v>
      </c>
      <c r="N1949">
        <v>3</v>
      </c>
      <c r="O1949">
        <v>5</v>
      </c>
      <c r="P1949">
        <v>1</v>
      </c>
      <c r="Q1949">
        <v>22.5</v>
      </c>
      <c r="R1949">
        <v>-1</v>
      </c>
      <c r="S1949">
        <v>0</v>
      </c>
      <c r="T1949">
        <v>173.8</v>
      </c>
      <c r="U1949">
        <v>85.5</v>
      </c>
      <c r="V1949">
        <v>28.305</v>
      </c>
      <c r="W1949">
        <v>-1</v>
      </c>
      <c r="X1949">
        <v>1</v>
      </c>
      <c r="Y1949">
        <v>3</v>
      </c>
      <c r="Z1949">
        <f>IF(AND(MIN(data!D1949:'data'!K1949, data!M1949:'data'!Y1949)&gt;=0, IF(data!L1949&lt;0, FALSE, data!L1949&lt;=95),COUNTA(data!D1949:'data'!Y1949)=22), 1, 0)</f>
        <v>0</v>
      </c>
      <c r="AA1949">
        <f>IF(data!D1949=3, IF(COUNTIFS(data!A:A, data!A1949, data!G:G, "&lt;&gt;2")=0, 1, 0), 0)</f>
        <v>0</v>
      </c>
      <c r="AB1949">
        <f>IF(AND(data!G1949=2, COUNTIFS(data!A:A, data!A1949, data!G:G, 2) = data!D1949), 1, 0)</f>
        <v>0</v>
      </c>
      <c r="AC1949" t="str">
        <f>IF(AB1949=1, data!D1949, "0")</f>
        <v>0</v>
      </c>
    </row>
    <row r="1950" spans="1:29" x14ac:dyDescent="0.25">
      <c r="A1950" s="1">
        <v>258151</v>
      </c>
      <c r="B1950">
        <v>2</v>
      </c>
      <c r="C1950" s="1" t="s">
        <v>1971</v>
      </c>
      <c r="D1950">
        <v>3</v>
      </c>
      <c r="E1950">
        <v>3</v>
      </c>
      <c r="F1950">
        <v>12</v>
      </c>
      <c r="G1950">
        <v>2</v>
      </c>
      <c r="H1950">
        <v>27</v>
      </c>
      <c r="I1950">
        <v>2</v>
      </c>
      <c r="J1950">
        <v>1</v>
      </c>
      <c r="K1950">
        <v>4</v>
      </c>
      <c r="L1950">
        <v>31</v>
      </c>
      <c r="M1950">
        <v>2</v>
      </c>
      <c r="N1950">
        <v>4</v>
      </c>
      <c r="O1950">
        <v>3</v>
      </c>
      <c r="P1950">
        <v>1</v>
      </c>
      <c r="Q1950">
        <v>12</v>
      </c>
      <c r="R1950">
        <v>-1</v>
      </c>
      <c r="S1950">
        <v>0</v>
      </c>
      <c r="T1950">
        <v>164</v>
      </c>
      <c r="U1950">
        <v>55.6</v>
      </c>
      <c r="V1950">
        <v>20.672000000000001</v>
      </c>
      <c r="W1950">
        <v>-1</v>
      </c>
      <c r="X1950">
        <v>1</v>
      </c>
      <c r="Y1950">
        <v>3</v>
      </c>
      <c r="Z1950">
        <f>IF(AND(MIN(data!D1950:'data'!K1950, data!M1950:'data'!Y1950)&gt;=0, IF(data!L1950&lt;0, FALSE, data!L1950&lt;=95),COUNTA(data!D1950:'data'!Y1950)=22), 1, 0)</f>
        <v>0</v>
      </c>
      <c r="AA1950">
        <f>IF(data!D1950=3, IF(COUNTIFS(data!A:A, data!A1950, data!G:G, "&lt;&gt;2")=0, 1, 0), 0)</f>
        <v>0</v>
      </c>
      <c r="AB1950">
        <f>IF(AND(data!G1950=2, COUNTIFS(data!A:A, data!A1950, data!G:G, 2) = data!D1950), 1, 0)</f>
        <v>0</v>
      </c>
      <c r="AC1950" t="str">
        <f>IF(AB1950=1, data!D1950, "0")</f>
        <v>0</v>
      </c>
    </row>
    <row r="1951" spans="1:29" x14ac:dyDescent="0.25">
      <c r="A1951" s="1">
        <v>258151</v>
      </c>
      <c r="B1951">
        <v>3</v>
      </c>
      <c r="C1951" s="1" t="s">
        <v>1972</v>
      </c>
      <c r="D1951">
        <v>3</v>
      </c>
      <c r="E1951">
        <v>3</v>
      </c>
      <c r="F1951">
        <v>12</v>
      </c>
      <c r="G1951">
        <v>2</v>
      </c>
      <c r="H1951">
        <v>1</v>
      </c>
      <c r="I1951">
        <v>-1</v>
      </c>
      <c r="J1951">
        <v>1</v>
      </c>
      <c r="K1951">
        <v>-1</v>
      </c>
      <c r="L1951">
        <v>31</v>
      </c>
      <c r="M1951">
        <v>1</v>
      </c>
      <c r="N1951">
        <v>-1</v>
      </c>
      <c r="O1951">
        <v>-1</v>
      </c>
      <c r="P1951">
        <v>-1</v>
      </c>
      <c r="Q1951">
        <v>-1</v>
      </c>
      <c r="R1951">
        <v>-1</v>
      </c>
      <c r="S1951">
        <v>-2</v>
      </c>
      <c r="T1951">
        <v>-1</v>
      </c>
      <c r="U1951">
        <v>10.199999999999999</v>
      </c>
      <c r="V1951">
        <v>-1</v>
      </c>
      <c r="W1951">
        <v>-1</v>
      </c>
      <c r="X1951">
        <v>-2</v>
      </c>
      <c r="Y1951">
        <v>-2</v>
      </c>
      <c r="Z1951">
        <f>IF(AND(MIN(data!D1951:'data'!K1951, data!M1951:'data'!Y1951)&gt;=0, IF(data!L1951&lt;0, FALSE, data!L1951&lt;=95),COUNTA(data!D1951:'data'!Y1951)=22), 1, 0)</f>
        <v>0</v>
      </c>
      <c r="AA1951">
        <f>IF(data!D1951=3, IF(COUNTIFS(data!A:A, data!A1951, data!G:G, "&lt;&gt;2")=0, 1, 0), 0)</f>
        <v>0</v>
      </c>
      <c r="AB1951">
        <f>IF(AND(data!G1951=2, COUNTIFS(data!A:A, data!A1951, data!G:G, 2) = data!D1951), 1, 0)</f>
        <v>0</v>
      </c>
      <c r="AC1951" t="str">
        <f>IF(AB1951=1, data!D1951, "0")</f>
        <v>0</v>
      </c>
    </row>
    <row r="1952" spans="1:29" x14ac:dyDescent="0.25">
      <c r="A1952" s="1">
        <v>258181</v>
      </c>
      <c r="B1952">
        <v>1</v>
      </c>
      <c r="C1952" s="1" t="s">
        <v>1973</v>
      </c>
      <c r="D1952">
        <v>3</v>
      </c>
      <c r="E1952">
        <v>3</v>
      </c>
      <c r="F1952">
        <v>12</v>
      </c>
      <c r="G1952">
        <v>1</v>
      </c>
      <c r="H1952">
        <v>58</v>
      </c>
      <c r="I1952">
        <v>6</v>
      </c>
      <c r="J1952">
        <v>1</v>
      </c>
      <c r="K1952">
        <v>7</v>
      </c>
      <c r="L1952">
        <v>20</v>
      </c>
      <c r="M1952">
        <v>1</v>
      </c>
      <c r="N1952">
        <v>4</v>
      </c>
      <c r="O1952">
        <v>2</v>
      </c>
      <c r="P1952">
        <v>1</v>
      </c>
      <c r="Q1952">
        <v>1.7</v>
      </c>
      <c r="R1952">
        <v>-1</v>
      </c>
      <c r="S1952">
        <v>0</v>
      </c>
      <c r="T1952">
        <v>173.3</v>
      </c>
      <c r="U1952">
        <v>64.599999999999994</v>
      </c>
      <c r="V1952">
        <v>21.51</v>
      </c>
      <c r="W1952">
        <v>0.89400000000000002</v>
      </c>
      <c r="X1952">
        <v>3</v>
      </c>
      <c r="Y1952">
        <v>3</v>
      </c>
      <c r="Z1952">
        <f>IF(AND(MIN(data!D1952:'data'!K1952, data!M1952:'data'!Y1952)&gt;=0, IF(data!L1952&lt;0, FALSE, data!L1952&lt;=95),COUNTA(data!D1952:'data'!Y1952)=22), 1, 0)</f>
        <v>0</v>
      </c>
      <c r="AA1952">
        <f>IF(data!D1952=3, IF(COUNTIFS(data!A:A, data!A1952, data!G:G, "&lt;&gt;2")=0, 1, 0), 0)</f>
        <v>0</v>
      </c>
      <c r="AB1952">
        <f>IF(AND(data!G1952=2, COUNTIFS(data!A:A, data!A1952, data!G:G, 2) = data!D1952), 1, 0)</f>
        <v>0</v>
      </c>
      <c r="AC1952" t="str">
        <f>IF(AB1952=1, data!D1952, "0")</f>
        <v>0</v>
      </c>
    </row>
    <row r="1953" spans="1:29" x14ac:dyDescent="0.25">
      <c r="A1953" s="1">
        <v>258181</v>
      </c>
      <c r="B1953">
        <v>2</v>
      </c>
      <c r="C1953" s="1" t="s">
        <v>1974</v>
      </c>
      <c r="D1953">
        <v>3</v>
      </c>
      <c r="E1953">
        <v>3</v>
      </c>
      <c r="F1953">
        <v>12</v>
      </c>
      <c r="G1953">
        <v>2</v>
      </c>
      <c r="H1953">
        <v>34</v>
      </c>
      <c r="I1953">
        <v>6</v>
      </c>
      <c r="J1953">
        <v>1</v>
      </c>
      <c r="K1953">
        <v>7</v>
      </c>
      <c r="L1953">
        <v>20</v>
      </c>
      <c r="M1953">
        <v>2</v>
      </c>
      <c r="N1953">
        <v>3</v>
      </c>
      <c r="O1953">
        <v>5</v>
      </c>
      <c r="P1953">
        <v>1</v>
      </c>
      <c r="Q1953">
        <v>12</v>
      </c>
      <c r="R1953">
        <v>-1</v>
      </c>
      <c r="S1953">
        <v>1</v>
      </c>
      <c r="T1953">
        <v>163.6</v>
      </c>
      <c r="U1953">
        <v>65.599999999999994</v>
      </c>
      <c r="V1953">
        <v>24.51</v>
      </c>
      <c r="W1953">
        <v>0.78200000000000003</v>
      </c>
      <c r="X1953">
        <v>1</v>
      </c>
      <c r="Y1953">
        <v>3</v>
      </c>
      <c r="Z1953">
        <f>IF(AND(MIN(data!D1953:'data'!K1953, data!M1953:'data'!Y1953)&gt;=0, IF(data!L1953&lt;0, FALSE, data!L1953&lt;=95),COUNTA(data!D1953:'data'!Y1953)=22), 1, 0)</f>
        <v>0</v>
      </c>
      <c r="AA1953">
        <f>IF(data!D1953=3, IF(COUNTIFS(data!A:A, data!A1953, data!G:G, "&lt;&gt;2")=0, 1, 0), 0)</f>
        <v>0</v>
      </c>
      <c r="AB1953">
        <f>IF(AND(data!G1953=2, COUNTIFS(data!A:A, data!A1953, data!G:G, 2) = data!D1953), 1, 0)</f>
        <v>0</v>
      </c>
      <c r="AC1953" t="str">
        <f>IF(AB1953=1, data!D1953, "0")</f>
        <v>0</v>
      </c>
    </row>
    <row r="1954" spans="1:29" x14ac:dyDescent="0.25">
      <c r="A1954" s="1">
        <v>258181</v>
      </c>
      <c r="B1954">
        <v>3</v>
      </c>
      <c r="C1954" s="1" t="s">
        <v>1975</v>
      </c>
      <c r="D1954">
        <v>3</v>
      </c>
      <c r="E1954">
        <v>3</v>
      </c>
      <c r="F1954">
        <v>12</v>
      </c>
      <c r="G1954">
        <v>1</v>
      </c>
      <c r="H1954">
        <v>15</v>
      </c>
      <c r="I1954">
        <v>-1</v>
      </c>
      <c r="J1954">
        <v>1</v>
      </c>
      <c r="K1954">
        <v>-1</v>
      </c>
      <c r="L1954">
        <v>20</v>
      </c>
      <c r="M1954">
        <v>2</v>
      </c>
      <c r="N1954">
        <v>-1</v>
      </c>
      <c r="O1954">
        <v>-1</v>
      </c>
      <c r="P1954">
        <v>-1</v>
      </c>
      <c r="Q1954">
        <v>-1</v>
      </c>
      <c r="R1954">
        <v>-1</v>
      </c>
      <c r="S1954">
        <v>-9</v>
      </c>
      <c r="T1954">
        <v>162.4</v>
      </c>
      <c r="U1954">
        <v>46.4</v>
      </c>
      <c r="V1954">
        <v>17.593</v>
      </c>
      <c r="W1954">
        <v>-1</v>
      </c>
      <c r="X1954">
        <v>3</v>
      </c>
      <c r="Y1954">
        <v>2</v>
      </c>
      <c r="Z1954">
        <f>IF(AND(MIN(data!D1954:'data'!K1954, data!M1954:'data'!Y1954)&gt;=0, IF(data!L1954&lt;0, FALSE, data!L1954&lt;=95),COUNTA(data!D1954:'data'!Y1954)=22), 1, 0)</f>
        <v>0</v>
      </c>
      <c r="AA1954">
        <f>IF(data!D1954=3, IF(COUNTIFS(data!A:A, data!A1954, data!G:G, "&lt;&gt;2")=0, 1, 0), 0)</f>
        <v>0</v>
      </c>
      <c r="AB1954">
        <f>IF(AND(data!G1954=2, COUNTIFS(data!A:A, data!A1954, data!G:G, 2) = data!D1954), 1, 0)</f>
        <v>0</v>
      </c>
      <c r="AC1954" t="str">
        <f>IF(AB1954=1, data!D1954, "0")</f>
        <v>0</v>
      </c>
    </row>
    <row r="1955" spans="1:29" x14ac:dyDescent="0.25">
      <c r="A1955" s="1">
        <v>258201</v>
      </c>
      <c r="B1955">
        <v>1</v>
      </c>
      <c r="C1955" s="1" t="s">
        <v>1976</v>
      </c>
      <c r="D1955">
        <v>1</v>
      </c>
      <c r="E1955">
        <v>3</v>
      </c>
      <c r="F1955">
        <v>12</v>
      </c>
      <c r="G1955">
        <v>1</v>
      </c>
      <c r="H1955">
        <v>85</v>
      </c>
      <c r="I1955">
        <v>5</v>
      </c>
      <c r="J1955">
        <v>1</v>
      </c>
      <c r="K1955">
        <v>7</v>
      </c>
      <c r="L1955">
        <v>3</v>
      </c>
      <c r="M1955">
        <v>2</v>
      </c>
      <c r="N1955">
        <v>2</v>
      </c>
      <c r="O1955">
        <v>5</v>
      </c>
      <c r="P1955">
        <v>2</v>
      </c>
      <c r="Q1955">
        <v>0</v>
      </c>
      <c r="R1955">
        <v>-1</v>
      </c>
      <c r="S1955">
        <v>0</v>
      </c>
      <c r="T1955">
        <v>188.3</v>
      </c>
      <c r="U1955">
        <v>95.6</v>
      </c>
      <c r="V1955">
        <v>26.962</v>
      </c>
      <c r="W1955">
        <v>0.95399999999999996</v>
      </c>
      <c r="X1955">
        <v>1</v>
      </c>
      <c r="Y1955">
        <v>3</v>
      </c>
      <c r="Z1955">
        <f>IF(AND(MIN(data!D1955:'data'!K1955, data!M1955:'data'!Y1955)&gt;=0, IF(data!L1955&lt;0, FALSE, data!L1955&lt;=95),COUNTA(data!D1955:'data'!Y1955)=22), 1, 0)</f>
        <v>0</v>
      </c>
      <c r="AA1955">
        <f>IF(data!D1955=3, IF(COUNTIFS(data!A:A, data!A1955, data!G:G, "&lt;&gt;2")=0, 1, 0), 0)</f>
        <v>0</v>
      </c>
      <c r="AB1955">
        <f>IF(AND(data!G1955=2, COUNTIFS(data!A:A, data!A1955, data!G:G, 2) = data!D1955), 1, 0)</f>
        <v>0</v>
      </c>
      <c r="AC1955" t="str">
        <f>IF(AB1955=1, data!D1955, "0")</f>
        <v>0</v>
      </c>
    </row>
    <row r="1956" spans="1:29" x14ac:dyDescent="0.25">
      <c r="A1956" s="1">
        <v>258251</v>
      </c>
      <c r="B1956">
        <v>1</v>
      </c>
      <c r="C1956" s="1" t="s">
        <v>1977</v>
      </c>
      <c r="D1956">
        <v>1</v>
      </c>
      <c r="E1956">
        <v>3</v>
      </c>
      <c r="F1956">
        <v>12</v>
      </c>
      <c r="G1956">
        <v>1</v>
      </c>
      <c r="H1956">
        <v>64</v>
      </c>
      <c r="I1956">
        <v>3</v>
      </c>
      <c r="J1956">
        <v>1</v>
      </c>
      <c r="K1956">
        <v>4</v>
      </c>
      <c r="L1956">
        <v>11</v>
      </c>
      <c r="M1956">
        <v>1</v>
      </c>
      <c r="N1956">
        <v>3</v>
      </c>
      <c r="O1956">
        <v>5</v>
      </c>
      <c r="P1956">
        <v>1</v>
      </c>
      <c r="Q1956">
        <v>9.36</v>
      </c>
      <c r="R1956">
        <v>-1</v>
      </c>
      <c r="S1956">
        <v>0</v>
      </c>
      <c r="T1956">
        <v>-1</v>
      </c>
      <c r="U1956">
        <v>-1</v>
      </c>
      <c r="V1956">
        <v>-1</v>
      </c>
      <c r="W1956">
        <v>0.84399999999999997</v>
      </c>
      <c r="X1956">
        <v>2</v>
      </c>
      <c r="Y1956">
        <v>1</v>
      </c>
      <c r="Z1956">
        <f>IF(AND(MIN(data!D1956:'data'!K1956, data!M1956:'data'!Y1956)&gt;=0, IF(data!L1956&lt;0, FALSE, data!L1956&lt;=95),COUNTA(data!D1956:'data'!Y1956)=22), 1, 0)</f>
        <v>0</v>
      </c>
      <c r="AA1956">
        <f>IF(data!D1956=3, IF(COUNTIFS(data!A:A, data!A1956, data!G:G, "&lt;&gt;2")=0, 1, 0), 0)</f>
        <v>0</v>
      </c>
      <c r="AB1956">
        <f>IF(AND(data!G1956=2, COUNTIFS(data!A:A, data!A1956, data!G:G, 2) = data!D1956), 1, 0)</f>
        <v>0</v>
      </c>
      <c r="AC1956" t="str">
        <f>IF(AB1956=1, data!D1956, "0")</f>
        <v>0</v>
      </c>
    </row>
    <row r="1957" spans="1:29" x14ac:dyDescent="0.25">
      <c r="A1957" s="1">
        <v>258271</v>
      </c>
      <c r="B1957">
        <v>1</v>
      </c>
      <c r="C1957" s="1" t="s">
        <v>1978</v>
      </c>
      <c r="D1957">
        <v>2</v>
      </c>
      <c r="E1957">
        <v>3</v>
      </c>
      <c r="F1957">
        <v>12</v>
      </c>
      <c r="G1957">
        <v>1</v>
      </c>
      <c r="H1957">
        <v>31</v>
      </c>
      <c r="I1957">
        <v>6</v>
      </c>
      <c r="J1957">
        <v>1</v>
      </c>
      <c r="K1957">
        <v>4</v>
      </c>
      <c r="L1957">
        <v>18</v>
      </c>
      <c r="M1957">
        <v>1</v>
      </c>
      <c r="N1957">
        <v>1</v>
      </c>
      <c r="O1957">
        <v>5</v>
      </c>
      <c r="P1957">
        <v>1</v>
      </c>
      <c r="Q1957">
        <v>6.23</v>
      </c>
      <c r="R1957">
        <v>-1</v>
      </c>
      <c r="S1957">
        <v>4</v>
      </c>
      <c r="T1957">
        <v>183.1</v>
      </c>
      <c r="U1957">
        <v>89.3</v>
      </c>
      <c r="V1957">
        <v>26.635999999999999</v>
      </c>
      <c r="W1957">
        <v>0.93799999999999994</v>
      </c>
      <c r="X1957">
        <v>1</v>
      </c>
      <c r="Y1957">
        <v>3</v>
      </c>
      <c r="Z1957">
        <f>IF(AND(MIN(data!D1957:'data'!K1957, data!M1957:'data'!Y1957)&gt;=0, IF(data!L1957&lt;0, FALSE, data!L1957&lt;=95),COUNTA(data!D1957:'data'!Y1957)=22), 1, 0)</f>
        <v>0</v>
      </c>
      <c r="AA1957">
        <f>IF(data!D1957=3, IF(COUNTIFS(data!A:A, data!A1957, data!G:G, "&lt;&gt;2")=0, 1, 0), 0)</f>
        <v>0</v>
      </c>
      <c r="AB1957">
        <f>IF(AND(data!G1957=2, COUNTIFS(data!A:A, data!A1957, data!G:G, 2) = data!D1957), 1, 0)</f>
        <v>0</v>
      </c>
      <c r="AC1957" t="str">
        <f>IF(AB1957=1, data!D1957, "0")</f>
        <v>0</v>
      </c>
    </row>
    <row r="1958" spans="1:29" x14ac:dyDescent="0.25">
      <c r="A1958" s="1">
        <v>258271</v>
      </c>
      <c r="B1958">
        <v>2</v>
      </c>
      <c r="C1958" s="1" t="s">
        <v>1979</v>
      </c>
      <c r="D1958">
        <v>2</v>
      </c>
      <c r="E1958">
        <v>3</v>
      </c>
      <c r="F1958">
        <v>12</v>
      </c>
      <c r="G1958">
        <v>2</v>
      </c>
      <c r="H1958">
        <v>25</v>
      </c>
      <c r="I1958">
        <v>6</v>
      </c>
      <c r="J1958">
        <v>1</v>
      </c>
      <c r="K1958">
        <v>3</v>
      </c>
      <c r="L1958">
        <v>18</v>
      </c>
      <c r="M1958">
        <v>1</v>
      </c>
      <c r="N1958">
        <v>1</v>
      </c>
      <c r="O1958">
        <v>5</v>
      </c>
      <c r="P1958">
        <v>1</v>
      </c>
      <c r="Q1958">
        <v>3.98</v>
      </c>
      <c r="R1958">
        <v>-1</v>
      </c>
      <c r="S1958">
        <v>0</v>
      </c>
      <c r="T1958">
        <v>169.2</v>
      </c>
      <c r="U1958">
        <v>84.1</v>
      </c>
      <c r="V1958">
        <v>29.376000000000001</v>
      </c>
      <c r="W1958">
        <v>0.77900000000000003</v>
      </c>
      <c r="X1958">
        <v>2</v>
      </c>
      <c r="Y1958">
        <v>1</v>
      </c>
      <c r="Z1958">
        <f>IF(AND(MIN(data!D1958:'data'!K1958, data!M1958:'data'!Y1958)&gt;=0, IF(data!L1958&lt;0, FALSE, data!L1958&lt;=95),COUNTA(data!D1958:'data'!Y1958)=22), 1, 0)</f>
        <v>0</v>
      </c>
      <c r="AA1958">
        <f>IF(data!D1958=3, IF(COUNTIFS(data!A:A, data!A1958, data!G:G, "&lt;&gt;2")=0, 1, 0), 0)</f>
        <v>0</v>
      </c>
      <c r="AB1958">
        <f>IF(AND(data!G1958=2, COUNTIFS(data!A:A, data!A1958, data!G:G, 2) = data!D1958), 1, 0)</f>
        <v>0</v>
      </c>
      <c r="AC1958" t="str">
        <f>IF(AB1958=1, data!D1958, "0")</f>
        <v>0</v>
      </c>
    </row>
    <row r="1959" spans="1:29" x14ac:dyDescent="0.25">
      <c r="A1959" s="1">
        <v>258341</v>
      </c>
      <c r="B1959">
        <v>1</v>
      </c>
      <c r="C1959" s="1" t="s">
        <v>1980</v>
      </c>
      <c r="D1959">
        <v>2</v>
      </c>
      <c r="E1959">
        <v>3</v>
      </c>
      <c r="F1959">
        <v>12</v>
      </c>
      <c r="G1959">
        <v>1</v>
      </c>
      <c r="H1959">
        <v>49</v>
      </c>
      <c r="I1959">
        <v>2</v>
      </c>
      <c r="J1959">
        <v>1</v>
      </c>
      <c r="K1959">
        <v>3</v>
      </c>
      <c r="L1959">
        <v>12</v>
      </c>
      <c r="M1959">
        <v>1</v>
      </c>
      <c r="N1959">
        <v>1</v>
      </c>
      <c r="O1959">
        <v>5</v>
      </c>
      <c r="P1959">
        <v>1</v>
      </c>
      <c r="Q1959">
        <v>17.625</v>
      </c>
      <c r="R1959">
        <v>-1</v>
      </c>
      <c r="S1959">
        <v>0</v>
      </c>
      <c r="T1959">
        <v>167.8</v>
      </c>
      <c r="U1959">
        <v>81.099999999999994</v>
      </c>
      <c r="V1959">
        <v>28.803000000000001</v>
      </c>
      <c r="W1959">
        <v>0.95299999999999996</v>
      </c>
      <c r="X1959">
        <v>2</v>
      </c>
      <c r="Y1959">
        <v>1</v>
      </c>
      <c r="Z1959">
        <f>IF(AND(MIN(data!D1959:'data'!K1959, data!M1959:'data'!Y1959)&gt;=0, IF(data!L1959&lt;0, FALSE, data!L1959&lt;=95),COUNTA(data!D1959:'data'!Y1959)=22), 1, 0)</f>
        <v>0</v>
      </c>
      <c r="AA1959">
        <f>IF(data!D1959=3, IF(COUNTIFS(data!A:A, data!A1959, data!G:G, "&lt;&gt;2")=0, 1, 0), 0)</f>
        <v>0</v>
      </c>
      <c r="AB1959">
        <f>IF(AND(data!G1959=2, COUNTIFS(data!A:A, data!A1959, data!G:G, 2) = data!D1959), 1, 0)</f>
        <v>0</v>
      </c>
      <c r="AC1959" t="str">
        <f>IF(AB1959=1, data!D1959, "0")</f>
        <v>0</v>
      </c>
    </row>
    <row r="1960" spans="1:29" x14ac:dyDescent="0.25">
      <c r="A1960" s="1">
        <v>258341</v>
      </c>
      <c r="B1960">
        <v>2</v>
      </c>
      <c r="C1960" s="1" t="s">
        <v>1981</v>
      </c>
      <c r="D1960">
        <v>2</v>
      </c>
      <c r="E1960">
        <v>3</v>
      </c>
      <c r="F1960">
        <v>12</v>
      </c>
      <c r="G1960">
        <v>2</v>
      </c>
      <c r="H1960">
        <v>51</v>
      </c>
      <c r="I1960">
        <v>2</v>
      </c>
      <c r="J1960">
        <v>1</v>
      </c>
      <c r="K1960">
        <v>7</v>
      </c>
      <c r="L1960">
        <v>12</v>
      </c>
      <c r="M1960">
        <v>1</v>
      </c>
      <c r="N1960">
        <v>1</v>
      </c>
      <c r="O1960">
        <v>5</v>
      </c>
      <c r="P1960">
        <v>1</v>
      </c>
      <c r="Q1960">
        <v>18.308</v>
      </c>
      <c r="R1960">
        <v>-1</v>
      </c>
      <c r="S1960">
        <v>10</v>
      </c>
      <c r="T1960">
        <v>158.4</v>
      </c>
      <c r="U1960">
        <v>67.8</v>
      </c>
      <c r="V1960">
        <v>27.021999999999998</v>
      </c>
      <c r="W1960">
        <v>0.77800000000000002</v>
      </c>
      <c r="X1960">
        <v>2</v>
      </c>
      <c r="Y1960">
        <v>1</v>
      </c>
      <c r="Z1960">
        <f>IF(AND(MIN(data!D1960:'data'!K1960, data!M1960:'data'!Y1960)&gt;=0, IF(data!L1960&lt;0, FALSE, data!L1960&lt;=95),COUNTA(data!D1960:'data'!Y1960)=22), 1, 0)</f>
        <v>0</v>
      </c>
      <c r="AA1960">
        <f>IF(data!D1960=3, IF(COUNTIFS(data!A:A, data!A1960, data!G:G, "&lt;&gt;2")=0, 1, 0), 0)</f>
        <v>0</v>
      </c>
      <c r="AB1960">
        <f>IF(AND(data!G1960=2, COUNTIFS(data!A:A, data!A1960, data!G:G, 2) = data!D1960), 1, 0)</f>
        <v>0</v>
      </c>
      <c r="AC1960" t="str">
        <f>IF(AB1960=1, data!D1960, "0")</f>
        <v>0</v>
      </c>
    </row>
    <row r="1961" spans="1:29" x14ac:dyDescent="0.25">
      <c r="A1961" s="1">
        <v>258351</v>
      </c>
      <c r="B1961">
        <v>1</v>
      </c>
      <c r="C1961" s="1" t="s">
        <v>1982</v>
      </c>
      <c r="D1961">
        <v>1</v>
      </c>
      <c r="E1961">
        <v>3</v>
      </c>
      <c r="F1961">
        <v>12</v>
      </c>
      <c r="G1961">
        <v>1</v>
      </c>
      <c r="H1961">
        <v>79</v>
      </c>
      <c r="I1961">
        <v>5</v>
      </c>
      <c r="J1961">
        <v>1</v>
      </c>
      <c r="K1961">
        <v>5</v>
      </c>
      <c r="L1961">
        <v>8</v>
      </c>
      <c r="M1961">
        <v>3</v>
      </c>
      <c r="N1961">
        <v>3</v>
      </c>
      <c r="O1961">
        <v>5</v>
      </c>
      <c r="P1961">
        <v>1</v>
      </c>
      <c r="Q1961">
        <v>11.375</v>
      </c>
      <c r="R1961">
        <v>-1</v>
      </c>
      <c r="S1961">
        <v>0</v>
      </c>
      <c r="T1961">
        <v>172.9</v>
      </c>
      <c r="U1961">
        <v>89.1</v>
      </c>
      <c r="V1961">
        <v>29.805</v>
      </c>
      <c r="W1961">
        <v>0.93500000000000005</v>
      </c>
      <c r="X1961">
        <v>-8</v>
      </c>
      <c r="Y1961">
        <v>3</v>
      </c>
      <c r="Z1961">
        <f>IF(AND(MIN(data!D1961:'data'!K1961, data!M1961:'data'!Y1961)&gt;=0, IF(data!L1961&lt;0, FALSE, data!L1961&lt;=95),COUNTA(data!D1961:'data'!Y1961)=22), 1, 0)</f>
        <v>0</v>
      </c>
      <c r="AA1961">
        <f>IF(data!D1961=3, IF(COUNTIFS(data!A:A, data!A1961, data!G:G, "&lt;&gt;2")=0, 1, 0), 0)</f>
        <v>0</v>
      </c>
      <c r="AB1961">
        <f>IF(AND(data!G1961=2, COUNTIFS(data!A:A, data!A1961, data!G:G, 2) = data!D1961), 1, 0)</f>
        <v>0</v>
      </c>
      <c r="AC1961" t="str">
        <f>IF(AB1961=1, data!D1961, "0")</f>
        <v>0</v>
      </c>
    </row>
    <row r="1962" spans="1:29" x14ac:dyDescent="0.25">
      <c r="A1962" s="1">
        <v>259051</v>
      </c>
      <c r="B1962">
        <v>1</v>
      </c>
      <c r="C1962" s="1" t="s">
        <v>1983</v>
      </c>
      <c r="D1962">
        <v>2</v>
      </c>
      <c r="E1962">
        <v>9</v>
      </c>
      <c r="F1962">
        <v>20</v>
      </c>
      <c r="G1962">
        <v>1</v>
      </c>
      <c r="H1962">
        <v>63</v>
      </c>
      <c r="I1962">
        <v>2</v>
      </c>
      <c r="J1962">
        <v>1</v>
      </c>
      <c r="K1962">
        <v>7</v>
      </c>
      <c r="L1962">
        <v>10</v>
      </c>
      <c r="M1962">
        <v>4</v>
      </c>
      <c r="N1962">
        <v>3</v>
      </c>
      <c r="O1962">
        <v>5</v>
      </c>
      <c r="P1962">
        <v>1</v>
      </c>
      <c r="Q1962">
        <v>6.08</v>
      </c>
      <c r="R1962">
        <v>-1</v>
      </c>
      <c r="S1962">
        <v>-2</v>
      </c>
      <c r="T1962">
        <v>-1</v>
      </c>
      <c r="U1962">
        <v>-1</v>
      </c>
      <c r="V1962">
        <v>-1</v>
      </c>
      <c r="W1962">
        <v>0.97099999999999997</v>
      </c>
      <c r="X1962">
        <v>-2</v>
      </c>
      <c r="Y1962">
        <v>-2</v>
      </c>
      <c r="Z1962">
        <f>IF(AND(MIN(data!D1962:'data'!K1962, data!M1962:'data'!Y1962)&gt;=0, IF(data!L1962&lt;0, FALSE, data!L1962&lt;=95),COUNTA(data!D1962:'data'!Y1962)=22), 1, 0)</f>
        <v>0</v>
      </c>
      <c r="AA1962">
        <f>IF(data!D1962=3, IF(COUNTIFS(data!A:A, data!A1962, data!G:G, "&lt;&gt;2")=0, 1, 0), 0)</f>
        <v>0</v>
      </c>
      <c r="AB1962">
        <f>IF(AND(data!G1962=2, COUNTIFS(data!A:A, data!A1962, data!G:G, 2) = data!D1962), 1, 0)</f>
        <v>0</v>
      </c>
      <c r="AC1962" t="str">
        <f>IF(AB1962=1, data!D1962, "0")</f>
        <v>0</v>
      </c>
    </row>
    <row r="1963" spans="1:29" x14ac:dyDescent="0.25">
      <c r="A1963" s="1">
        <v>259051</v>
      </c>
      <c r="B1963">
        <v>2</v>
      </c>
      <c r="C1963" s="1" t="s">
        <v>1984</v>
      </c>
      <c r="D1963">
        <v>2</v>
      </c>
      <c r="E1963">
        <v>9</v>
      </c>
      <c r="F1963">
        <v>20</v>
      </c>
      <c r="G1963">
        <v>2</v>
      </c>
      <c r="H1963">
        <v>55</v>
      </c>
      <c r="I1963">
        <v>2</v>
      </c>
      <c r="J1963">
        <v>1</v>
      </c>
      <c r="K1963">
        <v>7</v>
      </c>
      <c r="L1963">
        <v>10</v>
      </c>
      <c r="M1963">
        <v>2</v>
      </c>
      <c r="N1963">
        <v>1</v>
      </c>
      <c r="O1963">
        <v>5</v>
      </c>
      <c r="P1963">
        <v>1</v>
      </c>
      <c r="Q1963">
        <v>3</v>
      </c>
      <c r="R1963">
        <v>-1</v>
      </c>
      <c r="S1963">
        <v>1</v>
      </c>
      <c r="T1963">
        <v>169.5</v>
      </c>
      <c r="U1963">
        <v>69.3</v>
      </c>
      <c r="V1963">
        <v>24.120999999999999</v>
      </c>
      <c r="W1963">
        <v>0.76400000000000001</v>
      </c>
      <c r="X1963">
        <v>1</v>
      </c>
      <c r="Y1963">
        <v>3</v>
      </c>
      <c r="Z1963">
        <f>IF(AND(MIN(data!D1963:'data'!K1963, data!M1963:'data'!Y1963)&gt;=0, IF(data!L1963&lt;0, FALSE, data!L1963&lt;=95),COUNTA(data!D1963:'data'!Y1963)=22), 1, 0)</f>
        <v>0</v>
      </c>
      <c r="AA1963">
        <f>IF(data!D1963=3, IF(COUNTIFS(data!A:A, data!A1963, data!G:G, "&lt;&gt;2")=0, 1, 0), 0)</f>
        <v>0</v>
      </c>
      <c r="AB1963">
        <f>IF(AND(data!G1963=2, COUNTIFS(data!A:A, data!A1963, data!G:G, 2) = data!D1963), 1, 0)</f>
        <v>0</v>
      </c>
      <c r="AC1963" t="str">
        <f>IF(AB1963=1, data!D1963, "0")</f>
        <v>0</v>
      </c>
    </row>
    <row r="1964" spans="1:29" x14ac:dyDescent="0.25">
      <c r="A1964" s="1">
        <v>259201</v>
      </c>
      <c r="B1964">
        <v>1</v>
      </c>
      <c r="C1964" s="1" t="s">
        <v>1985</v>
      </c>
      <c r="D1964">
        <v>1</v>
      </c>
      <c r="E1964">
        <v>9</v>
      </c>
      <c r="F1964">
        <v>20</v>
      </c>
      <c r="G1964">
        <v>1</v>
      </c>
      <c r="H1964">
        <v>65</v>
      </c>
      <c r="I1964">
        <v>5</v>
      </c>
      <c r="J1964">
        <v>1</v>
      </c>
      <c r="K1964">
        <v>7</v>
      </c>
      <c r="L1964">
        <v>97</v>
      </c>
      <c r="M1964">
        <v>2</v>
      </c>
      <c r="N1964">
        <v>1</v>
      </c>
      <c r="O1964">
        <v>5</v>
      </c>
      <c r="P1964">
        <v>1</v>
      </c>
      <c r="Q1964">
        <v>0.23</v>
      </c>
      <c r="R1964">
        <v>-1</v>
      </c>
      <c r="S1964">
        <v>-2</v>
      </c>
      <c r="T1964">
        <v>164.8</v>
      </c>
      <c r="U1964">
        <v>52.4</v>
      </c>
      <c r="V1964">
        <v>19.294</v>
      </c>
      <c r="W1964">
        <v>-1</v>
      </c>
      <c r="X1964">
        <v>-2</v>
      </c>
      <c r="Y1964">
        <v>-2</v>
      </c>
      <c r="Z1964">
        <f>IF(AND(MIN(data!D1964:'data'!K1964, data!M1964:'data'!Y1964)&gt;=0, IF(data!L1964&lt;0, FALSE, data!L1964&lt;=95),COUNTA(data!D1964:'data'!Y1964)=22), 1, 0)</f>
        <v>0</v>
      </c>
      <c r="AA1964">
        <f>IF(data!D1964=3, IF(COUNTIFS(data!A:A, data!A1964, data!G:G, "&lt;&gt;2")=0, 1, 0), 0)</f>
        <v>0</v>
      </c>
      <c r="AB1964">
        <f>IF(AND(data!G1964=2, COUNTIFS(data!A:A, data!A1964, data!G:G, 2) = data!D1964), 1, 0)</f>
        <v>0</v>
      </c>
      <c r="AC1964" t="str">
        <f>IF(AB1964=1, data!D1964, "0")</f>
        <v>0</v>
      </c>
    </row>
    <row r="1965" spans="1:29" x14ac:dyDescent="0.25">
      <c r="A1965" s="1">
        <v>259251</v>
      </c>
      <c r="B1965">
        <v>1</v>
      </c>
      <c r="C1965" s="1" t="s">
        <v>1986</v>
      </c>
      <c r="D1965">
        <v>2</v>
      </c>
      <c r="E1965">
        <v>9</v>
      </c>
      <c r="F1965">
        <v>20</v>
      </c>
      <c r="G1965">
        <v>1</v>
      </c>
      <c r="H1965">
        <v>80</v>
      </c>
      <c r="I1965">
        <v>2</v>
      </c>
      <c r="J1965">
        <v>1</v>
      </c>
      <c r="K1965">
        <v>1</v>
      </c>
      <c r="L1965">
        <v>97</v>
      </c>
      <c r="M1965">
        <v>2</v>
      </c>
      <c r="N1965">
        <v>1</v>
      </c>
      <c r="O1965">
        <v>5</v>
      </c>
      <c r="P1965">
        <v>1</v>
      </c>
      <c r="Q1965">
        <v>28.75</v>
      </c>
      <c r="R1965">
        <v>-1</v>
      </c>
      <c r="S1965">
        <v>1</v>
      </c>
      <c r="T1965">
        <v>169.6</v>
      </c>
      <c r="U1965">
        <v>71.900000000000006</v>
      </c>
      <c r="V1965">
        <v>24.995999999999999</v>
      </c>
      <c r="W1965">
        <v>-1</v>
      </c>
      <c r="X1965">
        <v>1</v>
      </c>
      <c r="Y1965">
        <v>3</v>
      </c>
      <c r="Z1965">
        <f>IF(AND(MIN(data!D1965:'data'!K1965, data!M1965:'data'!Y1965)&gt;=0, IF(data!L1965&lt;0, FALSE, data!L1965&lt;=95),COUNTA(data!D1965:'data'!Y1965)=22), 1, 0)</f>
        <v>0</v>
      </c>
      <c r="AA1965">
        <f>IF(data!D1965=3, IF(COUNTIFS(data!A:A, data!A1965, data!G:G, "&lt;&gt;2")=0, 1, 0), 0)</f>
        <v>0</v>
      </c>
      <c r="AB1965">
        <f>IF(AND(data!G1965=2, COUNTIFS(data!A:A, data!A1965, data!G:G, 2) = data!D1965), 1, 0)</f>
        <v>0</v>
      </c>
      <c r="AC1965" t="str">
        <f>IF(AB1965=1, data!D1965, "0")</f>
        <v>0</v>
      </c>
    </row>
    <row r="1966" spans="1:29" x14ac:dyDescent="0.25">
      <c r="A1966" s="1">
        <v>259251</v>
      </c>
      <c r="B1966">
        <v>2</v>
      </c>
      <c r="C1966" s="1" t="s">
        <v>1987</v>
      </c>
      <c r="D1966">
        <v>2</v>
      </c>
      <c r="E1966">
        <v>9</v>
      </c>
      <c r="F1966">
        <v>20</v>
      </c>
      <c r="G1966">
        <v>2</v>
      </c>
      <c r="H1966">
        <v>80</v>
      </c>
      <c r="I1966">
        <v>2</v>
      </c>
      <c r="J1966">
        <v>1</v>
      </c>
      <c r="K1966">
        <v>1</v>
      </c>
      <c r="L1966">
        <v>97</v>
      </c>
      <c r="M1966">
        <v>2</v>
      </c>
      <c r="N1966">
        <v>1</v>
      </c>
      <c r="O1966">
        <v>5</v>
      </c>
      <c r="P1966">
        <v>1</v>
      </c>
      <c r="Q1966">
        <v>28.75</v>
      </c>
      <c r="R1966">
        <v>-1</v>
      </c>
      <c r="S1966">
        <v>4</v>
      </c>
      <c r="T1966">
        <v>152.80000000000001</v>
      </c>
      <c r="U1966">
        <v>67.400000000000006</v>
      </c>
      <c r="V1966">
        <v>28.867999999999999</v>
      </c>
      <c r="W1966">
        <v>-1</v>
      </c>
      <c r="X1966">
        <v>2</v>
      </c>
      <c r="Y1966">
        <v>3</v>
      </c>
      <c r="Z1966">
        <f>IF(AND(MIN(data!D1966:'data'!K1966, data!M1966:'data'!Y1966)&gt;=0, IF(data!L1966&lt;0, FALSE, data!L1966&lt;=95),COUNTA(data!D1966:'data'!Y1966)=22), 1, 0)</f>
        <v>0</v>
      </c>
      <c r="AA1966">
        <f>IF(data!D1966=3, IF(COUNTIFS(data!A:A, data!A1966, data!G:G, "&lt;&gt;2")=0, 1, 0), 0)</f>
        <v>0</v>
      </c>
      <c r="AB1966">
        <f>IF(AND(data!G1966=2, COUNTIFS(data!A:A, data!A1966, data!G:G, 2) = data!D1966), 1, 0)</f>
        <v>0</v>
      </c>
      <c r="AC1966" t="str">
        <f>IF(AB1966=1, data!D1966, "0")</f>
        <v>0</v>
      </c>
    </row>
    <row r="1967" spans="1:29" x14ac:dyDescent="0.25">
      <c r="A1967" s="1">
        <v>259271</v>
      </c>
      <c r="B1967">
        <v>1</v>
      </c>
      <c r="C1967" s="1" t="s">
        <v>1988</v>
      </c>
      <c r="D1967">
        <v>1</v>
      </c>
      <c r="E1967">
        <v>9</v>
      </c>
      <c r="F1967">
        <v>20</v>
      </c>
      <c r="G1967">
        <v>2</v>
      </c>
      <c r="H1967">
        <v>75</v>
      </c>
      <c r="I1967">
        <v>5</v>
      </c>
      <c r="J1967">
        <v>1</v>
      </c>
      <c r="K1967">
        <v>6</v>
      </c>
      <c r="L1967">
        <v>8</v>
      </c>
      <c r="M1967">
        <v>2</v>
      </c>
      <c r="N1967">
        <v>1</v>
      </c>
      <c r="O1967">
        <v>5</v>
      </c>
      <c r="P1967">
        <v>1</v>
      </c>
      <c r="Q1967">
        <v>3.1150000000000002</v>
      </c>
      <c r="R1967">
        <v>-1</v>
      </c>
      <c r="S1967">
        <v>0</v>
      </c>
      <c r="T1967">
        <v>-1</v>
      </c>
      <c r="U1967">
        <v>68.7</v>
      </c>
      <c r="V1967">
        <v>-1</v>
      </c>
      <c r="W1967">
        <v>0.93700000000000006</v>
      </c>
      <c r="X1967">
        <v>2</v>
      </c>
      <c r="Y1967">
        <v>1</v>
      </c>
      <c r="Z1967">
        <f>IF(AND(MIN(data!D1967:'data'!K1967, data!M1967:'data'!Y1967)&gt;=0, IF(data!L1967&lt;0, FALSE, data!L1967&lt;=95),COUNTA(data!D1967:'data'!Y1967)=22), 1, 0)</f>
        <v>0</v>
      </c>
      <c r="AA1967">
        <f>IF(data!D1967=3, IF(COUNTIFS(data!A:A, data!A1967, data!G:G, "&lt;&gt;2")=0, 1, 0), 0)</f>
        <v>0</v>
      </c>
      <c r="AB1967">
        <f>IF(AND(data!G1967=2, COUNTIFS(data!A:A, data!A1967, data!G:G, 2) = data!D1967), 1, 0)</f>
        <v>1</v>
      </c>
      <c r="AC1967">
        <f>IF(AB1967=1, data!D1967, "0")</f>
        <v>1</v>
      </c>
    </row>
    <row r="1968" spans="1:29" x14ac:dyDescent="0.25">
      <c r="A1968" s="1">
        <v>259341</v>
      </c>
      <c r="B1968">
        <v>1</v>
      </c>
      <c r="C1968" s="1" t="s">
        <v>1989</v>
      </c>
      <c r="D1968">
        <v>1</v>
      </c>
      <c r="E1968">
        <v>9</v>
      </c>
      <c r="F1968">
        <v>20</v>
      </c>
      <c r="G1968">
        <v>1</v>
      </c>
      <c r="H1968">
        <v>78</v>
      </c>
      <c r="I1968">
        <v>5</v>
      </c>
      <c r="J1968">
        <v>1</v>
      </c>
      <c r="K1968">
        <v>7</v>
      </c>
      <c r="L1968">
        <v>96</v>
      </c>
      <c r="M1968">
        <v>3</v>
      </c>
      <c r="N1968">
        <v>3</v>
      </c>
      <c r="O1968">
        <v>5</v>
      </c>
      <c r="P1968">
        <v>1</v>
      </c>
      <c r="Q1968">
        <v>1.73</v>
      </c>
      <c r="R1968">
        <v>-1</v>
      </c>
      <c r="S1968">
        <v>2</v>
      </c>
      <c r="T1968">
        <v>143.1</v>
      </c>
      <c r="U1968">
        <v>51.9</v>
      </c>
      <c r="V1968">
        <v>25.344999999999999</v>
      </c>
      <c r="W1968">
        <v>0.84899999999999998</v>
      </c>
      <c r="X1968">
        <v>-9</v>
      </c>
      <c r="Y1968">
        <v>3</v>
      </c>
      <c r="Z1968">
        <f>IF(AND(MIN(data!D1968:'data'!K1968, data!M1968:'data'!Y1968)&gt;=0, IF(data!L1968&lt;0, FALSE, data!L1968&lt;=95),COUNTA(data!D1968:'data'!Y1968)=22), 1, 0)</f>
        <v>0</v>
      </c>
      <c r="AA1968">
        <f>IF(data!D1968=3, IF(COUNTIFS(data!A:A, data!A1968, data!G:G, "&lt;&gt;2")=0, 1, 0), 0)</f>
        <v>0</v>
      </c>
      <c r="AB1968">
        <f>IF(AND(data!G1968=2, COUNTIFS(data!A:A, data!A1968, data!G:G, 2) = data!D1968), 1, 0)</f>
        <v>0</v>
      </c>
      <c r="AC1968" t="str">
        <f>IF(AB1968=1, data!D1968, "0")</f>
        <v>0</v>
      </c>
    </row>
    <row r="1969" spans="1:29" x14ac:dyDescent="0.25">
      <c r="A1969" s="1">
        <v>259351</v>
      </c>
      <c r="B1969">
        <v>1</v>
      </c>
      <c r="C1969" s="1" t="s">
        <v>1990</v>
      </c>
      <c r="D1969">
        <v>2</v>
      </c>
      <c r="E1969">
        <v>9</v>
      </c>
      <c r="F1969">
        <v>20</v>
      </c>
      <c r="G1969">
        <v>1</v>
      </c>
      <c r="H1969">
        <v>71</v>
      </c>
      <c r="I1969">
        <v>2</v>
      </c>
      <c r="J1969">
        <v>1</v>
      </c>
      <c r="K1969">
        <v>5</v>
      </c>
      <c r="L1969">
        <v>9</v>
      </c>
      <c r="M1969">
        <v>2</v>
      </c>
      <c r="N1969">
        <v>3</v>
      </c>
      <c r="O1969">
        <v>5</v>
      </c>
      <c r="P1969">
        <v>1</v>
      </c>
      <c r="Q1969">
        <v>31</v>
      </c>
      <c r="R1969">
        <v>-1</v>
      </c>
      <c r="S1969">
        <v>0</v>
      </c>
      <c r="T1969">
        <v>165.4</v>
      </c>
      <c r="U1969">
        <v>90.4</v>
      </c>
      <c r="V1969">
        <v>33.043999999999997</v>
      </c>
      <c r="W1969">
        <v>1.038</v>
      </c>
      <c r="X1969">
        <v>2</v>
      </c>
      <c r="Y1969">
        <v>1</v>
      </c>
      <c r="Z1969">
        <f>IF(AND(MIN(data!D1969:'data'!K1969, data!M1969:'data'!Y1969)&gt;=0, IF(data!L1969&lt;0, FALSE, data!L1969&lt;=95),COUNTA(data!D1969:'data'!Y1969)=22), 1, 0)</f>
        <v>0</v>
      </c>
      <c r="AA1969">
        <f>IF(data!D1969=3, IF(COUNTIFS(data!A:A, data!A1969, data!G:G, "&lt;&gt;2")=0, 1, 0), 0)</f>
        <v>0</v>
      </c>
      <c r="AB1969">
        <f>IF(AND(data!G1969=2, COUNTIFS(data!A:A, data!A1969, data!G:G, 2) = data!D1969), 1, 0)</f>
        <v>0</v>
      </c>
      <c r="AC1969" t="str">
        <f>IF(AB1969=1, data!D1969, "0")</f>
        <v>0</v>
      </c>
    </row>
    <row r="1970" spans="1:29" x14ac:dyDescent="0.25">
      <c r="A1970" s="1">
        <v>259351</v>
      </c>
      <c r="B1970">
        <v>2</v>
      </c>
      <c r="C1970" s="1" t="s">
        <v>1991</v>
      </c>
      <c r="D1970">
        <v>2</v>
      </c>
      <c r="E1970">
        <v>9</v>
      </c>
      <c r="F1970">
        <v>20</v>
      </c>
      <c r="G1970">
        <v>2</v>
      </c>
      <c r="H1970">
        <v>59</v>
      </c>
      <c r="I1970">
        <v>2</v>
      </c>
      <c r="J1970">
        <v>1</v>
      </c>
      <c r="K1970">
        <v>7</v>
      </c>
      <c r="L1970">
        <v>9</v>
      </c>
      <c r="M1970">
        <v>2</v>
      </c>
      <c r="N1970">
        <v>3</v>
      </c>
      <c r="O1970">
        <v>5</v>
      </c>
      <c r="P1970">
        <v>1</v>
      </c>
      <c r="Q1970">
        <v>20</v>
      </c>
      <c r="R1970">
        <v>-1</v>
      </c>
      <c r="S1970">
        <v>0</v>
      </c>
      <c r="T1970">
        <v>156.1</v>
      </c>
      <c r="U1970">
        <v>83.3</v>
      </c>
      <c r="V1970">
        <v>34.185000000000002</v>
      </c>
      <c r="W1970">
        <v>0.81799999999999995</v>
      </c>
      <c r="X1970">
        <v>2</v>
      </c>
      <c r="Y1970">
        <v>1</v>
      </c>
      <c r="Z1970">
        <f>IF(AND(MIN(data!D1970:'data'!K1970, data!M1970:'data'!Y1970)&gt;=0, IF(data!L1970&lt;0, FALSE, data!L1970&lt;=95),COUNTA(data!D1970:'data'!Y1970)=22), 1, 0)</f>
        <v>0</v>
      </c>
      <c r="AA1970">
        <f>IF(data!D1970=3, IF(COUNTIFS(data!A:A, data!A1970, data!G:G, "&lt;&gt;2")=0, 1, 0), 0)</f>
        <v>0</v>
      </c>
      <c r="AB1970">
        <f>IF(AND(data!G1970=2, COUNTIFS(data!A:A, data!A1970, data!G:G, 2) = data!D1970), 1, 0)</f>
        <v>0</v>
      </c>
      <c r="AC1970" t="str">
        <f>IF(AB1970=1, data!D1970, "0")</f>
        <v>0</v>
      </c>
    </row>
    <row r="1971" spans="1:29" x14ac:dyDescent="0.25">
      <c r="A1971" s="1">
        <v>259371</v>
      </c>
      <c r="B1971">
        <v>1</v>
      </c>
      <c r="C1971" s="1" t="s">
        <v>1992</v>
      </c>
      <c r="D1971">
        <v>2</v>
      </c>
      <c r="E1971">
        <v>9</v>
      </c>
      <c r="F1971">
        <v>20</v>
      </c>
      <c r="G1971">
        <v>1</v>
      </c>
      <c r="H1971">
        <v>39</v>
      </c>
      <c r="I1971">
        <v>3</v>
      </c>
      <c r="J1971">
        <v>1</v>
      </c>
      <c r="K1971">
        <v>2</v>
      </c>
      <c r="L1971">
        <v>13</v>
      </c>
      <c r="M1971">
        <v>2</v>
      </c>
      <c r="N1971">
        <v>1</v>
      </c>
      <c r="O1971">
        <v>5</v>
      </c>
      <c r="P1971">
        <v>1</v>
      </c>
      <c r="Q1971">
        <v>7.8449999999999998</v>
      </c>
      <c r="R1971">
        <v>-1</v>
      </c>
      <c r="S1971">
        <v>0</v>
      </c>
      <c r="T1971">
        <v>169.4</v>
      </c>
      <c r="U1971">
        <v>88.5</v>
      </c>
      <c r="V1971">
        <v>30.84</v>
      </c>
      <c r="W1971">
        <v>0.91600000000000004</v>
      </c>
      <c r="X1971">
        <v>2</v>
      </c>
      <c r="Y1971">
        <v>3</v>
      </c>
      <c r="Z1971">
        <f>IF(AND(MIN(data!D1971:'data'!K1971, data!M1971:'data'!Y1971)&gt;=0, IF(data!L1971&lt;0, FALSE, data!L1971&lt;=95),COUNTA(data!D1971:'data'!Y1971)=22), 1, 0)</f>
        <v>0</v>
      </c>
      <c r="AA1971">
        <f>IF(data!D1971=3, IF(COUNTIFS(data!A:A, data!A1971, data!G:G, "&lt;&gt;2")=0, 1, 0), 0)</f>
        <v>0</v>
      </c>
      <c r="AB1971">
        <f>IF(AND(data!G1971=2, COUNTIFS(data!A:A, data!A1971, data!G:G, 2) = data!D1971), 1, 0)</f>
        <v>0</v>
      </c>
      <c r="AC1971" t="str">
        <f>IF(AB1971=1, data!D1971, "0")</f>
        <v>0</v>
      </c>
    </row>
    <row r="1972" spans="1:29" x14ac:dyDescent="0.25">
      <c r="A1972" s="1">
        <v>259371</v>
      </c>
      <c r="B1972">
        <v>2</v>
      </c>
      <c r="C1972" s="1" t="s">
        <v>1993</v>
      </c>
      <c r="D1972">
        <v>2</v>
      </c>
      <c r="E1972">
        <v>9</v>
      </c>
      <c r="F1972">
        <v>20</v>
      </c>
      <c r="G1972">
        <v>1</v>
      </c>
      <c r="H1972">
        <v>10</v>
      </c>
      <c r="I1972">
        <v>-1</v>
      </c>
      <c r="J1972">
        <v>1</v>
      </c>
      <c r="K1972">
        <v>-1</v>
      </c>
      <c r="L1972">
        <v>13</v>
      </c>
      <c r="M1972">
        <v>2</v>
      </c>
      <c r="N1972">
        <v>-1</v>
      </c>
      <c r="O1972">
        <v>-1</v>
      </c>
      <c r="P1972">
        <v>-1</v>
      </c>
      <c r="Q1972">
        <v>-1</v>
      </c>
      <c r="R1972">
        <v>-1</v>
      </c>
      <c r="S1972">
        <v>-2</v>
      </c>
      <c r="T1972">
        <v>130.1</v>
      </c>
      <c r="U1972">
        <v>25.9</v>
      </c>
      <c r="V1972">
        <v>15.302</v>
      </c>
      <c r="W1972">
        <v>-1</v>
      </c>
      <c r="X1972">
        <v>3</v>
      </c>
      <c r="Y1972">
        <v>2</v>
      </c>
      <c r="Z1972">
        <f>IF(AND(MIN(data!D1972:'data'!K1972, data!M1972:'data'!Y1972)&gt;=0, IF(data!L1972&lt;0, FALSE, data!L1972&lt;=95),COUNTA(data!D1972:'data'!Y1972)=22), 1, 0)</f>
        <v>0</v>
      </c>
      <c r="AA1972">
        <f>IF(data!D1972=3, IF(COUNTIFS(data!A:A, data!A1972, data!G:G, "&lt;&gt;2")=0, 1, 0), 0)</f>
        <v>0</v>
      </c>
      <c r="AB1972">
        <f>IF(AND(data!G1972=2, COUNTIFS(data!A:A, data!A1972, data!G:G, 2) = data!D1972), 1, 0)</f>
        <v>0</v>
      </c>
      <c r="AC1972" t="str">
        <f>IF(AB1972=1, data!D1972, "0")</f>
        <v>0</v>
      </c>
    </row>
    <row r="1973" spans="1:29" x14ac:dyDescent="0.25">
      <c r="A1973" s="1">
        <v>260051</v>
      </c>
      <c r="B1973">
        <v>1</v>
      </c>
      <c r="C1973" s="1" t="s">
        <v>1994</v>
      </c>
      <c r="D1973">
        <v>2</v>
      </c>
      <c r="E1973">
        <v>5</v>
      </c>
      <c r="F1973">
        <v>28</v>
      </c>
      <c r="G1973">
        <v>1</v>
      </c>
      <c r="H1973">
        <v>64</v>
      </c>
      <c r="I1973">
        <v>2</v>
      </c>
      <c r="J1973">
        <v>1</v>
      </c>
      <c r="K1973">
        <v>3</v>
      </c>
      <c r="L1973">
        <v>2</v>
      </c>
      <c r="M1973">
        <v>3</v>
      </c>
      <c r="N1973">
        <v>1</v>
      </c>
      <c r="O1973">
        <v>5</v>
      </c>
      <c r="P1973">
        <v>1</v>
      </c>
      <c r="Q1973">
        <v>9.2880000000000003</v>
      </c>
      <c r="R1973">
        <v>-1</v>
      </c>
      <c r="S1973">
        <v>6</v>
      </c>
      <c r="T1973">
        <v>176</v>
      </c>
      <c r="U1973">
        <v>84.6</v>
      </c>
      <c r="V1973">
        <v>27.311</v>
      </c>
      <c r="W1973">
        <v>0.97199999999999998</v>
      </c>
      <c r="X1973">
        <v>1</v>
      </c>
      <c r="Y1973">
        <v>3</v>
      </c>
      <c r="Z1973">
        <f>IF(AND(MIN(data!D1973:'data'!K1973, data!M1973:'data'!Y1973)&gt;=0, IF(data!L1973&lt;0, FALSE, data!L1973&lt;=95),COUNTA(data!D1973:'data'!Y1973)=22), 1, 0)</f>
        <v>0</v>
      </c>
      <c r="AA1973">
        <f>IF(data!D1973=3, IF(COUNTIFS(data!A:A, data!A1973, data!G:G, "&lt;&gt;2")=0, 1, 0), 0)</f>
        <v>0</v>
      </c>
      <c r="AB1973">
        <f>IF(AND(data!G1973=2, COUNTIFS(data!A:A, data!A1973, data!G:G, 2) = data!D1973), 1, 0)</f>
        <v>0</v>
      </c>
      <c r="AC1973" t="str">
        <f>IF(AB1973=1, data!D1973, "0")</f>
        <v>0</v>
      </c>
    </row>
    <row r="1974" spans="1:29" x14ac:dyDescent="0.25">
      <c r="A1974" s="1">
        <v>260051</v>
      </c>
      <c r="B1974">
        <v>2</v>
      </c>
      <c r="C1974" s="1" t="s">
        <v>1995</v>
      </c>
      <c r="D1974">
        <v>2</v>
      </c>
      <c r="E1974">
        <v>5</v>
      </c>
      <c r="F1974">
        <v>28</v>
      </c>
      <c r="G1974">
        <v>2</v>
      </c>
      <c r="H1974">
        <v>62</v>
      </c>
      <c r="I1974">
        <v>2</v>
      </c>
      <c r="J1974">
        <v>1</v>
      </c>
      <c r="K1974">
        <v>6</v>
      </c>
      <c r="L1974">
        <v>2</v>
      </c>
      <c r="M1974">
        <v>3</v>
      </c>
      <c r="N1974">
        <v>4</v>
      </c>
      <c r="O1974">
        <v>3</v>
      </c>
      <c r="P1974">
        <v>1</v>
      </c>
      <c r="Q1974">
        <v>0.28799999999999998</v>
      </c>
      <c r="R1974">
        <v>-1</v>
      </c>
      <c r="S1974">
        <v>2</v>
      </c>
      <c r="T1974">
        <v>-1</v>
      </c>
      <c r="U1974">
        <v>-1</v>
      </c>
      <c r="V1974">
        <v>-1</v>
      </c>
      <c r="W1974">
        <v>-1</v>
      </c>
      <c r="X1974">
        <v>2</v>
      </c>
      <c r="Y1974">
        <v>1</v>
      </c>
      <c r="Z1974">
        <f>IF(AND(MIN(data!D1974:'data'!K1974, data!M1974:'data'!Y1974)&gt;=0, IF(data!L1974&lt;0, FALSE, data!L1974&lt;=95),COUNTA(data!D1974:'data'!Y1974)=22), 1, 0)</f>
        <v>0</v>
      </c>
      <c r="AA1974">
        <f>IF(data!D1974=3, IF(COUNTIFS(data!A:A, data!A1974, data!G:G, "&lt;&gt;2")=0, 1, 0), 0)</f>
        <v>0</v>
      </c>
      <c r="AB1974">
        <f>IF(AND(data!G1974=2, COUNTIFS(data!A:A, data!A1974, data!G:G, 2) = data!D1974), 1, 0)</f>
        <v>0</v>
      </c>
      <c r="AC1974" t="str">
        <f>IF(AB1974=1, data!D1974, "0")</f>
        <v>0</v>
      </c>
    </row>
    <row r="1975" spans="1:29" x14ac:dyDescent="0.25">
      <c r="A1975" s="1">
        <v>260151</v>
      </c>
      <c r="B1975">
        <v>1</v>
      </c>
      <c r="C1975" s="1" t="s">
        <v>1996</v>
      </c>
      <c r="D1975">
        <v>2</v>
      </c>
      <c r="E1975">
        <v>5</v>
      </c>
      <c r="F1975">
        <v>28</v>
      </c>
      <c r="G1975">
        <v>2</v>
      </c>
      <c r="H1975">
        <v>47</v>
      </c>
      <c r="I1975">
        <v>4</v>
      </c>
      <c r="J1975">
        <v>1</v>
      </c>
      <c r="K1975">
        <v>1</v>
      </c>
      <c r="L1975">
        <v>20</v>
      </c>
      <c r="M1975">
        <v>2</v>
      </c>
      <c r="N1975">
        <v>3</v>
      </c>
      <c r="O1975">
        <v>5</v>
      </c>
      <c r="P1975">
        <v>1</v>
      </c>
      <c r="Q1975">
        <v>23.375</v>
      </c>
      <c r="R1975">
        <v>-1</v>
      </c>
      <c r="S1975">
        <v>1</v>
      </c>
      <c r="T1975">
        <v>165.3</v>
      </c>
      <c r="U1975">
        <v>55</v>
      </c>
      <c r="V1975">
        <v>20.129000000000001</v>
      </c>
      <c r="W1975">
        <v>0.82299999999999995</v>
      </c>
      <c r="X1975">
        <v>1</v>
      </c>
      <c r="Y1975">
        <v>3</v>
      </c>
      <c r="Z1975">
        <f>IF(AND(MIN(data!D1975:'data'!K1975, data!M1975:'data'!Y1975)&gt;=0, IF(data!L1975&lt;0, FALSE, data!L1975&lt;=95),COUNTA(data!D1975:'data'!Y1975)=22), 1, 0)</f>
        <v>0</v>
      </c>
      <c r="AA1975">
        <f>IF(data!D1975=3, IF(COUNTIFS(data!A:A, data!A1975, data!G:G, "&lt;&gt;2")=0, 1, 0), 0)</f>
        <v>0</v>
      </c>
      <c r="AB1975">
        <f>IF(AND(data!G1975=2, COUNTIFS(data!A:A, data!A1975, data!G:G, 2) = data!D1975), 1, 0)</f>
        <v>1</v>
      </c>
      <c r="AC1975">
        <f>IF(AB1975=1, data!D1975, "0")</f>
        <v>2</v>
      </c>
    </row>
    <row r="1976" spans="1:29" x14ac:dyDescent="0.25">
      <c r="A1976" s="1">
        <v>260151</v>
      </c>
      <c r="B1976">
        <v>2</v>
      </c>
      <c r="C1976" s="1" t="s">
        <v>1997</v>
      </c>
      <c r="D1976">
        <v>2</v>
      </c>
      <c r="E1976">
        <v>5</v>
      </c>
      <c r="F1976">
        <v>28</v>
      </c>
      <c r="G1976">
        <v>2</v>
      </c>
      <c r="H1976">
        <v>17</v>
      </c>
      <c r="I1976">
        <v>1</v>
      </c>
      <c r="J1976">
        <v>1</v>
      </c>
      <c r="K1976">
        <v>4</v>
      </c>
      <c r="L1976">
        <v>20</v>
      </c>
      <c r="M1976">
        <v>1</v>
      </c>
      <c r="N1976">
        <v>2</v>
      </c>
      <c r="O1976">
        <v>5</v>
      </c>
      <c r="P1976">
        <v>1</v>
      </c>
      <c r="Q1976">
        <v>9</v>
      </c>
      <c r="R1976">
        <v>3</v>
      </c>
      <c r="S1976">
        <v>9</v>
      </c>
      <c r="T1976">
        <v>158.80000000000001</v>
      </c>
      <c r="U1976">
        <v>49.1</v>
      </c>
      <c r="V1976">
        <v>19.471</v>
      </c>
      <c r="W1976">
        <v>-1</v>
      </c>
      <c r="X1976">
        <v>1</v>
      </c>
      <c r="Y1976">
        <v>1</v>
      </c>
      <c r="Z1976">
        <f>IF(AND(MIN(data!D1976:'data'!K1976, data!M1976:'data'!Y1976)&gt;=0, IF(data!L1976&lt;0, FALSE, data!L1976&lt;=95),COUNTA(data!D1976:'data'!Y1976)=22), 1, 0)</f>
        <v>0</v>
      </c>
      <c r="AA1976">
        <f>IF(data!D1976=3, IF(COUNTIFS(data!A:A, data!A1976, data!G:G, "&lt;&gt;2")=0, 1, 0), 0)</f>
        <v>0</v>
      </c>
      <c r="AB1976">
        <f>IF(AND(data!G1976=2, COUNTIFS(data!A:A, data!A1976, data!G:G, 2) = data!D1976), 1, 0)</f>
        <v>1</v>
      </c>
      <c r="AC1976">
        <f>IF(AB1976=1, data!D1976, "0")</f>
        <v>2</v>
      </c>
    </row>
    <row r="1977" spans="1:29" x14ac:dyDescent="0.25">
      <c r="A1977" s="1">
        <v>260251</v>
      </c>
      <c r="B1977">
        <v>1</v>
      </c>
      <c r="C1977" s="1" t="s">
        <v>1998</v>
      </c>
      <c r="D1977">
        <v>2</v>
      </c>
      <c r="E1977">
        <v>5</v>
      </c>
      <c r="F1977">
        <v>28</v>
      </c>
      <c r="G1977">
        <v>1</v>
      </c>
      <c r="H1977">
        <v>32</v>
      </c>
      <c r="I1977">
        <v>2</v>
      </c>
      <c r="J1977">
        <v>1</v>
      </c>
      <c r="K1977">
        <v>5</v>
      </c>
      <c r="L1977">
        <v>16</v>
      </c>
      <c r="M1977">
        <v>2</v>
      </c>
      <c r="N1977">
        <v>3</v>
      </c>
      <c r="O1977">
        <v>5</v>
      </c>
      <c r="P1977">
        <v>1</v>
      </c>
      <c r="Q1977">
        <v>12</v>
      </c>
      <c r="R1977">
        <v>-1</v>
      </c>
      <c r="S1977">
        <v>0</v>
      </c>
      <c r="T1977">
        <v>187.7</v>
      </c>
      <c r="U1977">
        <v>100.1</v>
      </c>
      <c r="V1977">
        <v>28.411999999999999</v>
      </c>
      <c r="W1977">
        <v>0.93899999999999995</v>
      </c>
      <c r="X1977">
        <v>2</v>
      </c>
      <c r="Y1977">
        <v>1</v>
      </c>
      <c r="Z1977">
        <f>IF(AND(MIN(data!D1977:'data'!K1977, data!M1977:'data'!Y1977)&gt;=0, IF(data!L1977&lt;0, FALSE, data!L1977&lt;=95),COUNTA(data!D1977:'data'!Y1977)=22), 1, 0)</f>
        <v>0</v>
      </c>
      <c r="AA1977">
        <f>IF(data!D1977=3, IF(COUNTIFS(data!A:A, data!A1977, data!G:G, "&lt;&gt;2")=0, 1, 0), 0)</f>
        <v>0</v>
      </c>
      <c r="AB1977">
        <f>IF(AND(data!G1977=2, COUNTIFS(data!A:A, data!A1977, data!G:G, 2) = data!D1977), 1, 0)</f>
        <v>0</v>
      </c>
      <c r="AC1977" t="str">
        <f>IF(AB1977=1, data!D1977, "0")</f>
        <v>0</v>
      </c>
    </row>
    <row r="1978" spans="1:29" x14ac:dyDescent="0.25">
      <c r="A1978" s="1">
        <v>260251</v>
      </c>
      <c r="B1978">
        <v>2</v>
      </c>
      <c r="C1978" s="1" t="s">
        <v>1999</v>
      </c>
      <c r="D1978">
        <v>2</v>
      </c>
      <c r="E1978">
        <v>5</v>
      </c>
      <c r="F1978">
        <v>28</v>
      </c>
      <c r="G1978">
        <v>2</v>
      </c>
      <c r="H1978">
        <v>27</v>
      </c>
      <c r="I1978">
        <v>2</v>
      </c>
      <c r="J1978">
        <v>1</v>
      </c>
      <c r="K1978">
        <v>2</v>
      </c>
      <c r="L1978">
        <v>16</v>
      </c>
      <c r="M1978">
        <v>2</v>
      </c>
      <c r="N1978">
        <v>1</v>
      </c>
      <c r="O1978">
        <v>5</v>
      </c>
      <c r="P1978">
        <v>1</v>
      </c>
      <c r="Q1978">
        <v>2.25</v>
      </c>
      <c r="R1978">
        <v>-1</v>
      </c>
      <c r="S1978">
        <v>0</v>
      </c>
      <c r="T1978">
        <v>169</v>
      </c>
      <c r="U1978">
        <v>61.9</v>
      </c>
      <c r="V1978">
        <v>21.672999999999998</v>
      </c>
      <c r="W1978">
        <v>0.76700000000000002</v>
      </c>
      <c r="X1978">
        <v>1</v>
      </c>
      <c r="Y1978">
        <v>3</v>
      </c>
      <c r="Z1978">
        <f>IF(AND(MIN(data!D1978:'data'!K1978, data!M1978:'data'!Y1978)&gt;=0, IF(data!L1978&lt;0, FALSE, data!L1978&lt;=95),COUNTA(data!D1978:'data'!Y1978)=22), 1, 0)</f>
        <v>0</v>
      </c>
      <c r="AA1978">
        <f>IF(data!D1978=3, IF(COUNTIFS(data!A:A, data!A1978, data!G:G, "&lt;&gt;2")=0, 1, 0), 0)</f>
        <v>0</v>
      </c>
      <c r="AB1978">
        <f>IF(AND(data!G1978=2, COUNTIFS(data!A:A, data!A1978, data!G:G, 2) = data!D1978), 1, 0)</f>
        <v>0</v>
      </c>
      <c r="AC1978" t="str">
        <f>IF(AB1978=1, data!D1978, "0")</f>
        <v>0</v>
      </c>
    </row>
    <row r="1979" spans="1:29" x14ac:dyDescent="0.25">
      <c r="A1979" s="1">
        <v>260271</v>
      </c>
      <c r="B1979">
        <v>1</v>
      </c>
      <c r="C1979" s="1" t="s">
        <v>2000</v>
      </c>
      <c r="D1979">
        <v>2</v>
      </c>
      <c r="E1979">
        <v>5</v>
      </c>
      <c r="F1979">
        <v>28</v>
      </c>
      <c r="G1979">
        <v>1</v>
      </c>
      <c r="H1979">
        <v>67</v>
      </c>
      <c r="I1979">
        <v>2</v>
      </c>
      <c r="J1979">
        <v>1</v>
      </c>
      <c r="K1979">
        <v>7</v>
      </c>
      <c r="L1979">
        <v>-1</v>
      </c>
      <c r="M1979">
        <v>1</v>
      </c>
      <c r="N1979">
        <v>3</v>
      </c>
      <c r="O1979">
        <v>5</v>
      </c>
      <c r="P1979">
        <v>1</v>
      </c>
      <c r="Q1979">
        <v>6.0579999999999998</v>
      </c>
      <c r="R1979">
        <v>-1</v>
      </c>
      <c r="S1979">
        <v>0</v>
      </c>
      <c r="T1979">
        <v>169.8</v>
      </c>
      <c r="U1979">
        <v>83.3</v>
      </c>
      <c r="V1979">
        <v>28.890999999999998</v>
      </c>
      <c r="W1979">
        <v>1.0009999999999999</v>
      </c>
      <c r="X1979">
        <v>-8</v>
      </c>
      <c r="Y1979">
        <v>1</v>
      </c>
      <c r="Z1979">
        <f>IF(AND(MIN(data!D1979:'data'!K1979, data!M1979:'data'!Y1979)&gt;=0, IF(data!L1979&lt;0, FALSE, data!L1979&lt;=95),COUNTA(data!D1979:'data'!Y1979)=22), 1, 0)</f>
        <v>0</v>
      </c>
      <c r="AA1979">
        <f>IF(data!D1979=3, IF(COUNTIFS(data!A:A, data!A1979, data!G:G, "&lt;&gt;2")=0, 1, 0), 0)</f>
        <v>0</v>
      </c>
      <c r="AB1979">
        <f>IF(AND(data!G1979=2, COUNTIFS(data!A:A, data!A1979, data!G:G, 2) = data!D1979), 1, 0)</f>
        <v>0</v>
      </c>
      <c r="AC1979" t="str">
        <f>IF(AB1979=1, data!D1979, "0")</f>
        <v>0</v>
      </c>
    </row>
    <row r="1980" spans="1:29" x14ac:dyDescent="0.25">
      <c r="A1980" s="1">
        <v>260271</v>
      </c>
      <c r="B1980">
        <v>2</v>
      </c>
      <c r="C1980" s="1" t="s">
        <v>2001</v>
      </c>
      <c r="D1980">
        <v>2</v>
      </c>
      <c r="E1980">
        <v>5</v>
      </c>
      <c r="F1980">
        <v>28</v>
      </c>
      <c r="G1980">
        <v>2</v>
      </c>
      <c r="H1980">
        <v>66</v>
      </c>
      <c r="I1980">
        <v>2</v>
      </c>
      <c r="J1980">
        <v>1</v>
      </c>
      <c r="K1980">
        <v>7</v>
      </c>
      <c r="L1980">
        <v>-1</v>
      </c>
      <c r="M1980">
        <v>1</v>
      </c>
      <c r="N1980">
        <v>1</v>
      </c>
      <c r="O1980">
        <v>5</v>
      </c>
      <c r="P1980">
        <v>1</v>
      </c>
      <c r="Q1980">
        <v>5.8000000000000003E-2</v>
      </c>
      <c r="R1980">
        <v>-1</v>
      </c>
      <c r="S1980">
        <v>0</v>
      </c>
      <c r="T1980">
        <v>155.69999999999999</v>
      </c>
      <c r="U1980">
        <v>76.3</v>
      </c>
      <c r="V1980">
        <v>31.474</v>
      </c>
      <c r="W1980">
        <v>0.92600000000000005</v>
      </c>
      <c r="X1980">
        <v>1</v>
      </c>
      <c r="Y1980">
        <v>-9</v>
      </c>
      <c r="Z1980">
        <f>IF(AND(MIN(data!D1980:'data'!K1980, data!M1980:'data'!Y1980)&gt;=0, IF(data!L1980&lt;0, FALSE, data!L1980&lt;=95),COUNTA(data!D1980:'data'!Y1980)=22), 1, 0)</f>
        <v>0</v>
      </c>
      <c r="AA1980">
        <f>IF(data!D1980=3, IF(COUNTIFS(data!A:A, data!A1980, data!G:G, "&lt;&gt;2")=0, 1, 0), 0)</f>
        <v>0</v>
      </c>
      <c r="AB1980">
        <f>IF(AND(data!G1980=2, COUNTIFS(data!A:A, data!A1980, data!G:G, 2) = data!D1980), 1, 0)</f>
        <v>0</v>
      </c>
      <c r="AC1980" t="str">
        <f>IF(AB1980=1, data!D1980, "0")</f>
        <v>0</v>
      </c>
    </row>
    <row r="1981" spans="1:29" x14ac:dyDescent="0.25">
      <c r="A1981" s="1">
        <v>260341</v>
      </c>
      <c r="B1981">
        <v>1</v>
      </c>
      <c r="C1981" s="1" t="s">
        <v>2002</v>
      </c>
      <c r="D1981">
        <v>1</v>
      </c>
      <c r="E1981">
        <v>5</v>
      </c>
      <c r="F1981">
        <v>28</v>
      </c>
      <c r="G1981">
        <v>1</v>
      </c>
      <c r="H1981">
        <v>67</v>
      </c>
      <c r="I1981">
        <v>2</v>
      </c>
      <c r="J1981">
        <v>1</v>
      </c>
      <c r="K1981">
        <v>4</v>
      </c>
      <c r="L1981">
        <v>96</v>
      </c>
      <c r="M1981">
        <v>1</v>
      </c>
      <c r="N1981">
        <v>3</v>
      </c>
      <c r="O1981">
        <v>5</v>
      </c>
      <c r="P1981">
        <v>1</v>
      </c>
      <c r="Q1981">
        <v>2.9000000000000001E-2</v>
      </c>
      <c r="R1981">
        <v>-1</v>
      </c>
      <c r="S1981">
        <v>0</v>
      </c>
      <c r="T1981">
        <v>145.80000000000001</v>
      </c>
      <c r="U1981">
        <v>54.5</v>
      </c>
      <c r="V1981">
        <v>25.638000000000002</v>
      </c>
      <c r="W1981">
        <v>0.84099999999999997</v>
      </c>
      <c r="X1981">
        <v>1</v>
      </c>
      <c r="Y1981">
        <v>3</v>
      </c>
      <c r="Z1981">
        <f>IF(AND(MIN(data!D1981:'data'!K1981, data!M1981:'data'!Y1981)&gt;=0, IF(data!L1981&lt;0, FALSE, data!L1981&lt;=95),COUNTA(data!D1981:'data'!Y1981)=22), 1, 0)</f>
        <v>0</v>
      </c>
      <c r="AA1981">
        <f>IF(data!D1981=3, IF(COUNTIFS(data!A:A, data!A1981, data!G:G, "&lt;&gt;2")=0, 1, 0), 0)</f>
        <v>0</v>
      </c>
      <c r="AB1981">
        <f>IF(AND(data!G1981=2, COUNTIFS(data!A:A, data!A1981, data!G:G, 2) = data!D1981), 1, 0)</f>
        <v>0</v>
      </c>
      <c r="AC1981" t="str">
        <f>IF(AB1981=1, data!D1981, "0")</f>
        <v>0</v>
      </c>
    </row>
    <row r="1982" spans="1:29" x14ac:dyDescent="0.25">
      <c r="A1982" s="1">
        <v>260351</v>
      </c>
      <c r="B1982">
        <v>1</v>
      </c>
      <c r="C1982" s="1" t="s">
        <v>2003</v>
      </c>
      <c r="D1982">
        <v>1</v>
      </c>
      <c r="E1982">
        <v>5</v>
      </c>
      <c r="F1982">
        <v>28</v>
      </c>
      <c r="G1982">
        <v>1</v>
      </c>
      <c r="H1982">
        <v>35</v>
      </c>
      <c r="I1982">
        <v>4</v>
      </c>
      <c r="J1982">
        <v>1</v>
      </c>
      <c r="K1982">
        <v>5</v>
      </c>
      <c r="L1982">
        <v>6</v>
      </c>
      <c r="M1982">
        <v>2</v>
      </c>
      <c r="N1982">
        <v>4</v>
      </c>
      <c r="O1982">
        <v>2</v>
      </c>
      <c r="P1982">
        <v>2</v>
      </c>
      <c r="Q1982">
        <v>0</v>
      </c>
      <c r="R1982">
        <v>-1</v>
      </c>
      <c r="S1982">
        <v>2</v>
      </c>
      <c r="T1982">
        <v>169.6</v>
      </c>
      <c r="U1982">
        <v>62.5</v>
      </c>
      <c r="V1982">
        <v>21.728000000000002</v>
      </c>
      <c r="W1982">
        <v>0.98299999999999998</v>
      </c>
      <c r="X1982">
        <v>3</v>
      </c>
      <c r="Y1982">
        <v>3</v>
      </c>
      <c r="Z1982">
        <f>IF(AND(MIN(data!D1982:'data'!K1982, data!M1982:'data'!Y1982)&gt;=0, IF(data!L1982&lt;0, FALSE, data!L1982&lt;=95),COUNTA(data!D1982:'data'!Y1982)=22), 1, 0)</f>
        <v>0</v>
      </c>
      <c r="AA1982">
        <f>IF(data!D1982=3, IF(COUNTIFS(data!A:A, data!A1982, data!G:G, "&lt;&gt;2")=0, 1, 0), 0)</f>
        <v>0</v>
      </c>
      <c r="AB1982">
        <f>IF(AND(data!G1982=2, COUNTIFS(data!A:A, data!A1982, data!G:G, 2) = data!D1982), 1, 0)</f>
        <v>0</v>
      </c>
      <c r="AC1982" t="str">
        <f>IF(AB1982=1, data!D1982, "0")</f>
        <v>0</v>
      </c>
    </row>
    <row r="1983" spans="1:29" x14ac:dyDescent="0.25">
      <c r="A1983" s="1">
        <v>260371</v>
      </c>
      <c r="B1983">
        <v>1</v>
      </c>
      <c r="C1983" s="1" t="s">
        <v>2004</v>
      </c>
      <c r="D1983">
        <v>3</v>
      </c>
      <c r="E1983">
        <v>5</v>
      </c>
      <c r="F1983">
        <v>28</v>
      </c>
      <c r="G1983">
        <v>2</v>
      </c>
      <c r="H1983">
        <v>32</v>
      </c>
      <c r="I1983">
        <v>2</v>
      </c>
      <c r="J1983">
        <v>1</v>
      </c>
      <c r="K1983">
        <v>2</v>
      </c>
      <c r="L1983">
        <v>12</v>
      </c>
      <c r="M1983">
        <v>2</v>
      </c>
      <c r="N1983">
        <v>1</v>
      </c>
      <c r="O1983">
        <v>5</v>
      </c>
      <c r="P1983">
        <v>1</v>
      </c>
      <c r="Q1983">
        <v>0.57799999999999996</v>
      </c>
      <c r="R1983">
        <v>-1</v>
      </c>
      <c r="S1983">
        <v>1</v>
      </c>
      <c r="T1983">
        <v>165.5</v>
      </c>
      <c r="U1983">
        <v>81.599999999999994</v>
      </c>
      <c r="V1983">
        <v>29.792000000000002</v>
      </c>
      <c r="W1983">
        <v>0.79800000000000004</v>
      </c>
      <c r="X1983">
        <v>2</v>
      </c>
      <c r="Y1983">
        <v>1</v>
      </c>
      <c r="Z1983">
        <f>IF(AND(MIN(data!D1983:'data'!K1983, data!M1983:'data'!Y1983)&gt;=0, IF(data!L1983&lt;0, FALSE, data!L1983&lt;=95),COUNTA(data!D1983:'data'!Y1983)=22), 1, 0)</f>
        <v>0</v>
      </c>
      <c r="AA1983">
        <f>IF(data!D1983=3, IF(COUNTIFS(data!A:A, data!A1983, data!G:G, "&lt;&gt;2")=0, 1, 0), 0)</f>
        <v>1</v>
      </c>
      <c r="AB1983">
        <f>IF(AND(data!G1983=2, COUNTIFS(data!A:A, data!A1983, data!G:G, 2) = data!D1983), 1, 0)</f>
        <v>1</v>
      </c>
      <c r="AC1983">
        <f>IF(AB1983=1, data!D1983, "0")</f>
        <v>3</v>
      </c>
    </row>
    <row r="1984" spans="1:29" x14ac:dyDescent="0.25">
      <c r="A1984" s="1">
        <v>260371</v>
      </c>
      <c r="B1984">
        <v>2</v>
      </c>
      <c r="C1984" s="1" t="s">
        <v>2005</v>
      </c>
      <c r="D1984">
        <v>3</v>
      </c>
      <c r="E1984">
        <v>5</v>
      </c>
      <c r="F1984">
        <v>28</v>
      </c>
      <c r="G1984">
        <v>2</v>
      </c>
      <c r="H1984">
        <v>3</v>
      </c>
      <c r="I1984">
        <v>-1</v>
      </c>
      <c r="J1984">
        <v>1</v>
      </c>
      <c r="K1984">
        <v>-1</v>
      </c>
      <c r="L1984">
        <v>12</v>
      </c>
      <c r="M1984">
        <v>1</v>
      </c>
      <c r="N1984">
        <v>-1</v>
      </c>
      <c r="O1984">
        <v>-1</v>
      </c>
      <c r="P1984">
        <v>-1</v>
      </c>
      <c r="Q1984">
        <v>-1</v>
      </c>
      <c r="R1984">
        <v>-1</v>
      </c>
      <c r="S1984">
        <v>-2</v>
      </c>
      <c r="T1984">
        <v>102.6</v>
      </c>
      <c r="U1984">
        <v>21.6</v>
      </c>
      <c r="V1984">
        <v>20.518999999999998</v>
      </c>
      <c r="W1984">
        <v>-1</v>
      </c>
      <c r="X1984">
        <v>-2</v>
      </c>
      <c r="Y1984">
        <v>-2</v>
      </c>
      <c r="Z1984">
        <f>IF(AND(MIN(data!D1984:'data'!K1984, data!M1984:'data'!Y1984)&gt;=0, IF(data!L1984&lt;0, FALSE, data!L1984&lt;=95),COUNTA(data!D1984:'data'!Y1984)=22), 1, 0)</f>
        <v>0</v>
      </c>
      <c r="AA1984">
        <f>IF(data!D1984=3, IF(COUNTIFS(data!A:A, data!A1984, data!G:G, "&lt;&gt;2")=0, 1, 0), 0)</f>
        <v>1</v>
      </c>
      <c r="AB1984">
        <f>IF(AND(data!G1984=2, COUNTIFS(data!A:A, data!A1984, data!G:G, 2) = data!D1984), 1, 0)</f>
        <v>1</v>
      </c>
      <c r="AC1984">
        <f>IF(AB1984=1, data!D1984, "0")</f>
        <v>3</v>
      </c>
    </row>
    <row r="1985" spans="1:29" x14ac:dyDescent="0.25">
      <c r="A1985" s="1">
        <v>260371</v>
      </c>
      <c r="B1985">
        <v>3</v>
      </c>
      <c r="C1985" s="1" t="s">
        <v>2006</v>
      </c>
      <c r="D1985">
        <v>3</v>
      </c>
      <c r="E1985">
        <v>5</v>
      </c>
      <c r="F1985">
        <v>28</v>
      </c>
      <c r="G1985">
        <v>2</v>
      </c>
      <c r="H1985">
        <v>2</v>
      </c>
      <c r="I1985">
        <v>-1</v>
      </c>
      <c r="J1985">
        <v>1</v>
      </c>
      <c r="K1985">
        <v>-1</v>
      </c>
      <c r="L1985">
        <v>12</v>
      </c>
      <c r="M1985">
        <v>3</v>
      </c>
      <c r="N1985">
        <v>-1</v>
      </c>
      <c r="O1985">
        <v>-1</v>
      </c>
      <c r="P1985">
        <v>-1</v>
      </c>
      <c r="Q1985">
        <v>-1</v>
      </c>
      <c r="R1985">
        <v>-1</v>
      </c>
      <c r="S1985">
        <v>-2</v>
      </c>
      <c r="T1985">
        <v>86.8</v>
      </c>
      <c r="U1985">
        <v>12.6</v>
      </c>
      <c r="V1985">
        <v>16.724</v>
      </c>
      <c r="W1985">
        <v>-1</v>
      </c>
      <c r="X1985">
        <v>-2</v>
      </c>
      <c r="Y1985">
        <v>-2</v>
      </c>
      <c r="Z1985">
        <f>IF(AND(MIN(data!D1985:'data'!K1985, data!M1985:'data'!Y1985)&gt;=0, IF(data!L1985&lt;0, FALSE, data!L1985&lt;=95),COUNTA(data!D1985:'data'!Y1985)=22), 1, 0)</f>
        <v>0</v>
      </c>
      <c r="AA1985">
        <f>IF(data!D1985=3, IF(COUNTIFS(data!A:A, data!A1985, data!G:G, "&lt;&gt;2")=0, 1, 0), 0)</f>
        <v>1</v>
      </c>
      <c r="AB1985">
        <f>IF(AND(data!G1985=2, COUNTIFS(data!A:A, data!A1985, data!G:G, 2) = data!D1985), 1, 0)</f>
        <v>1</v>
      </c>
      <c r="AC1985">
        <f>IF(AB1985=1, data!D1985, "0")</f>
        <v>3</v>
      </c>
    </row>
    <row r="1986" spans="1:29" x14ac:dyDescent="0.25">
      <c r="A1986" s="1">
        <v>261051</v>
      </c>
      <c r="B1986">
        <v>1</v>
      </c>
      <c r="C1986" s="1" t="s">
        <v>2007</v>
      </c>
      <c r="D1986">
        <v>2</v>
      </c>
      <c r="E1986">
        <v>2</v>
      </c>
      <c r="F1986">
        <v>13</v>
      </c>
      <c r="G1986">
        <v>1</v>
      </c>
      <c r="H1986">
        <v>54</v>
      </c>
      <c r="I1986">
        <v>2</v>
      </c>
      <c r="J1986">
        <v>1</v>
      </c>
      <c r="K1986">
        <v>1</v>
      </c>
      <c r="L1986">
        <v>13</v>
      </c>
      <c r="M1986">
        <v>2</v>
      </c>
      <c r="N1986">
        <v>1</v>
      </c>
      <c r="O1986">
        <v>5</v>
      </c>
      <c r="P1986">
        <v>1</v>
      </c>
      <c r="Q1986">
        <v>6</v>
      </c>
      <c r="R1986">
        <v>-1</v>
      </c>
      <c r="S1986">
        <v>1</v>
      </c>
      <c r="T1986">
        <v>174</v>
      </c>
      <c r="U1986">
        <v>92.9</v>
      </c>
      <c r="V1986">
        <v>30.684000000000001</v>
      </c>
      <c r="W1986">
        <v>0.88900000000000001</v>
      </c>
      <c r="X1986">
        <v>2</v>
      </c>
      <c r="Y1986">
        <v>1</v>
      </c>
      <c r="Z1986">
        <f>IF(AND(MIN(data!D1986:'data'!K1986, data!M1986:'data'!Y1986)&gt;=0, IF(data!L1986&lt;0, FALSE, data!L1986&lt;=95),COUNTA(data!D1986:'data'!Y1986)=22), 1, 0)</f>
        <v>0</v>
      </c>
      <c r="AA1986">
        <f>IF(data!D1986=3, IF(COUNTIFS(data!A:A, data!A1986, data!G:G, "&lt;&gt;2")=0, 1, 0), 0)</f>
        <v>0</v>
      </c>
      <c r="AB1986">
        <f>IF(AND(data!G1986=2, COUNTIFS(data!A:A, data!A1986, data!G:G, 2) = data!D1986), 1, 0)</f>
        <v>0</v>
      </c>
      <c r="AC1986" t="str">
        <f>IF(AB1986=1, data!D1986, "0")</f>
        <v>0</v>
      </c>
    </row>
    <row r="1987" spans="1:29" x14ac:dyDescent="0.25">
      <c r="A1987" s="1">
        <v>261051</v>
      </c>
      <c r="B1987">
        <v>2</v>
      </c>
      <c r="C1987" s="1" t="s">
        <v>2008</v>
      </c>
      <c r="D1987">
        <v>2</v>
      </c>
      <c r="E1987">
        <v>2</v>
      </c>
      <c r="F1987">
        <v>13</v>
      </c>
      <c r="G1987">
        <v>2</v>
      </c>
      <c r="H1987">
        <v>53</v>
      </c>
      <c r="I1987">
        <v>2</v>
      </c>
      <c r="J1987">
        <v>1</v>
      </c>
      <c r="K1987">
        <v>1</v>
      </c>
      <c r="L1987">
        <v>13</v>
      </c>
      <c r="M1987">
        <v>3</v>
      </c>
      <c r="N1987">
        <v>1</v>
      </c>
      <c r="O1987">
        <v>5</v>
      </c>
      <c r="P1987">
        <v>1</v>
      </c>
      <c r="Q1987">
        <v>3.3450000000000002</v>
      </c>
      <c r="R1987">
        <v>-1</v>
      </c>
      <c r="S1987">
        <v>7</v>
      </c>
      <c r="T1987">
        <v>155.9</v>
      </c>
      <c r="U1987">
        <v>71.599999999999994</v>
      </c>
      <c r="V1987">
        <v>29.459</v>
      </c>
      <c r="W1987">
        <v>0.80200000000000005</v>
      </c>
      <c r="X1987">
        <v>2</v>
      </c>
      <c r="Y1987">
        <v>1</v>
      </c>
      <c r="Z1987">
        <f>IF(AND(MIN(data!D1987:'data'!K1987, data!M1987:'data'!Y1987)&gt;=0, IF(data!L1987&lt;0, FALSE, data!L1987&lt;=95),COUNTA(data!D1987:'data'!Y1987)=22), 1, 0)</f>
        <v>0</v>
      </c>
      <c r="AA1987">
        <f>IF(data!D1987=3, IF(COUNTIFS(data!A:A, data!A1987, data!G:G, "&lt;&gt;2")=0, 1, 0), 0)</f>
        <v>0</v>
      </c>
      <c r="AB1987">
        <f>IF(AND(data!G1987=2, COUNTIFS(data!A:A, data!A1987, data!G:G, 2) = data!D1987), 1, 0)</f>
        <v>0</v>
      </c>
      <c r="AC1987" t="str">
        <f>IF(AB1987=1, data!D1987, "0")</f>
        <v>0</v>
      </c>
    </row>
    <row r="1988" spans="1:29" x14ac:dyDescent="0.25">
      <c r="A1988" s="1">
        <v>261151</v>
      </c>
      <c r="B1988">
        <v>1</v>
      </c>
      <c r="C1988" s="1" t="s">
        <v>2009</v>
      </c>
      <c r="D1988">
        <v>2</v>
      </c>
      <c r="E1988">
        <v>2</v>
      </c>
      <c r="F1988">
        <v>13</v>
      </c>
      <c r="G1988">
        <v>1</v>
      </c>
      <c r="H1988">
        <v>54</v>
      </c>
      <c r="I1988">
        <v>2</v>
      </c>
      <c r="J1988">
        <v>1</v>
      </c>
      <c r="K1988">
        <v>1</v>
      </c>
      <c r="L1988">
        <v>97</v>
      </c>
      <c r="M1988">
        <v>4</v>
      </c>
      <c r="N1988">
        <v>1</v>
      </c>
      <c r="O1988">
        <v>5</v>
      </c>
      <c r="P1988">
        <v>1</v>
      </c>
      <c r="Q1988">
        <v>39.96</v>
      </c>
      <c r="R1988">
        <v>-1</v>
      </c>
      <c r="S1988">
        <v>0</v>
      </c>
      <c r="T1988">
        <v>177.6</v>
      </c>
      <c r="U1988">
        <v>98.6</v>
      </c>
      <c r="V1988">
        <v>31.26</v>
      </c>
      <c r="W1988">
        <v>0.95599999999999996</v>
      </c>
      <c r="X1988">
        <v>2</v>
      </c>
      <c r="Y1988">
        <v>3</v>
      </c>
      <c r="Z1988">
        <f>IF(AND(MIN(data!D1988:'data'!K1988, data!M1988:'data'!Y1988)&gt;=0, IF(data!L1988&lt;0, FALSE, data!L1988&lt;=95),COUNTA(data!D1988:'data'!Y1988)=22), 1, 0)</f>
        <v>0</v>
      </c>
      <c r="AA1988">
        <f>IF(data!D1988=3, IF(COUNTIFS(data!A:A, data!A1988, data!G:G, "&lt;&gt;2")=0, 1, 0), 0)</f>
        <v>0</v>
      </c>
      <c r="AB1988">
        <f>IF(AND(data!G1988=2, COUNTIFS(data!A:A, data!A1988, data!G:G, 2) = data!D1988), 1, 0)</f>
        <v>0</v>
      </c>
      <c r="AC1988" t="str">
        <f>IF(AB1988=1, data!D1988, "0")</f>
        <v>0</v>
      </c>
    </row>
    <row r="1989" spans="1:29" x14ac:dyDescent="0.25">
      <c r="A1989" s="1">
        <v>261151</v>
      </c>
      <c r="B1989">
        <v>2</v>
      </c>
      <c r="C1989" s="1" t="s">
        <v>2010</v>
      </c>
      <c r="D1989">
        <v>2</v>
      </c>
      <c r="E1989">
        <v>2</v>
      </c>
      <c r="F1989">
        <v>13</v>
      </c>
      <c r="G1989">
        <v>2</v>
      </c>
      <c r="H1989">
        <v>54</v>
      </c>
      <c r="I1989">
        <v>2</v>
      </c>
      <c r="J1989">
        <v>1</v>
      </c>
      <c r="K1989">
        <v>1</v>
      </c>
      <c r="L1989">
        <v>97</v>
      </c>
      <c r="M1989">
        <v>2</v>
      </c>
      <c r="N1989">
        <v>1</v>
      </c>
      <c r="O1989">
        <v>5</v>
      </c>
      <c r="P1989">
        <v>1</v>
      </c>
      <c r="Q1989">
        <v>21.058</v>
      </c>
      <c r="R1989">
        <v>-1</v>
      </c>
      <c r="S1989">
        <v>0</v>
      </c>
      <c r="T1989">
        <v>162.9</v>
      </c>
      <c r="U1989">
        <v>54.3</v>
      </c>
      <c r="V1989">
        <v>20.462</v>
      </c>
      <c r="W1989">
        <v>0.81899999999999995</v>
      </c>
      <c r="X1989">
        <v>1</v>
      </c>
      <c r="Y1989">
        <v>3</v>
      </c>
      <c r="Z1989">
        <f>IF(AND(MIN(data!D1989:'data'!K1989, data!M1989:'data'!Y1989)&gt;=0, IF(data!L1989&lt;0, FALSE, data!L1989&lt;=95),COUNTA(data!D1989:'data'!Y1989)=22), 1, 0)</f>
        <v>0</v>
      </c>
      <c r="AA1989">
        <f>IF(data!D1989=3, IF(COUNTIFS(data!A:A, data!A1989, data!G:G, "&lt;&gt;2")=0, 1, 0), 0)</f>
        <v>0</v>
      </c>
      <c r="AB1989">
        <f>IF(AND(data!G1989=2, COUNTIFS(data!A:A, data!A1989, data!G:G, 2) = data!D1989), 1, 0)</f>
        <v>0</v>
      </c>
      <c r="AC1989" t="str">
        <f>IF(AB1989=1, data!D1989, "0")</f>
        <v>0</v>
      </c>
    </row>
    <row r="1990" spans="1:29" x14ac:dyDescent="0.25">
      <c r="A1990" s="1">
        <v>261201</v>
      </c>
      <c r="B1990">
        <v>1</v>
      </c>
      <c r="C1990" s="1" t="s">
        <v>2011</v>
      </c>
      <c r="D1990">
        <v>2</v>
      </c>
      <c r="E1990">
        <v>2</v>
      </c>
      <c r="F1990">
        <v>13</v>
      </c>
      <c r="G1990">
        <v>1</v>
      </c>
      <c r="H1990">
        <v>43</v>
      </c>
      <c r="I1990">
        <v>2</v>
      </c>
      <c r="J1990">
        <v>1</v>
      </c>
      <c r="K1990">
        <v>5</v>
      </c>
      <c r="L1990">
        <v>-1</v>
      </c>
      <c r="M1990">
        <v>4</v>
      </c>
      <c r="N1990">
        <v>4</v>
      </c>
      <c r="O1990">
        <v>3</v>
      </c>
      <c r="P1990">
        <v>1</v>
      </c>
      <c r="Q1990">
        <v>18.463999999999999</v>
      </c>
      <c r="R1990">
        <v>-1</v>
      </c>
      <c r="S1990">
        <v>-2</v>
      </c>
      <c r="T1990">
        <v>-1</v>
      </c>
      <c r="U1990">
        <v>-1</v>
      </c>
      <c r="V1990">
        <v>-1</v>
      </c>
      <c r="W1990">
        <v>0.91700000000000004</v>
      </c>
      <c r="X1990">
        <v>-2</v>
      </c>
      <c r="Y1990">
        <v>-2</v>
      </c>
      <c r="Z1990">
        <f>IF(AND(MIN(data!D1990:'data'!K1990, data!M1990:'data'!Y1990)&gt;=0, IF(data!L1990&lt;0, FALSE, data!L1990&lt;=95),COUNTA(data!D1990:'data'!Y1990)=22), 1, 0)</f>
        <v>0</v>
      </c>
      <c r="AA1990">
        <f>IF(data!D1990=3, IF(COUNTIFS(data!A:A, data!A1990, data!G:G, "&lt;&gt;2")=0, 1, 0), 0)</f>
        <v>0</v>
      </c>
      <c r="AB1990">
        <f>IF(AND(data!G1990=2, COUNTIFS(data!A:A, data!A1990, data!G:G, 2) = data!D1990), 1, 0)</f>
        <v>0</v>
      </c>
      <c r="AC1990" t="str">
        <f>IF(AB1990=1, data!D1990, "0")</f>
        <v>0</v>
      </c>
    </row>
    <row r="1991" spans="1:29" x14ac:dyDescent="0.25">
      <c r="A1991" s="1">
        <v>261201</v>
      </c>
      <c r="B1991">
        <v>2</v>
      </c>
      <c r="C1991" s="1" t="s">
        <v>2012</v>
      </c>
      <c r="D1991">
        <v>2</v>
      </c>
      <c r="E1991">
        <v>2</v>
      </c>
      <c r="F1991">
        <v>13</v>
      </c>
      <c r="G1991">
        <v>2</v>
      </c>
      <c r="H1991">
        <v>48</v>
      </c>
      <c r="I1991">
        <v>2</v>
      </c>
      <c r="J1991">
        <v>1</v>
      </c>
      <c r="K1991">
        <v>2</v>
      </c>
      <c r="L1991">
        <v>-1</v>
      </c>
      <c r="M1991">
        <v>3</v>
      </c>
      <c r="N1991">
        <v>2</v>
      </c>
      <c r="O1991">
        <v>5</v>
      </c>
      <c r="P1991">
        <v>1</v>
      </c>
      <c r="Q1991">
        <v>2.7679999999999998</v>
      </c>
      <c r="R1991">
        <v>-1</v>
      </c>
      <c r="S1991">
        <v>1</v>
      </c>
      <c r="T1991">
        <v>160</v>
      </c>
      <c r="U1991">
        <v>84.7</v>
      </c>
      <c r="V1991">
        <v>33.085999999999999</v>
      </c>
      <c r="W1991">
        <v>0.79300000000000004</v>
      </c>
      <c r="X1991">
        <v>2</v>
      </c>
      <c r="Y1991">
        <v>1</v>
      </c>
      <c r="Z1991">
        <f>IF(AND(MIN(data!D1991:'data'!K1991, data!M1991:'data'!Y1991)&gt;=0, IF(data!L1991&lt;0, FALSE, data!L1991&lt;=95),COUNTA(data!D1991:'data'!Y1991)=22), 1, 0)</f>
        <v>0</v>
      </c>
      <c r="AA1991">
        <f>IF(data!D1991=3, IF(COUNTIFS(data!A:A, data!A1991, data!G:G, "&lt;&gt;2")=0, 1, 0), 0)</f>
        <v>0</v>
      </c>
      <c r="AB1991">
        <f>IF(AND(data!G1991=2, COUNTIFS(data!A:A, data!A1991, data!G:G, 2) = data!D1991), 1, 0)</f>
        <v>0</v>
      </c>
      <c r="AC1991" t="str">
        <f>IF(AB1991=1, data!D1991, "0")</f>
        <v>0</v>
      </c>
    </row>
    <row r="1992" spans="1:29" x14ac:dyDescent="0.25">
      <c r="A1992" s="1">
        <v>261251</v>
      </c>
      <c r="B1992">
        <v>1</v>
      </c>
      <c r="C1992" s="1" t="s">
        <v>2013</v>
      </c>
      <c r="D1992">
        <v>2</v>
      </c>
      <c r="E1992">
        <v>2</v>
      </c>
      <c r="F1992">
        <v>13</v>
      </c>
      <c r="G1992">
        <v>1</v>
      </c>
      <c r="H1992">
        <v>80</v>
      </c>
      <c r="I1992">
        <v>2</v>
      </c>
      <c r="J1992">
        <v>1</v>
      </c>
      <c r="K1992">
        <v>5</v>
      </c>
      <c r="L1992">
        <v>97</v>
      </c>
      <c r="M1992">
        <v>2</v>
      </c>
      <c r="N1992">
        <v>3</v>
      </c>
      <c r="O1992">
        <v>5</v>
      </c>
      <c r="P1992">
        <v>1</v>
      </c>
      <c r="Q1992">
        <v>30.875</v>
      </c>
      <c r="R1992">
        <v>-1</v>
      </c>
      <c r="S1992">
        <v>-2</v>
      </c>
      <c r="T1992">
        <v>167.8</v>
      </c>
      <c r="U1992">
        <v>76.099999999999994</v>
      </c>
      <c r="V1992">
        <v>27.027000000000001</v>
      </c>
      <c r="W1992">
        <v>0.85699999999999998</v>
      </c>
      <c r="X1992">
        <v>-2</v>
      </c>
      <c r="Y1992">
        <v>-2</v>
      </c>
      <c r="Z1992">
        <f>IF(AND(MIN(data!D1992:'data'!K1992, data!M1992:'data'!Y1992)&gt;=0, IF(data!L1992&lt;0, FALSE, data!L1992&lt;=95),COUNTA(data!D1992:'data'!Y1992)=22), 1, 0)</f>
        <v>0</v>
      </c>
      <c r="AA1992">
        <f>IF(data!D1992=3, IF(COUNTIFS(data!A:A, data!A1992, data!G:G, "&lt;&gt;2")=0, 1, 0), 0)</f>
        <v>0</v>
      </c>
      <c r="AB1992">
        <f>IF(AND(data!G1992=2, COUNTIFS(data!A:A, data!A1992, data!G:G, 2) = data!D1992), 1, 0)</f>
        <v>0</v>
      </c>
      <c r="AC1992" t="str">
        <f>IF(AB1992=1, data!D1992, "0")</f>
        <v>0</v>
      </c>
    </row>
    <row r="1993" spans="1:29" x14ac:dyDescent="0.25">
      <c r="A1993" s="1">
        <v>261251</v>
      </c>
      <c r="B1993">
        <v>2</v>
      </c>
      <c r="C1993" s="1" t="s">
        <v>2014</v>
      </c>
      <c r="D1993">
        <v>2</v>
      </c>
      <c r="E1993">
        <v>2</v>
      </c>
      <c r="F1993">
        <v>13</v>
      </c>
      <c r="G1993">
        <v>2</v>
      </c>
      <c r="H1993">
        <v>77</v>
      </c>
      <c r="I1993">
        <v>2</v>
      </c>
      <c r="J1993">
        <v>1</v>
      </c>
      <c r="K1993">
        <v>7</v>
      </c>
      <c r="L1993">
        <v>97</v>
      </c>
      <c r="M1993">
        <v>3</v>
      </c>
      <c r="N1993">
        <v>3</v>
      </c>
      <c r="O1993">
        <v>5</v>
      </c>
      <c r="P1993">
        <v>1</v>
      </c>
      <c r="Q1993">
        <v>19.5</v>
      </c>
      <c r="R1993">
        <v>-1</v>
      </c>
      <c r="S1993">
        <v>-2</v>
      </c>
      <c r="T1993">
        <v>154</v>
      </c>
      <c r="U1993">
        <v>59.5</v>
      </c>
      <c r="V1993">
        <v>25.088999999999999</v>
      </c>
      <c r="W1993">
        <v>0.85599999999999998</v>
      </c>
      <c r="X1993">
        <v>-2</v>
      </c>
      <c r="Y1993">
        <v>-2</v>
      </c>
      <c r="Z1993">
        <f>IF(AND(MIN(data!D1993:'data'!K1993, data!M1993:'data'!Y1993)&gt;=0, IF(data!L1993&lt;0, FALSE, data!L1993&lt;=95),COUNTA(data!D1993:'data'!Y1993)=22), 1, 0)</f>
        <v>0</v>
      </c>
      <c r="AA1993">
        <f>IF(data!D1993=3, IF(COUNTIFS(data!A:A, data!A1993, data!G:G, "&lt;&gt;2")=0, 1, 0), 0)</f>
        <v>0</v>
      </c>
      <c r="AB1993">
        <f>IF(AND(data!G1993=2, COUNTIFS(data!A:A, data!A1993, data!G:G, 2) = data!D1993), 1, 0)</f>
        <v>0</v>
      </c>
      <c r="AC1993" t="str">
        <f>IF(AB1993=1, data!D1993, "0")</f>
        <v>0</v>
      </c>
    </row>
    <row r="1994" spans="1:29" x14ac:dyDescent="0.25">
      <c r="A1994" s="1">
        <v>261271</v>
      </c>
      <c r="B1994">
        <v>1</v>
      </c>
      <c r="C1994" s="1" t="s">
        <v>2015</v>
      </c>
      <c r="D1994">
        <v>2</v>
      </c>
      <c r="E1994">
        <v>2</v>
      </c>
      <c r="F1994">
        <v>13</v>
      </c>
      <c r="G1994">
        <v>1</v>
      </c>
      <c r="H1994">
        <v>80</v>
      </c>
      <c r="I1994">
        <v>2</v>
      </c>
      <c r="J1994">
        <v>1</v>
      </c>
      <c r="K1994">
        <v>7</v>
      </c>
      <c r="L1994">
        <v>97</v>
      </c>
      <c r="M1994">
        <v>3</v>
      </c>
      <c r="N1994">
        <v>3</v>
      </c>
      <c r="O1994">
        <v>5</v>
      </c>
      <c r="P1994">
        <v>1</v>
      </c>
      <c r="Q1994">
        <v>5.2789999999999999</v>
      </c>
      <c r="R1994">
        <v>-1</v>
      </c>
      <c r="S1994">
        <v>2</v>
      </c>
      <c r="T1994">
        <v>-1</v>
      </c>
      <c r="U1994">
        <v>-1</v>
      </c>
      <c r="V1994">
        <v>-1</v>
      </c>
      <c r="W1994">
        <v>0.94499999999999995</v>
      </c>
      <c r="X1994">
        <v>-9</v>
      </c>
      <c r="Y1994">
        <v>-9</v>
      </c>
      <c r="Z1994">
        <f>IF(AND(MIN(data!D1994:'data'!K1994, data!M1994:'data'!Y1994)&gt;=0, IF(data!L1994&lt;0, FALSE, data!L1994&lt;=95),COUNTA(data!D1994:'data'!Y1994)=22), 1, 0)</f>
        <v>0</v>
      </c>
      <c r="AA1994">
        <f>IF(data!D1994=3, IF(COUNTIFS(data!A:A, data!A1994, data!G:G, "&lt;&gt;2")=0, 1, 0), 0)</f>
        <v>0</v>
      </c>
      <c r="AB1994">
        <f>IF(AND(data!G1994=2, COUNTIFS(data!A:A, data!A1994, data!G:G, 2) = data!D1994), 1, 0)</f>
        <v>0</v>
      </c>
      <c r="AC1994" t="str">
        <f>IF(AB1994=1, data!D1994, "0")</f>
        <v>0</v>
      </c>
    </row>
    <row r="1995" spans="1:29" x14ac:dyDescent="0.25">
      <c r="A1995" s="1">
        <v>261271</v>
      </c>
      <c r="B1995">
        <v>2</v>
      </c>
      <c r="C1995" s="1" t="s">
        <v>2016</v>
      </c>
      <c r="D1995">
        <v>2</v>
      </c>
      <c r="E1995">
        <v>2</v>
      </c>
      <c r="F1995">
        <v>13</v>
      </c>
      <c r="G1995">
        <v>2</v>
      </c>
      <c r="H1995">
        <v>76</v>
      </c>
      <c r="I1995">
        <v>2</v>
      </c>
      <c r="J1995">
        <v>1</v>
      </c>
      <c r="K1995">
        <v>1</v>
      </c>
      <c r="L1995">
        <v>97</v>
      </c>
      <c r="M1995">
        <v>3</v>
      </c>
      <c r="N1995">
        <v>3</v>
      </c>
      <c r="O1995">
        <v>5</v>
      </c>
      <c r="P1995">
        <v>1</v>
      </c>
      <c r="Q1995">
        <v>4.5289999999999999</v>
      </c>
      <c r="R1995">
        <v>-1</v>
      </c>
      <c r="S1995">
        <v>6</v>
      </c>
      <c r="T1995">
        <v>160.6</v>
      </c>
      <c r="U1995">
        <v>75.599999999999994</v>
      </c>
      <c r="V1995">
        <v>29.311</v>
      </c>
      <c r="W1995">
        <v>0.98399999999999999</v>
      </c>
      <c r="X1995">
        <v>2</v>
      </c>
      <c r="Y1995">
        <v>3</v>
      </c>
      <c r="Z1995">
        <f>IF(AND(MIN(data!D1995:'data'!K1995, data!M1995:'data'!Y1995)&gt;=0, IF(data!L1995&lt;0, FALSE, data!L1995&lt;=95),COUNTA(data!D1995:'data'!Y1995)=22), 1, 0)</f>
        <v>0</v>
      </c>
      <c r="AA1995">
        <f>IF(data!D1995=3, IF(COUNTIFS(data!A:A, data!A1995, data!G:G, "&lt;&gt;2")=0, 1, 0), 0)</f>
        <v>0</v>
      </c>
      <c r="AB1995">
        <f>IF(AND(data!G1995=2, COUNTIFS(data!A:A, data!A1995, data!G:G, 2) = data!D1995), 1, 0)</f>
        <v>0</v>
      </c>
      <c r="AC1995" t="str">
        <f>IF(AB1995=1, data!D1995, "0")</f>
        <v>0</v>
      </c>
    </row>
    <row r="1996" spans="1:29" x14ac:dyDescent="0.25">
      <c r="A1996" s="1">
        <v>261351</v>
      </c>
      <c r="B1996">
        <v>1</v>
      </c>
      <c r="C1996" s="1" t="s">
        <v>2017</v>
      </c>
      <c r="D1996">
        <v>2</v>
      </c>
      <c r="E1996">
        <v>2</v>
      </c>
      <c r="F1996">
        <v>13</v>
      </c>
      <c r="G1996">
        <v>1</v>
      </c>
      <c r="H1996">
        <v>73</v>
      </c>
      <c r="I1996">
        <v>2</v>
      </c>
      <c r="J1996">
        <v>1</v>
      </c>
      <c r="K1996">
        <v>2</v>
      </c>
      <c r="L1996">
        <v>9</v>
      </c>
      <c r="M1996">
        <v>3</v>
      </c>
      <c r="N1996">
        <v>3</v>
      </c>
      <c r="O1996">
        <v>5</v>
      </c>
      <c r="P1996">
        <v>1</v>
      </c>
      <c r="Q1996">
        <v>14.534000000000001</v>
      </c>
      <c r="R1996">
        <v>-1</v>
      </c>
      <c r="S1996">
        <v>1</v>
      </c>
      <c r="T1996">
        <v>-1</v>
      </c>
      <c r="U1996">
        <v>-1</v>
      </c>
      <c r="V1996">
        <v>-1</v>
      </c>
      <c r="W1996">
        <v>0.95599999999999996</v>
      </c>
      <c r="X1996">
        <v>1</v>
      </c>
      <c r="Y1996">
        <v>3</v>
      </c>
      <c r="Z1996">
        <f>IF(AND(MIN(data!D1996:'data'!K1996, data!M1996:'data'!Y1996)&gt;=0, IF(data!L1996&lt;0, FALSE, data!L1996&lt;=95),COUNTA(data!D1996:'data'!Y1996)=22), 1, 0)</f>
        <v>0</v>
      </c>
      <c r="AA1996">
        <f>IF(data!D1996=3, IF(COUNTIFS(data!A:A, data!A1996, data!G:G, "&lt;&gt;2")=0, 1, 0), 0)</f>
        <v>0</v>
      </c>
      <c r="AB1996">
        <f>IF(AND(data!G1996=2, COUNTIFS(data!A:A, data!A1996, data!G:G, 2) = data!D1996), 1, 0)</f>
        <v>0</v>
      </c>
      <c r="AC1996" t="str">
        <f>IF(AB1996=1, data!D1996, "0")</f>
        <v>0</v>
      </c>
    </row>
    <row r="1997" spans="1:29" x14ac:dyDescent="0.25">
      <c r="A1997" s="1">
        <v>261351</v>
      </c>
      <c r="B1997">
        <v>2</v>
      </c>
      <c r="C1997" s="1" t="s">
        <v>2018</v>
      </c>
      <c r="D1997">
        <v>2</v>
      </c>
      <c r="E1997">
        <v>2</v>
      </c>
      <c r="F1997">
        <v>13</v>
      </c>
      <c r="G1997">
        <v>2</v>
      </c>
      <c r="H1997">
        <v>57</v>
      </c>
      <c r="I1997">
        <v>2</v>
      </c>
      <c r="J1997">
        <v>1</v>
      </c>
      <c r="K1997">
        <v>2</v>
      </c>
      <c r="L1997">
        <v>9</v>
      </c>
      <c r="M1997">
        <v>1</v>
      </c>
      <c r="N1997">
        <v>1</v>
      </c>
      <c r="O1997">
        <v>5</v>
      </c>
      <c r="P1997">
        <v>1</v>
      </c>
      <c r="Q1997">
        <v>11.339</v>
      </c>
      <c r="R1997">
        <v>-1</v>
      </c>
      <c r="S1997">
        <v>2</v>
      </c>
      <c r="T1997">
        <v>158.4</v>
      </c>
      <c r="U1997">
        <v>68.400000000000006</v>
      </c>
      <c r="V1997">
        <v>27.260999999999999</v>
      </c>
      <c r="W1997">
        <v>0.76900000000000002</v>
      </c>
      <c r="X1997">
        <v>2</v>
      </c>
      <c r="Y1997">
        <v>1</v>
      </c>
      <c r="Z1997">
        <f>IF(AND(MIN(data!D1997:'data'!K1997, data!M1997:'data'!Y1997)&gt;=0, IF(data!L1997&lt;0, FALSE, data!L1997&lt;=95),COUNTA(data!D1997:'data'!Y1997)=22), 1, 0)</f>
        <v>0</v>
      </c>
      <c r="AA1997">
        <f>IF(data!D1997=3, IF(COUNTIFS(data!A:A, data!A1997, data!G:G, "&lt;&gt;2")=0, 1, 0), 0)</f>
        <v>0</v>
      </c>
      <c r="AB1997">
        <f>IF(AND(data!G1997=2, COUNTIFS(data!A:A, data!A1997, data!G:G, 2) = data!D1997), 1, 0)</f>
        <v>0</v>
      </c>
      <c r="AC1997" t="str">
        <f>IF(AB1997=1, data!D1997, "0")</f>
        <v>0</v>
      </c>
    </row>
    <row r="1998" spans="1:29" x14ac:dyDescent="0.25">
      <c r="A1998" s="1">
        <v>261371</v>
      </c>
      <c r="B1998">
        <v>1</v>
      </c>
      <c r="C1998" s="1" t="s">
        <v>2019</v>
      </c>
      <c r="D1998">
        <v>2</v>
      </c>
      <c r="E1998">
        <v>2</v>
      </c>
      <c r="F1998">
        <v>13</v>
      </c>
      <c r="G1998">
        <v>1</v>
      </c>
      <c r="H1998">
        <v>50</v>
      </c>
      <c r="I1998">
        <v>2</v>
      </c>
      <c r="J1998">
        <v>1</v>
      </c>
      <c r="K1998">
        <v>3</v>
      </c>
      <c r="L1998">
        <v>14</v>
      </c>
      <c r="M1998">
        <v>1</v>
      </c>
      <c r="N1998">
        <v>1</v>
      </c>
      <c r="O1998">
        <v>5</v>
      </c>
      <c r="P1998">
        <v>1</v>
      </c>
      <c r="Q1998">
        <v>31</v>
      </c>
      <c r="R1998">
        <v>-1</v>
      </c>
      <c r="S1998">
        <v>0</v>
      </c>
      <c r="T1998">
        <v>164</v>
      </c>
      <c r="U1998">
        <v>65.5</v>
      </c>
      <c r="V1998">
        <v>24.353000000000002</v>
      </c>
      <c r="W1998">
        <v>0.86299999999999999</v>
      </c>
      <c r="X1998">
        <v>1</v>
      </c>
      <c r="Y1998">
        <v>1</v>
      </c>
      <c r="Z1998">
        <f>IF(AND(MIN(data!D1998:'data'!K1998, data!M1998:'data'!Y1998)&gt;=0, IF(data!L1998&lt;0, FALSE, data!L1998&lt;=95),COUNTA(data!D1998:'data'!Y1998)=22), 1, 0)</f>
        <v>0</v>
      </c>
      <c r="AA1998">
        <f>IF(data!D1998=3, IF(COUNTIFS(data!A:A, data!A1998, data!G:G, "&lt;&gt;2")=0, 1, 0), 0)</f>
        <v>0</v>
      </c>
      <c r="AB1998">
        <f>IF(AND(data!G1998=2, COUNTIFS(data!A:A, data!A1998, data!G:G, 2) = data!D1998), 1, 0)</f>
        <v>0</v>
      </c>
      <c r="AC1998" t="str">
        <f>IF(AB1998=1, data!D1998, "0")</f>
        <v>0</v>
      </c>
    </row>
    <row r="1999" spans="1:29" x14ac:dyDescent="0.25">
      <c r="A1999" s="1">
        <v>261371</v>
      </c>
      <c r="B1999">
        <v>2</v>
      </c>
      <c r="C1999" s="1" t="s">
        <v>2020</v>
      </c>
      <c r="D1999">
        <v>2</v>
      </c>
      <c r="E1999">
        <v>2</v>
      </c>
      <c r="F1999">
        <v>13</v>
      </c>
      <c r="G1999">
        <v>2</v>
      </c>
      <c r="H1999">
        <v>46</v>
      </c>
      <c r="I1999">
        <v>2</v>
      </c>
      <c r="J1999">
        <v>1</v>
      </c>
      <c r="K1999">
        <v>3</v>
      </c>
      <c r="L1999">
        <v>14</v>
      </c>
      <c r="M1999">
        <v>1</v>
      </c>
      <c r="N1999">
        <v>1</v>
      </c>
      <c r="O1999">
        <v>5</v>
      </c>
      <c r="P1999">
        <v>1</v>
      </c>
      <c r="Q1999">
        <v>7.23</v>
      </c>
      <c r="R1999">
        <v>-1</v>
      </c>
      <c r="S1999">
        <v>0</v>
      </c>
      <c r="T1999">
        <v>161.9</v>
      </c>
      <c r="U1999">
        <v>56.3</v>
      </c>
      <c r="V1999">
        <v>21.478999999999999</v>
      </c>
      <c r="W1999">
        <v>0.73599999999999999</v>
      </c>
      <c r="X1999">
        <v>1</v>
      </c>
      <c r="Y1999">
        <v>3</v>
      </c>
      <c r="Z1999">
        <f>IF(AND(MIN(data!D1999:'data'!K1999, data!M1999:'data'!Y1999)&gt;=0, IF(data!L1999&lt;0, FALSE, data!L1999&lt;=95),COUNTA(data!D1999:'data'!Y1999)=22), 1, 0)</f>
        <v>0</v>
      </c>
      <c r="AA1999">
        <f>IF(data!D1999=3, IF(COUNTIFS(data!A:A, data!A1999, data!G:G, "&lt;&gt;2")=0, 1, 0), 0)</f>
        <v>0</v>
      </c>
      <c r="AB1999">
        <f>IF(AND(data!G1999=2, COUNTIFS(data!A:A, data!A1999, data!G:G, 2) = data!D1999), 1, 0)</f>
        <v>0</v>
      </c>
      <c r="AC1999" t="str">
        <f>IF(AB1999=1, data!D1999, "0")</f>
        <v>0</v>
      </c>
    </row>
    <row r="2000" spans="1:29" x14ac:dyDescent="0.25">
      <c r="A2000" s="1">
        <v>262151</v>
      </c>
      <c r="B2000">
        <v>1</v>
      </c>
      <c r="C2000" s="1" t="s">
        <v>2021</v>
      </c>
      <c r="D2000">
        <v>2</v>
      </c>
      <c r="E2000">
        <v>2</v>
      </c>
      <c r="F2000">
        <v>15</v>
      </c>
      <c r="G2000">
        <v>1</v>
      </c>
      <c r="H2000">
        <v>61</v>
      </c>
      <c r="I2000">
        <v>2</v>
      </c>
      <c r="J2000">
        <v>1</v>
      </c>
      <c r="K2000">
        <v>6</v>
      </c>
      <c r="L2000">
        <v>7</v>
      </c>
      <c r="M2000">
        <v>2</v>
      </c>
      <c r="N2000">
        <v>3</v>
      </c>
      <c r="O2000">
        <v>5</v>
      </c>
      <c r="P2000">
        <v>1</v>
      </c>
      <c r="Q2000">
        <v>29.029</v>
      </c>
      <c r="R2000">
        <v>-1</v>
      </c>
      <c r="S2000">
        <v>1</v>
      </c>
      <c r="T2000">
        <v>176.4</v>
      </c>
      <c r="U2000">
        <v>87.7</v>
      </c>
      <c r="V2000">
        <v>28.184000000000001</v>
      </c>
      <c r="W2000">
        <v>0.93600000000000005</v>
      </c>
      <c r="X2000">
        <v>2</v>
      </c>
      <c r="Y2000">
        <v>3</v>
      </c>
      <c r="Z2000">
        <f>IF(AND(MIN(data!D2000:'data'!K2000, data!M2000:'data'!Y2000)&gt;=0, IF(data!L2000&lt;0, FALSE, data!L2000&lt;=95),COUNTA(data!D2000:'data'!Y2000)=22), 1, 0)</f>
        <v>0</v>
      </c>
      <c r="AA2000">
        <f>IF(data!D2000=3, IF(COUNTIFS(data!A:A, data!A2000, data!G:G, "&lt;&gt;2")=0, 1, 0), 0)</f>
        <v>0</v>
      </c>
      <c r="AB2000">
        <f>IF(AND(data!G2000=2, COUNTIFS(data!A:A, data!A2000, data!G:G, 2) = data!D2000), 1, 0)</f>
        <v>0</v>
      </c>
      <c r="AC2000" t="str">
        <f>IF(AB2000=1, data!D2000, "0")</f>
        <v>0</v>
      </c>
    </row>
    <row r="2001" spans="1:29" x14ac:dyDescent="0.25">
      <c r="A2001" s="1">
        <v>262151</v>
      </c>
      <c r="B2001">
        <v>2</v>
      </c>
      <c r="C2001" s="1" t="s">
        <v>2022</v>
      </c>
      <c r="D2001">
        <v>2</v>
      </c>
      <c r="E2001">
        <v>2</v>
      </c>
      <c r="F2001">
        <v>15</v>
      </c>
      <c r="G2001">
        <v>2</v>
      </c>
      <c r="H2001">
        <v>57</v>
      </c>
      <c r="I2001">
        <v>2</v>
      </c>
      <c r="J2001">
        <v>1</v>
      </c>
      <c r="K2001">
        <v>7</v>
      </c>
      <c r="L2001">
        <v>7</v>
      </c>
      <c r="M2001">
        <v>3</v>
      </c>
      <c r="N2001">
        <v>3</v>
      </c>
      <c r="O2001">
        <v>5</v>
      </c>
      <c r="P2001">
        <v>1</v>
      </c>
      <c r="Q2001">
        <v>3.0579999999999998</v>
      </c>
      <c r="R2001">
        <v>-1</v>
      </c>
      <c r="S2001">
        <v>7</v>
      </c>
      <c r="T2001">
        <v>151.4</v>
      </c>
      <c r="U2001">
        <v>66.900000000000006</v>
      </c>
      <c r="V2001">
        <v>29.186</v>
      </c>
      <c r="W2001">
        <v>0.76700000000000002</v>
      </c>
      <c r="X2001">
        <v>2</v>
      </c>
      <c r="Y2001">
        <v>1</v>
      </c>
      <c r="Z2001">
        <f>IF(AND(MIN(data!D2001:'data'!K2001, data!M2001:'data'!Y2001)&gt;=0, IF(data!L2001&lt;0, FALSE, data!L2001&lt;=95),COUNTA(data!D2001:'data'!Y2001)=22), 1, 0)</f>
        <v>0</v>
      </c>
      <c r="AA2001">
        <f>IF(data!D2001=3, IF(COUNTIFS(data!A:A, data!A2001, data!G:G, "&lt;&gt;2")=0, 1, 0), 0)</f>
        <v>0</v>
      </c>
      <c r="AB2001">
        <f>IF(AND(data!G2001=2, COUNTIFS(data!A:A, data!A2001, data!G:G, 2) = data!D2001), 1, 0)</f>
        <v>0</v>
      </c>
      <c r="AC2001" t="str">
        <f>IF(AB2001=1, data!D2001, "0")</f>
        <v>0</v>
      </c>
    </row>
    <row r="2002" spans="1:29" x14ac:dyDescent="0.25">
      <c r="A2002" s="1">
        <v>262181</v>
      </c>
      <c r="B2002">
        <v>1</v>
      </c>
      <c r="C2002" s="1" t="s">
        <v>2023</v>
      </c>
      <c r="D2002">
        <v>3</v>
      </c>
      <c r="E2002">
        <v>2</v>
      </c>
      <c r="F2002">
        <v>15</v>
      </c>
      <c r="G2002">
        <v>1</v>
      </c>
      <c r="H2002">
        <v>49</v>
      </c>
      <c r="I2002">
        <v>2</v>
      </c>
      <c r="J2002">
        <v>1</v>
      </c>
      <c r="K2002">
        <v>7</v>
      </c>
      <c r="L2002">
        <v>19</v>
      </c>
      <c r="M2002">
        <v>1</v>
      </c>
      <c r="N2002">
        <v>4</v>
      </c>
      <c r="O2002">
        <v>2</v>
      </c>
      <c r="P2002">
        <v>1</v>
      </c>
      <c r="Q2002">
        <v>15.173999999999999</v>
      </c>
      <c r="R2002">
        <v>-1</v>
      </c>
      <c r="S2002">
        <v>0</v>
      </c>
      <c r="T2002">
        <v>179.6</v>
      </c>
      <c r="U2002">
        <v>79</v>
      </c>
      <c r="V2002">
        <v>24.491</v>
      </c>
      <c r="W2002">
        <v>0.88200000000000001</v>
      </c>
      <c r="X2002">
        <v>1</v>
      </c>
      <c r="Y2002">
        <v>3</v>
      </c>
      <c r="Z2002">
        <f>IF(AND(MIN(data!D2002:'data'!K2002, data!M2002:'data'!Y2002)&gt;=0, IF(data!L2002&lt;0, FALSE, data!L2002&lt;=95),COUNTA(data!D2002:'data'!Y2002)=22), 1, 0)</f>
        <v>0</v>
      </c>
      <c r="AA2002">
        <f>IF(data!D2002=3, IF(COUNTIFS(data!A:A, data!A2002, data!G:G, "&lt;&gt;2")=0, 1, 0), 0)</f>
        <v>0</v>
      </c>
      <c r="AB2002">
        <f>IF(AND(data!G2002=2, COUNTIFS(data!A:A, data!A2002, data!G:G, 2) = data!D2002), 1, 0)</f>
        <v>0</v>
      </c>
      <c r="AC2002" t="str">
        <f>IF(AB2002=1, data!D2002, "0")</f>
        <v>0</v>
      </c>
    </row>
    <row r="2003" spans="1:29" x14ac:dyDescent="0.25">
      <c r="A2003" s="1">
        <v>262181</v>
      </c>
      <c r="B2003">
        <v>2</v>
      </c>
      <c r="C2003" s="1" t="s">
        <v>2024</v>
      </c>
      <c r="D2003">
        <v>3</v>
      </c>
      <c r="E2003">
        <v>2</v>
      </c>
      <c r="F2003">
        <v>15</v>
      </c>
      <c r="G2003">
        <v>2</v>
      </c>
      <c r="H2003">
        <v>51</v>
      </c>
      <c r="I2003">
        <v>2</v>
      </c>
      <c r="J2003">
        <v>1</v>
      </c>
      <c r="K2003">
        <v>1</v>
      </c>
      <c r="L2003">
        <v>19</v>
      </c>
      <c r="M2003">
        <v>3</v>
      </c>
      <c r="N2003">
        <v>1</v>
      </c>
      <c r="O2003">
        <v>5</v>
      </c>
      <c r="P2003">
        <v>2</v>
      </c>
      <c r="Q2003">
        <v>0</v>
      </c>
      <c r="R2003">
        <v>-1</v>
      </c>
      <c r="S2003">
        <v>6</v>
      </c>
      <c r="T2003">
        <v>161.19999999999999</v>
      </c>
      <c r="U2003">
        <v>71.900000000000006</v>
      </c>
      <c r="V2003">
        <v>27.669</v>
      </c>
      <c r="W2003">
        <v>0.82699999999999996</v>
      </c>
      <c r="X2003">
        <v>2</v>
      </c>
      <c r="Y2003">
        <v>1</v>
      </c>
      <c r="Z2003">
        <f>IF(AND(MIN(data!D2003:'data'!K2003, data!M2003:'data'!Y2003)&gt;=0, IF(data!L2003&lt;0, FALSE, data!L2003&lt;=95),COUNTA(data!D2003:'data'!Y2003)=22), 1, 0)</f>
        <v>0</v>
      </c>
      <c r="AA2003">
        <f>IF(data!D2003=3, IF(COUNTIFS(data!A:A, data!A2003, data!G:G, "&lt;&gt;2")=0, 1, 0), 0)</f>
        <v>0</v>
      </c>
      <c r="AB2003">
        <f>IF(AND(data!G2003=2, COUNTIFS(data!A:A, data!A2003, data!G:G, 2) = data!D2003), 1, 0)</f>
        <v>0</v>
      </c>
      <c r="AC2003" t="str">
        <f>IF(AB2003=1, data!D2003, "0")</f>
        <v>0</v>
      </c>
    </row>
    <row r="2004" spans="1:29" x14ac:dyDescent="0.25">
      <c r="A2004" s="1">
        <v>262181</v>
      </c>
      <c r="B2004">
        <v>3</v>
      </c>
      <c r="C2004" s="1" t="s">
        <v>2025</v>
      </c>
      <c r="D2004">
        <v>3</v>
      </c>
      <c r="E2004">
        <v>2</v>
      </c>
      <c r="F2004">
        <v>15</v>
      </c>
      <c r="G2004">
        <v>2</v>
      </c>
      <c r="H2004">
        <v>22</v>
      </c>
      <c r="I2004">
        <v>1</v>
      </c>
      <c r="J2004">
        <v>1</v>
      </c>
      <c r="K2004">
        <v>1</v>
      </c>
      <c r="L2004">
        <v>19</v>
      </c>
      <c r="M2004">
        <v>1</v>
      </c>
      <c r="N2004">
        <v>1</v>
      </c>
      <c r="O2004">
        <v>5</v>
      </c>
      <c r="P2004">
        <v>2</v>
      </c>
      <c r="Q2004">
        <v>0</v>
      </c>
      <c r="R2004">
        <v>1</v>
      </c>
      <c r="S2004">
        <v>0</v>
      </c>
      <c r="T2004">
        <v>-1</v>
      </c>
      <c r="U2004">
        <v>59.6</v>
      </c>
      <c r="V2004">
        <v>-1</v>
      </c>
      <c r="W2004">
        <v>0.73899999999999999</v>
      </c>
      <c r="X2004">
        <v>1</v>
      </c>
      <c r="Y2004">
        <v>3</v>
      </c>
      <c r="Z2004">
        <f>IF(AND(MIN(data!D2004:'data'!K2004, data!M2004:'data'!Y2004)&gt;=0, IF(data!L2004&lt;0, FALSE, data!L2004&lt;=95),COUNTA(data!D2004:'data'!Y2004)=22), 1, 0)</f>
        <v>0</v>
      </c>
      <c r="AA2004">
        <f>IF(data!D2004=3, IF(COUNTIFS(data!A:A, data!A2004, data!G:G, "&lt;&gt;2")=0, 1, 0), 0)</f>
        <v>0</v>
      </c>
      <c r="AB2004">
        <f>IF(AND(data!G2004=2, COUNTIFS(data!A:A, data!A2004, data!G:G, 2) = data!D2004), 1, 0)</f>
        <v>0</v>
      </c>
      <c r="AC2004" t="str">
        <f>IF(AB2004=1, data!D2004, "0")</f>
        <v>0</v>
      </c>
    </row>
    <row r="2005" spans="1:29" x14ac:dyDescent="0.25">
      <c r="A2005" s="1">
        <v>262201</v>
      </c>
      <c r="B2005">
        <v>1</v>
      </c>
      <c r="C2005" s="1" t="s">
        <v>2026</v>
      </c>
      <c r="D2005">
        <v>4</v>
      </c>
      <c r="E2005">
        <v>2</v>
      </c>
      <c r="F2005">
        <v>15</v>
      </c>
      <c r="G2005">
        <v>1</v>
      </c>
      <c r="H2005">
        <v>36</v>
      </c>
      <c r="I2005">
        <v>2</v>
      </c>
      <c r="J2005">
        <v>1</v>
      </c>
      <c r="K2005">
        <v>3</v>
      </c>
      <c r="L2005">
        <v>12</v>
      </c>
      <c r="M2005">
        <v>2</v>
      </c>
      <c r="N2005">
        <v>3</v>
      </c>
      <c r="O2005">
        <v>5</v>
      </c>
      <c r="P2005">
        <v>1</v>
      </c>
      <c r="Q2005">
        <v>6.0579999999999998</v>
      </c>
      <c r="R2005">
        <v>-1</v>
      </c>
      <c r="S2005">
        <v>1</v>
      </c>
      <c r="T2005">
        <v>186</v>
      </c>
      <c r="U2005">
        <v>92.5</v>
      </c>
      <c r="V2005">
        <v>26.736999999999998</v>
      </c>
      <c r="W2005">
        <v>0.89700000000000002</v>
      </c>
      <c r="X2005">
        <v>1</v>
      </c>
      <c r="Y2005">
        <v>1</v>
      </c>
      <c r="Z2005">
        <f>IF(AND(MIN(data!D2005:'data'!K2005, data!M2005:'data'!Y2005)&gt;=0, IF(data!L2005&lt;0, FALSE, data!L2005&lt;=95),COUNTA(data!D2005:'data'!Y2005)=22), 1, 0)</f>
        <v>0</v>
      </c>
      <c r="AA2005">
        <f>IF(data!D2005=3, IF(COUNTIFS(data!A:A, data!A2005, data!G:G, "&lt;&gt;2")=0, 1, 0), 0)</f>
        <v>0</v>
      </c>
      <c r="AB2005">
        <f>IF(AND(data!G2005=2, COUNTIFS(data!A:A, data!A2005, data!G:G, 2) = data!D2005), 1, 0)</f>
        <v>0</v>
      </c>
      <c r="AC2005" t="str">
        <f>IF(AB2005=1, data!D2005, "0")</f>
        <v>0</v>
      </c>
    </row>
    <row r="2006" spans="1:29" x14ac:dyDescent="0.25">
      <c r="A2006" s="1">
        <v>262201</v>
      </c>
      <c r="B2006">
        <v>2</v>
      </c>
      <c r="C2006" s="1" t="s">
        <v>2027</v>
      </c>
      <c r="D2006">
        <v>4</v>
      </c>
      <c r="E2006">
        <v>2</v>
      </c>
      <c r="F2006">
        <v>15</v>
      </c>
      <c r="G2006">
        <v>2</v>
      </c>
      <c r="H2006">
        <v>37</v>
      </c>
      <c r="I2006">
        <v>2</v>
      </c>
      <c r="J2006">
        <v>1</v>
      </c>
      <c r="K2006">
        <v>4</v>
      </c>
      <c r="L2006">
        <v>12</v>
      </c>
      <c r="M2006">
        <v>1</v>
      </c>
      <c r="N2006">
        <v>3</v>
      </c>
      <c r="O2006">
        <v>5</v>
      </c>
      <c r="P2006">
        <v>1</v>
      </c>
      <c r="Q2006">
        <v>3.75</v>
      </c>
      <c r="R2006">
        <v>-1</v>
      </c>
      <c r="S2006">
        <v>0</v>
      </c>
      <c r="T2006">
        <v>164.4</v>
      </c>
      <c r="U2006">
        <v>81.2</v>
      </c>
      <c r="V2006">
        <v>30.044</v>
      </c>
      <c r="W2006">
        <v>0.89800000000000002</v>
      </c>
      <c r="X2006">
        <v>2</v>
      </c>
      <c r="Y2006">
        <v>1</v>
      </c>
      <c r="Z2006">
        <f>IF(AND(MIN(data!D2006:'data'!K2006, data!M2006:'data'!Y2006)&gt;=0, IF(data!L2006&lt;0, FALSE, data!L2006&lt;=95),COUNTA(data!D2006:'data'!Y2006)=22), 1, 0)</f>
        <v>0</v>
      </c>
      <c r="AA2006">
        <f>IF(data!D2006=3, IF(COUNTIFS(data!A:A, data!A2006, data!G:G, "&lt;&gt;2")=0, 1, 0), 0)</f>
        <v>0</v>
      </c>
      <c r="AB2006">
        <f>IF(AND(data!G2006=2, COUNTIFS(data!A:A, data!A2006, data!G:G, 2) = data!D2006), 1, 0)</f>
        <v>0</v>
      </c>
      <c r="AC2006" t="str">
        <f>IF(AB2006=1, data!D2006, "0")</f>
        <v>0</v>
      </c>
    </row>
    <row r="2007" spans="1:29" x14ac:dyDescent="0.25">
      <c r="A2007" s="1">
        <v>262201</v>
      </c>
      <c r="B2007">
        <v>3</v>
      </c>
      <c r="C2007" s="1" t="s">
        <v>2028</v>
      </c>
      <c r="D2007">
        <v>4</v>
      </c>
      <c r="E2007">
        <v>2</v>
      </c>
      <c r="F2007">
        <v>15</v>
      </c>
      <c r="G2007">
        <v>1</v>
      </c>
      <c r="H2007">
        <v>10</v>
      </c>
      <c r="I2007">
        <v>-1</v>
      </c>
      <c r="J2007">
        <v>1</v>
      </c>
      <c r="K2007">
        <v>-1</v>
      </c>
      <c r="L2007">
        <v>12</v>
      </c>
      <c r="M2007">
        <v>2</v>
      </c>
      <c r="N2007">
        <v>-1</v>
      </c>
      <c r="O2007">
        <v>-1</v>
      </c>
      <c r="P2007">
        <v>-1</v>
      </c>
      <c r="Q2007">
        <v>-1</v>
      </c>
      <c r="R2007">
        <v>-1</v>
      </c>
      <c r="S2007">
        <v>-2</v>
      </c>
      <c r="T2007">
        <v>146.19999999999999</v>
      </c>
      <c r="U2007">
        <v>36.6</v>
      </c>
      <c r="V2007">
        <v>17.123000000000001</v>
      </c>
      <c r="W2007">
        <v>-1</v>
      </c>
      <c r="X2007">
        <v>1</v>
      </c>
      <c r="Y2007">
        <v>3</v>
      </c>
      <c r="Z2007">
        <f>IF(AND(MIN(data!D2007:'data'!K2007, data!M2007:'data'!Y2007)&gt;=0, IF(data!L2007&lt;0, FALSE, data!L2007&lt;=95),COUNTA(data!D2007:'data'!Y2007)=22), 1, 0)</f>
        <v>0</v>
      </c>
      <c r="AA2007">
        <f>IF(data!D2007=3, IF(COUNTIFS(data!A:A, data!A2007, data!G:G, "&lt;&gt;2")=0, 1, 0), 0)</f>
        <v>0</v>
      </c>
      <c r="AB2007">
        <f>IF(AND(data!G2007=2, COUNTIFS(data!A:A, data!A2007, data!G:G, 2) = data!D2007), 1, 0)</f>
        <v>0</v>
      </c>
      <c r="AC2007" t="str">
        <f>IF(AB2007=1, data!D2007, "0")</f>
        <v>0</v>
      </c>
    </row>
    <row r="2008" spans="1:29" x14ac:dyDescent="0.25">
      <c r="A2008" s="1">
        <v>262201</v>
      </c>
      <c r="B2008">
        <v>4</v>
      </c>
      <c r="C2008" s="1" t="s">
        <v>2029</v>
      </c>
      <c r="D2008">
        <v>4</v>
      </c>
      <c r="E2008">
        <v>2</v>
      </c>
      <c r="F2008">
        <v>15</v>
      </c>
      <c r="G2008">
        <v>1</v>
      </c>
      <c r="H2008">
        <v>3</v>
      </c>
      <c r="I2008">
        <v>-1</v>
      </c>
      <c r="J2008">
        <v>1</v>
      </c>
      <c r="K2008">
        <v>-1</v>
      </c>
      <c r="L2008">
        <v>12</v>
      </c>
      <c r="M2008">
        <v>1</v>
      </c>
      <c r="N2008">
        <v>-1</v>
      </c>
      <c r="O2008">
        <v>-1</v>
      </c>
      <c r="P2008">
        <v>-1</v>
      </c>
      <c r="Q2008">
        <v>-1</v>
      </c>
      <c r="R2008">
        <v>-1</v>
      </c>
      <c r="S2008">
        <v>-2</v>
      </c>
      <c r="T2008">
        <v>102.8</v>
      </c>
      <c r="U2008">
        <v>18.7</v>
      </c>
      <c r="V2008">
        <v>17.695</v>
      </c>
      <c r="W2008">
        <v>-1</v>
      </c>
      <c r="X2008">
        <v>-2</v>
      </c>
      <c r="Y2008">
        <v>-2</v>
      </c>
      <c r="Z2008">
        <f>IF(AND(MIN(data!D2008:'data'!K2008, data!M2008:'data'!Y2008)&gt;=0, IF(data!L2008&lt;0, FALSE, data!L2008&lt;=95),COUNTA(data!D2008:'data'!Y2008)=22), 1, 0)</f>
        <v>0</v>
      </c>
      <c r="AA2008">
        <f>IF(data!D2008=3, IF(COUNTIFS(data!A:A, data!A2008, data!G:G, "&lt;&gt;2")=0, 1, 0), 0)</f>
        <v>0</v>
      </c>
      <c r="AB2008">
        <f>IF(AND(data!G2008=2, COUNTIFS(data!A:A, data!A2008, data!G:G, 2) = data!D2008), 1, 0)</f>
        <v>0</v>
      </c>
      <c r="AC2008" t="str">
        <f>IF(AB2008=1, data!D2008, "0")</f>
        <v>0</v>
      </c>
    </row>
    <row r="2009" spans="1:29" x14ac:dyDescent="0.25">
      <c r="A2009" s="1">
        <v>262251</v>
      </c>
      <c r="B2009">
        <v>1</v>
      </c>
      <c r="C2009" s="1" t="s">
        <v>2030</v>
      </c>
      <c r="D2009">
        <v>4</v>
      </c>
      <c r="E2009">
        <v>2</v>
      </c>
      <c r="F2009">
        <v>15</v>
      </c>
      <c r="G2009">
        <v>1</v>
      </c>
      <c r="H2009">
        <v>46</v>
      </c>
      <c r="I2009">
        <v>2</v>
      </c>
      <c r="J2009">
        <v>1</v>
      </c>
      <c r="K2009">
        <v>4</v>
      </c>
      <c r="L2009">
        <v>96</v>
      </c>
      <c r="M2009">
        <v>2</v>
      </c>
      <c r="N2009">
        <v>1</v>
      </c>
      <c r="O2009">
        <v>5</v>
      </c>
      <c r="P2009">
        <v>1</v>
      </c>
      <c r="Q2009">
        <v>13.5</v>
      </c>
      <c r="R2009">
        <v>-1</v>
      </c>
      <c r="S2009">
        <v>0</v>
      </c>
      <c r="T2009">
        <v>162</v>
      </c>
      <c r="U2009">
        <v>71.2</v>
      </c>
      <c r="V2009">
        <v>27.13</v>
      </c>
      <c r="W2009">
        <v>0.92800000000000005</v>
      </c>
      <c r="X2009">
        <v>1</v>
      </c>
      <c r="Y2009">
        <v>3</v>
      </c>
      <c r="Z2009">
        <f>IF(AND(MIN(data!D2009:'data'!K2009, data!M2009:'data'!Y2009)&gt;=0, IF(data!L2009&lt;0, FALSE, data!L2009&lt;=95),COUNTA(data!D2009:'data'!Y2009)=22), 1, 0)</f>
        <v>0</v>
      </c>
      <c r="AA2009">
        <f>IF(data!D2009=3, IF(COUNTIFS(data!A:A, data!A2009, data!G:G, "&lt;&gt;2")=0, 1, 0), 0)</f>
        <v>0</v>
      </c>
      <c r="AB2009">
        <f>IF(AND(data!G2009=2, COUNTIFS(data!A:A, data!A2009, data!G:G, 2) = data!D2009), 1, 0)</f>
        <v>0</v>
      </c>
      <c r="AC2009" t="str">
        <f>IF(AB2009=1, data!D2009, "0")</f>
        <v>0</v>
      </c>
    </row>
    <row r="2010" spans="1:29" x14ac:dyDescent="0.25">
      <c r="A2010" s="1">
        <v>262251</v>
      </c>
      <c r="B2010">
        <v>2</v>
      </c>
      <c r="C2010" s="1" t="s">
        <v>2031</v>
      </c>
      <c r="D2010">
        <v>4</v>
      </c>
      <c r="E2010">
        <v>2</v>
      </c>
      <c r="F2010">
        <v>15</v>
      </c>
      <c r="G2010">
        <v>2</v>
      </c>
      <c r="H2010">
        <v>43</v>
      </c>
      <c r="I2010">
        <v>2</v>
      </c>
      <c r="J2010">
        <v>1</v>
      </c>
      <c r="K2010">
        <v>2</v>
      </c>
      <c r="L2010">
        <v>96</v>
      </c>
      <c r="M2010">
        <v>2</v>
      </c>
      <c r="N2010">
        <v>1</v>
      </c>
      <c r="O2010">
        <v>5</v>
      </c>
      <c r="P2010">
        <v>1</v>
      </c>
      <c r="Q2010">
        <v>4.5</v>
      </c>
      <c r="R2010">
        <v>-1</v>
      </c>
      <c r="S2010">
        <v>3</v>
      </c>
      <c r="T2010">
        <v>163.4</v>
      </c>
      <c r="U2010">
        <v>67.400000000000006</v>
      </c>
      <c r="V2010">
        <v>25.244</v>
      </c>
      <c r="W2010">
        <v>0.85099999999999998</v>
      </c>
      <c r="X2010">
        <v>2</v>
      </c>
      <c r="Y2010">
        <v>3</v>
      </c>
      <c r="Z2010">
        <f>IF(AND(MIN(data!D2010:'data'!K2010, data!M2010:'data'!Y2010)&gt;=0, IF(data!L2010&lt;0, FALSE, data!L2010&lt;=95),COUNTA(data!D2010:'data'!Y2010)=22), 1, 0)</f>
        <v>0</v>
      </c>
      <c r="AA2010">
        <f>IF(data!D2010=3, IF(COUNTIFS(data!A:A, data!A2010, data!G:G, "&lt;&gt;2")=0, 1, 0), 0)</f>
        <v>0</v>
      </c>
      <c r="AB2010">
        <f>IF(AND(data!G2010=2, COUNTIFS(data!A:A, data!A2010, data!G:G, 2) = data!D2010), 1, 0)</f>
        <v>0</v>
      </c>
      <c r="AC2010" t="str">
        <f>IF(AB2010=1, data!D2010, "0")</f>
        <v>0</v>
      </c>
    </row>
    <row r="2011" spans="1:29" x14ac:dyDescent="0.25">
      <c r="A2011" s="1">
        <v>262251</v>
      </c>
      <c r="B2011">
        <v>3</v>
      </c>
      <c r="C2011" s="1" t="s">
        <v>2032</v>
      </c>
      <c r="D2011">
        <v>4</v>
      </c>
      <c r="E2011">
        <v>2</v>
      </c>
      <c r="F2011">
        <v>15</v>
      </c>
      <c r="G2011">
        <v>1</v>
      </c>
      <c r="H2011">
        <v>15</v>
      </c>
      <c r="I2011">
        <v>-1</v>
      </c>
      <c r="J2011">
        <v>1</v>
      </c>
      <c r="K2011">
        <v>-1</v>
      </c>
      <c r="L2011">
        <v>96</v>
      </c>
      <c r="M2011">
        <v>2</v>
      </c>
      <c r="N2011">
        <v>-1</v>
      </c>
      <c r="O2011">
        <v>-1</v>
      </c>
      <c r="P2011">
        <v>-1</v>
      </c>
      <c r="Q2011">
        <v>-1</v>
      </c>
      <c r="R2011">
        <v>-1</v>
      </c>
      <c r="S2011">
        <v>3</v>
      </c>
      <c r="T2011">
        <v>166.8</v>
      </c>
      <c r="U2011">
        <v>60.2</v>
      </c>
      <c r="V2011">
        <v>21.637</v>
      </c>
      <c r="W2011">
        <v>-1</v>
      </c>
      <c r="X2011">
        <v>1</v>
      </c>
      <c r="Y2011">
        <v>1</v>
      </c>
      <c r="Z2011">
        <f>IF(AND(MIN(data!D2011:'data'!K2011, data!M2011:'data'!Y2011)&gt;=0, IF(data!L2011&lt;0, FALSE, data!L2011&lt;=95),COUNTA(data!D2011:'data'!Y2011)=22), 1, 0)</f>
        <v>0</v>
      </c>
      <c r="AA2011">
        <f>IF(data!D2011=3, IF(COUNTIFS(data!A:A, data!A2011, data!G:G, "&lt;&gt;2")=0, 1, 0), 0)</f>
        <v>0</v>
      </c>
      <c r="AB2011">
        <f>IF(AND(data!G2011=2, COUNTIFS(data!A:A, data!A2011, data!G:G, 2) = data!D2011), 1, 0)</f>
        <v>0</v>
      </c>
      <c r="AC2011" t="str">
        <f>IF(AB2011=1, data!D2011, "0")</f>
        <v>0</v>
      </c>
    </row>
    <row r="2012" spans="1:29" x14ac:dyDescent="0.25">
      <c r="A2012" s="1">
        <v>262251</v>
      </c>
      <c r="B2012">
        <v>4</v>
      </c>
      <c r="C2012" s="1" t="s">
        <v>2033</v>
      </c>
      <c r="D2012">
        <v>4</v>
      </c>
      <c r="E2012">
        <v>2</v>
      </c>
      <c r="F2012">
        <v>15</v>
      </c>
      <c r="G2012">
        <v>1</v>
      </c>
      <c r="H2012">
        <v>10</v>
      </c>
      <c r="I2012">
        <v>-1</v>
      </c>
      <c r="J2012">
        <v>1</v>
      </c>
      <c r="K2012">
        <v>-1</v>
      </c>
      <c r="L2012">
        <v>96</v>
      </c>
      <c r="M2012">
        <v>1</v>
      </c>
      <c r="N2012">
        <v>-1</v>
      </c>
      <c r="O2012">
        <v>-1</v>
      </c>
      <c r="P2012">
        <v>-1</v>
      </c>
      <c r="Q2012">
        <v>-1</v>
      </c>
      <c r="R2012">
        <v>-1</v>
      </c>
      <c r="S2012">
        <v>-2</v>
      </c>
      <c r="T2012">
        <v>132.4</v>
      </c>
      <c r="U2012">
        <v>32</v>
      </c>
      <c r="V2012">
        <v>18.254999999999999</v>
      </c>
      <c r="W2012">
        <v>-1</v>
      </c>
      <c r="X2012">
        <v>2</v>
      </c>
      <c r="Y2012">
        <v>1</v>
      </c>
      <c r="Z2012">
        <f>IF(AND(MIN(data!D2012:'data'!K2012, data!M2012:'data'!Y2012)&gt;=0, IF(data!L2012&lt;0, FALSE, data!L2012&lt;=95),COUNTA(data!D2012:'data'!Y2012)=22), 1, 0)</f>
        <v>0</v>
      </c>
      <c r="AA2012">
        <f>IF(data!D2012=3, IF(COUNTIFS(data!A:A, data!A2012, data!G:G, "&lt;&gt;2")=0, 1, 0), 0)</f>
        <v>0</v>
      </c>
      <c r="AB2012">
        <f>IF(AND(data!G2012=2, COUNTIFS(data!A:A, data!A2012, data!G:G, 2) = data!D2012), 1, 0)</f>
        <v>0</v>
      </c>
      <c r="AC2012" t="str">
        <f>IF(AB2012=1, data!D2012, "0")</f>
        <v>0</v>
      </c>
    </row>
    <row r="2013" spans="1:29" x14ac:dyDescent="0.25">
      <c r="A2013" s="1">
        <v>262341</v>
      </c>
      <c r="B2013">
        <v>1</v>
      </c>
      <c r="C2013" s="1" t="s">
        <v>2034</v>
      </c>
      <c r="D2013">
        <v>2</v>
      </c>
      <c r="E2013">
        <v>2</v>
      </c>
      <c r="F2013">
        <v>15</v>
      </c>
      <c r="G2013">
        <v>1</v>
      </c>
      <c r="H2013">
        <v>63</v>
      </c>
      <c r="I2013">
        <v>2</v>
      </c>
      <c r="J2013">
        <v>1</v>
      </c>
      <c r="K2013">
        <v>6</v>
      </c>
      <c r="L2013">
        <v>16</v>
      </c>
      <c r="M2013">
        <v>3</v>
      </c>
      <c r="N2013">
        <v>3</v>
      </c>
      <c r="O2013">
        <v>5</v>
      </c>
      <c r="P2013">
        <v>1</v>
      </c>
      <c r="Q2013">
        <v>63.058</v>
      </c>
      <c r="R2013">
        <v>-1</v>
      </c>
      <c r="S2013">
        <v>0</v>
      </c>
      <c r="T2013">
        <v>173.8</v>
      </c>
      <c r="U2013">
        <v>86.3</v>
      </c>
      <c r="V2013">
        <v>28.57</v>
      </c>
      <c r="W2013">
        <v>0.89</v>
      </c>
      <c r="X2013">
        <v>2</v>
      </c>
      <c r="Y2013">
        <v>3</v>
      </c>
      <c r="Z2013">
        <f>IF(AND(MIN(data!D2013:'data'!K2013, data!M2013:'data'!Y2013)&gt;=0, IF(data!L2013&lt;0, FALSE, data!L2013&lt;=95),COUNTA(data!D2013:'data'!Y2013)=22), 1, 0)</f>
        <v>0</v>
      </c>
      <c r="AA2013">
        <f>IF(data!D2013=3, IF(COUNTIFS(data!A:A, data!A2013, data!G:G, "&lt;&gt;2")=0, 1, 0), 0)</f>
        <v>0</v>
      </c>
      <c r="AB2013">
        <f>IF(AND(data!G2013=2, COUNTIFS(data!A:A, data!A2013, data!G:G, 2) = data!D2013), 1, 0)</f>
        <v>0</v>
      </c>
      <c r="AC2013" t="str">
        <f>IF(AB2013=1, data!D2013, "0")</f>
        <v>0</v>
      </c>
    </row>
    <row r="2014" spans="1:29" x14ac:dyDescent="0.25">
      <c r="A2014" s="1">
        <v>262341</v>
      </c>
      <c r="B2014">
        <v>2</v>
      </c>
      <c r="C2014" s="1" t="s">
        <v>2035</v>
      </c>
      <c r="D2014">
        <v>2</v>
      </c>
      <c r="E2014">
        <v>2</v>
      </c>
      <c r="F2014">
        <v>15</v>
      </c>
      <c r="G2014">
        <v>2</v>
      </c>
      <c r="H2014">
        <v>69</v>
      </c>
      <c r="I2014">
        <v>2</v>
      </c>
      <c r="J2014">
        <v>1</v>
      </c>
      <c r="K2014">
        <v>7</v>
      </c>
      <c r="L2014">
        <v>16</v>
      </c>
      <c r="M2014">
        <v>2</v>
      </c>
      <c r="N2014">
        <v>2</v>
      </c>
      <c r="O2014">
        <v>5</v>
      </c>
      <c r="P2014">
        <v>1</v>
      </c>
      <c r="Q2014">
        <v>0.80800000000000005</v>
      </c>
      <c r="R2014">
        <v>-1</v>
      </c>
      <c r="S2014">
        <v>0</v>
      </c>
      <c r="T2014">
        <v>155.4</v>
      </c>
      <c r="U2014">
        <v>79.099999999999994</v>
      </c>
      <c r="V2014">
        <v>32.755000000000003</v>
      </c>
      <c r="W2014">
        <v>0.81100000000000005</v>
      </c>
      <c r="X2014">
        <v>-9</v>
      </c>
      <c r="Y2014">
        <v>1</v>
      </c>
      <c r="Z2014">
        <f>IF(AND(MIN(data!D2014:'data'!K2014, data!M2014:'data'!Y2014)&gt;=0, IF(data!L2014&lt;0, FALSE, data!L2014&lt;=95),COUNTA(data!D2014:'data'!Y2014)=22), 1, 0)</f>
        <v>0</v>
      </c>
      <c r="AA2014">
        <f>IF(data!D2014=3, IF(COUNTIFS(data!A:A, data!A2014, data!G:G, "&lt;&gt;2")=0, 1, 0), 0)</f>
        <v>0</v>
      </c>
      <c r="AB2014">
        <f>IF(AND(data!G2014=2, COUNTIFS(data!A:A, data!A2014, data!G:G, 2) = data!D2014), 1, 0)</f>
        <v>0</v>
      </c>
      <c r="AC2014" t="str">
        <f>IF(AB2014=1, data!D2014, "0")</f>
        <v>0</v>
      </c>
    </row>
    <row r="2015" spans="1:29" x14ac:dyDescent="0.25">
      <c r="A2015" s="1">
        <v>262351</v>
      </c>
      <c r="B2015">
        <v>1</v>
      </c>
      <c r="C2015" s="1" t="s">
        <v>2036</v>
      </c>
      <c r="D2015">
        <v>4</v>
      </c>
      <c r="E2015">
        <v>2</v>
      </c>
      <c r="F2015">
        <v>15</v>
      </c>
      <c r="G2015">
        <v>1</v>
      </c>
      <c r="H2015">
        <v>33</v>
      </c>
      <c r="I2015">
        <v>2</v>
      </c>
      <c r="J2015">
        <v>1</v>
      </c>
      <c r="K2015">
        <v>3</v>
      </c>
      <c r="L2015">
        <v>16</v>
      </c>
      <c r="M2015">
        <v>2</v>
      </c>
      <c r="N2015">
        <v>1</v>
      </c>
      <c r="O2015">
        <v>5</v>
      </c>
      <c r="P2015">
        <v>1</v>
      </c>
      <c r="Q2015">
        <v>18.350000000000001</v>
      </c>
      <c r="R2015">
        <v>-1</v>
      </c>
      <c r="S2015">
        <v>2</v>
      </c>
      <c r="T2015">
        <v>182.8</v>
      </c>
      <c r="U2015">
        <v>89</v>
      </c>
      <c r="V2015">
        <v>26.634</v>
      </c>
      <c r="W2015">
        <v>0.878</v>
      </c>
      <c r="X2015">
        <v>1</v>
      </c>
      <c r="Y2015">
        <v>3</v>
      </c>
      <c r="Z2015">
        <f>IF(AND(MIN(data!D2015:'data'!K2015, data!M2015:'data'!Y2015)&gt;=0, IF(data!L2015&lt;0, FALSE, data!L2015&lt;=95),COUNTA(data!D2015:'data'!Y2015)=22), 1, 0)</f>
        <v>0</v>
      </c>
      <c r="AA2015">
        <f>IF(data!D2015=3, IF(COUNTIFS(data!A:A, data!A2015, data!G:G, "&lt;&gt;2")=0, 1, 0), 0)</f>
        <v>0</v>
      </c>
      <c r="AB2015">
        <f>IF(AND(data!G2015=2, COUNTIFS(data!A:A, data!A2015, data!G:G, 2) = data!D2015), 1, 0)</f>
        <v>0</v>
      </c>
      <c r="AC2015" t="str">
        <f>IF(AB2015=1, data!D2015, "0")</f>
        <v>0</v>
      </c>
    </row>
    <row r="2016" spans="1:29" x14ac:dyDescent="0.25">
      <c r="A2016" s="1">
        <v>262351</v>
      </c>
      <c r="B2016">
        <v>2</v>
      </c>
      <c r="C2016" s="1" t="s">
        <v>2037</v>
      </c>
      <c r="D2016">
        <v>4</v>
      </c>
      <c r="E2016">
        <v>2</v>
      </c>
      <c r="F2016">
        <v>15</v>
      </c>
      <c r="G2016">
        <v>2</v>
      </c>
      <c r="H2016">
        <v>32</v>
      </c>
      <c r="I2016">
        <v>2</v>
      </c>
      <c r="J2016">
        <v>1</v>
      </c>
      <c r="K2016">
        <v>4</v>
      </c>
      <c r="L2016">
        <v>16</v>
      </c>
      <c r="M2016">
        <v>2</v>
      </c>
      <c r="N2016">
        <v>1</v>
      </c>
      <c r="O2016">
        <v>5</v>
      </c>
      <c r="P2016">
        <v>1</v>
      </c>
      <c r="Q2016">
        <v>2.19</v>
      </c>
      <c r="R2016">
        <v>-1</v>
      </c>
      <c r="S2016">
        <v>0</v>
      </c>
      <c r="T2016">
        <v>157.19999999999999</v>
      </c>
      <c r="U2016">
        <v>62.2</v>
      </c>
      <c r="V2016">
        <v>25.17</v>
      </c>
      <c r="W2016">
        <v>0.78500000000000003</v>
      </c>
      <c r="X2016">
        <v>2</v>
      </c>
      <c r="Y2016">
        <v>1</v>
      </c>
      <c r="Z2016">
        <f>IF(AND(MIN(data!D2016:'data'!K2016, data!M2016:'data'!Y2016)&gt;=0, IF(data!L2016&lt;0, FALSE, data!L2016&lt;=95),COUNTA(data!D2016:'data'!Y2016)=22), 1, 0)</f>
        <v>0</v>
      </c>
      <c r="AA2016">
        <f>IF(data!D2016=3, IF(COUNTIFS(data!A:A, data!A2016, data!G:G, "&lt;&gt;2")=0, 1, 0), 0)</f>
        <v>0</v>
      </c>
      <c r="AB2016">
        <f>IF(AND(data!G2016=2, COUNTIFS(data!A:A, data!A2016, data!G:G, 2) = data!D2016), 1, 0)</f>
        <v>0</v>
      </c>
      <c r="AC2016" t="str">
        <f>IF(AB2016=1, data!D2016, "0")</f>
        <v>0</v>
      </c>
    </row>
    <row r="2017" spans="1:29" x14ac:dyDescent="0.25">
      <c r="A2017" s="1">
        <v>262351</v>
      </c>
      <c r="B2017">
        <v>3</v>
      </c>
      <c r="C2017" s="1" t="s">
        <v>2038</v>
      </c>
      <c r="D2017">
        <v>4</v>
      </c>
      <c r="E2017">
        <v>2</v>
      </c>
      <c r="F2017">
        <v>15</v>
      </c>
      <c r="G2017">
        <v>1</v>
      </c>
      <c r="H2017">
        <v>6</v>
      </c>
      <c r="I2017">
        <v>-1</v>
      </c>
      <c r="J2017">
        <v>1</v>
      </c>
      <c r="K2017">
        <v>-1</v>
      </c>
      <c r="L2017">
        <v>16</v>
      </c>
      <c r="M2017">
        <v>1</v>
      </c>
      <c r="N2017">
        <v>-1</v>
      </c>
      <c r="O2017">
        <v>-1</v>
      </c>
      <c r="P2017">
        <v>-1</v>
      </c>
      <c r="Q2017">
        <v>-1</v>
      </c>
      <c r="R2017">
        <v>-1</v>
      </c>
      <c r="S2017">
        <v>-2</v>
      </c>
      <c r="T2017">
        <v>121.8</v>
      </c>
      <c r="U2017">
        <v>21.7</v>
      </c>
      <c r="V2017">
        <v>14.627000000000001</v>
      </c>
      <c r="W2017">
        <v>-1</v>
      </c>
      <c r="X2017">
        <v>-2</v>
      </c>
      <c r="Y2017">
        <v>-2</v>
      </c>
      <c r="Z2017">
        <f>IF(AND(MIN(data!D2017:'data'!K2017, data!M2017:'data'!Y2017)&gt;=0, IF(data!L2017&lt;0, FALSE, data!L2017&lt;=95),COUNTA(data!D2017:'data'!Y2017)=22), 1, 0)</f>
        <v>0</v>
      </c>
      <c r="AA2017">
        <f>IF(data!D2017=3, IF(COUNTIFS(data!A:A, data!A2017, data!G:G, "&lt;&gt;2")=0, 1, 0), 0)</f>
        <v>0</v>
      </c>
      <c r="AB2017">
        <f>IF(AND(data!G2017=2, COUNTIFS(data!A:A, data!A2017, data!G:G, 2) = data!D2017), 1, 0)</f>
        <v>0</v>
      </c>
      <c r="AC2017" t="str">
        <f>IF(AB2017=1, data!D2017, "0")</f>
        <v>0</v>
      </c>
    </row>
    <row r="2018" spans="1:29" x14ac:dyDescent="0.25">
      <c r="A2018" s="1">
        <v>262351</v>
      </c>
      <c r="B2018">
        <v>4</v>
      </c>
      <c r="C2018" s="1" t="s">
        <v>2039</v>
      </c>
      <c r="D2018">
        <v>4</v>
      </c>
      <c r="E2018">
        <v>2</v>
      </c>
      <c r="F2018">
        <v>15</v>
      </c>
      <c r="G2018">
        <v>2</v>
      </c>
      <c r="H2018">
        <v>3</v>
      </c>
      <c r="I2018">
        <v>-1</v>
      </c>
      <c r="J2018">
        <v>1</v>
      </c>
      <c r="K2018">
        <v>-1</v>
      </c>
      <c r="L2018">
        <v>16</v>
      </c>
      <c r="M2018">
        <v>1</v>
      </c>
      <c r="N2018">
        <v>-1</v>
      </c>
      <c r="O2018">
        <v>-1</v>
      </c>
      <c r="P2018">
        <v>-1</v>
      </c>
      <c r="Q2018">
        <v>-1</v>
      </c>
      <c r="R2018">
        <v>-1</v>
      </c>
      <c r="S2018">
        <v>-2</v>
      </c>
      <c r="T2018">
        <v>97.8</v>
      </c>
      <c r="U2018">
        <v>15.9</v>
      </c>
      <c r="V2018">
        <v>16.623000000000001</v>
      </c>
      <c r="W2018">
        <v>-1</v>
      </c>
      <c r="X2018">
        <v>-2</v>
      </c>
      <c r="Y2018">
        <v>-2</v>
      </c>
      <c r="Z2018">
        <f>IF(AND(MIN(data!D2018:'data'!K2018, data!M2018:'data'!Y2018)&gt;=0, IF(data!L2018&lt;0, FALSE, data!L2018&lt;=95),COUNTA(data!D2018:'data'!Y2018)=22), 1, 0)</f>
        <v>0</v>
      </c>
      <c r="AA2018">
        <f>IF(data!D2018=3, IF(COUNTIFS(data!A:A, data!A2018, data!G:G, "&lt;&gt;2")=0, 1, 0), 0)</f>
        <v>0</v>
      </c>
      <c r="AB2018">
        <f>IF(AND(data!G2018=2, COUNTIFS(data!A:A, data!A2018, data!G:G, 2) = data!D2018), 1, 0)</f>
        <v>0</v>
      </c>
      <c r="AC2018" t="str">
        <f>IF(AB2018=1, data!D2018, "0")</f>
        <v>0</v>
      </c>
    </row>
    <row r="2019" spans="1:29" x14ac:dyDescent="0.25">
      <c r="A2019" s="1">
        <v>262371</v>
      </c>
      <c r="B2019">
        <v>1</v>
      </c>
      <c r="C2019" s="1" t="s">
        <v>2040</v>
      </c>
      <c r="D2019">
        <v>1</v>
      </c>
      <c r="E2019">
        <v>2</v>
      </c>
      <c r="F2019">
        <v>15</v>
      </c>
      <c r="G2019">
        <v>1</v>
      </c>
      <c r="H2019">
        <v>85</v>
      </c>
      <c r="I2019">
        <v>5</v>
      </c>
      <c r="J2019">
        <v>1</v>
      </c>
      <c r="K2019">
        <v>7</v>
      </c>
      <c r="L2019">
        <v>6</v>
      </c>
      <c r="M2019">
        <v>4</v>
      </c>
      <c r="N2019">
        <v>3</v>
      </c>
      <c r="O2019">
        <v>5</v>
      </c>
      <c r="P2019">
        <v>2</v>
      </c>
      <c r="Q2019">
        <v>2.9000000000000001E-2</v>
      </c>
      <c r="R2019">
        <v>-1</v>
      </c>
      <c r="S2019">
        <v>2</v>
      </c>
      <c r="T2019">
        <v>167.8</v>
      </c>
      <c r="U2019">
        <v>71.400000000000006</v>
      </c>
      <c r="V2019">
        <v>25.358000000000001</v>
      </c>
      <c r="W2019">
        <v>-1</v>
      </c>
      <c r="X2019">
        <v>1</v>
      </c>
      <c r="Y2019">
        <v>3</v>
      </c>
      <c r="Z2019">
        <f>IF(AND(MIN(data!D2019:'data'!K2019, data!M2019:'data'!Y2019)&gt;=0, IF(data!L2019&lt;0, FALSE, data!L2019&lt;=95),COUNTA(data!D2019:'data'!Y2019)=22), 1, 0)</f>
        <v>0</v>
      </c>
      <c r="AA2019">
        <f>IF(data!D2019=3, IF(COUNTIFS(data!A:A, data!A2019, data!G:G, "&lt;&gt;2")=0, 1, 0), 0)</f>
        <v>0</v>
      </c>
      <c r="AB2019">
        <f>IF(AND(data!G2019=2, COUNTIFS(data!A:A, data!A2019, data!G:G, 2) = data!D2019), 1, 0)</f>
        <v>0</v>
      </c>
      <c r="AC2019" t="str">
        <f>IF(AB2019=1, data!D2019, "0")</f>
        <v>0</v>
      </c>
    </row>
    <row r="2020" spans="1:29" x14ac:dyDescent="0.25">
      <c r="A2020" s="1">
        <v>263051</v>
      </c>
      <c r="B2020">
        <v>1</v>
      </c>
      <c r="C2020" s="1" t="s">
        <v>2041</v>
      </c>
      <c r="D2020">
        <v>4</v>
      </c>
      <c r="E2020">
        <v>3</v>
      </c>
      <c r="F2020">
        <v>11</v>
      </c>
      <c r="G2020">
        <v>1</v>
      </c>
      <c r="H2020">
        <v>41</v>
      </c>
      <c r="I2020">
        <v>2</v>
      </c>
      <c r="J2020">
        <v>1</v>
      </c>
      <c r="K2020">
        <v>7</v>
      </c>
      <c r="L2020">
        <v>14</v>
      </c>
      <c r="M2020">
        <v>1</v>
      </c>
      <c r="N2020">
        <v>4</v>
      </c>
      <c r="O2020">
        <v>3</v>
      </c>
      <c r="P2020">
        <v>1</v>
      </c>
      <c r="Q2020">
        <v>110</v>
      </c>
      <c r="R2020">
        <v>-1</v>
      </c>
      <c r="S2020">
        <v>0</v>
      </c>
      <c r="T2020">
        <v>175.9</v>
      </c>
      <c r="U2020">
        <v>96</v>
      </c>
      <c r="V2020">
        <v>31.027000000000001</v>
      </c>
      <c r="W2020">
        <v>-1</v>
      </c>
      <c r="X2020">
        <v>2</v>
      </c>
      <c r="Y2020">
        <v>1</v>
      </c>
      <c r="Z2020">
        <f>IF(AND(MIN(data!D2020:'data'!K2020, data!M2020:'data'!Y2020)&gt;=0, IF(data!L2020&lt;0, FALSE, data!L2020&lt;=95),COUNTA(data!D2020:'data'!Y2020)=22), 1, 0)</f>
        <v>0</v>
      </c>
      <c r="AA2020">
        <f>IF(data!D2020=3, IF(COUNTIFS(data!A:A, data!A2020, data!G:G, "&lt;&gt;2")=0, 1, 0), 0)</f>
        <v>0</v>
      </c>
      <c r="AB2020">
        <f>IF(AND(data!G2020=2, COUNTIFS(data!A:A, data!A2020, data!G:G, 2) = data!D2020), 1, 0)</f>
        <v>0</v>
      </c>
      <c r="AC2020" t="str">
        <f>IF(AB2020=1, data!D2020, "0")</f>
        <v>0</v>
      </c>
    </row>
    <row r="2021" spans="1:29" x14ac:dyDescent="0.25">
      <c r="A2021" s="1">
        <v>263051</v>
      </c>
      <c r="B2021">
        <v>2</v>
      </c>
      <c r="C2021" s="1" t="s">
        <v>2042</v>
      </c>
      <c r="D2021">
        <v>4</v>
      </c>
      <c r="E2021">
        <v>3</v>
      </c>
      <c r="F2021">
        <v>11</v>
      </c>
      <c r="G2021">
        <v>2</v>
      </c>
      <c r="H2021">
        <v>32</v>
      </c>
      <c r="I2021">
        <v>2</v>
      </c>
      <c r="J2021">
        <v>1</v>
      </c>
      <c r="K2021">
        <v>6</v>
      </c>
      <c r="L2021">
        <v>14</v>
      </c>
      <c r="M2021">
        <v>3</v>
      </c>
      <c r="N2021">
        <v>1</v>
      </c>
      <c r="O2021">
        <v>5</v>
      </c>
      <c r="P2021">
        <v>1</v>
      </c>
      <c r="Q2021">
        <v>3</v>
      </c>
      <c r="R2021">
        <v>-1</v>
      </c>
      <c r="S2021">
        <v>1</v>
      </c>
      <c r="T2021">
        <v>165.6</v>
      </c>
      <c r="U2021">
        <v>71.8</v>
      </c>
      <c r="V2021">
        <v>26.181999999999999</v>
      </c>
      <c r="W2021">
        <v>0.86599999999999999</v>
      </c>
      <c r="X2021">
        <v>2</v>
      </c>
      <c r="Y2021">
        <v>1</v>
      </c>
      <c r="Z2021">
        <f>IF(AND(MIN(data!D2021:'data'!K2021, data!M2021:'data'!Y2021)&gt;=0, IF(data!L2021&lt;0, FALSE, data!L2021&lt;=95),COUNTA(data!D2021:'data'!Y2021)=22), 1, 0)</f>
        <v>0</v>
      </c>
      <c r="AA2021">
        <f>IF(data!D2021=3, IF(COUNTIFS(data!A:A, data!A2021, data!G:G, "&lt;&gt;2")=0, 1, 0), 0)</f>
        <v>0</v>
      </c>
      <c r="AB2021">
        <f>IF(AND(data!G2021=2, COUNTIFS(data!A:A, data!A2021, data!G:G, 2) = data!D2021), 1, 0)</f>
        <v>0</v>
      </c>
      <c r="AC2021" t="str">
        <f>IF(AB2021=1, data!D2021, "0")</f>
        <v>0</v>
      </c>
    </row>
    <row r="2022" spans="1:29" x14ac:dyDescent="0.25">
      <c r="A2022" s="1">
        <v>263051</v>
      </c>
      <c r="B2022">
        <v>3</v>
      </c>
      <c r="C2022" s="1" t="s">
        <v>2043</v>
      </c>
      <c r="D2022">
        <v>4</v>
      </c>
      <c r="E2022">
        <v>3</v>
      </c>
      <c r="F2022">
        <v>11</v>
      </c>
      <c r="G2022">
        <v>1</v>
      </c>
      <c r="H2022">
        <v>15</v>
      </c>
      <c r="I2022">
        <v>-1</v>
      </c>
      <c r="J2022">
        <v>1</v>
      </c>
      <c r="K2022">
        <v>-1</v>
      </c>
      <c r="L2022">
        <v>14</v>
      </c>
      <c r="M2022">
        <v>2</v>
      </c>
      <c r="N2022">
        <v>-1</v>
      </c>
      <c r="O2022">
        <v>-1</v>
      </c>
      <c r="P2022">
        <v>-1</v>
      </c>
      <c r="Q2022">
        <v>-1</v>
      </c>
      <c r="R2022">
        <v>-1</v>
      </c>
      <c r="S2022">
        <v>4</v>
      </c>
      <c r="T2022">
        <v>179.2</v>
      </c>
      <c r="U2022">
        <v>58.3</v>
      </c>
      <c r="V2022">
        <v>18.155000000000001</v>
      </c>
      <c r="W2022">
        <v>-1</v>
      </c>
      <c r="X2022">
        <v>1</v>
      </c>
      <c r="Y2022">
        <v>3</v>
      </c>
      <c r="Z2022">
        <f>IF(AND(MIN(data!D2022:'data'!K2022, data!M2022:'data'!Y2022)&gt;=0, IF(data!L2022&lt;0, FALSE, data!L2022&lt;=95),COUNTA(data!D2022:'data'!Y2022)=22), 1, 0)</f>
        <v>0</v>
      </c>
      <c r="AA2022">
        <f>IF(data!D2022=3, IF(COUNTIFS(data!A:A, data!A2022, data!G:G, "&lt;&gt;2")=0, 1, 0), 0)</f>
        <v>0</v>
      </c>
      <c r="AB2022">
        <f>IF(AND(data!G2022=2, COUNTIFS(data!A:A, data!A2022, data!G:G, 2) = data!D2022), 1, 0)</f>
        <v>0</v>
      </c>
      <c r="AC2022" t="str">
        <f>IF(AB2022=1, data!D2022, "0")</f>
        <v>0</v>
      </c>
    </row>
    <row r="2023" spans="1:29" x14ac:dyDescent="0.25">
      <c r="A2023" s="1">
        <v>263051</v>
      </c>
      <c r="B2023">
        <v>4</v>
      </c>
      <c r="C2023" s="1" t="s">
        <v>2044</v>
      </c>
      <c r="D2023">
        <v>4</v>
      </c>
      <c r="E2023">
        <v>3</v>
      </c>
      <c r="F2023">
        <v>11</v>
      </c>
      <c r="G2023">
        <v>1</v>
      </c>
      <c r="H2023">
        <v>11</v>
      </c>
      <c r="I2023">
        <v>-1</v>
      </c>
      <c r="J2023">
        <v>1</v>
      </c>
      <c r="K2023">
        <v>-1</v>
      </c>
      <c r="L2023">
        <v>14</v>
      </c>
      <c r="M2023">
        <v>2</v>
      </c>
      <c r="N2023">
        <v>-1</v>
      </c>
      <c r="O2023">
        <v>-1</v>
      </c>
      <c r="P2023">
        <v>-1</v>
      </c>
      <c r="Q2023">
        <v>-1</v>
      </c>
      <c r="R2023">
        <v>-1</v>
      </c>
      <c r="S2023">
        <v>-2</v>
      </c>
      <c r="T2023">
        <v>154.19999999999999</v>
      </c>
      <c r="U2023">
        <v>41.1</v>
      </c>
      <c r="V2023">
        <v>17.285</v>
      </c>
      <c r="W2023">
        <v>-1</v>
      </c>
      <c r="X2023">
        <v>-8</v>
      </c>
      <c r="Y2023">
        <v>3</v>
      </c>
      <c r="Z2023">
        <f>IF(AND(MIN(data!D2023:'data'!K2023, data!M2023:'data'!Y2023)&gt;=0, IF(data!L2023&lt;0, FALSE, data!L2023&lt;=95),COUNTA(data!D2023:'data'!Y2023)=22), 1, 0)</f>
        <v>0</v>
      </c>
      <c r="AA2023">
        <f>IF(data!D2023=3, IF(COUNTIFS(data!A:A, data!A2023, data!G:G, "&lt;&gt;2")=0, 1, 0), 0)</f>
        <v>0</v>
      </c>
      <c r="AB2023">
        <f>IF(AND(data!G2023=2, COUNTIFS(data!A:A, data!A2023, data!G:G, 2) = data!D2023), 1, 0)</f>
        <v>0</v>
      </c>
      <c r="AC2023" t="str">
        <f>IF(AB2023=1, data!D2023, "0")</f>
        <v>0</v>
      </c>
    </row>
    <row r="2024" spans="1:29" x14ac:dyDescent="0.25">
      <c r="A2024" s="1">
        <v>263151</v>
      </c>
      <c r="B2024">
        <v>1</v>
      </c>
      <c r="C2024" s="1" t="s">
        <v>2045</v>
      </c>
      <c r="D2024">
        <v>3</v>
      </c>
      <c r="E2024">
        <v>3</v>
      </c>
      <c r="F2024">
        <v>11</v>
      </c>
      <c r="G2024">
        <v>2</v>
      </c>
      <c r="H2024">
        <v>31</v>
      </c>
      <c r="I2024">
        <v>4</v>
      </c>
      <c r="J2024">
        <v>1</v>
      </c>
      <c r="K2024">
        <v>3</v>
      </c>
      <c r="L2024">
        <v>8</v>
      </c>
      <c r="M2024">
        <v>2</v>
      </c>
      <c r="N2024">
        <v>1</v>
      </c>
      <c r="O2024">
        <v>5</v>
      </c>
      <c r="P2024">
        <v>1</v>
      </c>
      <c r="Q2024">
        <v>2.855</v>
      </c>
      <c r="R2024">
        <v>-1</v>
      </c>
      <c r="S2024">
        <v>0</v>
      </c>
      <c r="T2024">
        <v>171.4</v>
      </c>
      <c r="U2024">
        <v>73.599999999999994</v>
      </c>
      <c r="V2024">
        <v>25.053000000000001</v>
      </c>
      <c r="W2024">
        <v>0.84899999999999998</v>
      </c>
      <c r="X2024">
        <v>2</v>
      </c>
      <c r="Y2024">
        <v>3</v>
      </c>
      <c r="Z2024">
        <f>IF(AND(MIN(data!D2024:'data'!K2024, data!M2024:'data'!Y2024)&gt;=0, IF(data!L2024&lt;0, FALSE, data!L2024&lt;=95),COUNTA(data!D2024:'data'!Y2024)=22), 1, 0)</f>
        <v>0</v>
      </c>
      <c r="AA2024">
        <f>IF(data!D2024=3, IF(COUNTIFS(data!A:A, data!A2024, data!G:G, "&lt;&gt;2")=0, 1, 0), 0)</f>
        <v>1</v>
      </c>
      <c r="AB2024">
        <f>IF(AND(data!G2024=2, COUNTIFS(data!A:A, data!A2024, data!G:G, 2) = data!D2024), 1, 0)</f>
        <v>1</v>
      </c>
      <c r="AC2024">
        <f>IF(AB2024=1, data!D2024, "0")</f>
        <v>3</v>
      </c>
    </row>
    <row r="2025" spans="1:29" x14ac:dyDescent="0.25">
      <c r="A2025" s="1">
        <v>263151</v>
      </c>
      <c r="B2025">
        <v>2</v>
      </c>
      <c r="C2025" s="1" t="s">
        <v>2046</v>
      </c>
      <c r="D2025">
        <v>3</v>
      </c>
      <c r="E2025">
        <v>3</v>
      </c>
      <c r="F2025">
        <v>11</v>
      </c>
      <c r="G2025">
        <v>2</v>
      </c>
      <c r="H2025">
        <v>7</v>
      </c>
      <c r="I2025">
        <v>-1</v>
      </c>
      <c r="J2025">
        <v>1</v>
      </c>
      <c r="K2025">
        <v>-1</v>
      </c>
      <c r="L2025">
        <v>8</v>
      </c>
      <c r="M2025">
        <v>1</v>
      </c>
      <c r="N2025">
        <v>-1</v>
      </c>
      <c r="O2025">
        <v>-1</v>
      </c>
      <c r="P2025">
        <v>-1</v>
      </c>
      <c r="Q2025">
        <v>-1</v>
      </c>
      <c r="R2025">
        <v>-1</v>
      </c>
      <c r="S2025">
        <v>-2</v>
      </c>
      <c r="T2025">
        <v>-1</v>
      </c>
      <c r="U2025">
        <v>-1</v>
      </c>
      <c r="V2025">
        <v>-1</v>
      </c>
      <c r="W2025">
        <v>-1</v>
      </c>
      <c r="X2025">
        <v>-2</v>
      </c>
      <c r="Y2025">
        <v>-2</v>
      </c>
      <c r="Z2025">
        <f>IF(AND(MIN(data!D2025:'data'!K2025, data!M2025:'data'!Y2025)&gt;=0, IF(data!L2025&lt;0, FALSE, data!L2025&lt;=95),COUNTA(data!D2025:'data'!Y2025)=22), 1, 0)</f>
        <v>0</v>
      </c>
      <c r="AA2025">
        <f>IF(data!D2025=3, IF(COUNTIFS(data!A:A, data!A2025, data!G:G, "&lt;&gt;2")=0, 1, 0), 0)</f>
        <v>1</v>
      </c>
      <c r="AB2025">
        <f>IF(AND(data!G2025=2, COUNTIFS(data!A:A, data!A2025, data!G:G, 2) = data!D2025), 1, 0)</f>
        <v>1</v>
      </c>
      <c r="AC2025">
        <f>IF(AB2025=1, data!D2025, "0")</f>
        <v>3</v>
      </c>
    </row>
    <row r="2026" spans="1:29" x14ac:dyDescent="0.25">
      <c r="A2026" s="1">
        <v>263151</v>
      </c>
      <c r="B2026">
        <v>3</v>
      </c>
      <c r="C2026" s="1" t="s">
        <v>2047</v>
      </c>
      <c r="D2026">
        <v>3</v>
      </c>
      <c r="E2026">
        <v>3</v>
      </c>
      <c r="F2026">
        <v>11</v>
      </c>
      <c r="G2026">
        <v>2</v>
      </c>
      <c r="H2026">
        <v>2</v>
      </c>
      <c r="I2026">
        <v>-1</v>
      </c>
      <c r="J2026">
        <v>1</v>
      </c>
      <c r="K2026">
        <v>-1</v>
      </c>
      <c r="L2026">
        <v>8</v>
      </c>
      <c r="M2026">
        <v>1</v>
      </c>
      <c r="N2026">
        <v>-1</v>
      </c>
      <c r="O2026">
        <v>-1</v>
      </c>
      <c r="P2026">
        <v>-1</v>
      </c>
      <c r="Q2026">
        <v>-1</v>
      </c>
      <c r="R2026">
        <v>-1</v>
      </c>
      <c r="S2026">
        <v>-2</v>
      </c>
      <c r="T2026">
        <v>92.2</v>
      </c>
      <c r="U2026">
        <v>13.8</v>
      </c>
      <c r="V2026">
        <v>16.234000000000002</v>
      </c>
      <c r="W2026">
        <v>-1</v>
      </c>
      <c r="X2026">
        <v>-2</v>
      </c>
      <c r="Y2026">
        <v>-2</v>
      </c>
      <c r="Z2026">
        <f>IF(AND(MIN(data!D2026:'data'!K2026, data!M2026:'data'!Y2026)&gt;=0, IF(data!L2026&lt;0, FALSE, data!L2026&lt;=95),COUNTA(data!D2026:'data'!Y2026)=22), 1, 0)</f>
        <v>0</v>
      </c>
      <c r="AA2026">
        <f>IF(data!D2026=3, IF(COUNTIFS(data!A:A, data!A2026, data!G:G, "&lt;&gt;2")=0, 1, 0), 0)</f>
        <v>1</v>
      </c>
      <c r="AB2026">
        <f>IF(AND(data!G2026=2, COUNTIFS(data!A:A, data!A2026, data!G:G, 2) = data!D2026), 1, 0)</f>
        <v>1</v>
      </c>
      <c r="AC2026">
        <f>IF(AB2026=1, data!D2026, "0")</f>
        <v>3</v>
      </c>
    </row>
    <row r="2027" spans="1:29" x14ac:dyDescent="0.25">
      <c r="A2027" s="1">
        <v>263181</v>
      </c>
      <c r="B2027">
        <v>1</v>
      </c>
      <c r="C2027" s="1" t="s">
        <v>2048</v>
      </c>
      <c r="D2027">
        <v>1</v>
      </c>
      <c r="E2027">
        <v>3</v>
      </c>
      <c r="F2027">
        <v>11</v>
      </c>
      <c r="G2027">
        <v>1</v>
      </c>
      <c r="H2027">
        <v>89</v>
      </c>
      <c r="I2027">
        <v>4</v>
      </c>
      <c r="J2027">
        <v>1</v>
      </c>
      <c r="K2027">
        <v>7</v>
      </c>
      <c r="L2027">
        <v>5</v>
      </c>
      <c r="M2027">
        <v>4</v>
      </c>
      <c r="N2027">
        <v>3</v>
      </c>
      <c r="O2027">
        <v>5</v>
      </c>
      <c r="P2027">
        <v>2</v>
      </c>
      <c r="Q2027">
        <v>0</v>
      </c>
      <c r="R2027">
        <v>-1</v>
      </c>
      <c r="S2027">
        <v>11</v>
      </c>
      <c r="T2027">
        <v>160.6</v>
      </c>
      <c r="U2027">
        <v>54.9</v>
      </c>
      <c r="V2027">
        <v>21.285</v>
      </c>
      <c r="W2027">
        <v>-1</v>
      </c>
      <c r="X2027">
        <v>-8</v>
      </c>
      <c r="Y2027">
        <v>3</v>
      </c>
      <c r="Z2027">
        <f>IF(AND(MIN(data!D2027:'data'!K2027, data!M2027:'data'!Y2027)&gt;=0, IF(data!L2027&lt;0, FALSE, data!L2027&lt;=95),COUNTA(data!D2027:'data'!Y2027)=22), 1, 0)</f>
        <v>0</v>
      </c>
      <c r="AA2027">
        <f>IF(data!D2027=3, IF(COUNTIFS(data!A:A, data!A2027, data!G:G, "&lt;&gt;2")=0, 1, 0), 0)</f>
        <v>0</v>
      </c>
      <c r="AB2027">
        <f>IF(AND(data!G2027=2, COUNTIFS(data!A:A, data!A2027, data!G:G, 2) = data!D2027), 1, 0)</f>
        <v>0</v>
      </c>
      <c r="AC2027" t="str">
        <f>IF(AB2027=1, data!D2027, "0")</f>
        <v>0</v>
      </c>
    </row>
    <row r="2028" spans="1:29" x14ac:dyDescent="0.25">
      <c r="A2028" s="1">
        <v>263271</v>
      </c>
      <c r="B2028">
        <v>1</v>
      </c>
      <c r="C2028" s="1" t="s">
        <v>2049</v>
      </c>
      <c r="D2028">
        <v>3</v>
      </c>
      <c r="E2028">
        <v>3</v>
      </c>
      <c r="F2028">
        <v>11</v>
      </c>
      <c r="G2028">
        <v>1</v>
      </c>
      <c r="H2028">
        <v>52</v>
      </c>
      <c r="I2028">
        <v>2</v>
      </c>
      <c r="J2028">
        <v>1</v>
      </c>
      <c r="K2028">
        <v>5</v>
      </c>
      <c r="L2028">
        <v>11</v>
      </c>
      <c r="M2028">
        <v>1</v>
      </c>
      <c r="N2028">
        <v>2</v>
      </c>
      <c r="O2028">
        <v>5</v>
      </c>
      <c r="P2028">
        <v>1</v>
      </c>
      <c r="Q2028">
        <v>33.5</v>
      </c>
      <c r="R2028">
        <v>-1</v>
      </c>
      <c r="S2028">
        <v>0</v>
      </c>
      <c r="T2028">
        <v>174.5</v>
      </c>
      <c r="U2028">
        <v>85.7</v>
      </c>
      <c r="V2028">
        <v>28.143999999999998</v>
      </c>
      <c r="W2028">
        <v>0.92500000000000004</v>
      </c>
      <c r="X2028">
        <v>2</v>
      </c>
      <c r="Y2028">
        <v>3</v>
      </c>
      <c r="Z2028">
        <f>IF(AND(MIN(data!D2028:'data'!K2028, data!M2028:'data'!Y2028)&gt;=0, IF(data!L2028&lt;0, FALSE, data!L2028&lt;=95),COUNTA(data!D2028:'data'!Y2028)=22), 1, 0)</f>
        <v>0</v>
      </c>
      <c r="AA2028">
        <f>IF(data!D2028=3, IF(COUNTIFS(data!A:A, data!A2028, data!G:G, "&lt;&gt;2")=0, 1, 0), 0)</f>
        <v>0</v>
      </c>
      <c r="AB2028">
        <f>IF(AND(data!G2028=2, COUNTIFS(data!A:A, data!A2028, data!G:G, 2) = data!D2028), 1, 0)</f>
        <v>0</v>
      </c>
      <c r="AC2028" t="str">
        <f>IF(AB2028=1, data!D2028, "0")</f>
        <v>0</v>
      </c>
    </row>
    <row r="2029" spans="1:29" x14ac:dyDescent="0.25">
      <c r="A2029" s="1">
        <v>263271</v>
      </c>
      <c r="B2029">
        <v>2</v>
      </c>
      <c r="C2029" s="1" t="s">
        <v>2050</v>
      </c>
      <c r="D2029">
        <v>3</v>
      </c>
      <c r="E2029">
        <v>3</v>
      </c>
      <c r="F2029">
        <v>11</v>
      </c>
      <c r="G2029">
        <v>2</v>
      </c>
      <c r="H2029">
        <v>47</v>
      </c>
      <c r="I2029">
        <v>2</v>
      </c>
      <c r="J2029">
        <v>1</v>
      </c>
      <c r="K2029">
        <v>7</v>
      </c>
      <c r="L2029">
        <v>11</v>
      </c>
      <c r="M2029">
        <v>4</v>
      </c>
      <c r="N2029">
        <v>3</v>
      </c>
      <c r="O2029">
        <v>5</v>
      </c>
      <c r="P2029">
        <v>1</v>
      </c>
      <c r="Q2029">
        <v>12.259</v>
      </c>
      <c r="R2029">
        <v>-1</v>
      </c>
      <c r="S2029">
        <v>2</v>
      </c>
      <c r="T2029">
        <v>160.19999999999999</v>
      </c>
      <c r="U2029">
        <v>51.5</v>
      </c>
      <c r="V2029">
        <v>20.067</v>
      </c>
      <c r="W2029">
        <v>0.76400000000000001</v>
      </c>
      <c r="X2029">
        <v>1</v>
      </c>
      <c r="Y2029">
        <v>3</v>
      </c>
      <c r="Z2029">
        <f>IF(AND(MIN(data!D2029:'data'!K2029, data!M2029:'data'!Y2029)&gt;=0, IF(data!L2029&lt;0, FALSE, data!L2029&lt;=95),COUNTA(data!D2029:'data'!Y2029)=22), 1, 0)</f>
        <v>0</v>
      </c>
      <c r="AA2029">
        <f>IF(data!D2029=3, IF(COUNTIFS(data!A:A, data!A2029, data!G:G, "&lt;&gt;2")=0, 1, 0), 0)</f>
        <v>0</v>
      </c>
      <c r="AB2029">
        <f>IF(AND(data!G2029=2, COUNTIFS(data!A:A, data!A2029, data!G:G, 2) = data!D2029), 1, 0)</f>
        <v>0</v>
      </c>
      <c r="AC2029" t="str">
        <f>IF(AB2029=1, data!D2029, "0")</f>
        <v>0</v>
      </c>
    </row>
    <row r="2030" spans="1:29" x14ac:dyDescent="0.25">
      <c r="A2030" s="1">
        <v>263271</v>
      </c>
      <c r="B2030">
        <v>3</v>
      </c>
      <c r="C2030" s="1" t="s">
        <v>2051</v>
      </c>
      <c r="D2030">
        <v>3</v>
      </c>
      <c r="E2030">
        <v>3</v>
      </c>
      <c r="F2030">
        <v>11</v>
      </c>
      <c r="G2030">
        <v>2</v>
      </c>
      <c r="H2030">
        <v>17</v>
      </c>
      <c r="I2030">
        <v>1</v>
      </c>
      <c r="J2030">
        <v>1</v>
      </c>
      <c r="K2030">
        <v>5</v>
      </c>
      <c r="L2030">
        <v>11</v>
      </c>
      <c r="M2030">
        <v>1</v>
      </c>
      <c r="N2030">
        <v>2</v>
      </c>
      <c r="O2030">
        <v>5</v>
      </c>
      <c r="P2030">
        <v>1</v>
      </c>
      <c r="Q2030">
        <v>30.085000000000001</v>
      </c>
      <c r="R2030">
        <v>4</v>
      </c>
      <c r="S2030">
        <v>1</v>
      </c>
      <c r="T2030">
        <v>161.4</v>
      </c>
      <c r="U2030">
        <v>51.6</v>
      </c>
      <c r="V2030">
        <v>19.808</v>
      </c>
      <c r="W2030">
        <v>0.746</v>
      </c>
      <c r="X2030">
        <v>1</v>
      </c>
      <c r="Y2030">
        <v>1</v>
      </c>
      <c r="Z2030">
        <f>IF(AND(MIN(data!D2030:'data'!K2030, data!M2030:'data'!Y2030)&gt;=0, IF(data!L2030&lt;0, FALSE, data!L2030&lt;=95),COUNTA(data!D2030:'data'!Y2030)=22), 1, 0)</f>
        <v>1</v>
      </c>
      <c r="AA2030">
        <f>IF(data!D2030=3, IF(COUNTIFS(data!A:A, data!A2030, data!G:G, "&lt;&gt;2")=0, 1, 0), 0)</f>
        <v>0</v>
      </c>
      <c r="AB2030">
        <f>IF(AND(data!G2030=2, COUNTIFS(data!A:A, data!A2030, data!G:G, 2) = data!D2030), 1, 0)</f>
        <v>0</v>
      </c>
      <c r="AC2030" t="str">
        <f>IF(AB2030=1, data!D2030, "0")</f>
        <v>0</v>
      </c>
    </row>
    <row r="2031" spans="1:29" x14ac:dyDescent="0.25">
      <c r="A2031" s="1">
        <v>263371</v>
      </c>
      <c r="B2031">
        <v>1</v>
      </c>
      <c r="C2031" s="1" t="s">
        <v>2052</v>
      </c>
      <c r="D2031">
        <v>1</v>
      </c>
      <c r="E2031">
        <v>3</v>
      </c>
      <c r="F2031">
        <v>11</v>
      </c>
      <c r="G2031">
        <v>1</v>
      </c>
      <c r="H2031">
        <v>75</v>
      </c>
      <c r="I2031">
        <v>4</v>
      </c>
      <c r="J2031">
        <v>1</v>
      </c>
      <c r="K2031">
        <v>7</v>
      </c>
      <c r="L2031">
        <v>5</v>
      </c>
      <c r="M2031">
        <v>1</v>
      </c>
      <c r="N2031">
        <v>1</v>
      </c>
      <c r="O2031">
        <v>5</v>
      </c>
      <c r="P2031">
        <v>2</v>
      </c>
      <c r="Q2031">
        <v>0</v>
      </c>
      <c r="R2031">
        <v>-1</v>
      </c>
      <c r="S2031">
        <v>2</v>
      </c>
      <c r="T2031">
        <v>160.1</v>
      </c>
      <c r="U2031">
        <v>63.4</v>
      </c>
      <c r="V2031">
        <v>24.734999999999999</v>
      </c>
      <c r="W2031">
        <v>0.75700000000000001</v>
      </c>
      <c r="X2031">
        <v>2</v>
      </c>
      <c r="Y2031">
        <v>1</v>
      </c>
      <c r="Z2031">
        <f>IF(AND(MIN(data!D2031:'data'!K2031, data!M2031:'data'!Y2031)&gt;=0, IF(data!L2031&lt;0, FALSE, data!L2031&lt;=95),COUNTA(data!D2031:'data'!Y2031)=22), 1, 0)</f>
        <v>0</v>
      </c>
      <c r="AA2031">
        <f>IF(data!D2031=3, IF(COUNTIFS(data!A:A, data!A2031, data!G:G, "&lt;&gt;2")=0, 1, 0), 0)</f>
        <v>0</v>
      </c>
      <c r="AB2031">
        <f>IF(AND(data!G2031=2, COUNTIFS(data!A:A, data!A2031, data!G:G, 2) = data!D2031), 1, 0)</f>
        <v>0</v>
      </c>
      <c r="AC2031" t="str">
        <f>IF(AB2031=1, data!D2031, "0")</f>
        <v>0</v>
      </c>
    </row>
    <row r="2032" spans="1:29" x14ac:dyDescent="0.25">
      <c r="A2032" s="1">
        <v>264051</v>
      </c>
      <c r="B2032">
        <v>1</v>
      </c>
      <c r="C2032" s="1" t="s">
        <v>2053</v>
      </c>
      <c r="D2032">
        <v>3</v>
      </c>
      <c r="E2032">
        <v>8</v>
      </c>
      <c r="F2032">
        <v>18</v>
      </c>
      <c r="G2032">
        <v>2</v>
      </c>
      <c r="H2032">
        <v>38</v>
      </c>
      <c r="I2032">
        <v>2</v>
      </c>
      <c r="J2032">
        <v>1</v>
      </c>
      <c r="K2032">
        <v>4</v>
      </c>
      <c r="L2032">
        <v>15</v>
      </c>
      <c r="M2032">
        <v>1</v>
      </c>
      <c r="N2032">
        <v>4</v>
      </c>
      <c r="O2032">
        <v>2</v>
      </c>
      <c r="P2032">
        <v>1</v>
      </c>
      <c r="Q2032">
        <v>27.029</v>
      </c>
      <c r="R2032">
        <v>-1</v>
      </c>
      <c r="S2032">
        <v>2</v>
      </c>
      <c r="T2032">
        <v>150.5</v>
      </c>
      <c r="U2032">
        <v>59.2</v>
      </c>
      <c r="V2032">
        <v>26.137</v>
      </c>
      <c r="W2032">
        <v>0.88100000000000001</v>
      </c>
      <c r="X2032">
        <v>2</v>
      </c>
      <c r="Y2032">
        <v>1</v>
      </c>
      <c r="Z2032">
        <f>IF(AND(MIN(data!D2032:'data'!K2032, data!M2032:'data'!Y2032)&gt;=0, IF(data!L2032&lt;0, FALSE, data!L2032&lt;=95),COUNTA(data!D2032:'data'!Y2032)=22), 1, 0)</f>
        <v>0</v>
      </c>
      <c r="AA2032">
        <f>IF(data!D2032=3, IF(COUNTIFS(data!A:A, data!A2032, data!G:G, "&lt;&gt;2")=0, 1, 0), 0)</f>
        <v>0</v>
      </c>
      <c r="AB2032">
        <f>IF(AND(data!G2032=2, COUNTIFS(data!A:A, data!A2032, data!G:G, 2) = data!D2032), 1, 0)</f>
        <v>0</v>
      </c>
      <c r="AC2032" t="str">
        <f>IF(AB2032=1, data!D2032, "0")</f>
        <v>0</v>
      </c>
    </row>
    <row r="2033" spans="1:29" x14ac:dyDescent="0.25">
      <c r="A2033" s="1">
        <v>264051</v>
      </c>
      <c r="B2033">
        <v>2</v>
      </c>
      <c r="C2033" s="1" t="s">
        <v>2054</v>
      </c>
      <c r="D2033">
        <v>3</v>
      </c>
      <c r="E2033">
        <v>8</v>
      </c>
      <c r="F2033">
        <v>18</v>
      </c>
      <c r="G2033">
        <v>1</v>
      </c>
      <c r="H2033">
        <v>15</v>
      </c>
      <c r="I2033">
        <v>-1</v>
      </c>
      <c r="J2033">
        <v>1</v>
      </c>
      <c r="K2033">
        <v>-1</v>
      </c>
      <c r="L2033">
        <v>15</v>
      </c>
      <c r="M2033">
        <v>1</v>
      </c>
      <c r="N2033">
        <v>-1</v>
      </c>
      <c r="O2033">
        <v>-1</v>
      </c>
      <c r="P2033">
        <v>-1</v>
      </c>
      <c r="Q2033">
        <v>-1</v>
      </c>
      <c r="R2033">
        <v>-1</v>
      </c>
      <c r="S2033">
        <v>1</v>
      </c>
      <c r="T2033">
        <v>161.30000000000001</v>
      </c>
      <c r="U2033">
        <v>60.4</v>
      </c>
      <c r="V2033">
        <v>23.215</v>
      </c>
      <c r="W2033">
        <v>-1</v>
      </c>
      <c r="X2033">
        <v>1</v>
      </c>
      <c r="Y2033">
        <v>3</v>
      </c>
      <c r="Z2033">
        <f>IF(AND(MIN(data!D2033:'data'!K2033, data!M2033:'data'!Y2033)&gt;=0, IF(data!L2033&lt;0, FALSE, data!L2033&lt;=95),COUNTA(data!D2033:'data'!Y2033)=22), 1, 0)</f>
        <v>0</v>
      </c>
      <c r="AA2033">
        <f>IF(data!D2033=3, IF(COUNTIFS(data!A:A, data!A2033, data!G:G, "&lt;&gt;2")=0, 1, 0), 0)</f>
        <v>0</v>
      </c>
      <c r="AB2033">
        <f>IF(AND(data!G2033=2, COUNTIFS(data!A:A, data!A2033, data!G:G, 2) = data!D2033), 1, 0)</f>
        <v>0</v>
      </c>
      <c r="AC2033" t="str">
        <f>IF(AB2033=1, data!D2033, "0")</f>
        <v>0</v>
      </c>
    </row>
    <row r="2034" spans="1:29" x14ac:dyDescent="0.25">
      <c r="A2034" s="1">
        <v>264051</v>
      </c>
      <c r="B2034">
        <v>3</v>
      </c>
      <c r="C2034" s="1" t="s">
        <v>2055</v>
      </c>
      <c r="D2034">
        <v>3</v>
      </c>
      <c r="E2034">
        <v>8</v>
      </c>
      <c r="F2034">
        <v>18</v>
      </c>
      <c r="G2034">
        <v>2</v>
      </c>
      <c r="H2034">
        <v>12</v>
      </c>
      <c r="I2034">
        <v>-1</v>
      </c>
      <c r="J2034">
        <v>1</v>
      </c>
      <c r="K2034">
        <v>-1</v>
      </c>
      <c r="L2034">
        <v>15</v>
      </c>
      <c r="M2034">
        <v>1</v>
      </c>
      <c r="N2034">
        <v>-1</v>
      </c>
      <c r="O2034">
        <v>-1</v>
      </c>
      <c r="P2034">
        <v>-1</v>
      </c>
      <c r="Q2034">
        <v>-1</v>
      </c>
      <c r="R2034">
        <v>-1</v>
      </c>
      <c r="S2034">
        <v>-2</v>
      </c>
      <c r="T2034">
        <v>144.69999999999999</v>
      </c>
      <c r="U2034">
        <v>37.700000000000003</v>
      </c>
      <c r="V2034">
        <v>18.004999999999999</v>
      </c>
      <c r="W2034">
        <v>-1</v>
      </c>
      <c r="X2034">
        <v>-8</v>
      </c>
      <c r="Y2034">
        <v>3</v>
      </c>
      <c r="Z2034">
        <f>IF(AND(MIN(data!D2034:'data'!K2034, data!M2034:'data'!Y2034)&gt;=0, IF(data!L2034&lt;0, FALSE, data!L2034&lt;=95),COUNTA(data!D2034:'data'!Y2034)=22), 1, 0)</f>
        <v>0</v>
      </c>
      <c r="AA2034">
        <f>IF(data!D2034=3, IF(COUNTIFS(data!A:A, data!A2034, data!G:G, "&lt;&gt;2")=0, 1, 0), 0)</f>
        <v>0</v>
      </c>
      <c r="AB2034">
        <f>IF(AND(data!G2034=2, COUNTIFS(data!A:A, data!A2034, data!G:G, 2) = data!D2034), 1, 0)</f>
        <v>0</v>
      </c>
      <c r="AC2034" t="str">
        <f>IF(AB2034=1, data!D2034, "0")</f>
        <v>0</v>
      </c>
    </row>
    <row r="2035" spans="1:29" x14ac:dyDescent="0.25">
      <c r="A2035" s="1">
        <v>264151</v>
      </c>
      <c r="B2035">
        <v>1</v>
      </c>
      <c r="C2035" s="1" t="s">
        <v>2056</v>
      </c>
      <c r="D2035">
        <v>2</v>
      </c>
      <c r="E2035">
        <v>8</v>
      </c>
      <c r="F2035">
        <v>18</v>
      </c>
      <c r="G2035">
        <v>2</v>
      </c>
      <c r="H2035">
        <v>24</v>
      </c>
      <c r="I2035">
        <v>6</v>
      </c>
      <c r="J2035">
        <v>1</v>
      </c>
      <c r="K2035">
        <v>1</v>
      </c>
      <c r="L2035">
        <v>21</v>
      </c>
      <c r="M2035">
        <v>2</v>
      </c>
      <c r="N2035">
        <v>2</v>
      </c>
      <c r="O2035">
        <v>5</v>
      </c>
      <c r="P2035">
        <v>1</v>
      </c>
      <c r="Q2035">
        <v>16.529</v>
      </c>
      <c r="R2035">
        <v>2</v>
      </c>
      <c r="S2035">
        <v>0</v>
      </c>
      <c r="T2035">
        <v>164.2</v>
      </c>
      <c r="U2035">
        <v>76</v>
      </c>
      <c r="V2035">
        <v>28.187999999999999</v>
      </c>
      <c r="W2035">
        <v>-1</v>
      </c>
      <c r="X2035">
        <v>2</v>
      </c>
      <c r="Y2035">
        <v>1</v>
      </c>
      <c r="Z2035">
        <f>IF(AND(MIN(data!D2035:'data'!K2035, data!M2035:'data'!Y2035)&gt;=0, IF(data!L2035&lt;0, FALSE, data!L2035&lt;=95),COUNTA(data!D2035:'data'!Y2035)=22), 1, 0)</f>
        <v>0</v>
      </c>
      <c r="AA2035">
        <f>IF(data!D2035=3, IF(COUNTIFS(data!A:A, data!A2035, data!G:G, "&lt;&gt;2")=0, 1, 0), 0)</f>
        <v>0</v>
      </c>
      <c r="AB2035">
        <f>IF(AND(data!G2035=2, COUNTIFS(data!A:A, data!A2035, data!G:G, 2) = data!D2035), 1, 0)</f>
        <v>0</v>
      </c>
      <c r="AC2035" t="str">
        <f>IF(AB2035=1, data!D2035, "0")</f>
        <v>0</v>
      </c>
    </row>
    <row r="2036" spans="1:29" x14ac:dyDescent="0.25">
      <c r="A2036" s="1">
        <v>264151</v>
      </c>
      <c r="B2036">
        <v>2</v>
      </c>
      <c r="C2036" s="1" t="s">
        <v>2057</v>
      </c>
      <c r="D2036">
        <v>2</v>
      </c>
      <c r="E2036">
        <v>8</v>
      </c>
      <c r="F2036">
        <v>18</v>
      </c>
      <c r="G2036">
        <v>1</v>
      </c>
      <c r="H2036">
        <v>24</v>
      </c>
      <c r="I2036">
        <v>6</v>
      </c>
      <c r="J2036">
        <v>1</v>
      </c>
      <c r="K2036">
        <v>4</v>
      </c>
      <c r="L2036">
        <v>21</v>
      </c>
      <c r="M2036">
        <v>3</v>
      </c>
      <c r="N2036">
        <v>1</v>
      </c>
      <c r="O2036">
        <v>5</v>
      </c>
      <c r="P2036">
        <v>1</v>
      </c>
      <c r="Q2036">
        <v>18.029</v>
      </c>
      <c r="R2036">
        <v>2</v>
      </c>
      <c r="S2036">
        <v>0</v>
      </c>
      <c r="T2036">
        <v>178.6</v>
      </c>
      <c r="U2036">
        <v>69.2</v>
      </c>
      <c r="V2036">
        <v>21.693999999999999</v>
      </c>
      <c r="W2036">
        <v>-1</v>
      </c>
      <c r="X2036">
        <v>3</v>
      </c>
      <c r="Y2036">
        <v>3</v>
      </c>
      <c r="Z2036">
        <f>IF(AND(MIN(data!D2036:'data'!K2036, data!M2036:'data'!Y2036)&gt;=0, IF(data!L2036&lt;0, FALSE, data!L2036&lt;=95),COUNTA(data!D2036:'data'!Y2036)=22), 1, 0)</f>
        <v>0</v>
      </c>
      <c r="AA2036">
        <f>IF(data!D2036=3, IF(COUNTIFS(data!A:A, data!A2036, data!G:G, "&lt;&gt;2")=0, 1, 0), 0)</f>
        <v>0</v>
      </c>
      <c r="AB2036">
        <f>IF(AND(data!G2036=2, COUNTIFS(data!A:A, data!A2036, data!G:G, 2) = data!D2036), 1, 0)</f>
        <v>0</v>
      </c>
      <c r="AC2036" t="str">
        <f>IF(AB2036=1, data!D2036, "0")</f>
        <v>0</v>
      </c>
    </row>
    <row r="2037" spans="1:29" x14ac:dyDescent="0.25">
      <c r="A2037" s="1">
        <v>264181</v>
      </c>
      <c r="B2037">
        <v>1</v>
      </c>
      <c r="C2037" s="1" t="s">
        <v>2058</v>
      </c>
      <c r="D2037">
        <v>2</v>
      </c>
      <c r="E2037">
        <v>8</v>
      </c>
      <c r="F2037">
        <v>18</v>
      </c>
      <c r="G2037">
        <v>2</v>
      </c>
      <c r="H2037">
        <v>69</v>
      </c>
      <c r="I2037">
        <v>2</v>
      </c>
      <c r="J2037">
        <v>1</v>
      </c>
      <c r="K2037">
        <v>7</v>
      </c>
      <c r="L2037">
        <v>7</v>
      </c>
      <c r="M2037">
        <v>4</v>
      </c>
      <c r="N2037">
        <v>1</v>
      </c>
      <c r="O2037">
        <v>5</v>
      </c>
      <c r="P2037">
        <v>1</v>
      </c>
      <c r="Q2037">
        <v>3.548</v>
      </c>
      <c r="R2037">
        <v>-1</v>
      </c>
      <c r="S2037">
        <v>3</v>
      </c>
      <c r="T2037">
        <v>154.80000000000001</v>
      </c>
      <c r="U2037">
        <v>91.4</v>
      </c>
      <c r="V2037">
        <v>38.142000000000003</v>
      </c>
      <c r="W2037">
        <v>0.9</v>
      </c>
      <c r="X2037">
        <v>2</v>
      </c>
      <c r="Y2037">
        <v>1</v>
      </c>
      <c r="Z2037">
        <f>IF(AND(MIN(data!D2037:'data'!K2037, data!M2037:'data'!Y2037)&gt;=0, IF(data!L2037&lt;0, FALSE, data!L2037&lt;=95),COUNTA(data!D2037:'data'!Y2037)=22), 1, 0)</f>
        <v>0</v>
      </c>
      <c r="AA2037">
        <f>IF(data!D2037=3, IF(COUNTIFS(data!A:A, data!A2037, data!G:G, "&lt;&gt;2")=0, 1, 0), 0)</f>
        <v>0</v>
      </c>
      <c r="AB2037">
        <f>IF(AND(data!G2037=2, COUNTIFS(data!A:A, data!A2037, data!G:G, 2) = data!D2037), 1, 0)</f>
        <v>0</v>
      </c>
      <c r="AC2037" t="str">
        <f>IF(AB2037=1, data!D2037, "0")</f>
        <v>0</v>
      </c>
    </row>
    <row r="2038" spans="1:29" x14ac:dyDescent="0.25">
      <c r="A2038" s="1">
        <v>264181</v>
      </c>
      <c r="B2038">
        <v>2</v>
      </c>
      <c r="C2038" s="1" t="s">
        <v>2059</v>
      </c>
      <c r="D2038">
        <v>2</v>
      </c>
      <c r="E2038">
        <v>8</v>
      </c>
      <c r="F2038">
        <v>18</v>
      </c>
      <c r="G2038">
        <v>1</v>
      </c>
      <c r="H2038">
        <v>73</v>
      </c>
      <c r="I2038">
        <v>2</v>
      </c>
      <c r="J2038">
        <v>1</v>
      </c>
      <c r="K2038">
        <v>7</v>
      </c>
      <c r="L2038">
        <v>7</v>
      </c>
      <c r="M2038">
        <v>3</v>
      </c>
      <c r="N2038">
        <v>1</v>
      </c>
      <c r="O2038">
        <v>5</v>
      </c>
      <c r="P2038">
        <v>1</v>
      </c>
      <c r="Q2038">
        <v>20</v>
      </c>
      <c r="R2038">
        <v>-1</v>
      </c>
      <c r="S2038">
        <v>3</v>
      </c>
      <c r="T2038">
        <v>179.4</v>
      </c>
      <c r="U2038">
        <v>83.2</v>
      </c>
      <c r="V2038">
        <v>25.850999999999999</v>
      </c>
      <c r="W2038">
        <v>0.93200000000000005</v>
      </c>
      <c r="X2038">
        <v>1</v>
      </c>
      <c r="Y2038">
        <v>3</v>
      </c>
      <c r="Z2038">
        <f>IF(AND(MIN(data!D2038:'data'!K2038, data!M2038:'data'!Y2038)&gt;=0, IF(data!L2038&lt;0, FALSE, data!L2038&lt;=95),COUNTA(data!D2038:'data'!Y2038)=22), 1, 0)</f>
        <v>0</v>
      </c>
      <c r="AA2038">
        <f>IF(data!D2038=3, IF(COUNTIFS(data!A:A, data!A2038, data!G:G, "&lt;&gt;2")=0, 1, 0), 0)</f>
        <v>0</v>
      </c>
      <c r="AB2038">
        <f>IF(AND(data!G2038=2, COUNTIFS(data!A:A, data!A2038, data!G:G, 2) = data!D2038), 1, 0)</f>
        <v>0</v>
      </c>
      <c r="AC2038" t="str">
        <f>IF(AB2038=1, data!D2038, "0")</f>
        <v>0</v>
      </c>
    </row>
    <row r="2039" spans="1:29" x14ac:dyDescent="0.25">
      <c r="A2039" s="1">
        <v>264201</v>
      </c>
      <c r="B2039">
        <v>1</v>
      </c>
      <c r="C2039" s="1" t="s">
        <v>2060</v>
      </c>
      <c r="D2039">
        <v>1</v>
      </c>
      <c r="E2039">
        <v>8</v>
      </c>
      <c r="F2039">
        <v>18</v>
      </c>
      <c r="G2039">
        <v>2</v>
      </c>
      <c r="H2039">
        <v>47</v>
      </c>
      <c r="I2039">
        <v>2</v>
      </c>
      <c r="J2039">
        <v>1</v>
      </c>
      <c r="K2039">
        <v>7</v>
      </c>
      <c r="L2039">
        <v>14</v>
      </c>
      <c r="M2039">
        <v>3</v>
      </c>
      <c r="N2039">
        <v>2</v>
      </c>
      <c r="O2039">
        <v>5</v>
      </c>
      <c r="P2039">
        <v>1</v>
      </c>
      <c r="Q2039">
        <v>4.97</v>
      </c>
      <c r="R2039">
        <v>-1</v>
      </c>
      <c r="S2039">
        <v>1</v>
      </c>
      <c r="T2039">
        <v>170.2</v>
      </c>
      <c r="U2039">
        <v>93.6</v>
      </c>
      <c r="V2039">
        <v>32.311</v>
      </c>
      <c r="W2039">
        <v>-1</v>
      </c>
      <c r="X2039">
        <v>2</v>
      </c>
      <c r="Y2039">
        <v>1</v>
      </c>
      <c r="Z2039">
        <f>IF(AND(MIN(data!D2039:'data'!K2039, data!M2039:'data'!Y2039)&gt;=0, IF(data!L2039&lt;0, FALSE, data!L2039&lt;=95),COUNTA(data!D2039:'data'!Y2039)=22), 1, 0)</f>
        <v>0</v>
      </c>
      <c r="AA2039">
        <f>IF(data!D2039=3, IF(COUNTIFS(data!A:A, data!A2039, data!G:G, "&lt;&gt;2")=0, 1, 0), 0)</f>
        <v>0</v>
      </c>
      <c r="AB2039">
        <f>IF(AND(data!G2039=2, COUNTIFS(data!A:A, data!A2039, data!G:G, 2) = data!D2039), 1, 0)</f>
        <v>1</v>
      </c>
      <c r="AC2039">
        <f>IF(AB2039=1, data!D2039, "0")</f>
        <v>1</v>
      </c>
    </row>
    <row r="2040" spans="1:29" x14ac:dyDescent="0.25">
      <c r="A2040" s="1">
        <v>264271</v>
      </c>
      <c r="B2040">
        <v>1</v>
      </c>
      <c r="C2040" s="1" t="s">
        <v>2061</v>
      </c>
      <c r="D2040">
        <v>4</v>
      </c>
      <c r="E2040">
        <v>8</v>
      </c>
      <c r="F2040">
        <v>18</v>
      </c>
      <c r="G2040">
        <v>1</v>
      </c>
      <c r="H2040">
        <v>59</v>
      </c>
      <c r="I2040">
        <v>2</v>
      </c>
      <c r="J2040">
        <v>1</v>
      </c>
      <c r="K2040">
        <v>2</v>
      </c>
      <c r="L2040">
        <v>97</v>
      </c>
      <c r="M2040">
        <v>1</v>
      </c>
      <c r="N2040">
        <v>2</v>
      </c>
      <c r="O2040">
        <v>5</v>
      </c>
      <c r="P2040">
        <v>1</v>
      </c>
      <c r="Q2040">
        <v>4.96</v>
      </c>
      <c r="R2040">
        <v>-1</v>
      </c>
      <c r="S2040">
        <v>1</v>
      </c>
      <c r="T2040">
        <v>-1</v>
      </c>
      <c r="U2040">
        <v>-1</v>
      </c>
      <c r="V2040">
        <v>-1</v>
      </c>
      <c r="W2040">
        <v>-1</v>
      </c>
      <c r="X2040">
        <v>1</v>
      </c>
      <c r="Y2040">
        <v>3</v>
      </c>
      <c r="Z2040">
        <f>IF(AND(MIN(data!D2040:'data'!K2040, data!M2040:'data'!Y2040)&gt;=0, IF(data!L2040&lt;0, FALSE, data!L2040&lt;=95),COUNTA(data!D2040:'data'!Y2040)=22), 1, 0)</f>
        <v>0</v>
      </c>
      <c r="AA2040">
        <f>IF(data!D2040=3, IF(COUNTIFS(data!A:A, data!A2040, data!G:G, "&lt;&gt;2")=0, 1, 0), 0)</f>
        <v>0</v>
      </c>
      <c r="AB2040">
        <f>IF(AND(data!G2040=2, COUNTIFS(data!A:A, data!A2040, data!G:G, 2) = data!D2040), 1, 0)</f>
        <v>0</v>
      </c>
      <c r="AC2040" t="str">
        <f>IF(AB2040=1, data!D2040, "0")</f>
        <v>0</v>
      </c>
    </row>
    <row r="2041" spans="1:29" x14ac:dyDescent="0.25">
      <c r="A2041" s="1">
        <v>264271</v>
      </c>
      <c r="B2041">
        <v>2</v>
      </c>
      <c r="C2041" s="1" t="s">
        <v>2062</v>
      </c>
      <c r="D2041">
        <v>4</v>
      </c>
      <c r="E2041">
        <v>8</v>
      </c>
      <c r="F2041">
        <v>18</v>
      </c>
      <c r="G2041">
        <v>2</v>
      </c>
      <c r="H2041">
        <v>55</v>
      </c>
      <c r="I2041">
        <v>2</v>
      </c>
      <c r="J2041">
        <v>1</v>
      </c>
      <c r="K2041">
        <v>4</v>
      </c>
      <c r="L2041">
        <v>97</v>
      </c>
      <c r="M2041">
        <v>1</v>
      </c>
      <c r="N2041">
        <v>1</v>
      </c>
      <c r="O2041">
        <v>5</v>
      </c>
      <c r="P2041">
        <v>1</v>
      </c>
      <c r="Q2041">
        <v>7.1150000000000002</v>
      </c>
      <c r="R2041">
        <v>-1</v>
      </c>
      <c r="S2041">
        <v>0</v>
      </c>
      <c r="T2041">
        <v>-1</v>
      </c>
      <c r="U2041">
        <v>-1</v>
      </c>
      <c r="V2041">
        <v>-1</v>
      </c>
      <c r="W2041">
        <v>-1</v>
      </c>
      <c r="X2041">
        <v>1</v>
      </c>
      <c r="Y2041">
        <v>3</v>
      </c>
      <c r="Z2041">
        <f>IF(AND(MIN(data!D2041:'data'!K2041, data!M2041:'data'!Y2041)&gt;=0, IF(data!L2041&lt;0, FALSE, data!L2041&lt;=95),COUNTA(data!D2041:'data'!Y2041)=22), 1, 0)</f>
        <v>0</v>
      </c>
      <c r="AA2041">
        <f>IF(data!D2041=3, IF(COUNTIFS(data!A:A, data!A2041, data!G:G, "&lt;&gt;2")=0, 1, 0), 0)</f>
        <v>0</v>
      </c>
      <c r="AB2041">
        <f>IF(AND(data!G2041=2, COUNTIFS(data!A:A, data!A2041, data!G:G, 2) = data!D2041), 1, 0)</f>
        <v>0</v>
      </c>
      <c r="AC2041" t="str">
        <f>IF(AB2041=1, data!D2041, "0")</f>
        <v>0</v>
      </c>
    </row>
    <row r="2042" spans="1:29" x14ac:dyDescent="0.25">
      <c r="A2042" s="1">
        <v>264271</v>
      </c>
      <c r="B2042">
        <v>3</v>
      </c>
      <c r="C2042" s="1" t="s">
        <v>2063</v>
      </c>
      <c r="D2042">
        <v>4</v>
      </c>
      <c r="E2042">
        <v>8</v>
      </c>
      <c r="F2042">
        <v>18</v>
      </c>
      <c r="G2042">
        <v>1</v>
      </c>
      <c r="H2042">
        <v>31</v>
      </c>
      <c r="I2042">
        <v>1</v>
      </c>
      <c r="J2042">
        <v>1</v>
      </c>
      <c r="K2042">
        <v>4</v>
      </c>
      <c r="L2042">
        <v>97</v>
      </c>
      <c r="M2042">
        <v>2</v>
      </c>
      <c r="N2042">
        <v>1</v>
      </c>
      <c r="O2042">
        <v>5</v>
      </c>
      <c r="P2042">
        <v>2</v>
      </c>
      <c r="Q2042">
        <v>0</v>
      </c>
      <c r="R2042">
        <v>-1</v>
      </c>
      <c r="S2042">
        <v>0</v>
      </c>
      <c r="T2042">
        <v>-1</v>
      </c>
      <c r="U2042">
        <v>-1</v>
      </c>
      <c r="V2042">
        <v>-1</v>
      </c>
      <c r="W2042">
        <v>-1</v>
      </c>
      <c r="X2042">
        <v>2</v>
      </c>
      <c r="Y2042">
        <v>3</v>
      </c>
      <c r="Z2042">
        <f>IF(AND(MIN(data!D2042:'data'!K2042, data!M2042:'data'!Y2042)&gt;=0, IF(data!L2042&lt;0, FALSE, data!L2042&lt;=95),COUNTA(data!D2042:'data'!Y2042)=22), 1, 0)</f>
        <v>0</v>
      </c>
      <c r="AA2042">
        <f>IF(data!D2042=3, IF(COUNTIFS(data!A:A, data!A2042, data!G:G, "&lt;&gt;2")=0, 1, 0), 0)</f>
        <v>0</v>
      </c>
      <c r="AB2042">
        <f>IF(AND(data!G2042=2, COUNTIFS(data!A:A, data!A2042, data!G:G, 2) = data!D2042), 1, 0)</f>
        <v>0</v>
      </c>
      <c r="AC2042" t="str">
        <f>IF(AB2042=1, data!D2042, "0")</f>
        <v>0</v>
      </c>
    </row>
    <row r="2043" spans="1:29" x14ac:dyDescent="0.25">
      <c r="A2043" s="1">
        <v>264271</v>
      </c>
      <c r="B2043">
        <v>4</v>
      </c>
      <c r="C2043" s="1" t="s">
        <v>2064</v>
      </c>
      <c r="D2043">
        <v>4</v>
      </c>
      <c r="E2043">
        <v>8</v>
      </c>
      <c r="F2043">
        <v>18</v>
      </c>
      <c r="G2043">
        <v>1</v>
      </c>
      <c r="H2043">
        <v>19</v>
      </c>
      <c r="I2043">
        <v>1</v>
      </c>
      <c r="J2043">
        <v>1</v>
      </c>
      <c r="K2043">
        <v>3</v>
      </c>
      <c r="L2043">
        <v>97</v>
      </c>
      <c r="M2043">
        <v>1</v>
      </c>
      <c r="N2043">
        <v>-1</v>
      </c>
      <c r="O2043">
        <v>-1</v>
      </c>
      <c r="P2043">
        <v>-1</v>
      </c>
      <c r="Q2043">
        <v>-1</v>
      </c>
      <c r="R2043">
        <v>4</v>
      </c>
      <c r="S2043">
        <v>-2</v>
      </c>
      <c r="T2043">
        <v>-1</v>
      </c>
      <c r="U2043">
        <v>-1</v>
      </c>
      <c r="V2043">
        <v>-1</v>
      </c>
      <c r="W2043">
        <v>-1</v>
      </c>
      <c r="X2043">
        <v>-2</v>
      </c>
      <c r="Y2043">
        <v>-2</v>
      </c>
      <c r="Z2043">
        <f>IF(AND(MIN(data!D2043:'data'!K2043, data!M2043:'data'!Y2043)&gt;=0, IF(data!L2043&lt;0, FALSE, data!L2043&lt;=95),COUNTA(data!D2043:'data'!Y2043)=22), 1, 0)</f>
        <v>0</v>
      </c>
      <c r="AA2043">
        <f>IF(data!D2043=3, IF(COUNTIFS(data!A:A, data!A2043, data!G:G, "&lt;&gt;2")=0, 1, 0), 0)</f>
        <v>0</v>
      </c>
      <c r="AB2043">
        <f>IF(AND(data!G2043=2, COUNTIFS(data!A:A, data!A2043, data!G:G, 2) = data!D2043), 1, 0)</f>
        <v>0</v>
      </c>
      <c r="AC2043" t="str">
        <f>IF(AB2043=1, data!D2043, "0")</f>
        <v>0</v>
      </c>
    </row>
    <row r="2044" spans="1:29" x14ac:dyDescent="0.25">
      <c r="A2044" s="1">
        <v>264341</v>
      </c>
      <c r="B2044">
        <v>1</v>
      </c>
      <c r="C2044" s="1" t="s">
        <v>2065</v>
      </c>
      <c r="D2044">
        <v>3</v>
      </c>
      <c r="E2044">
        <v>8</v>
      </c>
      <c r="F2044">
        <v>18</v>
      </c>
      <c r="G2044">
        <v>2</v>
      </c>
      <c r="H2044">
        <v>34</v>
      </c>
      <c r="I2044">
        <v>6</v>
      </c>
      <c r="J2044">
        <v>1</v>
      </c>
      <c r="K2044">
        <v>4</v>
      </c>
      <c r="L2044">
        <v>21</v>
      </c>
      <c r="M2044">
        <v>1</v>
      </c>
      <c r="N2044">
        <v>3</v>
      </c>
      <c r="O2044">
        <v>5</v>
      </c>
      <c r="P2044">
        <v>1</v>
      </c>
      <c r="Q2044">
        <v>10.73</v>
      </c>
      <c r="R2044">
        <v>-1</v>
      </c>
      <c r="S2044">
        <v>0</v>
      </c>
      <c r="T2044">
        <v>165.7</v>
      </c>
      <c r="U2044">
        <v>64.8</v>
      </c>
      <c r="V2044">
        <v>23.600999999999999</v>
      </c>
      <c r="W2044">
        <v>0.80600000000000005</v>
      </c>
      <c r="X2044">
        <v>2</v>
      </c>
      <c r="Y2044">
        <v>1</v>
      </c>
      <c r="Z2044">
        <f>IF(AND(MIN(data!D2044:'data'!K2044, data!M2044:'data'!Y2044)&gt;=0, IF(data!L2044&lt;0, FALSE, data!L2044&lt;=95),COUNTA(data!D2044:'data'!Y2044)=22), 1, 0)</f>
        <v>0</v>
      </c>
      <c r="AA2044">
        <f>IF(data!D2044=3, IF(COUNTIFS(data!A:A, data!A2044, data!G:G, "&lt;&gt;2")=0, 1, 0), 0)</f>
        <v>0</v>
      </c>
      <c r="AB2044">
        <f>IF(AND(data!G2044=2, COUNTIFS(data!A:A, data!A2044, data!G:G, 2) = data!D2044), 1, 0)</f>
        <v>0</v>
      </c>
      <c r="AC2044" t="str">
        <f>IF(AB2044=1, data!D2044, "0")</f>
        <v>0</v>
      </c>
    </row>
    <row r="2045" spans="1:29" x14ac:dyDescent="0.25">
      <c r="A2045" s="1">
        <v>264341</v>
      </c>
      <c r="B2045">
        <v>2</v>
      </c>
      <c r="C2045" s="1" t="s">
        <v>2066</v>
      </c>
      <c r="D2045">
        <v>3</v>
      </c>
      <c r="E2045">
        <v>8</v>
      </c>
      <c r="F2045">
        <v>18</v>
      </c>
      <c r="G2045">
        <v>2</v>
      </c>
      <c r="H2045">
        <v>12</v>
      </c>
      <c r="I2045">
        <v>-1</v>
      </c>
      <c r="J2045">
        <v>1</v>
      </c>
      <c r="K2045">
        <v>-1</v>
      </c>
      <c r="L2045">
        <v>21</v>
      </c>
      <c r="M2045">
        <v>2</v>
      </c>
      <c r="N2045">
        <v>-1</v>
      </c>
      <c r="O2045">
        <v>-1</v>
      </c>
      <c r="P2045">
        <v>-1</v>
      </c>
      <c r="Q2045">
        <v>-1</v>
      </c>
      <c r="R2045">
        <v>-1</v>
      </c>
      <c r="S2045">
        <v>-2</v>
      </c>
      <c r="T2045">
        <v>154.5</v>
      </c>
      <c r="U2045">
        <v>58.7</v>
      </c>
      <c r="V2045">
        <v>24.591000000000001</v>
      </c>
      <c r="W2045">
        <v>-1</v>
      </c>
      <c r="X2045">
        <v>2</v>
      </c>
      <c r="Y2045">
        <v>1</v>
      </c>
      <c r="Z2045">
        <f>IF(AND(MIN(data!D2045:'data'!K2045, data!M2045:'data'!Y2045)&gt;=0, IF(data!L2045&lt;0, FALSE, data!L2045&lt;=95),COUNTA(data!D2045:'data'!Y2045)=22), 1, 0)</f>
        <v>0</v>
      </c>
      <c r="AA2045">
        <f>IF(data!D2045=3, IF(COUNTIFS(data!A:A, data!A2045, data!G:G, "&lt;&gt;2")=0, 1, 0), 0)</f>
        <v>0</v>
      </c>
      <c r="AB2045">
        <f>IF(AND(data!G2045=2, COUNTIFS(data!A:A, data!A2045, data!G:G, 2) = data!D2045), 1, 0)</f>
        <v>0</v>
      </c>
      <c r="AC2045" t="str">
        <f>IF(AB2045=1, data!D2045, "0")</f>
        <v>0</v>
      </c>
    </row>
    <row r="2046" spans="1:29" x14ac:dyDescent="0.25">
      <c r="A2046" s="1">
        <v>264341</v>
      </c>
      <c r="B2046">
        <v>3</v>
      </c>
      <c r="C2046" s="1" t="s">
        <v>2067</v>
      </c>
      <c r="D2046">
        <v>3</v>
      </c>
      <c r="E2046">
        <v>8</v>
      </c>
      <c r="F2046">
        <v>18</v>
      </c>
      <c r="G2046">
        <v>1</v>
      </c>
      <c r="H2046">
        <v>3</v>
      </c>
      <c r="I2046">
        <v>-1</v>
      </c>
      <c r="J2046">
        <v>1</v>
      </c>
      <c r="K2046">
        <v>-1</v>
      </c>
      <c r="L2046">
        <v>21</v>
      </c>
      <c r="M2046">
        <v>2</v>
      </c>
      <c r="N2046">
        <v>-1</v>
      </c>
      <c r="O2046">
        <v>-1</v>
      </c>
      <c r="P2046">
        <v>-1</v>
      </c>
      <c r="Q2046">
        <v>-1</v>
      </c>
      <c r="R2046">
        <v>-1</v>
      </c>
      <c r="S2046">
        <v>-2</v>
      </c>
      <c r="T2046">
        <v>105.6</v>
      </c>
      <c r="U2046">
        <v>18.399999999999999</v>
      </c>
      <c r="V2046">
        <v>16.5</v>
      </c>
      <c r="W2046">
        <v>-1</v>
      </c>
      <c r="X2046">
        <v>-2</v>
      </c>
      <c r="Y2046">
        <v>-2</v>
      </c>
      <c r="Z2046">
        <f>IF(AND(MIN(data!D2046:'data'!K2046, data!M2046:'data'!Y2046)&gt;=0, IF(data!L2046&lt;0, FALSE, data!L2046&lt;=95),COUNTA(data!D2046:'data'!Y2046)=22), 1, 0)</f>
        <v>0</v>
      </c>
      <c r="AA2046">
        <f>IF(data!D2046=3, IF(COUNTIFS(data!A:A, data!A2046, data!G:G, "&lt;&gt;2")=0, 1, 0), 0)</f>
        <v>0</v>
      </c>
      <c r="AB2046">
        <f>IF(AND(data!G2046=2, COUNTIFS(data!A:A, data!A2046, data!G:G, 2) = data!D2046), 1, 0)</f>
        <v>0</v>
      </c>
      <c r="AC2046" t="str">
        <f>IF(AB2046=1, data!D2046, "0")</f>
        <v>0</v>
      </c>
    </row>
    <row r="2047" spans="1:29" x14ac:dyDescent="0.25">
      <c r="A2047" s="1">
        <v>265051</v>
      </c>
      <c r="B2047">
        <v>1</v>
      </c>
      <c r="C2047" s="1" t="s">
        <v>2068</v>
      </c>
      <c r="D2047">
        <v>2</v>
      </c>
      <c r="E2047">
        <v>3</v>
      </c>
      <c r="F2047">
        <v>11</v>
      </c>
      <c r="G2047">
        <v>1</v>
      </c>
      <c r="H2047">
        <v>69</v>
      </c>
      <c r="I2047">
        <v>2</v>
      </c>
      <c r="J2047">
        <v>1</v>
      </c>
      <c r="K2047">
        <v>5</v>
      </c>
      <c r="L2047">
        <v>8</v>
      </c>
      <c r="M2047">
        <v>3</v>
      </c>
      <c r="N2047">
        <v>3</v>
      </c>
      <c r="O2047">
        <v>5</v>
      </c>
      <c r="P2047">
        <v>2</v>
      </c>
      <c r="Q2047">
        <v>0</v>
      </c>
      <c r="R2047">
        <v>-1</v>
      </c>
      <c r="S2047">
        <v>2</v>
      </c>
      <c r="T2047">
        <v>185.2</v>
      </c>
      <c r="U2047">
        <v>76.599999999999994</v>
      </c>
      <c r="V2047">
        <v>22.332999999999998</v>
      </c>
      <c r="W2047">
        <v>0.88500000000000001</v>
      </c>
      <c r="X2047">
        <v>1</v>
      </c>
      <c r="Y2047">
        <v>3</v>
      </c>
      <c r="Z2047">
        <f>IF(AND(MIN(data!D2047:'data'!K2047, data!M2047:'data'!Y2047)&gt;=0, IF(data!L2047&lt;0, FALSE, data!L2047&lt;=95),COUNTA(data!D2047:'data'!Y2047)=22), 1, 0)</f>
        <v>0</v>
      </c>
      <c r="AA2047">
        <f>IF(data!D2047=3, IF(COUNTIFS(data!A:A, data!A2047, data!G:G, "&lt;&gt;2")=0, 1, 0), 0)</f>
        <v>0</v>
      </c>
      <c r="AB2047">
        <f>IF(AND(data!G2047=2, COUNTIFS(data!A:A, data!A2047, data!G:G, 2) = data!D2047), 1, 0)</f>
        <v>0</v>
      </c>
      <c r="AC2047" t="str">
        <f>IF(AB2047=1, data!D2047, "0")</f>
        <v>0</v>
      </c>
    </row>
    <row r="2048" spans="1:29" x14ac:dyDescent="0.25">
      <c r="A2048" s="1">
        <v>265051</v>
      </c>
      <c r="B2048">
        <v>2</v>
      </c>
      <c r="C2048" s="1" t="s">
        <v>2069</v>
      </c>
      <c r="D2048">
        <v>2</v>
      </c>
      <c r="E2048">
        <v>3</v>
      </c>
      <c r="F2048">
        <v>11</v>
      </c>
      <c r="G2048">
        <v>2</v>
      </c>
      <c r="H2048">
        <v>65</v>
      </c>
      <c r="I2048">
        <v>2</v>
      </c>
      <c r="J2048">
        <v>1</v>
      </c>
      <c r="K2048">
        <v>6</v>
      </c>
      <c r="L2048">
        <v>8</v>
      </c>
      <c r="M2048">
        <v>3</v>
      </c>
      <c r="N2048">
        <v>2</v>
      </c>
      <c r="O2048">
        <v>5</v>
      </c>
      <c r="P2048">
        <v>2</v>
      </c>
      <c r="Q2048">
        <v>2.9000000000000001E-2</v>
      </c>
      <c r="R2048">
        <v>-1</v>
      </c>
      <c r="S2048">
        <v>0</v>
      </c>
      <c r="T2048">
        <v>162.4</v>
      </c>
      <c r="U2048">
        <v>67.599999999999994</v>
      </c>
      <c r="V2048">
        <v>25.632000000000001</v>
      </c>
      <c r="W2048">
        <v>0.82599999999999996</v>
      </c>
      <c r="X2048">
        <v>2</v>
      </c>
      <c r="Y2048">
        <v>3</v>
      </c>
      <c r="Z2048">
        <f>IF(AND(MIN(data!D2048:'data'!K2048, data!M2048:'data'!Y2048)&gt;=0, IF(data!L2048&lt;0, FALSE, data!L2048&lt;=95),COUNTA(data!D2048:'data'!Y2048)=22), 1, 0)</f>
        <v>0</v>
      </c>
      <c r="AA2048">
        <f>IF(data!D2048=3, IF(COUNTIFS(data!A:A, data!A2048, data!G:G, "&lt;&gt;2")=0, 1, 0), 0)</f>
        <v>0</v>
      </c>
      <c r="AB2048">
        <f>IF(AND(data!G2048=2, COUNTIFS(data!A:A, data!A2048, data!G:G, 2) = data!D2048), 1, 0)</f>
        <v>0</v>
      </c>
      <c r="AC2048" t="str">
        <f>IF(AB2048=1, data!D2048, "0")</f>
        <v>0</v>
      </c>
    </row>
    <row r="2049" spans="1:29" x14ac:dyDescent="0.25">
      <c r="A2049" s="1">
        <v>265201</v>
      </c>
      <c r="B2049">
        <v>1</v>
      </c>
      <c r="C2049" s="1" t="s">
        <v>2070</v>
      </c>
      <c r="D2049">
        <v>1</v>
      </c>
      <c r="E2049">
        <v>3</v>
      </c>
      <c r="F2049">
        <v>11</v>
      </c>
      <c r="G2049">
        <v>1</v>
      </c>
      <c r="H2049">
        <v>70</v>
      </c>
      <c r="I2049">
        <v>5</v>
      </c>
      <c r="J2049">
        <v>1</v>
      </c>
      <c r="K2049">
        <v>7</v>
      </c>
      <c r="L2049">
        <v>5</v>
      </c>
      <c r="M2049">
        <v>4</v>
      </c>
      <c r="N2049">
        <v>4</v>
      </c>
      <c r="O2049">
        <v>2</v>
      </c>
      <c r="P2049">
        <v>1</v>
      </c>
      <c r="Q2049">
        <v>12</v>
      </c>
      <c r="R2049">
        <v>-1</v>
      </c>
      <c r="S2049">
        <v>2</v>
      </c>
      <c r="T2049">
        <v>172.3</v>
      </c>
      <c r="U2049">
        <v>89.9</v>
      </c>
      <c r="V2049">
        <v>30.282</v>
      </c>
      <c r="W2049">
        <v>-1</v>
      </c>
      <c r="X2049">
        <v>2</v>
      </c>
      <c r="Y2049">
        <v>1</v>
      </c>
      <c r="Z2049">
        <f>IF(AND(MIN(data!D2049:'data'!K2049, data!M2049:'data'!Y2049)&gt;=0, IF(data!L2049&lt;0, FALSE, data!L2049&lt;=95),COUNTA(data!D2049:'data'!Y2049)=22), 1, 0)</f>
        <v>0</v>
      </c>
      <c r="AA2049">
        <f>IF(data!D2049=3, IF(COUNTIFS(data!A:A, data!A2049, data!G:G, "&lt;&gt;2")=0, 1, 0), 0)</f>
        <v>0</v>
      </c>
      <c r="AB2049">
        <f>IF(AND(data!G2049=2, COUNTIFS(data!A:A, data!A2049, data!G:G, 2) = data!D2049), 1, 0)</f>
        <v>0</v>
      </c>
      <c r="AC2049" t="str">
        <f>IF(AB2049=1, data!D2049, "0")</f>
        <v>0</v>
      </c>
    </row>
    <row r="2050" spans="1:29" x14ac:dyDescent="0.25">
      <c r="A2050" s="1">
        <v>265251</v>
      </c>
      <c r="B2050">
        <v>1</v>
      </c>
      <c r="C2050" s="1" t="s">
        <v>2071</v>
      </c>
      <c r="D2050">
        <v>1</v>
      </c>
      <c r="E2050">
        <v>3</v>
      </c>
      <c r="F2050">
        <v>11</v>
      </c>
      <c r="G2050">
        <v>1</v>
      </c>
      <c r="H2050">
        <v>52</v>
      </c>
      <c r="I2050">
        <v>1</v>
      </c>
      <c r="J2050">
        <v>1</v>
      </c>
      <c r="K2050">
        <v>2</v>
      </c>
      <c r="L2050">
        <v>10</v>
      </c>
      <c r="M2050">
        <v>1</v>
      </c>
      <c r="N2050">
        <v>3</v>
      </c>
      <c r="O2050">
        <v>5</v>
      </c>
      <c r="P2050">
        <v>2</v>
      </c>
      <c r="Q2050">
        <v>0</v>
      </c>
      <c r="R2050">
        <v>-1</v>
      </c>
      <c r="S2050">
        <v>-9</v>
      </c>
      <c r="T2050">
        <v>-1</v>
      </c>
      <c r="U2050">
        <v>-1</v>
      </c>
      <c r="V2050">
        <v>-1</v>
      </c>
      <c r="W2050">
        <v>-1</v>
      </c>
      <c r="X2050">
        <v>1</v>
      </c>
      <c r="Y2050">
        <v>1</v>
      </c>
      <c r="Z2050">
        <f>IF(AND(MIN(data!D2050:'data'!K2050, data!M2050:'data'!Y2050)&gt;=0, IF(data!L2050&lt;0, FALSE, data!L2050&lt;=95),COUNTA(data!D2050:'data'!Y2050)=22), 1, 0)</f>
        <v>0</v>
      </c>
      <c r="AA2050">
        <f>IF(data!D2050=3, IF(COUNTIFS(data!A:A, data!A2050, data!G:G, "&lt;&gt;2")=0, 1, 0), 0)</f>
        <v>0</v>
      </c>
      <c r="AB2050">
        <f>IF(AND(data!G2050=2, COUNTIFS(data!A:A, data!A2050, data!G:G, 2) = data!D2050), 1, 0)</f>
        <v>0</v>
      </c>
      <c r="AC2050" t="str">
        <f>IF(AB2050=1, data!D2050, "0")</f>
        <v>0</v>
      </c>
    </row>
    <row r="2051" spans="1:29" x14ac:dyDescent="0.25">
      <c r="A2051" s="1">
        <v>265341</v>
      </c>
      <c r="B2051">
        <v>1</v>
      </c>
      <c r="C2051" s="1" t="s">
        <v>2072</v>
      </c>
      <c r="D2051">
        <v>4</v>
      </c>
      <c r="E2051">
        <v>3</v>
      </c>
      <c r="F2051">
        <v>11</v>
      </c>
      <c r="G2051">
        <v>1</v>
      </c>
      <c r="H2051">
        <v>35</v>
      </c>
      <c r="I2051">
        <v>2</v>
      </c>
      <c r="J2051">
        <v>1</v>
      </c>
      <c r="K2051">
        <v>4</v>
      </c>
      <c r="L2051">
        <v>9</v>
      </c>
      <c r="M2051">
        <v>3</v>
      </c>
      <c r="N2051">
        <v>3</v>
      </c>
      <c r="O2051">
        <v>5</v>
      </c>
      <c r="P2051">
        <v>1</v>
      </c>
      <c r="Q2051">
        <v>1.827</v>
      </c>
      <c r="R2051">
        <v>-1</v>
      </c>
      <c r="S2051">
        <v>2</v>
      </c>
      <c r="T2051">
        <v>173</v>
      </c>
      <c r="U2051">
        <v>87.5</v>
      </c>
      <c r="V2051">
        <v>29.236000000000001</v>
      </c>
      <c r="W2051">
        <v>0.94699999999999995</v>
      </c>
      <c r="X2051">
        <v>1</v>
      </c>
      <c r="Y2051">
        <v>3</v>
      </c>
      <c r="Z2051">
        <f>IF(AND(MIN(data!D2051:'data'!K2051, data!M2051:'data'!Y2051)&gt;=0, IF(data!L2051&lt;0, FALSE, data!L2051&lt;=95),COUNTA(data!D2051:'data'!Y2051)=22), 1, 0)</f>
        <v>0</v>
      </c>
      <c r="AA2051">
        <f>IF(data!D2051=3, IF(COUNTIFS(data!A:A, data!A2051, data!G:G, "&lt;&gt;2")=0, 1, 0), 0)</f>
        <v>0</v>
      </c>
      <c r="AB2051">
        <f>IF(AND(data!G2051=2, COUNTIFS(data!A:A, data!A2051, data!G:G, 2) = data!D2051), 1, 0)</f>
        <v>0</v>
      </c>
      <c r="AC2051" t="str">
        <f>IF(AB2051=1, data!D2051, "0")</f>
        <v>0</v>
      </c>
    </row>
    <row r="2052" spans="1:29" x14ac:dyDescent="0.25">
      <c r="A2052" s="1">
        <v>265341</v>
      </c>
      <c r="B2052">
        <v>2</v>
      </c>
      <c r="C2052" s="1" t="s">
        <v>2073</v>
      </c>
      <c r="D2052">
        <v>4</v>
      </c>
      <c r="E2052">
        <v>3</v>
      </c>
      <c r="F2052">
        <v>11</v>
      </c>
      <c r="G2052">
        <v>2</v>
      </c>
      <c r="H2052">
        <v>34</v>
      </c>
      <c r="I2052">
        <v>2</v>
      </c>
      <c r="J2052">
        <v>1</v>
      </c>
      <c r="K2052">
        <v>7</v>
      </c>
      <c r="L2052">
        <v>9</v>
      </c>
      <c r="M2052">
        <v>2</v>
      </c>
      <c r="N2052">
        <v>1</v>
      </c>
      <c r="O2052">
        <v>5</v>
      </c>
      <c r="P2052">
        <v>1</v>
      </c>
      <c r="Q2052">
        <v>1.827</v>
      </c>
      <c r="R2052">
        <v>-1</v>
      </c>
      <c r="S2052">
        <v>0</v>
      </c>
      <c r="T2052">
        <v>160.69999999999999</v>
      </c>
      <c r="U2052">
        <v>75.900000000000006</v>
      </c>
      <c r="V2052">
        <v>29.390999999999998</v>
      </c>
      <c r="W2052">
        <v>0.81599999999999995</v>
      </c>
      <c r="X2052">
        <v>2</v>
      </c>
      <c r="Y2052">
        <v>1</v>
      </c>
      <c r="Z2052">
        <f>IF(AND(MIN(data!D2052:'data'!K2052, data!M2052:'data'!Y2052)&gt;=0, IF(data!L2052&lt;0, FALSE, data!L2052&lt;=95),COUNTA(data!D2052:'data'!Y2052)=22), 1, 0)</f>
        <v>0</v>
      </c>
      <c r="AA2052">
        <f>IF(data!D2052=3, IF(COUNTIFS(data!A:A, data!A2052, data!G:G, "&lt;&gt;2")=0, 1, 0), 0)</f>
        <v>0</v>
      </c>
      <c r="AB2052">
        <f>IF(AND(data!G2052=2, COUNTIFS(data!A:A, data!A2052, data!G:G, 2) = data!D2052), 1, 0)</f>
        <v>0</v>
      </c>
      <c r="AC2052" t="str">
        <f>IF(AB2052=1, data!D2052, "0")</f>
        <v>0</v>
      </c>
    </row>
    <row r="2053" spans="1:29" x14ac:dyDescent="0.25">
      <c r="A2053" s="1">
        <v>265341</v>
      </c>
      <c r="B2053">
        <v>3</v>
      </c>
      <c r="C2053" s="1" t="s">
        <v>2074</v>
      </c>
      <c r="D2053">
        <v>4</v>
      </c>
      <c r="E2053">
        <v>3</v>
      </c>
      <c r="F2053">
        <v>11</v>
      </c>
      <c r="G2053">
        <v>2</v>
      </c>
      <c r="H2053">
        <v>15</v>
      </c>
      <c r="I2053">
        <v>-1</v>
      </c>
      <c r="J2053">
        <v>1</v>
      </c>
      <c r="K2053">
        <v>-1</v>
      </c>
      <c r="L2053">
        <v>9</v>
      </c>
      <c r="M2053">
        <v>2</v>
      </c>
      <c r="N2053">
        <v>-1</v>
      </c>
      <c r="O2053">
        <v>-1</v>
      </c>
      <c r="P2053">
        <v>-1</v>
      </c>
      <c r="Q2053">
        <v>-1</v>
      </c>
      <c r="R2053">
        <v>-1</v>
      </c>
      <c r="S2053">
        <v>3</v>
      </c>
      <c r="T2053">
        <v>159.30000000000001</v>
      </c>
      <c r="U2053">
        <v>50.2</v>
      </c>
      <c r="V2053">
        <v>19.782</v>
      </c>
      <c r="W2053">
        <v>-1</v>
      </c>
      <c r="X2053">
        <v>-8</v>
      </c>
      <c r="Y2053">
        <v>3</v>
      </c>
      <c r="Z2053">
        <f>IF(AND(MIN(data!D2053:'data'!K2053, data!M2053:'data'!Y2053)&gt;=0, IF(data!L2053&lt;0, FALSE, data!L2053&lt;=95),COUNTA(data!D2053:'data'!Y2053)=22), 1, 0)</f>
        <v>0</v>
      </c>
      <c r="AA2053">
        <f>IF(data!D2053=3, IF(COUNTIFS(data!A:A, data!A2053, data!G:G, "&lt;&gt;2")=0, 1, 0), 0)</f>
        <v>0</v>
      </c>
      <c r="AB2053">
        <f>IF(AND(data!G2053=2, COUNTIFS(data!A:A, data!A2053, data!G:G, 2) = data!D2053), 1, 0)</f>
        <v>0</v>
      </c>
      <c r="AC2053" t="str">
        <f>IF(AB2053=1, data!D2053, "0")</f>
        <v>0</v>
      </c>
    </row>
    <row r="2054" spans="1:29" x14ac:dyDescent="0.25">
      <c r="A2054" s="1">
        <v>265341</v>
      </c>
      <c r="B2054">
        <v>4</v>
      </c>
      <c r="C2054" s="1" t="s">
        <v>2075</v>
      </c>
      <c r="D2054">
        <v>4</v>
      </c>
      <c r="E2054">
        <v>3</v>
      </c>
      <c r="F2054">
        <v>11</v>
      </c>
      <c r="G2054">
        <v>2</v>
      </c>
      <c r="H2054">
        <v>13</v>
      </c>
      <c r="I2054">
        <v>-1</v>
      </c>
      <c r="J2054">
        <v>1</v>
      </c>
      <c r="K2054">
        <v>-1</v>
      </c>
      <c r="L2054">
        <v>9</v>
      </c>
      <c r="M2054">
        <v>2</v>
      </c>
      <c r="N2054">
        <v>-1</v>
      </c>
      <c r="O2054">
        <v>-1</v>
      </c>
      <c r="P2054">
        <v>-1</v>
      </c>
      <c r="Q2054">
        <v>-1</v>
      </c>
      <c r="R2054">
        <v>-1</v>
      </c>
      <c r="S2054">
        <v>1</v>
      </c>
      <c r="T2054">
        <v>159.9</v>
      </c>
      <c r="U2054">
        <v>49.2</v>
      </c>
      <c r="V2054">
        <v>19.242999999999999</v>
      </c>
      <c r="W2054">
        <v>-1</v>
      </c>
      <c r="X2054">
        <v>1</v>
      </c>
      <c r="Y2054">
        <v>1</v>
      </c>
      <c r="Z2054">
        <f>IF(AND(MIN(data!D2054:'data'!K2054, data!M2054:'data'!Y2054)&gt;=0, IF(data!L2054&lt;0, FALSE, data!L2054&lt;=95),COUNTA(data!D2054:'data'!Y2054)=22), 1, 0)</f>
        <v>0</v>
      </c>
      <c r="AA2054">
        <f>IF(data!D2054=3, IF(COUNTIFS(data!A:A, data!A2054, data!G:G, "&lt;&gt;2")=0, 1, 0), 0)</f>
        <v>0</v>
      </c>
      <c r="AB2054">
        <f>IF(AND(data!G2054=2, COUNTIFS(data!A:A, data!A2054, data!G:G, 2) = data!D2054), 1, 0)</f>
        <v>0</v>
      </c>
      <c r="AC2054" t="str">
        <f>IF(AB2054=1, data!D2054, "0")</f>
        <v>0</v>
      </c>
    </row>
    <row r="2055" spans="1:29" x14ac:dyDescent="0.25">
      <c r="A2055" s="1">
        <v>265351</v>
      </c>
      <c r="B2055">
        <v>1</v>
      </c>
      <c r="C2055" s="1" t="s">
        <v>2076</v>
      </c>
      <c r="D2055">
        <v>2</v>
      </c>
      <c r="E2055">
        <v>3</v>
      </c>
      <c r="F2055">
        <v>11</v>
      </c>
      <c r="G2055">
        <v>1</v>
      </c>
      <c r="H2055">
        <v>70</v>
      </c>
      <c r="I2055">
        <v>2</v>
      </c>
      <c r="J2055">
        <v>1</v>
      </c>
      <c r="K2055">
        <v>5</v>
      </c>
      <c r="L2055">
        <v>12</v>
      </c>
      <c r="M2055">
        <v>4</v>
      </c>
      <c r="N2055">
        <v>3</v>
      </c>
      <c r="O2055">
        <v>5</v>
      </c>
      <c r="P2055">
        <v>1</v>
      </c>
      <c r="Q2055">
        <v>24</v>
      </c>
      <c r="R2055">
        <v>-1</v>
      </c>
      <c r="S2055">
        <v>1</v>
      </c>
      <c r="T2055">
        <v>171.5</v>
      </c>
      <c r="U2055">
        <v>82.3</v>
      </c>
      <c r="V2055">
        <v>27.981999999999999</v>
      </c>
      <c r="W2055">
        <v>0.99099999999999999</v>
      </c>
      <c r="X2055">
        <v>2</v>
      </c>
      <c r="Y2055">
        <v>1</v>
      </c>
      <c r="Z2055">
        <f>IF(AND(MIN(data!D2055:'data'!K2055, data!M2055:'data'!Y2055)&gt;=0, IF(data!L2055&lt;0, FALSE, data!L2055&lt;=95),COUNTA(data!D2055:'data'!Y2055)=22), 1, 0)</f>
        <v>0</v>
      </c>
      <c r="AA2055">
        <f>IF(data!D2055=3, IF(COUNTIFS(data!A:A, data!A2055, data!G:G, "&lt;&gt;2")=0, 1, 0), 0)</f>
        <v>0</v>
      </c>
      <c r="AB2055">
        <f>IF(AND(data!G2055=2, COUNTIFS(data!A:A, data!A2055, data!G:G, 2) = data!D2055), 1, 0)</f>
        <v>0</v>
      </c>
      <c r="AC2055" t="str">
        <f>IF(AB2055=1, data!D2055, "0")</f>
        <v>0</v>
      </c>
    </row>
    <row r="2056" spans="1:29" x14ac:dyDescent="0.25">
      <c r="A2056" s="1">
        <v>265351</v>
      </c>
      <c r="B2056">
        <v>2</v>
      </c>
      <c r="C2056" s="1" t="s">
        <v>2077</v>
      </c>
      <c r="D2056">
        <v>2</v>
      </c>
      <c r="E2056">
        <v>3</v>
      </c>
      <c r="F2056">
        <v>11</v>
      </c>
      <c r="G2056">
        <v>2</v>
      </c>
      <c r="H2056">
        <v>71</v>
      </c>
      <c r="I2056">
        <v>2</v>
      </c>
      <c r="J2056">
        <v>1</v>
      </c>
      <c r="K2056">
        <v>2</v>
      </c>
      <c r="L2056">
        <v>12</v>
      </c>
      <c r="M2056">
        <v>2</v>
      </c>
      <c r="N2056">
        <v>2</v>
      </c>
      <c r="O2056">
        <v>5</v>
      </c>
      <c r="P2056">
        <v>1</v>
      </c>
      <c r="Q2056">
        <v>20.75</v>
      </c>
      <c r="R2056">
        <v>-1</v>
      </c>
      <c r="S2056">
        <v>-9</v>
      </c>
      <c r="T2056">
        <v>164.7</v>
      </c>
      <c r="U2056">
        <v>78.2</v>
      </c>
      <c r="V2056">
        <v>28.827999999999999</v>
      </c>
      <c r="W2056">
        <v>0.84199999999999997</v>
      </c>
      <c r="X2056">
        <v>2</v>
      </c>
      <c r="Y2056">
        <v>1</v>
      </c>
      <c r="Z2056">
        <f>IF(AND(MIN(data!D2056:'data'!K2056, data!M2056:'data'!Y2056)&gt;=0, IF(data!L2056&lt;0, FALSE, data!L2056&lt;=95),COUNTA(data!D2056:'data'!Y2056)=22), 1, 0)</f>
        <v>0</v>
      </c>
      <c r="AA2056">
        <f>IF(data!D2056=3, IF(COUNTIFS(data!A:A, data!A2056, data!G:G, "&lt;&gt;2")=0, 1, 0), 0)</f>
        <v>0</v>
      </c>
      <c r="AB2056">
        <f>IF(AND(data!G2056=2, COUNTIFS(data!A:A, data!A2056, data!G:G, 2) = data!D2056), 1, 0)</f>
        <v>0</v>
      </c>
      <c r="AC2056" t="str">
        <f>IF(AB2056=1, data!D2056, "0")</f>
        <v>0</v>
      </c>
    </row>
    <row r="2057" spans="1:29" x14ac:dyDescent="0.25">
      <c r="A2057" s="1">
        <v>266271</v>
      </c>
      <c r="B2057">
        <v>1</v>
      </c>
      <c r="C2057" s="1" t="s">
        <v>2078</v>
      </c>
      <c r="D2057">
        <v>1</v>
      </c>
      <c r="E2057">
        <v>8</v>
      </c>
      <c r="F2057">
        <v>16</v>
      </c>
      <c r="G2057">
        <v>2</v>
      </c>
      <c r="H2057">
        <v>81</v>
      </c>
      <c r="I2057">
        <v>5</v>
      </c>
      <c r="J2057">
        <v>1</v>
      </c>
      <c r="K2057">
        <v>7</v>
      </c>
      <c r="L2057">
        <v>5</v>
      </c>
      <c r="M2057">
        <v>2</v>
      </c>
      <c r="N2057">
        <v>1</v>
      </c>
      <c r="O2057">
        <v>5</v>
      </c>
      <c r="P2057">
        <v>2</v>
      </c>
      <c r="Q2057">
        <v>0</v>
      </c>
      <c r="R2057">
        <v>-1</v>
      </c>
      <c r="S2057">
        <v>0</v>
      </c>
      <c r="T2057">
        <v>146.19999999999999</v>
      </c>
      <c r="U2057">
        <v>53.2</v>
      </c>
      <c r="V2057">
        <v>24.89</v>
      </c>
      <c r="W2057">
        <v>0.91300000000000003</v>
      </c>
      <c r="X2057">
        <v>1</v>
      </c>
      <c r="Y2057">
        <v>3</v>
      </c>
      <c r="Z2057">
        <f>IF(AND(MIN(data!D2057:'data'!K2057, data!M2057:'data'!Y2057)&gt;=0, IF(data!L2057&lt;0, FALSE, data!L2057&lt;=95),COUNTA(data!D2057:'data'!Y2057)=22), 1, 0)</f>
        <v>0</v>
      </c>
      <c r="AA2057">
        <f>IF(data!D2057=3, IF(COUNTIFS(data!A:A, data!A2057, data!G:G, "&lt;&gt;2")=0, 1, 0), 0)</f>
        <v>0</v>
      </c>
      <c r="AB2057">
        <f>IF(AND(data!G2057=2, COUNTIFS(data!A:A, data!A2057, data!G:G, 2) = data!D2057), 1, 0)</f>
        <v>1</v>
      </c>
      <c r="AC2057">
        <f>IF(AB2057=1, data!D2057, "0")</f>
        <v>1</v>
      </c>
    </row>
    <row r="2058" spans="1:29" x14ac:dyDescent="0.25">
      <c r="A2058" s="1">
        <v>266341</v>
      </c>
      <c r="B2058">
        <v>1</v>
      </c>
      <c r="C2058" s="1" t="s">
        <v>2079</v>
      </c>
      <c r="D2058">
        <v>2</v>
      </c>
      <c r="E2058">
        <v>8</v>
      </c>
      <c r="F2058">
        <v>16</v>
      </c>
      <c r="G2058">
        <v>2</v>
      </c>
      <c r="H2058">
        <v>47</v>
      </c>
      <c r="I2058">
        <v>2</v>
      </c>
      <c r="J2058">
        <v>7</v>
      </c>
      <c r="K2058">
        <v>7</v>
      </c>
      <c r="L2058">
        <v>19</v>
      </c>
      <c r="M2058">
        <v>3</v>
      </c>
      <c r="N2058">
        <v>2</v>
      </c>
      <c r="O2058">
        <v>5</v>
      </c>
      <c r="P2058">
        <v>2</v>
      </c>
      <c r="Q2058">
        <v>8.6999999999999994E-2</v>
      </c>
      <c r="R2058">
        <v>-1</v>
      </c>
      <c r="S2058">
        <v>8</v>
      </c>
      <c r="T2058">
        <v>163.19999999999999</v>
      </c>
      <c r="U2058">
        <v>102.1</v>
      </c>
      <c r="V2058">
        <v>38.334000000000003</v>
      </c>
      <c r="W2058">
        <v>0.85799999999999998</v>
      </c>
      <c r="X2058">
        <v>2</v>
      </c>
      <c r="Y2058">
        <v>1</v>
      </c>
      <c r="Z2058">
        <f>IF(AND(MIN(data!D2058:'data'!K2058, data!M2058:'data'!Y2058)&gt;=0, IF(data!L2058&lt;0, FALSE, data!L2058&lt;=95),COUNTA(data!D2058:'data'!Y2058)=22), 1, 0)</f>
        <v>0</v>
      </c>
      <c r="AA2058">
        <f>IF(data!D2058=3, IF(COUNTIFS(data!A:A, data!A2058, data!G:G, "&lt;&gt;2")=0, 1, 0), 0)</f>
        <v>0</v>
      </c>
      <c r="AB2058">
        <f>IF(AND(data!G2058=2, COUNTIFS(data!A:A, data!A2058, data!G:G, 2) = data!D2058), 1, 0)</f>
        <v>0</v>
      </c>
      <c r="AC2058" t="str">
        <f>IF(AB2058=1, data!D2058, "0")</f>
        <v>0</v>
      </c>
    </row>
    <row r="2059" spans="1:29" x14ac:dyDescent="0.25">
      <c r="A2059" s="1">
        <v>266341</v>
      </c>
      <c r="B2059">
        <v>2</v>
      </c>
      <c r="C2059" s="1" t="s">
        <v>2080</v>
      </c>
      <c r="D2059">
        <v>2</v>
      </c>
      <c r="E2059">
        <v>8</v>
      </c>
      <c r="F2059">
        <v>16</v>
      </c>
      <c r="G2059">
        <v>1</v>
      </c>
      <c r="H2059">
        <v>39</v>
      </c>
      <c r="I2059">
        <v>2</v>
      </c>
      <c r="J2059">
        <v>4</v>
      </c>
      <c r="K2059">
        <v>2</v>
      </c>
      <c r="L2059">
        <v>19</v>
      </c>
      <c r="M2059">
        <v>1</v>
      </c>
      <c r="N2059">
        <v>1</v>
      </c>
      <c r="O2059">
        <v>5</v>
      </c>
      <c r="P2059">
        <v>1</v>
      </c>
      <c r="Q2059">
        <v>0.92610000000000003</v>
      </c>
      <c r="R2059">
        <v>-1</v>
      </c>
      <c r="S2059">
        <v>11</v>
      </c>
      <c r="T2059">
        <v>152.1</v>
      </c>
      <c r="U2059">
        <v>68.7</v>
      </c>
      <c r="V2059">
        <v>29.696000000000002</v>
      </c>
      <c r="W2059">
        <v>0.91700000000000004</v>
      </c>
      <c r="X2059">
        <v>2</v>
      </c>
      <c r="Y2059">
        <v>1</v>
      </c>
      <c r="Z2059">
        <f>IF(AND(MIN(data!D2059:'data'!K2059, data!M2059:'data'!Y2059)&gt;=0, IF(data!L2059&lt;0, FALSE, data!L2059&lt;=95),COUNTA(data!D2059:'data'!Y2059)=22), 1, 0)</f>
        <v>0</v>
      </c>
      <c r="AA2059">
        <f>IF(data!D2059=3, IF(COUNTIFS(data!A:A, data!A2059, data!G:G, "&lt;&gt;2")=0, 1, 0), 0)</f>
        <v>0</v>
      </c>
      <c r="AB2059">
        <f>IF(AND(data!G2059=2, COUNTIFS(data!A:A, data!A2059, data!G:G, 2) = data!D2059), 1, 0)</f>
        <v>0</v>
      </c>
      <c r="AC2059" t="str">
        <f>IF(AB2059=1, data!D2059, "0")</f>
        <v>0</v>
      </c>
    </row>
    <row r="2060" spans="1:29" x14ac:dyDescent="0.25">
      <c r="A2060" s="1">
        <v>267181</v>
      </c>
      <c r="B2060">
        <v>1</v>
      </c>
      <c r="C2060" s="1" t="s">
        <v>2081</v>
      </c>
      <c r="D2060">
        <v>1</v>
      </c>
      <c r="E2060">
        <v>8</v>
      </c>
      <c r="F2060">
        <v>16</v>
      </c>
      <c r="G2060">
        <v>2</v>
      </c>
      <c r="H2060">
        <v>39</v>
      </c>
      <c r="I2060">
        <v>1</v>
      </c>
      <c r="J2060">
        <v>1</v>
      </c>
      <c r="K2060">
        <v>2</v>
      </c>
      <c r="L2060">
        <v>6</v>
      </c>
      <c r="M2060">
        <v>3</v>
      </c>
      <c r="N2060">
        <v>4</v>
      </c>
      <c r="O2060">
        <v>2</v>
      </c>
      <c r="P2060">
        <v>1</v>
      </c>
      <c r="Q2060">
        <v>26.25</v>
      </c>
      <c r="R2060">
        <v>-1</v>
      </c>
      <c r="S2060">
        <v>0</v>
      </c>
      <c r="T2060">
        <v>175.3</v>
      </c>
      <c r="U2060">
        <v>66.8</v>
      </c>
      <c r="V2060">
        <v>21.738</v>
      </c>
      <c r="W2060">
        <v>0.82399999999999995</v>
      </c>
      <c r="X2060">
        <v>3</v>
      </c>
      <c r="Y2060">
        <v>2</v>
      </c>
      <c r="Z2060">
        <f>IF(AND(MIN(data!D2060:'data'!K2060, data!M2060:'data'!Y2060)&gt;=0, IF(data!L2060&lt;0, FALSE, data!L2060&lt;=95),COUNTA(data!D2060:'data'!Y2060)=22), 1, 0)</f>
        <v>0</v>
      </c>
      <c r="AA2060">
        <f>IF(data!D2060=3, IF(COUNTIFS(data!A:A, data!A2060, data!G:G, "&lt;&gt;2")=0, 1, 0), 0)</f>
        <v>0</v>
      </c>
      <c r="AB2060">
        <f>IF(AND(data!G2060=2, COUNTIFS(data!A:A, data!A2060, data!G:G, 2) = data!D2060), 1, 0)</f>
        <v>1</v>
      </c>
      <c r="AC2060">
        <f>IF(AB2060=1, data!D2060, "0")</f>
        <v>1</v>
      </c>
    </row>
    <row r="2061" spans="1:29" x14ac:dyDescent="0.25">
      <c r="A2061" s="1">
        <v>267201</v>
      </c>
      <c r="B2061">
        <v>1</v>
      </c>
      <c r="C2061" s="1" t="s">
        <v>2082</v>
      </c>
      <c r="D2061">
        <v>4</v>
      </c>
      <c r="E2061">
        <v>8</v>
      </c>
      <c r="F2061">
        <v>16</v>
      </c>
      <c r="G2061">
        <v>2</v>
      </c>
      <c r="H2061">
        <v>22</v>
      </c>
      <c r="I2061">
        <v>1</v>
      </c>
      <c r="J2061">
        <v>5</v>
      </c>
      <c r="K2061">
        <v>4</v>
      </c>
      <c r="L2061">
        <v>-1</v>
      </c>
      <c r="M2061">
        <v>3</v>
      </c>
      <c r="N2061">
        <v>1</v>
      </c>
      <c r="O2061">
        <v>5</v>
      </c>
      <c r="P2061">
        <v>1</v>
      </c>
      <c r="Q2061">
        <v>8.625</v>
      </c>
      <c r="R2061">
        <v>2</v>
      </c>
      <c r="S2061">
        <v>0</v>
      </c>
      <c r="T2061">
        <v>155.6</v>
      </c>
      <c r="U2061">
        <v>87.4</v>
      </c>
      <c r="V2061">
        <v>36.098999999999997</v>
      </c>
      <c r="W2061">
        <v>0.79400000000000004</v>
      </c>
      <c r="X2061">
        <v>2</v>
      </c>
      <c r="Y2061">
        <v>1</v>
      </c>
      <c r="Z2061">
        <f>IF(AND(MIN(data!D2061:'data'!K2061, data!M2061:'data'!Y2061)&gt;=0, IF(data!L2061&lt;0, FALSE, data!L2061&lt;=95),COUNTA(data!D2061:'data'!Y2061)=22), 1, 0)</f>
        <v>0</v>
      </c>
      <c r="AA2061">
        <f>IF(data!D2061=3, IF(COUNTIFS(data!A:A, data!A2061, data!G:G, "&lt;&gt;2")=0, 1, 0), 0)</f>
        <v>0</v>
      </c>
      <c r="AB2061">
        <f>IF(AND(data!G2061=2, COUNTIFS(data!A:A, data!A2061, data!G:G, 2) = data!D2061), 1, 0)</f>
        <v>1</v>
      </c>
      <c r="AC2061">
        <f>IF(AB2061=1, data!D2061, "0")</f>
        <v>4</v>
      </c>
    </row>
    <row r="2062" spans="1:29" x14ac:dyDescent="0.25">
      <c r="A2062" s="1">
        <v>267201</v>
      </c>
      <c r="B2062">
        <v>2</v>
      </c>
      <c r="C2062" s="1" t="s">
        <v>2083</v>
      </c>
      <c r="D2062">
        <v>4</v>
      </c>
      <c r="E2062">
        <v>8</v>
      </c>
      <c r="F2062">
        <v>16</v>
      </c>
      <c r="G2062">
        <v>2</v>
      </c>
      <c r="H2062">
        <v>18</v>
      </c>
      <c r="I2062">
        <v>1</v>
      </c>
      <c r="J2062">
        <v>1</v>
      </c>
      <c r="K2062">
        <v>3</v>
      </c>
      <c r="L2062">
        <v>-1</v>
      </c>
      <c r="M2062">
        <v>2</v>
      </c>
      <c r="N2062">
        <v>1</v>
      </c>
      <c r="O2062">
        <v>5</v>
      </c>
      <c r="P2062">
        <v>1</v>
      </c>
      <c r="Q2062">
        <v>-9</v>
      </c>
      <c r="R2062">
        <v>4</v>
      </c>
      <c r="S2062">
        <v>0</v>
      </c>
      <c r="T2062">
        <v>157.1</v>
      </c>
      <c r="U2062">
        <v>57.9</v>
      </c>
      <c r="V2062">
        <v>23.46</v>
      </c>
      <c r="W2062">
        <v>0.76500000000000001</v>
      </c>
      <c r="X2062">
        <v>1</v>
      </c>
      <c r="Y2062">
        <v>3</v>
      </c>
      <c r="Z2062">
        <f>IF(AND(MIN(data!D2062:'data'!K2062, data!M2062:'data'!Y2062)&gt;=0, IF(data!L2062&lt;0, FALSE, data!L2062&lt;=95),COUNTA(data!D2062:'data'!Y2062)=22), 1, 0)</f>
        <v>0</v>
      </c>
      <c r="AA2062">
        <f>IF(data!D2062=3, IF(COUNTIFS(data!A:A, data!A2062, data!G:G, "&lt;&gt;2")=0, 1, 0), 0)</f>
        <v>0</v>
      </c>
      <c r="AB2062">
        <f>IF(AND(data!G2062=2, COUNTIFS(data!A:A, data!A2062, data!G:G, 2) = data!D2062), 1, 0)</f>
        <v>1</v>
      </c>
      <c r="AC2062">
        <f>IF(AB2062=1, data!D2062, "0")</f>
        <v>4</v>
      </c>
    </row>
    <row r="2063" spans="1:29" x14ac:dyDescent="0.25">
      <c r="A2063" s="1">
        <v>267201</v>
      </c>
      <c r="B2063">
        <v>3</v>
      </c>
      <c r="C2063" s="1" t="s">
        <v>2084</v>
      </c>
      <c r="D2063">
        <v>4</v>
      </c>
      <c r="E2063">
        <v>8</v>
      </c>
      <c r="F2063">
        <v>16</v>
      </c>
      <c r="G2063">
        <v>2</v>
      </c>
      <c r="H2063">
        <v>19</v>
      </c>
      <c r="I2063">
        <v>1</v>
      </c>
      <c r="J2063">
        <v>1</v>
      </c>
      <c r="K2063">
        <v>3</v>
      </c>
      <c r="L2063">
        <v>-1</v>
      </c>
      <c r="M2063">
        <v>2</v>
      </c>
      <c r="N2063">
        <v>1</v>
      </c>
      <c r="O2063">
        <v>5</v>
      </c>
      <c r="P2063">
        <v>1</v>
      </c>
      <c r="Q2063">
        <v>0.57599999999999996</v>
      </c>
      <c r="R2063">
        <v>2</v>
      </c>
      <c r="S2063">
        <v>5</v>
      </c>
      <c r="T2063">
        <v>150.1</v>
      </c>
      <c r="U2063">
        <v>49.1</v>
      </c>
      <c r="V2063">
        <v>21.792999999999999</v>
      </c>
      <c r="W2063">
        <v>0.73199999999999998</v>
      </c>
      <c r="X2063">
        <v>2</v>
      </c>
      <c r="Y2063">
        <v>3</v>
      </c>
      <c r="Z2063">
        <f>IF(AND(MIN(data!D2063:'data'!K2063, data!M2063:'data'!Y2063)&gt;=0, IF(data!L2063&lt;0, FALSE, data!L2063&lt;=95),COUNTA(data!D2063:'data'!Y2063)=22), 1, 0)</f>
        <v>0</v>
      </c>
      <c r="AA2063">
        <f>IF(data!D2063=3, IF(COUNTIFS(data!A:A, data!A2063, data!G:G, "&lt;&gt;2")=0, 1, 0), 0)</f>
        <v>0</v>
      </c>
      <c r="AB2063">
        <f>IF(AND(data!G2063=2, COUNTIFS(data!A:A, data!A2063, data!G:G, 2) = data!D2063), 1, 0)</f>
        <v>1</v>
      </c>
      <c r="AC2063">
        <f>IF(AB2063=1, data!D2063, "0")</f>
        <v>4</v>
      </c>
    </row>
    <row r="2064" spans="1:29" x14ac:dyDescent="0.25">
      <c r="A2064" s="1">
        <v>267201</v>
      </c>
      <c r="B2064">
        <v>4</v>
      </c>
      <c r="C2064" s="1" t="s">
        <v>2085</v>
      </c>
      <c r="D2064">
        <v>4</v>
      </c>
      <c r="E2064">
        <v>8</v>
      </c>
      <c r="F2064">
        <v>16</v>
      </c>
      <c r="G2064">
        <v>2</v>
      </c>
      <c r="H2064">
        <v>21</v>
      </c>
      <c r="I2064">
        <v>1</v>
      </c>
      <c r="J2064">
        <v>5</v>
      </c>
      <c r="K2064">
        <v>4</v>
      </c>
      <c r="L2064">
        <v>-1</v>
      </c>
      <c r="M2064">
        <v>3</v>
      </c>
      <c r="N2064">
        <v>4</v>
      </c>
      <c r="O2064">
        <v>1</v>
      </c>
      <c r="P2064">
        <v>1</v>
      </c>
      <c r="Q2064">
        <v>12.519</v>
      </c>
      <c r="R2064">
        <v>4</v>
      </c>
      <c r="S2064">
        <v>0</v>
      </c>
      <c r="T2064">
        <v>173.4</v>
      </c>
      <c r="U2064">
        <v>66.400000000000006</v>
      </c>
      <c r="V2064">
        <v>22.084</v>
      </c>
      <c r="W2064">
        <v>0.73199999999999998</v>
      </c>
      <c r="X2064">
        <v>1</v>
      </c>
      <c r="Y2064">
        <v>1</v>
      </c>
      <c r="Z2064">
        <f>IF(AND(MIN(data!D2064:'data'!K2064, data!M2064:'data'!Y2064)&gt;=0, IF(data!L2064&lt;0, FALSE, data!L2064&lt;=95),COUNTA(data!D2064:'data'!Y2064)=22), 1, 0)</f>
        <v>0</v>
      </c>
      <c r="AA2064">
        <f>IF(data!D2064=3, IF(COUNTIFS(data!A:A, data!A2064, data!G:G, "&lt;&gt;2")=0, 1, 0), 0)</f>
        <v>0</v>
      </c>
      <c r="AB2064">
        <f>IF(AND(data!G2064=2, COUNTIFS(data!A:A, data!A2064, data!G:G, 2) = data!D2064), 1, 0)</f>
        <v>1</v>
      </c>
      <c r="AC2064">
        <f>IF(AB2064=1, data!D2064, "0")</f>
        <v>4</v>
      </c>
    </row>
    <row r="2065" spans="1:29" x14ac:dyDescent="0.25">
      <c r="A2065" s="1">
        <v>267251</v>
      </c>
      <c r="B2065">
        <v>1</v>
      </c>
      <c r="C2065" s="1" t="s">
        <v>2086</v>
      </c>
      <c r="D2065">
        <v>4</v>
      </c>
      <c r="E2065">
        <v>8</v>
      </c>
      <c r="F2065">
        <v>16</v>
      </c>
      <c r="G2065">
        <v>1</v>
      </c>
      <c r="H2065">
        <v>49</v>
      </c>
      <c r="I2065">
        <v>2</v>
      </c>
      <c r="J2065">
        <v>1</v>
      </c>
      <c r="K2065">
        <v>7</v>
      </c>
      <c r="L2065">
        <v>15</v>
      </c>
      <c r="M2065">
        <v>2</v>
      </c>
      <c r="N2065">
        <v>1</v>
      </c>
      <c r="O2065">
        <v>5</v>
      </c>
      <c r="P2065">
        <v>1</v>
      </c>
      <c r="Q2065">
        <v>1.34192</v>
      </c>
      <c r="R2065">
        <v>-1</v>
      </c>
      <c r="S2065">
        <v>0</v>
      </c>
      <c r="T2065">
        <v>176.5</v>
      </c>
      <c r="U2065">
        <v>92.3</v>
      </c>
      <c r="V2065">
        <v>29.629000000000001</v>
      </c>
      <c r="W2065">
        <v>0.85799999999999998</v>
      </c>
      <c r="X2065">
        <v>2</v>
      </c>
      <c r="Y2065">
        <v>3</v>
      </c>
      <c r="Z2065">
        <f>IF(AND(MIN(data!D2065:'data'!K2065, data!M2065:'data'!Y2065)&gt;=0, IF(data!L2065&lt;0, FALSE, data!L2065&lt;=95),COUNTA(data!D2065:'data'!Y2065)=22), 1, 0)</f>
        <v>0</v>
      </c>
      <c r="AA2065">
        <f>IF(data!D2065=3, IF(COUNTIFS(data!A:A, data!A2065, data!G:G, "&lt;&gt;2")=0, 1, 0), 0)</f>
        <v>0</v>
      </c>
      <c r="AB2065">
        <f>IF(AND(data!G2065=2, COUNTIFS(data!A:A, data!A2065, data!G:G, 2) = data!D2065), 1, 0)</f>
        <v>0</v>
      </c>
      <c r="AC2065" t="str">
        <f>IF(AB2065=1, data!D2065, "0")</f>
        <v>0</v>
      </c>
    </row>
    <row r="2066" spans="1:29" x14ac:dyDescent="0.25">
      <c r="A2066" s="1">
        <v>267251</v>
      </c>
      <c r="B2066">
        <v>2</v>
      </c>
      <c r="C2066" s="1" t="s">
        <v>2087</v>
      </c>
      <c r="D2066">
        <v>4</v>
      </c>
      <c r="E2066">
        <v>8</v>
      </c>
      <c r="F2066">
        <v>16</v>
      </c>
      <c r="G2066">
        <v>2</v>
      </c>
      <c r="H2066">
        <v>44</v>
      </c>
      <c r="I2066">
        <v>2</v>
      </c>
      <c r="J2066">
        <v>1</v>
      </c>
      <c r="K2066">
        <v>4</v>
      </c>
      <c r="L2066">
        <v>15</v>
      </c>
      <c r="M2066">
        <v>1</v>
      </c>
      <c r="N2066">
        <v>1</v>
      </c>
      <c r="O2066">
        <v>5</v>
      </c>
      <c r="P2066">
        <v>1</v>
      </c>
      <c r="Q2066">
        <v>0.375</v>
      </c>
      <c r="R2066">
        <v>-1</v>
      </c>
      <c r="S2066">
        <v>1</v>
      </c>
      <c r="T2066">
        <v>155</v>
      </c>
      <c r="U2066">
        <v>57.3</v>
      </c>
      <c r="V2066">
        <v>23.85</v>
      </c>
      <c r="W2066">
        <v>0.78600000000000003</v>
      </c>
      <c r="X2066">
        <v>1</v>
      </c>
      <c r="Y2066">
        <v>3</v>
      </c>
      <c r="Z2066">
        <f>IF(AND(MIN(data!D2066:'data'!K2066, data!M2066:'data'!Y2066)&gt;=0, IF(data!L2066&lt;0, FALSE, data!L2066&lt;=95),COUNTA(data!D2066:'data'!Y2066)=22), 1, 0)</f>
        <v>0</v>
      </c>
      <c r="AA2066">
        <f>IF(data!D2066=3, IF(COUNTIFS(data!A:A, data!A2066, data!G:G, "&lt;&gt;2")=0, 1, 0), 0)</f>
        <v>0</v>
      </c>
      <c r="AB2066">
        <f>IF(AND(data!G2066=2, COUNTIFS(data!A:A, data!A2066, data!G:G, 2) = data!D2066), 1, 0)</f>
        <v>0</v>
      </c>
      <c r="AC2066" t="str">
        <f>IF(AB2066=1, data!D2066, "0")</f>
        <v>0</v>
      </c>
    </row>
    <row r="2067" spans="1:29" x14ac:dyDescent="0.25">
      <c r="A2067" s="1">
        <v>267251</v>
      </c>
      <c r="B2067">
        <v>3</v>
      </c>
      <c r="C2067" s="1" t="s">
        <v>2088</v>
      </c>
      <c r="D2067">
        <v>4</v>
      </c>
      <c r="E2067">
        <v>8</v>
      </c>
      <c r="F2067">
        <v>16</v>
      </c>
      <c r="G2067">
        <v>2</v>
      </c>
      <c r="H2067">
        <v>14</v>
      </c>
      <c r="I2067">
        <v>-1</v>
      </c>
      <c r="J2067">
        <v>1</v>
      </c>
      <c r="K2067">
        <v>-1</v>
      </c>
      <c r="L2067">
        <v>15</v>
      </c>
      <c r="M2067">
        <v>1</v>
      </c>
      <c r="N2067">
        <v>-1</v>
      </c>
      <c r="O2067">
        <v>-1</v>
      </c>
      <c r="P2067">
        <v>-1</v>
      </c>
      <c r="Q2067">
        <v>-1</v>
      </c>
      <c r="R2067">
        <v>-1</v>
      </c>
      <c r="S2067">
        <v>0</v>
      </c>
      <c r="T2067">
        <v>161</v>
      </c>
      <c r="U2067">
        <v>51.6</v>
      </c>
      <c r="V2067">
        <v>19.907</v>
      </c>
      <c r="W2067">
        <v>-1</v>
      </c>
      <c r="X2067">
        <v>-8</v>
      </c>
      <c r="Y2067">
        <v>1</v>
      </c>
      <c r="Z2067">
        <f>IF(AND(MIN(data!D2067:'data'!K2067, data!M2067:'data'!Y2067)&gt;=0, IF(data!L2067&lt;0, FALSE, data!L2067&lt;=95),COUNTA(data!D2067:'data'!Y2067)=22), 1, 0)</f>
        <v>0</v>
      </c>
      <c r="AA2067">
        <f>IF(data!D2067=3, IF(COUNTIFS(data!A:A, data!A2067, data!G:G, "&lt;&gt;2")=0, 1, 0), 0)</f>
        <v>0</v>
      </c>
      <c r="AB2067">
        <f>IF(AND(data!G2067=2, COUNTIFS(data!A:A, data!A2067, data!G:G, 2) = data!D2067), 1, 0)</f>
        <v>0</v>
      </c>
      <c r="AC2067" t="str">
        <f>IF(AB2067=1, data!D2067, "0")</f>
        <v>0</v>
      </c>
    </row>
    <row r="2068" spans="1:29" x14ac:dyDescent="0.25">
      <c r="A2068" s="1">
        <v>267251</v>
      </c>
      <c r="B2068">
        <v>4</v>
      </c>
      <c r="C2068" s="1" t="s">
        <v>2089</v>
      </c>
      <c r="D2068">
        <v>4</v>
      </c>
      <c r="E2068">
        <v>8</v>
      </c>
      <c r="F2068">
        <v>16</v>
      </c>
      <c r="G2068">
        <v>2</v>
      </c>
      <c r="H2068">
        <v>11</v>
      </c>
      <c r="I2068">
        <v>-1</v>
      </c>
      <c r="J2068">
        <v>1</v>
      </c>
      <c r="K2068">
        <v>-1</v>
      </c>
      <c r="L2068">
        <v>15</v>
      </c>
      <c r="M2068">
        <v>2</v>
      </c>
      <c r="N2068">
        <v>-1</v>
      </c>
      <c r="O2068">
        <v>-1</v>
      </c>
      <c r="P2068">
        <v>-1</v>
      </c>
      <c r="Q2068">
        <v>-1</v>
      </c>
      <c r="R2068">
        <v>-1</v>
      </c>
      <c r="S2068">
        <v>-2</v>
      </c>
      <c r="T2068">
        <v>130.5</v>
      </c>
      <c r="U2068">
        <v>32.1</v>
      </c>
      <c r="V2068">
        <v>18.849</v>
      </c>
      <c r="W2068">
        <v>-1</v>
      </c>
      <c r="X2068">
        <v>1</v>
      </c>
      <c r="Y2068">
        <v>3</v>
      </c>
      <c r="Z2068">
        <f>IF(AND(MIN(data!D2068:'data'!K2068, data!M2068:'data'!Y2068)&gt;=0, IF(data!L2068&lt;0, FALSE, data!L2068&lt;=95),COUNTA(data!D2068:'data'!Y2068)=22), 1, 0)</f>
        <v>0</v>
      </c>
      <c r="AA2068">
        <f>IF(data!D2068=3, IF(COUNTIFS(data!A:A, data!A2068, data!G:G, "&lt;&gt;2")=0, 1, 0), 0)</f>
        <v>0</v>
      </c>
      <c r="AB2068">
        <f>IF(AND(data!G2068=2, COUNTIFS(data!A:A, data!A2068, data!G:G, 2) = data!D2068), 1, 0)</f>
        <v>0</v>
      </c>
      <c r="AC2068" t="str">
        <f>IF(AB2068=1, data!D2068, "0")</f>
        <v>0</v>
      </c>
    </row>
    <row r="2069" spans="1:29" x14ac:dyDescent="0.25">
      <c r="A2069" s="1">
        <v>267271</v>
      </c>
      <c r="B2069">
        <v>1</v>
      </c>
      <c r="C2069" s="1" t="s">
        <v>2090</v>
      </c>
      <c r="D2069">
        <v>1</v>
      </c>
      <c r="E2069">
        <v>8</v>
      </c>
      <c r="F2069">
        <v>16</v>
      </c>
      <c r="G2069">
        <v>2</v>
      </c>
      <c r="H2069">
        <v>46</v>
      </c>
      <c r="I2069">
        <v>4</v>
      </c>
      <c r="J2069">
        <v>1</v>
      </c>
      <c r="K2069">
        <v>7</v>
      </c>
      <c r="L2069">
        <v>12</v>
      </c>
      <c r="M2069">
        <v>2</v>
      </c>
      <c r="N2069">
        <v>1</v>
      </c>
      <c r="O2069">
        <v>5</v>
      </c>
      <c r="P2069">
        <v>1</v>
      </c>
      <c r="Q2069">
        <v>12.403</v>
      </c>
      <c r="R2069">
        <v>-1</v>
      </c>
      <c r="S2069">
        <v>0</v>
      </c>
      <c r="T2069">
        <v>166</v>
      </c>
      <c r="U2069">
        <v>69.2</v>
      </c>
      <c r="V2069">
        <v>25.111999999999998</v>
      </c>
      <c r="W2069">
        <v>0.872</v>
      </c>
      <c r="X2069">
        <v>1</v>
      </c>
      <c r="Y2069">
        <v>3</v>
      </c>
      <c r="Z2069">
        <f>IF(AND(MIN(data!D2069:'data'!K2069, data!M2069:'data'!Y2069)&gt;=0, IF(data!L2069&lt;0, FALSE, data!L2069&lt;=95),COUNTA(data!D2069:'data'!Y2069)=22), 1, 0)</f>
        <v>0</v>
      </c>
      <c r="AA2069">
        <f>IF(data!D2069=3, IF(COUNTIFS(data!A:A, data!A2069, data!G:G, "&lt;&gt;2")=0, 1, 0), 0)</f>
        <v>0</v>
      </c>
      <c r="AB2069">
        <f>IF(AND(data!G2069=2, COUNTIFS(data!A:A, data!A2069, data!G:G, 2) = data!D2069), 1, 0)</f>
        <v>1</v>
      </c>
      <c r="AC2069">
        <f>IF(AB2069=1, data!D2069, "0")</f>
        <v>1</v>
      </c>
    </row>
    <row r="2070" spans="1:29" x14ac:dyDescent="0.25">
      <c r="A2070" s="1">
        <v>267341</v>
      </c>
      <c r="B2070">
        <v>1</v>
      </c>
      <c r="C2070" s="1" t="s">
        <v>2091</v>
      </c>
      <c r="D2070">
        <v>4</v>
      </c>
      <c r="E2070">
        <v>8</v>
      </c>
      <c r="F2070">
        <v>16</v>
      </c>
      <c r="G2070">
        <v>2</v>
      </c>
      <c r="H2070">
        <v>33</v>
      </c>
      <c r="I2070">
        <v>2</v>
      </c>
      <c r="J2070">
        <v>1</v>
      </c>
      <c r="K2070">
        <v>1</v>
      </c>
      <c r="L2070">
        <v>16</v>
      </c>
      <c r="M2070">
        <v>2</v>
      </c>
      <c r="N2070">
        <v>4</v>
      </c>
      <c r="O2070">
        <v>1</v>
      </c>
      <c r="P2070">
        <v>1</v>
      </c>
      <c r="Q2070">
        <v>0.17299999999999999</v>
      </c>
      <c r="R2070">
        <v>-1</v>
      </c>
      <c r="S2070">
        <v>0</v>
      </c>
      <c r="T2070">
        <v>163.4</v>
      </c>
      <c r="U2070">
        <v>103.2</v>
      </c>
      <c r="V2070">
        <v>38.652000000000001</v>
      </c>
      <c r="W2070">
        <v>0.84199999999999997</v>
      </c>
      <c r="X2070">
        <v>2</v>
      </c>
      <c r="Y2070">
        <v>1</v>
      </c>
      <c r="Z2070">
        <f>IF(AND(MIN(data!D2070:'data'!K2070, data!M2070:'data'!Y2070)&gt;=0, IF(data!L2070&lt;0, FALSE, data!L2070&lt;=95),COUNTA(data!D2070:'data'!Y2070)=22), 1, 0)</f>
        <v>0</v>
      </c>
      <c r="AA2070">
        <f>IF(data!D2070=3, IF(COUNTIFS(data!A:A, data!A2070, data!G:G, "&lt;&gt;2")=0, 1, 0), 0)</f>
        <v>0</v>
      </c>
      <c r="AB2070">
        <f>IF(AND(data!G2070=2, COUNTIFS(data!A:A, data!A2070, data!G:G, 2) = data!D2070), 1, 0)</f>
        <v>0</v>
      </c>
      <c r="AC2070" t="str">
        <f>IF(AB2070=1, data!D2070, "0")</f>
        <v>0</v>
      </c>
    </row>
    <row r="2071" spans="1:29" x14ac:dyDescent="0.25">
      <c r="A2071" s="1">
        <v>267341</v>
      </c>
      <c r="B2071">
        <v>2</v>
      </c>
      <c r="C2071" s="1" t="s">
        <v>2092</v>
      </c>
      <c r="D2071">
        <v>4</v>
      </c>
      <c r="E2071">
        <v>8</v>
      </c>
      <c r="F2071">
        <v>16</v>
      </c>
      <c r="G2071">
        <v>1</v>
      </c>
      <c r="H2071">
        <v>40</v>
      </c>
      <c r="I2071">
        <v>2</v>
      </c>
      <c r="J2071">
        <v>3</v>
      </c>
      <c r="K2071">
        <v>1</v>
      </c>
      <c r="L2071">
        <v>16</v>
      </c>
      <c r="M2071">
        <v>1</v>
      </c>
      <c r="N2071">
        <v>1</v>
      </c>
      <c r="O2071">
        <v>5</v>
      </c>
      <c r="P2071">
        <v>1</v>
      </c>
      <c r="Q2071">
        <v>1.355</v>
      </c>
      <c r="R2071">
        <v>-1</v>
      </c>
      <c r="S2071">
        <v>0</v>
      </c>
      <c r="T2071">
        <v>181.2</v>
      </c>
      <c r="U2071">
        <v>101.9</v>
      </c>
      <c r="V2071">
        <v>31.035</v>
      </c>
      <c r="W2071">
        <v>0.99</v>
      </c>
      <c r="X2071">
        <v>2</v>
      </c>
      <c r="Y2071">
        <v>1</v>
      </c>
      <c r="Z2071">
        <f>IF(AND(MIN(data!D2071:'data'!K2071, data!M2071:'data'!Y2071)&gt;=0, IF(data!L2071&lt;0, FALSE, data!L2071&lt;=95),COUNTA(data!D2071:'data'!Y2071)=22), 1, 0)</f>
        <v>0</v>
      </c>
      <c r="AA2071">
        <f>IF(data!D2071=3, IF(COUNTIFS(data!A:A, data!A2071, data!G:G, "&lt;&gt;2")=0, 1, 0), 0)</f>
        <v>0</v>
      </c>
      <c r="AB2071">
        <f>IF(AND(data!G2071=2, COUNTIFS(data!A:A, data!A2071, data!G:G, 2) = data!D2071), 1, 0)</f>
        <v>0</v>
      </c>
      <c r="AC2071" t="str">
        <f>IF(AB2071=1, data!D2071, "0")</f>
        <v>0</v>
      </c>
    </row>
    <row r="2072" spans="1:29" x14ac:dyDescent="0.25">
      <c r="A2072" s="1">
        <v>267341</v>
      </c>
      <c r="B2072">
        <v>3</v>
      </c>
      <c r="C2072" s="1" t="s">
        <v>2093</v>
      </c>
      <c r="D2072">
        <v>4</v>
      </c>
      <c r="E2072">
        <v>8</v>
      </c>
      <c r="F2072">
        <v>16</v>
      </c>
      <c r="G2072">
        <v>2</v>
      </c>
      <c r="H2072">
        <v>8</v>
      </c>
      <c r="I2072">
        <v>-1</v>
      </c>
      <c r="J2072">
        <v>2</v>
      </c>
      <c r="K2072">
        <v>-1</v>
      </c>
      <c r="L2072">
        <v>16</v>
      </c>
      <c r="M2072">
        <v>2</v>
      </c>
      <c r="N2072">
        <v>-1</v>
      </c>
      <c r="O2072">
        <v>-1</v>
      </c>
      <c r="P2072">
        <v>-1</v>
      </c>
      <c r="Q2072">
        <v>-1</v>
      </c>
      <c r="R2072">
        <v>-1</v>
      </c>
      <c r="S2072">
        <v>-2</v>
      </c>
      <c r="T2072">
        <v>134.9</v>
      </c>
      <c r="U2072">
        <v>40.299999999999997</v>
      </c>
      <c r="V2072">
        <v>22.145</v>
      </c>
      <c r="W2072">
        <v>-1</v>
      </c>
      <c r="X2072">
        <v>-8</v>
      </c>
      <c r="Y2072">
        <v>1</v>
      </c>
      <c r="Z2072">
        <f>IF(AND(MIN(data!D2072:'data'!K2072, data!M2072:'data'!Y2072)&gt;=0, IF(data!L2072&lt;0, FALSE, data!L2072&lt;=95),COUNTA(data!D2072:'data'!Y2072)=22), 1, 0)</f>
        <v>0</v>
      </c>
      <c r="AA2072">
        <f>IF(data!D2072=3, IF(COUNTIFS(data!A:A, data!A2072, data!G:G, "&lt;&gt;2")=0, 1, 0), 0)</f>
        <v>0</v>
      </c>
      <c r="AB2072">
        <f>IF(AND(data!G2072=2, COUNTIFS(data!A:A, data!A2072, data!G:G, 2) = data!D2072), 1, 0)</f>
        <v>0</v>
      </c>
      <c r="AC2072" t="str">
        <f>IF(AB2072=1, data!D2072, "0")</f>
        <v>0</v>
      </c>
    </row>
    <row r="2073" spans="1:29" x14ac:dyDescent="0.25">
      <c r="A2073" s="1">
        <v>267341</v>
      </c>
      <c r="B2073">
        <v>4</v>
      </c>
      <c r="C2073" s="1" t="s">
        <v>2094</v>
      </c>
      <c r="D2073">
        <v>4</v>
      </c>
      <c r="E2073">
        <v>8</v>
      </c>
      <c r="F2073">
        <v>16</v>
      </c>
      <c r="G2073">
        <v>2</v>
      </c>
      <c r="H2073">
        <v>2</v>
      </c>
      <c r="I2073">
        <v>-1</v>
      </c>
      <c r="J2073">
        <v>2</v>
      </c>
      <c r="K2073">
        <v>-1</v>
      </c>
      <c r="L2073">
        <v>16</v>
      </c>
      <c r="M2073">
        <v>2</v>
      </c>
      <c r="N2073">
        <v>-1</v>
      </c>
      <c r="O2073">
        <v>-1</v>
      </c>
      <c r="P2073">
        <v>-1</v>
      </c>
      <c r="Q2073">
        <v>-1</v>
      </c>
      <c r="R2073">
        <v>-1</v>
      </c>
      <c r="S2073">
        <v>-2</v>
      </c>
      <c r="T2073">
        <v>100.8</v>
      </c>
      <c r="U2073">
        <v>16.399999999999999</v>
      </c>
      <c r="V2073">
        <v>16.140999999999998</v>
      </c>
      <c r="W2073">
        <v>-1</v>
      </c>
      <c r="X2073">
        <v>-2</v>
      </c>
      <c r="Y2073">
        <v>-2</v>
      </c>
      <c r="Z2073">
        <f>IF(AND(MIN(data!D2073:'data'!K2073, data!M2073:'data'!Y2073)&gt;=0, IF(data!L2073&lt;0, FALSE, data!L2073&lt;=95),COUNTA(data!D2073:'data'!Y2073)=22), 1, 0)</f>
        <v>0</v>
      </c>
      <c r="AA2073">
        <f>IF(data!D2073=3, IF(COUNTIFS(data!A:A, data!A2073, data!G:G, "&lt;&gt;2")=0, 1, 0), 0)</f>
        <v>0</v>
      </c>
      <c r="AB2073">
        <f>IF(AND(data!G2073=2, COUNTIFS(data!A:A, data!A2073, data!G:G, 2) = data!D2073), 1, 0)</f>
        <v>0</v>
      </c>
      <c r="AC2073" t="str">
        <f>IF(AB2073=1, data!D2073, "0")</f>
        <v>0</v>
      </c>
    </row>
    <row r="2074" spans="1:29" x14ac:dyDescent="0.25">
      <c r="A2074" s="1">
        <v>267351</v>
      </c>
      <c r="B2074">
        <v>1</v>
      </c>
      <c r="C2074" s="1" t="s">
        <v>2095</v>
      </c>
      <c r="D2074">
        <v>4</v>
      </c>
      <c r="E2074">
        <v>8</v>
      </c>
      <c r="F2074">
        <v>16</v>
      </c>
      <c r="G2074">
        <v>1</v>
      </c>
      <c r="H2074">
        <v>32</v>
      </c>
      <c r="I2074">
        <v>2</v>
      </c>
      <c r="J2074">
        <v>1</v>
      </c>
      <c r="K2074">
        <v>4</v>
      </c>
      <c r="L2074">
        <v>13</v>
      </c>
      <c r="M2074">
        <v>3</v>
      </c>
      <c r="N2074">
        <v>4</v>
      </c>
      <c r="O2074">
        <v>2</v>
      </c>
      <c r="P2074">
        <v>1</v>
      </c>
      <c r="Q2074">
        <v>12.087</v>
      </c>
      <c r="R2074">
        <v>-1</v>
      </c>
      <c r="S2074">
        <v>1</v>
      </c>
      <c r="T2074">
        <v>169.3</v>
      </c>
      <c r="U2074">
        <v>69.400000000000006</v>
      </c>
      <c r="V2074">
        <v>24.213000000000001</v>
      </c>
      <c r="W2074">
        <v>0.90800000000000003</v>
      </c>
      <c r="X2074">
        <v>2</v>
      </c>
      <c r="Y2074">
        <v>3</v>
      </c>
      <c r="Z2074">
        <f>IF(AND(MIN(data!D2074:'data'!K2074, data!M2074:'data'!Y2074)&gt;=0, IF(data!L2074&lt;0, FALSE, data!L2074&lt;=95),COUNTA(data!D2074:'data'!Y2074)=22), 1, 0)</f>
        <v>0</v>
      </c>
      <c r="AA2074">
        <f>IF(data!D2074=3, IF(COUNTIFS(data!A:A, data!A2074, data!G:G, "&lt;&gt;2")=0, 1, 0), 0)</f>
        <v>0</v>
      </c>
      <c r="AB2074">
        <f>IF(AND(data!G2074=2, COUNTIFS(data!A:A, data!A2074, data!G:G, 2) = data!D2074), 1, 0)</f>
        <v>0</v>
      </c>
      <c r="AC2074" t="str">
        <f>IF(AB2074=1, data!D2074, "0")</f>
        <v>0</v>
      </c>
    </row>
    <row r="2075" spans="1:29" x14ac:dyDescent="0.25">
      <c r="A2075" s="1">
        <v>267351</v>
      </c>
      <c r="B2075">
        <v>2</v>
      </c>
      <c r="C2075" s="1" t="s">
        <v>2096</v>
      </c>
      <c r="D2075">
        <v>4</v>
      </c>
      <c r="E2075">
        <v>8</v>
      </c>
      <c r="F2075">
        <v>16</v>
      </c>
      <c r="G2075">
        <v>2</v>
      </c>
      <c r="H2075">
        <v>29</v>
      </c>
      <c r="I2075">
        <v>2</v>
      </c>
      <c r="J2075">
        <v>1</v>
      </c>
      <c r="K2075">
        <v>4</v>
      </c>
      <c r="L2075">
        <v>13</v>
      </c>
      <c r="M2075">
        <v>2</v>
      </c>
      <c r="N2075">
        <v>4</v>
      </c>
      <c r="O2075">
        <v>2</v>
      </c>
      <c r="P2075">
        <v>1</v>
      </c>
      <c r="Q2075">
        <v>0.80800000000000005</v>
      </c>
      <c r="R2075">
        <v>-1</v>
      </c>
      <c r="S2075">
        <v>6</v>
      </c>
      <c r="T2075">
        <v>161.30000000000001</v>
      </c>
      <c r="U2075">
        <v>56.6</v>
      </c>
      <c r="V2075">
        <v>21.754000000000001</v>
      </c>
      <c r="W2075">
        <v>0.82</v>
      </c>
      <c r="X2075">
        <v>3</v>
      </c>
      <c r="Y2075">
        <v>3</v>
      </c>
      <c r="Z2075">
        <f>IF(AND(MIN(data!D2075:'data'!K2075, data!M2075:'data'!Y2075)&gt;=0, IF(data!L2075&lt;0, FALSE, data!L2075&lt;=95),COUNTA(data!D2075:'data'!Y2075)=22), 1, 0)</f>
        <v>0</v>
      </c>
      <c r="AA2075">
        <f>IF(data!D2075=3, IF(COUNTIFS(data!A:A, data!A2075, data!G:G, "&lt;&gt;2")=0, 1, 0), 0)</f>
        <v>0</v>
      </c>
      <c r="AB2075">
        <f>IF(AND(data!G2075=2, COUNTIFS(data!A:A, data!A2075, data!G:G, 2) = data!D2075), 1, 0)</f>
        <v>0</v>
      </c>
      <c r="AC2075" t="str">
        <f>IF(AB2075=1, data!D2075, "0")</f>
        <v>0</v>
      </c>
    </row>
    <row r="2076" spans="1:29" x14ac:dyDescent="0.25">
      <c r="A2076" s="1">
        <v>267351</v>
      </c>
      <c r="B2076">
        <v>3</v>
      </c>
      <c r="C2076" s="1" t="s">
        <v>2097</v>
      </c>
      <c r="D2076">
        <v>4</v>
      </c>
      <c r="E2076">
        <v>8</v>
      </c>
      <c r="F2076">
        <v>16</v>
      </c>
      <c r="G2076">
        <v>1</v>
      </c>
      <c r="H2076">
        <v>3</v>
      </c>
      <c r="I2076">
        <v>-1</v>
      </c>
      <c r="J2076">
        <v>1</v>
      </c>
      <c r="K2076">
        <v>-1</v>
      </c>
      <c r="L2076">
        <v>13</v>
      </c>
      <c r="M2076">
        <v>2</v>
      </c>
      <c r="N2076">
        <v>-1</v>
      </c>
      <c r="O2076">
        <v>-1</v>
      </c>
      <c r="P2076">
        <v>-1</v>
      </c>
      <c r="Q2076">
        <v>-1</v>
      </c>
      <c r="R2076">
        <v>-1</v>
      </c>
      <c r="S2076">
        <v>-2</v>
      </c>
      <c r="T2076">
        <v>97.9</v>
      </c>
      <c r="U2076">
        <v>16.3</v>
      </c>
      <c r="V2076">
        <v>17.007000000000001</v>
      </c>
      <c r="W2076">
        <v>-1</v>
      </c>
      <c r="X2076">
        <v>-2</v>
      </c>
      <c r="Y2076">
        <v>-2</v>
      </c>
      <c r="Z2076">
        <f>IF(AND(MIN(data!D2076:'data'!K2076, data!M2076:'data'!Y2076)&gt;=0, IF(data!L2076&lt;0, FALSE, data!L2076&lt;=95),COUNTA(data!D2076:'data'!Y2076)=22), 1, 0)</f>
        <v>0</v>
      </c>
      <c r="AA2076">
        <f>IF(data!D2076=3, IF(COUNTIFS(data!A:A, data!A2076, data!G:G, "&lt;&gt;2")=0, 1, 0), 0)</f>
        <v>0</v>
      </c>
      <c r="AB2076">
        <f>IF(AND(data!G2076=2, COUNTIFS(data!A:A, data!A2076, data!G:G, 2) = data!D2076), 1, 0)</f>
        <v>0</v>
      </c>
      <c r="AC2076" t="str">
        <f>IF(AB2076=1, data!D2076, "0")</f>
        <v>0</v>
      </c>
    </row>
    <row r="2077" spans="1:29" x14ac:dyDescent="0.25">
      <c r="A2077" s="1">
        <v>267351</v>
      </c>
      <c r="B2077">
        <v>4</v>
      </c>
      <c r="C2077" s="1" t="s">
        <v>2098</v>
      </c>
      <c r="D2077">
        <v>4</v>
      </c>
      <c r="E2077">
        <v>8</v>
      </c>
      <c r="F2077">
        <v>16</v>
      </c>
      <c r="G2077">
        <v>1</v>
      </c>
      <c r="H2077">
        <v>0</v>
      </c>
      <c r="I2077">
        <v>-1</v>
      </c>
      <c r="J2077">
        <v>1</v>
      </c>
      <c r="K2077">
        <v>-1</v>
      </c>
      <c r="L2077">
        <v>13</v>
      </c>
      <c r="M2077">
        <v>2</v>
      </c>
      <c r="N2077">
        <v>-1</v>
      </c>
      <c r="O2077">
        <v>-1</v>
      </c>
      <c r="P2077">
        <v>-1</v>
      </c>
      <c r="Q2077">
        <v>-1</v>
      </c>
      <c r="R2077">
        <v>-1</v>
      </c>
      <c r="S2077">
        <v>-2</v>
      </c>
      <c r="T2077">
        <v>-1</v>
      </c>
      <c r="U2077">
        <v>10.5</v>
      </c>
      <c r="V2077">
        <v>-1</v>
      </c>
      <c r="W2077">
        <v>-1</v>
      </c>
      <c r="X2077">
        <v>-2</v>
      </c>
      <c r="Y2077">
        <v>-2</v>
      </c>
      <c r="Z2077">
        <f>IF(AND(MIN(data!D2077:'data'!K2077, data!M2077:'data'!Y2077)&gt;=0, IF(data!L2077&lt;0, FALSE, data!L2077&lt;=95),COUNTA(data!D2077:'data'!Y2077)=22), 1, 0)</f>
        <v>0</v>
      </c>
      <c r="AA2077">
        <f>IF(data!D2077=3, IF(COUNTIFS(data!A:A, data!A2077, data!G:G, "&lt;&gt;2")=0, 1, 0), 0)</f>
        <v>0</v>
      </c>
      <c r="AB2077">
        <f>IF(AND(data!G2077=2, COUNTIFS(data!A:A, data!A2077, data!G:G, 2) = data!D2077), 1, 0)</f>
        <v>0</v>
      </c>
      <c r="AC2077" t="str">
        <f>IF(AB2077=1, data!D2077, "0")</f>
        <v>0</v>
      </c>
    </row>
    <row r="2078" spans="1:29" x14ac:dyDescent="0.25">
      <c r="A2078" s="1">
        <v>268051</v>
      </c>
      <c r="B2078">
        <v>1</v>
      </c>
      <c r="C2078" s="1" t="s">
        <v>2099</v>
      </c>
      <c r="D2078">
        <v>2</v>
      </c>
      <c r="E2078">
        <v>8</v>
      </c>
      <c r="F2078">
        <v>18</v>
      </c>
      <c r="G2078">
        <v>2</v>
      </c>
      <c r="H2078">
        <v>60</v>
      </c>
      <c r="I2078">
        <v>2</v>
      </c>
      <c r="J2078">
        <v>1</v>
      </c>
      <c r="K2078">
        <v>7</v>
      </c>
      <c r="L2078">
        <v>11</v>
      </c>
      <c r="M2078">
        <v>2</v>
      </c>
      <c r="N2078">
        <v>3</v>
      </c>
      <c r="O2078">
        <v>5</v>
      </c>
      <c r="P2078">
        <v>1</v>
      </c>
      <c r="Q2078">
        <v>1.498</v>
      </c>
      <c r="R2078">
        <v>-1</v>
      </c>
      <c r="S2078">
        <v>0</v>
      </c>
      <c r="T2078">
        <v>156.69999999999999</v>
      </c>
      <c r="U2078">
        <v>70.7</v>
      </c>
      <c r="V2078">
        <v>28.792999999999999</v>
      </c>
      <c r="W2078">
        <v>0.88</v>
      </c>
      <c r="X2078">
        <v>2</v>
      </c>
      <c r="Y2078">
        <v>1</v>
      </c>
      <c r="Z2078">
        <f>IF(AND(MIN(data!D2078:'data'!K2078, data!M2078:'data'!Y2078)&gt;=0, IF(data!L2078&lt;0, FALSE, data!L2078&lt;=95),COUNTA(data!D2078:'data'!Y2078)=22), 1, 0)</f>
        <v>0</v>
      </c>
      <c r="AA2078">
        <f>IF(data!D2078=3, IF(COUNTIFS(data!A:A, data!A2078, data!G:G, "&lt;&gt;2")=0, 1, 0), 0)</f>
        <v>0</v>
      </c>
      <c r="AB2078">
        <f>IF(AND(data!G2078=2, COUNTIFS(data!A:A, data!A2078, data!G:G, 2) = data!D2078), 1, 0)</f>
        <v>0</v>
      </c>
      <c r="AC2078" t="str">
        <f>IF(AB2078=1, data!D2078, "0")</f>
        <v>0</v>
      </c>
    </row>
    <row r="2079" spans="1:29" x14ac:dyDescent="0.25">
      <c r="A2079" s="1">
        <v>268051</v>
      </c>
      <c r="B2079">
        <v>2</v>
      </c>
      <c r="C2079" s="1" t="s">
        <v>2100</v>
      </c>
      <c r="D2079">
        <v>2</v>
      </c>
      <c r="E2079">
        <v>8</v>
      </c>
      <c r="F2079">
        <v>18</v>
      </c>
      <c r="G2079">
        <v>1</v>
      </c>
      <c r="H2079">
        <v>61</v>
      </c>
      <c r="I2079">
        <v>2</v>
      </c>
      <c r="J2079">
        <v>1</v>
      </c>
      <c r="K2079">
        <v>2</v>
      </c>
      <c r="L2079">
        <v>11</v>
      </c>
      <c r="M2079">
        <v>1</v>
      </c>
      <c r="N2079">
        <v>3</v>
      </c>
      <c r="O2079">
        <v>5</v>
      </c>
      <c r="P2079">
        <v>1</v>
      </c>
      <c r="Q2079">
        <v>16.844999999999999</v>
      </c>
      <c r="R2079">
        <v>-1</v>
      </c>
      <c r="S2079">
        <v>0</v>
      </c>
      <c r="T2079">
        <v>175.5</v>
      </c>
      <c r="U2079">
        <v>92.1</v>
      </c>
      <c r="V2079">
        <v>29.902000000000001</v>
      </c>
      <c r="W2079">
        <v>0.92600000000000005</v>
      </c>
      <c r="X2079">
        <v>2</v>
      </c>
      <c r="Y2079">
        <v>1</v>
      </c>
      <c r="Z2079">
        <f>IF(AND(MIN(data!D2079:'data'!K2079, data!M2079:'data'!Y2079)&gt;=0, IF(data!L2079&lt;0, FALSE, data!L2079&lt;=95),COUNTA(data!D2079:'data'!Y2079)=22), 1, 0)</f>
        <v>0</v>
      </c>
      <c r="AA2079">
        <f>IF(data!D2079=3, IF(COUNTIFS(data!A:A, data!A2079, data!G:G, "&lt;&gt;2")=0, 1, 0), 0)</f>
        <v>0</v>
      </c>
      <c r="AB2079">
        <f>IF(AND(data!G2079=2, COUNTIFS(data!A:A, data!A2079, data!G:G, 2) = data!D2079), 1, 0)</f>
        <v>0</v>
      </c>
      <c r="AC2079" t="str">
        <f>IF(AB2079=1, data!D2079, "0")</f>
        <v>0</v>
      </c>
    </row>
    <row r="2080" spans="1:29" x14ac:dyDescent="0.25">
      <c r="A2080" s="1">
        <v>268052</v>
      </c>
      <c r="B2080">
        <v>1</v>
      </c>
      <c r="C2080" s="1" t="s">
        <v>2101</v>
      </c>
      <c r="D2080">
        <v>1</v>
      </c>
      <c r="E2080">
        <v>8</v>
      </c>
      <c r="F2080">
        <v>18</v>
      </c>
      <c r="G2080">
        <v>1</v>
      </c>
      <c r="H2080">
        <v>36</v>
      </c>
      <c r="I2080">
        <v>1</v>
      </c>
      <c r="J2080">
        <v>1</v>
      </c>
      <c r="K2080">
        <v>7</v>
      </c>
      <c r="L2080">
        <v>5</v>
      </c>
      <c r="M2080">
        <v>4</v>
      </c>
      <c r="N2080">
        <v>4</v>
      </c>
      <c r="O2080">
        <v>2</v>
      </c>
      <c r="P2080">
        <v>1</v>
      </c>
      <c r="Q2080">
        <v>0.435</v>
      </c>
      <c r="R2080">
        <v>-1</v>
      </c>
      <c r="S2080">
        <v>11</v>
      </c>
      <c r="T2080">
        <v>162.5</v>
      </c>
      <c r="U2080">
        <v>-1</v>
      </c>
      <c r="V2080">
        <v>-1</v>
      </c>
      <c r="W2080">
        <v>0.754</v>
      </c>
      <c r="X2080">
        <v>1</v>
      </c>
      <c r="Y2080">
        <v>3</v>
      </c>
      <c r="Z2080">
        <f>IF(AND(MIN(data!D2080:'data'!K2080, data!M2080:'data'!Y2080)&gt;=0, IF(data!L2080&lt;0, FALSE, data!L2080&lt;=95),COUNTA(data!D2080:'data'!Y2080)=22), 1, 0)</f>
        <v>0</v>
      </c>
      <c r="AA2080">
        <f>IF(data!D2080=3, IF(COUNTIFS(data!A:A, data!A2080, data!G:G, "&lt;&gt;2")=0, 1, 0), 0)</f>
        <v>0</v>
      </c>
      <c r="AB2080">
        <f>IF(AND(data!G2080=2, COUNTIFS(data!A:A, data!A2080, data!G:G, 2) = data!D2080), 1, 0)</f>
        <v>0</v>
      </c>
      <c r="AC2080" t="str">
        <f>IF(AB2080=1, data!D2080, "0")</f>
        <v>0</v>
      </c>
    </row>
    <row r="2081" spans="1:29" x14ac:dyDescent="0.25">
      <c r="A2081" s="1">
        <v>268201</v>
      </c>
      <c r="B2081">
        <v>1</v>
      </c>
      <c r="C2081" s="1" t="s">
        <v>2102</v>
      </c>
      <c r="D2081">
        <v>1</v>
      </c>
      <c r="E2081">
        <v>8</v>
      </c>
      <c r="F2081">
        <v>18</v>
      </c>
      <c r="G2081">
        <v>2</v>
      </c>
      <c r="H2081">
        <v>75</v>
      </c>
      <c r="I2081">
        <v>5</v>
      </c>
      <c r="J2081">
        <v>1</v>
      </c>
      <c r="K2081">
        <v>7</v>
      </c>
      <c r="L2081">
        <v>5</v>
      </c>
      <c r="M2081">
        <v>3</v>
      </c>
      <c r="N2081">
        <v>4</v>
      </c>
      <c r="O2081">
        <v>2</v>
      </c>
      <c r="P2081">
        <v>1</v>
      </c>
      <c r="Q2081">
        <v>7</v>
      </c>
      <c r="R2081">
        <v>-1</v>
      </c>
      <c r="S2081">
        <v>-2</v>
      </c>
      <c r="T2081">
        <v>161.6</v>
      </c>
      <c r="U2081">
        <v>-1</v>
      </c>
      <c r="V2081">
        <v>-1</v>
      </c>
      <c r="W2081">
        <v>0.92200000000000004</v>
      </c>
      <c r="X2081">
        <v>-2</v>
      </c>
      <c r="Y2081">
        <v>-2</v>
      </c>
      <c r="Z2081">
        <f>IF(AND(MIN(data!D2081:'data'!K2081, data!M2081:'data'!Y2081)&gt;=0, IF(data!L2081&lt;0, FALSE, data!L2081&lt;=95),COUNTA(data!D2081:'data'!Y2081)=22), 1, 0)</f>
        <v>0</v>
      </c>
      <c r="AA2081">
        <f>IF(data!D2081=3, IF(COUNTIFS(data!A:A, data!A2081, data!G:G, "&lt;&gt;2")=0, 1, 0), 0)</f>
        <v>0</v>
      </c>
      <c r="AB2081">
        <f>IF(AND(data!G2081=2, COUNTIFS(data!A:A, data!A2081, data!G:G, 2) = data!D2081), 1, 0)</f>
        <v>1</v>
      </c>
      <c r="AC2081">
        <f>IF(AB2081=1, data!D2081, "0")</f>
        <v>1</v>
      </c>
    </row>
    <row r="2082" spans="1:29" x14ac:dyDescent="0.25">
      <c r="A2082" s="1">
        <v>268251</v>
      </c>
      <c r="B2082">
        <v>1</v>
      </c>
      <c r="C2082" s="1" t="s">
        <v>2103</v>
      </c>
      <c r="D2082">
        <v>1</v>
      </c>
      <c r="E2082">
        <v>8</v>
      </c>
      <c r="F2082">
        <v>18</v>
      </c>
      <c r="G2082">
        <v>2</v>
      </c>
      <c r="H2082">
        <v>35</v>
      </c>
      <c r="I2082">
        <v>1</v>
      </c>
      <c r="J2082">
        <v>1</v>
      </c>
      <c r="K2082">
        <v>4</v>
      </c>
      <c r="L2082">
        <v>97</v>
      </c>
      <c r="M2082">
        <v>2</v>
      </c>
      <c r="N2082">
        <v>4</v>
      </c>
      <c r="O2082">
        <v>3</v>
      </c>
      <c r="P2082">
        <v>1</v>
      </c>
      <c r="Q2082">
        <v>196</v>
      </c>
      <c r="R2082">
        <v>-1</v>
      </c>
      <c r="S2082">
        <v>0</v>
      </c>
      <c r="T2082">
        <v>187.6</v>
      </c>
      <c r="U2082">
        <v>85.8</v>
      </c>
      <c r="V2082">
        <v>24.379000000000001</v>
      </c>
      <c r="W2082">
        <v>0.88</v>
      </c>
      <c r="X2082">
        <v>3</v>
      </c>
      <c r="Y2082">
        <v>3</v>
      </c>
      <c r="Z2082">
        <f>IF(AND(MIN(data!D2082:'data'!K2082, data!M2082:'data'!Y2082)&gt;=0, IF(data!L2082&lt;0, FALSE, data!L2082&lt;=95),COUNTA(data!D2082:'data'!Y2082)=22), 1, 0)</f>
        <v>0</v>
      </c>
      <c r="AA2082">
        <f>IF(data!D2082=3, IF(COUNTIFS(data!A:A, data!A2082, data!G:G, "&lt;&gt;2")=0, 1, 0), 0)</f>
        <v>0</v>
      </c>
      <c r="AB2082">
        <f>IF(AND(data!G2082=2, COUNTIFS(data!A:A, data!A2082, data!G:G, 2) = data!D2082), 1, 0)</f>
        <v>1</v>
      </c>
      <c r="AC2082">
        <f>IF(AB2082=1, data!D2082, "0")</f>
        <v>1</v>
      </c>
    </row>
    <row r="2083" spans="1:29" x14ac:dyDescent="0.25">
      <c r="A2083" s="1">
        <v>268341</v>
      </c>
      <c r="B2083">
        <v>1</v>
      </c>
      <c r="C2083" s="1" t="s">
        <v>2104</v>
      </c>
      <c r="D2083">
        <v>3</v>
      </c>
      <c r="E2083">
        <v>8</v>
      </c>
      <c r="F2083">
        <v>18</v>
      </c>
      <c r="G2083">
        <v>1</v>
      </c>
      <c r="H2083">
        <v>35</v>
      </c>
      <c r="I2083">
        <v>2</v>
      </c>
      <c r="J2083">
        <v>1</v>
      </c>
      <c r="K2083">
        <v>1</v>
      </c>
      <c r="L2083">
        <v>97</v>
      </c>
      <c r="M2083">
        <v>2</v>
      </c>
      <c r="N2083">
        <v>3</v>
      </c>
      <c r="O2083">
        <v>5</v>
      </c>
      <c r="P2083">
        <v>1</v>
      </c>
      <c r="Q2083">
        <v>4.673</v>
      </c>
      <c r="R2083">
        <v>-1</v>
      </c>
      <c r="S2083">
        <v>2</v>
      </c>
      <c r="T2083">
        <v>183.6</v>
      </c>
      <c r="U2083">
        <v>77.599999999999994</v>
      </c>
      <c r="V2083">
        <v>23.021000000000001</v>
      </c>
      <c r="W2083">
        <v>-1</v>
      </c>
      <c r="X2083">
        <v>1</v>
      </c>
      <c r="Y2083">
        <v>1</v>
      </c>
      <c r="Z2083">
        <f>IF(AND(MIN(data!D2083:'data'!K2083, data!M2083:'data'!Y2083)&gt;=0, IF(data!L2083&lt;0, FALSE, data!L2083&lt;=95),COUNTA(data!D2083:'data'!Y2083)=22), 1, 0)</f>
        <v>0</v>
      </c>
      <c r="AA2083">
        <f>IF(data!D2083=3, IF(COUNTIFS(data!A:A, data!A2083, data!G:G, "&lt;&gt;2")=0, 1, 0), 0)</f>
        <v>0</v>
      </c>
      <c r="AB2083">
        <f>IF(AND(data!G2083=2, COUNTIFS(data!A:A, data!A2083, data!G:G, 2) = data!D2083), 1, 0)</f>
        <v>0</v>
      </c>
      <c r="AC2083" t="str">
        <f>IF(AB2083=1, data!D2083, "0")</f>
        <v>0</v>
      </c>
    </row>
    <row r="2084" spans="1:29" x14ac:dyDescent="0.25">
      <c r="A2084" s="1">
        <v>268341</v>
      </c>
      <c r="B2084">
        <v>2</v>
      </c>
      <c r="C2084" s="1" t="s">
        <v>2105</v>
      </c>
      <c r="D2084">
        <v>3</v>
      </c>
      <c r="E2084">
        <v>8</v>
      </c>
      <c r="F2084">
        <v>18</v>
      </c>
      <c r="G2084">
        <v>1</v>
      </c>
      <c r="H2084">
        <v>4</v>
      </c>
      <c r="I2084">
        <v>-1</v>
      </c>
      <c r="J2084">
        <v>1</v>
      </c>
      <c r="K2084">
        <v>-1</v>
      </c>
      <c r="L2084">
        <v>97</v>
      </c>
      <c r="M2084">
        <v>1</v>
      </c>
      <c r="N2084">
        <v>-1</v>
      </c>
      <c r="O2084">
        <v>-1</v>
      </c>
      <c r="P2084">
        <v>-1</v>
      </c>
      <c r="Q2084">
        <v>-1</v>
      </c>
      <c r="R2084">
        <v>-1</v>
      </c>
      <c r="S2084">
        <v>-2</v>
      </c>
      <c r="T2084">
        <v>-1</v>
      </c>
      <c r="U2084">
        <v>-1</v>
      </c>
      <c r="V2084">
        <v>-1</v>
      </c>
      <c r="W2084">
        <v>-1</v>
      </c>
      <c r="X2084">
        <v>-2</v>
      </c>
      <c r="Y2084">
        <v>-2</v>
      </c>
      <c r="Z2084">
        <f>IF(AND(MIN(data!D2084:'data'!K2084, data!M2084:'data'!Y2084)&gt;=0, IF(data!L2084&lt;0, FALSE, data!L2084&lt;=95),COUNTA(data!D2084:'data'!Y2084)=22), 1, 0)</f>
        <v>0</v>
      </c>
      <c r="AA2084">
        <f>IF(data!D2084=3, IF(COUNTIFS(data!A:A, data!A2084, data!G:G, "&lt;&gt;2")=0, 1, 0), 0)</f>
        <v>0</v>
      </c>
      <c r="AB2084">
        <f>IF(AND(data!G2084=2, COUNTIFS(data!A:A, data!A2084, data!G:G, 2) = data!D2084), 1, 0)</f>
        <v>0</v>
      </c>
      <c r="AC2084" t="str">
        <f>IF(AB2084=1, data!D2084, "0")</f>
        <v>0</v>
      </c>
    </row>
    <row r="2085" spans="1:29" x14ac:dyDescent="0.25">
      <c r="A2085" s="1">
        <v>268341</v>
      </c>
      <c r="B2085">
        <v>3</v>
      </c>
      <c r="C2085" s="1" t="s">
        <v>2106</v>
      </c>
      <c r="D2085">
        <v>3</v>
      </c>
      <c r="E2085">
        <v>8</v>
      </c>
      <c r="F2085">
        <v>18</v>
      </c>
      <c r="G2085">
        <v>2</v>
      </c>
      <c r="H2085">
        <v>2</v>
      </c>
      <c r="I2085">
        <v>-1</v>
      </c>
      <c r="J2085">
        <v>1</v>
      </c>
      <c r="K2085">
        <v>-1</v>
      </c>
      <c r="L2085">
        <v>97</v>
      </c>
      <c r="M2085">
        <v>1</v>
      </c>
      <c r="N2085">
        <v>-1</v>
      </c>
      <c r="O2085">
        <v>-1</v>
      </c>
      <c r="P2085">
        <v>-1</v>
      </c>
      <c r="Q2085">
        <v>-1</v>
      </c>
      <c r="R2085">
        <v>-1</v>
      </c>
      <c r="S2085">
        <v>-2</v>
      </c>
      <c r="T2085">
        <v>-1</v>
      </c>
      <c r="U2085">
        <v>-1</v>
      </c>
      <c r="V2085">
        <v>-1</v>
      </c>
      <c r="W2085">
        <v>-1</v>
      </c>
      <c r="X2085">
        <v>-2</v>
      </c>
      <c r="Y2085">
        <v>-2</v>
      </c>
      <c r="Z2085">
        <f>IF(AND(MIN(data!D2085:'data'!K2085, data!M2085:'data'!Y2085)&gt;=0, IF(data!L2085&lt;0, FALSE, data!L2085&lt;=95),COUNTA(data!D2085:'data'!Y2085)=22), 1, 0)</f>
        <v>0</v>
      </c>
      <c r="AA2085">
        <f>IF(data!D2085=3, IF(COUNTIFS(data!A:A, data!A2085, data!G:G, "&lt;&gt;2")=0, 1, 0), 0)</f>
        <v>0</v>
      </c>
      <c r="AB2085">
        <f>IF(AND(data!G2085=2, COUNTIFS(data!A:A, data!A2085, data!G:G, 2) = data!D2085), 1, 0)</f>
        <v>0</v>
      </c>
      <c r="AC2085" t="str">
        <f>IF(AB2085=1, data!D2085, "0")</f>
        <v>0</v>
      </c>
    </row>
    <row r="2086" spans="1:29" x14ac:dyDescent="0.25">
      <c r="A2086" s="1">
        <v>269151</v>
      </c>
      <c r="B2086">
        <v>1</v>
      </c>
      <c r="C2086" s="1" t="s">
        <v>2107</v>
      </c>
      <c r="D2086">
        <v>3</v>
      </c>
      <c r="E2086">
        <v>7</v>
      </c>
      <c r="F2086">
        <v>4</v>
      </c>
      <c r="G2086">
        <v>2</v>
      </c>
      <c r="H2086">
        <v>24</v>
      </c>
      <c r="I2086">
        <v>1</v>
      </c>
      <c r="J2086">
        <v>1</v>
      </c>
      <c r="K2086">
        <v>4</v>
      </c>
      <c r="L2086">
        <v>6</v>
      </c>
      <c r="M2086">
        <v>2</v>
      </c>
      <c r="N2086">
        <v>1</v>
      </c>
      <c r="O2086">
        <v>5</v>
      </c>
      <c r="P2086">
        <v>1</v>
      </c>
      <c r="Q2086">
        <v>0.11600000000000001</v>
      </c>
      <c r="R2086">
        <v>4</v>
      </c>
      <c r="S2086">
        <v>0</v>
      </c>
      <c r="T2086">
        <v>167.1</v>
      </c>
      <c r="U2086">
        <v>51.1</v>
      </c>
      <c r="V2086">
        <v>18.300999999999998</v>
      </c>
      <c r="W2086">
        <v>-1</v>
      </c>
      <c r="X2086">
        <v>3</v>
      </c>
      <c r="Y2086">
        <v>2</v>
      </c>
      <c r="Z2086">
        <f>IF(AND(MIN(data!D2086:'data'!K2086, data!M2086:'data'!Y2086)&gt;=0, IF(data!L2086&lt;0, FALSE, data!L2086&lt;=95),COUNTA(data!D2086:'data'!Y2086)=22), 1, 0)</f>
        <v>0</v>
      </c>
      <c r="AA2086">
        <f>IF(data!D2086=3, IF(COUNTIFS(data!A:A, data!A2086, data!G:G, "&lt;&gt;2")=0, 1, 0), 0)</f>
        <v>0</v>
      </c>
      <c r="AB2086">
        <f>IF(AND(data!G2086=2, COUNTIFS(data!A:A, data!A2086, data!G:G, 2) = data!D2086), 1, 0)</f>
        <v>0</v>
      </c>
      <c r="AC2086" t="str">
        <f>IF(AB2086=1, data!D2086, "0")</f>
        <v>0</v>
      </c>
    </row>
    <row r="2087" spans="1:29" x14ac:dyDescent="0.25">
      <c r="A2087" s="1">
        <v>269151</v>
      </c>
      <c r="B2087">
        <v>2</v>
      </c>
      <c r="C2087" s="1" t="s">
        <v>2108</v>
      </c>
      <c r="D2087">
        <v>3</v>
      </c>
      <c r="E2087">
        <v>7</v>
      </c>
      <c r="F2087">
        <v>4</v>
      </c>
      <c r="G2087">
        <v>1</v>
      </c>
      <c r="H2087">
        <v>4</v>
      </c>
      <c r="I2087">
        <v>-1</v>
      </c>
      <c r="J2087">
        <v>1</v>
      </c>
      <c r="K2087">
        <v>-1</v>
      </c>
      <c r="L2087">
        <v>6</v>
      </c>
      <c r="M2087">
        <v>1</v>
      </c>
      <c r="N2087">
        <v>-1</v>
      </c>
      <c r="O2087">
        <v>-1</v>
      </c>
      <c r="P2087">
        <v>-1</v>
      </c>
      <c r="Q2087">
        <v>-1</v>
      </c>
      <c r="R2087">
        <v>-1</v>
      </c>
      <c r="S2087">
        <v>-2</v>
      </c>
      <c r="T2087">
        <v>114.9</v>
      </c>
      <c r="U2087">
        <v>20.100000000000001</v>
      </c>
      <c r="V2087">
        <v>15.225</v>
      </c>
      <c r="W2087">
        <v>-1</v>
      </c>
      <c r="X2087">
        <v>-2</v>
      </c>
      <c r="Y2087">
        <v>-2</v>
      </c>
      <c r="Z2087">
        <f>IF(AND(MIN(data!D2087:'data'!K2087, data!M2087:'data'!Y2087)&gt;=0, IF(data!L2087&lt;0, FALSE, data!L2087&lt;=95),COUNTA(data!D2087:'data'!Y2087)=22), 1, 0)</f>
        <v>0</v>
      </c>
      <c r="AA2087">
        <f>IF(data!D2087=3, IF(COUNTIFS(data!A:A, data!A2087, data!G:G, "&lt;&gt;2")=0, 1, 0), 0)</f>
        <v>0</v>
      </c>
      <c r="AB2087">
        <f>IF(AND(data!G2087=2, COUNTIFS(data!A:A, data!A2087, data!G:G, 2) = data!D2087), 1, 0)</f>
        <v>0</v>
      </c>
      <c r="AC2087" t="str">
        <f>IF(AB2087=1, data!D2087, "0")</f>
        <v>0</v>
      </c>
    </row>
    <row r="2088" spans="1:29" x14ac:dyDescent="0.25">
      <c r="A2088" s="1">
        <v>269151</v>
      </c>
      <c r="B2088">
        <v>3</v>
      </c>
      <c r="C2088" s="1" t="s">
        <v>2109</v>
      </c>
      <c r="D2088">
        <v>3</v>
      </c>
      <c r="E2088">
        <v>7</v>
      </c>
      <c r="F2088">
        <v>4</v>
      </c>
      <c r="G2088">
        <v>2</v>
      </c>
      <c r="H2088">
        <v>6</v>
      </c>
      <c r="I2088">
        <v>-1</v>
      </c>
      <c r="J2088">
        <v>1</v>
      </c>
      <c r="K2088">
        <v>-1</v>
      </c>
      <c r="L2088">
        <v>6</v>
      </c>
      <c r="M2088">
        <v>1</v>
      </c>
      <c r="N2088">
        <v>-1</v>
      </c>
      <c r="O2088">
        <v>-1</v>
      </c>
      <c r="P2088">
        <v>-1</v>
      </c>
      <c r="Q2088">
        <v>-1</v>
      </c>
      <c r="R2088">
        <v>-1</v>
      </c>
      <c r="S2088">
        <v>-2</v>
      </c>
      <c r="T2088">
        <v>117.2</v>
      </c>
      <c r="U2088">
        <v>21.4</v>
      </c>
      <c r="V2088">
        <v>15.58</v>
      </c>
      <c r="W2088">
        <v>-1</v>
      </c>
      <c r="X2088">
        <v>-2</v>
      </c>
      <c r="Y2088">
        <v>-2</v>
      </c>
      <c r="Z2088">
        <f>IF(AND(MIN(data!D2088:'data'!K2088, data!M2088:'data'!Y2088)&gt;=0, IF(data!L2088&lt;0, FALSE, data!L2088&lt;=95),COUNTA(data!D2088:'data'!Y2088)=22), 1, 0)</f>
        <v>0</v>
      </c>
      <c r="AA2088">
        <f>IF(data!D2088=3, IF(COUNTIFS(data!A:A, data!A2088, data!G:G, "&lt;&gt;2")=0, 1, 0), 0)</f>
        <v>0</v>
      </c>
      <c r="AB2088">
        <f>IF(AND(data!G2088=2, COUNTIFS(data!A:A, data!A2088, data!G:G, 2) = data!D2088), 1, 0)</f>
        <v>0</v>
      </c>
      <c r="AC2088" t="str">
        <f>IF(AB2088=1, data!D2088, "0")</f>
        <v>0</v>
      </c>
    </row>
    <row r="2089" spans="1:29" x14ac:dyDescent="0.25">
      <c r="A2089" s="1">
        <v>269181</v>
      </c>
      <c r="B2089">
        <v>1</v>
      </c>
      <c r="C2089" s="1" t="s">
        <v>2110</v>
      </c>
      <c r="D2089">
        <v>1</v>
      </c>
      <c r="E2089">
        <v>7</v>
      </c>
      <c r="F2089">
        <v>4</v>
      </c>
      <c r="G2089">
        <v>1</v>
      </c>
      <c r="H2089">
        <v>66</v>
      </c>
      <c r="I2089">
        <v>1</v>
      </c>
      <c r="J2089">
        <v>1</v>
      </c>
      <c r="K2089">
        <v>4</v>
      </c>
      <c r="L2089">
        <v>12</v>
      </c>
      <c r="M2089">
        <v>2</v>
      </c>
      <c r="N2089">
        <v>1</v>
      </c>
      <c r="O2089">
        <v>5</v>
      </c>
      <c r="P2089">
        <v>1</v>
      </c>
      <c r="Q2089">
        <v>0.92400000000000004</v>
      </c>
      <c r="R2089">
        <v>-1</v>
      </c>
      <c r="S2089">
        <v>2</v>
      </c>
      <c r="T2089">
        <v>164.6</v>
      </c>
      <c r="U2089">
        <v>81.900000000000006</v>
      </c>
      <c r="V2089">
        <v>30.228999999999999</v>
      </c>
      <c r="W2089">
        <v>0.92700000000000005</v>
      </c>
      <c r="X2089">
        <v>2</v>
      </c>
      <c r="Y2089">
        <v>1</v>
      </c>
      <c r="Z2089">
        <f>IF(AND(MIN(data!D2089:'data'!K2089, data!M2089:'data'!Y2089)&gt;=0, IF(data!L2089&lt;0, FALSE, data!L2089&lt;=95),COUNTA(data!D2089:'data'!Y2089)=22), 1, 0)</f>
        <v>0</v>
      </c>
      <c r="AA2089">
        <f>IF(data!D2089=3, IF(COUNTIFS(data!A:A, data!A2089, data!G:G, "&lt;&gt;2")=0, 1, 0), 0)</f>
        <v>0</v>
      </c>
      <c r="AB2089">
        <f>IF(AND(data!G2089=2, COUNTIFS(data!A:A, data!A2089, data!G:G, 2) = data!D2089), 1, 0)</f>
        <v>0</v>
      </c>
      <c r="AC2089" t="str">
        <f>IF(AB2089=1, data!D2089, "0")</f>
        <v>0</v>
      </c>
    </row>
    <row r="2090" spans="1:29" x14ac:dyDescent="0.25">
      <c r="A2090" s="1">
        <v>269251</v>
      </c>
      <c r="B2090">
        <v>1</v>
      </c>
      <c r="C2090" s="1" t="s">
        <v>2111</v>
      </c>
      <c r="D2090">
        <v>3</v>
      </c>
      <c r="E2090">
        <v>7</v>
      </c>
      <c r="F2090">
        <v>4</v>
      </c>
      <c r="G2090">
        <v>2</v>
      </c>
      <c r="H2090">
        <v>33</v>
      </c>
      <c r="I2090">
        <v>2</v>
      </c>
      <c r="J2090">
        <v>1</v>
      </c>
      <c r="K2090">
        <v>4</v>
      </c>
      <c r="L2090">
        <v>18</v>
      </c>
      <c r="M2090">
        <v>2</v>
      </c>
      <c r="N2090">
        <v>3</v>
      </c>
      <c r="O2090">
        <v>5</v>
      </c>
      <c r="P2090">
        <v>1</v>
      </c>
      <c r="Q2090">
        <v>4.5579999999999998</v>
      </c>
      <c r="R2090">
        <v>-1</v>
      </c>
      <c r="S2090">
        <v>1</v>
      </c>
      <c r="T2090">
        <v>151.6</v>
      </c>
      <c r="U2090">
        <v>-1</v>
      </c>
      <c r="V2090">
        <v>-1</v>
      </c>
      <c r="W2090">
        <v>0.81399999999999995</v>
      </c>
      <c r="X2090">
        <v>1</v>
      </c>
      <c r="Y2090">
        <v>3</v>
      </c>
      <c r="Z2090">
        <f>IF(AND(MIN(data!D2090:'data'!K2090, data!M2090:'data'!Y2090)&gt;=0, IF(data!L2090&lt;0, FALSE, data!L2090&lt;=95),COUNTA(data!D2090:'data'!Y2090)=22), 1, 0)</f>
        <v>0</v>
      </c>
      <c r="AA2090">
        <f>IF(data!D2090=3, IF(COUNTIFS(data!A:A, data!A2090, data!G:G, "&lt;&gt;2")=0, 1, 0), 0)</f>
        <v>0</v>
      </c>
      <c r="AB2090">
        <f>IF(AND(data!G2090=2, COUNTIFS(data!A:A, data!A2090, data!G:G, 2) = data!D2090), 1, 0)</f>
        <v>0</v>
      </c>
      <c r="AC2090" t="str">
        <f>IF(AB2090=1, data!D2090, "0")</f>
        <v>0</v>
      </c>
    </row>
    <row r="2091" spans="1:29" x14ac:dyDescent="0.25">
      <c r="A2091" s="1">
        <v>269251</v>
      </c>
      <c r="B2091">
        <v>2</v>
      </c>
      <c r="C2091" s="1" t="s">
        <v>2112</v>
      </c>
      <c r="D2091">
        <v>3</v>
      </c>
      <c r="E2091">
        <v>7</v>
      </c>
      <c r="F2091">
        <v>4</v>
      </c>
      <c r="G2091">
        <v>1</v>
      </c>
      <c r="H2091">
        <v>10</v>
      </c>
      <c r="I2091">
        <v>-1</v>
      </c>
      <c r="J2091">
        <v>1</v>
      </c>
      <c r="K2091">
        <v>-1</v>
      </c>
      <c r="L2091">
        <v>18</v>
      </c>
      <c r="M2091">
        <v>2</v>
      </c>
      <c r="N2091">
        <v>-1</v>
      </c>
      <c r="O2091">
        <v>-1</v>
      </c>
      <c r="P2091">
        <v>-1</v>
      </c>
      <c r="Q2091">
        <v>-1</v>
      </c>
      <c r="R2091">
        <v>-1</v>
      </c>
      <c r="S2091">
        <v>-2</v>
      </c>
      <c r="T2091">
        <v>139.5</v>
      </c>
      <c r="U2091">
        <v>-1</v>
      </c>
      <c r="V2091">
        <v>-1</v>
      </c>
      <c r="W2091">
        <v>-1</v>
      </c>
      <c r="X2091">
        <v>-8</v>
      </c>
      <c r="Y2091">
        <v>3</v>
      </c>
      <c r="Z2091">
        <f>IF(AND(MIN(data!D2091:'data'!K2091, data!M2091:'data'!Y2091)&gt;=0, IF(data!L2091&lt;0, FALSE, data!L2091&lt;=95),COUNTA(data!D2091:'data'!Y2091)=22), 1, 0)</f>
        <v>0</v>
      </c>
      <c r="AA2091">
        <f>IF(data!D2091=3, IF(COUNTIFS(data!A:A, data!A2091, data!G:G, "&lt;&gt;2")=0, 1, 0), 0)</f>
        <v>0</v>
      </c>
      <c r="AB2091">
        <f>IF(AND(data!G2091=2, COUNTIFS(data!A:A, data!A2091, data!G:G, 2) = data!D2091), 1, 0)</f>
        <v>0</v>
      </c>
      <c r="AC2091" t="str">
        <f>IF(AB2091=1, data!D2091, "0")</f>
        <v>0</v>
      </c>
    </row>
    <row r="2092" spans="1:29" x14ac:dyDescent="0.25">
      <c r="A2092" s="1">
        <v>269251</v>
      </c>
      <c r="B2092">
        <v>3</v>
      </c>
      <c r="C2092" s="1" t="s">
        <v>2113</v>
      </c>
      <c r="D2092">
        <v>3</v>
      </c>
      <c r="E2092">
        <v>7</v>
      </c>
      <c r="F2092">
        <v>4</v>
      </c>
      <c r="G2092">
        <v>2</v>
      </c>
      <c r="H2092">
        <v>2</v>
      </c>
      <c r="I2092">
        <v>-1</v>
      </c>
      <c r="J2092">
        <v>1</v>
      </c>
      <c r="K2092">
        <v>-1</v>
      </c>
      <c r="L2092">
        <v>18</v>
      </c>
      <c r="M2092">
        <v>1</v>
      </c>
      <c r="N2092">
        <v>-1</v>
      </c>
      <c r="O2092">
        <v>-1</v>
      </c>
      <c r="P2092">
        <v>-1</v>
      </c>
      <c r="Q2092">
        <v>-1</v>
      </c>
      <c r="R2092">
        <v>-1</v>
      </c>
      <c r="S2092">
        <v>-2</v>
      </c>
      <c r="T2092">
        <v>-1</v>
      </c>
      <c r="U2092">
        <v>-1</v>
      </c>
      <c r="V2092">
        <v>-1</v>
      </c>
      <c r="W2092">
        <v>-1</v>
      </c>
      <c r="X2092">
        <v>-2</v>
      </c>
      <c r="Y2092">
        <v>-2</v>
      </c>
      <c r="Z2092">
        <f>IF(AND(MIN(data!D2092:'data'!K2092, data!M2092:'data'!Y2092)&gt;=0, IF(data!L2092&lt;0, FALSE, data!L2092&lt;=95),COUNTA(data!D2092:'data'!Y2092)=22), 1, 0)</f>
        <v>0</v>
      </c>
      <c r="AA2092">
        <f>IF(data!D2092=3, IF(COUNTIFS(data!A:A, data!A2092, data!G:G, "&lt;&gt;2")=0, 1, 0), 0)</f>
        <v>0</v>
      </c>
      <c r="AB2092">
        <f>IF(AND(data!G2092=2, COUNTIFS(data!A:A, data!A2092, data!G:G, 2) = data!D2092), 1, 0)</f>
        <v>0</v>
      </c>
      <c r="AC2092" t="str">
        <f>IF(AB2092=1, data!D2092, "0")</f>
        <v>0</v>
      </c>
    </row>
    <row r="2093" spans="1:29" x14ac:dyDescent="0.25">
      <c r="A2093" s="1">
        <v>269341</v>
      </c>
      <c r="B2093">
        <v>1</v>
      </c>
      <c r="C2093" s="1" t="s">
        <v>2114</v>
      </c>
      <c r="D2093">
        <v>2</v>
      </c>
      <c r="E2093">
        <v>7</v>
      </c>
      <c r="F2093">
        <v>4</v>
      </c>
      <c r="G2093">
        <v>1</v>
      </c>
      <c r="H2093">
        <v>54</v>
      </c>
      <c r="I2093">
        <v>2</v>
      </c>
      <c r="J2093">
        <v>7</v>
      </c>
      <c r="K2093">
        <v>1</v>
      </c>
      <c r="L2093">
        <v>10</v>
      </c>
      <c r="M2093">
        <v>3</v>
      </c>
      <c r="N2093">
        <v>4</v>
      </c>
      <c r="O2093">
        <v>2</v>
      </c>
      <c r="P2093">
        <v>1</v>
      </c>
      <c r="Q2093">
        <v>24</v>
      </c>
      <c r="R2093">
        <v>-1</v>
      </c>
      <c r="S2093">
        <v>3</v>
      </c>
      <c r="T2093">
        <v>173.8</v>
      </c>
      <c r="U2093">
        <v>90.8</v>
      </c>
      <c r="V2093">
        <v>30.06</v>
      </c>
      <c r="W2093">
        <v>1.016</v>
      </c>
      <c r="X2093">
        <v>2</v>
      </c>
      <c r="Y2093">
        <v>1</v>
      </c>
      <c r="Z2093">
        <f>IF(AND(MIN(data!D2093:'data'!K2093, data!M2093:'data'!Y2093)&gt;=0, IF(data!L2093&lt;0, FALSE, data!L2093&lt;=95),COUNTA(data!D2093:'data'!Y2093)=22), 1, 0)</f>
        <v>0</v>
      </c>
      <c r="AA2093">
        <f>IF(data!D2093=3, IF(COUNTIFS(data!A:A, data!A2093, data!G:G, "&lt;&gt;2")=0, 1, 0), 0)</f>
        <v>0</v>
      </c>
      <c r="AB2093">
        <f>IF(AND(data!G2093=2, COUNTIFS(data!A:A, data!A2093, data!G:G, 2) = data!D2093), 1, 0)</f>
        <v>0</v>
      </c>
      <c r="AC2093" t="str">
        <f>IF(AB2093=1, data!D2093, "0")</f>
        <v>0</v>
      </c>
    </row>
    <row r="2094" spans="1:29" x14ac:dyDescent="0.25">
      <c r="A2094" s="1">
        <v>269341</v>
      </c>
      <c r="B2094">
        <v>2</v>
      </c>
      <c r="C2094" s="1" t="s">
        <v>2115</v>
      </c>
      <c r="D2094">
        <v>2</v>
      </c>
      <c r="E2094">
        <v>7</v>
      </c>
      <c r="F2094">
        <v>4</v>
      </c>
      <c r="G2094">
        <v>2</v>
      </c>
      <c r="H2094">
        <v>53</v>
      </c>
      <c r="I2094">
        <v>2</v>
      </c>
      <c r="J2094">
        <v>7</v>
      </c>
      <c r="K2094">
        <v>3</v>
      </c>
      <c r="L2094">
        <v>10</v>
      </c>
      <c r="M2094">
        <v>2</v>
      </c>
      <c r="N2094">
        <v>4</v>
      </c>
      <c r="O2094">
        <v>2</v>
      </c>
      <c r="P2094">
        <v>1</v>
      </c>
      <c r="Q2094">
        <v>14.87</v>
      </c>
      <c r="R2094">
        <v>-1</v>
      </c>
      <c r="S2094">
        <v>7</v>
      </c>
      <c r="T2094">
        <v>166.8</v>
      </c>
      <c r="U2094">
        <v>78.7</v>
      </c>
      <c r="V2094">
        <v>28.286999999999999</v>
      </c>
      <c r="W2094">
        <v>0.85399999999999998</v>
      </c>
      <c r="X2094">
        <v>2</v>
      </c>
      <c r="Y2094">
        <v>1</v>
      </c>
      <c r="Z2094">
        <f>IF(AND(MIN(data!D2094:'data'!K2094, data!M2094:'data'!Y2094)&gt;=0, IF(data!L2094&lt;0, FALSE, data!L2094&lt;=95),COUNTA(data!D2094:'data'!Y2094)=22), 1, 0)</f>
        <v>0</v>
      </c>
      <c r="AA2094">
        <f>IF(data!D2094=3, IF(COUNTIFS(data!A:A, data!A2094, data!G:G, "&lt;&gt;2")=0, 1, 0), 0)</f>
        <v>0</v>
      </c>
      <c r="AB2094">
        <f>IF(AND(data!G2094=2, COUNTIFS(data!A:A, data!A2094, data!G:G, 2) = data!D2094), 1, 0)</f>
        <v>0</v>
      </c>
      <c r="AC2094" t="str">
        <f>IF(AB2094=1, data!D2094, "0")</f>
        <v>0</v>
      </c>
    </row>
    <row r="2095" spans="1:29" x14ac:dyDescent="0.25">
      <c r="A2095" s="1">
        <v>269351</v>
      </c>
      <c r="B2095">
        <v>1</v>
      </c>
      <c r="C2095" s="1" t="s">
        <v>2116</v>
      </c>
      <c r="D2095">
        <v>2</v>
      </c>
      <c r="E2095">
        <v>7</v>
      </c>
      <c r="F2095">
        <v>4</v>
      </c>
      <c r="G2095">
        <v>1</v>
      </c>
      <c r="H2095">
        <v>53</v>
      </c>
      <c r="I2095">
        <v>6</v>
      </c>
      <c r="J2095">
        <v>1</v>
      </c>
      <c r="K2095">
        <v>1</v>
      </c>
      <c r="L2095">
        <v>12</v>
      </c>
      <c r="M2095">
        <v>2</v>
      </c>
      <c r="N2095">
        <v>1</v>
      </c>
      <c r="O2095">
        <v>5</v>
      </c>
      <c r="P2095">
        <v>1</v>
      </c>
      <c r="Q2095">
        <v>15.23</v>
      </c>
      <c r="R2095">
        <v>-1</v>
      </c>
      <c r="S2095">
        <v>1</v>
      </c>
      <c r="T2095">
        <v>178.2</v>
      </c>
      <c r="U2095">
        <v>73.400000000000006</v>
      </c>
      <c r="V2095">
        <v>23.114000000000001</v>
      </c>
      <c r="W2095">
        <v>0.95499999999999996</v>
      </c>
      <c r="X2095">
        <v>1</v>
      </c>
      <c r="Y2095">
        <v>3</v>
      </c>
      <c r="Z2095">
        <f>IF(AND(MIN(data!D2095:'data'!K2095, data!M2095:'data'!Y2095)&gt;=0, IF(data!L2095&lt;0, FALSE, data!L2095&lt;=95),COUNTA(data!D2095:'data'!Y2095)=22), 1, 0)</f>
        <v>0</v>
      </c>
      <c r="AA2095">
        <f>IF(data!D2095=3, IF(COUNTIFS(data!A:A, data!A2095, data!G:G, "&lt;&gt;2")=0, 1, 0), 0)</f>
        <v>0</v>
      </c>
      <c r="AB2095">
        <f>IF(AND(data!G2095=2, COUNTIFS(data!A:A, data!A2095, data!G:G, 2) = data!D2095), 1, 0)</f>
        <v>0</v>
      </c>
      <c r="AC2095" t="str">
        <f>IF(AB2095=1, data!D2095, "0")</f>
        <v>0</v>
      </c>
    </row>
    <row r="2096" spans="1:29" x14ac:dyDescent="0.25">
      <c r="A2096" s="1">
        <v>269351</v>
      </c>
      <c r="B2096">
        <v>2</v>
      </c>
      <c r="C2096" s="1" t="s">
        <v>2117</v>
      </c>
      <c r="D2096">
        <v>2</v>
      </c>
      <c r="E2096">
        <v>7</v>
      </c>
      <c r="F2096">
        <v>4</v>
      </c>
      <c r="G2096">
        <v>2</v>
      </c>
      <c r="H2096">
        <v>57</v>
      </c>
      <c r="I2096">
        <v>6</v>
      </c>
      <c r="J2096">
        <v>1</v>
      </c>
      <c r="K2096">
        <v>1</v>
      </c>
      <c r="L2096">
        <v>12</v>
      </c>
      <c r="M2096">
        <v>2</v>
      </c>
      <c r="N2096">
        <v>4</v>
      </c>
      <c r="O2096">
        <v>1</v>
      </c>
      <c r="P2096">
        <v>1</v>
      </c>
      <c r="Q2096">
        <v>6.98</v>
      </c>
      <c r="R2096">
        <v>-1</v>
      </c>
      <c r="S2096">
        <v>0</v>
      </c>
      <c r="T2096">
        <v>160.80000000000001</v>
      </c>
      <c r="U2096">
        <v>58.2</v>
      </c>
      <c r="V2096">
        <v>22.509</v>
      </c>
      <c r="W2096">
        <v>0.78</v>
      </c>
      <c r="X2096">
        <v>-8</v>
      </c>
      <c r="Y2096">
        <v>1</v>
      </c>
      <c r="Z2096">
        <f>IF(AND(MIN(data!D2096:'data'!K2096, data!M2096:'data'!Y2096)&gt;=0, IF(data!L2096&lt;0, FALSE, data!L2096&lt;=95),COUNTA(data!D2096:'data'!Y2096)=22), 1, 0)</f>
        <v>0</v>
      </c>
      <c r="AA2096">
        <f>IF(data!D2096=3, IF(COUNTIFS(data!A:A, data!A2096, data!G:G, "&lt;&gt;2")=0, 1, 0), 0)</f>
        <v>0</v>
      </c>
      <c r="AB2096">
        <f>IF(AND(data!G2096=2, COUNTIFS(data!A:A, data!A2096, data!G:G, 2) = data!D2096), 1, 0)</f>
        <v>0</v>
      </c>
      <c r="AC2096" t="str">
        <f>IF(AB2096=1, data!D2096, "0")</f>
        <v>0</v>
      </c>
    </row>
    <row r="2097" spans="1:29" x14ac:dyDescent="0.25">
      <c r="A2097" s="1">
        <v>269371</v>
      </c>
      <c r="B2097">
        <v>1</v>
      </c>
      <c r="C2097" s="1" t="s">
        <v>2118</v>
      </c>
      <c r="D2097">
        <v>1</v>
      </c>
      <c r="E2097">
        <v>7</v>
      </c>
      <c r="F2097">
        <v>4</v>
      </c>
      <c r="G2097">
        <v>1</v>
      </c>
      <c r="H2097">
        <v>27</v>
      </c>
      <c r="I2097">
        <v>1</v>
      </c>
      <c r="J2097">
        <v>7</v>
      </c>
      <c r="K2097">
        <v>1</v>
      </c>
      <c r="L2097">
        <v>-1</v>
      </c>
      <c r="M2097">
        <v>2</v>
      </c>
      <c r="N2097">
        <v>1</v>
      </c>
      <c r="O2097">
        <v>5</v>
      </c>
      <c r="P2097">
        <v>1</v>
      </c>
      <c r="Q2097">
        <v>29.712499999999999</v>
      </c>
      <c r="R2097">
        <v>-1</v>
      </c>
      <c r="S2097">
        <v>1</v>
      </c>
      <c r="T2097">
        <v>175.8</v>
      </c>
      <c r="U2097">
        <v>57.6</v>
      </c>
      <c r="V2097">
        <v>18.637</v>
      </c>
      <c r="W2097">
        <v>0.96699999999999997</v>
      </c>
      <c r="X2097">
        <v>3</v>
      </c>
      <c r="Y2097">
        <v>3</v>
      </c>
      <c r="Z2097">
        <f>IF(AND(MIN(data!D2097:'data'!K2097, data!M2097:'data'!Y2097)&gt;=0, IF(data!L2097&lt;0, FALSE, data!L2097&lt;=95),COUNTA(data!D2097:'data'!Y2097)=22), 1, 0)</f>
        <v>0</v>
      </c>
      <c r="AA2097">
        <f>IF(data!D2097=3, IF(COUNTIFS(data!A:A, data!A2097, data!G:G, "&lt;&gt;2")=0, 1, 0), 0)</f>
        <v>0</v>
      </c>
      <c r="AB2097">
        <f>IF(AND(data!G2097=2, COUNTIFS(data!A:A, data!A2097, data!G:G, 2) = data!D2097), 1, 0)</f>
        <v>0</v>
      </c>
      <c r="AC2097" t="str">
        <f>IF(AB2097=1, data!D2097, "0")</f>
        <v>0</v>
      </c>
    </row>
    <row r="2098" spans="1:29" x14ac:dyDescent="0.25">
      <c r="A2098" s="1">
        <v>270051</v>
      </c>
      <c r="B2098">
        <v>1</v>
      </c>
      <c r="C2098" s="1" t="s">
        <v>2119</v>
      </c>
      <c r="D2098">
        <v>4</v>
      </c>
      <c r="E2098">
        <v>5</v>
      </c>
      <c r="F2098">
        <v>27</v>
      </c>
      <c r="G2098">
        <v>1</v>
      </c>
      <c r="H2098">
        <v>47</v>
      </c>
      <c r="I2098">
        <v>2</v>
      </c>
      <c r="J2098">
        <v>1</v>
      </c>
      <c r="K2098">
        <v>1</v>
      </c>
      <c r="L2098">
        <v>20</v>
      </c>
      <c r="M2098">
        <v>3</v>
      </c>
      <c r="N2098">
        <v>1</v>
      </c>
      <c r="O2098">
        <v>5</v>
      </c>
      <c r="P2098">
        <v>1</v>
      </c>
      <c r="Q2098">
        <v>1.0089999999999999</v>
      </c>
      <c r="R2098">
        <v>-1</v>
      </c>
      <c r="S2098">
        <v>0</v>
      </c>
      <c r="T2098">
        <v>179</v>
      </c>
      <c r="U2098">
        <v>115.6</v>
      </c>
      <c r="V2098">
        <v>36.079000000000001</v>
      </c>
      <c r="W2098">
        <v>1.0169999999999999</v>
      </c>
      <c r="X2098">
        <v>2</v>
      </c>
      <c r="Y2098">
        <v>1</v>
      </c>
      <c r="Z2098">
        <f>IF(AND(MIN(data!D2098:'data'!K2098, data!M2098:'data'!Y2098)&gt;=0, IF(data!L2098&lt;0, FALSE, data!L2098&lt;=95),COUNTA(data!D2098:'data'!Y2098)=22), 1, 0)</f>
        <v>0</v>
      </c>
      <c r="AA2098">
        <f>IF(data!D2098=3, IF(COUNTIFS(data!A:A, data!A2098, data!G:G, "&lt;&gt;2")=0, 1, 0), 0)</f>
        <v>0</v>
      </c>
      <c r="AB2098">
        <f>IF(AND(data!G2098=2, COUNTIFS(data!A:A, data!A2098, data!G:G, 2) = data!D2098), 1, 0)</f>
        <v>0</v>
      </c>
      <c r="AC2098" t="str">
        <f>IF(AB2098=1, data!D2098, "0")</f>
        <v>0</v>
      </c>
    </row>
    <row r="2099" spans="1:29" x14ac:dyDescent="0.25">
      <c r="A2099" s="1">
        <v>270051</v>
      </c>
      <c r="B2099">
        <v>2</v>
      </c>
      <c r="C2099" s="1" t="s">
        <v>2120</v>
      </c>
      <c r="D2099">
        <v>4</v>
      </c>
      <c r="E2099">
        <v>5</v>
      </c>
      <c r="F2099">
        <v>27</v>
      </c>
      <c r="G2099">
        <v>2</v>
      </c>
      <c r="H2099">
        <v>47</v>
      </c>
      <c r="I2099">
        <v>2</v>
      </c>
      <c r="J2099">
        <v>1</v>
      </c>
      <c r="K2099">
        <v>1</v>
      </c>
      <c r="L2099">
        <v>20</v>
      </c>
      <c r="M2099">
        <v>3</v>
      </c>
      <c r="N2099">
        <v>2</v>
      </c>
      <c r="O2099">
        <v>5</v>
      </c>
      <c r="P2099">
        <v>1</v>
      </c>
      <c r="Q2099">
        <v>1.0089999999999999</v>
      </c>
      <c r="R2099">
        <v>-1</v>
      </c>
      <c r="S2099">
        <v>0</v>
      </c>
      <c r="T2099">
        <v>165</v>
      </c>
      <c r="U2099">
        <v>69.400000000000006</v>
      </c>
      <c r="V2099">
        <v>25.491</v>
      </c>
      <c r="W2099">
        <v>0.73699999999999999</v>
      </c>
      <c r="X2099">
        <v>2</v>
      </c>
      <c r="Y2099">
        <v>1</v>
      </c>
      <c r="Z2099">
        <f>IF(AND(MIN(data!D2099:'data'!K2099, data!M2099:'data'!Y2099)&gt;=0, IF(data!L2099&lt;0, FALSE, data!L2099&lt;=95),COUNTA(data!D2099:'data'!Y2099)=22), 1, 0)</f>
        <v>0</v>
      </c>
      <c r="AA2099">
        <f>IF(data!D2099=3, IF(COUNTIFS(data!A:A, data!A2099, data!G:G, "&lt;&gt;2")=0, 1, 0), 0)</f>
        <v>0</v>
      </c>
      <c r="AB2099">
        <f>IF(AND(data!G2099=2, COUNTIFS(data!A:A, data!A2099, data!G:G, 2) = data!D2099), 1, 0)</f>
        <v>0</v>
      </c>
      <c r="AC2099" t="str">
        <f>IF(AB2099=1, data!D2099, "0")</f>
        <v>0</v>
      </c>
    </row>
    <row r="2100" spans="1:29" x14ac:dyDescent="0.25">
      <c r="A2100" s="1">
        <v>270051</v>
      </c>
      <c r="B2100">
        <v>3</v>
      </c>
      <c r="C2100" s="1" t="s">
        <v>2121</v>
      </c>
      <c r="D2100">
        <v>4</v>
      </c>
      <c r="E2100">
        <v>5</v>
      </c>
      <c r="F2100">
        <v>27</v>
      </c>
      <c r="G2100">
        <v>1</v>
      </c>
      <c r="H2100">
        <v>7</v>
      </c>
      <c r="I2100">
        <v>-1</v>
      </c>
      <c r="J2100">
        <v>1</v>
      </c>
      <c r="K2100">
        <v>-1</v>
      </c>
      <c r="L2100">
        <v>20</v>
      </c>
      <c r="M2100">
        <v>1</v>
      </c>
      <c r="N2100">
        <v>-1</v>
      </c>
      <c r="O2100">
        <v>-1</v>
      </c>
      <c r="P2100">
        <v>-1</v>
      </c>
      <c r="Q2100">
        <v>-1</v>
      </c>
      <c r="R2100">
        <v>-1</v>
      </c>
      <c r="S2100">
        <v>-2</v>
      </c>
      <c r="T2100">
        <v>130.9</v>
      </c>
      <c r="U2100">
        <v>34.200000000000003</v>
      </c>
      <c r="V2100">
        <v>19.959</v>
      </c>
      <c r="W2100">
        <v>-1</v>
      </c>
      <c r="X2100">
        <v>-2</v>
      </c>
      <c r="Y2100">
        <v>-2</v>
      </c>
      <c r="Z2100">
        <f>IF(AND(MIN(data!D2100:'data'!K2100, data!M2100:'data'!Y2100)&gt;=0, IF(data!L2100&lt;0, FALSE, data!L2100&lt;=95),COUNTA(data!D2100:'data'!Y2100)=22), 1, 0)</f>
        <v>0</v>
      </c>
      <c r="AA2100">
        <f>IF(data!D2100=3, IF(COUNTIFS(data!A:A, data!A2100, data!G:G, "&lt;&gt;2")=0, 1, 0), 0)</f>
        <v>0</v>
      </c>
      <c r="AB2100">
        <f>IF(AND(data!G2100=2, COUNTIFS(data!A:A, data!A2100, data!G:G, 2) = data!D2100), 1, 0)</f>
        <v>0</v>
      </c>
      <c r="AC2100" t="str">
        <f>IF(AB2100=1, data!D2100, "0")</f>
        <v>0</v>
      </c>
    </row>
    <row r="2101" spans="1:29" x14ac:dyDescent="0.25">
      <c r="A2101" s="1">
        <v>270051</v>
      </c>
      <c r="B2101">
        <v>4</v>
      </c>
      <c r="C2101" s="1" t="s">
        <v>2122</v>
      </c>
      <c r="D2101">
        <v>4</v>
      </c>
      <c r="E2101">
        <v>5</v>
      </c>
      <c r="F2101">
        <v>27</v>
      </c>
      <c r="G2101">
        <v>2</v>
      </c>
      <c r="H2101">
        <v>4</v>
      </c>
      <c r="I2101">
        <v>-1</v>
      </c>
      <c r="J2101">
        <v>1</v>
      </c>
      <c r="K2101">
        <v>-1</v>
      </c>
      <c r="L2101">
        <v>20</v>
      </c>
      <c r="M2101">
        <v>3</v>
      </c>
      <c r="N2101">
        <v>-1</v>
      </c>
      <c r="O2101">
        <v>-1</v>
      </c>
      <c r="P2101">
        <v>-1</v>
      </c>
      <c r="Q2101">
        <v>-1</v>
      </c>
      <c r="R2101">
        <v>-1</v>
      </c>
      <c r="S2101">
        <v>-2</v>
      </c>
      <c r="T2101">
        <v>102.7</v>
      </c>
      <c r="U2101">
        <v>15.2</v>
      </c>
      <c r="V2101">
        <v>14.411</v>
      </c>
      <c r="W2101">
        <v>-1</v>
      </c>
      <c r="X2101">
        <v>-2</v>
      </c>
      <c r="Y2101">
        <v>-2</v>
      </c>
      <c r="Z2101">
        <f>IF(AND(MIN(data!D2101:'data'!K2101, data!M2101:'data'!Y2101)&gt;=0, IF(data!L2101&lt;0, FALSE, data!L2101&lt;=95),COUNTA(data!D2101:'data'!Y2101)=22), 1, 0)</f>
        <v>0</v>
      </c>
      <c r="AA2101">
        <f>IF(data!D2101=3, IF(COUNTIFS(data!A:A, data!A2101, data!G:G, "&lt;&gt;2")=0, 1, 0), 0)</f>
        <v>0</v>
      </c>
      <c r="AB2101">
        <f>IF(AND(data!G2101=2, COUNTIFS(data!A:A, data!A2101, data!G:G, 2) = data!D2101), 1, 0)</f>
        <v>0</v>
      </c>
      <c r="AC2101" t="str">
        <f>IF(AB2101=1, data!D2101, "0")</f>
        <v>0</v>
      </c>
    </row>
    <row r="2102" spans="1:29" x14ac:dyDescent="0.25">
      <c r="A2102" s="1">
        <v>270151</v>
      </c>
      <c r="B2102">
        <v>1</v>
      </c>
      <c r="C2102" s="1" t="s">
        <v>2123</v>
      </c>
      <c r="D2102">
        <v>1</v>
      </c>
      <c r="E2102">
        <v>5</v>
      </c>
      <c r="F2102">
        <v>27</v>
      </c>
      <c r="G2102">
        <v>1</v>
      </c>
      <c r="H2102">
        <v>79</v>
      </c>
      <c r="I2102">
        <v>5</v>
      </c>
      <c r="J2102">
        <v>3</v>
      </c>
      <c r="K2102">
        <v>5</v>
      </c>
      <c r="L2102">
        <v>97</v>
      </c>
      <c r="M2102">
        <v>5</v>
      </c>
      <c r="N2102">
        <v>1</v>
      </c>
      <c r="O2102">
        <v>5</v>
      </c>
      <c r="P2102">
        <v>1</v>
      </c>
      <c r="Q2102">
        <v>3.73</v>
      </c>
      <c r="R2102">
        <v>-1</v>
      </c>
      <c r="S2102">
        <v>8</v>
      </c>
      <c r="T2102">
        <v>169.1</v>
      </c>
      <c r="U2102">
        <v>88.5</v>
      </c>
      <c r="V2102">
        <v>30.95</v>
      </c>
      <c r="W2102">
        <v>0.89800000000000002</v>
      </c>
      <c r="X2102">
        <v>-8</v>
      </c>
      <c r="Y2102">
        <v>1</v>
      </c>
      <c r="Z2102">
        <f>IF(AND(MIN(data!D2102:'data'!K2102, data!M2102:'data'!Y2102)&gt;=0, IF(data!L2102&lt;0, FALSE, data!L2102&lt;=95),COUNTA(data!D2102:'data'!Y2102)=22), 1, 0)</f>
        <v>0</v>
      </c>
      <c r="AA2102">
        <f>IF(data!D2102=3, IF(COUNTIFS(data!A:A, data!A2102, data!G:G, "&lt;&gt;2")=0, 1, 0), 0)</f>
        <v>0</v>
      </c>
      <c r="AB2102">
        <f>IF(AND(data!G2102=2, COUNTIFS(data!A:A, data!A2102, data!G:G, 2) = data!D2102), 1, 0)</f>
        <v>0</v>
      </c>
      <c r="AC2102" t="str">
        <f>IF(AB2102=1, data!D2102, "0")</f>
        <v>0</v>
      </c>
    </row>
    <row r="2103" spans="1:29" x14ac:dyDescent="0.25">
      <c r="A2103" s="1">
        <v>270181</v>
      </c>
      <c r="B2103">
        <v>1</v>
      </c>
      <c r="C2103" s="1" t="s">
        <v>2124</v>
      </c>
      <c r="D2103">
        <v>2</v>
      </c>
      <c r="E2103">
        <v>5</v>
      </c>
      <c r="F2103">
        <v>27</v>
      </c>
      <c r="G2103">
        <v>1</v>
      </c>
      <c r="H2103">
        <v>79</v>
      </c>
      <c r="I2103">
        <v>2</v>
      </c>
      <c r="J2103">
        <v>1</v>
      </c>
      <c r="K2103">
        <v>7</v>
      </c>
      <c r="L2103">
        <v>13</v>
      </c>
      <c r="M2103">
        <v>1</v>
      </c>
      <c r="N2103">
        <v>3</v>
      </c>
      <c r="O2103">
        <v>5</v>
      </c>
      <c r="P2103">
        <v>1</v>
      </c>
      <c r="Q2103">
        <v>18.5</v>
      </c>
      <c r="R2103">
        <v>-1</v>
      </c>
      <c r="S2103">
        <v>0</v>
      </c>
      <c r="T2103">
        <v>182.4</v>
      </c>
      <c r="U2103">
        <v>108.8</v>
      </c>
      <c r="V2103">
        <v>32.701999999999998</v>
      </c>
      <c r="W2103">
        <v>0.995</v>
      </c>
      <c r="X2103">
        <v>2</v>
      </c>
      <c r="Y2103">
        <v>1</v>
      </c>
      <c r="Z2103">
        <f>IF(AND(MIN(data!D2103:'data'!K2103, data!M2103:'data'!Y2103)&gt;=0, IF(data!L2103&lt;0, FALSE, data!L2103&lt;=95),COUNTA(data!D2103:'data'!Y2103)=22), 1, 0)</f>
        <v>0</v>
      </c>
      <c r="AA2103">
        <f>IF(data!D2103=3, IF(COUNTIFS(data!A:A, data!A2103, data!G:G, "&lt;&gt;2")=0, 1, 0), 0)</f>
        <v>0</v>
      </c>
      <c r="AB2103">
        <f>IF(AND(data!G2103=2, COUNTIFS(data!A:A, data!A2103, data!G:G, 2) = data!D2103), 1, 0)</f>
        <v>0</v>
      </c>
      <c r="AC2103" t="str">
        <f>IF(AB2103=1, data!D2103, "0")</f>
        <v>0</v>
      </c>
    </row>
    <row r="2104" spans="1:29" x14ac:dyDescent="0.25">
      <c r="A2104" s="1">
        <v>270181</v>
      </c>
      <c r="B2104">
        <v>2</v>
      </c>
      <c r="C2104" s="1" t="s">
        <v>2125</v>
      </c>
      <c r="D2104">
        <v>2</v>
      </c>
      <c r="E2104">
        <v>5</v>
      </c>
      <c r="F2104">
        <v>27</v>
      </c>
      <c r="G2104">
        <v>2</v>
      </c>
      <c r="H2104">
        <v>68</v>
      </c>
      <c r="I2104">
        <v>2</v>
      </c>
      <c r="J2104">
        <v>1</v>
      </c>
      <c r="K2104">
        <v>6</v>
      </c>
      <c r="L2104">
        <v>13</v>
      </c>
      <c r="M2104">
        <v>1</v>
      </c>
      <c r="N2104">
        <v>1</v>
      </c>
      <c r="O2104">
        <v>5</v>
      </c>
      <c r="P2104">
        <v>1</v>
      </c>
      <c r="Q2104">
        <v>1.5</v>
      </c>
      <c r="R2104">
        <v>-1</v>
      </c>
      <c r="S2104">
        <v>0</v>
      </c>
      <c r="T2104">
        <v>149.9</v>
      </c>
      <c r="U2104">
        <v>60.4</v>
      </c>
      <c r="V2104">
        <v>26.88</v>
      </c>
      <c r="W2104">
        <v>0.80300000000000005</v>
      </c>
      <c r="X2104">
        <v>2</v>
      </c>
      <c r="Y2104">
        <v>1</v>
      </c>
      <c r="Z2104">
        <f>IF(AND(MIN(data!D2104:'data'!K2104, data!M2104:'data'!Y2104)&gt;=0, IF(data!L2104&lt;0, FALSE, data!L2104&lt;=95),COUNTA(data!D2104:'data'!Y2104)=22), 1, 0)</f>
        <v>0</v>
      </c>
      <c r="AA2104">
        <f>IF(data!D2104=3, IF(COUNTIFS(data!A:A, data!A2104, data!G:G, "&lt;&gt;2")=0, 1, 0), 0)</f>
        <v>0</v>
      </c>
      <c r="AB2104">
        <f>IF(AND(data!G2104=2, COUNTIFS(data!A:A, data!A2104, data!G:G, 2) = data!D2104), 1, 0)</f>
        <v>0</v>
      </c>
      <c r="AC2104" t="str">
        <f>IF(AB2104=1, data!D2104, "0")</f>
        <v>0</v>
      </c>
    </row>
    <row r="2105" spans="1:29" x14ac:dyDescent="0.25">
      <c r="A2105" s="1">
        <v>270201</v>
      </c>
      <c r="B2105">
        <v>1</v>
      </c>
      <c r="C2105" s="1" t="s">
        <v>2126</v>
      </c>
      <c r="D2105">
        <v>4</v>
      </c>
      <c r="E2105">
        <v>5</v>
      </c>
      <c r="F2105">
        <v>27</v>
      </c>
      <c r="G2105">
        <v>1</v>
      </c>
      <c r="H2105">
        <v>35</v>
      </c>
      <c r="I2105">
        <v>2</v>
      </c>
      <c r="J2105">
        <v>1</v>
      </c>
      <c r="K2105">
        <v>2</v>
      </c>
      <c r="L2105">
        <v>31</v>
      </c>
      <c r="M2105">
        <v>1</v>
      </c>
      <c r="N2105">
        <v>4</v>
      </c>
      <c r="O2105">
        <v>1</v>
      </c>
      <c r="P2105">
        <v>1</v>
      </c>
      <c r="Q2105">
        <v>32.229999999999997</v>
      </c>
      <c r="R2105">
        <v>-1</v>
      </c>
      <c r="S2105">
        <v>0</v>
      </c>
      <c r="T2105">
        <v>187.6</v>
      </c>
      <c r="U2105">
        <v>75.2</v>
      </c>
      <c r="V2105">
        <v>21.367000000000001</v>
      </c>
      <c r="W2105">
        <v>0.86599999999999999</v>
      </c>
      <c r="X2105">
        <v>1</v>
      </c>
      <c r="Y2105">
        <v>2</v>
      </c>
      <c r="Z2105">
        <f>IF(AND(MIN(data!D2105:'data'!K2105, data!M2105:'data'!Y2105)&gt;=0, IF(data!L2105&lt;0, FALSE, data!L2105&lt;=95),COUNTA(data!D2105:'data'!Y2105)=22), 1, 0)</f>
        <v>0</v>
      </c>
      <c r="AA2105">
        <f>IF(data!D2105=3, IF(COUNTIFS(data!A:A, data!A2105, data!G:G, "&lt;&gt;2")=0, 1, 0), 0)</f>
        <v>0</v>
      </c>
      <c r="AB2105">
        <f>IF(AND(data!G2105=2, COUNTIFS(data!A:A, data!A2105, data!G:G, 2) = data!D2105), 1, 0)</f>
        <v>0</v>
      </c>
      <c r="AC2105" t="str">
        <f>IF(AB2105=1, data!D2105, "0")</f>
        <v>0</v>
      </c>
    </row>
    <row r="2106" spans="1:29" x14ac:dyDescent="0.25">
      <c r="A2106" s="1">
        <v>270201</v>
      </c>
      <c r="B2106">
        <v>2</v>
      </c>
      <c r="C2106" s="1" t="s">
        <v>2127</v>
      </c>
      <c r="D2106">
        <v>4</v>
      </c>
      <c r="E2106">
        <v>5</v>
      </c>
      <c r="F2106">
        <v>27</v>
      </c>
      <c r="G2106">
        <v>2</v>
      </c>
      <c r="H2106">
        <v>35</v>
      </c>
      <c r="I2106">
        <v>2</v>
      </c>
      <c r="J2106">
        <v>1</v>
      </c>
      <c r="K2106">
        <v>2</v>
      </c>
      <c r="L2106">
        <v>31</v>
      </c>
      <c r="M2106">
        <v>1</v>
      </c>
      <c r="N2106">
        <v>4</v>
      </c>
      <c r="O2106">
        <v>1</v>
      </c>
      <c r="P2106">
        <v>1</v>
      </c>
      <c r="Q2106">
        <v>17.5</v>
      </c>
      <c r="R2106">
        <v>-1</v>
      </c>
      <c r="S2106">
        <v>0</v>
      </c>
      <c r="T2106">
        <v>165.3</v>
      </c>
      <c r="U2106">
        <v>60</v>
      </c>
      <c r="V2106">
        <v>21.959</v>
      </c>
      <c r="W2106">
        <v>0.76500000000000001</v>
      </c>
      <c r="X2106">
        <v>1</v>
      </c>
      <c r="Y2106">
        <v>3</v>
      </c>
      <c r="Z2106">
        <f>IF(AND(MIN(data!D2106:'data'!K2106, data!M2106:'data'!Y2106)&gt;=0, IF(data!L2106&lt;0, FALSE, data!L2106&lt;=95),COUNTA(data!D2106:'data'!Y2106)=22), 1, 0)</f>
        <v>0</v>
      </c>
      <c r="AA2106">
        <f>IF(data!D2106=3, IF(COUNTIFS(data!A:A, data!A2106, data!G:G, "&lt;&gt;2")=0, 1, 0), 0)</f>
        <v>0</v>
      </c>
      <c r="AB2106">
        <f>IF(AND(data!G2106=2, COUNTIFS(data!A:A, data!A2106, data!G:G, 2) = data!D2106), 1, 0)</f>
        <v>0</v>
      </c>
      <c r="AC2106" t="str">
        <f>IF(AB2106=1, data!D2106, "0")</f>
        <v>0</v>
      </c>
    </row>
    <row r="2107" spans="1:29" x14ac:dyDescent="0.25">
      <c r="A2107" s="1">
        <v>270201</v>
      </c>
      <c r="B2107">
        <v>3</v>
      </c>
      <c r="C2107" s="1" t="s">
        <v>2128</v>
      </c>
      <c r="D2107">
        <v>4</v>
      </c>
      <c r="E2107">
        <v>5</v>
      </c>
      <c r="F2107">
        <v>27</v>
      </c>
      <c r="G2107">
        <v>2</v>
      </c>
      <c r="H2107">
        <v>5</v>
      </c>
      <c r="I2107">
        <v>-1</v>
      </c>
      <c r="J2107">
        <v>1</v>
      </c>
      <c r="K2107">
        <v>-1</v>
      </c>
      <c r="L2107">
        <v>31</v>
      </c>
      <c r="M2107">
        <v>1</v>
      </c>
      <c r="N2107">
        <v>-1</v>
      </c>
      <c r="O2107">
        <v>-1</v>
      </c>
      <c r="P2107">
        <v>-1</v>
      </c>
      <c r="Q2107">
        <v>-1</v>
      </c>
      <c r="R2107">
        <v>-1</v>
      </c>
      <c r="S2107">
        <v>-2</v>
      </c>
      <c r="T2107">
        <v>112.7</v>
      </c>
      <c r="U2107">
        <v>17.600000000000001</v>
      </c>
      <c r="V2107">
        <v>13.856999999999999</v>
      </c>
      <c r="W2107">
        <v>-1</v>
      </c>
      <c r="X2107">
        <v>-2</v>
      </c>
      <c r="Y2107">
        <v>-2</v>
      </c>
      <c r="Z2107">
        <f>IF(AND(MIN(data!D2107:'data'!K2107, data!M2107:'data'!Y2107)&gt;=0, IF(data!L2107&lt;0, FALSE, data!L2107&lt;=95),COUNTA(data!D2107:'data'!Y2107)=22), 1, 0)</f>
        <v>0</v>
      </c>
      <c r="AA2107">
        <f>IF(data!D2107=3, IF(COUNTIFS(data!A:A, data!A2107, data!G:G, "&lt;&gt;2")=0, 1, 0), 0)</f>
        <v>0</v>
      </c>
      <c r="AB2107">
        <f>IF(AND(data!G2107=2, COUNTIFS(data!A:A, data!A2107, data!G:G, 2) = data!D2107), 1, 0)</f>
        <v>0</v>
      </c>
      <c r="AC2107" t="str">
        <f>IF(AB2107=1, data!D2107, "0")</f>
        <v>0</v>
      </c>
    </row>
    <row r="2108" spans="1:29" x14ac:dyDescent="0.25">
      <c r="A2108" s="1">
        <v>270201</v>
      </c>
      <c r="B2108">
        <v>4</v>
      </c>
      <c r="C2108" s="1" t="s">
        <v>2129</v>
      </c>
      <c r="D2108">
        <v>4</v>
      </c>
      <c r="E2108">
        <v>5</v>
      </c>
      <c r="F2108">
        <v>27</v>
      </c>
      <c r="G2108">
        <v>1</v>
      </c>
      <c r="H2108">
        <v>4</v>
      </c>
      <c r="I2108">
        <v>-1</v>
      </c>
      <c r="J2108">
        <v>1</v>
      </c>
      <c r="K2108">
        <v>-1</v>
      </c>
      <c r="L2108">
        <v>31</v>
      </c>
      <c r="M2108">
        <v>1</v>
      </c>
      <c r="N2108">
        <v>-1</v>
      </c>
      <c r="O2108">
        <v>-1</v>
      </c>
      <c r="P2108">
        <v>-1</v>
      </c>
      <c r="Q2108">
        <v>-1</v>
      </c>
      <c r="R2108">
        <v>-1</v>
      </c>
      <c r="S2108">
        <v>-2</v>
      </c>
      <c r="T2108">
        <v>106.2</v>
      </c>
      <c r="U2108">
        <v>16.7</v>
      </c>
      <c r="V2108">
        <v>14.807</v>
      </c>
      <c r="W2108">
        <v>-1</v>
      </c>
      <c r="X2108">
        <v>-2</v>
      </c>
      <c r="Y2108">
        <v>-2</v>
      </c>
      <c r="Z2108">
        <f>IF(AND(MIN(data!D2108:'data'!K2108, data!M2108:'data'!Y2108)&gt;=0, IF(data!L2108&lt;0, FALSE, data!L2108&lt;=95),COUNTA(data!D2108:'data'!Y2108)=22), 1, 0)</f>
        <v>0</v>
      </c>
      <c r="AA2108">
        <f>IF(data!D2108=3, IF(COUNTIFS(data!A:A, data!A2108, data!G:G, "&lt;&gt;2")=0, 1, 0), 0)</f>
        <v>0</v>
      </c>
      <c r="AB2108">
        <f>IF(AND(data!G2108=2, COUNTIFS(data!A:A, data!A2108, data!G:G, 2) = data!D2108), 1, 0)</f>
        <v>0</v>
      </c>
      <c r="AC2108" t="str">
        <f>IF(AB2108=1, data!D2108, "0")</f>
        <v>0</v>
      </c>
    </row>
    <row r="2109" spans="1:29" x14ac:dyDescent="0.25">
      <c r="A2109" s="1">
        <v>270251</v>
      </c>
      <c r="B2109">
        <v>1</v>
      </c>
      <c r="C2109" s="1" t="s">
        <v>2130</v>
      </c>
      <c r="D2109">
        <v>2</v>
      </c>
      <c r="E2109">
        <v>5</v>
      </c>
      <c r="F2109">
        <v>27</v>
      </c>
      <c r="G2109">
        <v>1</v>
      </c>
      <c r="H2109">
        <v>72</v>
      </c>
      <c r="I2109">
        <v>2</v>
      </c>
      <c r="J2109">
        <v>1</v>
      </c>
      <c r="K2109">
        <v>6</v>
      </c>
      <c r="L2109">
        <v>97</v>
      </c>
      <c r="M2109">
        <v>3</v>
      </c>
      <c r="N2109">
        <v>1</v>
      </c>
      <c r="O2109">
        <v>5</v>
      </c>
      <c r="P2109">
        <v>1</v>
      </c>
      <c r="Q2109">
        <v>43.5</v>
      </c>
      <c r="R2109">
        <v>-1</v>
      </c>
      <c r="S2109">
        <v>0</v>
      </c>
      <c r="T2109">
        <v>164</v>
      </c>
      <c r="U2109">
        <v>85.4</v>
      </c>
      <c r="V2109">
        <v>31.751999999999999</v>
      </c>
      <c r="W2109">
        <v>0.97499999999999998</v>
      </c>
      <c r="X2109">
        <v>2</v>
      </c>
      <c r="Y2109">
        <v>3</v>
      </c>
      <c r="Z2109">
        <f>IF(AND(MIN(data!D2109:'data'!K2109, data!M2109:'data'!Y2109)&gt;=0, IF(data!L2109&lt;0, FALSE, data!L2109&lt;=95),COUNTA(data!D2109:'data'!Y2109)=22), 1, 0)</f>
        <v>0</v>
      </c>
      <c r="AA2109">
        <f>IF(data!D2109=3, IF(COUNTIFS(data!A:A, data!A2109, data!G:G, "&lt;&gt;2")=0, 1, 0), 0)</f>
        <v>0</v>
      </c>
      <c r="AB2109">
        <f>IF(AND(data!G2109=2, COUNTIFS(data!A:A, data!A2109, data!G:G, 2) = data!D2109), 1, 0)</f>
        <v>0</v>
      </c>
      <c r="AC2109" t="str">
        <f>IF(AB2109=1, data!D2109, "0")</f>
        <v>0</v>
      </c>
    </row>
    <row r="2110" spans="1:29" x14ac:dyDescent="0.25">
      <c r="A2110" s="1">
        <v>270251</v>
      </c>
      <c r="B2110">
        <v>2</v>
      </c>
      <c r="C2110" s="1" t="s">
        <v>2131</v>
      </c>
      <c r="D2110">
        <v>2</v>
      </c>
      <c r="E2110">
        <v>5</v>
      </c>
      <c r="F2110">
        <v>27</v>
      </c>
      <c r="G2110">
        <v>2</v>
      </c>
      <c r="H2110">
        <v>72</v>
      </c>
      <c r="I2110">
        <v>2</v>
      </c>
      <c r="J2110">
        <v>1</v>
      </c>
      <c r="K2110">
        <v>7</v>
      </c>
      <c r="L2110">
        <v>97</v>
      </c>
      <c r="M2110">
        <v>4</v>
      </c>
      <c r="N2110">
        <v>1</v>
      </c>
      <c r="O2110">
        <v>5</v>
      </c>
      <c r="P2110">
        <v>2</v>
      </c>
      <c r="Q2110">
        <v>0</v>
      </c>
      <c r="R2110">
        <v>-1</v>
      </c>
      <c r="S2110">
        <v>1</v>
      </c>
      <c r="T2110">
        <v>150.6</v>
      </c>
      <c r="U2110">
        <v>56.7</v>
      </c>
      <c r="V2110">
        <v>25</v>
      </c>
      <c r="W2110">
        <v>0.96099999999999997</v>
      </c>
      <c r="X2110">
        <v>-8</v>
      </c>
      <c r="Y2110">
        <v>3</v>
      </c>
      <c r="Z2110">
        <f>IF(AND(MIN(data!D2110:'data'!K2110, data!M2110:'data'!Y2110)&gt;=0, IF(data!L2110&lt;0, FALSE, data!L2110&lt;=95),COUNTA(data!D2110:'data'!Y2110)=22), 1, 0)</f>
        <v>0</v>
      </c>
      <c r="AA2110">
        <f>IF(data!D2110=3, IF(COUNTIFS(data!A:A, data!A2110, data!G:G, "&lt;&gt;2")=0, 1, 0), 0)</f>
        <v>0</v>
      </c>
      <c r="AB2110">
        <f>IF(AND(data!G2110=2, COUNTIFS(data!A:A, data!A2110, data!G:G, 2) = data!D2110), 1, 0)</f>
        <v>0</v>
      </c>
      <c r="AC2110" t="str">
        <f>IF(AB2110=1, data!D2110, "0")</f>
        <v>0</v>
      </c>
    </row>
    <row r="2111" spans="1:29" x14ac:dyDescent="0.25">
      <c r="A2111" s="1">
        <v>270351</v>
      </c>
      <c r="B2111">
        <v>1</v>
      </c>
      <c r="C2111" s="1" t="s">
        <v>2132</v>
      </c>
      <c r="D2111">
        <v>2</v>
      </c>
      <c r="E2111">
        <v>5</v>
      </c>
      <c r="F2111">
        <v>27</v>
      </c>
      <c r="G2111">
        <v>2</v>
      </c>
      <c r="H2111">
        <v>42</v>
      </c>
      <c r="I2111">
        <v>2</v>
      </c>
      <c r="J2111">
        <v>3</v>
      </c>
      <c r="K2111">
        <v>1</v>
      </c>
      <c r="L2111">
        <v>23</v>
      </c>
      <c r="M2111">
        <v>1</v>
      </c>
      <c r="N2111">
        <v>1</v>
      </c>
      <c r="O2111">
        <v>5</v>
      </c>
      <c r="P2111">
        <v>1</v>
      </c>
      <c r="Q2111">
        <v>3.8740000000000001</v>
      </c>
      <c r="R2111">
        <v>-1</v>
      </c>
      <c r="S2111">
        <v>0</v>
      </c>
      <c r="T2111">
        <v>168.2</v>
      </c>
      <c r="U2111">
        <v>71.900000000000006</v>
      </c>
      <c r="V2111">
        <v>25.414000000000001</v>
      </c>
      <c r="W2111">
        <v>0.80700000000000005</v>
      </c>
      <c r="X2111">
        <v>1</v>
      </c>
      <c r="Y2111">
        <v>1</v>
      </c>
      <c r="Z2111">
        <f>IF(AND(MIN(data!D2111:'data'!K2111, data!M2111:'data'!Y2111)&gt;=0, IF(data!L2111&lt;0, FALSE, data!L2111&lt;=95),COUNTA(data!D2111:'data'!Y2111)=22), 1, 0)</f>
        <v>0</v>
      </c>
      <c r="AA2111">
        <f>IF(data!D2111=3, IF(COUNTIFS(data!A:A, data!A2111, data!G:G, "&lt;&gt;2")=0, 1, 0), 0)</f>
        <v>0</v>
      </c>
      <c r="AB2111">
        <f>IF(AND(data!G2111=2, COUNTIFS(data!A:A, data!A2111, data!G:G, 2) = data!D2111), 1, 0)</f>
        <v>0</v>
      </c>
      <c r="AC2111" t="str">
        <f>IF(AB2111=1, data!D2111, "0")</f>
        <v>0</v>
      </c>
    </row>
    <row r="2112" spans="1:29" x14ac:dyDescent="0.25">
      <c r="A2112" s="1">
        <v>270351</v>
      </c>
      <c r="B2112">
        <v>2</v>
      </c>
      <c r="C2112" s="1" t="s">
        <v>2133</v>
      </c>
      <c r="D2112">
        <v>2</v>
      </c>
      <c r="E2112">
        <v>5</v>
      </c>
      <c r="F2112">
        <v>27</v>
      </c>
      <c r="G2112">
        <v>1</v>
      </c>
      <c r="H2112">
        <v>10</v>
      </c>
      <c r="I2112">
        <v>-1</v>
      </c>
      <c r="J2112">
        <v>3</v>
      </c>
      <c r="K2112">
        <v>-1</v>
      </c>
      <c r="L2112">
        <v>23</v>
      </c>
      <c r="M2112">
        <v>1</v>
      </c>
      <c r="N2112">
        <v>-1</v>
      </c>
      <c r="O2112">
        <v>-1</v>
      </c>
      <c r="P2112">
        <v>-1</v>
      </c>
      <c r="Q2112">
        <v>-1</v>
      </c>
      <c r="R2112">
        <v>-1</v>
      </c>
      <c r="S2112">
        <v>-2</v>
      </c>
      <c r="T2112">
        <v>160.4</v>
      </c>
      <c r="U2112">
        <v>56.1</v>
      </c>
      <c r="V2112">
        <v>21.805</v>
      </c>
      <c r="W2112">
        <v>-1</v>
      </c>
      <c r="X2112">
        <v>1</v>
      </c>
      <c r="Y2112">
        <v>3</v>
      </c>
      <c r="Z2112">
        <f>IF(AND(MIN(data!D2112:'data'!K2112, data!M2112:'data'!Y2112)&gt;=0, IF(data!L2112&lt;0, FALSE, data!L2112&lt;=95),COUNTA(data!D2112:'data'!Y2112)=22), 1, 0)</f>
        <v>0</v>
      </c>
      <c r="AA2112">
        <f>IF(data!D2112=3, IF(COUNTIFS(data!A:A, data!A2112, data!G:G, "&lt;&gt;2")=0, 1, 0), 0)</f>
        <v>0</v>
      </c>
      <c r="AB2112">
        <f>IF(AND(data!G2112=2, COUNTIFS(data!A:A, data!A2112, data!G:G, 2) = data!D2112), 1, 0)</f>
        <v>0</v>
      </c>
      <c r="AC2112" t="str">
        <f>IF(AB2112=1, data!D2112, "0")</f>
        <v>0</v>
      </c>
    </row>
    <row r="2113" spans="1:29" x14ac:dyDescent="0.25">
      <c r="A2113" s="1">
        <v>270371</v>
      </c>
      <c r="B2113">
        <v>1</v>
      </c>
      <c r="C2113" s="1" t="s">
        <v>2134</v>
      </c>
      <c r="D2113">
        <v>3</v>
      </c>
      <c r="E2113">
        <v>5</v>
      </c>
      <c r="F2113">
        <v>27</v>
      </c>
      <c r="G2113">
        <v>1</v>
      </c>
      <c r="H2113">
        <v>28</v>
      </c>
      <c r="I2113">
        <v>6</v>
      </c>
      <c r="J2113">
        <v>1</v>
      </c>
      <c r="K2113">
        <v>2</v>
      </c>
      <c r="L2113">
        <v>20</v>
      </c>
      <c r="M2113">
        <v>2</v>
      </c>
      <c r="N2113">
        <v>3</v>
      </c>
      <c r="O2113">
        <v>5</v>
      </c>
      <c r="P2113">
        <v>1</v>
      </c>
      <c r="Q2113">
        <v>20</v>
      </c>
      <c r="R2113">
        <v>-1</v>
      </c>
      <c r="S2113">
        <v>1</v>
      </c>
      <c r="T2113">
        <v>178.8</v>
      </c>
      <c r="U2113">
        <v>79</v>
      </c>
      <c r="V2113">
        <v>24.710999999999999</v>
      </c>
      <c r="W2113">
        <v>0.86299999999999999</v>
      </c>
      <c r="X2113">
        <v>1</v>
      </c>
      <c r="Y2113">
        <v>3</v>
      </c>
      <c r="Z2113">
        <f>IF(AND(MIN(data!D2113:'data'!K2113, data!M2113:'data'!Y2113)&gt;=0, IF(data!L2113&lt;0, FALSE, data!L2113&lt;=95),COUNTA(data!D2113:'data'!Y2113)=22), 1, 0)</f>
        <v>0</v>
      </c>
      <c r="AA2113">
        <f>IF(data!D2113=3, IF(COUNTIFS(data!A:A, data!A2113, data!G:G, "&lt;&gt;2")=0, 1, 0), 0)</f>
        <v>0</v>
      </c>
      <c r="AB2113">
        <f>IF(AND(data!G2113=2, COUNTIFS(data!A:A, data!A2113, data!G:G, 2) = data!D2113), 1, 0)</f>
        <v>0</v>
      </c>
      <c r="AC2113" t="str">
        <f>IF(AB2113=1, data!D2113, "0")</f>
        <v>0</v>
      </c>
    </row>
    <row r="2114" spans="1:29" x14ac:dyDescent="0.25">
      <c r="A2114" s="1">
        <v>270371</v>
      </c>
      <c r="B2114">
        <v>2</v>
      </c>
      <c r="C2114" s="1" t="s">
        <v>2135</v>
      </c>
      <c r="D2114">
        <v>3</v>
      </c>
      <c r="E2114">
        <v>5</v>
      </c>
      <c r="F2114">
        <v>27</v>
      </c>
      <c r="G2114">
        <v>2</v>
      </c>
      <c r="H2114">
        <v>32</v>
      </c>
      <c r="I2114">
        <v>6</v>
      </c>
      <c r="J2114">
        <v>7</v>
      </c>
      <c r="K2114">
        <v>1</v>
      </c>
      <c r="L2114">
        <v>20</v>
      </c>
      <c r="M2114">
        <v>2</v>
      </c>
      <c r="N2114">
        <v>4</v>
      </c>
      <c r="O2114">
        <v>2</v>
      </c>
      <c r="P2114">
        <v>1</v>
      </c>
      <c r="Q2114">
        <v>26.5</v>
      </c>
      <c r="R2114">
        <v>-1</v>
      </c>
      <c r="S2114">
        <v>0</v>
      </c>
      <c r="T2114">
        <v>160.1</v>
      </c>
      <c r="U2114">
        <v>55.5</v>
      </c>
      <c r="V2114">
        <v>21.652999999999999</v>
      </c>
      <c r="W2114">
        <v>0.86099999999999999</v>
      </c>
      <c r="X2114">
        <v>1</v>
      </c>
      <c r="Y2114">
        <v>3</v>
      </c>
      <c r="Z2114">
        <f>IF(AND(MIN(data!D2114:'data'!K2114, data!M2114:'data'!Y2114)&gt;=0, IF(data!L2114&lt;0, FALSE, data!L2114&lt;=95),COUNTA(data!D2114:'data'!Y2114)=22), 1, 0)</f>
        <v>0</v>
      </c>
      <c r="AA2114">
        <f>IF(data!D2114=3, IF(COUNTIFS(data!A:A, data!A2114, data!G:G, "&lt;&gt;2")=0, 1, 0), 0)</f>
        <v>0</v>
      </c>
      <c r="AB2114">
        <f>IF(AND(data!G2114=2, COUNTIFS(data!A:A, data!A2114, data!G:G, 2) = data!D2114), 1, 0)</f>
        <v>0</v>
      </c>
      <c r="AC2114" t="str">
        <f>IF(AB2114=1, data!D2114, "0")</f>
        <v>0</v>
      </c>
    </row>
    <row r="2115" spans="1:29" x14ac:dyDescent="0.25">
      <c r="A2115" s="1">
        <v>270371</v>
      </c>
      <c r="B2115">
        <v>3</v>
      </c>
      <c r="C2115" s="1" t="s">
        <v>2136</v>
      </c>
      <c r="D2115">
        <v>3</v>
      </c>
      <c r="E2115">
        <v>5</v>
      </c>
      <c r="F2115">
        <v>27</v>
      </c>
      <c r="G2115">
        <v>1</v>
      </c>
      <c r="H2115">
        <v>0</v>
      </c>
      <c r="I2115">
        <v>-1</v>
      </c>
      <c r="J2115">
        <v>2</v>
      </c>
      <c r="K2115">
        <v>-1</v>
      </c>
      <c r="L2115">
        <v>20</v>
      </c>
      <c r="M2115">
        <v>2</v>
      </c>
      <c r="N2115">
        <v>-1</v>
      </c>
      <c r="O2115">
        <v>-1</v>
      </c>
      <c r="P2115">
        <v>-1</v>
      </c>
      <c r="Q2115">
        <v>-1</v>
      </c>
      <c r="R2115">
        <v>-1</v>
      </c>
      <c r="S2115">
        <v>-2</v>
      </c>
      <c r="T2115">
        <v>-1</v>
      </c>
      <c r="U2115">
        <v>7.9</v>
      </c>
      <c r="V2115">
        <v>-1</v>
      </c>
      <c r="W2115">
        <v>-1</v>
      </c>
      <c r="X2115">
        <v>-2</v>
      </c>
      <c r="Y2115">
        <v>-2</v>
      </c>
      <c r="Z2115">
        <f>IF(AND(MIN(data!D2115:'data'!K2115, data!M2115:'data'!Y2115)&gt;=0, IF(data!L2115&lt;0, FALSE, data!L2115&lt;=95),COUNTA(data!D2115:'data'!Y2115)=22), 1, 0)</f>
        <v>0</v>
      </c>
      <c r="AA2115">
        <f>IF(data!D2115=3, IF(COUNTIFS(data!A:A, data!A2115, data!G:G, "&lt;&gt;2")=0, 1, 0), 0)</f>
        <v>0</v>
      </c>
      <c r="AB2115">
        <f>IF(AND(data!G2115=2, COUNTIFS(data!A:A, data!A2115, data!G:G, 2) = data!D2115), 1, 0)</f>
        <v>0</v>
      </c>
      <c r="AC2115" t="str">
        <f>IF(AB2115=1, data!D2115, "0")</f>
        <v>0</v>
      </c>
    </row>
    <row r="2116" spans="1:29" x14ac:dyDescent="0.25">
      <c r="A2116" s="1">
        <v>271151</v>
      </c>
      <c r="B2116">
        <v>1</v>
      </c>
      <c r="C2116" s="1" t="s">
        <v>2137</v>
      </c>
      <c r="D2116">
        <v>2</v>
      </c>
      <c r="E2116">
        <v>8</v>
      </c>
      <c r="F2116">
        <v>17</v>
      </c>
      <c r="G2116">
        <v>2</v>
      </c>
      <c r="H2116">
        <v>72</v>
      </c>
      <c r="I2116">
        <v>2</v>
      </c>
      <c r="J2116">
        <v>1</v>
      </c>
      <c r="K2116">
        <v>6</v>
      </c>
      <c r="L2116">
        <v>97</v>
      </c>
      <c r="M2116">
        <v>2</v>
      </c>
      <c r="N2116">
        <v>1</v>
      </c>
      <c r="O2116">
        <v>5</v>
      </c>
      <c r="P2116">
        <v>1</v>
      </c>
      <c r="Q2116">
        <v>8.7590000000000003</v>
      </c>
      <c r="R2116">
        <v>-1</v>
      </c>
      <c r="S2116">
        <v>0</v>
      </c>
      <c r="T2116">
        <v>161.69999999999999</v>
      </c>
      <c r="U2116">
        <v>67.599999999999994</v>
      </c>
      <c r="V2116">
        <v>25.853999999999999</v>
      </c>
      <c r="W2116">
        <v>0.84699999999999998</v>
      </c>
      <c r="X2116">
        <v>1</v>
      </c>
      <c r="Y2116">
        <v>1</v>
      </c>
      <c r="Z2116">
        <f>IF(AND(MIN(data!D2116:'data'!K2116, data!M2116:'data'!Y2116)&gt;=0, IF(data!L2116&lt;0, FALSE, data!L2116&lt;=95),COUNTA(data!D2116:'data'!Y2116)=22), 1, 0)</f>
        <v>0</v>
      </c>
      <c r="AA2116">
        <f>IF(data!D2116=3, IF(COUNTIFS(data!A:A, data!A2116, data!G:G, "&lt;&gt;2")=0, 1, 0), 0)</f>
        <v>0</v>
      </c>
      <c r="AB2116">
        <f>IF(AND(data!G2116=2, COUNTIFS(data!A:A, data!A2116, data!G:G, 2) = data!D2116), 1, 0)</f>
        <v>0</v>
      </c>
      <c r="AC2116" t="str">
        <f>IF(AB2116=1, data!D2116, "0")</f>
        <v>0</v>
      </c>
    </row>
    <row r="2117" spans="1:29" x14ac:dyDescent="0.25">
      <c r="A2117" s="1">
        <v>271151</v>
      </c>
      <c r="B2117">
        <v>2</v>
      </c>
      <c r="C2117" s="1" t="s">
        <v>2138</v>
      </c>
      <c r="D2117">
        <v>2</v>
      </c>
      <c r="E2117">
        <v>8</v>
      </c>
      <c r="F2117">
        <v>17</v>
      </c>
      <c r="G2117">
        <v>1</v>
      </c>
      <c r="H2117">
        <v>73</v>
      </c>
      <c r="I2117">
        <v>2</v>
      </c>
      <c r="J2117">
        <v>1</v>
      </c>
      <c r="K2117">
        <v>5</v>
      </c>
      <c r="L2117">
        <v>97</v>
      </c>
      <c r="M2117">
        <v>2</v>
      </c>
      <c r="N2117">
        <v>2</v>
      </c>
      <c r="O2117">
        <v>5</v>
      </c>
      <c r="P2117">
        <v>1</v>
      </c>
      <c r="Q2117">
        <v>2.2789999999999999</v>
      </c>
      <c r="R2117">
        <v>-1</v>
      </c>
      <c r="S2117">
        <v>2</v>
      </c>
      <c r="T2117">
        <v>163.1</v>
      </c>
      <c r="U2117">
        <v>68.099999999999994</v>
      </c>
      <c r="V2117">
        <v>25.6</v>
      </c>
      <c r="W2117">
        <v>0.95699999999999996</v>
      </c>
      <c r="X2117">
        <v>1</v>
      </c>
      <c r="Y2117">
        <v>3</v>
      </c>
      <c r="Z2117">
        <f>IF(AND(MIN(data!D2117:'data'!K2117, data!M2117:'data'!Y2117)&gt;=0, IF(data!L2117&lt;0, FALSE, data!L2117&lt;=95),COUNTA(data!D2117:'data'!Y2117)=22), 1, 0)</f>
        <v>0</v>
      </c>
      <c r="AA2117">
        <f>IF(data!D2117=3, IF(COUNTIFS(data!A:A, data!A2117, data!G:G, "&lt;&gt;2")=0, 1, 0), 0)</f>
        <v>0</v>
      </c>
      <c r="AB2117">
        <f>IF(AND(data!G2117=2, COUNTIFS(data!A:A, data!A2117, data!G:G, 2) = data!D2117), 1, 0)</f>
        <v>0</v>
      </c>
      <c r="AC2117" t="str">
        <f>IF(AB2117=1, data!D2117, "0")</f>
        <v>0</v>
      </c>
    </row>
    <row r="2118" spans="1:29" x14ac:dyDescent="0.25">
      <c r="A2118" s="1">
        <v>271341</v>
      </c>
      <c r="B2118">
        <v>1</v>
      </c>
      <c r="C2118" s="1" t="s">
        <v>2139</v>
      </c>
      <c r="D2118">
        <v>3</v>
      </c>
      <c r="E2118">
        <v>8</v>
      </c>
      <c r="F2118">
        <v>17</v>
      </c>
      <c r="G2118">
        <v>1</v>
      </c>
      <c r="H2118">
        <v>32</v>
      </c>
      <c r="I2118">
        <v>2</v>
      </c>
      <c r="J2118">
        <v>7</v>
      </c>
      <c r="K2118">
        <v>4</v>
      </c>
      <c r="L2118">
        <v>6</v>
      </c>
      <c r="M2118">
        <v>2</v>
      </c>
      <c r="N2118">
        <v>1</v>
      </c>
      <c r="O2118">
        <v>5</v>
      </c>
      <c r="P2118">
        <v>2</v>
      </c>
      <c r="Q2118">
        <v>0</v>
      </c>
      <c r="R2118">
        <v>-1</v>
      </c>
      <c r="S2118">
        <v>7</v>
      </c>
      <c r="T2118">
        <v>168.9</v>
      </c>
      <c r="U2118">
        <v>76.400000000000006</v>
      </c>
      <c r="V2118">
        <v>26.780999999999999</v>
      </c>
      <c r="W2118">
        <v>0.95199999999999996</v>
      </c>
      <c r="X2118">
        <v>-9</v>
      </c>
      <c r="Y2118">
        <v>3</v>
      </c>
      <c r="Z2118">
        <f>IF(AND(MIN(data!D2118:'data'!K2118, data!M2118:'data'!Y2118)&gt;=0, IF(data!L2118&lt;0, FALSE, data!L2118&lt;=95),COUNTA(data!D2118:'data'!Y2118)=22), 1, 0)</f>
        <v>0</v>
      </c>
      <c r="AA2118">
        <f>IF(data!D2118=3, IF(COUNTIFS(data!A:A, data!A2118, data!G:G, "&lt;&gt;2")=0, 1, 0), 0)</f>
        <v>0</v>
      </c>
      <c r="AB2118">
        <f>IF(AND(data!G2118=2, COUNTIFS(data!A:A, data!A2118, data!G:G, 2) = data!D2118), 1, 0)</f>
        <v>0</v>
      </c>
      <c r="AC2118" t="str">
        <f>IF(AB2118=1, data!D2118, "0")</f>
        <v>0</v>
      </c>
    </row>
    <row r="2119" spans="1:29" x14ac:dyDescent="0.25">
      <c r="A2119" s="1">
        <v>271341</v>
      </c>
      <c r="B2119">
        <v>2</v>
      </c>
      <c r="C2119" s="1" t="s">
        <v>2140</v>
      </c>
      <c r="D2119">
        <v>3</v>
      </c>
      <c r="E2119">
        <v>8</v>
      </c>
      <c r="F2119">
        <v>17</v>
      </c>
      <c r="G2119">
        <v>2</v>
      </c>
      <c r="H2119">
        <v>32</v>
      </c>
      <c r="I2119">
        <v>2</v>
      </c>
      <c r="J2119">
        <v>7</v>
      </c>
      <c r="K2119">
        <v>2</v>
      </c>
      <c r="L2119">
        <v>6</v>
      </c>
      <c r="M2119">
        <v>3</v>
      </c>
      <c r="N2119">
        <v>1</v>
      </c>
      <c r="O2119">
        <v>5</v>
      </c>
      <c r="P2119">
        <v>2</v>
      </c>
      <c r="Q2119">
        <v>0</v>
      </c>
      <c r="R2119">
        <v>-1</v>
      </c>
      <c r="S2119">
        <v>11</v>
      </c>
      <c r="T2119">
        <v>159.30000000000001</v>
      </c>
      <c r="U2119">
        <v>-1</v>
      </c>
      <c r="V2119">
        <v>-1</v>
      </c>
      <c r="W2119">
        <v>-1</v>
      </c>
      <c r="X2119">
        <v>-9</v>
      </c>
      <c r="Y2119">
        <v>1</v>
      </c>
      <c r="Z2119">
        <f>IF(AND(MIN(data!D2119:'data'!K2119, data!M2119:'data'!Y2119)&gt;=0, IF(data!L2119&lt;0, FALSE, data!L2119&lt;=95),COUNTA(data!D2119:'data'!Y2119)=22), 1, 0)</f>
        <v>0</v>
      </c>
      <c r="AA2119">
        <f>IF(data!D2119=3, IF(COUNTIFS(data!A:A, data!A2119, data!G:G, "&lt;&gt;2")=0, 1, 0), 0)</f>
        <v>0</v>
      </c>
      <c r="AB2119">
        <f>IF(AND(data!G2119=2, COUNTIFS(data!A:A, data!A2119, data!G:G, 2) = data!D2119), 1, 0)</f>
        <v>0</v>
      </c>
      <c r="AC2119" t="str">
        <f>IF(AB2119=1, data!D2119, "0")</f>
        <v>0</v>
      </c>
    </row>
    <row r="2120" spans="1:29" x14ac:dyDescent="0.25">
      <c r="A2120" s="1">
        <v>271341</v>
      </c>
      <c r="B2120">
        <v>3</v>
      </c>
      <c r="C2120" s="1" t="s">
        <v>2141</v>
      </c>
      <c r="D2120">
        <v>3</v>
      </c>
      <c r="E2120">
        <v>8</v>
      </c>
      <c r="F2120">
        <v>17</v>
      </c>
      <c r="G2120">
        <v>1</v>
      </c>
      <c r="H2120">
        <v>1</v>
      </c>
      <c r="I2120">
        <v>-1</v>
      </c>
      <c r="J2120">
        <v>7</v>
      </c>
      <c r="K2120">
        <v>-1</v>
      </c>
      <c r="L2120">
        <v>6</v>
      </c>
      <c r="M2120">
        <v>1</v>
      </c>
      <c r="N2120">
        <v>-1</v>
      </c>
      <c r="O2120">
        <v>-1</v>
      </c>
      <c r="P2120">
        <v>-1</v>
      </c>
      <c r="Q2120">
        <v>-1</v>
      </c>
      <c r="R2120">
        <v>-1</v>
      </c>
      <c r="S2120">
        <v>-2</v>
      </c>
      <c r="T2120">
        <v>-1</v>
      </c>
      <c r="U2120">
        <v>10.199999999999999</v>
      </c>
      <c r="V2120">
        <v>-1</v>
      </c>
      <c r="W2120">
        <v>-1</v>
      </c>
      <c r="X2120">
        <v>-2</v>
      </c>
      <c r="Y2120">
        <v>-2</v>
      </c>
      <c r="Z2120">
        <f>IF(AND(MIN(data!D2120:'data'!K2120, data!M2120:'data'!Y2120)&gt;=0, IF(data!L2120&lt;0, FALSE, data!L2120&lt;=95),COUNTA(data!D2120:'data'!Y2120)=22), 1, 0)</f>
        <v>0</v>
      </c>
      <c r="AA2120">
        <f>IF(data!D2120=3, IF(COUNTIFS(data!A:A, data!A2120, data!G:G, "&lt;&gt;2")=0, 1, 0), 0)</f>
        <v>0</v>
      </c>
      <c r="AB2120">
        <f>IF(AND(data!G2120=2, COUNTIFS(data!A:A, data!A2120, data!G:G, 2) = data!D2120), 1, 0)</f>
        <v>0</v>
      </c>
      <c r="AC2120" t="str">
        <f>IF(AB2120=1, data!D2120, "0")</f>
        <v>0</v>
      </c>
    </row>
    <row r="2121" spans="1:29" x14ac:dyDescent="0.25">
      <c r="A2121" s="1">
        <v>271371</v>
      </c>
      <c r="B2121">
        <v>1</v>
      </c>
      <c r="C2121" s="1" t="s">
        <v>2142</v>
      </c>
      <c r="D2121">
        <v>1</v>
      </c>
      <c r="E2121">
        <v>8</v>
      </c>
      <c r="F2121">
        <v>17</v>
      </c>
      <c r="G2121">
        <v>2</v>
      </c>
      <c r="H2121">
        <v>89</v>
      </c>
      <c r="I2121">
        <v>5</v>
      </c>
      <c r="J2121">
        <v>1</v>
      </c>
      <c r="K2121">
        <v>7</v>
      </c>
      <c r="L2121">
        <v>96</v>
      </c>
      <c r="M2121">
        <v>1</v>
      </c>
      <c r="N2121">
        <v>1</v>
      </c>
      <c r="O2121">
        <v>5</v>
      </c>
      <c r="P2121">
        <v>1</v>
      </c>
      <c r="Q2121">
        <v>7.0289999999999999</v>
      </c>
      <c r="R2121">
        <v>-1</v>
      </c>
      <c r="S2121">
        <v>0</v>
      </c>
      <c r="T2121">
        <v>-1</v>
      </c>
      <c r="U2121">
        <v>52.2</v>
      </c>
      <c r="V2121">
        <v>-1</v>
      </c>
      <c r="W2121">
        <v>0.89400000000000002</v>
      </c>
      <c r="X2121">
        <v>1</v>
      </c>
      <c r="Y2121">
        <v>3</v>
      </c>
      <c r="Z2121">
        <f>IF(AND(MIN(data!D2121:'data'!K2121, data!M2121:'data'!Y2121)&gt;=0, IF(data!L2121&lt;0, FALSE, data!L2121&lt;=95),COUNTA(data!D2121:'data'!Y2121)=22), 1, 0)</f>
        <v>0</v>
      </c>
      <c r="AA2121">
        <f>IF(data!D2121=3, IF(COUNTIFS(data!A:A, data!A2121, data!G:G, "&lt;&gt;2")=0, 1, 0), 0)</f>
        <v>0</v>
      </c>
      <c r="AB2121">
        <f>IF(AND(data!G2121=2, COUNTIFS(data!A:A, data!A2121, data!G:G, 2) = data!D2121), 1, 0)</f>
        <v>1</v>
      </c>
      <c r="AC2121">
        <f>IF(AB2121=1, data!D2121, "0")</f>
        <v>1</v>
      </c>
    </row>
    <row r="2122" spans="1:29" x14ac:dyDescent="0.25">
      <c r="A2122" s="1">
        <v>272051</v>
      </c>
      <c r="B2122">
        <v>1</v>
      </c>
      <c r="C2122" s="1" t="s">
        <v>2143</v>
      </c>
      <c r="D2122">
        <v>3</v>
      </c>
      <c r="E2122">
        <v>2</v>
      </c>
      <c r="F2122">
        <v>13</v>
      </c>
      <c r="G2122">
        <v>2</v>
      </c>
      <c r="H2122">
        <v>28</v>
      </c>
      <c r="I2122">
        <v>1</v>
      </c>
      <c r="J2122">
        <v>1</v>
      </c>
      <c r="K2122">
        <v>7</v>
      </c>
      <c r="L2122">
        <v>9</v>
      </c>
      <c r="M2122">
        <v>1</v>
      </c>
      <c r="N2122">
        <v>3</v>
      </c>
      <c r="O2122">
        <v>5</v>
      </c>
      <c r="P2122">
        <v>2</v>
      </c>
      <c r="Q2122">
        <v>0</v>
      </c>
      <c r="R2122">
        <v>-1</v>
      </c>
      <c r="S2122">
        <v>0</v>
      </c>
      <c r="T2122">
        <v>151.80000000000001</v>
      </c>
      <c r="U2122">
        <v>79.8</v>
      </c>
      <c r="V2122">
        <v>34.631</v>
      </c>
      <c r="W2122">
        <v>0.85499999999999998</v>
      </c>
      <c r="X2122">
        <v>2</v>
      </c>
      <c r="Y2122">
        <v>1</v>
      </c>
      <c r="Z2122">
        <f>IF(AND(MIN(data!D2122:'data'!K2122, data!M2122:'data'!Y2122)&gt;=0, IF(data!L2122&lt;0, FALSE, data!L2122&lt;=95),COUNTA(data!D2122:'data'!Y2122)=22), 1, 0)</f>
        <v>0</v>
      </c>
      <c r="AA2122">
        <f>IF(data!D2122=3, IF(COUNTIFS(data!A:A, data!A2122, data!G:G, "&lt;&gt;2")=0, 1, 0), 0)</f>
        <v>0</v>
      </c>
      <c r="AB2122">
        <f>IF(AND(data!G2122=2, COUNTIFS(data!A:A, data!A2122, data!G:G, 2) = data!D2122), 1, 0)</f>
        <v>0</v>
      </c>
      <c r="AC2122" t="str">
        <f>IF(AB2122=1, data!D2122, "0")</f>
        <v>0</v>
      </c>
    </row>
    <row r="2123" spans="1:29" x14ac:dyDescent="0.25">
      <c r="A2123" s="1">
        <v>272051</v>
      </c>
      <c r="B2123">
        <v>2</v>
      </c>
      <c r="C2123" s="1" t="s">
        <v>2144</v>
      </c>
      <c r="D2123">
        <v>3</v>
      </c>
      <c r="E2123">
        <v>2</v>
      </c>
      <c r="F2123">
        <v>13</v>
      </c>
      <c r="G2123">
        <v>1</v>
      </c>
      <c r="H2123">
        <v>8</v>
      </c>
      <c r="I2123">
        <v>-1</v>
      </c>
      <c r="J2123">
        <v>1</v>
      </c>
      <c r="K2123">
        <v>-1</v>
      </c>
      <c r="L2123">
        <v>9</v>
      </c>
      <c r="M2123">
        <v>1</v>
      </c>
      <c r="N2123">
        <v>-1</v>
      </c>
      <c r="O2123">
        <v>-1</v>
      </c>
      <c r="P2123">
        <v>-1</v>
      </c>
      <c r="Q2123">
        <v>-1</v>
      </c>
      <c r="R2123">
        <v>-1</v>
      </c>
      <c r="S2123">
        <v>-2</v>
      </c>
      <c r="T2123">
        <v>114</v>
      </c>
      <c r="U2123">
        <v>26.4</v>
      </c>
      <c r="V2123">
        <v>20.314</v>
      </c>
      <c r="W2123">
        <v>-1</v>
      </c>
      <c r="X2123">
        <v>-8</v>
      </c>
      <c r="Y2123">
        <v>3</v>
      </c>
      <c r="Z2123">
        <f>IF(AND(MIN(data!D2123:'data'!K2123, data!M2123:'data'!Y2123)&gt;=0, IF(data!L2123&lt;0, FALSE, data!L2123&lt;=95),COUNTA(data!D2123:'data'!Y2123)=22), 1, 0)</f>
        <v>0</v>
      </c>
      <c r="AA2123">
        <f>IF(data!D2123=3, IF(COUNTIFS(data!A:A, data!A2123, data!G:G, "&lt;&gt;2")=0, 1, 0), 0)</f>
        <v>0</v>
      </c>
      <c r="AB2123">
        <f>IF(AND(data!G2123=2, COUNTIFS(data!A:A, data!A2123, data!G:G, 2) = data!D2123), 1, 0)</f>
        <v>0</v>
      </c>
      <c r="AC2123" t="str">
        <f>IF(AB2123=1, data!D2123, "0")</f>
        <v>0</v>
      </c>
    </row>
    <row r="2124" spans="1:29" x14ac:dyDescent="0.25">
      <c r="A2124" s="1">
        <v>272051</v>
      </c>
      <c r="B2124">
        <v>3</v>
      </c>
      <c r="C2124" s="1" t="s">
        <v>2145</v>
      </c>
      <c r="D2124">
        <v>3</v>
      </c>
      <c r="E2124">
        <v>2</v>
      </c>
      <c r="F2124">
        <v>13</v>
      </c>
      <c r="G2124">
        <v>1</v>
      </c>
      <c r="H2124">
        <v>4</v>
      </c>
      <c r="I2124">
        <v>-1</v>
      </c>
      <c r="J2124">
        <v>1</v>
      </c>
      <c r="K2124">
        <v>-1</v>
      </c>
      <c r="L2124">
        <v>9</v>
      </c>
      <c r="M2124">
        <v>3</v>
      </c>
      <c r="N2124">
        <v>-1</v>
      </c>
      <c r="O2124">
        <v>-1</v>
      </c>
      <c r="P2124">
        <v>-1</v>
      </c>
      <c r="Q2124">
        <v>-1</v>
      </c>
      <c r="R2124">
        <v>-1</v>
      </c>
      <c r="S2124">
        <v>-2</v>
      </c>
      <c r="T2124">
        <v>103</v>
      </c>
      <c r="U2124">
        <v>17.7</v>
      </c>
      <c r="V2124">
        <v>16.684000000000001</v>
      </c>
      <c r="W2124">
        <v>-1</v>
      </c>
      <c r="X2124">
        <v>-2</v>
      </c>
      <c r="Y2124">
        <v>-2</v>
      </c>
      <c r="Z2124">
        <f>IF(AND(MIN(data!D2124:'data'!K2124, data!M2124:'data'!Y2124)&gt;=0, IF(data!L2124&lt;0, FALSE, data!L2124&lt;=95),COUNTA(data!D2124:'data'!Y2124)=22), 1, 0)</f>
        <v>0</v>
      </c>
      <c r="AA2124">
        <f>IF(data!D2124=3, IF(COUNTIFS(data!A:A, data!A2124, data!G:G, "&lt;&gt;2")=0, 1, 0), 0)</f>
        <v>0</v>
      </c>
      <c r="AB2124">
        <f>IF(AND(data!G2124=2, COUNTIFS(data!A:A, data!A2124, data!G:G, 2) = data!D2124), 1, 0)</f>
        <v>0</v>
      </c>
      <c r="AC2124" t="str">
        <f>IF(AB2124=1, data!D2124, "0")</f>
        <v>0</v>
      </c>
    </row>
    <row r="2125" spans="1:29" x14ac:dyDescent="0.25">
      <c r="A2125" s="1">
        <v>272151</v>
      </c>
      <c r="B2125">
        <v>1</v>
      </c>
      <c r="C2125" s="1" t="s">
        <v>2146</v>
      </c>
      <c r="D2125">
        <v>1</v>
      </c>
      <c r="E2125">
        <v>2</v>
      </c>
      <c r="F2125">
        <v>13</v>
      </c>
      <c r="G2125">
        <v>1</v>
      </c>
      <c r="H2125">
        <v>86</v>
      </c>
      <c r="I2125">
        <v>5</v>
      </c>
      <c r="J2125">
        <v>1</v>
      </c>
      <c r="K2125">
        <v>5</v>
      </c>
      <c r="L2125">
        <v>6</v>
      </c>
      <c r="M2125">
        <v>1</v>
      </c>
      <c r="N2125">
        <v>4</v>
      </c>
      <c r="O2125">
        <v>1</v>
      </c>
      <c r="P2125">
        <v>2</v>
      </c>
      <c r="Q2125">
        <v>0</v>
      </c>
      <c r="R2125">
        <v>-1</v>
      </c>
      <c r="S2125">
        <v>0</v>
      </c>
      <c r="T2125">
        <v>152.4</v>
      </c>
      <c r="U2125">
        <v>59.6</v>
      </c>
      <c r="V2125">
        <v>25.661000000000001</v>
      </c>
      <c r="W2125">
        <v>0.92500000000000004</v>
      </c>
      <c r="X2125">
        <v>1</v>
      </c>
      <c r="Y2125">
        <v>3</v>
      </c>
      <c r="Z2125">
        <f>IF(AND(MIN(data!D2125:'data'!K2125, data!M2125:'data'!Y2125)&gt;=0, IF(data!L2125&lt;0, FALSE, data!L2125&lt;=95),COUNTA(data!D2125:'data'!Y2125)=22), 1, 0)</f>
        <v>0</v>
      </c>
      <c r="AA2125">
        <f>IF(data!D2125=3, IF(COUNTIFS(data!A:A, data!A2125, data!G:G, "&lt;&gt;2")=0, 1, 0), 0)</f>
        <v>0</v>
      </c>
      <c r="AB2125">
        <f>IF(AND(data!G2125=2, COUNTIFS(data!A:A, data!A2125, data!G:G, 2) = data!D2125), 1, 0)</f>
        <v>0</v>
      </c>
      <c r="AC2125" t="str">
        <f>IF(AB2125=1, data!D2125, "0")</f>
        <v>0</v>
      </c>
    </row>
    <row r="2126" spans="1:29" x14ac:dyDescent="0.25">
      <c r="A2126" s="1">
        <v>272271</v>
      </c>
      <c r="B2126">
        <v>1</v>
      </c>
      <c r="C2126" s="1" t="s">
        <v>2147</v>
      </c>
      <c r="D2126">
        <v>1</v>
      </c>
      <c r="E2126">
        <v>2</v>
      </c>
      <c r="F2126">
        <v>13</v>
      </c>
      <c r="G2126">
        <v>1</v>
      </c>
      <c r="H2126">
        <v>74</v>
      </c>
      <c r="I2126">
        <v>5</v>
      </c>
      <c r="J2126">
        <v>1</v>
      </c>
      <c r="K2126">
        <v>7</v>
      </c>
      <c r="L2126">
        <v>8</v>
      </c>
      <c r="M2126">
        <v>2</v>
      </c>
      <c r="N2126">
        <v>4</v>
      </c>
      <c r="O2126">
        <v>1</v>
      </c>
      <c r="P2126">
        <v>1</v>
      </c>
      <c r="Q2126">
        <v>7.2811000000000003</v>
      </c>
      <c r="R2126">
        <v>-1</v>
      </c>
      <c r="S2126">
        <v>0</v>
      </c>
      <c r="T2126">
        <v>156.80000000000001</v>
      </c>
      <c r="U2126">
        <v>82.1</v>
      </c>
      <c r="V2126">
        <v>33.393000000000001</v>
      </c>
      <c r="W2126">
        <v>0.93700000000000006</v>
      </c>
      <c r="X2126">
        <v>2</v>
      </c>
      <c r="Y2126">
        <v>3</v>
      </c>
      <c r="Z2126">
        <f>IF(AND(MIN(data!D2126:'data'!K2126, data!M2126:'data'!Y2126)&gt;=0, IF(data!L2126&lt;0, FALSE, data!L2126&lt;=95),COUNTA(data!D2126:'data'!Y2126)=22), 1, 0)</f>
        <v>0</v>
      </c>
      <c r="AA2126">
        <f>IF(data!D2126=3, IF(COUNTIFS(data!A:A, data!A2126, data!G:G, "&lt;&gt;2")=0, 1, 0), 0)</f>
        <v>0</v>
      </c>
      <c r="AB2126">
        <f>IF(AND(data!G2126=2, COUNTIFS(data!A:A, data!A2126, data!G:G, 2) = data!D2126), 1, 0)</f>
        <v>0</v>
      </c>
      <c r="AC2126" t="str">
        <f>IF(AB2126=1, data!D2126, "0")</f>
        <v>0</v>
      </c>
    </row>
    <row r="2127" spans="1:29" x14ac:dyDescent="0.25">
      <c r="A2127" s="1">
        <v>272351</v>
      </c>
      <c r="B2127">
        <v>1</v>
      </c>
      <c r="C2127" s="1" t="s">
        <v>2148</v>
      </c>
      <c r="D2127">
        <v>2</v>
      </c>
      <c r="E2127">
        <v>2</v>
      </c>
      <c r="F2127">
        <v>13</v>
      </c>
      <c r="G2127">
        <v>1</v>
      </c>
      <c r="H2127">
        <v>47</v>
      </c>
      <c r="I2127">
        <v>2</v>
      </c>
      <c r="J2127">
        <v>1</v>
      </c>
      <c r="K2127">
        <v>2</v>
      </c>
      <c r="L2127">
        <v>11</v>
      </c>
      <c r="M2127">
        <v>1</v>
      </c>
      <c r="N2127">
        <v>1</v>
      </c>
      <c r="O2127">
        <v>5</v>
      </c>
      <c r="P2127">
        <v>1</v>
      </c>
      <c r="Q2127">
        <v>14.19</v>
      </c>
      <c r="R2127">
        <v>-1</v>
      </c>
      <c r="S2127">
        <v>1</v>
      </c>
      <c r="T2127">
        <v>173.6</v>
      </c>
      <c r="U2127">
        <v>92</v>
      </c>
      <c r="V2127">
        <v>30.527000000000001</v>
      </c>
      <c r="W2127">
        <v>1.0189999999999999</v>
      </c>
      <c r="X2127">
        <v>2</v>
      </c>
      <c r="Y2127">
        <v>1</v>
      </c>
      <c r="Z2127">
        <f>IF(AND(MIN(data!D2127:'data'!K2127, data!M2127:'data'!Y2127)&gt;=0, IF(data!L2127&lt;0, FALSE, data!L2127&lt;=95),COUNTA(data!D2127:'data'!Y2127)=22), 1, 0)</f>
        <v>0</v>
      </c>
      <c r="AA2127">
        <f>IF(data!D2127=3, IF(COUNTIFS(data!A:A, data!A2127, data!G:G, "&lt;&gt;2")=0, 1, 0), 0)</f>
        <v>0</v>
      </c>
      <c r="AB2127">
        <f>IF(AND(data!G2127=2, COUNTIFS(data!A:A, data!A2127, data!G:G, 2) = data!D2127), 1, 0)</f>
        <v>0</v>
      </c>
      <c r="AC2127" t="str">
        <f>IF(AB2127=1, data!D2127, "0")</f>
        <v>0</v>
      </c>
    </row>
    <row r="2128" spans="1:29" x14ac:dyDescent="0.25">
      <c r="A2128" s="1">
        <v>272351</v>
      </c>
      <c r="B2128">
        <v>2</v>
      </c>
      <c r="C2128" s="1" t="s">
        <v>2149</v>
      </c>
      <c r="D2128">
        <v>2</v>
      </c>
      <c r="E2128">
        <v>2</v>
      </c>
      <c r="F2128">
        <v>13</v>
      </c>
      <c r="G2128">
        <v>2</v>
      </c>
      <c r="H2128">
        <v>44</v>
      </c>
      <c r="I2128">
        <v>2</v>
      </c>
      <c r="J2128">
        <v>1</v>
      </c>
      <c r="K2128">
        <v>4</v>
      </c>
      <c r="L2128">
        <v>11</v>
      </c>
      <c r="M2128">
        <v>1</v>
      </c>
      <c r="N2128">
        <v>1</v>
      </c>
      <c r="O2128">
        <v>5</v>
      </c>
      <c r="P2128">
        <v>1</v>
      </c>
      <c r="Q2128">
        <v>6.0916399999999999</v>
      </c>
      <c r="R2128">
        <v>-1</v>
      </c>
      <c r="S2128">
        <v>2</v>
      </c>
      <c r="T2128">
        <v>159.4</v>
      </c>
      <c r="U2128">
        <v>67.3</v>
      </c>
      <c r="V2128">
        <v>26.486999999999998</v>
      </c>
      <c r="W2128">
        <v>0.81899999999999995</v>
      </c>
      <c r="X2128">
        <v>2</v>
      </c>
      <c r="Y2128">
        <v>1</v>
      </c>
      <c r="Z2128">
        <f>IF(AND(MIN(data!D2128:'data'!K2128, data!M2128:'data'!Y2128)&gt;=0, IF(data!L2128&lt;0, FALSE, data!L2128&lt;=95),COUNTA(data!D2128:'data'!Y2128)=22), 1, 0)</f>
        <v>0</v>
      </c>
      <c r="AA2128">
        <f>IF(data!D2128=3, IF(COUNTIFS(data!A:A, data!A2128, data!G:G, "&lt;&gt;2")=0, 1, 0), 0)</f>
        <v>0</v>
      </c>
      <c r="AB2128">
        <f>IF(AND(data!G2128=2, COUNTIFS(data!A:A, data!A2128, data!G:G, 2) = data!D2128), 1, 0)</f>
        <v>0</v>
      </c>
      <c r="AC2128" t="str">
        <f>IF(AB2128=1, data!D2128, "0")</f>
        <v>0</v>
      </c>
    </row>
    <row r="2129" spans="1:29" x14ac:dyDescent="0.25">
      <c r="A2129" s="1">
        <v>272371</v>
      </c>
      <c r="B2129">
        <v>1</v>
      </c>
      <c r="C2129" s="1" t="s">
        <v>2150</v>
      </c>
      <c r="D2129">
        <v>2</v>
      </c>
      <c r="E2129">
        <v>2</v>
      </c>
      <c r="F2129">
        <v>13</v>
      </c>
      <c r="G2129">
        <v>2</v>
      </c>
      <c r="H2129">
        <v>56</v>
      </c>
      <c r="I2129">
        <v>5</v>
      </c>
      <c r="J2129">
        <v>1</v>
      </c>
      <c r="K2129">
        <v>7</v>
      </c>
      <c r="L2129">
        <v>6</v>
      </c>
      <c r="M2129">
        <v>3</v>
      </c>
      <c r="N2129">
        <v>3</v>
      </c>
      <c r="O2129">
        <v>5</v>
      </c>
      <c r="P2129">
        <v>2</v>
      </c>
      <c r="Q2129">
        <v>0</v>
      </c>
      <c r="R2129">
        <v>-1</v>
      </c>
      <c r="S2129">
        <v>0</v>
      </c>
      <c r="T2129">
        <v>161.69999999999999</v>
      </c>
      <c r="U2129">
        <v>94.8</v>
      </c>
      <c r="V2129">
        <v>36.256999999999998</v>
      </c>
      <c r="W2129">
        <v>0.98099999999999998</v>
      </c>
      <c r="X2129">
        <v>2</v>
      </c>
      <c r="Y2129">
        <v>1</v>
      </c>
      <c r="Z2129">
        <f>IF(AND(MIN(data!D2129:'data'!K2129, data!M2129:'data'!Y2129)&gt;=0, IF(data!L2129&lt;0, FALSE, data!L2129&lt;=95),COUNTA(data!D2129:'data'!Y2129)=22), 1, 0)</f>
        <v>0</v>
      </c>
      <c r="AA2129">
        <f>IF(data!D2129=3, IF(COUNTIFS(data!A:A, data!A2129, data!G:G, "&lt;&gt;2")=0, 1, 0), 0)</f>
        <v>0</v>
      </c>
      <c r="AB2129">
        <f>IF(AND(data!G2129=2, COUNTIFS(data!A:A, data!A2129, data!G:G, 2) = data!D2129), 1, 0)</f>
        <v>1</v>
      </c>
      <c r="AC2129">
        <f>IF(AB2129=1, data!D2129, "0")</f>
        <v>2</v>
      </c>
    </row>
    <row r="2130" spans="1:29" x14ac:dyDescent="0.25">
      <c r="A2130" s="1">
        <v>272371</v>
      </c>
      <c r="B2130">
        <v>2</v>
      </c>
      <c r="C2130" s="1" t="s">
        <v>2151</v>
      </c>
      <c r="D2130">
        <v>2</v>
      </c>
      <c r="E2130">
        <v>2</v>
      </c>
      <c r="F2130">
        <v>13</v>
      </c>
      <c r="G2130">
        <v>2</v>
      </c>
      <c r="H2130">
        <v>23</v>
      </c>
      <c r="I2130">
        <v>1</v>
      </c>
      <c r="J2130">
        <v>1</v>
      </c>
      <c r="K2130">
        <v>4</v>
      </c>
      <c r="L2130">
        <v>6</v>
      </c>
      <c r="M2130">
        <v>3</v>
      </c>
      <c r="N2130">
        <v>2</v>
      </c>
      <c r="O2130">
        <v>5</v>
      </c>
      <c r="P2130">
        <v>1</v>
      </c>
      <c r="Q2130">
        <v>2.625</v>
      </c>
      <c r="R2130">
        <v>0</v>
      </c>
      <c r="S2130">
        <v>10</v>
      </c>
      <c r="T2130">
        <v>171.7</v>
      </c>
      <c r="U2130">
        <v>97</v>
      </c>
      <c r="V2130">
        <v>32.902999999999999</v>
      </c>
      <c r="W2130">
        <v>0.80200000000000005</v>
      </c>
      <c r="X2130">
        <v>2</v>
      </c>
      <c r="Y2130">
        <v>1</v>
      </c>
      <c r="Z2130">
        <f>IF(AND(MIN(data!D2130:'data'!K2130, data!M2130:'data'!Y2130)&gt;=0, IF(data!L2130&lt;0, FALSE, data!L2130&lt;=95),COUNTA(data!D2130:'data'!Y2130)=22), 1, 0)</f>
        <v>1</v>
      </c>
      <c r="AA2130">
        <f>IF(data!D2130=3, IF(COUNTIFS(data!A:A, data!A2130, data!G:G, "&lt;&gt;2")=0, 1, 0), 0)</f>
        <v>0</v>
      </c>
      <c r="AB2130">
        <f>IF(AND(data!G2130=2, COUNTIFS(data!A:A, data!A2130, data!G:G, 2) = data!D2130), 1, 0)</f>
        <v>1</v>
      </c>
      <c r="AC2130">
        <f>IF(AB2130=1, data!D2130, "0")</f>
        <v>2</v>
      </c>
    </row>
    <row r="2131" spans="1:29" x14ac:dyDescent="0.25">
      <c r="A2131" s="1">
        <v>273051</v>
      </c>
      <c r="B2131">
        <v>1</v>
      </c>
      <c r="C2131" s="1" t="s">
        <v>2152</v>
      </c>
      <c r="D2131">
        <v>5</v>
      </c>
      <c r="E2131">
        <v>1</v>
      </c>
      <c r="F2131">
        <v>10</v>
      </c>
      <c r="G2131">
        <v>2</v>
      </c>
      <c r="H2131">
        <v>42</v>
      </c>
      <c r="I2131">
        <v>2</v>
      </c>
      <c r="J2131">
        <v>1</v>
      </c>
      <c r="K2131">
        <v>5</v>
      </c>
      <c r="L2131">
        <v>96</v>
      </c>
      <c r="M2131">
        <v>2</v>
      </c>
      <c r="N2131">
        <v>3</v>
      </c>
      <c r="O2131">
        <v>5</v>
      </c>
      <c r="P2131">
        <v>1</v>
      </c>
      <c r="Q2131">
        <v>3.8340000000000001</v>
      </c>
      <c r="R2131">
        <v>-1</v>
      </c>
      <c r="S2131">
        <v>7</v>
      </c>
      <c r="T2131">
        <v>149.5</v>
      </c>
      <c r="U2131">
        <v>88.2</v>
      </c>
      <c r="V2131">
        <v>39.463000000000001</v>
      </c>
      <c r="W2131">
        <v>0.78</v>
      </c>
      <c r="X2131">
        <v>2</v>
      </c>
      <c r="Y2131">
        <v>3</v>
      </c>
      <c r="Z2131">
        <f>IF(AND(MIN(data!D2131:'data'!K2131, data!M2131:'data'!Y2131)&gt;=0, IF(data!L2131&lt;0, FALSE, data!L2131&lt;=95),COUNTA(data!D2131:'data'!Y2131)=22), 1, 0)</f>
        <v>0</v>
      </c>
      <c r="AA2131">
        <f>IF(data!D2131=3, IF(COUNTIFS(data!A:A, data!A2131, data!G:G, "&lt;&gt;2")=0, 1, 0), 0)</f>
        <v>0</v>
      </c>
      <c r="AB2131">
        <f>IF(AND(data!G2131=2, COUNTIFS(data!A:A, data!A2131, data!G:G, 2) = data!D2131), 1, 0)</f>
        <v>0</v>
      </c>
      <c r="AC2131" t="str">
        <f>IF(AB2131=1, data!D2131, "0")</f>
        <v>0</v>
      </c>
    </row>
    <row r="2132" spans="1:29" x14ac:dyDescent="0.25">
      <c r="A2132" s="1">
        <v>273051</v>
      </c>
      <c r="B2132">
        <v>2</v>
      </c>
      <c r="C2132" s="1" t="s">
        <v>2153</v>
      </c>
      <c r="D2132">
        <v>5</v>
      </c>
      <c r="E2132">
        <v>1</v>
      </c>
      <c r="F2132">
        <v>10</v>
      </c>
      <c r="G2132">
        <v>1</v>
      </c>
      <c r="H2132">
        <v>41</v>
      </c>
      <c r="I2132">
        <v>2</v>
      </c>
      <c r="J2132">
        <v>1</v>
      </c>
      <c r="K2132">
        <v>1</v>
      </c>
      <c r="L2132">
        <v>96</v>
      </c>
      <c r="M2132">
        <v>2</v>
      </c>
      <c r="N2132">
        <v>3</v>
      </c>
      <c r="O2132">
        <v>5</v>
      </c>
      <c r="P2132">
        <v>1</v>
      </c>
      <c r="Q2132">
        <v>5.133</v>
      </c>
      <c r="R2132">
        <v>-1</v>
      </c>
      <c r="S2132">
        <v>0</v>
      </c>
      <c r="T2132">
        <v>184.8</v>
      </c>
      <c r="U2132">
        <v>110.5</v>
      </c>
      <c r="V2132">
        <v>32.356000000000002</v>
      </c>
      <c r="W2132">
        <v>0.92600000000000005</v>
      </c>
      <c r="X2132">
        <v>2</v>
      </c>
      <c r="Y2132">
        <v>1</v>
      </c>
      <c r="Z2132">
        <f>IF(AND(MIN(data!D2132:'data'!K2132, data!M2132:'data'!Y2132)&gt;=0, IF(data!L2132&lt;0, FALSE, data!L2132&lt;=95),COUNTA(data!D2132:'data'!Y2132)=22), 1, 0)</f>
        <v>0</v>
      </c>
      <c r="AA2132">
        <f>IF(data!D2132=3, IF(COUNTIFS(data!A:A, data!A2132, data!G:G, "&lt;&gt;2")=0, 1, 0), 0)</f>
        <v>0</v>
      </c>
      <c r="AB2132">
        <f>IF(AND(data!G2132=2, COUNTIFS(data!A:A, data!A2132, data!G:G, 2) = data!D2132), 1, 0)</f>
        <v>0</v>
      </c>
      <c r="AC2132" t="str">
        <f>IF(AB2132=1, data!D2132, "0")</f>
        <v>0</v>
      </c>
    </row>
    <row r="2133" spans="1:29" x14ac:dyDescent="0.25">
      <c r="A2133" s="1">
        <v>273051</v>
      </c>
      <c r="B2133">
        <v>3</v>
      </c>
      <c r="C2133" s="1" t="s">
        <v>2154</v>
      </c>
      <c r="D2133">
        <v>5</v>
      </c>
      <c r="E2133">
        <v>1</v>
      </c>
      <c r="F2133">
        <v>10</v>
      </c>
      <c r="G2133">
        <v>1</v>
      </c>
      <c r="H2133">
        <v>22</v>
      </c>
      <c r="I2133">
        <v>1</v>
      </c>
      <c r="J2133">
        <v>1</v>
      </c>
      <c r="K2133">
        <v>4</v>
      </c>
      <c r="L2133">
        <v>96</v>
      </c>
      <c r="M2133">
        <v>1</v>
      </c>
      <c r="N2133">
        <v>3</v>
      </c>
      <c r="O2133">
        <v>5</v>
      </c>
      <c r="P2133">
        <v>1</v>
      </c>
      <c r="Q2133">
        <v>4.8120000000000003</v>
      </c>
      <c r="R2133">
        <v>4</v>
      </c>
      <c r="S2133">
        <v>0</v>
      </c>
      <c r="T2133">
        <v>172.7</v>
      </c>
      <c r="U2133">
        <v>68.2</v>
      </c>
      <c r="V2133">
        <v>22.867000000000001</v>
      </c>
      <c r="W2133">
        <v>-1</v>
      </c>
      <c r="X2133">
        <v>1</v>
      </c>
      <c r="Y2133">
        <v>2</v>
      </c>
      <c r="Z2133">
        <f>IF(AND(MIN(data!D2133:'data'!K2133, data!M2133:'data'!Y2133)&gt;=0, IF(data!L2133&lt;0, FALSE, data!L2133&lt;=95),COUNTA(data!D2133:'data'!Y2133)=22), 1, 0)</f>
        <v>0</v>
      </c>
      <c r="AA2133">
        <f>IF(data!D2133=3, IF(COUNTIFS(data!A:A, data!A2133, data!G:G, "&lt;&gt;2")=0, 1, 0), 0)</f>
        <v>0</v>
      </c>
      <c r="AB2133">
        <f>IF(AND(data!G2133=2, COUNTIFS(data!A:A, data!A2133, data!G:G, 2) = data!D2133), 1, 0)</f>
        <v>0</v>
      </c>
      <c r="AC2133" t="str">
        <f>IF(AB2133=1, data!D2133, "0")</f>
        <v>0</v>
      </c>
    </row>
    <row r="2134" spans="1:29" x14ac:dyDescent="0.25">
      <c r="A2134" s="1">
        <v>273051</v>
      </c>
      <c r="B2134">
        <v>4</v>
      </c>
      <c r="C2134" s="1" t="s">
        <v>2155</v>
      </c>
      <c r="D2134">
        <v>5</v>
      </c>
      <c r="E2134">
        <v>1</v>
      </c>
      <c r="F2134">
        <v>10</v>
      </c>
      <c r="G2134">
        <v>1</v>
      </c>
      <c r="H2134">
        <v>20</v>
      </c>
      <c r="I2134">
        <v>1</v>
      </c>
      <c r="J2134">
        <v>1</v>
      </c>
      <c r="K2134">
        <v>3</v>
      </c>
      <c r="L2134">
        <v>96</v>
      </c>
      <c r="M2134">
        <v>2</v>
      </c>
      <c r="N2134">
        <v>1</v>
      </c>
      <c r="O2134">
        <v>5</v>
      </c>
      <c r="P2134">
        <v>1</v>
      </c>
      <c r="Q2134">
        <v>12.833</v>
      </c>
      <c r="R2134">
        <v>1</v>
      </c>
      <c r="S2134">
        <v>3</v>
      </c>
      <c r="T2134">
        <v>175.5</v>
      </c>
      <c r="U2134">
        <v>68.900000000000006</v>
      </c>
      <c r="V2134">
        <v>22.37</v>
      </c>
      <c r="W2134">
        <v>0.84399999999999997</v>
      </c>
      <c r="X2134">
        <v>3</v>
      </c>
      <c r="Y2134">
        <v>2</v>
      </c>
      <c r="Z2134">
        <f>IF(AND(MIN(data!D2134:'data'!K2134, data!M2134:'data'!Y2134)&gt;=0, IF(data!L2134&lt;0, FALSE, data!L2134&lt;=95),COUNTA(data!D2134:'data'!Y2134)=22), 1, 0)</f>
        <v>0</v>
      </c>
      <c r="AA2134">
        <f>IF(data!D2134=3, IF(COUNTIFS(data!A:A, data!A2134, data!G:G, "&lt;&gt;2")=0, 1, 0), 0)</f>
        <v>0</v>
      </c>
      <c r="AB2134">
        <f>IF(AND(data!G2134=2, COUNTIFS(data!A:A, data!A2134, data!G:G, 2) = data!D2134), 1, 0)</f>
        <v>0</v>
      </c>
      <c r="AC2134" t="str">
        <f>IF(AB2134=1, data!D2134, "0")</f>
        <v>0</v>
      </c>
    </row>
    <row r="2135" spans="1:29" x14ac:dyDescent="0.25">
      <c r="A2135" s="1">
        <v>273051</v>
      </c>
      <c r="B2135">
        <v>5</v>
      </c>
      <c r="C2135" s="1" t="s">
        <v>2156</v>
      </c>
      <c r="D2135">
        <v>5</v>
      </c>
      <c r="E2135">
        <v>1</v>
      </c>
      <c r="F2135">
        <v>10</v>
      </c>
      <c r="G2135">
        <v>2</v>
      </c>
      <c r="H2135">
        <v>19</v>
      </c>
      <c r="I2135">
        <v>1</v>
      </c>
      <c r="J2135">
        <v>1</v>
      </c>
      <c r="K2135">
        <v>4</v>
      </c>
      <c r="L2135">
        <v>96</v>
      </c>
      <c r="M2135">
        <v>1</v>
      </c>
      <c r="N2135">
        <v>4</v>
      </c>
      <c r="O2135">
        <v>1</v>
      </c>
      <c r="P2135">
        <v>1</v>
      </c>
      <c r="Q2135">
        <v>4.9290000000000003</v>
      </c>
      <c r="R2135">
        <v>3</v>
      </c>
      <c r="S2135">
        <v>2</v>
      </c>
      <c r="T2135">
        <v>168.5</v>
      </c>
      <c r="U2135">
        <v>76.7</v>
      </c>
      <c r="V2135">
        <v>27.013999999999999</v>
      </c>
      <c r="W2135">
        <v>0.745</v>
      </c>
      <c r="X2135">
        <v>2</v>
      </c>
      <c r="Y2135">
        <v>1</v>
      </c>
      <c r="Z2135">
        <f>IF(AND(MIN(data!D2135:'data'!K2135, data!M2135:'data'!Y2135)&gt;=0, IF(data!L2135&lt;0, FALSE, data!L2135&lt;=95),COUNTA(data!D2135:'data'!Y2135)=22), 1, 0)</f>
        <v>0</v>
      </c>
      <c r="AA2135">
        <f>IF(data!D2135=3, IF(COUNTIFS(data!A:A, data!A2135, data!G:G, "&lt;&gt;2")=0, 1, 0), 0)</f>
        <v>0</v>
      </c>
      <c r="AB2135">
        <f>IF(AND(data!G2135=2, COUNTIFS(data!A:A, data!A2135, data!G:G, 2) = data!D2135), 1, 0)</f>
        <v>0</v>
      </c>
      <c r="AC2135" t="str">
        <f>IF(AB2135=1, data!D2135, "0")</f>
        <v>0</v>
      </c>
    </row>
    <row r="2136" spans="1:29" x14ac:dyDescent="0.25">
      <c r="A2136" s="1">
        <v>273151</v>
      </c>
      <c r="B2136">
        <v>1</v>
      </c>
      <c r="C2136" s="1" t="s">
        <v>2157</v>
      </c>
      <c r="D2136">
        <v>2</v>
      </c>
      <c r="E2136">
        <v>1</v>
      </c>
      <c r="F2136">
        <v>10</v>
      </c>
      <c r="G2136">
        <v>1</v>
      </c>
      <c r="H2136">
        <v>65</v>
      </c>
      <c r="I2136">
        <v>2</v>
      </c>
      <c r="J2136">
        <v>1</v>
      </c>
      <c r="K2136">
        <v>7</v>
      </c>
      <c r="L2136">
        <v>7</v>
      </c>
      <c r="M2136">
        <v>2</v>
      </c>
      <c r="N2136">
        <v>3</v>
      </c>
      <c r="O2136">
        <v>5</v>
      </c>
      <c r="P2136">
        <v>1</v>
      </c>
      <c r="Q2136">
        <v>10.587</v>
      </c>
      <c r="R2136">
        <v>-1</v>
      </c>
      <c r="S2136">
        <v>2</v>
      </c>
      <c r="T2136">
        <v>168.3</v>
      </c>
      <c r="U2136">
        <v>92.3</v>
      </c>
      <c r="V2136">
        <v>32.585999999999999</v>
      </c>
      <c r="W2136">
        <v>1.089</v>
      </c>
      <c r="X2136">
        <v>2</v>
      </c>
      <c r="Y2136">
        <v>1</v>
      </c>
      <c r="Z2136">
        <f>IF(AND(MIN(data!D2136:'data'!K2136, data!M2136:'data'!Y2136)&gt;=0, IF(data!L2136&lt;0, FALSE, data!L2136&lt;=95),COUNTA(data!D2136:'data'!Y2136)=22), 1, 0)</f>
        <v>0</v>
      </c>
      <c r="AA2136">
        <f>IF(data!D2136=3, IF(COUNTIFS(data!A:A, data!A2136, data!G:G, "&lt;&gt;2")=0, 1, 0), 0)</f>
        <v>0</v>
      </c>
      <c r="AB2136">
        <f>IF(AND(data!G2136=2, COUNTIFS(data!A:A, data!A2136, data!G:G, 2) = data!D2136), 1, 0)</f>
        <v>0</v>
      </c>
      <c r="AC2136" t="str">
        <f>IF(AB2136=1, data!D2136, "0")</f>
        <v>0</v>
      </c>
    </row>
    <row r="2137" spans="1:29" x14ac:dyDescent="0.25">
      <c r="A2137" s="1">
        <v>273151</v>
      </c>
      <c r="B2137">
        <v>2</v>
      </c>
      <c r="C2137" s="1" t="s">
        <v>2158</v>
      </c>
      <c r="D2137">
        <v>2</v>
      </c>
      <c r="E2137">
        <v>1</v>
      </c>
      <c r="F2137">
        <v>10</v>
      </c>
      <c r="G2137">
        <v>2</v>
      </c>
      <c r="H2137">
        <v>65</v>
      </c>
      <c r="I2137">
        <v>2</v>
      </c>
      <c r="J2137">
        <v>1</v>
      </c>
      <c r="K2137">
        <v>7</v>
      </c>
      <c r="L2137">
        <v>7</v>
      </c>
      <c r="M2137">
        <v>1</v>
      </c>
      <c r="N2137">
        <v>1</v>
      </c>
      <c r="O2137">
        <v>5</v>
      </c>
      <c r="P2137">
        <v>1</v>
      </c>
      <c r="Q2137">
        <v>3.0870000000000002</v>
      </c>
      <c r="R2137">
        <v>-1</v>
      </c>
      <c r="S2137">
        <v>0</v>
      </c>
      <c r="T2137">
        <v>151.4</v>
      </c>
      <c r="U2137">
        <v>78.599999999999994</v>
      </c>
      <c r="V2137">
        <v>34.29</v>
      </c>
      <c r="W2137">
        <v>0.88400000000000001</v>
      </c>
      <c r="X2137">
        <v>-8</v>
      </c>
      <c r="Y2137">
        <v>3</v>
      </c>
      <c r="Z2137">
        <f>IF(AND(MIN(data!D2137:'data'!K2137, data!M2137:'data'!Y2137)&gt;=0, IF(data!L2137&lt;0, FALSE, data!L2137&lt;=95),COUNTA(data!D2137:'data'!Y2137)=22), 1, 0)</f>
        <v>0</v>
      </c>
      <c r="AA2137">
        <f>IF(data!D2137=3, IF(COUNTIFS(data!A:A, data!A2137, data!G:G, "&lt;&gt;2")=0, 1, 0), 0)</f>
        <v>0</v>
      </c>
      <c r="AB2137">
        <f>IF(AND(data!G2137=2, COUNTIFS(data!A:A, data!A2137, data!G:G, 2) = data!D2137), 1, 0)</f>
        <v>0</v>
      </c>
      <c r="AC2137" t="str">
        <f>IF(AB2137=1, data!D2137, "0")</f>
        <v>0</v>
      </c>
    </row>
    <row r="2138" spans="1:29" x14ac:dyDescent="0.25">
      <c r="A2138" s="1">
        <v>273201</v>
      </c>
      <c r="B2138">
        <v>1</v>
      </c>
      <c r="C2138" s="1" t="s">
        <v>2159</v>
      </c>
      <c r="D2138">
        <v>4</v>
      </c>
      <c r="E2138">
        <v>1</v>
      </c>
      <c r="F2138">
        <v>10</v>
      </c>
      <c r="G2138">
        <v>1</v>
      </c>
      <c r="H2138">
        <v>48</v>
      </c>
      <c r="I2138">
        <v>2</v>
      </c>
      <c r="J2138">
        <v>1</v>
      </c>
      <c r="K2138">
        <v>2</v>
      </c>
      <c r="L2138">
        <v>96</v>
      </c>
      <c r="M2138">
        <v>2</v>
      </c>
      <c r="N2138">
        <v>3</v>
      </c>
      <c r="O2138">
        <v>5</v>
      </c>
      <c r="P2138">
        <v>1</v>
      </c>
      <c r="Q2138">
        <v>1.0349999999999999</v>
      </c>
      <c r="R2138">
        <v>-1</v>
      </c>
      <c r="S2138">
        <v>1</v>
      </c>
      <c r="T2138">
        <v>175</v>
      </c>
      <c r="U2138">
        <v>83.3</v>
      </c>
      <c r="V2138">
        <v>27.2</v>
      </c>
      <c r="W2138">
        <v>-1</v>
      </c>
      <c r="X2138">
        <v>2</v>
      </c>
      <c r="Y2138">
        <v>1</v>
      </c>
      <c r="Z2138">
        <f>IF(AND(MIN(data!D2138:'data'!K2138, data!M2138:'data'!Y2138)&gt;=0, IF(data!L2138&lt;0, FALSE, data!L2138&lt;=95),COUNTA(data!D2138:'data'!Y2138)=22), 1, 0)</f>
        <v>0</v>
      </c>
      <c r="AA2138">
        <f>IF(data!D2138=3, IF(COUNTIFS(data!A:A, data!A2138, data!G:G, "&lt;&gt;2")=0, 1, 0), 0)</f>
        <v>0</v>
      </c>
      <c r="AB2138">
        <f>IF(AND(data!G2138=2, COUNTIFS(data!A:A, data!A2138, data!G:G, 2) = data!D2138), 1, 0)</f>
        <v>0</v>
      </c>
      <c r="AC2138" t="str">
        <f>IF(AB2138=1, data!D2138, "0")</f>
        <v>0</v>
      </c>
    </row>
    <row r="2139" spans="1:29" x14ac:dyDescent="0.25">
      <c r="A2139" s="1">
        <v>273201</v>
      </c>
      <c r="B2139">
        <v>2</v>
      </c>
      <c r="C2139" s="1" t="s">
        <v>2160</v>
      </c>
      <c r="D2139">
        <v>4</v>
      </c>
      <c r="E2139">
        <v>1</v>
      </c>
      <c r="F2139">
        <v>10</v>
      </c>
      <c r="G2139">
        <v>2</v>
      </c>
      <c r="H2139">
        <v>47</v>
      </c>
      <c r="I2139">
        <v>2</v>
      </c>
      <c r="J2139">
        <v>1</v>
      </c>
      <c r="K2139">
        <v>6</v>
      </c>
      <c r="L2139">
        <v>96</v>
      </c>
      <c r="M2139">
        <v>1</v>
      </c>
      <c r="N2139">
        <v>3</v>
      </c>
      <c r="O2139">
        <v>5</v>
      </c>
      <c r="P2139">
        <v>1</v>
      </c>
      <c r="Q2139">
        <v>17.5</v>
      </c>
      <c r="R2139">
        <v>-1</v>
      </c>
      <c r="S2139">
        <v>2</v>
      </c>
      <c r="T2139">
        <v>163.4</v>
      </c>
      <c r="U2139">
        <v>63.2</v>
      </c>
      <c r="V2139">
        <v>23.670999999999999</v>
      </c>
      <c r="W2139">
        <v>-1</v>
      </c>
      <c r="X2139">
        <v>1</v>
      </c>
      <c r="Y2139">
        <v>3</v>
      </c>
      <c r="Z2139">
        <f>IF(AND(MIN(data!D2139:'data'!K2139, data!M2139:'data'!Y2139)&gt;=0, IF(data!L2139&lt;0, FALSE, data!L2139&lt;=95),COUNTA(data!D2139:'data'!Y2139)=22), 1, 0)</f>
        <v>0</v>
      </c>
      <c r="AA2139">
        <f>IF(data!D2139=3, IF(COUNTIFS(data!A:A, data!A2139, data!G:G, "&lt;&gt;2")=0, 1, 0), 0)</f>
        <v>0</v>
      </c>
      <c r="AB2139">
        <f>IF(AND(data!G2139=2, COUNTIFS(data!A:A, data!A2139, data!G:G, 2) = data!D2139), 1, 0)</f>
        <v>0</v>
      </c>
      <c r="AC2139" t="str">
        <f>IF(AB2139=1, data!D2139, "0")</f>
        <v>0</v>
      </c>
    </row>
    <row r="2140" spans="1:29" x14ac:dyDescent="0.25">
      <c r="A2140" s="1">
        <v>273201</v>
      </c>
      <c r="B2140">
        <v>3</v>
      </c>
      <c r="C2140" s="1" t="s">
        <v>2161</v>
      </c>
      <c r="D2140">
        <v>4</v>
      </c>
      <c r="E2140">
        <v>1</v>
      </c>
      <c r="F2140">
        <v>10</v>
      </c>
      <c r="G2140">
        <v>1</v>
      </c>
      <c r="H2140">
        <v>21</v>
      </c>
      <c r="I2140">
        <v>1</v>
      </c>
      <c r="J2140">
        <v>1</v>
      </c>
      <c r="K2140">
        <v>1</v>
      </c>
      <c r="L2140">
        <v>96</v>
      </c>
      <c r="M2140">
        <v>1</v>
      </c>
      <c r="N2140">
        <v>1</v>
      </c>
      <c r="O2140">
        <v>5</v>
      </c>
      <c r="P2140">
        <v>1</v>
      </c>
      <c r="Q2140">
        <v>3.7789999999999999</v>
      </c>
      <c r="R2140">
        <v>4</v>
      </c>
      <c r="S2140">
        <v>4</v>
      </c>
      <c r="T2140">
        <v>179.4</v>
      </c>
      <c r="U2140">
        <v>76.7</v>
      </c>
      <c r="V2140">
        <v>23.831</v>
      </c>
      <c r="W2140">
        <v>-1</v>
      </c>
      <c r="X2140">
        <v>1</v>
      </c>
      <c r="Y2140">
        <v>2</v>
      </c>
      <c r="Z2140">
        <f>IF(AND(MIN(data!D2140:'data'!K2140, data!M2140:'data'!Y2140)&gt;=0, IF(data!L2140&lt;0, FALSE, data!L2140&lt;=95),COUNTA(data!D2140:'data'!Y2140)=22), 1, 0)</f>
        <v>0</v>
      </c>
      <c r="AA2140">
        <f>IF(data!D2140=3, IF(COUNTIFS(data!A:A, data!A2140, data!G:G, "&lt;&gt;2")=0, 1, 0), 0)</f>
        <v>0</v>
      </c>
      <c r="AB2140">
        <f>IF(AND(data!G2140=2, COUNTIFS(data!A:A, data!A2140, data!G:G, 2) = data!D2140), 1, 0)</f>
        <v>0</v>
      </c>
      <c r="AC2140" t="str">
        <f>IF(AB2140=1, data!D2140, "0")</f>
        <v>0</v>
      </c>
    </row>
    <row r="2141" spans="1:29" x14ac:dyDescent="0.25">
      <c r="A2141" s="1">
        <v>273201</v>
      </c>
      <c r="B2141">
        <v>4</v>
      </c>
      <c r="C2141" s="1" t="s">
        <v>2162</v>
      </c>
      <c r="D2141">
        <v>4</v>
      </c>
      <c r="E2141">
        <v>1</v>
      </c>
      <c r="F2141">
        <v>10</v>
      </c>
      <c r="G2141">
        <v>2</v>
      </c>
      <c r="H2141">
        <v>85</v>
      </c>
      <c r="I2141">
        <v>5</v>
      </c>
      <c r="J2141">
        <v>1</v>
      </c>
      <c r="K2141">
        <v>7</v>
      </c>
      <c r="L2141">
        <v>96</v>
      </c>
      <c r="M2141">
        <v>1</v>
      </c>
      <c r="N2141">
        <v>1</v>
      </c>
      <c r="O2141">
        <v>5</v>
      </c>
      <c r="P2141">
        <v>2</v>
      </c>
      <c r="Q2141">
        <v>0</v>
      </c>
      <c r="R2141">
        <v>-1</v>
      </c>
      <c r="S2141">
        <v>0</v>
      </c>
      <c r="T2141">
        <v>163.80000000000001</v>
      </c>
      <c r="U2141">
        <v>50.1</v>
      </c>
      <c r="V2141">
        <v>18.672999999999998</v>
      </c>
      <c r="W2141">
        <v>-1</v>
      </c>
      <c r="X2141">
        <v>1</v>
      </c>
      <c r="Y2141">
        <v>3</v>
      </c>
      <c r="Z2141">
        <f>IF(AND(MIN(data!D2141:'data'!K2141, data!M2141:'data'!Y2141)&gt;=0, IF(data!L2141&lt;0, FALSE, data!L2141&lt;=95),COUNTA(data!D2141:'data'!Y2141)=22), 1, 0)</f>
        <v>0</v>
      </c>
      <c r="AA2141">
        <f>IF(data!D2141=3, IF(COUNTIFS(data!A:A, data!A2141, data!G:G, "&lt;&gt;2")=0, 1, 0), 0)</f>
        <v>0</v>
      </c>
      <c r="AB2141">
        <f>IF(AND(data!G2141=2, COUNTIFS(data!A:A, data!A2141, data!G:G, 2) = data!D2141), 1, 0)</f>
        <v>0</v>
      </c>
      <c r="AC2141" t="str">
        <f>IF(AB2141=1, data!D2141, "0")</f>
        <v>0</v>
      </c>
    </row>
    <row r="2142" spans="1:29" x14ac:dyDescent="0.25">
      <c r="A2142" s="1">
        <v>273251</v>
      </c>
      <c r="B2142">
        <v>1</v>
      </c>
      <c r="C2142" s="1" t="s">
        <v>2163</v>
      </c>
      <c r="D2142">
        <v>1</v>
      </c>
      <c r="E2142">
        <v>1</v>
      </c>
      <c r="F2142">
        <v>10</v>
      </c>
      <c r="G2142">
        <v>1</v>
      </c>
      <c r="H2142">
        <v>86</v>
      </c>
      <c r="I2142">
        <v>5</v>
      </c>
      <c r="J2142">
        <v>1</v>
      </c>
      <c r="K2142">
        <v>7</v>
      </c>
      <c r="L2142">
        <v>7</v>
      </c>
      <c r="M2142">
        <v>2</v>
      </c>
      <c r="N2142">
        <v>1</v>
      </c>
      <c r="O2142">
        <v>5</v>
      </c>
      <c r="P2142">
        <v>1</v>
      </c>
      <c r="Q2142">
        <v>7.0289999999999999</v>
      </c>
      <c r="R2142">
        <v>-1</v>
      </c>
      <c r="S2142">
        <v>0</v>
      </c>
      <c r="T2142">
        <v>-1</v>
      </c>
      <c r="U2142">
        <v>-1</v>
      </c>
      <c r="V2142">
        <v>-1</v>
      </c>
      <c r="W2142">
        <v>0.92700000000000005</v>
      </c>
      <c r="X2142">
        <v>2</v>
      </c>
      <c r="Y2142">
        <v>3</v>
      </c>
      <c r="Z2142">
        <f>IF(AND(MIN(data!D2142:'data'!K2142, data!M2142:'data'!Y2142)&gt;=0, IF(data!L2142&lt;0, FALSE, data!L2142&lt;=95),COUNTA(data!D2142:'data'!Y2142)=22), 1, 0)</f>
        <v>0</v>
      </c>
      <c r="AA2142">
        <f>IF(data!D2142=3, IF(COUNTIFS(data!A:A, data!A2142, data!G:G, "&lt;&gt;2")=0, 1, 0), 0)</f>
        <v>0</v>
      </c>
      <c r="AB2142">
        <f>IF(AND(data!G2142=2, COUNTIFS(data!A:A, data!A2142, data!G:G, 2) = data!D2142), 1, 0)</f>
        <v>0</v>
      </c>
      <c r="AC2142" t="str">
        <f>IF(AB2142=1, data!D2142, "0")</f>
        <v>0</v>
      </c>
    </row>
    <row r="2143" spans="1:29" x14ac:dyDescent="0.25">
      <c r="A2143" s="1">
        <v>273271</v>
      </c>
      <c r="B2143">
        <v>1</v>
      </c>
      <c r="C2143" s="1" t="s">
        <v>2164</v>
      </c>
      <c r="D2143">
        <v>4</v>
      </c>
      <c r="E2143">
        <v>1</v>
      </c>
      <c r="F2143">
        <v>10</v>
      </c>
      <c r="G2143">
        <v>2</v>
      </c>
      <c r="H2143">
        <v>34</v>
      </c>
      <c r="I2143">
        <v>2</v>
      </c>
      <c r="J2143">
        <v>1</v>
      </c>
      <c r="K2143">
        <v>3</v>
      </c>
      <c r="L2143">
        <v>17</v>
      </c>
      <c r="M2143">
        <v>1</v>
      </c>
      <c r="N2143">
        <v>1</v>
      </c>
      <c r="O2143">
        <v>5</v>
      </c>
      <c r="P2143">
        <v>1</v>
      </c>
      <c r="Q2143">
        <v>0.317</v>
      </c>
      <c r="R2143">
        <v>-1</v>
      </c>
      <c r="S2143">
        <v>0</v>
      </c>
      <c r="T2143">
        <v>164</v>
      </c>
      <c r="U2143">
        <v>61</v>
      </c>
      <c r="V2143">
        <v>22.68</v>
      </c>
      <c r="W2143">
        <v>0.79</v>
      </c>
      <c r="X2143">
        <v>1</v>
      </c>
      <c r="Y2143">
        <v>3</v>
      </c>
      <c r="Z2143">
        <f>IF(AND(MIN(data!D2143:'data'!K2143, data!M2143:'data'!Y2143)&gt;=0, IF(data!L2143&lt;0, FALSE, data!L2143&lt;=95),COUNTA(data!D2143:'data'!Y2143)=22), 1, 0)</f>
        <v>0</v>
      </c>
      <c r="AA2143">
        <f>IF(data!D2143=3, IF(COUNTIFS(data!A:A, data!A2143, data!G:G, "&lt;&gt;2")=0, 1, 0), 0)</f>
        <v>0</v>
      </c>
      <c r="AB2143">
        <f>IF(AND(data!G2143=2, COUNTIFS(data!A:A, data!A2143, data!G:G, 2) = data!D2143), 1, 0)</f>
        <v>0</v>
      </c>
      <c r="AC2143" t="str">
        <f>IF(AB2143=1, data!D2143, "0")</f>
        <v>0</v>
      </c>
    </row>
    <row r="2144" spans="1:29" x14ac:dyDescent="0.25">
      <c r="A2144" s="1">
        <v>273271</v>
      </c>
      <c r="B2144">
        <v>2</v>
      </c>
      <c r="C2144" s="1" t="s">
        <v>2165</v>
      </c>
      <c r="D2144">
        <v>4</v>
      </c>
      <c r="E2144">
        <v>1</v>
      </c>
      <c r="F2144">
        <v>10</v>
      </c>
      <c r="G2144">
        <v>1</v>
      </c>
      <c r="H2144">
        <v>34</v>
      </c>
      <c r="I2144">
        <v>2</v>
      </c>
      <c r="J2144">
        <v>1</v>
      </c>
      <c r="K2144">
        <v>2</v>
      </c>
      <c r="L2144">
        <v>17</v>
      </c>
      <c r="M2144">
        <v>2</v>
      </c>
      <c r="N2144">
        <v>1</v>
      </c>
      <c r="O2144">
        <v>5</v>
      </c>
      <c r="P2144">
        <v>1</v>
      </c>
      <c r="Q2144">
        <v>22.904</v>
      </c>
      <c r="R2144">
        <v>-1</v>
      </c>
      <c r="S2144">
        <v>0</v>
      </c>
      <c r="T2144">
        <v>182.4</v>
      </c>
      <c r="U2144">
        <v>76.5</v>
      </c>
      <c r="V2144">
        <v>22.994</v>
      </c>
      <c r="W2144">
        <v>0.84499999999999997</v>
      </c>
      <c r="X2144">
        <v>1</v>
      </c>
      <c r="Y2144">
        <v>3</v>
      </c>
      <c r="Z2144">
        <f>IF(AND(MIN(data!D2144:'data'!K2144, data!M2144:'data'!Y2144)&gt;=0, IF(data!L2144&lt;0, FALSE, data!L2144&lt;=95),COUNTA(data!D2144:'data'!Y2144)=22), 1, 0)</f>
        <v>0</v>
      </c>
      <c r="AA2144">
        <f>IF(data!D2144=3, IF(COUNTIFS(data!A:A, data!A2144, data!G:G, "&lt;&gt;2")=0, 1, 0), 0)</f>
        <v>0</v>
      </c>
      <c r="AB2144">
        <f>IF(AND(data!G2144=2, COUNTIFS(data!A:A, data!A2144, data!G:G, 2) = data!D2144), 1, 0)</f>
        <v>0</v>
      </c>
      <c r="AC2144" t="str">
        <f>IF(AB2144=1, data!D2144, "0")</f>
        <v>0</v>
      </c>
    </row>
    <row r="2145" spans="1:29" x14ac:dyDescent="0.25">
      <c r="A2145" s="1">
        <v>273271</v>
      </c>
      <c r="B2145">
        <v>3</v>
      </c>
      <c r="C2145" s="1" t="s">
        <v>2166</v>
      </c>
      <c r="D2145">
        <v>4</v>
      </c>
      <c r="E2145">
        <v>1</v>
      </c>
      <c r="F2145">
        <v>10</v>
      </c>
      <c r="G2145">
        <v>1</v>
      </c>
      <c r="H2145">
        <v>5</v>
      </c>
      <c r="I2145">
        <v>-1</v>
      </c>
      <c r="J2145">
        <v>1</v>
      </c>
      <c r="K2145">
        <v>-1</v>
      </c>
      <c r="L2145">
        <v>17</v>
      </c>
      <c r="M2145">
        <v>1</v>
      </c>
      <c r="N2145">
        <v>-1</v>
      </c>
      <c r="O2145">
        <v>-1</v>
      </c>
      <c r="P2145">
        <v>-1</v>
      </c>
      <c r="Q2145">
        <v>-1</v>
      </c>
      <c r="R2145">
        <v>-1</v>
      </c>
      <c r="S2145">
        <v>-2</v>
      </c>
      <c r="T2145">
        <v>112.6</v>
      </c>
      <c r="U2145">
        <v>19.2</v>
      </c>
      <c r="V2145">
        <v>15.143000000000001</v>
      </c>
      <c r="W2145">
        <v>-1</v>
      </c>
      <c r="X2145">
        <v>-2</v>
      </c>
      <c r="Y2145">
        <v>-2</v>
      </c>
      <c r="Z2145">
        <f>IF(AND(MIN(data!D2145:'data'!K2145, data!M2145:'data'!Y2145)&gt;=0, IF(data!L2145&lt;0, FALSE, data!L2145&lt;=95),COUNTA(data!D2145:'data'!Y2145)=22), 1, 0)</f>
        <v>0</v>
      </c>
      <c r="AA2145">
        <f>IF(data!D2145=3, IF(COUNTIFS(data!A:A, data!A2145, data!G:G, "&lt;&gt;2")=0, 1, 0), 0)</f>
        <v>0</v>
      </c>
      <c r="AB2145">
        <f>IF(AND(data!G2145=2, COUNTIFS(data!A:A, data!A2145, data!G:G, 2) = data!D2145), 1, 0)</f>
        <v>0</v>
      </c>
      <c r="AC2145" t="str">
        <f>IF(AB2145=1, data!D2145, "0")</f>
        <v>0</v>
      </c>
    </row>
    <row r="2146" spans="1:29" x14ac:dyDescent="0.25">
      <c r="A2146" s="1">
        <v>273271</v>
      </c>
      <c r="B2146">
        <v>4</v>
      </c>
      <c r="C2146" s="1" t="s">
        <v>2167</v>
      </c>
      <c r="D2146">
        <v>4</v>
      </c>
      <c r="E2146">
        <v>1</v>
      </c>
      <c r="F2146">
        <v>10</v>
      </c>
      <c r="G2146">
        <v>2</v>
      </c>
      <c r="H2146">
        <v>2</v>
      </c>
      <c r="I2146">
        <v>-1</v>
      </c>
      <c r="J2146">
        <v>1</v>
      </c>
      <c r="K2146">
        <v>-1</v>
      </c>
      <c r="L2146">
        <v>17</v>
      </c>
      <c r="M2146">
        <v>1</v>
      </c>
      <c r="N2146">
        <v>-1</v>
      </c>
      <c r="O2146">
        <v>-1</v>
      </c>
      <c r="P2146">
        <v>-1</v>
      </c>
      <c r="Q2146">
        <v>-1</v>
      </c>
      <c r="R2146">
        <v>-1</v>
      </c>
      <c r="S2146">
        <v>-2</v>
      </c>
      <c r="T2146">
        <v>89.7</v>
      </c>
      <c r="U2146">
        <v>12.3</v>
      </c>
      <c r="V2146">
        <v>15.287000000000001</v>
      </c>
      <c r="W2146">
        <v>-1</v>
      </c>
      <c r="X2146">
        <v>-2</v>
      </c>
      <c r="Y2146">
        <v>-2</v>
      </c>
      <c r="Z2146">
        <f>IF(AND(MIN(data!D2146:'data'!K2146, data!M2146:'data'!Y2146)&gt;=0, IF(data!L2146&lt;0, FALSE, data!L2146&lt;=95),COUNTA(data!D2146:'data'!Y2146)=22), 1, 0)</f>
        <v>0</v>
      </c>
      <c r="AA2146">
        <f>IF(data!D2146=3, IF(COUNTIFS(data!A:A, data!A2146, data!G:G, "&lt;&gt;2")=0, 1, 0), 0)</f>
        <v>0</v>
      </c>
      <c r="AB2146">
        <f>IF(AND(data!G2146=2, COUNTIFS(data!A:A, data!A2146, data!G:G, 2) = data!D2146), 1, 0)</f>
        <v>0</v>
      </c>
      <c r="AC2146" t="str">
        <f>IF(AB2146=1, data!D2146, "0")</f>
        <v>0</v>
      </c>
    </row>
    <row r="2147" spans="1:29" x14ac:dyDescent="0.25">
      <c r="A2147" s="1">
        <v>273341</v>
      </c>
      <c r="B2147">
        <v>1</v>
      </c>
      <c r="C2147" s="1" t="s">
        <v>2168</v>
      </c>
      <c r="D2147">
        <v>2</v>
      </c>
      <c r="E2147">
        <v>1</v>
      </c>
      <c r="F2147">
        <v>10</v>
      </c>
      <c r="G2147">
        <v>1</v>
      </c>
      <c r="H2147">
        <v>31</v>
      </c>
      <c r="I2147">
        <v>2</v>
      </c>
      <c r="J2147">
        <v>1</v>
      </c>
      <c r="K2147">
        <v>2</v>
      </c>
      <c r="L2147">
        <v>20</v>
      </c>
      <c r="M2147">
        <v>1</v>
      </c>
      <c r="N2147">
        <v>1</v>
      </c>
      <c r="O2147">
        <v>5</v>
      </c>
      <c r="P2147">
        <v>1</v>
      </c>
      <c r="Q2147">
        <v>6.8659999999999997</v>
      </c>
      <c r="R2147">
        <v>-1</v>
      </c>
      <c r="S2147">
        <v>1</v>
      </c>
      <c r="T2147">
        <v>183.8</v>
      </c>
      <c r="U2147">
        <v>91.3</v>
      </c>
      <c r="V2147">
        <v>27.026</v>
      </c>
      <c r="W2147">
        <v>0.86599999999999999</v>
      </c>
      <c r="X2147">
        <v>1</v>
      </c>
      <c r="Y2147">
        <v>3</v>
      </c>
      <c r="Z2147">
        <f>IF(AND(MIN(data!D2147:'data'!K2147, data!M2147:'data'!Y2147)&gt;=0, IF(data!L2147&lt;0, FALSE, data!L2147&lt;=95),COUNTA(data!D2147:'data'!Y2147)=22), 1, 0)</f>
        <v>0</v>
      </c>
      <c r="AA2147">
        <f>IF(data!D2147=3, IF(COUNTIFS(data!A:A, data!A2147, data!G:G, "&lt;&gt;2")=0, 1, 0), 0)</f>
        <v>0</v>
      </c>
      <c r="AB2147">
        <f>IF(AND(data!G2147=2, COUNTIFS(data!A:A, data!A2147, data!G:G, 2) = data!D2147), 1, 0)</f>
        <v>0</v>
      </c>
      <c r="AC2147" t="str">
        <f>IF(AB2147=1, data!D2147, "0")</f>
        <v>0</v>
      </c>
    </row>
    <row r="2148" spans="1:29" x14ac:dyDescent="0.25">
      <c r="A2148" s="1">
        <v>273341</v>
      </c>
      <c r="B2148">
        <v>2</v>
      </c>
      <c r="C2148" s="1" t="s">
        <v>2169</v>
      </c>
      <c r="D2148">
        <v>2</v>
      </c>
      <c r="E2148">
        <v>1</v>
      </c>
      <c r="F2148">
        <v>10</v>
      </c>
      <c r="G2148">
        <v>2</v>
      </c>
      <c r="H2148">
        <v>34</v>
      </c>
      <c r="I2148">
        <v>2</v>
      </c>
      <c r="J2148">
        <v>1</v>
      </c>
      <c r="K2148">
        <v>4</v>
      </c>
      <c r="L2148">
        <v>20</v>
      </c>
      <c r="M2148">
        <v>1</v>
      </c>
      <c r="N2148">
        <v>3</v>
      </c>
      <c r="O2148">
        <v>5</v>
      </c>
      <c r="P2148">
        <v>1</v>
      </c>
      <c r="Q2148">
        <v>0.17299999999999999</v>
      </c>
      <c r="R2148">
        <v>-1</v>
      </c>
      <c r="S2148">
        <v>0</v>
      </c>
      <c r="T2148">
        <v>155.6</v>
      </c>
      <c r="U2148">
        <v>-1</v>
      </c>
      <c r="V2148">
        <v>-1</v>
      </c>
      <c r="W2148">
        <v>-1</v>
      </c>
      <c r="X2148">
        <v>1</v>
      </c>
      <c r="Y2148">
        <v>3</v>
      </c>
      <c r="Z2148">
        <f>IF(AND(MIN(data!D2148:'data'!K2148, data!M2148:'data'!Y2148)&gt;=0, IF(data!L2148&lt;0, FALSE, data!L2148&lt;=95),COUNTA(data!D2148:'data'!Y2148)=22), 1, 0)</f>
        <v>0</v>
      </c>
      <c r="AA2148">
        <f>IF(data!D2148=3, IF(COUNTIFS(data!A:A, data!A2148, data!G:G, "&lt;&gt;2")=0, 1, 0), 0)</f>
        <v>0</v>
      </c>
      <c r="AB2148">
        <f>IF(AND(data!G2148=2, COUNTIFS(data!A:A, data!A2148, data!G:G, 2) = data!D2148), 1, 0)</f>
        <v>0</v>
      </c>
      <c r="AC2148" t="str">
        <f>IF(AB2148=1, data!D2148, "0")</f>
        <v>0</v>
      </c>
    </row>
    <row r="2149" spans="1:29" x14ac:dyDescent="0.25">
      <c r="A2149" s="1">
        <v>273351</v>
      </c>
      <c r="B2149">
        <v>1</v>
      </c>
      <c r="C2149" s="1" t="s">
        <v>2170</v>
      </c>
      <c r="D2149">
        <v>1</v>
      </c>
      <c r="E2149">
        <v>1</v>
      </c>
      <c r="F2149">
        <v>10</v>
      </c>
      <c r="G2149">
        <v>1</v>
      </c>
      <c r="H2149">
        <v>64</v>
      </c>
      <c r="I2149">
        <v>5</v>
      </c>
      <c r="J2149">
        <v>1</v>
      </c>
      <c r="K2149">
        <v>3</v>
      </c>
      <c r="L2149">
        <v>10</v>
      </c>
      <c r="M2149">
        <v>1</v>
      </c>
      <c r="N2149">
        <v>4</v>
      </c>
      <c r="O2149">
        <v>2</v>
      </c>
      <c r="P2149">
        <v>2</v>
      </c>
      <c r="Q2149">
        <v>0</v>
      </c>
      <c r="R2149">
        <v>-1</v>
      </c>
      <c r="S2149">
        <v>0</v>
      </c>
      <c r="T2149">
        <v>153.9</v>
      </c>
      <c r="U2149">
        <v>57.2</v>
      </c>
      <c r="V2149">
        <v>24.15</v>
      </c>
      <c r="W2149">
        <v>0.82799999999999996</v>
      </c>
      <c r="X2149">
        <v>1</v>
      </c>
      <c r="Y2149">
        <v>3</v>
      </c>
      <c r="Z2149">
        <f>IF(AND(MIN(data!D2149:'data'!K2149, data!M2149:'data'!Y2149)&gt;=0, IF(data!L2149&lt;0, FALSE, data!L2149&lt;=95),COUNTA(data!D2149:'data'!Y2149)=22), 1, 0)</f>
        <v>0</v>
      </c>
      <c r="AA2149">
        <f>IF(data!D2149=3, IF(COUNTIFS(data!A:A, data!A2149, data!G:G, "&lt;&gt;2")=0, 1, 0), 0)</f>
        <v>0</v>
      </c>
      <c r="AB2149">
        <f>IF(AND(data!G2149=2, COUNTIFS(data!A:A, data!A2149, data!G:G, 2) = data!D2149), 1, 0)</f>
        <v>0</v>
      </c>
      <c r="AC2149" t="str">
        <f>IF(AB2149=1, data!D2149, "0")</f>
        <v>0</v>
      </c>
    </row>
    <row r="2150" spans="1:29" x14ac:dyDescent="0.25">
      <c r="A2150" s="1">
        <v>273371</v>
      </c>
      <c r="B2150">
        <v>1</v>
      </c>
      <c r="C2150" s="1" t="s">
        <v>2171</v>
      </c>
      <c r="D2150">
        <v>1</v>
      </c>
      <c r="E2150">
        <v>1</v>
      </c>
      <c r="F2150">
        <v>10</v>
      </c>
      <c r="G2150">
        <v>2</v>
      </c>
      <c r="H2150">
        <v>58</v>
      </c>
      <c r="I2150">
        <v>4</v>
      </c>
      <c r="J2150">
        <v>1</v>
      </c>
      <c r="K2150">
        <v>7</v>
      </c>
      <c r="L2150">
        <v>12</v>
      </c>
      <c r="M2150">
        <v>1</v>
      </c>
      <c r="N2150">
        <v>3</v>
      </c>
      <c r="O2150">
        <v>5</v>
      </c>
      <c r="P2150">
        <v>1</v>
      </c>
      <c r="Q2150">
        <v>35.375</v>
      </c>
      <c r="R2150">
        <v>-1</v>
      </c>
      <c r="S2150">
        <v>0</v>
      </c>
      <c r="T2150">
        <v>158.5</v>
      </c>
      <c r="U2150">
        <v>68.400000000000006</v>
      </c>
      <c r="V2150">
        <v>27.227</v>
      </c>
      <c r="W2150">
        <v>0.78400000000000003</v>
      </c>
      <c r="X2150">
        <v>2</v>
      </c>
      <c r="Y2150">
        <v>1</v>
      </c>
      <c r="Z2150">
        <f>IF(AND(MIN(data!D2150:'data'!K2150, data!M2150:'data'!Y2150)&gt;=0, IF(data!L2150&lt;0, FALSE, data!L2150&lt;=95),COUNTA(data!D2150:'data'!Y2150)=22), 1, 0)</f>
        <v>0</v>
      </c>
      <c r="AA2150">
        <f>IF(data!D2150=3, IF(COUNTIFS(data!A:A, data!A2150, data!G:G, "&lt;&gt;2")=0, 1, 0), 0)</f>
        <v>0</v>
      </c>
      <c r="AB2150">
        <f>IF(AND(data!G2150=2, COUNTIFS(data!A:A, data!A2150, data!G:G, 2) = data!D2150), 1, 0)</f>
        <v>1</v>
      </c>
      <c r="AC2150">
        <f>IF(AB2150=1, data!D2150, "0")</f>
        <v>1</v>
      </c>
    </row>
    <row r="2151" spans="1:29" x14ac:dyDescent="0.25">
      <c r="A2151" s="1">
        <v>274051</v>
      </c>
      <c r="B2151">
        <v>1</v>
      </c>
      <c r="C2151" s="1" t="s">
        <v>2172</v>
      </c>
      <c r="D2151">
        <v>2</v>
      </c>
      <c r="E2151">
        <v>4</v>
      </c>
      <c r="F2151">
        <v>25</v>
      </c>
      <c r="G2151">
        <v>1</v>
      </c>
      <c r="H2151">
        <v>77</v>
      </c>
      <c r="I2151">
        <v>2</v>
      </c>
      <c r="J2151">
        <v>1</v>
      </c>
      <c r="K2151">
        <v>7</v>
      </c>
      <c r="L2151">
        <v>97</v>
      </c>
      <c r="M2151">
        <v>3</v>
      </c>
      <c r="N2151">
        <v>1</v>
      </c>
      <c r="O2151">
        <v>5</v>
      </c>
      <c r="P2151">
        <v>1</v>
      </c>
      <c r="Q2151">
        <v>1.095</v>
      </c>
      <c r="R2151">
        <v>-1</v>
      </c>
      <c r="S2151">
        <v>1</v>
      </c>
      <c r="T2151">
        <v>167.2</v>
      </c>
      <c r="U2151">
        <v>63.2</v>
      </c>
      <c r="V2151">
        <v>22.606999999999999</v>
      </c>
      <c r="W2151">
        <v>0.9</v>
      </c>
      <c r="X2151">
        <v>3</v>
      </c>
      <c r="Y2151">
        <v>3</v>
      </c>
      <c r="Z2151">
        <f>IF(AND(MIN(data!D2151:'data'!K2151, data!M2151:'data'!Y2151)&gt;=0, IF(data!L2151&lt;0, FALSE, data!L2151&lt;=95),COUNTA(data!D2151:'data'!Y2151)=22), 1, 0)</f>
        <v>0</v>
      </c>
      <c r="AA2151">
        <f>IF(data!D2151=3, IF(COUNTIFS(data!A:A, data!A2151, data!G:G, "&lt;&gt;2")=0, 1, 0), 0)</f>
        <v>0</v>
      </c>
      <c r="AB2151">
        <f>IF(AND(data!G2151=2, COUNTIFS(data!A:A, data!A2151, data!G:G, 2) = data!D2151), 1, 0)</f>
        <v>0</v>
      </c>
      <c r="AC2151" t="str">
        <f>IF(AB2151=1, data!D2151, "0")</f>
        <v>0</v>
      </c>
    </row>
    <row r="2152" spans="1:29" x14ac:dyDescent="0.25">
      <c r="A2152" s="1">
        <v>274051</v>
      </c>
      <c r="B2152">
        <v>2</v>
      </c>
      <c r="C2152" s="1" t="s">
        <v>2173</v>
      </c>
      <c r="D2152">
        <v>2</v>
      </c>
      <c r="E2152">
        <v>4</v>
      </c>
      <c r="F2152">
        <v>25</v>
      </c>
      <c r="G2152">
        <v>2</v>
      </c>
      <c r="H2152">
        <v>76</v>
      </c>
      <c r="I2152">
        <v>2</v>
      </c>
      <c r="J2152">
        <v>1</v>
      </c>
      <c r="K2152">
        <v>6</v>
      </c>
      <c r="L2152">
        <v>97</v>
      </c>
      <c r="M2152">
        <v>2</v>
      </c>
      <c r="N2152">
        <v>1</v>
      </c>
      <c r="O2152">
        <v>5</v>
      </c>
      <c r="P2152">
        <v>1</v>
      </c>
      <c r="Q2152">
        <v>3.3450000000000002</v>
      </c>
      <c r="R2152">
        <v>-1</v>
      </c>
      <c r="S2152">
        <v>0</v>
      </c>
      <c r="T2152">
        <v>161</v>
      </c>
      <c r="U2152">
        <v>56.5</v>
      </c>
      <c r="V2152">
        <v>21.797000000000001</v>
      </c>
      <c r="W2152">
        <v>0.80900000000000005</v>
      </c>
      <c r="X2152">
        <v>1</v>
      </c>
      <c r="Y2152">
        <v>3</v>
      </c>
      <c r="Z2152">
        <f>IF(AND(MIN(data!D2152:'data'!K2152, data!M2152:'data'!Y2152)&gt;=0, IF(data!L2152&lt;0, FALSE, data!L2152&lt;=95),COUNTA(data!D2152:'data'!Y2152)=22), 1, 0)</f>
        <v>0</v>
      </c>
      <c r="AA2152">
        <f>IF(data!D2152=3, IF(COUNTIFS(data!A:A, data!A2152, data!G:G, "&lt;&gt;2")=0, 1, 0), 0)</f>
        <v>0</v>
      </c>
      <c r="AB2152">
        <f>IF(AND(data!G2152=2, COUNTIFS(data!A:A, data!A2152, data!G:G, 2) = data!D2152), 1, 0)</f>
        <v>0</v>
      </c>
      <c r="AC2152" t="str">
        <f>IF(AB2152=1, data!D2152, "0")</f>
        <v>0</v>
      </c>
    </row>
    <row r="2153" spans="1:29" x14ac:dyDescent="0.25">
      <c r="A2153" s="1">
        <v>274151</v>
      </c>
      <c r="B2153">
        <v>1</v>
      </c>
      <c r="C2153" s="1" t="s">
        <v>2174</v>
      </c>
      <c r="D2153">
        <v>1</v>
      </c>
      <c r="E2153">
        <v>4</v>
      </c>
      <c r="F2153">
        <v>25</v>
      </c>
      <c r="G2153">
        <v>1</v>
      </c>
      <c r="H2153">
        <v>58</v>
      </c>
      <c r="I2153">
        <v>1</v>
      </c>
      <c r="J2153">
        <v>1</v>
      </c>
      <c r="K2153">
        <v>4</v>
      </c>
      <c r="L2153">
        <v>9</v>
      </c>
      <c r="M2153">
        <v>2</v>
      </c>
      <c r="N2153">
        <v>1</v>
      </c>
      <c r="O2153">
        <v>5</v>
      </c>
      <c r="P2153">
        <v>2</v>
      </c>
      <c r="Q2153">
        <v>0</v>
      </c>
      <c r="R2153">
        <v>-1</v>
      </c>
      <c r="S2153">
        <v>0</v>
      </c>
      <c r="T2153">
        <v>177.5</v>
      </c>
      <c r="U2153">
        <v>70.8</v>
      </c>
      <c r="V2153">
        <v>22.472000000000001</v>
      </c>
      <c r="W2153">
        <v>0.90900000000000003</v>
      </c>
      <c r="X2153">
        <v>1</v>
      </c>
      <c r="Y2153">
        <v>1</v>
      </c>
      <c r="Z2153">
        <f>IF(AND(MIN(data!D2153:'data'!K2153, data!M2153:'data'!Y2153)&gt;=0, IF(data!L2153&lt;0, FALSE, data!L2153&lt;=95),COUNTA(data!D2153:'data'!Y2153)=22), 1, 0)</f>
        <v>0</v>
      </c>
      <c r="AA2153">
        <f>IF(data!D2153=3, IF(COUNTIFS(data!A:A, data!A2153, data!G:G, "&lt;&gt;2")=0, 1, 0), 0)</f>
        <v>0</v>
      </c>
      <c r="AB2153">
        <f>IF(AND(data!G2153=2, COUNTIFS(data!A:A, data!A2153, data!G:G, 2) = data!D2153), 1, 0)</f>
        <v>0</v>
      </c>
      <c r="AC2153" t="str">
        <f>IF(AB2153=1, data!D2153, "0")</f>
        <v>0</v>
      </c>
    </row>
    <row r="2154" spans="1:29" x14ac:dyDescent="0.25">
      <c r="A2154" s="1">
        <v>274181</v>
      </c>
      <c r="B2154">
        <v>1</v>
      </c>
      <c r="C2154" s="1" t="s">
        <v>2175</v>
      </c>
      <c r="D2154">
        <v>4</v>
      </c>
      <c r="E2154">
        <v>4</v>
      </c>
      <c r="F2154">
        <v>25</v>
      </c>
      <c r="G2154">
        <v>1</v>
      </c>
      <c r="H2154">
        <v>45</v>
      </c>
      <c r="I2154">
        <v>2</v>
      </c>
      <c r="J2154">
        <v>1</v>
      </c>
      <c r="K2154">
        <v>1</v>
      </c>
      <c r="L2154">
        <v>25</v>
      </c>
      <c r="M2154">
        <v>2</v>
      </c>
      <c r="N2154">
        <v>1</v>
      </c>
      <c r="O2154">
        <v>5</v>
      </c>
      <c r="P2154">
        <v>1</v>
      </c>
      <c r="Q2154">
        <v>106.529</v>
      </c>
      <c r="R2154">
        <v>-1</v>
      </c>
      <c r="S2154">
        <v>0</v>
      </c>
      <c r="T2154">
        <v>166.1</v>
      </c>
      <c r="U2154">
        <v>73.2</v>
      </c>
      <c r="V2154">
        <v>26.532</v>
      </c>
      <c r="W2154">
        <v>0.90200000000000002</v>
      </c>
      <c r="X2154">
        <v>2</v>
      </c>
      <c r="Y2154">
        <v>3</v>
      </c>
      <c r="Z2154">
        <f>IF(AND(MIN(data!D2154:'data'!K2154, data!M2154:'data'!Y2154)&gt;=0, IF(data!L2154&lt;0, FALSE, data!L2154&lt;=95),COUNTA(data!D2154:'data'!Y2154)=22), 1, 0)</f>
        <v>0</v>
      </c>
      <c r="AA2154">
        <f>IF(data!D2154=3, IF(COUNTIFS(data!A:A, data!A2154, data!G:G, "&lt;&gt;2")=0, 1, 0), 0)</f>
        <v>0</v>
      </c>
      <c r="AB2154">
        <f>IF(AND(data!G2154=2, COUNTIFS(data!A:A, data!A2154, data!G:G, 2) = data!D2154), 1, 0)</f>
        <v>0</v>
      </c>
      <c r="AC2154" t="str">
        <f>IF(AB2154=1, data!D2154, "0")</f>
        <v>0</v>
      </c>
    </row>
    <row r="2155" spans="1:29" x14ac:dyDescent="0.25">
      <c r="A2155" s="1">
        <v>274181</v>
      </c>
      <c r="B2155">
        <v>2</v>
      </c>
      <c r="C2155" s="1" t="s">
        <v>2176</v>
      </c>
      <c r="D2155">
        <v>4</v>
      </c>
      <c r="E2155">
        <v>4</v>
      </c>
      <c r="F2155">
        <v>25</v>
      </c>
      <c r="G2155">
        <v>2</v>
      </c>
      <c r="H2155">
        <v>41</v>
      </c>
      <c r="I2155">
        <v>2</v>
      </c>
      <c r="J2155">
        <v>7</v>
      </c>
      <c r="K2155">
        <v>3</v>
      </c>
      <c r="L2155">
        <v>25</v>
      </c>
      <c r="M2155">
        <v>2</v>
      </c>
      <c r="N2155">
        <v>1</v>
      </c>
      <c r="O2155">
        <v>5</v>
      </c>
      <c r="P2155">
        <v>1</v>
      </c>
      <c r="Q2155">
        <v>13.644</v>
      </c>
      <c r="R2155">
        <v>-1</v>
      </c>
      <c r="S2155">
        <v>0</v>
      </c>
      <c r="T2155">
        <v>157.1</v>
      </c>
      <c r="U2155">
        <v>73.8</v>
      </c>
      <c r="V2155">
        <v>29.902000000000001</v>
      </c>
      <c r="W2155">
        <v>0.85199999999999998</v>
      </c>
      <c r="X2155">
        <v>2</v>
      </c>
      <c r="Y2155">
        <v>1</v>
      </c>
      <c r="Z2155">
        <f>IF(AND(MIN(data!D2155:'data'!K2155, data!M2155:'data'!Y2155)&gt;=0, IF(data!L2155&lt;0, FALSE, data!L2155&lt;=95),COUNTA(data!D2155:'data'!Y2155)=22), 1, 0)</f>
        <v>0</v>
      </c>
      <c r="AA2155">
        <f>IF(data!D2155=3, IF(COUNTIFS(data!A:A, data!A2155, data!G:G, "&lt;&gt;2")=0, 1, 0), 0)</f>
        <v>0</v>
      </c>
      <c r="AB2155">
        <f>IF(AND(data!G2155=2, COUNTIFS(data!A:A, data!A2155, data!G:G, 2) = data!D2155), 1, 0)</f>
        <v>0</v>
      </c>
      <c r="AC2155" t="str">
        <f>IF(AB2155=1, data!D2155, "0")</f>
        <v>0</v>
      </c>
    </row>
    <row r="2156" spans="1:29" x14ac:dyDescent="0.25">
      <c r="A2156" s="1">
        <v>274181</v>
      </c>
      <c r="B2156">
        <v>3</v>
      </c>
      <c r="C2156" s="1" t="s">
        <v>2177</v>
      </c>
      <c r="D2156">
        <v>4</v>
      </c>
      <c r="E2156">
        <v>4</v>
      </c>
      <c r="F2156">
        <v>25</v>
      </c>
      <c r="G2156">
        <v>1</v>
      </c>
      <c r="H2156">
        <v>12</v>
      </c>
      <c r="I2156">
        <v>-1</v>
      </c>
      <c r="J2156">
        <v>1</v>
      </c>
      <c r="K2156">
        <v>-1</v>
      </c>
      <c r="L2156">
        <v>25</v>
      </c>
      <c r="M2156">
        <v>2</v>
      </c>
      <c r="N2156">
        <v>-1</v>
      </c>
      <c r="O2156">
        <v>-1</v>
      </c>
      <c r="P2156">
        <v>-1</v>
      </c>
      <c r="Q2156">
        <v>-1</v>
      </c>
      <c r="R2156">
        <v>-1</v>
      </c>
      <c r="S2156">
        <v>-2</v>
      </c>
      <c r="T2156">
        <v>144.5</v>
      </c>
      <c r="U2156">
        <v>41.1</v>
      </c>
      <c r="V2156">
        <v>19.684000000000001</v>
      </c>
      <c r="W2156">
        <v>-1</v>
      </c>
      <c r="X2156">
        <v>1</v>
      </c>
      <c r="Y2156">
        <v>3</v>
      </c>
      <c r="Z2156">
        <f>IF(AND(MIN(data!D2156:'data'!K2156, data!M2156:'data'!Y2156)&gt;=0, IF(data!L2156&lt;0, FALSE, data!L2156&lt;=95),COUNTA(data!D2156:'data'!Y2156)=22), 1, 0)</f>
        <v>0</v>
      </c>
      <c r="AA2156">
        <f>IF(data!D2156=3, IF(COUNTIFS(data!A:A, data!A2156, data!G:G, "&lt;&gt;2")=0, 1, 0), 0)</f>
        <v>0</v>
      </c>
      <c r="AB2156">
        <f>IF(AND(data!G2156=2, COUNTIFS(data!A:A, data!A2156, data!G:G, 2) = data!D2156), 1, 0)</f>
        <v>0</v>
      </c>
      <c r="AC2156" t="str">
        <f>IF(AB2156=1, data!D2156, "0")</f>
        <v>0</v>
      </c>
    </row>
    <row r="2157" spans="1:29" x14ac:dyDescent="0.25">
      <c r="A2157" s="1">
        <v>274181</v>
      </c>
      <c r="B2157">
        <v>4</v>
      </c>
      <c r="C2157" s="1" t="s">
        <v>2178</v>
      </c>
      <c r="D2157">
        <v>4</v>
      </c>
      <c r="E2157">
        <v>4</v>
      </c>
      <c r="F2157">
        <v>25</v>
      </c>
      <c r="G2157">
        <v>2</v>
      </c>
      <c r="H2157">
        <v>8</v>
      </c>
      <c r="I2157">
        <v>-1</v>
      </c>
      <c r="J2157">
        <v>1</v>
      </c>
      <c r="K2157">
        <v>-1</v>
      </c>
      <c r="L2157">
        <v>25</v>
      </c>
      <c r="M2157">
        <v>2</v>
      </c>
      <c r="N2157">
        <v>-1</v>
      </c>
      <c r="O2157">
        <v>-1</v>
      </c>
      <c r="P2157">
        <v>-1</v>
      </c>
      <c r="Q2157">
        <v>-1</v>
      </c>
      <c r="R2157">
        <v>-1</v>
      </c>
      <c r="S2157">
        <v>-2</v>
      </c>
      <c r="T2157">
        <v>131.69999999999999</v>
      </c>
      <c r="U2157">
        <v>32.4</v>
      </c>
      <c r="V2157">
        <v>18.68</v>
      </c>
      <c r="W2157">
        <v>-1</v>
      </c>
      <c r="X2157">
        <v>2</v>
      </c>
      <c r="Y2157">
        <v>3</v>
      </c>
      <c r="Z2157">
        <f>IF(AND(MIN(data!D2157:'data'!K2157, data!M2157:'data'!Y2157)&gt;=0, IF(data!L2157&lt;0, FALSE, data!L2157&lt;=95),COUNTA(data!D2157:'data'!Y2157)=22), 1, 0)</f>
        <v>0</v>
      </c>
      <c r="AA2157">
        <f>IF(data!D2157=3, IF(COUNTIFS(data!A:A, data!A2157, data!G:G, "&lt;&gt;2")=0, 1, 0), 0)</f>
        <v>0</v>
      </c>
      <c r="AB2157">
        <f>IF(AND(data!G2157=2, COUNTIFS(data!A:A, data!A2157, data!G:G, 2) = data!D2157), 1, 0)</f>
        <v>0</v>
      </c>
      <c r="AC2157" t="str">
        <f>IF(AB2157=1, data!D2157, "0")</f>
        <v>0</v>
      </c>
    </row>
    <row r="2158" spans="1:29" x14ac:dyDescent="0.25">
      <c r="A2158" s="1">
        <v>274201</v>
      </c>
      <c r="B2158">
        <v>1</v>
      </c>
      <c r="C2158" s="1" t="s">
        <v>2179</v>
      </c>
      <c r="D2158">
        <v>4</v>
      </c>
      <c r="E2158">
        <v>4</v>
      </c>
      <c r="F2158">
        <v>25</v>
      </c>
      <c r="G2158">
        <v>1</v>
      </c>
      <c r="H2158">
        <v>39</v>
      </c>
      <c r="I2158">
        <v>2</v>
      </c>
      <c r="J2158">
        <v>6</v>
      </c>
      <c r="K2158">
        <v>1</v>
      </c>
      <c r="L2158">
        <v>13</v>
      </c>
      <c r="M2158">
        <v>2</v>
      </c>
      <c r="N2158">
        <v>1</v>
      </c>
      <c r="O2158">
        <v>5</v>
      </c>
      <c r="P2158">
        <v>2</v>
      </c>
      <c r="Q2158">
        <v>0</v>
      </c>
      <c r="R2158">
        <v>-1</v>
      </c>
      <c r="S2158">
        <v>0</v>
      </c>
      <c r="T2158">
        <v>-1</v>
      </c>
      <c r="U2158">
        <v>-1</v>
      </c>
      <c r="V2158">
        <v>-1</v>
      </c>
      <c r="W2158">
        <v>-1</v>
      </c>
      <c r="X2158">
        <v>1</v>
      </c>
      <c r="Y2158">
        <v>1</v>
      </c>
      <c r="Z2158">
        <f>IF(AND(MIN(data!D2158:'data'!K2158, data!M2158:'data'!Y2158)&gt;=0, IF(data!L2158&lt;0, FALSE, data!L2158&lt;=95),COUNTA(data!D2158:'data'!Y2158)=22), 1, 0)</f>
        <v>0</v>
      </c>
      <c r="AA2158">
        <f>IF(data!D2158=3, IF(COUNTIFS(data!A:A, data!A2158, data!G:G, "&lt;&gt;2")=0, 1, 0), 0)</f>
        <v>0</v>
      </c>
      <c r="AB2158">
        <f>IF(AND(data!G2158=2, COUNTIFS(data!A:A, data!A2158, data!G:G, 2) = data!D2158), 1, 0)</f>
        <v>0</v>
      </c>
      <c r="AC2158" t="str">
        <f>IF(AB2158=1, data!D2158, "0")</f>
        <v>0</v>
      </c>
    </row>
    <row r="2159" spans="1:29" x14ac:dyDescent="0.25">
      <c r="A2159" s="1">
        <v>274201</v>
      </c>
      <c r="B2159">
        <v>2</v>
      </c>
      <c r="C2159" s="1" t="s">
        <v>2180</v>
      </c>
      <c r="D2159">
        <v>4</v>
      </c>
      <c r="E2159">
        <v>4</v>
      </c>
      <c r="F2159">
        <v>25</v>
      </c>
      <c r="G2159">
        <v>2</v>
      </c>
      <c r="H2159">
        <v>36</v>
      </c>
      <c r="I2159">
        <v>2</v>
      </c>
      <c r="J2159">
        <v>6</v>
      </c>
      <c r="K2159">
        <v>1</v>
      </c>
      <c r="L2159">
        <v>13</v>
      </c>
      <c r="M2159">
        <v>1</v>
      </c>
      <c r="N2159">
        <v>1</v>
      </c>
      <c r="O2159">
        <v>5</v>
      </c>
      <c r="P2159">
        <v>2</v>
      </c>
      <c r="Q2159">
        <v>0</v>
      </c>
      <c r="R2159">
        <v>-1</v>
      </c>
      <c r="S2159">
        <v>0</v>
      </c>
      <c r="T2159">
        <v>167.2</v>
      </c>
      <c r="U2159">
        <v>76.900000000000006</v>
      </c>
      <c r="V2159">
        <v>27.507999999999999</v>
      </c>
      <c r="W2159">
        <v>-1</v>
      </c>
      <c r="X2159">
        <v>1</v>
      </c>
      <c r="Y2159">
        <v>1</v>
      </c>
      <c r="Z2159">
        <f>IF(AND(MIN(data!D2159:'data'!K2159, data!M2159:'data'!Y2159)&gt;=0, IF(data!L2159&lt;0, FALSE, data!L2159&lt;=95),COUNTA(data!D2159:'data'!Y2159)=22), 1, 0)</f>
        <v>0</v>
      </c>
      <c r="AA2159">
        <f>IF(data!D2159=3, IF(COUNTIFS(data!A:A, data!A2159, data!G:G, "&lt;&gt;2")=0, 1, 0), 0)</f>
        <v>0</v>
      </c>
      <c r="AB2159">
        <f>IF(AND(data!G2159=2, COUNTIFS(data!A:A, data!A2159, data!G:G, 2) = data!D2159), 1, 0)</f>
        <v>0</v>
      </c>
      <c r="AC2159" t="str">
        <f>IF(AB2159=1, data!D2159, "0")</f>
        <v>0</v>
      </c>
    </row>
    <row r="2160" spans="1:29" x14ac:dyDescent="0.25">
      <c r="A2160" s="1">
        <v>274201</v>
      </c>
      <c r="B2160">
        <v>3</v>
      </c>
      <c r="C2160" s="1" t="s">
        <v>2181</v>
      </c>
      <c r="D2160">
        <v>4</v>
      </c>
      <c r="E2160">
        <v>4</v>
      </c>
      <c r="F2160">
        <v>25</v>
      </c>
      <c r="G2160">
        <v>2</v>
      </c>
      <c r="H2160">
        <v>8</v>
      </c>
      <c r="I2160">
        <v>-1</v>
      </c>
      <c r="J2160">
        <v>6</v>
      </c>
      <c r="K2160">
        <v>-1</v>
      </c>
      <c r="L2160">
        <v>13</v>
      </c>
      <c r="M2160">
        <v>1</v>
      </c>
      <c r="N2160">
        <v>-1</v>
      </c>
      <c r="O2160">
        <v>-1</v>
      </c>
      <c r="P2160">
        <v>-1</v>
      </c>
      <c r="Q2160">
        <v>-1</v>
      </c>
      <c r="R2160">
        <v>-1</v>
      </c>
      <c r="S2160">
        <v>-2</v>
      </c>
      <c r="T2160">
        <v>140.80000000000001</v>
      </c>
      <c r="U2160">
        <v>35.200000000000003</v>
      </c>
      <c r="V2160">
        <v>17.756</v>
      </c>
      <c r="W2160">
        <v>-1</v>
      </c>
      <c r="X2160">
        <v>-2</v>
      </c>
      <c r="Y2160">
        <v>-2</v>
      </c>
      <c r="Z2160">
        <f>IF(AND(MIN(data!D2160:'data'!K2160, data!M2160:'data'!Y2160)&gt;=0, IF(data!L2160&lt;0, FALSE, data!L2160&lt;=95),COUNTA(data!D2160:'data'!Y2160)=22), 1, 0)</f>
        <v>0</v>
      </c>
      <c r="AA2160">
        <f>IF(data!D2160=3, IF(COUNTIFS(data!A:A, data!A2160, data!G:G, "&lt;&gt;2")=0, 1, 0), 0)</f>
        <v>0</v>
      </c>
      <c r="AB2160">
        <f>IF(AND(data!G2160=2, COUNTIFS(data!A:A, data!A2160, data!G:G, 2) = data!D2160), 1, 0)</f>
        <v>0</v>
      </c>
      <c r="AC2160" t="str">
        <f>IF(AB2160=1, data!D2160, "0")</f>
        <v>0</v>
      </c>
    </row>
    <row r="2161" spans="1:29" x14ac:dyDescent="0.25">
      <c r="A2161" s="1">
        <v>274201</v>
      </c>
      <c r="B2161">
        <v>4</v>
      </c>
      <c r="C2161" s="1" t="s">
        <v>2182</v>
      </c>
      <c r="D2161">
        <v>4</v>
      </c>
      <c r="E2161">
        <v>4</v>
      </c>
      <c r="F2161">
        <v>25</v>
      </c>
      <c r="G2161">
        <v>2</v>
      </c>
      <c r="H2161">
        <v>4</v>
      </c>
      <c r="I2161">
        <v>-1</v>
      </c>
      <c r="J2161">
        <v>6</v>
      </c>
      <c r="K2161">
        <v>-1</v>
      </c>
      <c r="L2161">
        <v>13</v>
      </c>
      <c r="M2161">
        <v>1</v>
      </c>
      <c r="N2161">
        <v>-1</v>
      </c>
      <c r="O2161">
        <v>-1</v>
      </c>
      <c r="P2161">
        <v>-1</v>
      </c>
      <c r="Q2161">
        <v>-1</v>
      </c>
      <c r="R2161">
        <v>-1</v>
      </c>
      <c r="S2161">
        <v>-2</v>
      </c>
      <c r="T2161">
        <v>115</v>
      </c>
      <c r="U2161">
        <v>21.3</v>
      </c>
      <c r="V2161">
        <v>16.106000000000002</v>
      </c>
      <c r="W2161">
        <v>-1</v>
      </c>
      <c r="X2161">
        <v>-2</v>
      </c>
      <c r="Y2161">
        <v>-2</v>
      </c>
      <c r="Z2161">
        <f>IF(AND(MIN(data!D2161:'data'!K2161, data!M2161:'data'!Y2161)&gt;=0, IF(data!L2161&lt;0, FALSE, data!L2161&lt;=95),COUNTA(data!D2161:'data'!Y2161)=22), 1, 0)</f>
        <v>0</v>
      </c>
      <c r="AA2161">
        <f>IF(data!D2161=3, IF(COUNTIFS(data!A:A, data!A2161, data!G:G, "&lt;&gt;2")=0, 1, 0), 0)</f>
        <v>0</v>
      </c>
      <c r="AB2161">
        <f>IF(AND(data!G2161=2, COUNTIFS(data!A:A, data!A2161, data!G:G, 2) = data!D2161), 1, 0)</f>
        <v>0</v>
      </c>
      <c r="AC2161" t="str">
        <f>IF(AB2161=1, data!D2161, "0")</f>
        <v>0</v>
      </c>
    </row>
    <row r="2162" spans="1:29" x14ac:dyDescent="0.25">
      <c r="A2162" s="1">
        <v>274251</v>
      </c>
      <c r="B2162">
        <v>1</v>
      </c>
      <c r="C2162" s="1" t="s">
        <v>2183</v>
      </c>
      <c r="D2162">
        <v>4</v>
      </c>
      <c r="E2162">
        <v>4</v>
      </c>
      <c r="F2162">
        <v>25</v>
      </c>
      <c r="G2162">
        <v>1</v>
      </c>
      <c r="H2162">
        <v>51</v>
      </c>
      <c r="I2162">
        <v>2</v>
      </c>
      <c r="J2162">
        <v>1</v>
      </c>
      <c r="K2162">
        <v>2</v>
      </c>
      <c r="L2162">
        <v>96</v>
      </c>
      <c r="M2162">
        <v>3</v>
      </c>
      <c r="N2162">
        <v>4</v>
      </c>
      <c r="O2162">
        <v>2</v>
      </c>
      <c r="P2162">
        <v>1</v>
      </c>
      <c r="Q2162">
        <v>56.231999999999999</v>
      </c>
      <c r="R2162">
        <v>-1</v>
      </c>
      <c r="S2162">
        <v>12</v>
      </c>
      <c r="T2162">
        <v>179.5</v>
      </c>
      <c r="U2162">
        <v>67.5</v>
      </c>
      <c r="V2162">
        <v>20.95</v>
      </c>
      <c r="W2162">
        <v>0.90800000000000003</v>
      </c>
      <c r="X2162">
        <v>1</v>
      </c>
      <c r="Y2162">
        <v>3</v>
      </c>
      <c r="Z2162">
        <f>IF(AND(MIN(data!D2162:'data'!K2162, data!M2162:'data'!Y2162)&gt;=0, IF(data!L2162&lt;0, FALSE, data!L2162&lt;=95),COUNTA(data!D2162:'data'!Y2162)=22), 1, 0)</f>
        <v>0</v>
      </c>
      <c r="AA2162">
        <f>IF(data!D2162=3, IF(COUNTIFS(data!A:A, data!A2162, data!G:G, "&lt;&gt;2")=0, 1, 0), 0)</f>
        <v>0</v>
      </c>
      <c r="AB2162">
        <f>IF(AND(data!G2162=2, COUNTIFS(data!A:A, data!A2162, data!G:G, 2) = data!D2162), 1, 0)</f>
        <v>0</v>
      </c>
      <c r="AC2162" t="str">
        <f>IF(AB2162=1, data!D2162, "0")</f>
        <v>0</v>
      </c>
    </row>
    <row r="2163" spans="1:29" x14ac:dyDescent="0.25">
      <c r="A2163" s="1">
        <v>274251</v>
      </c>
      <c r="B2163">
        <v>2</v>
      </c>
      <c r="C2163" s="1" t="s">
        <v>2184</v>
      </c>
      <c r="D2163">
        <v>4</v>
      </c>
      <c r="E2163">
        <v>4</v>
      </c>
      <c r="F2163">
        <v>25</v>
      </c>
      <c r="G2163">
        <v>2</v>
      </c>
      <c r="H2163">
        <v>46</v>
      </c>
      <c r="I2163">
        <v>2</v>
      </c>
      <c r="J2163">
        <v>1</v>
      </c>
      <c r="K2163">
        <v>7</v>
      </c>
      <c r="L2163">
        <v>96</v>
      </c>
      <c r="M2163">
        <v>5</v>
      </c>
      <c r="N2163">
        <v>4</v>
      </c>
      <c r="O2163">
        <v>3</v>
      </c>
      <c r="P2163">
        <v>1</v>
      </c>
      <c r="Q2163">
        <v>24</v>
      </c>
      <c r="R2163">
        <v>-1</v>
      </c>
      <c r="S2163">
        <v>-2</v>
      </c>
      <c r="T2163">
        <v>-1</v>
      </c>
      <c r="U2163">
        <v>-1</v>
      </c>
      <c r="V2163">
        <v>-1</v>
      </c>
      <c r="W2163">
        <v>-1</v>
      </c>
      <c r="X2163">
        <v>-2</v>
      </c>
      <c r="Y2163">
        <v>-2</v>
      </c>
      <c r="Z2163">
        <f>IF(AND(MIN(data!D2163:'data'!K2163, data!M2163:'data'!Y2163)&gt;=0, IF(data!L2163&lt;0, FALSE, data!L2163&lt;=95),COUNTA(data!D2163:'data'!Y2163)=22), 1, 0)</f>
        <v>0</v>
      </c>
      <c r="AA2163">
        <f>IF(data!D2163=3, IF(COUNTIFS(data!A:A, data!A2163, data!G:G, "&lt;&gt;2")=0, 1, 0), 0)</f>
        <v>0</v>
      </c>
      <c r="AB2163">
        <f>IF(AND(data!G2163=2, COUNTIFS(data!A:A, data!A2163, data!G:G, 2) = data!D2163), 1, 0)</f>
        <v>0</v>
      </c>
      <c r="AC2163" t="str">
        <f>IF(AB2163=1, data!D2163, "0")</f>
        <v>0</v>
      </c>
    </row>
    <row r="2164" spans="1:29" x14ac:dyDescent="0.25">
      <c r="A2164" s="1">
        <v>274251</v>
      </c>
      <c r="B2164">
        <v>3</v>
      </c>
      <c r="C2164" s="1" t="s">
        <v>2185</v>
      </c>
      <c r="D2164">
        <v>4</v>
      </c>
      <c r="E2164">
        <v>4</v>
      </c>
      <c r="F2164">
        <v>25</v>
      </c>
      <c r="G2164">
        <v>1</v>
      </c>
      <c r="H2164">
        <v>26</v>
      </c>
      <c r="I2164">
        <v>1</v>
      </c>
      <c r="J2164">
        <v>1</v>
      </c>
      <c r="K2164">
        <v>4</v>
      </c>
      <c r="L2164">
        <v>96</v>
      </c>
      <c r="M2164">
        <v>2</v>
      </c>
      <c r="N2164">
        <v>4</v>
      </c>
      <c r="O2164">
        <v>2</v>
      </c>
      <c r="P2164">
        <v>1</v>
      </c>
      <c r="Q2164">
        <v>49.615000000000002</v>
      </c>
      <c r="R2164">
        <v>-1</v>
      </c>
      <c r="S2164">
        <v>2</v>
      </c>
      <c r="T2164">
        <v>175.9</v>
      </c>
      <c r="U2164">
        <v>63.9</v>
      </c>
      <c r="V2164">
        <v>20.652000000000001</v>
      </c>
      <c r="W2164">
        <v>-1</v>
      </c>
      <c r="X2164">
        <v>1</v>
      </c>
      <c r="Y2164">
        <v>2</v>
      </c>
      <c r="Z2164">
        <f>IF(AND(MIN(data!D2164:'data'!K2164, data!M2164:'data'!Y2164)&gt;=0, IF(data!L2164&lt;0, FALSE, data!L2164&lt;=95),COUNTA(data!D2164:'data'!Y2164)=22), 1, 0)</f>
        <v>0</v>
      </c>
      <c r="AA2164">
        <f>IF(data!D2164=3, IF(COUNTIFS(data!A:A, data!A2164, data!G:G, "&lt;&gt;2")=0, 1, 0), 0)</f>
        <v>0</v>
      </c>
      <c r="AB2164">
        <f>IF(AND(data!G2164=2, COUNTIFS(data!A:A, data!A2164, data!G:G, 2) = data!D2164), 1, 0)</f>
        <v>0</v>
      </c>
      <c r="AC2164" t="str">
        <f>IF(AB2164=1, data!D2164, "0")</f>
        <v>0</v>
      </c>
    </row>
    <row r="2165" spans="1:29" x14ac:dyDescent="0.25">
      <c r="A2165" s="1">
        <v>274251</v>
      </c>
      <c r="B2165">
        <v>4</v>
      </c>
      <c r="C2165" s="1" t="s">
        <v>2186</v>
      </c>
      <c r="D2165">
        <v>4</v>
      </c>
      <c r="E2165">
        <v>4</v>
      </c>
      <c r="F2165">
        <v>25</v>
      </c>
      <c r="G2165">
        <v>2</v>
      </c>
      <c r="H2165">
        <v>21</v>
      </c>
      <c r="I2165">
        <v>1</v>
      </c>
      <c r="J2165">
        <v>1</v>
      </c>
      <c r="K2165">
        <v>3</v>
      </c>
      <c r="L2165">
        <v>96</v>
      </c>
      <c r="M2165">
        <v>2</v>
      </c>
      <c r="N2165">
        <v>1</v>
      </c>
      <c r="O2165">
        <v>5</v>
      </c>
      <c r="P2165">
        <v>1</v>
      </c>
      <c r="Q2165">
        <v>23</v>
      </c>
      <c r="R2165">
        <v>4</v>
      </c>
      <c r="S2165">
        <v>5</v>
      </c>
      <c r="T2165">
        <v>170.4</v>
      </c>
      <c r="U2165">
        <v>60.7</v>
      </c>
      <c r="V2165">
        <v>20.905000000000001</v>
      </c>
      <c r="W2165">
        <v>-1</v>
      </c>
      <c r="X2165">
        <v>1</v>
      </c>
      <c r="Y2165">
        <v>3</v>
      </c>
      <c r="Z2165">
        <f>IF(AND(MIN(data!D2165:'data'!K2165, data!M2165:'data'!Y2165)&gt;=0, IF(data!L2165&lt;0, FALSE, data!L2165&lt;=95),COUNTA(data!D2165:'data'!Y2165)=22), 1, 0)</f>
        <v>0</v>
      </c>
      <c r="AA2165">
        <f>IF(data!D2165=3, IF(COUNTIFS(data!A:A, data!A2165, data!G:G, "&lt;&gt;2")=0, 1, 0), 0)</f>
        <v>0</v>
      </c>
      <c r="AB2165">
        <f>IF(AND(data!G2165=2, COUNTIFS(data!A:A, data!A2165, data!G:G, 2) = data!D2165), 1, 0)</f>
        <v>0</v>
      </c>
      <c r="AC2165" t="str">
        <f>IF(AB2165=1, data!D2165, "0")</f>
        <v>0</v>
      </c>
    </row>
    <row r="2166" spans="1:29" x14ac:dyDescent="0.25">
      <c r="A2166" s="1">
        <v>275051</v>
      </c>
      <c r="B2166">
        <v>1</v>
      </c>
      <c r="C2166" s="1" t="s">
        <v>2187</v>
      </c>
      <c r="D2166">
        <v>1</v>
      </c>
      <c r="E2166">
        <v>8</v>
      </c>
      <c r="F2166">
        <v>19</v>
      </c>
      <c r="G2166">
        <v>1</v>
      </c>
      <c r="H2166">
        <v>72</v>
      </c>
      <c r="I2166">
        <v>5</v>
      </c>
      <c r="J2166">
        <v>1</v>
      </c>
      <c r="K2166">
        <v>1</v>
      </c>
      <c r="L2166">
        <v>12</v>
      </c>
      <c r="M2166">
        <v>1</v>
      </c>
      <c r="N2166">
        <v>1</v>
      </c>
      <c r="O2166">
        <v>5</v>
      </c>
      <c r="P2166">
        <v>1</v>
      </c>
      <c r="Q2166">
        <v>3.5</v>
      </c>
      <c r="R2166">
        <v>-1</v>
      </c>
      <c r="S2166">
        <v>0</v>
      </c>
      <c r="T2166">
        <v>154.19999999999999</v>
      </c>
      <c r="U2166">
        <v>57.8</v>
      </c>
      <c r="V2166">
        <v>24.309000000000001</v>
      </c>
      <c r="W2166">
        <v>0.80900000000000005</v>
      </c>
      <c r="X2166">
        <v>1</v>
      </c>
      <c r="Y2166">
        <v>3</v>
      </c>
      <c r="Z2166">
        <f>IF(AND(MIN(data!D2166:'data'!K2166, data!M2166:'data'!Y2166)&gt;=0, IF(data!L2166&lt;0, FALSE, data!L2166&lt;=95),COUNTA(data!D2166:'data'!Y2166)=22), 1, 0)</f>
        <v>0</v>
      </c>
      <c r="AA2166">
        <f>IF(data!D2166=3, IF(COUNTIFS(data!A:A, data!A2166, data!G:G, "&lt;&gt;2")=0, 1, 0), 0)</f>
        <v>0</v>
      </c>
      <c r="AB2166">
        <f>IF(AND(data!G2166=2, COUNTIFS(data!A:A, data!A2166, data!G:G, 2) = data!D2166), 1, 0)</f>
        <v>0</v>
      </c>
      <c r="AC2166" t="str">
        <f>IF(AB2166=1, data!D2166, "0")</f>
        <v>0</v>
      </c>
    </row>
    <row r="2167" spans="1:29" x14ac:dyDescent="0.25">
      <c r="A2167" s="1">
        <v>275151</v>
      </c>
      <c r="B2167">
        <v>1</v>
      </c>
      <c r="C2167" s="1" t="s">
        <v>2188</v>
      </c>
      <c r="D2167">
        <v>4</v>
      </c>
      <c r="E2167">
        <v>8</v>
      </c>
      <c r="F2167">
        <v>19</v>
      </c>
      <c r="G2167">
        <v>1</v>
      </c>
      <c r="H2167">
        <v>38</v>
      </c>
      <c r="I2167">
        <v>2</v>
      </c>
      <c r="J2167">
        <v>1</v>
      </c>
      <c r="K2167">
        <v>4</v>
      </c>
      <c r="L2167">
        <v>20</v>
      </c>
      <c r="M2167">
        <v>3</v>
      </c>
      <c r="N2167">
        <v>1</v>
      </c>
      <c r="O2167">
        <v>5</v>
      </c>
      <c r="P2167">
        <v>1</v>
      </c>
      <c r="Q2167">
        <v>2.1059999999999999</v>
      </c>
      <c r="R2167">
        <v>-1</v>
      </c>
      <c r="S2167">
        <v>5</v>
      </c>
      <c r="T2167">
        <v>188.6</v>
      </c>
      <c r="U2167">
        <v>93.8</v>
      </c>
      <c r="V2167">
        <v>26.370999999999999</v>
      </c>
      <c r="W2167">
        <v>0.85399999999999998</v>
      </c>
      <c r="X2167">
        <v>2</v>
      </c>
      <c r="Y2167">
        <v>3</v>
      </c>
      <c r="Z2167">
        <f>IF(AND(MIN(data!D2167:'data'!K2167, data!M2167:'data'!Y2167)&gt;=0, IF(data!L2167&lt;0, FALSE, data!L2167&lt;=95),COUNTA(data!D2167:'data'!Y2167)=22), 1, 0)</f>
        <v>0</v>
      </c>
      <c r="AA2167">
        <f>IF(data!D2167=3, IF(COUNTIFS(data!A:A, data!A2167, data!G:G, "&lt;&gt;2")=0, 1, 0), 0)</f>
        <v>0</v>
      </c>
      <c r="AB2167">
        <f>IF(AND(data!G2167=2, COUNTIFS(data!A:A, data!A2167, data!G:G, 2) = data!D2167), 1, 0)</f>
        <v>0</v>
      </c>
      <c r="AC2167" t="str">
        <f>IF(AB2167=1, data!D2167, "0")</f>
        <v>0</v>
      </c>
    </row>
    <row r="2168" spans="1:29" x14ac:dyDescent="0.25">
      <c r="A2168" s="1">
        <v>275151</v>
      </c>
      <c r="B2168">
        <v>2</v>
      </c>
      <c r="C2168" s="1" t="s">
        <v>2189</v>
      </c>
      <c r="D2168">
        <v>4</v>
      </c>
      <c r="E2168">
        <v>8</v>
      </c>
      <c r="F2168">
        <v>19</v>
      </c>
      <c r="G2168">
        <v>2</v>
      </c>
      <c r="H2168">
        <v>34</v>
      </c>
      <c r="I2168">
        <v>2</v>
      </c>
      <c r="J2168">
        <v>1</v>
      </c>
      <c r="K2168">
        <v>1</v>
      </c>
      <c r="L2168">
        <v>20</v>
      </c>
      <c r="M2168">
        <v>2</v>
      </c>
      <c r="N2168">
        <v>1</v>
      </c>
      <c r="O2168">
        <v>5</v>
      </c>
      <c r="P2168">
        <v>1</v>
      </c>
      <c r="Q2168">
        <v>2.25</v>
      </c>
      <c r="R2168">
        <v>-1</v>
      </c>
      <c r="S2168">
        <v>0</v>
      </c>
      <c r="T2168">
        <v>165</v>
      </c>
      <c r="U2168">
        <v>80.2</v>
      </c>
      <c r="V2168">
        <v>29.457999999999998</v>
      </c>
      <c r="W2168">
        <v>0.84299999999999997</v>
      </c>
      <c r="X2168">
        <v>2</v>
      </c>
      <c r="Y2168">
        <v>1</v>
      </c>
      <c r="Z2168">
        <f>IF(AND(MIN(data!D2168:'data'!K2168, data!M2168:'data'!Y2168)&gt;=0, IF(data!L2168&lt;0, FALSE, data!L2168&lt;=95),COUNTA(data!D2168:'data'!Y2168)=22), 1, 0)</f>
        <v>0</v>
      </c>
      <c r="AA2168">
        <f>IF(data!D2168=3, IF(COUNTIFS(data!A:A, data!A2168, data!G:G, "&lt;&gt;2")=0, 1, 0), 0)</f>
        <v>0</v>
      </c>
      <c r="AB2168">
        <f>IF(AND(data!G2168=2, COUNTIFS(data!A:A, data!A2168, data!G:G, 2) = data!D2168), 1, 0)</f>
        <v>0</v>
      </c>
      <c r="AC2168" t="str">
        <f>IF(AB2168=1, data!D2168, "0")</f>
        <v>0</v>
      </c>
    </row>
    <row r="2169" spans="1:29" x14ac:dyDescent="0.25">
      <c r="A2169" s="1">
        <v>275151</v>
      </c>
      <c r="B2169">
        <v>3</v>
      </c>
      <c r="C2169" s="1" t="s">
        <v>2190</v>
      </c>
      <c r="D2169">
        <v>4</v>
      </c>
      <c r="E2169">
        <v>8</v>
      </c>
      <c r="F2169">
        <v>19</v>
      </c>
      <c r="G2169">
        <v>2</v>
      </c>
      <c r="H2169">
        <v>9</v>
      </c>
      <c r="I2169">
        <v>-1</v>
      </c>
      <c r="J2169">
        <v>1</v>
      </c>
      <c r="K2169">
        <v>-1</v>
      </c>
      <c r="L2169">
        <v>20</v>
      </c>
      <c r="M2169">
        <v>1</v>
      </c>
      <c r="N2169">
        <v>-1</v>
      </c>
      <c r="O2169">
        <v>-1</v>
      </c>
      <c r="P2169">
        <v>-1</v>
      </c>
      <c r="Q2169">
        <v>-1</v>
      </c>
      <c r="R2169">
        <v>-1</v>
      </c>
      <c r="S2169">
        <v>-2</v>
      </c>
      <c r="T2169">
        <v>139.4</v>
      </c>
      <c r="U2169">
        <v>36.299999999999997</v>
      </c>
      <c r="V2169">
        <v>18.68</v>
      </c>
      <c r="W2169">
        <v>-1</v>
      </c>
      <c r="X2169">
        <v>1</v>
      </c>
      <c r="Y2169">
        <v>3</v>
      </c>
      <c r="Z2169">
        <f>IF(AND(MIN(data!D2169:'data'!K2169, data!M2169:'data'!Y2169)&gt;=0, IF(data!L2169&lt;0, FALSE, data!L2169&lt;=95),COUNTA(data!D2169:'data'!Y2169)=22), 1, 0)</f>
        <v>0</v>
      </c>
      <c r="AA2169">
        <f>IF(data!D2169=3, IF(COUNTIFS(data!A:A, data!A2169, data!G:G, "&lt;&gt;2")=0, 1, 0), 0)</f>
        <v>0</v>
      </c>
      <c r="AB2169">
        <f>IF(AND(data!G2169=2, COUNTIFS(data!A:A, data!A2169, data!G:G, 2) = data!D2169), 1, 0)</f>
        <v>0</v>
      </c>
      <c r="AC2169" t="str">
        <f>IF(AB2169=1, data!D2169, "0")</f>
        <v>0</v>
      </c>
    </row>
    <row r="2170" spans="1:29" x14ac:dyDescent="0.25">
      <c r="A2170" s="1">
        <v>275151</v>
      </c>
      <c r="B2170">
        <v>4</v>
      </c>
      <c r="C2170" s="1" t="s">
        <v>2191</v>
      </c>
      <c r="D2170">
        <v>4</v>
      </c>
      <c r="E2170">
        <v>8</v>
      </c>
      <c r="F2170">
        <v>19</v>
      </c>
      <c r="G2170">
        <v>2</v>
      </c>
      <c r="H2170">
        <v>7</v>
      </c>
      <c r="I2170">
        <v>-1</v>
      </c>
      <c r="J2170">
        <v>1</v>
      </c>
      <c r="K2170">
        <v>-1</v>
      </c>
      <c r="L2170">
        <v>20</v>
      </c>
      <c r="M2170">
        <v>1</v>
      </c>
      <c r="N2170">
        <v>-1</v>
      </c>
      <c r="O2170">
        <v>-1</v>
      </c>
      <c r="P2170">
        <v>-1</v>
      </c>
      <c r="Q2170">
        <v>-1</v>
      </c>
      <c r="R2170">
        <v>-1</v>
      </c>
      <c r="S2170">
        <v>-2</v>
      </c>
      <c r="T2170">
        <v>114.4</v>
      </c>
      <c r="U2170">
        <v>22.2</v>
      </c>
      <c r="V2170">
        <v>16.963000000000001</v>
      </c>
      <c r="W2170">
        <v>-1</v>
      </c>
      <c r="X2170">
        <v>-2</v>
      </c>
      <c r="Y2170">
        <v>-2</v>
      </c>
      <c r="Z2170">
        <f>IF(AND(MIN(data!D2170:'data'!K2170, data!M2170:'data'!Y2170)&gt;=0, IF(data!L2170&lt;0, FALSE, data!L2170&lt;=95),COUNTA(data!D2170:'data'!Y2170)=22), 1, 0)</f>
        <v>0</v>
      </c>
      <c r="AA2170">
        <f>IF(data!D2170=3, IF(COUNTIFS(data!A:A, data!A2170, data!G:G, "&lt;&gt;2")=0, 1, 0), 0)</f>
        <v>0</v>
      </c>
      <c r="AB2170">
        <f>IF(AND(data!G2170=2, COUNTIFS(data!A:A, data!A2170, data!G:G, 2) = data!D2170), 1, 0)</f>
        <v>0</v>
      </c>
      <c r="AC2170" t="str">
        <f>IF(AB2170=1, data!D2170, "0")</f>
        <v>0</v>
      </c>
    </row>
    <row r="2171" spans="1:29" x14ac:dyDescent="0.25">
      <c r="A2171" s="1">
        <v>275181</v>
      </c>
      <c r="B2171">
        <v>1</v>
      </c>
      <c r="C2171" s="1" t="s">
        <v>2192</v>
      </c>
      <c r="D2171">
        <v>2</v>
      </c>
      <c r="E2171">
        <v>8</v>
      </c>
      <c r="F2171">
        <v>19</v>
      </c>
      <c r="G2171">
        <v>1</v>
      </c>
      <c r="H2171">
        <v>43</v>
      </c>
      <c r="I2171">
        <v>2</v>
      </c>
      <c r="J2171">
        <v>1</v>
      </c>
      <c r="K2171">
        <v>2</v>
      </c>
      <c r="L2171">
        <v>31</v>
      </c>
      <c r="M2171">
        <v>1</v>
      </c>
      <c r="N2171">
        <v>1</v>
      </c>
      <c r="O2171">
        <v>5</v>
      </c>
      <c r="P2171">
        <v>1</v>
      </c>
      <c r="Q2171">
        <v>0.78</v>
      </c>
      <c r="R2171">
        <v>-1</v>
      </c>
      <c r="S2171">
        <v>0</v>
      </c>
      <c r="T2171">
        <v>179</v>
      </c>
      <c r="U2171">
        <v>75.900000000000006</v>
      </c>
      <c r="V2171">
        <v>23.687999999999999</v>
      </c>
      <c r="W2171">
        <v>0.88900000000000001</v>
      </c>
      <c r="X2171">
        <v>1</v>
      </c>
      <c r="Y2171">
        <v>3</v>
      </c>
      <c r="Z2171">
        <f>IF(AND(MIN(data!D2171:'data'!K2171, data!M2171:'data'!Y2171)&gt;=0, IF(data!L2171&lt;0, FALSE, data!L2171&lt;=95),COUNTA(data!D2171:'data'!Y2171)=22), 1, 0)</f>
        <v>0</v>
      </c>
      <c r="AA2171">
        <f>IF(data!D2171=3, IF(COUNTIFS(data!A:A, data!A2171, data!G:G, "&lt;&gt;2")=0, 1, 0), 0)</f>
        <v>0</v>
      </c>
      <c r="AB2171">
        <f>IF(AND(data!G2171=2, COUNTIFS(data!A:A, data!A2171, data!G:G, 2) = data!D2171), 1, 0)</f>
        <v>0</v>
      </c>
      <c r="AC2171" t="str">
        <f>IF(AB2171=1, data!D2171, "0")</f>
        <v>0</v>
      </c>
    </row>
    <row r="2172" spans="1:29" x14ac:dyDescent="0.25">
      <c r="A2172" s="1">
        <v>275181</v>
      </c>
      <c r="B2172">
        <v>2</v>
      </c>
      <c r="C2172" s="1" t="s">
        <v>2193</v>
      </c>
      <c r="D2172">
        <v>2</v>
      </c>
      <c r="E2172">
        <v>8</v>
      </c>
      <c r="F2172">
        <v>19</v>
      </c>
      <c r="G2172">
        <v>2</v>
      </c>
      <c r="H2172">
        <v>13</v>
      </c>
      <c r="I2172">
        <v>-1</v>
      </c>
      <c r="J2172">
        <v>1</v>
      </c>
      <c r="K2172">
        <v>-1</v>
      </c>
      <c r="L2172">
        <v>31</v>
      </c>
      <c r="M2172">
        <v>1</v>
      </c>
      <c r="N2172">
        <v>-1</v>
      </c>
      <c r="O2172">
        <v>-1</v>
      </c>
      <c r="P2172">
        <v>-1</v>
      </c>
      <c r="Q2172">
        <v>-1</v>
      </c>
      <c r="R2172">
        <v>-1</v>
      </c>
      <c r="S2172">
        <v>0</v>
      </c>
      <c r="T2172">
        <v>173</v>
      </c>
      <c r="U2172">
        <v>55.9</v>
      </c>
      <c r="V2172">
        <v>18.678000000000001</v>
      </c>
      <c r="W2172">
        <v>-1</v>
      </c>
      <c r="X2172">
        <v>1</v>
      </c>
      <c r="Y2172">
        <v>3</v>
      </c>
      <c r="Z2172">
        <f>IF(AND(MIN(data!D2172:'data'!K2172, data!M2172:'data'!Y2172)&gt;=0, IF(data!L2172&lt;0, FALSE, data!L2172&lt;=95),COUNTA(data!D2172:'data'!Y2172)=22), 1, 0)</f>
        <v>0</v>
      </c>
      <c r="AA2172">
        <f>IF(data!D2172=3, IF(COUNTIFS(data!A:A, data!A2172, data!G:G, "&lt;&gt;2")=0, 1, 0), 0)</f>
        <v>0</v>
      </c>
      <c r="AB2172">
        <f>IF(AND(data!G2172=2, COUNTIFS(data!A:A, data!A2172, data!G:G, 2) = data!D2172), 1, 0)</f>
        <v>0</v>
      </c>
      <c r="AC2172" t="str">
        <f>IF(AB2172=1, data!D2172, "0")</f>
        <v>0</v>
      </c>
    </row>
    <row r="2173" spans="1:29" x14ac:dyDescent="0.25">
      <c r="A2173" s="1">
        <v>275251</v>
      </c>
      <c r="B2173">
        <v>1</v>
      </c>
      <c r="C2173" s="1" t="s">
        <v>2194</v>
      </c>
      <c r="D2173">
        <v>3</v>
      </c>
      <c r="E2173">
        <v>8</v>
      </c>
      <c r="F2173">
        <v>19</v>
      </c>
      <c r="G2173">
        <v>2</v>
      </c>
      <c r="H2173">
        <v>43</v>
      </c>
      <c r="I2173">
        <v>4</v>
      </c>
      <c r="J2173">
        <v>1</v>
      </c>
      <c r="K2173">
        <v>-1</v>
      </c>
      <c r="L2173">
        <v>5</v>
      </c>
      <c r="M2173">
        <v>1</v>
      </c>
      <c r="N2173">
        <v>4</v>
      </c>
      <c r="O2173">
        <v>3</v>
      </c>
      <c r="P2173">
        <v>1</v>
      </c>
      <c r="Q2173">
        <v>6</v>
      </c>
      <c r="R2173">
        <v>-1</v>
      </c>
      <c r="S2173">
        <v>0</v>
      </c>
      <c r="T2173">
        <v>171.4</v>
      </c>
      <c r="U2173">
        <v>79.599999999999994</v>
      </c>
      <c r="V2173">
        <v>27.094999999999999</v>
      </c>
      <c r="W2173">
        <v>0.8</v>
      </c>
      <c r="X2173">
        <v>1</v>
      </c>
      <c r="Y2173">
        <v>3</v>
      </c>
      <c r="Z2173">
        <f>IF(AND(MIN(data!D2173:'data'!K2173, data!M2173:'data'!Y2173)&gt;=0, IF(data!L2173&lt;0, FALSE, data!L2173&lt;=95),COUNTA(data!D2173:'data'!Y2173)=22), 1, 0)</f>
        <v>0</v>
      </c>
      <c r="AA2173">
        <f>IF(data!D2173=3, IF(COUNTIFS(data!A:A, data!A2173, data!G:G, "&lt;&gt;2")=0, 1, 0), 0)</f>
        <v>1</v>
      </c>
      <c r="AB2173">
        <f>IF(AND(data!G2173=2, COUNTIFS(data!A:A, data!A2173, data!G:G, 2) = data!D2173), 1, 0)</f>
        <v>1</v>
      </c>
      <c r="AC2173">
        <f>IF(AB2173=1, data!D2173, "0")</f>
        <v>3</v>
      </c>
    </row>
    <row r="2174" spans="1:29" x14ac:dyDescent="0.25">
      <c r="A2174" s="1">
        <v>275251</v>
      </c>
      <c r="B2174">
        <v>2</v>
      </c>
      <c r="C2174" s="1" t="s">
        <v>2195</v>
      </c>
      <c r="D2174">
        <v>3</v>
      </c>
      <c r="E2174">
        <v>8</v>
      </c>
      <c r="F2174">
        <v>19</v>
      </c>
      <c r="G2174">
        <v>2</v>
      </c>
      <c r="H2174">
        <v>11</v>
      </c>
      <c r="I2174">
        <v>-1</v>
      </c>
      <c r="J2174">
        <v>1</v>
      </c>
      <c r="K2174">
        <v>-1</v>
      </c>
      <c r="L2174">
        <v>5</v>
      </c>
      <c r="M2174">
        <v>2</v>
      </c>
      <c r="N2174">
        <v>-1</v>
      </c>
      <c r="O2174">
        <v>-1</v>
      </c>
      <c r="P2174">
        <v>-1</v>
      </c>
      <c r="Q2174">
        <v>-1</v>
      </c>
      <c r="R2174">
        <v>-1</v>
      </c>
      <c r="S2174">
        <v>-2</v>
      </c>
      <c r="T2174">
        <v>154</v>
      </c>
      <c r="U2174">
        <v>64.7</v>
      </c>
      <c r="V2174">
        <v>27.280999999999999</v>
      </c>
      <c r="W2174">
        <v>-1</v>
      </c>
      <c r="X2174">
        <v>2</v>
      </c>
      <c r="Y2174">
        <v>1</v>
      </c>
      <c r="Z2174">
        <f>IF(AND(MIN(data!D2174:'data'!K2174, data!M2174:'data'!Y2174)&gt;=0, IF(data!L2174&lt;0, FALSE, data!L2174&lt;=95),COUNTA(data!D2174:'data'!Y2174)=22), 1, 0)</f>
        <v>0</v>
      </c>
      <c r="AA2174">
        <f>IF(data!D2174=3, IF(COUNTIFS(data!A:A, data!A2174, data!G:G, "&lt;&gt;2")=0, 1, 0), 0)</f>
        <v>1</v>
      </c>
      <c r="AB2174">
        <f>IF(AND(data!G2174=2, COUNTIFS(data!A:A, data!A2174, data!G:G, 2) = data!D2174), 1, 0)</f>
        <v>1</v>
      </c>
      <c r="AC2174">
        <f>IF(AB2174=1, data!D2174, "0")</f>
        <v>3</v>
      </c>
    </row>
    <row r="2175" spans="1:29" x14ac:dyDescent="0.25">
      <c r="A2175" s="1">
        <v>275251</v>
      </c>
      <c r="B2175">
        <v>3</v>
      </c>
      <c r="C2175" s="1" t="s">
        <v>2196</v>
      </c>
      <c r="D2175">
        <v>3</v>
      </c>
      <c r="E2175">
        <v>8</v>
      </c>
      <c r="F2175">
        <v>19</v>
      </c>
      <c r="G2175">
        <v>2</v>
      </c>
      <c r="H2175">
        <v>9</v>
      </c>
      <c r="I2175">
        <v>-1</v>
      </c>
      <c r="J2175">
        <v>1</v>
      </c>
      <c r="K2175">
        <v>-1</v>
      </c>
      <c r="L2175">
        <v>5</v>
      </c>
      <c r="M2175">
        <v>2</v>
      </c>
      <c r="N2175">
        <v>-1</v>
      </c>
      <c r="O2175">
        <v>-1</v>
      </c>
      <c r="P2175">
        <v>-1</v>
      </c>
      <c r="Q2175">
        <v>-1</v>
      </c>
      <c r="R2175">
        <v>-1</v>
      </c>
      <c r="S2175">
        <v>-2</v>
      </c>
      <c r="T2175">
        <v>140.80000000000001</v>
      </c>
      <c r="U2175">
        <v>55.8</v>
      </c>
      <c r="V2175">
        <v>28.146999999999998</v>
      </c>
      <c r="W2175">
        <v>-1</v>
      </c>
      <c r="X2175">
        <v>2</v>
      </c>
      <c r="Y2175">
        <v>1</v>
      </c>
      <c r="Z2175">
        <f>IF(AND(MIN(data!D2175:'data'!K2175, data!M2175:'data'!Y2175)&gt;=0, IF(data!L2175&lt;0, FALSE, data!L2175&lt;=95),COUNTA(data!D2175:'data'!Y2175)=22), 1, 0)</f>
        <v>0</v>
      </c>
      <c r="AA2175">
        <f>IF(data!D2175=3, IF(COUNTIFS(data!A:A, data!A2175, data!G:G, "&lt;&gt;2")=0, 1, 0), 0)</f>
        <v>1</v>
      </c>
      <c r="AB2175">
        <f>IF(AND(data!G2175=2, COUNTIFS(data!A:A, data!A2175, data!G:G, 2) = data!D2175), 1, 0)</f>
        <v>1</v>
      </c>
      <c r="AC2175">
        <f>IF(AB2175=1, data!D2175, "0")</f>
        <v>3</v>
      </c>
    </row>
    <row r="2176" spans="1:29" x14ac:dyDescent="0.25">
      <c r="A2176" s="1">
        <v>275341</v>
      </c>
      <c r="B2176">
        <v>1</v>
      </c>
      <c r="C2176" s="1" t="s">
        <v>2197</v>
      </c>
      <c r="D2176">
        <v>3</v>
      </c>
      <c r="E2176">
        <v>8</v>
      </c>
      <c r="F2176">
        <v>19</v>
      </c>
      <c r="G2176">
        <v>1</v>
      </c>
      <c r="H2176">
        <v>49</v>
      </c>
      <c r="I2176">
        <v>6</v>
      </c>
      <c r="J2176">
        <v>1</v>
      </c>
      <c r="K2176">
        <v>4</v>
      </c>
      <c r="L2176">
        <v>15</v>
      </c>
      <c r="M2176">
        <v>2</v>
      </c>
      <c r="N2176">
        <v>3</v>
      </c>
      <c r="O2176">
        <v>5</v>
      </c>
      <c r="P2176">
        <v>1</v>
      </c>
      <c r="Q2176">
        <v>25.672999999999998</v>
      </c>
      <c r="R2176">
        <v>-1</v>
      </c>
      <c r="S2176">
        <v>0</v>
      </c>
      <c r="T2176">
        <v>182</v>
      </c>
      <c r="U2176">
        <v>86.3</v>
      </c>
      <c r="V2176">
        <v>26.053999999999998</v>
      </c>
      <c r="W2176">
        <v>0.90400000000000003</v>
      </c>
      <c r="X2176">
        <v>2</v>
      </c>
      <c r="Y2176">
        <v>1</v>
      </c>
      <c r="Z2176">
        <f>IF(AND(MIN(data!D2176:'data'!K2176, data!M2176:'data'!Y2176)&gt;=0, IF(data!L2176&lt;0, FALSE, data!L2176&lt;=95),COUNTA(data!D2176:'data'!Y2176)=22), 1, 0)</f>
        <v>0</v>
      </c>
      <c r="AA2176">
        <f>IF(data!D2176=3, IF(COUNTIFS(data!A:A, data!A2176, data!G:G, "&lt;&gt;2")=0, 1, 0), 0)</f>
        <v>0</v>
      </c>
      <c r="AB2176">
        <f>IF(AND(data!G2176=2, COUNTIFS(data!A:A, data!A2176, data!G:G, 2) = data!D2176), 1, 0)</f>
        <v>0</v>
      </c>
      <c r="AC2176" t="str">
        <f>IF(AB2176=1, data!D2176, "0")</f>
        <v>0</v>
      </c>
    </row>
    <row r="2177" spans="1:29" x14ac:dyDescent="0.25">
      <c r="A2177" s="1">
        <v>275341</v>
      </c>
      <c r="B2177">
        <v>2</v>
      </c>
      <c r="C2177" s="1" t="s">
        <v>2198</v>
      </c>
      <c r="D2177">
        <v>3</v>
      </c>
      <c r="E2177">
        <v>8</v>
      </c>
      <c r="F2177">
        <v>19</v>
      </c>
      <c r="G2177">
        <v>1</v>
      </c>
      <c r="H2177">
        <v>18</v>
      </c>
      <c r="I2177">
        <v>1</v>
      </c>
      <c r="J2177">
        <v>1</v>
      </c>
      <c r="K2177">
        <v>4</v>
      </c>
      <c r="L2177">
        <v>15</v>
      </c>
      <c r="M2177">
        <v>3</v>
      </c>
      <c r="N2177">
        <v>1</v>
      </c>
      <c r="O2177">
        <v>5</v>
      </c>
      <c r="P2177">
        <v>1</v>
      </c>
      <c r="Q2177">
        <v>21.643999999999998</v>
      </c>
      <c r="R2177">
        <v>3</v>
      </c>
      <c r="S2177">
        <v>0</v>
      </c>
      <c r="T2177">
        <v>193.8</v>
      </c>
      <c r="U2177">
        <v>68.400000000000006</v>
      </c>
      <c r="V2177">
        <v>18.212</v>
      </c>
      <c r="W2177">
        <v>0.76900000000000002</v>
      </c>
      <c r="X2177">
        <v>3</v>
      </c>
      <c r="Y2177">
        <v>3</v>
      </c>
      <c r="Z2177">
        <f>IF(AND(MIN(data!D2177:'data'!K2177, data!M2177:'data'!Y2177)&gt;=0, IF(data!L2177&lt;0, FALSE, data!L2177&lt;=95),COUNTA(data!D2177:'data'!Y2177)=22), 1, 0)</f>
        <v>1</v>
      </c>
      <c r="AA2177">
        <f>IF(data!D2177=3, IF(COUNTIFS(data!A:A, data!A2177, data!G:G, "&lt;&gt;2")=0, 1, 0), 0)</f>
        <v>0</v>
      </c>
      <c r="AB2177">
        <f>IF(AND(data!G2177=2, COUNTIFS(data!A:A, data!A2177, data!G:G, 2) = data!D2177), 1, 0)</f>
        <v>0</v>
      </c>
      <c r="AC2177" t="str">
        <f>IF(AB2177=1, data!D2177, "0")</f>
        <v>0</v>
      </c>
    </row>
    <row r="2178" spans="1:29" x14ac:dyDescent="0.25">
      <c r="A2178" s="1">
        <v>275341</v>
      </c>
      <c r="B2178">
        <v>3</v>
      </c>
      <c r="C2178" s="1" t="s">
        <v>2199</v>
      </c>
      <c r="D2178">
        <v>3</v>
      </c>
      <c r="E2178">
        <v>8</v>
      </c>
      <c r="F2178">
        <v>19</v>
      </c>
      <c r="G2178">
        <v>2</v>
      </c>
      <c r="H2178">
        <v>7</v>
      </c>
      <c r="I2178">
        <v>-1</v>
      </c>
      <c r="J2178">
        <v>1</v>
      </c>
      <c r="K2178">
        <v>-1</v>
      </c>
      <c r="L2178">
        <v>15</v>
      </c>
      <c r="M2178">
        <v>1</v>
      </c>
      <c r="N2178">
        <v>-1</v>
      </c>
      <c r="O2178">
        <v>-1</v>
      </c>
      <c r="P2178">
        <v>-1</v>
      </c>
      <c r="Q2178">
        <v>-1</v>
      </c>
      <c r="R2178">
        <v>-1</v>
      </c>
      <c r="S2178">
        <v>-2</v>
      </c>
      <c r="T2178">
        <v>123.3</v>
      </c>
      <c r="U2178">
        <v>24.4</v>
      </c>
      <c r="V2178">
        <v>16.05</v>
      </c>
      <c r="W2178">
        <v>-1</v>
      </c>
      <c r="X2178">
        <v>-2</v>
      </c>
      <c r="Y2178">
        <v>-2</v>
      </c>
      <c r="Z2178">
        <f>IF(AND(MIN(data!D2178:'data'!K2178, data!M2178:'data'!Y2178)&gt;=0, IF(data!L2178&lt;0, FALSE, data!L2178&lt;=95),COUNTA(data!D2178:'data'!Y2178)=22), 1, 0)</f>
        <v>0</v>
      </c>
      <c r="AA2178">
        <f>IF(data!D2178=3, IF(COUNTIFS(data!A:A, data!A2178, data!G:G, "&lt;&gt;2")=0, 1, 0), 0)</f>
        <v>0</v>
      </c>
      <c r="AB2178">
        <f>IF(AND(data!G2178=2, COUNTIFS(data!A:A, data!A2178, data!G:G, 2) = data!D2178), 1, 0)</f>
        <v>0</v>
      </c>
      <c r="AC2178" t="str">
        <f>IF(AB2178=1, data!D2178, "0")</f>
        <v>0</v>
      </c>
    </row>
    <row r="2179" spans="1:29" x14ac:dyDescent="0.25">
      <c r="A2179" s="1">
        <v>275351</v>
      </c>
      <c r="B2179">
        <v>1</v>
      </c>
      <c r="C2179" s="1" t="s">
        <v>2200</v>
      </c>
      <c r="D2179">
        <v>1</v>
      </c>
      <c r="E2179">
        <v>8</v>
      </c>
      <c r="F2179">
        <v>19</v>
      </c>
      <c r="G2179">
        <v>2</v>
      </c>
      <c r="H2179">
        <v>26</v>
      </c>
      <c r="I2179">
        <v>6</v>
      </c>
      <c r="J2179">
        <v>1</v>
      </c>
      <c r="K2179">
        <v>4</v>
      </c>
      <c r="L2179">
        <v>18</v>
      </c>
      <c r="M2179">
        <v>2</v>
      </c>
      <c r="N2179">
        <v>4</v>
      </c>
      <c r="O2179">
        <v>2</v>
      </c>
      <c r="P2179">
        <v>1</v>
      </c>
      <c r="Q2179">
        <v>23</v>
      </c>
      <c r="R2179">
        <v>-1</v>
      </c>
      <c r="S2179">
        <v>0</v>
      </c>
      <c r="T2179">
        <v>174</v>
      </c>
      <c r="U2179">
        <v>70.599999999999994</v>
      </c>
      <c r="V2179">
        <v>23.318999999999999</v>
      </c>
      <c r="W2179">
        <v>0.83399999999999996</v>
      </c>
      <c r="X2179">
        <v>1</v>
      </c>
      <c r="Y2179">
        <v>3</v>
      </c>
      <c r="Z2179">
        <f>IF(AND(MIN(data!D2179:'data'!K2179, data!M2179:'data'!Y2179)&gt;=0, IF(data!L2179&lt;0, FALSE, data!L2179&lt;=95),COUNTA(data!D2179:'data'!Y2179)=22), 1, 0)</f>
        <v>0</v>
      </c>
      <c r="AA2179">
        <f>IF(data!D2179=3, IF(COUNTIFS(data!A:A, data!A2179, data!G:G, "&lt;&gt;2")=0, 1, 0), 0)</f>
        <v>0</v>
      </c>
      <c r="AB2179">
        <f>IF(AND(data!G2179=2, COUNTIFS(data!A:A, data!A2179, data!G:G, 2) = data!D2179), 1, 0)</f>
        <v>1</v>
      </c>
      <c r="AC2179">
        <f>IF(AB2179=1, data!D2179, "0")</f>
        <v>1</v>
      </c>
    </row>
    <row r="2180" spans="1:29" x14ac:dyDescent="0.25">
      <c r="A2180" s="1">
        <v>276201</v>
      </c>
      <c r="B2180">
        <v>1</v>
      </c>
      <c r="C2180" s="1" t="s">
        <v>2201</v>
      </c>
      <c r="D2180">
        <v>2</v>
      </c>
      <c r="E2180">
        <v>8</v>
      </c>
      <c r="F2180">
        <v>18</v>
      </c>
      <c r="G2180">
        <v>1</v>
      </c>
      <c r="H2180">
        <v>63</v>
      </c>
      <c r="I2180">
        <v>2</v>
      </c>
      <c r="J2180">
        <v>1</v>
      </c>
      <c r="K2180">
        <v>4</v>
      </c>
      <c r="L2180">
        <v>16</v>
      </c>
      <c r="M2180">
        <v>1</v>
      </c>
      <c r="N2180">
        <v>1</v>
      </c>
      <c r="O2180">
        <v>5</v>
      </c>
      <c r="P2180">
        <v>1</v>
      </c>
      <c r="Q2180">
        <v>29.558</v>
      </c>
      <c r="R2180">
        <v>-1</v>
      </c>
      <c r="S2180">
        <v>0</v>
      </c>
      <c r="T2180">
        <v>170.6</v>
      </c>
      <c r="U2180">
        <v>68.8</v>
      </c>
      <c r="V2180">
        <v>23.638999999999999</v>
      </c>
      <c r="W2180">
        <v>0.83299999999999996</v>
      </c>
      <c r="X2180">
        <v>1</v>
      </c>
      <c r="Y2180">
        <v>3</v>
      </c>
      <c r="Z2180">
        <f>IF(AND(MIN(data!D2180:'data'!K2180, data!M2180:'data'!Y2180)&gt;=0, IF(data!L2180&lt;0, FALSE, data!L2180&lt;=95),COUNTA(data!D2180:'data'!Y2180)=22), 1, 0)</f>
        <v>0</v>
      </c>
      <c r="AA2180">
        <f>IF(data!D2180=3, IF(COUNTIFS(data!A:A, data!A2180, data!G:G, "&lt;&gt;2")=0, 1, 0), 0)</f>
        <v>0</v>
      </c>
      <c r="AB2180">
        <f>IF(AND(data!G2180=2, COUNTIFS(data!A:A, data!A2180, data!G:G, 2) = data!D2180), 1, 0)</f>
        <v>0</v>
      </c>
      <c r="AC2180" t="str">
        <f>IF(AB2180=1, data!D2180, "0")</f>
        <v>0</v>
      </c>
    </row>
    <row r="2181" spans="1:29" x14ac:dyDescent="0.25">
      <c r="A2181" s="1">
        <v>276201</v>
      </c>
      <c r="B2181">
        <v>2</v>
      </c>
      <c r="C2181" s="1" t="s">
        <v>2202</v>
      </c>
      <c r="D2181">
        <v>2</v>
      </c>
      <c r="E2181">
        <v>8</v>
      </c>
      <c r="F2181">
        <v>18</v>
      </c>
      <c r="G2181">
        <v>2</v>
      </c>
      <c r="H2181">
        <v>61</v>
      </c>
      <c r="I2181">
        <v>2</v>
      </c>
      <c r="J2181">
        <v>1</v>
      </c>
      <c r="K2181">
        <v>4</v>
      </c>
      <c r="L2181">
        <v>16</v>
      </c>
      <c r="M2181">
        <v>3</v>
      </c>
      <c r="N2181">
        <v>4</v>
      </c>
      <c r="O2181">
        <v>2</v>
      </c>
      <c r="P2181">
        <v>1</v>
      </c>
      <c r="Q2181">
        <v>14.375</v>
      </c>
      <c r="R2181">
        <v>-1</v>
      </c>
      <c r="S2181">
        <v>7</v>
      </c>
      <c r="T2181">
        <v>155.19999999999999</v>
      </c>
      <c r="U2181">
        <v>74</v>
      </c>
      <c r="V2181">
        <v>30.722000000000001</v>
      </c>
      <c r="W2181">
        <v>0.82899999999999996</v>
      </c>
      <c r="X2181">
        <v>2</v>
      </c>
      <c r="Y2181">
        <v>3</v>
      </c>
      <c r="Z2181">
        <f>IF(AND(MIN(data!D2181:'data'!K2181, data!M2181:'data'!Y2181)&gt;=0, IF(data!L2181&lt;0, FALSE, data!L2181&lt;=95),COUNTA(data!D2181:'data'!Y2181)=22), 1, 0)</f>
        <v>0</v>
      </c>
      <c r="AA2181">
        <f>IF(data!D2181=3, IF(COUNTIFS(data!A:A, data!A2181, data!G:G, "&lt;&gt;2")=0, 1, 0), 0)</f>
        <v>0</v>
      </c>
      <c r="AB2181">
        <f>IF(AND(data!G2181=2, COUNTIFS(data!A:A, data!A2181, data!G:G, 2) = data!D2181), 1, 0)</f>
        <v>0</v>
      </c>
      <c r="AC2181" t="str">
        <f>IF(AB2181=1, data!D2181, "0")</f>
        <v>0</v>
      </c>
    </row>
    <row r="2182" spans="1:29" x14ac:dyDescent="0.25">
      <c r="A2182" s="1">
        <v>276251</v>
      </c>
      <c r="B2182">
        <v>1</v>
      </c>
      <c r="C2182" s="1" t="s">
        <v>2203</v>
      </c>
      <c r="D2182">
        <v>2</v>
      </c>
      <c r="E2182">
        <v>8</v>
      </c>
      <c r="F2182">
        <v>18</v>
      </c>
      <c r="G2182">
        <v>2</v>
      </c>
      <c r="H2182">
        <v>79</v>
      </c>
      <c r="I2182">
        <v>5</v>
      </c>
      <c r="J2182">
        <v>1</v>
      </c>
      <c r="K2182">
        <v>7</v>
      </c>
      <c r="L2182">
        <v>96</v>
      </c>
      <c r="M2182">
        <v>4</v>
      </c>
      <c r="N2182">
        <v>1</v>
      </c>
      <c r="O2182">
        <v>5</v>
      </c>
      <c r="P2182">
        <v>2</v>
      </c>
      <c r="Q2182">
        <v>5.8000000000000003E-2</v>
      </c>
      <c r="R2182">
        <v>-1</v>
      </c>
      <c r="S2182">
        <v>2</v>
      </c>
      <c r="T2182">
        <v>-1</v>
      </c>
      <c r="U2182">
        <v>52.8</v>
      </c>
      <c r="V2182">
        <v>-1</v>
      </c>
      <c r="W2182">
        <v>0.85099999999999998</v>
      </c>
      <c r="X2182">
        <v>-8</v>
      </c>
      <c r="Y2182">
        <v>3</v>
      </c>
      <c r="Z2182">
        <f>IF(AND(MIN(data!D2182:'data'!K2182, data!M2182:'data'!Y2182)&gt;=0, IF(data!L2182&lt;0, FALSE, data!L2182&lt;=95),COUNTA(data!D2182:'data'!Y2182)=22), 1, 0)</f>
        <v>0</v>
      </c>
      <c r="AA2182">
        <f>IF(data!D2182=3, IF(COUNTIFS(data!A:A, data!A2182, data!G:G, "&lt;&gt;2")=0, 1, 0), 0)</f>
        <v>0</v>
      </c>
      <c r="AB2182">
        <f>IF(AND(data!G2182=2, COUNTIFS(data!A:A, data!A2182, data!G:G, 2) = data!D2182), 1, 0)</f>
        <v>0</v>
      </c>
      <c r="AC2182" t="str">
        <f>IF(AB2182=1, data!D2182, "0")</f>
        <v>0</v>
      </c>
    </row>
    <row r="2183" spans="1:29" x14ac:dyDescent="0.25">
      <c r="A2183" s="1">
        <v>276251</v>
      </c>
      <c r="B2183">
        <v>2</v>
      </c>
      <c r="C2183" s="1" t="s">
        <v>2204</v>
      </c>
      <c r="D2183">
        <v>2</v>
      </c>
      <c r="E2183">
        <v>8</v>
      </c>
      <c r="F2183">
        <v>18</v>
      </c>
      <c r="G2183">
        <v>1</v>
      </c>
      <c r="H2183">
        <v>52</v>
      </c>
      <c r="I2183">
        <v>1</v>
      </c>
      <c r="J2183">
        <v>1</v>
      </c>
      <c r="K2183">
        <v>5</v>
      </c>
      <c r="L2183">
        <v>96</v>
      </c>
      <c r="M2183">
        <v>2</v>
      </c>
      <c r="N2183">
        <v>1</v>
      </c>
      <c r="O2183">
        <v>5</v>
      </c>
      <c r="P2183">
        <v>1</v>
      </c>
      <c r="Q2183">
        <v>15.616</v>
      </c>
      <c r="R2183">
        <v>-1</v>
      </c>
      <c r="S2183">
        <v>0</v>
      </c>
      <c r="T2183">
        <v>162.4</v>
      </c>
      <c r="U2183">
        <v>58.3</v>
      </c>
      <c r="V2183">
        <v>22.105</v>
      </c>
      <c r="W2183">
        <v>0.93799999999999994</v>
      </c>
      <c r="X2183">
        <v>1</v>
      </c>
      <c r="Y2183">
        <v>3</v>
      </c>
      <c r="Z2183">
        <f>IF(AND(MIN(data!D2183:'data'!K2183, data!M2183:'data'!Y2183)&gt;=0, IF(data!L2183&lt;0, FALSE, data!L2183&lt;=95),COUNTA(data!D2183:'data'!Y2183)=22), 1, 0)</f>
        <v>0</v>
      </c>
      <c r="AA2183">
        <f>IF(data!D2183=3, IF(COUNTIFS(data!A:A, data!A2183, data!G:G, "&lt;&gt;2")=0, 1, 0), 0)</f>
        <v>0</v>
      </c>
      <c r="AB2183">
        <f>IF(AND(data!G2183=2, COUNTIFS(data!A:A, data!A2183, data!G:G, 2) = data!D2183), 1, 0)</f>
        <v>0</v>
      </c>
      <c r="AC2183" t="str">
        <f>IF(AB2183=1, data!D2183, "0")</f>
        <v>0</v>
      </c>
    </row>
    <row r="2184" spans="1:29" x14ac:dyDescent="0.25">
      <c r="A2184" s="1">
        <v>276341</v>
      </c>
      <c r="B2184">
        <v>1</v>
      </c>
      <c r="C2184" s="1" t="s">
        <v>2205</v>
      </c>
      <c r="D2184">
        <v>2</v>
      </c>
      <c r="E2184">
        <v>8</v>
      </c>
      <c r="F2184">
        <v>18</v>
      </c>
      <c r="G2184">
        <v>2</v>
      </c>
      <c r="H2184">
        <v>75</v>
      </c>
      <c r="I2184">
        <v>2</v>
      </c>
      <c r="J2184">
        <v>1</v>
      </c>
      <c r="K2184">
        <v>7</v>
      </c>
      <c r="L2184">
        <v>15</v>
      </c>
      <c r="M2184">
        <v>1</v>
      </c>
      <c r="N2184">
        <v>1</v>
      </c>
      <c r="O2184">
        <v>5</v>
      </c>
      <c r="P2184">
        <v>1</v>
      </c>
      <c r="Q2184">
        <v>3</v>
      </c>
      <c r="R2184">
        <v>-1</v>
      </c>
      <c r="S2184">
        <v>-2</v>
      </c>
      <c r="T2184">
        <v>144.1</v>
      </c>
      <c r="U2184">
        <v>58.6</v>
      </c>
      <c r="V2184">
        <v>28.221</v>
      </c>
      <c r="W2184">
        <v>-1</v>
      </c>
      <c r="X2184">
        <v>-2</v>
      </c>
      <c r="Y2184">
        <v>-2</v>
      </c>
      <c r="Z2184">
        <f>IF(AND(MIN(data!D2184:'data'!K2184, data!M2184:'data'!Y2184)&gt;=0, IF(data!L2184&lt;0, FALSE, data!L2184&lt;=95),COUNTA(data!D2184:'data'!Y2184)=22), 1, 0)</f>
        <v>0</v>
      </c>
      <c r="AA2184">
        <f>IF(data!D2184=3, IF(COUNTIFS(data!A:A, data!A2184, data!G:G, "&lt;&gt;2")=0, 1, 0), 0)</f>
        <v>0</v>
      </c>
      <c r="AB2184">
        <f>IF(AND(data!G2184=2, COUNTIFS(data!A:A, data!A2184, data!G:G, 2) = data!D2184), 1, 0)</f>
        <v>0</v>
      </c>
      <c r="AC2184" t="str">
        <f>IF(AB2184=1, data!D2184, "0")</f>
        <v>0</v>
      </c>
    </row>
    <row r="2185" spans="1:29" x14ac:dyDescent="0.25">
      <c r="A2185" s="1">
        <v>276341</v>
      </c>
      <c r="B2185">
        <v>2</v>
      </c>
      <c r="C2185" s="1" t="s">
        <v>2206</v>
      </c>
      <c r="D2185">
        <v>2</v>
      </c>
      <c r="E2185">
        <v>8</v>
      </c>
      <c r="F2185">
        <v>18</v>
      </c>
      <c r="G2185">
        <v>1</v>
      </c>
      <c r="H2185">
        <v>75</v>
      </c>
      <c r="I2185">
        <v>2</v>
      </c>
      <c r="J2185">
        <v>1</v>
      </c>
      <c r="K2185">
        <v>6</v>
      </c>
      <c r="L2185">
        <v>15</v>
      </c>
      <c r="M2185">
        <v>2</v>
      </c>
      <c r="N2185">
        <v>1</v>
      </c>
      <c r="O2185">
        <v>5</v>
      </c>
      <c r="P2185">
        <v>1</v>
      </c>
      <c r="Q2185">
        <v>13.5</v>
      </c>
      <c r="R2185">
        <v>-1</v>
      </c>
      <c r="S2185">
        <v>0</v>
      </c>
      <c r="T2185">
        <v>171.6</v>
      </c>
      <c r="U2185">
        <v>60.1</v>
      </c>
      <c r="V2185">
        <v>20.41</v>
      </c>
      <c r="W2185">
        <v>-1</v>
      </c>
      <c r="X2185">
        <v>1</v>
      </c>
      <c r="Y2185">
        <v>3</v>
      </c>
      <c r="Z2185">
        <f>IF(AND(MIN(data!D2185:'data'!K2185, data!M2185:'data'!Y2185)&gt;=0, IF(data!L2185&lt;0, FALSE, data!L2185&lt;=95),COUNTA(data!D2185:'data'!Y2185)=22), 1, 0)</f>
        <v>0</v>
      </c>
      <c r="AA2185">
        <f>IF(data!D2185=3, IF(COUNTIFS(data!A:A, data!A2185, data!G:G, "&lt;&gt;2")=0, 1, 0), 0)</f>
        <v>0</v>
      </c>
      <c r="AB2185">
        <f>IF(AND(data!G2185=2, COUNTIFS(data!A:A, data!A2185, data!G:G, 2) = data!D2185), 1, 0)</f>
        <v>0</v>
      </c>
      <c r="AC2185" t="str">
        <f>IF(AB2185=1, data!D2185, "0")</f>
        <v>0</v>
      </c>
    </row>
    <row r="2186" spans="1:29" x14ac:dyDescent="0.25">
      <c r="A2186" s="1">
        <v>276351</v>
      </c>
      <c r="B2186">
        <v>1</v>
      </c>
      <c r="C2186" s="1" t="s">
        <v>2207</v>
      </c>
      <c r="D2186">
        <v>1</v>
      </c>
      <c r="E2186">
        <v>8</v>
      </c>
      <c r="F2186">
        <v>18</v>
      </c>
      <c r="G2186">
        <v>2</v>
      </c>
      <c r="H2186">
        <v>68</v>
      </c>
      <c r="I2186">
        <v>5</v>
      </c>
      <c r="J2186">
        <v>1</v>
      </c>
      <c r="K2186">
        <v>7</v>
      </c>
      <c r="L2186">
        <v>97</v>
      </c>
      <c r="M2186">
        <v>2</v>
      </c>
      <c r="N2186">
        <v>1</v>
      </c>
      <c r="O2186">
        <v>5</v>
      </c>
      <c r="P2186">
        <v>1</v>
      </c>
      <c r="Q2186">
        <v>13.241</v>
      </c>
      <c r="R2186">
        <v>-1</v>
      </c>
      <c r="S2186">
        <v>4</v>
      </c>
      <c r="T2186">
        <v>155.80000000000001</v>
      </c>
      <c r="U2186">
        <v>-1</v>
      </c>
      <c r="V2186">
        <v>-1</v>
      </c>
      <c r="W2186">
        <v>0.80800000000000005</v>
      </c>
      <c r="X2186">
        <v>2</v>
      </c>
      <c r="Y2186">
        <v>1</v>
      </c>
      <c r="Z2186">
        <f>IF(AND(MIN(data!D2186:'data'!K2186, data!M2186:'data'!Y2186)&gt;=0, IF(data!L2186&lt;0, FALSE, data!L2186&lt;=95),COUNTA(data!D2186:'data'!Y2186)=22), 1, 0)</f>
        <v>0</v>
      </c>
      <c r="AA2186">
        <f>IF(data!D2186=3, IF(COUNTIFS(data!A:A, data!A2186, data!G:G, "&lt;&gt;2")=0, 1, 0), 0)</f>
        <v>0</v>
      </c>
      <c r="AB2186">
        <f>IF(AND(data!G2186=2, COUNTIFS(data!A:A, data!A2186, data!G:G, 2) = data!D2186), 1, 0)</f>
        <v>1</v>
      </c>
      <c r="AC2186">
        <f>IF(AB2186=1, data!D2186, "0")</f>
        <v>1</v>
      </c>
    </row>
    <row r="2187" spans="1:29" x14ac:dyDescent="0.25">
      <c r="A2187" s="1">
        <v>276371</v>
      </c>
      <c r="B2187">
        <v>1</v>
      </c>
      <c r="C2187" s="1" t="s">
        <v>2208</v>
      </c>
      <c r="D2187">
        <v>3</v>
      </c>
      <c r="E2187">
        <v>8</v>
      </c>
      <c r="F2187">
        <v>18</v>
      </c>
      <c r="G2187">
        <v>2</v>
      </c>
      <c r="H2187">
        <v>34</v>
      </c>
      <c r="I2187">
        <v>3</v>
      </c>
      <c r="J2187">
        <v>1</v>
      </c>
      <c r="K2187">
        <v>3</v>
      </c>
      <c r="L2187">
        <v>7</v>
      </c>
      <c r="M2187">
        <v>2</v>
      </c>
      <c r="N2187">
        <v>3</v>
      </c>
      <c r="O2187">
        <v>5</v>
      </c>
      <c r="P2187">
        <v>1</v>
      </c>
      <c r="Q2187">
        <v>3.0289999999999999</v>
      </c>
      <c r="R2187">
        <v>-1</v>
      </c>
      <c r="S2187">
        <v>2</v>
      </c>
      <c r="T2187">
        <v>152.5</v>
      </c>
      <c r="U2187">
        <v>48.4</v>
      </c>
      <c r="V2187">
        <v>20.812000000000001</v>
      </c>
      <c r="W2187">
        <v>0.80300000000000005</v>
      </c>
      <c r="X2187">
        <v>1</v>
      </c>
      <c r="Y2187">
        <v>3</v>
      </c>
      <c r="Z2187">
        <f>IF(AND(MIN(data!D2187:'data'!K2187, data!M2187:'data'!Y2187)&gt;=0, IF(data!L2187&lt;0, FALSE, data!L2187&lt;=95),COUNTA(data!D2187:'data'!Y2187)=22), 1, 0)</f>
        <v>0</v>
      </c>
      <c r="AA2187">
        <f>IF(data!D2187=3, IF(COUNTIFS(data!A:A, data!A2187, data!G:G, "&lt;&gt;2")=0, 1, 0), 0)</f>
        <v>0</v>
      </c>
      <c r="AB2187">
        <f>IF(AND(data!G2187=2, COUNTIFS(data!A:A, data!A2187, data!G:G, 2) = data!D2187), 1, 0)</f>
        <v>0</v>
      </c>
      <c r="AC2187" t="str">
        <f>IF(AB2187=1, data!D2187, "0")</f>
        <v>0</v>
      </c>
    </row>
    <row r="2188" spans="1:29" x14ac:dyDescent="0.25">
      <c r="A2188" s="1">
        <v>276371</v>
      </c>
      <c r="B2188">
        <v>2</v>
      </c>
      <c r="C2188" s="1" t="s">
        <v>2209</v>
      </c>
      <c r="D2188">
        <v>3</v>
      </c>
      <c r="E2188">
        <v>8</v>
      </c>
      <c r="F2188">
        <v>18</v>
      </c>
      <c r="G2188">
        <v>2</v>
      </c>
      <c r="H2188">
        <v>10</v>
      </c>
      <c r="I2188">
        <v>-1</v>
      </c>
      <c r="J2188">
        <v>1</v>
      </c>
      <c r="K2188">
        <v>-1</v>
      </c>
      <c r="L2188">
        <v>7</v>
      </c>
      <c r="M2188">
        <v>2</v>
      </c>
      <c r="N2188">
        <v>-1</v>
      </c>
      <c r="O2188">
        <v>-1</v>
      </c>
      <c r="P2188">
        <v>-1</v>
      </c>
      <c r="Q2188">
        <v>-1</v>
      </c>
      <c r="R2188">
        <v>-1</v>
      </c>
      <c r="S2188">
        <v>-2</v>
      </c>
      <c r="T2188">
        <v>142.5</v>
      </c>
      <c r="U2188">
        <v>47.2</v>
      </c>
      <c r="V2188">
        <v>23.244</v>
      </c>
      <c r="W2188">
        <v>-1</v>
      </c>
      <c r="X2188">
        <v>2</v>
      </c>
      <c r="Y2188">
        <v>1</v>
      </c>
      <c r="Z2188">
        <f>IF(AND(MIN(data!D2188:'data'!K2188, data!M2188:'data'!Y2188)&gt;=0, IF(data!L2188&lt;0, FALSE, data!L2188&lt;=95),COUNTA(data!D2188:'data'!Y2188)=22), 1, 0)</f>
        <v>0</v>
      </c>
      <c r="AA2188">
        <f>IF(data!D2188=3, IF(COUNTIFS(data!A:A, data!A2188, data!G:G, "&lt;&gt;2")=0, 1, 0), 0)</f>
        <v>0</v>
      </c>
      <c r="AB2188">
        <f>IF(AND(data!G2188=2, COUNTIFS(data!A:A, data!A2188, data!G:G, 2) = data!D2188), 1, 0)</f>
        <v>0</v>
      </c>
      <c r="AC2188" t="str">
        <f>IF(AB2188=1, data!D2188, "0")</f>
        <v>0</v>
      </c>
    </row>
    <row r="2189" spans="1:29" x14ac:dyDescent="0.25">
      <c r="A2189" s="1">
        <v>276371</v>
      </c>
      <c r="B2189">
        <v>3</v>
      </c>
      <c r="C2189" s="1" t="s">
        <v>2210</v>
      </c>
      <c r="D2189">
        <v>3</v>
      </c>
      <c r="E2189">
        <v>8</v>
      </c>
      <c r="F2189">
        <v>18</v>
      </c>
      <c r="G2189">
        <v>1</v>
      </c>
      <c r="H2189">
        <v>7</v>
      </c>
      <c r="I2189">
        <v>-1</v>
      </c>
      <c r="J2189">
        <v>1</v>
      </c>
      <c r="K2189">
        <v>-1</v>
      </c>
      <c r="L2189">
        <v>7</v>
      </c>
      <c r="M2189">
        <v>3</v>
      </c>
      <c r="N2189">
        <v>-1</v>
      </c>
      <c r="O2189">
        <v>-1</v>
      </c>
      <c r="P2189">
        <v>-1</v>
      </c>
      <c r="Q2189">
        <v>-1</v>
      </c>
      <c r="R2189">
        <v>-1</v>
      </c>
      <c r="S2189">
        <v>-2</v>
      </c>
      <c r="T2189">
        <v>-1</v>
      </c>
      <c r="U2189">
        <v>-1</v>
      </c>
      <c r="V2189">
        <v>-1</v>
      </c>
      <c r="W2189">
        <v>-1</v>
      </c>
      <c r="X2189">
        <v>-2</v>
      </c>
      <c r="Y2189">
        <v>-2</v>
      </c>
      <c r="Z2189">
        <f>IF(AND(MIN(data!D2189:'data'!K2189, data!M2189:'data'!Y2189)&gt;=0, IF(data!L2189&lt;0, FALSE, data!L2189&lt;=95),COUNTA(data!D2189:'data'!Y2189)=22), 1, 0)</f>
        <v>0</v>
      </c>
      <c r="AA2189">
        <f>IF(data!D2189=3, IF(COUNTIFS(data!A:A, data!A2189, data!G:G, "&lt;&gt;2")=0, 1, 0), 0)</f>
        <v>0</v>
      </c>
      <c r="AB2189">
        <f>IF(AND(data!G2189=2, COUNTIFS(data!A:A, data!A2189, data!G:G, 2) = data!D2189), 1, 0)</f>
        <v>0</v>
      </c>
      <c r="AC2189" t="str">
        <f>IF(AB2189=1, data!D2189, "0")</f>
        <v>0</v>
      </c>
    </row>
    <row r="2190" spans="1:29" x14ac:dyDescent="0.25">
      <c r="A2190" s="1">
        <v>277051</v>
      </c>
      <c r="B2190">
        <v>1</v>
      </c>
      <c r="C2190" s="1" t="s">
        <v>2211</v>
      </c>
      <c r="D2190">
        <v>1</v>
      </c>
      <c r="E2190">
        <v>9</v>
      </c>
      <c r="F2190">
        <v>22</v>
      </c>
      <c r="G2190">
        <v>2</v>
      </c>
      <c r="H2190">
        <v>30</v>
      </c>
      <c r="I2190">
        <v>2</v>
      </c>
      <c r="J2190">
        <v>1</v>
      </c>
      <c r="K2190">
        <v>3</v>
      </c>
      <c r="L2190">
        <v>10</v>
      </c>
      <c r="M2190">
        <v>3</v>
      </c>
      <c r="N2190">
        <v>1</v>
      </c>
      <c r="O2190">
        <v>5</v>
      </c>
      <c r="P2190">
        <v>1</v>
      </c>
      <c r="Q2190">
        <v>7.125</v>
      </c>
      <c r="R2190">
        <v>-1</v>
      </c>
      <c r="S2190">
        <v>5</v>
      </c>
      <c r="T2190">
        <v>164.8</v>
      </c>
      <c r="U2190">
        <v>103.8</v>
      </c>
      <c r="V2190">
        <v>38.219000000000001</v>
      </c>
      <c r="W2190">
        <v>0.85699999999999998</v>
      </c>
      <c r="X2190">
        <v>2</v>
      </c>
      <c r="Y2190">
        <v>1</v>
      </c>
      <c r="Z2190">
        <f>IF(AND(MIN(data!D2190:'data'!K2190, data!M2190:'data'!Y2190)&gt;=0, IF(data!L2190&lt;0, FALSE, data!L2190&lt;=95),COUNTA(data!D2190:'data'!Y2190)=22), 1, 0)</f>
        <v>0</v>
      </c>
      <c r="AA2190">
        <f>IF(data!D2190=3, IF(COUNTIFS(data!A:A, data!A2190, data!G:G, "&lt;&gt;2")=0, 1, 0), 0)</f>
        <v>0</v>
      </c>
      <c r="AB2190">
        <f>IF(AND(data!G2190=2, COUNTIFS(data!A:A, data!A2190, data!G:G, 2) = data!D2190), 1, 0)</f>
        <v>1</v>
      </c>
      <c r="AC2190">
        <f>IF(AB2190=1, data!D2190, "0")</f>
        <v>1</v>
      </c>
    </row>
    <row r="2191" spans="1:29" x14ac:dyDescent="0.25">
      <c r="A2191" s="1">
        <v>277151</v>
      </c>
      <c r="B2191">
        <v>1</v>
      </c>
      <c r="C2191" s="1" t="s">
        <v>2212</v>
      </c>
      <c r="D2191">
        <v>1</v>
      </c>
      <c r="E2191">
        <v>9</v>
      </c>
      <c r="F2191">
        <v>22</v>
      </c>
      <c r="G2191">
        <v>1</v>
      </c>
      <c r="H2191">
        <v>88</v>
      </c>
      <c r="I2191">
        <v>5</v>
      </c>
      <c r="J2191">
        <v>1</v>
      </c>
      <c r="K2191">
        <v>7</v>
      </c>
      <c r="L2191">
        <v>1</v>
      </c>
      <c r="M2191">
        <v>2</v>
      </c>
      <c r="N2191">
        <v>3</v>
      </c>
      <c r="O2191">
        <v>5</v>
      </c>
      <c r="P2191">
        <v>2</v>
      </c>
      <c r="Q2191">
        <v>0</v>
      </c>
      <c r="R2191">
        <v>-1</v>
      </c>
      <c r="S2191">
        <v>0</v>
      </c>
      <c r="T2191">
        <v>170.9</v>
      </c>
      <c r="U2191">
        <v>71.900000000000006</v>
      </c>
      <c r="V2191">
        <v>24.617999999999999</v>
      </c>
      <c r="W2191">
        <v>0.94099999999999995</v>
      </c>
      <c r="X2191">
        <v>1</v>
      </c>
      <c r="Y2191">
        <v>3</v>
      </c>
      <c r="Z2191">
        <f>IF(AND(MIN(data!D2191:'data'!K2191, data!M2191:'data'!Y2191)&gt;=0, IF(data!L2191&lt;0, FALSE, data!L2191&lt;=95),COUNTA(data!D2191:'data'!Y2191)=22), 1, 0)</f>
        <v>0</v>
      </c>
      <c r="AA2191">
        <f>IF(data!D2191=3, IF(COUNTIFS(data!A:A, data!A2191, data!G:G, "&lt;&gt;2")=0, 1, 0), 0)</f>
        <v>0</v>
      </c>
      <c r="AB2191">
        <f>IF(AND(data!G2191=2, COUNTIFS(data!A:A, data!A2191, data!G:G, 2) = data!D2191), 1, 0)</f>
        <v>0</v>
      </c>
      <c r="AC2191" t="str">
        <f>IF(AB2191=1, data!D2191, "0")</f>
        <v>0</v>
      </c>
    </row>
    <row r="2192" spans="1:29" x14ac:dyDescent="0.25">
      <c r="A2192" s="1">
        <v>277181</v>
      </c>
      <c r="B2192">
        <v>1</v>
      </c>
      <c r="C2192" s="1" t="s">
        <v>2213</v>
      </c>
      <c r="D2192">
        <v>2</v>
      </c>
      <c r="E2192">
        <v>9</v>
      </c>
      <c r="F2192">
        <v>22</v>
      </c>
      <c r="G2192">
        <v>1</v>
      </c>
      <c r="H2192">
        <v>21</v>
      </c>
      <c r="I2192">
        <v>2</v>
      </c>
      <c r="J2192">
        <v>1</v>
      </c>
      <c r="K2192">
        <v>3</v>
      </c>
      <c r="L2192">
        <v>18</v>
      </c>
      <c r="M2192">
        <v>2</v>
      </c>
      <c r="N2192">
        <v>4</v>
      </c>
      <c r="O2192">
        <v>1</v>
      </c>
      <c r="P2192">
        <v>1</v>
      </c>
      <c r="Q2192">
        <v>3.72</v>
      </c>
      <c r="R2192">
        <v>4</v>
      </c>
      <c r="S2192">
        <v>1</v>
      </c>
      <c r="T2192">
        <v>173.4</v>
      </c>
      <c r="U2192">
        <v>65.900000000000006</v>
      </c>
      <c r="V2192">
        <v>21.917000000000002</v>
      </c>
      <c r="W2192">
        <v>0.86399999999999999</v>
      </c>
      <c r="X2192">
        <v>3</v>
      </c>
      <c r="Y2192">
        <v>2</v>
      </c>
      <c r="Z2192">
        <f>IF(AND(MIN(data!D2192:'data'!K2192, data!M2192:'data'!Y2192)&gt;=0, IF(data!L2192&lt;0, FALSE, data!L2192&lt;=95),COUNTA(data!D2192:'data'!Y2192)=22), 1, 0)</f>
        <v>1</v>
      </c>
      <c r="AA2192">
        <f>IF(data!D2192=3, IF(COUNTIFS(data!A:A, data!A2192, data!G:G, "&lt;&gt;2")=0, 1, 0), 0)</f>
        <v>0</v>
      </c>
      <c r="AB2192">
        <f>IF(AND(data!G2192=2, COUNTIFS(data!A:A, data!A2192, data!G:G, 2) = data!D2192), 1, 0)</f>
        <v>0</v>
      </c>
      <c r="AC2192" t="str">
        <f>IF(AB2192=1, data!D2192, "0")</f>
        <v>0</v>
      </c>
    </row>
    <row r="2193" spans="1:29" x14ac:dyDescent="0.25">
      <c r="A2193" s="1">
        <v>277181</v>
      </c>
      <c r="B2193">
        <v>2</v>
      </c>
      <c r="C2193" s="1" t="s">
        <v>2214</v>
      </c>
      <c r="D2193">
        <v>2</v>
      </c>
      <c r="E2193">
        <v>9</v>
      </c>
      <c r="F2193">
        <v>22</v>
      </c>
      <c r="G2193">
        <v>2</v>
      </c>
      <c r="H2193">
        <v>19</v>
      </c>
      <c r="I2193">
        <v>2</v>
      </c>
      <c r="J2193">
        <v>1</v>
      </c>
      <c r="K2193">
        <v>3</v>
      </c>
      <c r="L2193">
        <v>18</v>
      </c>
      <c r="M2193">
        <v>2</v>
      </c>
      <c r="N2193">
        <v>4</v>
      </c>
      <c r="O2193">
        <v>1</v>
      </c>
      <c r="P2193">
        <v>1</v>
      </c>
      <c r="Q2193">
        <v>3.72</v>
      </c>
      <c r="R2193">
        <v>2</v>
      </c>
      <c r="S2193">
        <v>0</v>
      </c>
      <c r="T2193">
        <v>162.30000000000001</v>
      </c>
      <c r="U2193">
        <v>69.8</v>
      </c>
      <c r="V2193">
        <v>26.498000000000001</v>
      </c>
      <c r="W2193">
        <v>0.81499999999999995</v>
      </c>
      <c r="X2193">
        <v>2</v>
      </c>
      <c r="Y2193">
        <v>1</v>
      </c>
      <c r="Z2193">
        <f>IF(AND(MIN(data!D2193:'data'!K2193, data!M2193:'data'!Y2193)&gt;=0, IF(data!L2193&lt;0, FALSE, data!L2193&lt;=95),COUNTA(data!D2193:'data'!Y2193)=22), 1, 0)</f>
        <v>1</v>
      </c>
      <c r="AA2193">
        <f>IF(data!D2193=3, IF(COUNTIFS(data!A:A, data!A2193, data!G:G, "&lt;&gt;2")=0, 1, 0), 0)</f>
        <v>0</v>
      </c>
      <c r="AB2193">
        <f>IF(AND(data!G2193=2, COUNTIFS(data!A:A, data!A2193, data!G:G, 2) = data!D2193), 1, 0)</f>
        <v>0</v>
      </c>
      <c r="AC2193" t="str">
        <f>IF(AB2193=1, data!D2193, "0")</f>
        <v>0</v>
      </c>
    </row>
    <row r="2194" spans="1:29" x14ac:dyDescent="0.25">
      <c r="A2194" s="1">
        <v>277251</v>
      </c>
      <c r="B2194">
        <v>1</v>
      </c>
      <c r="C2194" s="1" t="s">
        <v>2215</v>
      </c>
      <c r="D2194">
        <v>2</v>
      </c>
      <c r="E2194">
        <v>9</v>
      </c>
      <c r="F2194">
        <v>22</v>
      </c>
      <c r="G2194">
        <v>2</v>
      </c>
      <c r="H2194">
        <v>35</v>
      </c>
      <c r="I2194">
        <v>1</v>
      </c>
      <c r="J2194">
        <v>1</v>
      </c>
      <c r="K2194">
        <v>4</v>
      </c>
      <c r="L2194">
        <v>5</v>
      </c>
      <c r="M2194">
        <v>2</v>
      </c>
      <c r="N2194">
        <v>1</v>
      </c>
      <c r="O2194">
        <v>5</v>
      </c>
      <c r="P2194">
        <v>1</v>
      </c>
      <c r="Q2194">
        <v>3.69</v>
      </c>
      <c r="R2194">
        <v>-1</v>
      </c>
      <c r="S2194">
        <v>3</v>
      </c>
      <c r="T2194">
        <v>166.9</v>
      </c>
      <c r="U2194">
        <v>58.5</v>
      </c>
      <c r="V2194">
        <v>21.001000000000001</v>
      </c>
      <c r="W2194">
        <v>0.78500000000000003</v>
      </c>
      <c r="X2194">
        <v>1</v>
      </c>
      <c r="Y2194">
        <v>3</v>
      </c>
      <c r="Z2194">
        <f>IF(AND(MIN(data!D2194:'data'!K2194, data!M2194:'data'!Y2194)&gt;=0, IF(data!L2194&lt;0, FALSE, data!L2194&lt;=95),COUNTA(data!D2194:'data'!Y2194)=22), 1, 0)</f>
        <v>0</v>
      </c>
      <c r="AA2194">
        <f>IF(data!D2194=3, IF(COUNTIFS(data!A:A, data!A2194, data!G:G, "&lt;&gt;2")=0, 1, 0), 0)</f>
        <v>0</v>
      </c>
      <c r="AB2194">
        <f>IF(AND(data!G2194=2, COUNTIFS(data!A:A, data!A2194, data!G:G, 2) = data!D2194), 1, 0)</f>
        <v>0</v>
      </c>
      <c r="AC2194" t="str">
        <f>IF(AB2194=1, data!D2194, "0")</f>
        <v>0</v>
      </c>
    </row>
    <row r="2195" spans="1:29" x14ac:dyDescent="0.25">
      <c r="A2195" s="1">
        <v>277251</v>
      </c>
      <c r="B2195">
        <v>2</v>
      </c>
      <c r="C2195" s="1" t="s">
        <v>2216</v>
      </c>
      <c r="D2195">
        <v>2</v>
      </c>
      <c r="E2195">
        <v>9</v>
      </c>
      <c r="F2195">
        <v>22</v>
      </c>
      <c r="G2195">
        <v>1</v>
      </c>
      <c r="H2195">
        <v>3</v>
      </c>
      <c r="I2195">
        <v>-1</v>
      </c>
      <c r="J2195">
        <v>1</v>
      </c>
      <c r="K2195">
        <v>-1</v>
      </c>
      <c r="L2195">
        <v>5</v>
      </c>
      <c r="M2195">
        <v>2</v>
      </c>
      <c r="N2195">
        <v>-1</v>
      </c>
      <c r="O2195">
        <v>-1</v>
      </c>
      <c r="P2195">
        <v>-1</v>
      </c>
      <c r="Q2195">
        <v>-1</v>
      </c>
      <c r="R2195">
        <v>-1</v>
      </c>
      <c r="S2195">
        <v>-2</v>
      </c>
      <c r="T2195">
        <v>97.4</v>
      </c>
      <c r="U2195">
        <v>16.399999999999999</v>
      </c>
      <c r="V2195">
        <v>17.286999999999999</v>
      </c>
      <c r="W2195">
        <v>-1</v>
      </c>
      <c r="X2195">
        <v>-2</v>
      </c>
      <c r="Y2195">
        <v>-2</v>
      </c>
      <c r="Z2195">
        <f>IF(AND(MIN(data!D2195:'data'!K2195, data!M2195:'data'!Y2195)&gt;=0, IF(data!L2195&lt;0, FALSE, data!L2195&lt;=95),COUNTA(data!D2195:'data'!Y2195)=22), 1, 0)</f>
        <v>0</v>
      </c>
      <c r="AA2195">
        <f>IF(data!D2195=3, IF(COUNTIFS(data!A:A, data!A2195, data!G:G, "&lt;&gt;2")=0, 1, 0), 0)</f>
        <v>0</v>
      </c>
      <c r="AB2195">
        <f>IF(AND(data!G2195=2, COUNTIFS(data!A:A, data!A2195, data!G:G, 2) = data!D2195), 1, 0)</f>
        <v>0</v>
      </c>
      <c r="AC2195" t="str">
        <f>IF(AB2195=1, data!D2195, "0")</f>
        <v>0</v>
      </c>
    </row>
    <row r="2196" spans="1:29" x14ac:dyDescent="0.25">
      <c r="A2196" s="1">
        <v>277341</v>
      </c>
      <c r="B2196">
        <v>1</v>
      </c>
      <c r="C2196" s="1" t="s">
        <v>2217</v>
      </c>
      <c r="D2196">
        <v>2</v>
      </c>
      <c r="E2196">
        <v>9</v>
      </c>
      <c r="F2196">
        <v>22</v>
      </c>
      <c r="G2196">
        <v>1</v>
      </c>
      <c r="H2196">
        <v>84</v>
      </c>
      <c r="I2196">
        <v>2</v>
      </c>
      <c r="J2196">
        <v>1</v>
      </c>
      <c r="K2196">
        <v>1</v>
      </c>
      <c r="L2196">
        <v>96</v>
      </c>
      <c r="M2196">
        <v>1</v>
      </c>
      <c r="N2196">
        <v>1</v>
      </c>
      <c r="O2196">
        <v>5</v>
      </c>
      <c r="P2196">
        <v>1</v>
      </c>
      <c r="Q2196">
        <v>3.7789999999999999</v>
      </c>
      <c r="R2196">
        <v>-1</v>
      </c>
      <c r="S2196">
        <v>0</v>
      </c>
      <c r="T2196">
        <v>176.2</v>
      </c>
      <c r="U2196">
        <v>62.9</v>
      </c>
      <c r="V2196">
        <v>20.260000000000002</v>
      </c>
      <c r="W2196">
        <v>0.91600000000000004</v>
      </c>
      <c r="X2196">
        <v>1</v>
      </c>
      <c r="Y2196">
        <v>3</v>
      </c>
      <c r="Z2196">
        <f>IF(AND(MIN(data!D2196:'data'!K2196, data!M2196:'data'!Y2196)&gt;=0, IF(data!L2196&lt;0, FALSE, data!L2196&lt;=95),COUNTA(data!D2196:'data'!Y2196)=22), 1, 0)</f>
        <v>0</v>
      </c>
      <c r="AA2196">
        <f>IF(data!D2196=3, IF(COUNTIFS(data!A:A, data!A2196, data!G:G, "&lt;&gt;2")=0, 1, 0), 0)</f>
        <v>0</v>
      </c>
      <c r="AB2196">
        <f>IF(AND(data!G2196=2, COUNTIFS(data!A:A, data!A2196, data!G:G, 2) = data!D2196), 1, 0)</f>
        <v>0</v>
      </c>
      <c r="AC2196" t="str">
        <f>IF(AB2196=1, data!D2196, "0")</f>
        <v>0</v>
      </c>
    </row>
    <row r="2197" spans="1:29" x14ac:dyDescent="0.25">
      <c r="A2197" s="1">
        <v>277341</v>
      </c>
      <c r="B2197">
        <v>2</v>
      </c>
      <c r="C2197" s="1" t="s">
        <v>2218</v>
      </c>
      <c r="D2197">
        <v>2</v>
      </c>
      <c r="E2197">
        <v>9</v>
      </c>
      <c r="F2197">
        <v>22</v>
      </c>
      <c r="G2197">
        <v>2</v>
      </c>
      <c r="H2197">
        <v>76</v>
      </c>
      <c r="I2197">
        <v>2</v>
      </c>
      <c r="J2197">
        <v>1</v>
      </c>
      <c r="K2197">
        <v>4</v>
      </c>
      <c r="L2197">
        <v>96</v>
      </c>
      <c r="M2197">
        <v>1</v>
      </c>
      <c r="N2197">
        <v>1</v>
      </c>
      <c r="O2197">
        <v>5</v>
      </c>
      <c r="P2197">
        <v>1</v>
      </c>
      <c r="Q2197">
        <v>0.51900000000000002</v>
      </c>
      <c r="R2197">
        <v>-1</v>
      </c>
      <c r="S2197">
        <v>-9</v>
      </c>
      <c r="T2197">
        <v>159.69999999999999</v>
      </c>
      <c r="U2197">
        <v>77.400000000000006</v>
      </c>
      <c r="V2197">
        <v>30.347999999999999</v>
      </c>
      <c r="W2197">
        <v>0.90600000000000003</v>
      </c>
      <c r="X2197">
        <v>2</v>
      </c>
      <c r="Y2197">
        <v>1</v>
      </c>
      <c r="Z2197">
        <f>IF(AND(MIN(data!D2197:'data'!K2197, data!M2197:'data'!Y2197)&gt;=0, IF(data!L2197&lt;0, FALSE, data!L2197&lt;=95),COUNTA(data!D2197:'data'!Y2197)=22), 1, 0)</f>
        <v>0</v>
      </c>
      <c r="AA2197">
        <f>IF(data!D2197=3, IF(COUNTIFS(data!A:A, data!A2197, data!G:G, "&lt;&gt;2")=0, 1, 0), 0)</f>
        <v>0</v>
      </c>
      <c r="AB2197">
        <f>IF(AND(data!G2197=2, COUNTIFS(data!A:A, data!A2197, data!G:G, 2) = data!D2197), 1, 0)</f>
        <v>0</v>
      </c>
      <c r="AC2197" t="str">
        <f>IF(AB2197=1, data!D2197, "0")</f>
        <v>0</v>
      </c>
    </row>
    <row r="2198" spans="1:29" x14ac:dyDescent="0.25">
      <c r="A2198" s="1">
        <v>277351</v>
      </c>
      <c r="B2198">
        <v>1</v>
      </c>
      <c r="C2198" s="1" t="s">
        <v>2219</v>
      </c>
      <c r="D2198">
        <v>1</v>
      </c>
      <c r="E2198">
        <v>9</v>
      </c>
      <c r="F2198">
        <v>22</v>
      </c>
      <c r="G2198">
        <v>1</v>
      </c>
      <c r="H2198">
        <v>18</v>
      </c>
      <c r="I2198">
        <v>1</v>
      </c>
      <c r="J2198">
        <v>1</v>
      </c>
      <c r="K2198">
        <v>3</v>
      </c>
      <c r="L2198">
        <v>3</v>
      </c>
      <c r="M2198">
        <v>2</v>
      </c>
      <c r="N2198">
        <v>1</v>
      </c>
      <c r="O2198">
        <v>5</v>
      </c>
      <c r="P2198">
        <v>1</v>
      </c>
      <c r="Q2198">
        <v>61</v>
      </c>
      <c r="R2198">
        <v>4</v>
      </c>
      <c r="S2198">
        <v>3</v>
      </c>
      <c r="T2198">
        <v>170.4</v>
      </c>
      <c r="U2198">
        <v>85.1</v>
      </c>
      <c r="V2198">
        <v>29.308</v>
      </c>
      <c r="W2198">
        <v>0.93799999999999994</v>
      </c>
      <c r="X2198">
        <v>2</v>
      </c>
      <c r="Y2198">
        <v>1</v>
      </c>
      <c r="Z2198">
        <f>IF(AND(MIN(data!D2198:'data'!K2198, data!M2198:'data'!Y2198)&gt;=0, IF(data!L2198&lt;0, FALSE, data!L2198&lt;=95),COUNTA(data!D2198:'data'!Y2198)=22), 1, 0)</f>
        <v>1</v>
      </c>
      <c r="AA2198">
        <f>IF(data!D2198=3, IF(COUNTIFS(data!A:A, data!A2198, data!G:G, "&lt;&gt;2")=0, 1, 0), 0)</f>
        <v>0</v>
      </c>
      <c r="AB2198">
        <f>IF(AND(data!G2198=2, COUNTIFS(data!A:A, data!A2198, data!G:G, 2) = data!D2198), 1, 0)</f>
        <v>0</v>
      </c>
      <c r="AC2198" t="str">
        <f>IF(AB2198=1, data!D2198, "0")</f>
        <v>0</v>
      </c>
    </row>
    <row r="2199" spans="1:29" x14ac:dyDescent="0.25">
      <c r="A2199" s="1">
        <v>277371</v>
      </c>
      <c r="B2199">
        <v>1</v>
      </c>
      <c r="C2199" s="1" t="s">
        <v>2220</v>
      </c>
      <c r="D2199">
        <v>1</v>
      </c>
      <c r="E2199">
        <v>9</v>
      </c>
      <c r="F2199">
        <v>22</v>
      </c>
      <c r="G2199">
        <v>2</v>
      </c>
      <c r="H2199">
        <v>54</v>
      </c>
      <c r="I2199">
        <v>1</v>
      </c>
      <c r="J2199">
        <v>1</v>
      </c>
      <c r="K2199">
        <v>7</v>
      </c>
      <c r="L2199">
        <v>26</v>
      </c>
      <c r="M2199">
        <v>1</v>
      </c>
      <c r="N2199">
        <v>4</v>
      </c>
      <c r="O2199">
        <v>1</v>
      </c>
      <c r="P2199">
        <v>1</v>
      </c>
      <c r="Q2199">
        <v>0.40300000000000002</v>
      </c>
      <c r="R2199">
        <v>-1</v>
      </c>
      <c r="S2199">
        <v>1</v>
      </c>
      <c r="T2199">
        <v>164.8</v>
      </c>
      <c r="U2199">
        <v>69.3</v>
      </c>
      <c r="V2199">
        <v>25.515999999999998</v>
      </c>
      <c r="W2199">
        <v>0.78100000000000003</v>
      </c>
      <c r="X2199">
        <v>1</v>
      </c>
      <c r="Y2199">
        <v>1</v>
      </c>
      <c r="Z2199">
        <f>IF(AND(MIN(data!D2199:'data'!K2199, data!M2199:'data'!Y2199)&gt;=0, IF(data!L2199&lt;0, FALSE, data!L2199&lt;=95),COUNTA(data!D2199:'data'!Y2199)=22), 1, 0)</f>
        <v>0</v>
      </c>
      <c r="AA2199">
        <f>IF(data!D2199=3, IF(COUNTIFS(data!A:A, data!A2199, data!G:G, "&lt;&gt;2")=0, 1, 0), 0)</f>
        <v>0</v>
      </c>
      <c r="AB2199">
        <f>IF(AND(data!G2199=2, COUNTIFS(data!A:A, data!A2199, data!G:G, 2) = data!D2199), 1, 0)</f>
        <v>1</v>
      </c>
      <c r="AC2199">
        <f>IF(AB2199=1, data!D2199, "0")</f>
        <v>1</v>
      </c>
    </row>
    <row r="2200" spans="1:29" x14ac:dyDescent="0.25">
      <c r="A2200" s="1">
        <v>278051</v>
      </c>
      <c r="B2200">
        <v>1</v>
      </c>
      <c r="C2200" s="1" t="s">
        <v>2221</v>
      </c>
      <c r="D2200">
        <v>2</v>
      </c>
      <c r="E2200">
        <v>3</v>
      </c>
      <c r="F2200">
        <v>12</v>
      </c>
      <c r="G2200">
        <v>1</v>
      </c>
      <c r="H2200">
        <v>64</v>
      </c>
      <c r="I2200">
        <v>2</v>
      </c>
      <c r="J2200">
        <v>1</v>
      </c>
      <c r="K2200">
        <v>4</v>
      </c>
      <c r="L2200">
        <v>12</v>
      </c>
      <c r="M2200">
        <v>1</v>
      </c>
      <c r="N2200">
        <v>3</v>
      </c>
      <c r="O2200">
        <v>5</v>
      </c>
      <c r="P2200">
        <v>1</v>
      </c>
      <c r="Q2200">
        <v>24.375</v>
      </c>
      <c r="R2200">
        <v>-1</v>
      </c>
      <c r="S2200">
        <v>0</v>
      </c>
      <c r="T2200">
        <v>176.8</v>
      </c>
      <c r="U2200">
        <v>88.6</v>
      </c>
      <c r="V2200">
        <v>28.344999999999999</v>
      </c>
      <c r="W2200">
        <v>0.99</v>
      </c>
      <c r="X2200">
        <v>2</v>
      </c>
      <c r="Y2200">
        <v>1</v>
      </c>
      <c r="Z2200">
        <f>IF(AND(MIN(data!D2200:'data'!K2200, data!M2200:'data'!Y2200)&gt;=0, IF(data!L2200&lt;0, FALSE, data!L2200&lt;=95),COUNTA(data!D2200:'data'!Y2200)=22), 1, 0)</f>
        <v>0</v>
      </c>
      <c r="AA2200">
        <f>IF(data!D2200=3, IF(COUNTIFS(data!A:A, data!A2200, data!G:G, "&lt;&gt;2")=0, 1, 0), 0)</f>
        <v>0</v>
      </c>
      <c r="AB2200">
        <f>IF(AND(data!G2200=2, COUNTIFS(data!A:A, data!A2200, data!G:G, 2) = data!D2200), 1, 0)</f>
        <v>0</v>
      </c>
      <c r="AC2200" t="str">
        <f>IF(AB2200=1, data!D2200, "0")</f>
        <v>0</v>
      </c>
    </row>
    <row r="2201" spans="1:29" x14ac:dyDescent="0.25">
      <c r="A2201" s="1">
        <v>278051</v>
      </c>
      <c r="B2201">
        <v>2</v>
      </c>
      <c r="C2201" s="1" t="s">
        <v>2222</v>
      </c>
      <c r="D2201">
        <v>2</v>
      </c>
      <c r="E2201">
        <v>3</v>
      </c>
      <c r="F2201">
        <v>12</v>
      </c>
      <c r="G2201">
        <v>2</v>
      </c>
      <c r="H2201">
        <v>54</v>
      </c>
      <c r="I2201">
        <v>2</v>
      </c>
      <c r="J2201">
        <v>1</v>
      </c>
      <c r="K2201">
        <v>3</v>
      </c>
      <c r="L2201">
        <v>12</v>
      </c>
      <c r="M2201">
        <v>2</v>
      </c>
      <c r="N2201">
        <v>3</v>
      </c>
      <c r="O2201">
        <v>5</v>
      </c>
      <c r="P2201">
        <v>1</v>
      </c>
      <c r="Q2201">
        <v>6.2061000000000002</v>
      </c>
      <c r="R2201">
        <v>-1</v>
      </c>
      <c r="S2201">
        <v>0</v>
      </c>
      <c r="T2201">
        <v>164.6</v>
      </c>
      <c r="U2201">
        <v>81.400000000000006</v>
      </c>
      <c r="V2201">
        <v>30.044</v>
      </c>
      <c r="W2201">
        <v>0.98</v>
      </c>
      <c r="X2201">
        <v>2</v>
      </c>
      <c r="Y2201">
        <v>1</v>
      </c>
      <c r="Z2201">
        <f>IF(AND(MIN(data!D2201:'data'!K2201, data!M2201:'data'!Y2201)&gt;=0, IF(data!L2201&lt;0, FALSE, data!L2201&lt;=95),COUNTA(data!D2201:'data'!Y2201)=22), 1, 0)</f>
        <v>0</v>
      </c>
      <c r="AA2201">
        <f>IF(data!D2201=3, IF(COUNTIFS(data!A:A, data!A2201, data!G:G, "&lt;&gt;2")=0, 1, 0), 0)</f>
        <v>0</v>
      </c>
      <c r="AB2201">
        <f>IF(AND(data!G2201=2, COUNTIFS(data!A:A, data!A2201, data!G:G, 2) = data!D2201), 1, 0)</f>
        <v>0</v>
      </c>
      <c r="AC2201" t="str">
        <f>IF(AB2201=1, data!D2201, "0")</f>
        <v>0</v>
      </c>
    </row>
    <row r="2202" spans="1:29" x14ac:dyDescent="0.25">
      <c r="A2202" s="1">
        <v>278181</v>
      </c>
      <c r="B2202">
        <v>1</v>
      </c>
      <c r="C2202" s="1" t="s">
        <v>2223</v>
      </c>
      <c r="D2202">
        <v>3</v>
      </c>
      <c r="E2202">
        <v>3</v>
      </c>
      <c r="F2202">
        <v>12</v>
      </c>
      <c r="G2202">
        <v>1</v>
      </c>
      <c r="H2202">
        <v>39</v>
      </c>
      <c r="I2202">
        <v>2</v>
      </c>
      <c r="J2202">
        <v>1</v>
      </c>
      <c r="K2202">
        <v>4</v>
      </c>
      <c r="L2202">
        <v>10</v>
      </c>
      <c r="M2202">
        <v>2</v>
      </c>
      <c r="N2202">
        <v>4</v>
      </c>
      <c r="O2202">
        <v>3</v>
      </c>
      <c r="P2202">
        <v>1</v>
      </c>
      <c r="Q2202">
        <v>60.375</v>
      </c>
      <c r="R2202">
        <v>-1</v>
      </c>
      <c r="S2202">
        <v>1</v>
      </c>
      <c r="T2202">
        <v>181.2</v>
      </c>
      <c r="U2202">
        <v>88</v>
      </c>
      <c r="V2202">
        <v>26.802</v>
      </c>
      <c r="W2202">
        <v>0.83799999999999997</v>
      </c>
      <c r="X2202">
        <v>1</v>
      </c>
      <c r="Y2202">
        <v>3</v>
      </c>
      <c r="Z2202">
        <f>IF(AND(MIN(data!D2202:'data'!K2202, data!M2202:'data'!Y2202)&gt;=0, IF(data!L2202&lt;0, FALSE, data!L2202&lt;=95),COUNTA(data!D2202:'data'!Y2202)=22), 1, 0)</f>
        <v>0</v>
      </c>
      <c r="AA2202">
        <f>IF(data!D2202=3, IF(COUNTIFS(data!A:A, data!A2202, data!G:G, "&lt;&gt;2")=0, 1, 0), 0)</f>
        <v>0</v>
      </c>
      <c r="AB2202">
        <f>IF(AND(data!G2202=2, COUNTIFS(data!A:A, data!A2202, data!G:G, 2) = data!D2202), 1, 0)</f>
        <v>0</v>
      </c>
      <c r="AC2202" t="str">
        <f>IF(AB2202=1, data!D2202, "0")</f>
        <v>0</v>
      </c>
    </row>
    <row r="2203" spans="1:29" x14ac:dyDescent="0.25">
      <c r="A2203" s="1">
        <v>278181</v>
      </c>
      <c r="B2203">
        <v>2</v>
      </c>
      <c r="C2203" s="1" t="s">
        <v>2224</v>
      </c>
      <c r="D2203">
        <v>3</v>
      </c>
      <c r="E2203">
        <v>3</v>
      </c>
      <c r="F2203">
        <v>12</v>
      </c>
      <c r="G2203">
        <v>2</v>
      </c>
      <c r="H2203">
        <v>24</v>
      </c>
      <c r="I2203">
        <v>2</v>
      </c>
      <c r="J2203">
        <v>1</v>
      </c>
      <c r="K2203">
        <v>4</v>
      </c>
      <c r="L2203">
        <v>10</v>
      </c>
      <c r="M2203">
        <v>4</v>
      </c>
      <c r="N2203">
        <v>4</v>
      </c>
      <c r="O2203">
        <v>3</v>
      </c>
      <c r="P2203">
        <v>1</v>
      </c>
      <c r="Q2203">
        <v>14.625</v>
      </c>
      <c r="R2203">
        <v>2</v>
      </c>
      <c r="S2203">
        <v>4</v>
      </c>
      <c r="T2203">
        <v>163</v>
      </c>
      <c r="U2203">
        <v>47.5</v>
      </c>
      <c r="V2203">
        <v>17.878</v>
      </c>
      <c r="W2203">
        <v>0.77600000000000002</v>
      </c>
      <c r="X2203">
        <v>3</v>
      </c>
      <c r="Y2203">
        <v>2</v>
      </c>
      <c r="Z2203">
        <f>IF(AND(MIN(data!D2203:'data'!K2203, data!M2203:'data'!Y2203)&gt;=0, IF(data!L2203&lt;0, FALSE, data!L2203&lt;=95),COUNTA(data!D2203:'data'!Y2203)=22), 1, 0)</f>
        <v>1</v>
      </c>
      <c r="AA2203">
        <f>IF(data!D2203=3, IF(COUNTIFS(data!A:A, data!A2203, data!G:G, "&lt;&gt;2")=0, 1, 0), 0)</f>
        <v>0</v>
      </c>
      <c r="AB2203">
        <f>IF(AND(data!G2203=2, COUNTIFS(data!A:A, data!A2203, data!G:G, 2) = data!D2203), 1, 0)</f>
        <v>0</v>
      </c>
      <c r="AC2203" t="str">
        <f>IF(AB2203=1, data!D2203, "0")</f>
        <v>0</v>
      </c>
    </row>
    <row r="2204" spans="1:29" x14ac:dyDescent="0.25">
      <c r="A2204" s="1">
        <v>278181</v>
      </c>
      <c r="B2204">
        <v>3</v>
      </c>
      <c r="C2204" s="1" t="s">
        <v>2225</v>
      </c>
      <c r="D2204">
        <v>3</v>
      </c>
      <c r="E2204">
        <v>3</v>
      </c>
      <c r="F2204">
        <v>12</v>
      </c>
      <c r="G2204">
        <v>2</v>
      </c>
      <c r="H2204">
        <v>1</v>
      </c>
      <c r="I2204">
        <v>-1</v>
      </c>
      <c r="J2204">
        <v>1</v>
      </c>
      <c r="K2204">
        <v>-1</v>
      </c>
      <c r="L2204">
        <v>10</v>
      </c>
      <c r="M2204">
        <v>1</v>
      </c>
      <c r="N2204">
        <v>-1</v>
      </c>
      <c r="O2204">
        <v>-1</v>
      </c>
      <c r="P2204">
        <v>-1</v>
      </c>
      <c r="Q2204">
        <v>-1</v>
      </c>
      <c r="R2204">
        <v>-1</v>
      </c>
      <c r="S2204">
        <v>-2</v>
      </c>
      <c r="T2204">
        <v>-1</v>
      </c>
      <c r="U2204">
        <v>9.6999999999999993</v>
      </c>
      <c r="V2204">
        <v>-1</v>
      </c>
      <c r="W2204">
        <v>-1</v>
      </c>
      <c r="X2204">
        <v>-2</v>
      </c>
      <c r="Y2204">
        <v>-2</v>
      </c>
      <c r="Z2204">
        <f>IF(AND(MIN(data!D2204:'data'!K2204, data!M2204:'data'!Y2204)&gt;=0, IF(data!L2204&lt;0, FALSE, data!L2204&lt;=95),COUNTA(data!D2204:'data'!Y2204)=22), 1, 0)</f>
        <v>0</v>
      </c>
      <c r="AA2204">
        <f>IF(data!D2204=3, IF(COUNTIFS(data!A:A, data!A2204, data!G:G, "&lt;&gt;2")=0, 1, 0), 0)</f>
        <v>0</v>
      </c>
      <c r="AB2204">
        <f>IF(AND(data!G2204=2, COUNTIFS(data!A:A, data!A2204, data!G:G, 2) = data!D2204), 1, 0)</f>
        <v>0</v>
      </c>
      <c r="AC2204" t="str">
        <f>IF(AB2204=1, data!D2204, "0")</f>
        <v>0</v>
      </c>
    </row>
    <row r="2205" spans="1:29" x14ac:dyDescent="0.25">
      <c r="A2205" s="1">
        <v>278201</v>
      </c>
      <c r="B2205">
        <v>1</v>
      </c>
      <c r="C2205" s="1" t="s">
        <v>2226</v>
      </c>
      <c r="D2205">
        <v>1</v>
      </c>
      <c r="E2205">
        <v>3</v>
      </c>
      <c r="F2205">
        <v>12</v>
      </c>
      <c r="G2205">
        <v>2</v>
      </c>
      <c r="H2205">
        <v>86</v>
      </c>
      <c r="I2205">
        <v>5</v>
      </c>
      <c r="J2205">
        <v>1</v>
      </c>
      <c r="K2205">
        <v>-1</v>
      </c>
      <c r="L2205">
        <v>97</v>
      </c>
      <c r="M2205">
        <v>5</v>
      </c>
      <c r="N2205">
        <v>3</v>
      </c>
      <c r="O2205">
        <v>5</v>
      </c>
      <c r="P2205">
        <v>1</v>
      </c>
      <c r="Q2205">
        <v>7</v>
      </c>
      <c r="R2205">
        <v>-1</v>
      </c>
      <c r="S2205">
        <v>-2</v>
      </c>
      <c r="T2205">
        <v>-1</v>
      </c>
      <c r="U2205">
        <v>-1</v>
      </c>
      <c r="V2205">
        <v>-1</v>
      </c>
      <c r="W2205">
        <v>-1</v>
      </c>
      <c r="X2205">
        <v>-2</v>
      </c>
      <c r="Y2205">
        <v>-2</v>
      </c>
      <c r="Z2205">
        <f>IF(AND(MIN(data!D2205:'data'!K2205, data!M2205:'data'!Y2205)&gt;=0, IF(data!L2205&lt;0, FALSE, data!L2205&lt;=95),COUNTA(data!D2205:'data'!Y2205)=22), 1, 0)</f>
        <v>0</v>
      </c>
      <c r="AA2205">
        <f>IF(data!D2205=3, IF(COUNTIFS(data!A:A, data!A2205, data!G:G, "&lt;&gt;2")=0, 1, 0), 0)</f>
        <v>0</v>
      </c>
      <c r="AB2205">
        <f>IF(AND(data!G2205=2, COUNTIFS(data!A:A, data!A2205, data!G:G, 2) = data!D2205), 1, 0)</f>
        <v>1</v>
      </c>
      <c r="AC2205">
        <f>IF(AB2205=1, data!D2205, "0")</f>
        <v>1</v>
      </c>
    </row>
    <row r="2206" spans="1:29" x14ac:dyDescent="0.25">
      <c r="A2206" s="1">
        <v>278251</v>
      </c>
      <c r="B2206">
        <v>1</v>
      </c>
      <c r="C2206" s="1" t="s">
        <v>2227</v>
      </c>
      <c r="D2206">
        <v>2</v>
      </c>
      <c r="E2206">
        <v>3</v>
      </c>
      <c r="F2206">
        <v>12</v>
      </c>
      <c r="G2206">
        <v>1</v>
      </c>
      <c r="H2206">
        <v>55</v>
      </c>
      <c r="I2206">
        <v>6</v>
      </c>
      <c r="J2206">
        <v>1</v>
      </c>
      <c r="K2206">
        <v>4</v>
      </c>
      <c r="L2206">
        <v>14</v>
      </c>
      <c r="M2206">
        <v>2</v>
      </c>
      <c r="N2206">
        <v>4</v>
      </c>
      <c r="O2206">
        <v>3</v>
      </c>
      <c r="P2206">
        <v>1</v>
      </c>
      <c r="Q2206">
        <v>30.725000000000001</v>
      </c>
      <c r="R2206">
        <v>-1</v>
      </c>
      <c r="S2206">
        <v>0</v>
      </c>
      <c r="T2206">
        <v>163.4</v>
      </c>
      <c r="U2206">
        <v>74</v>
      </c>
      <c r="V2206">
        <v>27.716000000000001</v>
      </c>
      <c r="W2206">
        <v>0.92300000000000004</v>
      </c>
      <c r="X2206">
        <v>1</v>
      </c>
      <c r="Y2206">
        <v>3</v>
      </c>
      <c r="Z2206">
        <f>IF(AND(MIN(data!D2206:'data'!K2206, data!M2206:'data'!Y2206)&gt;=0, IF(data!L2206&lt;0, FALSE, data!L2206&lt;=95),COUNTA(data!D2206:'data'!Y2206)=22), 1, 0)</f>
        <v>0</v>
      </c>
      <c r="AA2206">
        <f>IF(data!D2206=3, IF(COUNTIFS(data!A:A, data!A2206, data!G:G, "&lt;&gt;2")=0, 1, 0), 0)</f>
        <v>0</v>
      </c>
      <c r="AB2206">
        <f>IF(AND(data!G2206=2, COUNTIFS(data!A:A, data!A2206, data!G:G, 2) = data!D2206), 1, 0)</f>
        <v>0</v>
      </c>
      <c r="AC2206" t="str">
        <f>IF(AB2206=1, data!D2206, "0")</f>
        <v>0</v>
      </c>
    </row>
    <row r="2207" spans="1:29" x14ac:dyDescent="0.25">
      <c r="A2207" s="1">
        <v>278251</v>
      </c>
      <c r="B2207">
        <v>2</v>
      </c>
      <c r="C2207" s="1" t="s">
        <v>2228</v>
      </c>
      <c r="D2207">
        <v>2</v>
      </c>
      <c r="E2207">
        <v>3</v>
      </c>
      <c r="F2207">
        <v>12</v>
      </c>
      <c r="G2207">
        <v>2</v>
      </c>
      <c r="H2207">
        <v>35</v>
      </c>
      <c r="I2207">
        <v>6</v>
      </c>
      <c r="J2207">
        <v>1</v>
      </c>
      <c r="K2207">
        <v>6</v>
      </c>
      <c r="L2207">
        <v>14</v>
      </c>
      <c r="M2207">
        <v>2</v>
      </c>
      <c r="N2207">
        <v>4</v>
      </c>
      <c r="O2207">
        <v>1</v>
      </c>
      <c r="P2207">
        <v>1</v>
      </c>
      <c r="Q2207">
        <v>17.225000000000001</v>
      </c>
      <c r="R2207">
        <v>-1</v>
      </c>
      <c r="S2207">
        <v>2</v>
      </c>
      <c r="T2207">
        <v>162.80000000000001</v>
      </c>
      <c r="U2207">
        <v>73.900000000000006</v>
      </c>
      <c r="V2207">
        <v>27.882999999999999</v>
      </c>
      <c r="W2207">
        <v>0.746</v>
      </c>
      <c r="X2207">
        <v>2</v>
      </c>
      <c r="Y2207">
        <v>1</v>
      </c>
      <c r="Z2207">
        <f>IF(AND(MIN(data!D2207:'data'!K2207, data!M2207:'data'!Y2207)&gt;=0, IF(data!L2207&lt;0, FALSE, data!L2207&lt;=95),COUNTA(data!D2207:'data'!Y2207)=22), 1, 0)</f>
        <v>0</v>
      </c>
      <c r="AA2207">
        <f>IF(data!D2207=3, IF(COUNTIFS(data!A:A, data!A2207, data!G:G, "&lt;&gt;2")=0, 1, 0), 0)</f>
        <v>0</v>
      </c>
      <c r="AB2207">
        <f>IF(AND(data!G2207=2, COUNTIFS(data!A:A, data!A2207, data!G:G, 2) = data!D2207), 1, 0)</f>
        <v>0</v>
      </c>
      <c r="AC2207" t="str">
        <f>IF(AB2207=1, data!D2207, "0")</f>
        <v>0</v>
      </c>
    </row>
    <row r="2208" spans="1:29" x14ac:dyDescent="0.25">
      <c r="A2208" s="1">
        <v>278271</v>
      </c>
      <c r="B2208">
        <v>1</v>
      </c>
      <c r="C2208" s="1" t="s">
        <v>2229</v>
      </c>
      <c r="D2208">
        <v>2</v>
      </c>
      <c r="E2208">
        <v>3</v>
      </c>
      <c r="F2208">
        <v>12</v>
      </c>
      <c r="G2208">
        <v>2</v>
      </c>
      <c r="H2208">
        <v>68</v>
      </c>
      <c r="I2208">
        <v>5</v>
      </c>
      <c r="J2208">
        <v>1</v>
      </c>
      <c r="K2208">
        <v>7</v>
      </c>
      <c r="L2208">
        <v>7</v>
      </c>
      <c r="M2208">
        <v>2</v>
      </c>
      <c r="N2208">
        <v>2</v>
      </c>
      <c r="O2208">
        <v>5</v>
      </c>
      <c r="P2208">
        <v>1</v>
      </c>
      <c r="Q2208">
        <v>0.17299999999999999</v>
      </c>
      <c r="R2208">
        <v>-1</v>
      </c>
      <c r="S2208">
        <v>2</v>
      </c>
      <c r="T2208">
        <v>154.5</v>
      </c>
      <c r="U2208">
        <v>70</v>
      </c>
      <c r="V2208">
        <v>29.324999999999999</v>
      </c>
      <c r="W2208">
        <v>0.80700000000000005</v>
      </c>
      <c r="X2208">
        <v>2</v>
      </c>
      <c r="Y2208">
        <v>1</v>
      </c>
      <c r="Z2208">
        <f>IF(AND(MIN(data!D2208:'data'!K2208, data!M2208:'data'!Y2208)&gt;=0, IF(data!L2208&lt;0, FALSE, data!L2208&lt;=95),COUNTA(data!D2208:'data'!Y2208)=22), 1, 0)</f>
        <v>0</v>
      </c>
      <c r="AA2208">
        <f>IF(data!D2208=3, IF(COUNTIFS(data!A:A, data!A2208, data!G:G, "&lt;&gt;2")=0, 1, 0), 0)</f>
        <v>0</v>
      </c>
      <c r="AB2208">
        <f>IF(AND(data!G2208=2, COUNTIFS(data!A:A, data!A2208, data!G:G, 2) = data!D2208), 1, 0)</f>
        <v>0</v>
      </c>
      <c r="AC2208" t="str">
        <f>IF(AB2208=1, data!D2208, "0")</f>
        <v>0</v>
      </c>
    </row>
    <row r="2209" spans="1:29" x14ac:dyDescent="0.25">
      <c r="A2209" s="1">
        <v>278271</v>
      </c>
      <c r="B2209">
        <v>2</v>
      </c>
      <c r="C2209" s="1" t="s">
        <v>2230</v>
      </c>
      <c r="D2209">
        <v>2</v>
      </c>
      <c r="E2209">
        <v>3</v>
      </c>
      <c r="F2209">
        <v>12</v>
      </c>
      <c r="G2209">
        <v>1</v>
      </c>
      <c r="H2209">
        <v>32</v>
      </c>
      <c r="I2209">
        <v>1</v>
      </c>
      <c r="J2209">
        <v>1</v>
      </c>
      <c r="K2209">
        <v>5</v>
      </c>
      <c r="L2209">
        <v>7</v>
      </c>
      <c r="M2209">
        <v>2</v>
      </c>
      <c r="N2209">
        <v>1</v>
      </c>
      <c r="O2209">
        <v>5</v>
      </c>
      <c r="P2209">
        <v>1</v>
      </c>
      <c r="Q2209">
        <v>14.202</v>
      </c>
      <c r="R2209">
        <v>-1</v>
      </c>
      <c r="S2209">
        <v>0</v>
      </c>
      <c r="T2209">
        <v>159.4</v>
      </c>
      <c r="U2209">
        <v>77.900000000000006</v>
      </c>
      <c r="V2209">
        <v>30.658999999999999</v>
      </c>
      <c r="W2209">
        <v>0.92900000000000005</v>
      </c>
      <c r="X2209">
        <v>-8</v>
      </c>
      <c r="Y2209">
        <v>1</v>
      </c>
      <c r="Z2209">
        <f>IF(AND(MIN(data!D2209:'data'!K2209, data!M2209:'data'!Y2209)&gt;=0, IF(data!L2209&lt;0, FALSE, data!L2209&lt;=95),COUNTA(data!D2209:'data'!Y2209)=22), 1, 0)</f>
        <v>0</v>
      </c>
      <c r="AA2209">
        <f>IF(data!D2209=3, IF(COUNTIFS(data!A:A, data!A2209, data!G:G, "&lt;&gt;2")=0, 1, 0), 0)</f>
        <v>0</v>
      </c>
      <c r="AB2209">
        <f>IF(AND(data!G2209=2, COUNTIFS(data!A:A, data!A2209, data!G:G, 2) = data!D2209), 1, 0)</f>
        <v>0</v>
      </c>
      <c r="AC2209" t="str">
        <f>IF(AB2209=1, data!D2209, "0")</f>
        <v>0</v>
      </c>
    </row>
    <row r="2210" spans="1:29" x14ac:dyDescent="0.25">
      <c r="A2210" s="1">
        <v>278341</v>
      </c>
      <c r="B2210">
        <v>1</v>
      </c>
      <c r="C2210" s="1" t="s">
        <v>2231</v>
      </c>
      <c r="D2210">
        <v>3</v>
      </c>
      <c r="E2210">
        <v>3</v>
      </c>
      <c r="F2210">
        <v>12</v>
      </c>
      <c r="G2210">
        <v>2</v>
      </c>
      <c r="H2210">
        <v>27</v>
      </c>
      <c r="I2210">
        <v>1</v>
      </c>
      <c r="J2210">
        <v>1</v>
      </c>
      <c r="K2210">
        <v>4</v>
      </c>
      <c r="L2210">
        <v>6</v>
      </c>
      <c r="M2210">
        <v>2</v>
      </c>
      <c r="N2210">
        <v>4</v>
      </c>
      <c r="O2210">
        <v>2</v>
      </c>
      <c r="P2210">
        <v>1</v>
      </c>
      <c r="Q2210">
        <v>1.1666000000000001</v>
      </c>
      <c r="R2210">
        <v>-1</v>
      </c>
      <c r="S2210">
        <v>0</v>
      </c>
      <c r="T2210">
        <v>153.4</v>
      </c>
      <c r="U2210">
        <v>69.099999999999994</v>
      </c>
      <c r="V2210">
        <v>29.364999999999998</v>
      </c>
      <c r="W2210">
        <v>0.79400000000000004</v>
      </c>
      <c r="X2210">
        <v>2</v>
      </c>
      <c r="Y2210">
        <v>1</v>
      </c>
      <c r="Z2210">
        <f>IF(AND(MIN(data!D2210:'data'!K2210, data!M2210:'data'!Y2210)&gt;=0, IF(data!L2210&lt;0, FALSE, data!L2210&lt;=95),COUNTA(data!D2210:'data'!Y2210)=22), 1, 0)</f>
        <v>0</v>
      </c>
      <c r="AA2210">
        <f>IF(data!D2210=3, IF(COUNTIFS(data!A:A, data!A2210, data!G:G, "&lt;&gt;2")=0, 1, 0), 0)</f>
        <v>1</v>
      </c>
      <c r="AB2210">
        <f>IF(AND(data!G2210=2, COUNTIFS(data!A:A, data!A2210, data!G:G, 2) = data!D2210), 1, 0)</f>
        <v>1</v>
      </c>
      <c r="AC2210">
        <f>IF(AB2210=1, data!D2210, "0")</f>
        <v>3</v>
      </c>
    </row>
    <row r="2211" spans="1:29" x14ac:dyDescent="0.25">
      <c r="A2211" s="1">
        <v>278341</v>
      </c>
      <c r="B2211">
        <v>2</v>
      </c>
      <c r="C2211" s="1" t="s">
        <v>2232</v>
      </c>
      <c r="D2211">
        <v>3</v>
      </c>
      <c r="E2211">
        <v>3</v>
      </c>
      <c r="F2211">
        <v>12</v>
      </c>
      <c r="G2211">
        <v>2</v>
      </c>
      <c r="H2211">
        <v>11</v>
      </c>
      <c r="I2211">
        <v>-1</v>
      </c>
      <c r="J2211">
        <v>1</v>
      </c>
      <c r="K2211">
        <v>-1</v>
      </c>
      <c r="L2211">
        <v>6</v>
      </c>
      <c r="M2211">
        <v>1</v>
      </c>
      <c r="N2211">
        <v>-1</v>
      </c>
      <c r="O2211">
        <v>-1</v>
      </c>
      <c r="P2211">
        <v>-1</v>
      </c>
      <c r="Q2211">
        <v>-1</v>
      </c>
      <c r="R2211">
        <v>-1</v>
      </c>
      <c r="S2211">
        <v>-2</v>
      </c>
      <c r="T2211">
        <v>133.19999999999999</v>
      </c>
      <c r="U2211">
        <v>36.299999999999997</v>
      </c>
      <c r="V2211">
        <v>20.46</v>
      </c>
      <c r="W2211">
        <v>-1</v>
      </c>
      <c r="X2211">
        <v>1</v>
      </c>
      <c r="Y2211">
        <v>3</v>
      </c>
      <c r="Z2211">
        <f>IF(AND(MIN(data!D2211:'data'!K2211, data!M2211:'data'!Y2211)&gt;=0, IF(data!L2211&lt;0, FALSE, data!L2211&lt;=95),COUNTA(data!D2211:'data'!Y2211)=22), 1, 0)</f>
        <v>0</v>
      </c>
      <c r="AA2211">
        <f>IF(data!D2211=3, IF(COUNTIFS(data!A:A, data!A2211, data!G:G, "&lt;&gt;2")=0, 1, 0), 0)</f>
        <v>1</v>
      </c>
      <c r="AB2211">
        <f>IF(AND(data!G2211=2, COUNTIFS(data!A:A, data!A2211, data!G:G, 2) = data!D2211), 1, 0)</f>
        <v>1</v>
      </c>
      <c r="AC2211">
        <f>IF(AB2211=1, data!D2211, "0")</f>
        <v>3</v>
      </c>
    </row>
    <row r="2212" spans="1:29" x14ac:dyDescent="0.25">
      <c r="A2212" s="1">
        <v>278341</v>
      </c>
      <c r="B2212">
        <v>3</v>
      </c>
      <c r="C2212" s="1" t="s">
        <v>2233</v>
      </c>
      <c r="D2212">
        <v>3</v>
      </c>
      <c r="E2212">
        <v>3</v>
      </c>
      <c r="F2212">
        <v>12</v>
      </c>
      <c r="G2212">
        <v>2</v>
      </c>
      <c r="H2212">
        <v>5</v>
      </c>
      <c r="I2212">
        <v>-1</v>
      </c>
      <c r="J2212">
        <v>1</v>
      </c>
      <c r="K2212">
        <v>-1</v>
      </c>
      <c r="L2212">
        <v>6</v>
      </c>
      <c r="M2212">
        <v>1</v>
      </c>
      <c r="N2212">
        <v>-1</v>
      </c>
      <c r="O2212">
        <v>-1</v>
      </c>
      <c r="P2212">
        <v>-1</v>
      </c>
      <c r="Q2212">
        <v>-1</v>
      </c>
      <c r="R2212">
        <v>-1</v>
      </c>
      <c r="S2212">
        <v>-2</v>
      </c>
      <c r="T2212">
        <v>104.4</v>
      </c>
      <c r="U2212">
        <v>19.3</v>
      </c>
      <c r="V2212">
        <v>17.707000000000001</v>
      </c>
      <c r="W2212">
        <v>-1</v>
      </c>
      <c r="X2212">
        <v>-2</v>
      </c>
      <c r="Y2212">
        <v>-2</v>
      </c>
      <c r="Z2212">
        <f>IF(AND(MIN(data!D2212:'data'!K2212, data!M2212:'data'!Y2212)&gt;=0, IF(data!L2212&lt;0, FALSE, data!L2212&lt;=95),COUNTA(data!D2212:'data'!Y2212)=22), 1, 0)</f>
        <v>0</v>
      </c>
      <c r="AA2212">
        <f>IF(data!D2212=3, IF(COUNTIFS(data!A:A, data!A2212, data!G:G, "&lt;&gt;2")=0, 1, 0), 0)</f>
        <v>1</v>
      </c>
      <c r="AB2212">
        <f>IF(AND(data!G2212=2, COUNTIFS(data!A:A, data!A2212, data!G:G, 2) = data!D2212), 1, 0)</f>
        <v>1</v>
      </c>
      <c r="AC2212">
        <f>IF(AB2212=1, data!D2212, "0")</f>
        <v>3</v>
      </c>
    </row>
    <row r="2213" spans="1:29" x14ac:dyDescent="0.25">
      <c r="A2213" s="1">
        <v>278351</v>
      </c>
      <c r="B2213">
        <v>1</v>
      </c>
      <c r="C2213" s="1" t="s">
        <v>2234</v>
      </c>
      <c r="D2213">
        <v>1</v>
      </c>
      <c r="E2213">
        <v>3</v>
      </c>
      <c r="F2213">
        <v>12</v>
      </c>
      <c r="G2213">
        <v>1</v>
      </c>
      <c r="H2213">
        <v>70</v>
      </c>
      <c r="I2213">
        <v>1</v>
      </c>
      <c r="J2213">
        <v>3</v>
      </c>
      <c r="K2213">
        <v>7</v>
      </c>
      <c r="L2213">
        <v>4</v>
      </c>
      <c r="M2213">
        <v>4</v>
      </c>
      <c r="N2213">
        <v>3</v>
      </c>
      <c r="O2213">
        <v>5</v>
      </c>
      <c r="P2213">
        <v>1</v>
      </c>
      <c r="Q2213">
        <v>13.5</v>
      </c>
      <c r="R2213">
        <v>-1</v>
      </c>
      <c r="S2213">
        <v>9</v>
      </c>
      <c r="T2213">
        <v>-1</v>
      </c>
      <c r="U2213">
        <v>-1</v>
      </c>
      <c r="V2213">
        <v>-1</v>
      </c>
      <c r="W2213">
        <v>0.96699999999999997</v>
      </c>
      <c r="X2213">
        <v>-8</v>
      </c>
      <c r="Y2213">
        <v>3</v>
      </c>
      <c r="Z2213">
        <f>IF(AND(MIN(data!D2213:'data'!K2213, data!M2213:'data'!Y2213)&gt;=0, IF(data!L2213&lt;0, FALSE, data!L2213&lt;=95),COUNTA(data!D2213:'data'!Y2213)=22), 1, 0)</f>
        <v>0</v>
      </c>
      <c r="AA2213">
        <f>IF(data!D2213=3, IF(COUNTIFS(data!A:A, data!A2213, data!G:G, "&lt;&gt;2")=0, 1, 0), 0)</f>
        <v>0</v>
      </c>
      <c r="AB2213">
        <f>IF(AND(data!G2213=2, COUNTIFS(data!A:A, data!A2213, data!G:G, 2) = data!D2213), 1, 0)</f>
        <v>0</v>
      </c>
      <c r="AC2213" t="str">
        <f>IF(AB2213=1, data!D2213, "0")</f>
        <v>0</v>
      </c>
    </row>
    <row r="2214" spans="1:29" x14ac:dyDescent="0.25">
      <c r="A2214" s="1">
        <v>278371</v>
      </c>
      <c r="B2214">
        <v>1</v>
      </c>
      <c r="C2214" s="1" t="s">
        <v>2235</v>
      </c>
      <c r="D2214">
        <v>2</v>
      </c>
      <c r="E2214">
        <v>3</v>
      </c>
      <c r="F2214">
        <v>12</v>
      </c>
      <c r="G2214">
        <v>1</v>
      </c>
      <c r="H2214">
        <v>56</v>
      </c>
      <c r="I2214">
        <v>4</v>
      </c>
      <c r="J2214">
        <v>1</v>
      </c>
      <c r="K2214">
        <v>4</v>
      </c>
      <c r="L2214">
        <v>8</v>
      </c>
      <c r="M2214">
        <v>2</v>
      </c>
      <c r="N2214">
        <v>4</v>
      </c>
      <c r="O2214">
        <v>1</v>
      </c>
      <c r="P2214">
        <v>1</v>
      </c>
      <c r="Q2214">
        <v>6.375</v>
      </c>
      <c r="R2214">
        <v>-1</v>
      </c>
      <c r="S2214">
        <v>0</v>
      </c>
      <c r="T2214">
        <v>176.4</v>
      </c>
      <c r="U2214">
        <v>68.3</v>
      </c>
      <c r="V2214">
        <v>21.949000000000002</v>
      </c>
      <c r="W2214">
        <v>0.90700000000000003</v>
      </c>
      <c r="X2214">
        <v>3</v>
      </c>
      <c r="Y2214">
        <v>3</v>
      </c>
      <c r="Z2214">
        <f>IF(AND(MIN(data!D2214:'data'!K2214, data!M2214:'data'!Y2214)&gt;=0, IF(data!L2214&lt;0, FALSE, data!L2214&lt;=95),COUNTA(data!D2214:'data'!Y2214)=22), 1, 0)</f>
        <v>0</v>
      </c>
      <c r="AA2214">
        <f>IF(data!D2214=3, IF(COUNTIFS(data!A:A, data!A2214, data!G:G, "&lt;&gt;2")=0, 1, 0), 0)</f>
        <v>0</v>
      </c>
      <c r="AB2214">
        <f>IF(AND(data!G2214=2, COUNTIFS(data!A:A, data!A2214, data!G:G, 2) = data!D2214), 1, 0)</f>
        <v>0</v>
      </c>
      <c r="AC2214" t="str">
        <f>IF(AB2214=1, data!D2214, "0")</f>
        <v>0</v>
      </c>
    </row>
    <row r="2215" spans="1:29" x14ac:dyDescent="0.25">
      <c r="A2215" s="1">
        <v>278371</v>
      </c>
      <c r="B2215">
        <v>2</v>
      </c>
      <c r="C2215" s="1" t="s">
        <v>2236</v>
      </c>
      <c r="D2215">
        <v>2</v>
      </c>
      <c r="E2215">
        <v>3</v>
      </c>
      <c r="F2215">
        <v>12</v>
      </c>
      <c r="G2215">
        <v>2</v>
      </c>
      <c r="H2215">
        <v>14</v>
      </c>
      <c r="I2215">
        <v>-1</v>
      </c>
      <c r="J2215">
        <v>1</v>
      </c>
      <c r="K2215">
        <v>-1</v>
      </c>
      <c r="L2215">
        <v>8</v>
      </c>
      <c r="M2215">
        <v>2</v>
      </c>
      <c r="N2215">
        <v>-1</v>
      </c>
      <c r="O2215">
        <v>-1</v>
      </c>
      <c r="P2215">
        <v>-1</v>
      </c>
      <c r="Q2215">
        <v>-1</v>
      </c>
      <c r="R2215">
        <v>-1</v>
      </c>
      <c r="S2215">
        <v>3</v>
      </c>
      <c r="T2215">
        <v>163</v>
      </c>
      <c r="U2215">
        <v>62.6</v>
      </c>
      <c r="V2215">
        <v>23.561</v>
      </c>
      <c r="W2215">
        <v>-1</v>
      </c>
      <c r="X2215">
        <v>-8</v>
      </c>
      <c r="Y2215">
        <v>1</v>
      </c>
      <c r="Z2215">
        <f>IF(AND(MIN(data!D2215:'data'!K2215, data!M2215:'data'!Y2215)&gt;=0, IF(data!L2215&lt;0, FALSE, data!L2215&lt;=95),COUNTA(data!D2215:'data'!Y2215)=22), 1, 0)</f>
        <v>0</v>
      </c>
      <c r="AA2215">
        <f>IF(data!D2215=3, IF(COUNTIFS(data!A:A, data!A2215, data!G:G, "&lt;&gt;2")=0, 1, 0), 0)</f>
        <v>0</v>
      </c>
      <c r="AB2215">
        <f>IF(AND(data!G2215=2, COUNTIFS(data!A:A, data!A2215, data!G:G, 2) = data!D2215), 1, 0)</f>
        <v>0</v>
      </c>
      <c r="AC2215" t="str">
        <f>IF(AB2215=1, data!D2215, "0")</f>
        <v>0</v>
      </c>
    </row>
    <row r="2216" spans="1:29" x14ac:dyDescent="0.25">
      <c r="A2216" s="1">
        <v>279051</v>
      </c>
      <c r="B2216">
        <v>1</v>
      </c>
      <c r="C2216" s="1" t="s">
        <v>2237</v>
      </c>
      <c r="D2216">
        <v>3</v>
      </c>
      <c r="E2216">
        <v>2</v>
      </c>
      <c r="F2216">
        <v>15</v>
      </c>
      <c r="G2216">
        <v>2</v>
      </c>
      <c r="H2216">
        <v>46</v>
      </c>
      <c r="I2216">
        <v>1</v>
      </c>
      <c r="J2216">
        <v>1</v>
      </c>
      <c r="K2216">
        <v>4</v>
      </c>
      <c r="L2216">
        <v>9</v>
      </c>
      <c r="M2216">
        <v>2</v>
      </c>
      <c r="N2216">
        <v>1</v>
      </c>
      <c r="O2216">
        <v>5</v>
      </c>
      <c r="P2216">
        <v>1</v>
      </c>
      <c r="Q2216">
        <v>4.9329999999999998</v>
      </c>
      <c r="R2216">
        <v>-1</v>
      </c>
      <c r="S2216">
        <v>0</v>
      </c>
      <c r="T2216">
        <v>164.1</v>
      </c>
      <c r="U2216">
        <v>58.4</v>
      </c>
      <c r="V2216">
        <v>21.687000000000001</v>
      </c>
      <c r="W2216">
        <v>0.72699999999999998</v>
      </c>
      <c r="X2216">
        <v>1</v>
      </c>
      <c r="Y2216">
        <v>3</v>
      </c>
      <c r="Z2216">
        <f>IF(AND(MIN(data!D2216:'data'!K2216, data!M2216:'data'!Y2216)&gt;=0, IF(data!L2216&lt;0, FALSE, data!L2216&lt;=95),COUNTA(data!D2216:'data'!Y2216)=22), 1, 0)</f>
        <v>0</v>
      </c>
      <c r="AA2216">
        <f>IF(data!D2216=3, IF(COUNTIFS(data!A:A, data!A2216, data!G:G, "&lt;&gt;2")=0, 1, 0), 0)</f>
        <v>0</v>
      </c>
      <c r="AB2216">
        <f>IF(AND(data!G2216=2, COUNTIFS(data!A:A, data!A2216, data!G:G, 2) = data!D2216), 1, 0)</f>
        <v>0</v>
      </c>
      <c r="AC2216" t="str">
        <f>IF(AB2216=1, data!D2216, "0")</f>
        <v>0</v>
      </c>
    </row>
    <row r="2217" spans="1:29" x14ac:dyDescent="0.25">
      <c r="A2217" s="1">
        <v>279051</v>
      </c>
      <c r="B2217">
        <v>2</v>
      </c>
      <c r="C2217" s="1" t="s">
        <v>2238</v>
      </c>
      <c r="D2217">
        <v>3</v>
      </c>
      <c r="E2217">
        <v>2</v>
      </c>
      <c r="F2217">
        <v>15</v>
      </c>
      <c r="G2217">
        <v>1</v>
      </c>
      <c r="H2217">
        <v>18</v>
      </c>
      <c r="I2217">
        <v>1</v>
      </c>
      <c r="J2217">
        <v>1</v>
      </c>
      <c r="K2217">
        <v>3</v>
      </c>
      <c r="L2217">
        <v>9</v>
      </c>
      <c r="M2217">
        <v>1</v>
      </c>
      <c r="N2217">
        <v>2</v>
      </c>
      <c r="O2217">
        <v>5</v>
      </c>
      <c r="P2217">
        <v>1</v>
      </c>
      <c r="Q2217">
        <v>18.75</v>
      </c>
      <c r="R2217">
        <v>0</v>
      </c>
      <c r="S2217">
        <v>5</v>
      </c>
      <c r="T2217">
        <v>164.9</v>
      </c>
      <c r="U2217">
        <v>61.7</v>
      </c>
      <c r="V2217">
        <v>22.69</v>
      </c>
      <c r="W2217">
        <v>0.80100000000000005</v>
      </c>
      <c r="X2217">
        <v>1</v>
      </c>
      <c r="Y2217">
        <v>3</v>
      </c>
      <c r="Z2217">
        <f>IF(AND(MIN(data!D2217:'data'!K2217, data!M2217:'data'!Y2217)&gt;=0, IF(data!L2217&lt;0, FALSE, data!L2217&lt;=95),COUNTA(data!D2217:'data'!Y2217)=22), 1, 0)</f>
        <v>1</v>
      </c>
      <c r="AA2217">
        <f>IF(data!D2217=3, IF(COUNTIFS(data!A:A, data!A2217, data!G:G, "&lt;&gt;2")=0, 1, 0), 0)</f>
        <v>0</v>
      </c>
      <c r="AB2217">
        <f>IF(AND(data!G2217=2, COUNTIFS(data!A:A, data!A2217, data!G:G, 2) = data!D2217), 1, 0)</f>
        <v>0</v>
      </c>
      <c r="AC2217" t="str">
        <f>IF(AB2217=1, data!D2217, "0")</f>
        <v>0</v>
      </c>
    </row>
    <row r="2218" spans="1:29" x14ac:dyDescent="0.25">
      <c r="A2218" s="1">
        <v>279051</v>
      </c>
      <c r="B2218">
        <v>3</v>
      </c>
      <c r="C2218" s="1" t="s">
        <v>2239</v>
      </c>
      <c r="D2218">
        <v>3</v>
      </c>
      <c r="E2218">
        <v>2</v>
      </c>
      <c r="F2218">
        <v>15</v>
      </c>
      <c r="G2218">
        <v>1</v>
      </c>
      <c r="H2218">
        <v>11</v>
      </c>
      <c r="I2218">
        <v>-1</v>
      </c>
      <c r="J2218">
        <v>1</v>
      </c>
      <c r="K2218">
        <v>-1</v>
      </c>
      <c r="L2218">
        <v>9</v>
      </c>
      <c r="M2218">
        <v>1</v>
      </c>
      <c r="N2218">
        <v>-1</v>
      </c>
      <c r="O2218">
        <v>-1</v>
      </c>
      <c r="P2218">
        <v>-1</v>
      </c>
      <c r="Q2218">
        <v>-1</v>
      </c>
      <c r="R2218">
        <v>-1</v>
      </c>
      <c r="S2218">
        <v>-2</v>
      </c>
      <c r="T2218">
        <v>144.19999999999999</v>
      </c>
      <c r="U2218">
        <v>31.4</v>
      </c>
      <c r="V2218">
        <v>15.101000000000001</v>
      </c>
      <c r="W2218">
        <v>-1</v>
      </c>
      <c r="X2218">
        <v>1</v>
      </c>
      <c r="Y2218">
        <v>3</v>
      </c>
      <c r="Z2218">
        <f>IF(AND(MIN(data!D2218:'data'!K2218, data!M2218:'data'!Y2218)&gt;=0, IF(data!L2218&lt;0, FALSE, data!L2218&lt;=95),COUNTA(data!D2218:'data'!Y2218)=22), 1, 0)</f>
        <v>0</v>
      </c>
      <c r="AA2218">
        <f>IF(data!D2218=3, IF(COUNTIFS(data!A:A, data!A2218, data!G:G, "&lt;&gt;2")=0, 1, 0), 0)</f>
        <v>0</v>
      </c>
      <c r="AB2218">
        <f>IF(AND(data!G2218=2, COUNTIFS(data!A:A, data!A2218, data!G:G, 2) = data!D2218), 1, 0)</f>
        <v>0</v>
      </c>
      <c r="AC2218" t="str">
        <f>IF(AB2218=1, data!D2218, "0")</f>
        <v>0</v>
      </c>
    </row>
    <row r="2219" spans="1:29" x14ac:dyDescent="0.25">
      <c r="A2219" s="1">
        <v>279181</v>
      </c>
      <c r="B2219">
        <v>1</v>
      </c>
      <c r="C2219" s="1" t="s">
        <v>2240</v>
      </c>
      <c r="D2219">
        <v>3</v>
      </c>
      <c r="E2219">
        <v>2</v>
      </c>
      <c r="F2219">
        <v>15</v>
      </c>
      <c r="G2219">
        <v>2</v>
      </c>
      <c r="H2219">
        <v>21</v>
      </c>
      <c r="I2219">
        <v>1</v>
      </c>
      <c r="J2219">
        <v>1</v>
      </c>
      <c r="K2219">
        <v>3</v>
      </c>
      <c r="L2219">
        <v>9</v>
      </c>
      <c r="M2219">
        <v>2</v>
      </c>
      <c r="N2219">
        <v>2</v>
      </c>
      <c r="O2219">
        <v>5</v>
      </c>
      <c r="P2219">
        <v>1</v>
      </c>
      <c r="Q2219">
        <v>25.25</v>
      </c>
      <c r="R2219">
        <v>2</v>
      </c>
      <c r="S2219">
        <v>0</v>
      </c>
      <c r="T2219">
        <v>160.4</v>
      </c>
      <c r="U2219">
        <v>54.3</v>
      </c>
      <c r="V2219">
        <v>21.105</v>
      </c>
      <c r="W2219">
        <v>0.76400000000000001</v>
      </c>
      <c r="X2219">
        <v>1</v>
      </c>
      <c r="Y2219">
        <v>3</v>
      </c>
      <c r="Z2219">
        <f>IF(AND(MIN(data!D2219:'data'!K2219, data!M2219:'data'!Y2219)&gt;=0, IF(data!L2219&lt;0, FALSE, data!L2219&lt;=95),COUNTA(data!D2219:'data'!Y2219)=22), 1, 0)</f>
        <v>1</v>
      </c>
      <c r="AA2219">
        <f>IF(data!D2219=3, IF(COUNTIFS(data!A:A, data!A2219, data!G:G, "&lt;&gt;2")=0, 1, 0), 0)</f>
        <v>1</v>
      </c>
      <c r="AB2219">
        <f>IF(AND(data!G2219=2, COUNTIFS(data!A:A, data!A2219, data!G:G, 2) = data!D2219), 1, 0)</f>
        <v>1</v>
      </c>
      <c r="AC2219">
        <f>IF(AB2219=1, data!D2219, "0")</f>
        <v>3</v>
      </c>
    </row>
    <row r="2220" spans="1:29" x14ac:dyDescent="0.25">
      <c r="A2220" s="1">
        <v>279181</v>
      </c>
      <c r="B2220">
        <v>2</v>
      </c>
      <c r="C2220" s="1" t="s">
        <v>2241</v>
      </c>
      <c r="D2220">
        <v>3</v>
      </c>
      <c r="E2220">
        <v>2</v>
      </c>
      <c r="F2220">
        <v>15</v>
      </c>
      <c r="G2220">
        <v>2</v>
      </c>
      <c r="H2220">
        <v>21</v>
      </c>
      <c r="I2220">
        <v>1</v>
      </c>
      <c r="J2220">
        <v>1</v>
      </c>
      <c r="K2220">
        <v>3</v>
      </c>
      <c r="L2220">
        <v>9</v>
      </c>
      <c r="M2220">
        <v>2</v>
      </c>
      <c r="N2220">
        <v>2</v>
      </c>
      <c r="O2220">
        <v>5</v>
      </c>
      <c r="P2220">
        <v>1</v>
      </c>
      <c r="Q2220">
        <v>38.25</v>
      </c>
      <c r="R2220">
        <v>1</v>
      </c>
      <c r="S2220">
        <v>1</v>
      </c>
      <c r="T2220">
        <v>166.4</v>
      </c>
      <c r="U2220">
        <v>62.4</v>
      </c>
      <c r="V2220">
        <v>22.536000000000001</v>
      </c>
      <c r="W2220">
        <v>0.71399999999999997</v>
      </c>
      <c r="X2220">
        <v>1</v>
      </c>
      <c r="Y2220">
        <v>3</v>
      </c>
      <c r="Z2220">
        <f>IF(AND(MIN(data!D2220:'data'!K2220, data!M2220:'data'!Y2220)&gt;=0, IF(data!L2220&lt;0, FALSE, data!L2220&lt;=95),COUNTA(data!D2220:'data'!Y2220)=22), 1, 0)</f>
        <v>1</v>
      </c>
      <c r="AA2220">
        <f>IF(data!D2220=3, IF(COUNTIFS(data!A:A, data!A2220, data!G:G, "&lt;&gt;2")=0, 1, 0), 0)</f>
        <v>1</v>
      </c>
      <c r="AB2220">
        <f>IF(AND(data!G2220=2, COUNTIFS(data!A:A, data!A2220, data!G:G, 2) = data!D2220), 1, 0)</f>
        <v>1</v>
      </c>
      <c r="AC2220">
        <f>IF(AB2220=1, data!D2220, "0")</f>
        <v>3</v>
      </c>
    </row>
    <row r="2221" spans="1:29" x14ac:dyDescent="0.25">
      <c r="A2221" s="1">
        <v>279181</v>
      </c>
      <c r="B2221">
        <v>3</v>
      </c>
      <c r="C2221" s="1" t="s">
        <v>2242</v>
      </c>
      <c r="D2221">
        <v>3</v>
      </c>
      <c r="E2221">
        <v>2</v>
      </c>
      <c r="F2221">
        <v>15</v>
      </c>
      <c r="G2221">
        <v>2</v>
      </c>
      <c r="H2221">
        <v>21</v>
      </c>
      <c r="I2221">
        <v>1</v>
      </c>
      <c r="J2221">
        <v>1</v>
      </c>
      <c r="K2221">
        <v>3</v>
      </c>
      <c r="L2221">
        <v>9</v>
      </c>
      <c r="M2221">
        <v>2</v>
      </c>
      <c r="N2221">
        <v>3</v>
      </c>
      <c r="O2221">
        <v>5</v>
      </c>
      <c r="P2221">
        <v>1</v>
      </c>
      <c r="Q2221">
        <v>42</v>
      </c>
      <c r="R2221">
        <v>1</v>
      </c>
      <c r="S2221">
        <v>0</v>
      </c>
      <c r="T2221">
        <v>161.4</v>
      </c>
      <c r="U2221">
        <v>63.3</v>
      </c>
      <c r="V2221">
        <v>24.298999999999999</v>
      </c>
      <c r="W2221">
        <v>0.69299999999999995</v>
      </c>
      <c r="X2221">
        <v>2</v>
      </c>
      <c r="Y2221">
        <v>1</v>
      </c>
      <c r="Z2221">
        <f>IF(AND(MIN(data!D2221:'data'!K2221, data!M2221:'data'!Y2221)&gt;=0, IF(data!L2221&lt;0, FALSE, data!L2221&lt;=95),COUNTA(data!D2221:'data'!Y2221)=22), 1, 0)</f>
        <v>1</v>
      </c>
      <c r="AA2221">
        <f>IF(data!D2221=3, IF(COUNTIFS(data!A:A, data!A2221, data!G:G, "&lt;&gt;2")=0, 1, 0), 0)</f>
        <v>1</v>
      </c>
      <c r="AB2221">
        <f>IF(AND(data!G2221=2, COUNTIFS(data!A:A, data!A2221, data!G:G, 2) = data!D2221), 1, 0)</f>
        <v>1</v>
      </c>
      <c r="AC2221">
        <f>IF(AB2221=1, data!D2221, "0")</f>
        <v>3</v>
      </c>
    </row>
    <row r="2222" spans="1:29" x14ac:dyDescent="0.25">
      <c r="A2222" s="1">
        <v>279201</v>
      </c>
      <c r="B2222">
        <v>1</v>
      </c>
      <c r="C2222" s="1" t="s">
        <v>2243</v>
      </c>
      <c r="D2222">
        <v>2</v>
      </c>
      <c r="E2222">
        <v>2</v>
      </c>
      <c r="F2222">
        <v>15</v>
      </c>
      <c r="G2222">
        <v>2</v>
      </c>
      <c r="H2222">
        <v>22</v>
      </c>
      <c r="I2222">
        <v>6</v>
      </c>
      <c r="J2222">
        <v>1</v>
      </c>
      <c r="K2222">
        <v>4</v>
      </c>
      <c r="L2222">
        <v>15</v>
      </c>
      <c r="M2222">
        <v>2</v>
      </c>
      <c r="N2222">
        <v>4</v>
      </c>
      <c r="O2222">
        <v>1</v>
      </c>
      <c r="P2222">
        <v>1</v>
      </c>
      <c r="Q2222">
        <v>24.585000000000001</v>
      </c>
      <c r="R2222">
        <v>4</v>
      </c>
      <c r="S2222">
        <v>2</v>
      </c>
      <c r="T2222">
        <v>165.3</v>
      </c>
      <c r="U2222">
        <v>55.4</v>
      </c>
      <c r="V2222">
        <v>20.274999999999999</v>
      </c>
      <c r="W2222">
        <v>-1</v>
      </c>
      <c r="X2222">
        <v>1</v>
      </c>
      <c r="Y2222">
        <v>3</v>
      </c>
      <c r="Z2222">
        <f>IF(AND(MIN(data!D2222:'data'!K2222, data!M2222:'data'!Y2222)&gt;=0, IF(data!L2222&lt;0, FALSE, data!L2222&lt;=95),COUNTA(data!D2222:'data'!Y2222)=22), 1, 0)</f>
        <v>0</v>
      </c>
      <c r="AA2222">
        <f>IF(data!D2222=3, IF(COUNTIFS(data!A:A, data!A2222, data!G:G, "&lt;&gt;2")=0, 1, 0), 0)</f>
        <v>0</v>
      </c>
      <c r="AB2222">
        <f>IF(AND(data!G2222=2, COUNTIFS(data!A:A, data!A2222, data!G:G, 2) = data!D2222), 1, 0)</f>
        <v>0</v>
      </c>
      <c r="AC2222" t="str">
        <f>IF(AB2222=1, data!D2222, "0")</f>
        <v>0</v>
      </c>
    </row>
    <row r="2223" spans="1:29" x14ac:dyDescent="0.25">
      <c r="A2223" s="1">
        <v>279201</v>
      </c>
      <c r="B2223">
        <v>2</v>
      </c>
      <c r="C2223" s="1" t="s">
        <v>2244</v>
      </c>
      <c r="D2223">
        <v>2</v>
      </c>
      <c r="E2223">
        <v>2</v>
      </c>
      <c r="F2223">
        <v>15</v>
      </c>
      <c r="G2223">
        <v>1</v>
      </c>
      <c r="H2223">
        <v>25</v>
      </c>
      <c r="I2223">
        <v>6</v>
      </c>
      <c r="J2223">
        <v>1</v>
      </c>
      <c r="K2223">
        <v>2</v>
      </c>
      <c r="L2223">
        <v>15</v>
      </c>
      <c r="M2223">
        <v>2</v>
      </c>
      <c r="N2223">
        <v>3</v>
      </c>
      <c r="O2223">
        <v>5</v>
      </c>
      <c r="P2223">
        <v>1</v>
      </c>
      <c r="Q2223">
        <v>43.75</v>
      </c>
      <c r="R2223">
        <v>-1</v>
      </c>
      <c r="S2223">
        <v>0</v>
      </c>
      <c r="T2223">
        <v>168.4</v>
      </c>
      <c r="U2223">
        <v>77.5</v>
      </c>
      <c r="V2223">
        <v>27.329000000000001</v>
      </c>
      <c r="W2223">
        <v>-1</v>
      </c>
      <c r="X2223">
        <v>1</v>
      </c>
      <c r="Y2223">
        <v>3</v>
      </c>
      <c r="Z2223">
        <f>IF(AND(MIN(data!D2223:'data'!K2223, data!M2223:'data'!Y2223)&gt;=0, IF(data!L2223&lt;0, FALSE, data!L2223&lt;=95),COUNTA(data!D2223:'data'!Y2223)=22), 1, 0)</f>
        <v>0</v>
      </c>
      <c r="AA2223">
        <f>IF(data!D2223=3, IF(COUNTIFS(data!A:A, data!A2223, data!G:G, "&lt;&gt;2")=0, 1, 0), 0)</f>
        <v>0</v>
      </c>
      <c r="AB2223">
        <f>IF(AND(data!G2223=2, COUNTIFS(data!A:A, data!A2223, data!G:G, 2) = data!D2223), 1, 0)</f>
        <v>0</v>
      </c>
      <c r="AC2223" t="str">
        <f>IF(AB2223=1, data!D2223, "0")</f>
        <v>0</v>
      </c>
    </row>
    <row r="2224" spans="1:29" x14ac:dyDescent="0.25">
      <c r="A2224" s="1">
        <v>279251</v>
      </c>
      <c r="B2224">
        <v>1</v>
      </c>
      <c r="C2224" s="1" t="s">
        <v>2245</v>
      </c>
      <c r="D2224">
        <v>1</v>
      </c>
      <c r="E2224">
        <v>2</v>
      </c>
      <c r="F2224">
        <v>15</v>
      </c>
      <c r="G2224">
        <v>2</v>
      </c>
      <c r="H2224">
        <v>21</v>
      </c>
      <c r="I2224">
        <v>1</v>
      </c>
      <c r="J2224">
        <v>1</v>
      </c>
      <c r="K2224">
        <v>7</v>
      </c>
      <c r="L2224">
        <v>10</v>
      </c>
      <c r="M2224">
        <v>2</v>
      </c>
      <c r="N2224">
        <v>4</v>
      </c>
      <c r="O2224">
        <v>2</v>
      </c>
      <c r="P2224">
        <v>1</v>
      </c>
      <c r="Q2224">
        <v>12.279</v>
      </c>
      <c r="R2224">
        <v>1</v>
      </c>
      <c r="S2224">
        <v>0</v>
      </c>
      <c r="T2224">
        <v>173.5</v>
      </c>
      <c r="U2224">
        <v>74.7</v>
      </c>
      <c r="V2224">
        <v>24.815000000000001</v>
      </c>
      <c r="W2224">
        <v>-1</v>
      </c>
      <c r="X2224">
        <v>2</v>
      </c>
      <c r="Y2224">
        <v>3</v>
      </c>
      <c r="Z2224">
        <f>IF(AND(MIN(data!D2224:'data'!K2224, data!M2224:'data'!Y2224)&gt;=0, IF(data!L2224&lt;0, FALSE, data!L2224&lt;=95),COUNTA(data!D2224:'data'!Y2224)=22), 1, 0)</f>
        <v>0</v>
      </c>
      <c r="AA2224">
        <f>IF(data!D2224=3, IF(COUNTIFS(data!A:A, data!A2224, data!G:G, "&lt;&gt;2")=0, 1, 0), 0)</f>
        <v>0</v>
      </c>
      <c r="AB2224">
        <f>IF(AND(data!G2224=2, COUNTIFS(data!A:A, data!A2224, data!G:G, 2) = data!D2224), 1, 0)</f>
        <v>1</v>
      </c>
      <c r="AC2224">
        <f>IF(AB2224=1, data!D2224, "0")</f>
        <v>1</v>
      </c>
    </row>
    <row r="2225" spans="1:29" x14ac:dyDescent="0.25">
      <c r="A2225" s="1">
        <v>279271</v>
      </c>
      <c r="B2225">
        <v>1</v>
      </c>
      <c r="C2225" s="1" t="s">
        <v>2246</v>
      </c>
      <c r="D2225">
        <v>2</v>
      </c>
      <c r="E2225">
        <v>2</v>
      </c>
      <c r="F2225">
        <v>15</v>
      </c>
      <c r="G2225">
        <v>2</v>
      </c>
      <c r="H2225">
        <v>39</v>
      </c>
      <c r="I2225">
        <v>3</v>
      </c>
      <c r="J2225">
        <v>1</v>
      </c>
      <c r="K2225">
        <v>4</v>
      </c>
      <c r="L2225">
        <v>8</v>
      </c>
      <c r="M2225">
        <v>2</v>
      </c>
      <c r="N2225">
        <v>4</v>
      </c>
      <c r="O2225">
        <v>3</v>
      </c>
      <c r="P2225">
        <v>1</v>
      </c>
      <c r="Q2225">
        <v>11.12</v>
      </c>
      <c r="R2225">
        <v>-1</v>
      </c>
      <c r="S2225">
        <v>0</v>
      </c>
      <c r="T2225">
        <v>169.9</v>
      </c>
      <c r="U2225">
        <v>67.5</v>
      </c>
      <c r="V2225">
        <v>23.384</v>
      </c>
      <c r="W2225">
        <v>0.79900000000000004</v>
      </c>
      <c r="X2225">
        <v>1</v>
      </c>
      <c r="Y2225">
        <v>3</v>
      </c>
      <c r="Z2225">
        <f>IF(AND(MIN(data!D2225:'data'!K2225, data!M2225:'data'!Y2225)&gt;=0, IF(data!L2225&lt;0, FALSE, data!L2225&lt;=95),COUNTA(data!D2225:'data'!Y2225)=22), 1, 0)</f>
        <v>0</v>
      </c>
      <c r="AA2225">
        <f>IF(data!D2225=3, IF(COUNTIFS(data!A:A, data!A2225, data!G:G, "&lt;&gt;2")=0, 1, 0), 0)</f>
        <v>0</v>
      </c>
      <c r="AB2225">
        <f>IF(AND(data!G2225=2, COUNTIFS(data!A:A, data!A2225, data!G:G, 2) = data!D2225), 1, 0)</f>
        <v>1</v>
      </c>
      <c r="AC2225">
        <f>IF(AB2225=1, data!D2225, "0")</f>
        <v>2</v>
      </c>
    </row>
    <row r="2226" spans="1:29" x14ac:dyDescent="0.25">
      <c r="A2226" s="1">
        <v>279271</v>
      </c>
      <c r="B2226">
        <v>2</v>
      </c>
      <c r="C2226" s="1" t="s">
        <v>2247</v>
      </c>
      <c r="D2226">
        <v>2</v>
      </c>
      <c r="E2226">
        <v>2</v>
      </c>
      <c r="F2226">
        <v>15</v>
      </c>
      <c r="G2226">
        <v>2</v>
      </c>
      <c r="H2226">
        <v>15</v>
      </c>
      <c r="I2226">
        <v>-1</v>
      </c>
      <c r="J2226">
        <v>1</v>
      </c>
      <c r="K2226">
        <v>-1</v>
      </c>
      <c r="L2226">
        <v>8</v>
      </c>
      <c r="M2226">
        <v>2</v>
      </c>
      <c r="N2226">
        <v>-1</v>
      </c>
      <c r="O2226">
        <v>-1</v>
      </c>
      <c r="P2226">
        <v>-1</v>
      </c>
      <c r="Q2226">
        <v>-1</v>
      </c>
      <c r="R2226">
        <v>-1</v>
      </c>
      <c r="S2226">
        <v>1</v>
      </c>
      <c r="T2226">
        <v>167.2</v>
      </c>
      <c r="U2226">
        <v>54.1</v>
      </c>
      <c r="V2226">
        <v>19.352</v>
      </c>
      <c r="W2226">
        <v>-1</v>
      </c>
      <c r="X2226">
        <v>1</v>
      </c>
      <c r="Y2226">
        <v>3</v>
      </c>
      <c r="Z2226">
        <f>IF(AND(MIN(data!D2226:'data'!K2226, data!M2226:'data'!Y2226)&gt;=0, IF(data!L2226&lt;0, FALSE, data!L2226&lt;=95),COUNTA(data!D2226:'data'!Y2226)=22), 1, 0)</f>
        <v>0</v>
      </c>
      <c r="AA2226">
        <f>IF(data!D2226=3, IF(COUNTIFS(data!A:A, data!A2226, data!G:G, "&lt;&gt;2")=0, 1, 0), 0)</f>
        <v>0</v>
      </c>
      <c r="AB2226">
        <f>IF(AND(data!G2226=2, COUNTIFS(data!A:A, data!A2226, data!G:G, 2) = data!D2226), 1, 0)</f>
        <v>1</v>
      </c>
      <c r="AC2226">
        <f>IF(AB2226=1, data!D2226, "0")</f>
        <v>2</v>
      </c>
    </row>
    <row r="2227" spans="1:29" x14ac:dyDescent="0.25">
      <c r="A2227" s="1">
        <v>279341</v>
      </c>
      <c r="B2227">
        <v>1</v>
      </c>
      <c r="C2227" s="1" t="s">
        <v>2248</v>
      </c>
      <c r="D2227">
        <v>1</v>
      </c>
      <c r="E2227">
        <v>2</v>
      </c>
      <c r="F2227">
        <v>15</v>
      </c>
      <c r="G2227">
        <v>2</v>
      </c>
      <c r="H2227">
        <v>59</v>
      </c>
      <c r="I2227">
        <v>5</v>
      </c>
      <c r="J2227">
        <v>1</v>
      </c>
      <c r="K2227">
        <v>7</v>
      </c>
      <c r="L2227">
        <v>7</v>
      </c>
      <c r="M2227">
        <v>3</v>
      </c>
      <c r="N2227">
        <v>4</v>
      </c>
      <c r="O2227">
        <v>3</v>
      </c>
      <c r="P2227">
        <v>1</v>
      </c>
      <c r="Q2227">
        <v>35.058</v>
      </c>
      <c r="R2227">
        <v>-1</v>
      </c>
      <c r="S2227">
        <v>1</v>
      </c>
      <c r="T2227">
        <v>155.4</v>
      </c>
      <c r="U2227">
        <v>56.8</v>
      </c>
      <c r="V2227">
        <v>23.52</v>
      </c>
      <c r="W2227">
        <v>0.93500000000000005</v>
      </c>
      <c r="X2227">
        <v>1</v>
      </c>
      <c r="Y2227">
        <v>3</v>
      </c>
      <c r="Z2227">
        <f>IF(AND(MIN(data!D2227:'data'!K2227, data!M2227:'data'!Y2227)&gt;=0, IF(data!L2227&lt;0, FALSE, data!L2227&lt;=95),COUNTA(data!D2227:'data'!Y2227)=22), 1, 0)</f>
        <v>0</v>
      </c>
      <c r="AA2227">
        <f>IF(data!D2227=3, IF(COUNTIFS(data!A:A, data!A2227, data!G:G, "&lt;&gt;2")=0, 1, 0), 0)</f>
        <v>0</v>
      </c>
      <c r="AB2227">
        <f>IF(AND(data!G2227=2, COUNTIFS(data!A:A, data!A2227, data!G:G, 2) = data!D2227), 1, 0)</f>
        <v>1</v>
      </c>
      <c r="AC2227">
        <f>IF(AB2227=1, data!D2227, "0")</f>
        <v>1</v>
      </c>
    </row>
    <row r="2228" spans="1:29" x14ac:dyDescent="0.25">
      <c r="A2228" s="1">
        <v>279351</v>
      </c>
      <c r="B2228">
        <v>1</v>
      </c>
      <c r="C2228" s="1" t="s">
        <v>2249</v>
      </c>
      <c r="D2228">
        <v>1</v>
      </c>
      <c r="E2228">
        <v>2</v>
      </c>
      <c r="F2228">
        <v>15</v>
      </c>
      <c r="G2228">
        <v>1</v>
      </c>
      <c r="H2228">
        <v>36</v>
      </c>
      <c r="I2228">
        <v>1</v>
      </c>
      <c r="J2228">
        <v>1</v>
      </c>
      <c r="K2228">
        <v>4</v>
      </c>
      <c r="L2228">
        <v>13</v>
      </c>
      <c r="M2228">
        <v>3</v>
      </c>
      <c r="N2228">
        <v>4</v>
      </c>
      <c r="O2228">
        <v>3</v>
      </c>
      <c r="P2228">
        <v>1</v>
      </c>
      <c r="Q2228">
        <v>38.25</v>
      </c>
      <c r="R2228">
        <v>-1</v>
      </c>
      <c r="S2228">
        <v>10</v>
      </c>
      <c r="T2228">
        <v>158.5</v>
      </c>
      <c r="U2228">
        <v>85.3</v>
      </c>
      <c r="V2228">
        <v>33.954000000000001</v>
      </c>
      <c r="W2228">
        <v>0.79800000000000004</v>
      </c>
      <c r="X2228">
        <v>2</v>
      </c>
      <c r="Y2228">
        <v>1</v>
      </c>
      <c r="Z2228">
        <f>IF(AND(MIN(data!D2228:'data'!K2228, data!M2228:'data'!Y2228)&gt;=0, IF(data!L2228&lt;0, FALSE, data!L2228&lt;=95),COUNTA(data!D2228:'data'!Y2228)=22), 1, 0)</f>
        <v>0</v>
      </c>
      <c r="AA2228">
        <f>IF(data!D2228=3, IF(COUNTIFS(data!A:A, data!A2228, data!G:G, "&lt;&gt;2")=0, 1, 0), 0)</f>
        <v>0</v>
      </c>
      <c r="AB2228">
        <f>IF(AND(data!G2228=2, COUNTIFS(data!A:A, data!A2228, data!G:G, 2) = data!D2228), 1, 0)</f>
        <v>0</v>
      </c>
      <c r="AC2228" t="str">
        <f>IF(AB2228=1, data!D2228, "0")</f>
        <v>0</v>
      </c>
    </row>
    <row r="2229" spans="1:29" x14ac:dyDescent="0.25">
      <c r="A2229" s="1">
        <v>280051</v>
      </c>
      <c r="B2229">
        <v>1</v>
      </c>
      <c r="C2229" s="1" t="s">
        <v>2250</v>
      </c>
      <c r="D2229">
        <v>3</v>
      </c>
      <c r="E2229">
        <v>8</v>
      </c>
      <c r="F2229">
        <v>16</v>
      </c>
      <c r="G2229">
        <v>1</v>
      </c>
      <c r="H2229">
        <v>49</v>
      </c>
      <c r="I2229">
        <v>2</v>
      </c>
      <c r="J2229">
        <v>1</v>
      </c>
      <c r="K2229">
        <v>2</v>
      </c>
      <c r="L2229">
        <v>23</v>
      </c>
      <c r="M2229">
        <v>1</v>
      </c>
      <c r="N2229">
        <v>3</v>
      </c>
      <c r="O2229">
        <v>5</v>
      </c>
      <c r="P2229">
        <v>1</v>
      </c>
      <c r="Q2229">
        <v>30.96</v>
      </c>
      <c r="R2229">
        <v>-1</v>
      </c>
      <c r="S2229">
        <v>1</v>
      </c>
      <c r="T2229">
        <v>171.9</v>
      </c>
      <c r="U2229">
        <v>69.400000000000006</v>
      </c>
      <c r="V2229">
        <v>23.486000000000001</v>
      </c>
      <c r="W2229">
        <v>-1</v>
      </c>
      <c r="X2229">
        <v>1</v>
      </c>
      <c r="Y2229">
        <v>3</v>
      </c>
      <c r="Z2229">
        <f>IF(AND(MIN(data!D2229:'data'!K2229, data!M2229:'data'!Y2229)&gt;=0, IF(data!L2229&lt;0, FALSE, data!L2229&lt;=95),COUNTA(data!D2229:'data'!Y2229)=22), 1, 0)</f>
        <v>0</v>
      </c>
      <c r="AA2229">
        <f>IF(data!D2229=3, IF(COUNTIFS(data!A:A, data!A2229, data!G:G, "&lt;&gt;2")=0, 1, 0), 0)</f>
        <v>0</v>
      </c>
      <c r="AB2229">
        <f>IF(AND(data!G2229=2, COUNTIFS(data!A:A, data!A2229, data!G:G, 2) = data!D2229), 1, 0)</f>
        <v>0</v>
      </c>
      <c r="AC2229" t="str">
        <f>IF(AB2229=1, data!D2229, "0")</f>
        <v>0</v>
      </c>
    </row>
    <row r="2230" spans="1:29" x14ac:dyDescent="0.25">
      <c r="A2230" s="1">
        <v>280051</v>
      </c>
      <c r="B2230">
        <v>2</v>
      </c>
      <c r="C2230" s="1" t="s">
        <v>2251</v>
      </c>
      <c r="D2230">
        <v>3</v>
      </c>
      <c r="E2230">
        <v>8</v>
      </c>
      <c r="F2230">
        <v>16</v>
      </c>
      <c r="G2230">
        <v>2</v>
      </c>
      <c r="H2230">
        <v>48</v>
      </c>
      <c r="I2230">
        <v>2</v>
      </c>
      <c r="J2230">
        <v>1</v>
      </c>
      <c r="K2230">
        <v>7</v>
      </c>
      <c r="L2230">
        <v>23</v>
      </c>
      <c r="M2230">
        <v>1</v>
      </c>
      <c r="N2230">
        <v>3</v>
      </c>
      <c r="O2230">
        <v>5</v>
      </c>
      <c r="P2230">
        <v>1</v>
      </c>
      <c r="Q2230">
        <v>31.533639999999998</v>
      </c>
      <c r="R2230">
        <v>-1</v>
      </c>
      <c r="S2230">
        <v>0</v>
      </c>
      <c r="T2230">
        <v>-1</v>
      </c>
      <c r="U2230">
        <v>-1</v>
      </c>
      <c r="V2230">
        <v>-1</v>
      </c>
      <c r="W2230">
        <v>-1</v>
      </c>
      <c r="X2230">
        <v>2</v>
      </c>
      <c r="Y2230">
        <v>1</v>
      </c>
      <c r="Z2230">
        <f>IF(AND(MIN(data!D2230:'data'!K2230, data!M2230:'data'!Y2230)&gt;=0, IF(data!L2230&lt;0, FALSE, data!L2230&lt;=95),COUNTA(data!D2230:'data'!Y2230)=22), 1, 0)</f>
        <v>0</v>
      </c>
      <c r="AA2230">
        <f>IF(data!D2230=3, IF(COUNTIFS(data!A:A, data!A2230, data!G:G, "&lt;&gt;2")=0, 1, 0), 0)</f>
        <v>0</v>
      </c>
      <c r="AB2230">
        <f>IF(AND(data!G2230=2, COUNTIFS(data!A:A, data!A2230, data!G:G, 2) = data!D2230), 1, 0)</f>
        <v>0</v>
      </c>
      <c r="AC2230" t="str">
        <f>IF(AB2230=1, data!D2230, "0")</f>
        <v>0</v>
      </c>
    </row>
    <row r="2231" spans="1:29" x14ac:dyDescent="0.25">
      <c r="A2231" s="1">
        <v>280051</v>
      </c>
      <c r="B2231">
        <v>3</v>
      </c>
      <c r="C2231" s="1" t="s">
        <v>2252</v>
      </c>
      <c r="D2231">
        <v>3</v>
      </c>
      <c r="E2231">
        <v>8</v>
      </c>
      <c r="F2231">
        <v>16</v>
      </c>
      <c r="G2231">
        <v>2</v>
      </c>
      <c r="H2231">
        <v>24</v>
      </c>
      <c r="I2231">
        <v>1</v>
      </c>
      <c r="J2231">
        <v>1</v>
      </c>
      <c r="K2231">
        <v>3</v>
      </c>
      <c r="L2231">
        <v>23</v>
      </c>
      <c r="M2231">
        <v>2</v>
      </c>
      <c r="N2231">
        <v>3</v>
      </c>
      <c r="O2231">
        <v>5</v>
      </c>
      <c r="P2231">
        <v>1</v>
      </c>
      <c r="Q2231">
        <v>26.94</v>
      </c>
      <c r="R2231">
        <v>2</v>
      </c>
      <c r="S2231">
        <v>3</v>
      </c>
      <c r="T2231">
        <v>158.19999999999999</v>
      </c>
      <c r="U2231">
        <v>73.8</v>
      </c>
      <c r="V2231">
        <v>29.488</v>
      </c>
      <c r="W2231">
        <v>-1</v>
      </c>
      <c r="X2231">
        <v>2</v>
      </c>
      <c r="Y2231">
        <v>1</v>
      </c>
      <c r="Z2231">
        <f>IF(AND(MIN(data!D2231:'data'!K2231, data!M2231:'data'!Y2231)&gt;=0, IF(data!L2231&lt;0, FALSE, data!L2231&lt;=95),COUNTA(data!D2231:'data'!Y2231)=22), 1, 0)</f>
        <v>0</v>
      </c>
      <c r="AA2231">
        <f>IF(data!D2231=3, IF(COUNTIFS(data!A:A, data!A2231, data!G:G, "&lt;&gt;2")=0, 1, 0), 0)</f>
        <v>0</v>
      </c>
      <c r="AB2231">
        <f>IF(AND(data!G2231=2, COUNTIFS(data!A:A, data!A2231, data!G:G, 2) = data!D2231), 1, 0)</f>
        <v>0</v>
      </c>
      <c r="AC2231" t="str">
        <f>IF(AB2231=1, data!D2231, "0")</f>
        <v>0</v>
      </c>
    </row>
    <row r="2232" spans="1:29" x14ac:dyDescent="0.25">
      <c r="A2232" s="1">
        <v>280151</v>
      </c>
      <c r="B2232">
        <v>1</v>
      </c>
      <c r="C2232" s="1" t="s">
        <v>2253</v>
      </c>
      <c r="D2232">
        <v>1</v>
      </c>
      <c r="E2232">
        <v>8</v>
      </c>
      <c r="F2232">
        <v>16</v>
      </c>
      <c r="G2232">
        <v>2</v>
      </c>
      <c r="H2232">
        <v>70</v>
      </c>
      <c r="I2232">
        <v>5</v>
      </c>
      <c r="J2232">
        <v>1</v>
      </c>
      <c r="K2232">
        <v>7</v>
      </c>
      <c r="L2232">
        <v>6</v>
      </c>
      <c r="M2232">
        <v>2</v>
      </c>
      <c r="N2232">
        <v>1</v>
      </c>
      <c r="O2232">
        <v>5</v>
      </c>
      <c r="P2232">
        <v>1</v>
      </c>
      <c r="Q2232">
        <v>2.9000000000000001E-2</v>
      </c>
      <c r="R2232">
        <v>-1</v>
      </c>
      <c r="S2232">
        <v>0</v>
      </c>
      <c r="T2232">
        <v>163.80000000000001</v>
      </c>
      <c r="U2232">
        <v>70.400000000000006</v>
      </c>
      <c r="V2232">
        <v>26.239000000000001</v>
      </c>
      <c r="W2232">
        <v>-1</v>
      </c>
      <c r="X2232">
        <v>1</v>
      </c>
      <c r="Y2232">
        <v>3</v>
      </c>
      <c r="Z2232">
        <f>IF(AND(MIN(data!D2232:'data'!K2232, data!M2232:'data'!Y2232)&gt;=0, IF(data!L2232&lt;0, FALSE, data!L2232&lt;=95),COUNTA(data!D2232:'data'!Y2232)=22), 1, 0)</f>
        <v>0</v>
      </c>
      <c r="AA2232">
        <f>IF(data!D2232=3, IF(COUNTIFS(data!A:A, data!A2232, data!G:G, "&lt;&gt;2")=0, 1, 0), 0)</f>
        <v>0</v>
      </c>
      <c r="AB2232">
        <f>IF(AND(data!G2232=2, COUNTIFS(data!A:A, data!A2232, data!G:G, 2) = data!D2232), 1, 0)</f>
        <v>1</v>
      </c>
      <c r="AC2232">
        <f>IF(AB2232=1, data!D2232, "0")</f>
        <v>1</v>
      </c>
    </row>
    <row r="2233" spans="1:29" x14ac:dyDescent="0.25">
      <c r="A2233" s="1">
        <v>280181</v>
      </c>
      <c r="B2233">
        <v>1</v>
      </c>
      <c r="C2233" s="1" t="s">
        <v>2254</v>
      </c>
      <c r="D2233">
        <v>1</v>
      </c>
      <c r="E2233">
        <v>8</v>
      </c>
      <c r="F2233">
        <v>16</v>
      </c>
      <c r="G2233">
        <v>2</v>
      </c>
      <c r="H2233">
        <v>55</v>
      </c>
      <c r="I2233">
        <v>1</v>
      </c>
      <c r="J2233">
        <v>1</v>
      </c>
      <c r="K2233">
        <v>1</v>
      </c>
      <c r="L2233">
        <v>19</v>
      </c>
      <c r="M2233">
        <v>3</v>
      </c>
      <c r="N2233">
        <v>1</v>
      </c>
      <c r="O2233">
        <v>5</v>
      </c>
      <c r="P2233">
        <v>1</v>
      </c>
      <c r="Q2233">
        <v>0.98</v>
      </c>
      <c r="R2233">
        <v>-1</v>
      </c>
      <c r="S2233">
        <v>2</v>
      </c>
      <c r="T2233">
        <v>176.6</v>
      </c>
      <c r="U2233">
        <v>111.4</v>
      </c>
      <c r="V2233">
        <v>35.719000000000001</v>
      </c>
      <c r="W2233">
        <v>0.97599999999999998</v>
      </c>
      <c r="X2233">
        <v>2</v>
      </c>
      <c r="Y2233">
        <v>1</v>
      </c>
      <c r="Z2233">
        <f>IF(AND(MIN(data!D2233:'data'!K2233, data!M2233:'data'!Y2233)&gt;=0, IF(data!L2233&lt;0, FALSE, data!L2233&lt;=95),COUNTA(data!D2233:'data'!Y2233)=22), 1, 0)</f>
        <v>0</v>
      </c>
      <c r="AA2233">
        <f>IF(data!D2233=3, IF(COUNTIFS(data!A:A, data!A2233, data!G:G, "&lt;&gt;2")=0, 1, 0), 0)</f>
        <v>0</v>
      </c>
      <c r="AB2233">
        <f>IF(AND(data!G2233=2, COUNTIFS(data!A:A, data!A2233, data!G:G, 2) = data!D2233), 1, 0)</f>
        <v>1</v>
      </c>
      <c r="AC2233">
        <f>IF(AB2233=1, data!D2233, "0")</f>
        <v>1</v>
      </c>
    </row>
    <row r="2234" spans="1:29" x14ac:dyDescent="0.25">
      <c r="A2234" s="1">
        <v>280251</v>
      </c>
      <c r="B2234">
        <v>1</v>
      </c>
      <c r="C2234" s="1" t="s">
        <v>2255</v>
      </c>
      <c r="D2234">
        <v>2</v>
      </c>
      <c r="E2234">
        <v>8</v>
      </c>
      <c r="F2234">
        <v>16</v>
      </c>
      <c r="G2234">
        <v>2</v>
      </c>
      <c r="H2234">
        <v>56</v>
      </c>
      <c r="I2234">
        <v>2</v>
      </c>
      <c r="J2234">
        <v>1</v>
      </c>
      <c r="K2234">
        <v>4</v>
      </c>
      <c r="L2234">
        <v>22</v>
      </c>
      <c r="M2234">
        <v>1</v>
      </c>
      <c r="N2234">
        <v>3</v>
      </c>
      <c r="O2234">
        <v>5</v>
      </c>
      <c r="P2234">
        <v>1</v>
      </c>
      <c r="Q2234">
        <v>26.25</v>
      </c>
      <c r="R2234">
        <v>-1</v>
      </c>
      <c r="S2234">
        <v>0</v>
      </c>
      <c r="T2234">
        <v>151.19999999999999</v>
      </c>
      <c r="U2234">
        <v>79.7</v>
      </c>
      <c r="V2234">
        <v>34.862000000000002</v>
      </c>
      <c r="W2234">
        <v>0.83599999999999997</v>
      </c>
      <c r="X2234">
        <v>2</v>
      </c>
      <c r="Y2234">
        <v>1</v>
      </c>
      <c r="Z2234">
        <f>IF(AND(MIN(data!D2234:'data'!K2234, data!M2234:'data'!Y2234)&gt;=0, IF(data!L2234&lt;0, FALSE, data!L2234&lt;=95),COUNTA(data!D2234:'data'!Y2234)=22), 1, 0)</f>
        <v>0</v>
      </c>
      <c r="AA2234">
        <f>IF(data!D2234=3, IF(COUNTIFS(data!A:A, data!A2234, data!G:G, "&lt;&gt;2")=0, 1, 0), 0)</f>
        <v>0</v>
      </c>
      <c r="AB2234">
        <f>IF(AND(data!G2234=2, COUNTIFS(data!A:A, data!A2234, data!G:G, 2) = data!D2234), 1, 0)</f>
        <v>0</v>
      </c>
      <c r="AC2234" t="str">
        <f>IF(AB2234=1, data!D2234, "0")</f>
        <v>0</v>
      </c>
    </row>
    <row r="2235" spans="1:29" x14ac:dyDescent="0.25">
      <c r="A2235" s="1">
        <v>280251</v>
      </c>
      <c r="B2235">
        <v>2</v>
      </c>
      <c r="C2235" s="1" t="s">
        <v>2256</v>
      </c>
      <c r="D2235">
        <v>2</v>
      </c>
      <c r="E2235">
        <v>8</v>
      </c>
      <c r="F2235">
        <v>16</v>
      </c>
      <c r="G2235">
        <v>1</v>
      </c>
      <c r="H2235">
        <v>59</v>
      </c>
      <c r="I2235">
        <v>2</v>
      </c>
      <c r="J2235">
        <v>1</v>
      </c>
      <c r="K2235">
        <v>1</v>
      </c>
      <c r="L2235">
        <v>22</v>
      </c>
      <c r="M2235">
        <v>2</v>
      </c>
      <c r="N2235">
        <v>3</v>
      </c>
      <c r="O2235">
        <v>5</v>
      </c>
      <c r="P2235">
        <v>1</v>
      </c>
      <c r="Q2235">
        <v>39</v>
      </c>
      <c r="R2235">
        <v>-1</v>
      </c>
      <c r="S2235">
        <v>2</v>
      </c>
      <c r="T2235">
        <v>185.6</v>
      </c>
      <c r="U2235">
        <v>91.9</v>
      </c>
      <c r="V2235">
        <v>26.678000000000001</v>
      </c>
      <c r="W2235">
        <v>0.91900000000000004</v>
      </c>
      <c r="X2235">
        <v>1</v>
      </c>
      <c r="Y2235">
        <v>3</v>
      </c>
      <c r="Z2235">
        <f>IF(AND(MIN(data!D2235:'data'!K2235, data!M2235:'data'!Y2235)&gt;=0, IF(data!L2235&lt;0, FALSE, data!L2235&lt;=95),COUNTA(data!D2235:'data'!Y2235)=22), 1, 0)</f>
        <v>0</v>
      </c>
      <c r="AA2235">
        <f>IF(data!D2235=3, IF(COUNTIFS(data!A:A, data!A2235, data!G:G, "&lt;&gt;2")=0, 1, 0), 0)</f>
        <v>0</v>
      </c>
      <c r="AB2235">
        <f>IF(AND(data!G2235=2, COUNTIFS(data!A:A, data!A2235, data!G:G, 2) = data!D2235), 1, 0)</f>
        <v>0</v>
      </c>
      <c r="AC2235" t="str">
        <f>IF(AB2235=1, data!D2235, "0")</f>
        <v>0</v>
      </c>
    </row>
    <row r="2236" spans="1:29" x14ac:dyDescent="0.25">
      <c r="A2236" s="1">
        <v>280351</v>
      </c>
      <c r="B2236">
        <v>1</v>
      </c>
      <c r="C2236" s="1" t="s">
        <v>2257</v>
      </c>
      <c r="D2236">
        <v>1</v>
      </c>
      <c r="E2236">
        <v>8</v>
      </c>
      <c r="F2236">
        <v>16</v>
      </c>
      <c r="G2236">
        <v>1</v>
      </c>
      <c r="H2236">
        <v>54</v>
      </c>
      <c r="I2236">
        <v>2</v>
      </c>
      <c r="J2236">
        <v>1</v>
      </c>
      <c r="K2236">
        <v>3</v>
      </c>
      <c r="L2236">
        <v>18</v>
      </c>
      <c r="M2236">
        <v>4</v>
      </c>
      <c r="N2236">
        <v>1</v>
      </c>
      <c r="O2236">
        <v>5</v>
      </c>
      <c r="P2236">
        <v>1</v>
      </c>
      <c r="Q2236">
        <v>0.115</v>
      </c>
      <c r="R2236">
        <v>-1</v>
      </c>
      <c r="S2236">
        <v>7</v>
      </c>
      <c r="T2236">
        <v>163.1</v>
      </c>
      <c r="U2236">
        <v>74.400000000000006</v>
      </c>
      <c r="V2236">
        <v>27.968</v>
      </c>
      <c r="W2236">
        <v>0.82599999999999996</v>
      </c>
      <c r="X2236">
        <v>2</v>
      </c>
      <c r="Y2236">
        <v>1</v>
      </c>
      <c r="Z2236">
        <f>IF(AND(MIN(data!D2236:'data'!K2236, data!M2236:'data'!Y2236)&gt;=0, IF(data!L2236&lt;0, FALSE, data!L2236&lt;=95),COUNTA(data!D2236:'data'!Y2236)=22), 1, 0)</f>
        <v>0</v>
      </c>
      <c r="AA2236">
        <f>IF(data!D2236=3, IF(COUNTIFS(data!A:A, data!A2236, data!G:G, "&lt;&gt;2")=0, 1, 0), 0)</f>
        <v>0</v>
      </c>
      <c r="AB2236">
        <f>IF(AND(data!G2236=2, COUNTIFS(data!A:A, data!A2236, data!G:G, 2) = data!D2236), 1, 0)</f>
        <v>0</v>
      </c>
      <c r="AC2236" t="str">
        <f>IF(AB2236=1, data!D2236, "0")</f>
        <v>0</v>
      </c>
    </row>
    <row r="2237" spans="1:29" x14ac:dyDescent="0.25">
      <c r="A2237" s="1">
        <v>281051</v>
      </c>
      <c r="B2237">
        <v>1</v>
      </c>
      <c r="C2237" s="1" t="s">
        <v>2258</v>
      </c>
      <c r="D2237">
        <v>2</v>
      </c>
      <c r="E2237">
        <v>2</v>
      </c>
      <c r="F2237">
        <v>15</v>
      </c>
      <c r="G2237">
        <v>1</v>
      </c>
      <c r="H2237">
        <v>52</v>
      </c>
      <c r="I2237">
        <v>2</v>
      </c>
      <c r="J2237">
        <v>1</v>
      </c>
      <c r="K2237">
        <v>5</v>
      </c>
      <c r="L2237">
        <v>11</v>
      </c>
      <c r="M2237">
        <v>3</v>
      </c>
      <c r="N2237">
        <v>3</v>
      </c>
      <c r="O2237">
        <v>5</v>
      </c>
      <c r="P2237">
        <v>1</v>
      </c>
      <c r="Q2237">
        <v>21</v>
      </c>
      <c r="R2237">
        <v>-1</v>
      </c>
      <c r="S2237">
        <v>0</v>
      </c>
      <c r="T2237">
        <v>170.5</v>
      </c>
      <c r="U2237">
        <v>76.7</v>
      </c>
      <c r="V2237">
        <v>26.384</v>
      </c>
      <c r="W2237">
        <v>0.93400000000000005</v>
      </c>
      <c r="X2237">
        <v>1</v>
      </c>
      <c r="Y2237">
        <v>1</v>
      </c>
      <c r="Z2237">
        <f>IF(AND(MIN(data!D2237:'data'!K2237, data!M2237:'data'!Y2237)&gt;=0, IF(data!L2237&lt;0, FALSE, data!L2237&lt;=95),COUNTA(data!D2237:'data'!Y2237)=22), 1, 0)</f>
        <v>0</v>
      </c>
      <c r="AA2237">
        <f>IF(data!D2237=3, IF(COUNTIFS(data!A:A, data!A2237, data!G:G, "&lt;&gt;2")=0, 1, 0), 0)</f>
        <v>0</v>
      </c>
      <c r="AB2237">
        <f>IF(AND(data!G2237=2, COUNTIFS(data!A:A, data!A2237, data!G:G, 2) = data!D2237), 1, 0)</f>
        <v>0</v>
      </c>
      <c r="AC2237" t="str">
        <f>IF(AB2237=1, data!D2237, "0")</f>
        <v>0</v>
      </c>
    </row>
    <row r="2238" spans="1:29" x14ac:dyDescent="0.25">
      <c r="A2238" s="1">
        <v>281051</v>
      </c>
      <c r="B2238">
        <v>2</v>
      </c>
      <c r="C2238" s="1" t="s">
        <v>2259</v>
      </c>
      <c r="D2238">
        <v>2</v>
      </c>
      <c r="E2238">
        <v>2</v>
      </c>
      <c r="F2238">
        <v>15</v>
      </c>
      <c r="G2238">
        <v>2</v>
      </c>
      <c r="H2238">
        <v>52</v>
      </c>
      <c r="I2238">
        <v>2</v>
      </c>
      <c r="J2238">
        <v>1</v>
      </c>
      <c r="K2238">
        <v>7</v>
      </c>
      <c r="L2238">
        <v>11</v>
      </c>
      <c r="M2238">
        <v>2</v>
      </c>
      <c r="N2238">
        <v>3</v>
      </c>
      <c r="O2238">
        <v>5</v>
      </c>
      <c r="P2238">
        <v>1</v>
      </c>
      <c r="Q2238">
        <v>28</v>
      </c>
      <c r="R2238">
        <v>-1</v>
      </c>
      <c r="S2238">
        <v>-9</v>
      </c>
      <c r="T2238">
        <v>156.80000000000001</v>
      </c>
      <c r="U2238">
        <v>78</v>
      </c>
      <c r="V2238">
        <v>31.725000000000001</v>
      </c>
      <c r="W2238">
        <v>0.85299999999999998</v>
      </c>
      <c r="X2238">
        <v>-9</v>
      </c>
      <c r="Y2238">
        <v>1</v>
      </c>
      <c r="Z2238">
        <f>IF(AND(MIN(data!D2238:'data'!K2238, data!M2238:'data'!Y2238)&gt;=0, IF(data!L2238&lt;0, FALSE, data!L2238&lt;=95),COUNTA(data!D2238:'data'!Y2238)=22), 1, 0)</f>
        <v>0</v>
      </c>
      <c r="AA2238">
        <f>IF(data!D2238=3, IF(COUNTIFS(data!A:A, data!A2238, data!G:G, "&lt;&gt;2")=0, 1, 0), 0)</f>
        <v>0</v>
      </c>
      <c r="AB2238">
        <f>IF(AND(data!G2238=2, COUNTIFS(data!A:A, data!A2238, data!G:G, 2) = data!D2238), 1, 0)</f>
        <v>0</v>
      </c>
      <c r="AC2238" t="str">
        <f>IF(AB2238=1, data!D2238, "0")</f>
        <v>0</v>
      </c>
    </row>
    <row r="2239" spans="1:29" x14ac:dyDescent="0.25">
      <c r="A2239" s="1">
        <v>281151</v>
      </c>
      <c r="B2239">
        <v>1</v>
      </c>
      <c r="C2239" s="1" t="s">
        <v>2260</v>
      </c>
      <c r="D2239">
        <v>1</v>
      </c>
      <c r="E2239">
        <v>2</v>
      </c>
      <c r="F2239">
        <v>15</v>
      </c>
      <c r="G2239">
        <v>1</v>
      </c>
      <c r="H2239">
        <v>34</v>
      </c>
      <c r="I2239">
        <v>6</v>
      </c>
      <c r="J2239">
        <v>1</v>
      </c>
      <c r="K2239">
        <v>4</v>
      </c>
      <c r="L2239">
        <v>11</v>
      </c>
      <c r="M2239">
        <v>1</v>
      </c>
      <c r="N2239">
        <v>3</v>
      </c>
      <c r="O2239">
        <v>5</v>
      </c>
      <c r="P2239">
        <v>1</v>
      </c>
      <c r="Q2239">
        <v>0.46</v>
      </c>
      <c r="R2239">
        <v>-1</v>
      </c>
      <c r="S2239">
        <v>-2</v>
      </c>
      <c r="T2239">
        <v>159.6</v>
      </c>
      <c r="U2239">
        <v>61.5</v>
      </c>
      <c r="V2239">
        <v>24.143999999999998</v>
      </c>
      <c r="W2239">
        <v>0.72799999999999998</v>
      </c>
      <c r="X2239">
        <v>-2</v>
      </c>
      <c r="Y2239">
        <v>-2</v>
      </c>
      <c r="Z2239">
        <f>IF(AND(MIN(data!D2239:'data'!K2239, data!M2239:'data'!Y2239)&gt;=0, IF(data!L2239&lt;0, FALSE, data!L2239&lt;=95),COUNTA(data!D2239:'data'!Y2239)=22), 1, 0)</f>
        <v>0</v>
      </c>
      <c r="AA2239">
        <f>IF(data!D2239=3, IF(COUNTIFS(data!A:A, data!A2239, data!G:G, "&lt;&gt;2")=0, 1, 0), 0)</f>
        <v>0</v>
      </c>
      <c r="AB2239">
        <f>IF(AND(data!G2239=2, COUNTIFS(data!A:A, data!A2239, data!G:G, 2) = data!D2239), 1, 0)</f>
        <v>0</v>
      </c>
      <c r="AC2239" t="str">
        <f>IF(AB2239=1, data!D2239, "0")</f>
        <v>0</v>
      </c>
    </row>
    <row r="2240" spans="1:29" x14ac:dyDescent="0.25">
      <c r="A2240" s="1">
        <v>281181</v>
      </c>
      <c r="B2240">
        <v>1</v>
      </c>
      <c r="C2240" s="1" t="s">
        <v>2261</v>
      </c>
      <c r="D2240">
        <v>2</v>
      </c>
      <c r="E2240">
        <v>2</v>
      </c>
      <c r="F2240">
        <v>15</v>
      </c>
      <c r="G2240">
        <v>2</v>
      </c>
      <c r="H2240">
        <v>35</v>
      </c>
      <c r="I2240">
        <v>4</v>
      </c>
      <c r="J2240">
        <v>1</v>
      </c>
      <c r="K2240">
        <v>7</v>
      </c>
      <c r="L2240">
        <v>7</v>
      </c>
      <c r="M2240">
        <v>3</v>
      </c>
      <c r="N2240">
        <v>4</v>
      </c>
      <c r="O2240">
        <v>3</v>
      </c>
      <c r="P2240">
        <v>1</v>
      </c>
      <c r="Q2240">
        <v>21</v>
      </c>
      <c r="R2240">
        <v>-1</v>
      </c>
      <c r="S2240">
        <v>-2</v>
      </c>
      <c r="T2240">
        <v>-1</v>
      </c>
      <c r="U2240">
        <v>-1</v>
      </c>
      <c r="V2240">
        <v>-1</v>
      </c>
      <c r="W2240">
        <v>-1</v>
      </c>
      <c r="X2240">
        <v>-2</v>
      </c>
      <c r="Y2240">
        <v>-2</v>
      </c>
      <c r="Z2240">
        <f>IF(AND(MIN(data!D2240:'data'!K2240, data!M2240:'data'!Y2240)&gt;=0, IF(data!L2240&lt;0, FALSE, data!L2240&lt;=95),COUNTA(data!D2240:'data'!Y2240)=22), 1, 0)</f>
        <v>0</v>
      </c>
      <c r="AA2240">
        <f>IF(data!D2240=3, IF(COUNTIFS(data!A:A, data!A2240, data!G:G, "&lt;&gt;2")=0, 1, 0), 0)</f>
        <v>0</v>
      </c>
      <c r="AB2240">
        <f>IF(AND(data!G2240=2, COUNTIFS(data!A:A, data!A2240, data!G:G, 2) = data!D2240), 1, 0)</f>
        <v>1</v>
      </c>
      <c r="AC2240">
        <f>IF(AB2240=1, data!D2240, "0")</f>
        <v>2</v>
      </c>
    </row>
    <row r="2241" spans="1:29" x14ac:dyDescent="0.25">
      <c r="A2241" s="1">
        <v>281181</v>
      </c>
      <c r="B2241">
        <v>2</v>
      </c>
      <c r="C2241" s="1" t="s">
        <v>2262</v>
      </c>
      <c r="D2241">
        <v>2</v>
      </c>
      <c r="E2241">
        <v>2</v>
      </c>
      <c r="F2241">
        <v>15</v>
      </c>
      <c r="G2241">
        <v>2</v>
      </c>
      <c r="H2241">
        <v>7</v>
      </c>
      <c r="I2241">
        <v>-1</v>
      </c>
      <c r="J2241">
        <v>1</v>
      </c>
      <c r="K2241">
        <v>-1</v>
      </c>
      <c r="L2241">
        <v>7</v>
      </c>
      <c r="M2241">
        <v>1</v>
      </c>
      <c r="N2241">
        <v>-1</v>
      </c>
      <c r="O2241">
        <v>-1</v>
      </c>
      <c r="P2241">
        <v>-1</v>
      </c>
      <c r="Q2241">
        <v>-1</v>
      </c>
      <c r="R2241">
        <v>-1</v>
      </c>
      <c r="S2241">
        <v>-2</v>
      </c>
      <c r="T2241">
        <v>-1</v>
      </c>
      <c r="U2241">
        <v>-1</v>
      </c>
      <c r="V2241">
        <v>-1</v>
      </c>
      <c r="W2241">
        <v>-1</v>
      </c>
      <c r="X2241">
        <v>-2</v>
      </c>
      <c r="Y2241">
        <v>-2</v>
      </c>
      <c r="Z2241">
        <f>IF(AND(MIN(data!D2241:'data'!K2241, data!M2241:'data'!Y2241)&gt;=0, IF(data!L2241&lt;0, FALSE, data!L2241&lt;=95),COUNTA(data!D2241:'data'!Y2241)=22), 1, 0)</f>
        <v>0</v>
      </c>
      <c r="AA2241">
        <f>IF(data!D2241=3, IF(COUNTIFS(data!A:A, data!A2241, data!G:G, "&lt;&gt;2")=0, 1, 0), 0)</f>
        <v>0</v>
      </c>
      <c r="AB2241">
        <f>IF(AND(data!G2241=2, COUNTIFS(data!A:A, data!A2241, data!G:G, 2) = data!D2241), 1, 0)</f>
        <v>1</v>
      </c>
      <c r="AC2241">
        <f>IF(AB2241=1, data!D2241, "0")</f>
        <v>2</v>
      </c>
    </row>
    <row r="2242" spans="1:29" x14ac:dyDescent="0.25">
      <c r="A2242" s="1">
        <v>281201</v>
      </c>
      <c r="B2242">
        <v>1</v>
      </c>
      <c r="C2242" s="1" t="s">
        <v>2263</v>
      </c>
      <c r="D2242">
        <v>2</v>
      </c>
      <c r="E2242">
        <v>2</v>
      </c>
      <c r="F2242">
        <v>15</v>
      </c>
      <c r="G2242">
        <v>1</v>
      </c>
      <c r="H2242">
        <v>62</v>
      </c>
      <c r="I2242">
        <v>2</v>
      </c>
      <c r="J2242">
        <v>1</v>
      </c>
      <c r="K2242">
        <v>2</v>
      </c>
      <c r="L2242">
        <v>9</v>
      </c>
      <c r="M2242">
        <v>1</v>
      </c>
      <c r="N2242">
        <v>4</v>
      </c>
      <c r="O2242">
        <v>2</v>
      </c>
      <c r="P2242">
        <v>1</v>
      </c>
      <c r="Q2242">
        <v>35</v>
      </c>
      <c r="R2242">
        <v>-1</v>
      </c>
      <c r="S2242">
        <v>1</v>
      </c>
      <c r="T2242">
        <v>169.8</v>
      </c>
      <c r="U2242">
        <v>86.5</v>
      </c>
      <c r="V2242">
        <v>30.001000000000001</v>
      </c>
      <c r="W2242">
        <v>1.069</v>
      </c>
      <c r="X2242">
        <v>2</v>
      </c>
      <c r="Y2242">
        <v>1</v>
      </c>
      <c r="Z2242">
        <f>IF(AND(MIN(data!D2242:'data'!K2242, data!M2242:'data'!Y2242)&gt;=0, IF(data!L2242&lt;0, FALSE, data!L2242&lt;=95),COUNTA(data!D2242:'data'!Y2242)=22), 1, 0)</f>
        <v>0</v>
      </c>
      <c r="AA2242">
        <f>IF(data!D2242=3, IF(COUNTIFS(data!A:A, data!A2242, data!G:G, "&lt;&gt;2")=0, 1, 0), 0)</f>
        <v>0</v>
      </c>
      <c r="AB2242">
        <f>IF(AND(data!G2242=2, COUNTIFS(data!A:A, data!A2242, data!G:G, 2) = data!D2242), 1, 0)</f>
        <v>0</v>
      </c>
      <c r="AC2242" t="str">
        <f>IF(AB2242=1, data!D2242, "0")</f>
        <v>0</v>
      </c>
    </row>
    <row r="2243" spans="1:29" x14ac:dyDescent="0.25">
      <c r="A2243" s="1">
        <v>281201</v>
      </c>
      <c r="B2243">
        <v>2</v>
      </c>
      <c r="C2243" s="1" t="s">
        <v>2264</v>
      </c>
      <c r="D2243">
        <v>2</v>
      </c>
      <c r="E2243">
        <v>2</v>
      </c>
      <c r="F2243">
        <v>15</v>
      </c>
      <c r="G2243">
        <v>2</v>
      </c>
      <c r="H2243">
        <v>74</v>
      </c>
      <c r="I2243">
        <v>2</v>
      </c>
      <c r="J2243">
        <v>1</v>
      </c>
      <c r="K2243">
        <v>6</v>
      </c>
      <c r="L2243">
        <v>9</v>
      </c>
      <c r="M2243">
        <v>4</v>
      </c>
      <c r="N2243">
        <v>3</v>
      </c>
      <c r="O2243">
        <v>5</v>
      </c>
      <c r="P2243">
        <v>1</v>
      </c>
      <c r="Q2243">
        <v>0.115</v>
      </c>
      <c r="R2243">
        <v>-1</v>
      </c>
      <c r="S2243">
        <v>0</v>
      </c>
      <c r="T2243">
        <v>162.5</v>
      </c>
      <c r="U2243">
        <v>90.6</v>
      </c>
      <c r="V2243">
        <v>34.31</v>
      </c>
      <c r="W2243">
        <v>0.91600000000000004</v>
      </c>
      <c r="X2243">
        <v>2</v>
      </c>
      <c r="Y2243">
        <v>1</v>
      </c>
      <c r="Z2243">
        <f>IF(AND(MIN(data!D2243:'data'!K2243, data!M2243:'data'!Y2243)&gt;=0, IF(data!L2243&lt;0, FALSE, data!L2243&lt;=95),COUNTA(data!D2243:'data'!Y2243)=22), 1, 0)</f>
        <v>0</v>
      </c>
      <c r="AA2243">
        <f>IF(data!D2243=3, IF(COUNTIFS(data!A:A, data!A2243, data!G:G, "&lt;&gt;2")=0, 1, 0), 0)</f>
        <v>0</v>
      </c>
      <c r="AB2243">
        <f>IF(AND(data!G2243=2, COUNTIFS(data!A:A, data!A2243, data!G:G, 2) = data!D2243), 1, 0)</f>
        <v>0</v>
      </c>
      <c r="AC2243" t="str">
        <f>IF(AB2243=1, data!D2243, "0")</f>
        <v>0</v>
      </c>
    </row>
    <row r="2244" spans="1:29" x14ac:dyDescent="0.25">
      <c r="A2244" s="1">
        <v>281271</v>
      </c>
      <c r="B2244">
        <v>1</v>
      </c>
      <c r="C2244" s="1" t="s">
        <v>2265</v>
      </c>
      <c r="D2244">
        <v>3</v>
      </c>
      <c r="E2244">
        <v>2</v>
      </c>
      <c r="F2244">
        <v>15</v>
      </c>
      <c r="G2244">
        <v>2</v>
      </c>
      <c r="H2244">
        <v>34</v>
      </c>
      <c r="I2244">
        <v>1</v>
      </c>
      <c r="J2244">
        <v>1</v>
      </c>
      <c r="K2244">
        <v>5</v>
      </c>
      <c r="L2244">
        <v>6</v>
      </c>
      <c r="M2244">
        <v>1</v>
      </c>
      <c r="N2244">
        <v>3</v>
      </c>
      <c r="O2244">
        <v>5</v>
      </c>
      <c r="P2244">
        <v>1</v>
      </c>
      <c r="Q2244">
        <v>8.625</v>
      </c>
      <c r="R2244">
        <v>-1</v>
      </c>
      <c r="S2244">
        <v>-2</v>
      </c>
      <c r="T2244">
        <v>152.4</v>
      </c>
      <c r="U2244">
        <v>62.1</v>
      </c>
      <c r="V2244">
        <v>26.738</v>
      </c>
      <c r="W2244">
        <v>0.81299999999999994</v>
      </c>
      <c r="X2244">
        <v>-2</v>
      </c>
      <c r="Y2244">
        <v>-2</v>
      </c>
      <c r="Z2244">
        <f>IF(AND(MIN(data!D2244:'data'!K2244, data!M2244:'data'!Y2244)&gt;=0, IF(data!L2244&lt;0, FALSE, data!L2244&lt;=95),COUNTA(data!D2244:'data'!Y2244)=22), 1, 0)</f>
        <v>0</v>
      </c>
      <c r="AA2244">
        <f>IF(data!D2244=3, IF(COUNTIFS(data!A:A, data!A2244, data!G:G, "&lt;&gt;2")=0, 1, 0), 0)</f>
        <v>0</v>
      </c>
      <c r="AB2244">
        <f>IF(AND(data!G2244=2, COUNTIFS(data!A:A, data!A2244, data!G:G, 2) = data!D2244), 1, 0)</f>
        <v>0</v>
      </c>
      <c r="AC2244" t="str">
        <f>IF(AB2244=1, data!D2244, "0")</f>
        <v>0</v>
      </c>
    </row>
    <row r="2245" spans="1:29" x14ac:dyDescent="0.25">
      <c r="A2245" s="1">
        <v>281271</v>
      </c>
      <c r="B2245">
        <v>2</v>
      </c>
      <c r="C2245" s="1" t="s">
        <v>2266</v>
      </c>
      <c r="D2245">
        <v>3</v>
      </c>
      <c r="E2245">
        <v>2</v>
      </c>
      <c r="F2245">
        <v>15</v>
      </c>
      <c r="G2245">
        <v>1</v>
      </c>
      <c r="H2245">
        <v>10</v>
      </c>
      <c r="I2245">
        <v>-1</v>
      </c>
      <c r="J2245">
        <v>1</v>
      </c>
      <c r="K2245">
        <v>-1</v>
      </c>
      <c r="L2245">
        <v>6</v>
      </c>
      <c r="M2245">
        <v>2</v>
      </c>
      <c r="N2245">
        <v>-1</v>
      </c>
      <c r="O2245">
        <v>-1</v>
      </c>
      <c r="P2245">
        <v>-1</v>
      </c>
      <c r="Q2245">
        <v>-1</v>
      </c>
      <c r="R2245">
        <v>-1</v>
      </c>
      <c r="S2245">
        <v>-2</v>
      </c>
      <c r="T2245">
        <v>139.6</v>
      </c>
      <c r="U2245">
        <v>33.799999999999997</v>
      </c>
      <c r="V2245">
        <v>17.344000000000001</v>
      </c>
      <c r="W2245">
        <v>-1</v>
      </c>
      <c r="X2245">
        <v>-2</v>
      </c>
      <c r="Y2245">
        <v>-2</v>
      </c>
      <c r="Z2245">
        <f>IF(AND(MIN(data!D2245:'data'!K2245, data!M2245:'data'!Y2245)&gt;=0, IF(data!L2245&lt;0, FALSE, data!L2245&lt;=95),COUNTA(data!D2245:'data'!Y2245)=22), 1, 0)</f>
        <v>0</v>
      </c>
      <c r="AA2245">
        <f>IF(data!D2245=3, IF(COUNTIFS(data!A:A, data!A2245, data!G:G, "&lt;&gt;2")=0, 1, 0), 0)</f>
        <v>0</v>
      </c>
      <c r="AB2245">
        <f>IF(AND(data!G2245=2, COUNTIFS(data!A:A, data!A2245, data!G:G, 2) = data!D2245), 1, 0)</f>
        <v>0</v>
      </c>
      <c r="AC2245" t="str">
        <f>IF(AB2245=1, data!D2245, "0")</f>
        <v>0</v>
      </c>
    </row>
    <row r="2246" spans="1:29" x14ac:dyDescent="0.25">
      <c r="A2246" s="1">
        <v>281271</v>
      </c>
      <c r="B2246">
        <v>3</v>
      </c>
      <c r="C2246" s="1" t="s">
        <v>2267</v>
      </c>
      <c r="D2246">
        <v>3</v>
      </c>
      <c r="E2246">
        <v>2</v>
      </c>
      <c r="F2246">
        <v>15</v>
      </c>
      <c r="G2246">
        <v>2</v>
      </c>
      <c r="H2246">
        <v>13</v>
      </c>
      <c r="I2246">
        <v>-1</v>
      </c>
      <c r="J2246">
        <v>1</v>
      </c>
      <c r="K2246">
        <v>-1</v>
      </c>
      <c r="L2246">
        <v>6</v>
      </c>
      <c r="M2246">
        <v>2</v>
      </c>
      <c r="N2246">
        <v>-1</v>
      </c>
      <c r="O2246">
        <v>-1</v>
      </c>
      <c r="P2246">
        <v>-1</v>
      </c>
      <c r="Q2246">
        <v>-1</v>
      </c>
      <c r="R2246">
        <v>-1</v>
      </c>
      <c r="S2246">
        <v>0</v>
      </c>
      <c r="T2246">
        <v>148.30000000000001</v>
      </c>
      <c r="U2246">
        <v>39.1</v>
      </c>
      <c r="V2246">
        <v>17.777999999999999</v>
      </c>
      <c r="W2246">
        <v>-1</v>
      </c>
      <c r="X2246">
        <v>-8</v>
      </c>
      <c r="Y2246">
        <v>3</v>
      </c>
      <c r="Z2246">
        <f>IF(AND(MIN(data!D2246:'data'!K2246, data!M2246:'data'!Y2246)&gt;=0, IF(data!L2246&lt;0, FALSE, data!L2246&lt;=95),COUNTA(data!D2246:'data'!Y2246)=22), 1, 0)</f>
        <v>0</v>
      </c>
      <c r="AA2246">
        <f>IF(data!D2246=3, IF(COUNTIFS(data!A:A, data!A2246, data!G:G, "&lt;&gt;2")=0, 1, 0), 0)</f>
        <v>0</v>
      </c>
      <c r="AB2246">
        <f>IF(AND(data!G2246=2, COUNTIFS(data!A:A, data!A2246, data!G:G, 2) = data!D2246), 1, 0)</f>
        <v>0</v>
      </c>
      <c r="AC2246" t="str">
        <f>IF(AB2246=1, data!D2246, "0")</f>
        <v>0</v>
      </c>
    </row>
    <row r="2247" spans="1:29" x14ac:dyDescent="0.25">
      <c r="A2247" s="1">
        <v>281351</v>
      </c>
      <c r="B2247">
        <v>1</v>
      </c>
      <c r="C2247" s="1" t="s">
        <v>2268</v>
      </c>
      <c r="D2247">
        <v>4</v>
      </c>
      <c r="E2247">
        <v>2</v>
      </c>
      <c r="F2247">
        <v>15</v>
      </c>
      <c r="G2247">
        <v>1</v>
      </c>
      <c r="H2247">
        <v>39</v>
      </c>
      <c r="I2247">
        <v>2</v>
      </c>
      <c r="J2247">
        <v>1</v>
      </c>
      <c r="K2247">
        <v>2</v>
      </c>
      <c r="L2247">
        <v>8</v>
      </c>
      <c r="M2247">
        <v>1</v>
      </c>
      <c r="N2247">
        <v>1</v>
      </c>
      <c r="O2247">
        <v>5</v>
      </c>
      <c r="P2247">
        <v>1</v>
      </c>
      <c r="Q2247">
        <v>3.98</v>
      </c>
      <c r="R2247">
        <v>-1</v>
      </c>
      <c r="S2247">
        <v>-2</v>
      </c>
      <c r="T2247">
        <v>182.9</v>
      </c>
      <c r="U2247">
        <v>94.5</v>
      </c>
      <c r="V2247">
        <v>28.248999999999999</v>
      </c>
      <c r="W2247">
        <v>0.91200000000000003</v>
      </c>
      <c r="X2247">
        <v>-2</v>
      </c>
      <c r="Y2247">
        <v>-2</v>
      </c>
      <c r="Z2247">
        <f>IF(AND(MIN(data!D2247:'data'!K2247, data!M2247:'data'!Y2247)&gt;=0, IF(data!L2247&lt;0, FALSE, data!L2247&lt;=95),COUNTA(data!D2247:'data'!Y2247)=22), 1, 0)</f>
        <v>0</v>
      </c>
      <c r="AA2247">
        <f>IF(data!D2247=3, IF(COUNTIFS(data!A:A, data!A2247, data!G:G, "&lt;&gt;2")=0, 1, 0), 0)</f>
        <v>0</v>
      </c>
      <c r="AB2247">
        <f>IF(AND(data!G2247=2, COUNTIFS(data!A:A, data!A2247, data!G:G, 2) = data!D2247), 1, 0)</f>
        <v>0</v>
      </c>
      <c r="AC2247" t="str">
        <f>IF(AB2247=1, data!D2247, "0")</f>
        <v>0</v>
      </c>
    </row>
    <row r="2248" spans="1:29" x14ac:dyDescent="0.25">
      <c r="A2248" s="1">
        <v>281351</v>
      </c>
      <c r="B2248">
        <v>2</v>
      </c>
      <c r="C2248" s="1" t="s">
        <v>2269</v>
      </c>
      <c r="D2248">
        <v>4</v>
      </c>
      <c r="E2248">
        <v>2</v>
      </c>
      <c r="F2248">
        <v>15</v>
      </c>
      <c r="G2248">
        <v>2</v>
      </c>
      <c r="H2248">
        <v>42</v>
      </c>
      <c r="I2248">
        <v>2</v>
      </c>
      <c r="J2248">
        <v>1</v>
      </c>
      <c r="K2248">
        <v>7</v>
      </c>
      <c r="L2248">
        <v>8</v>
      </c>
      <c r="M2248">
        <v>1</v>
      </c>
      <c r="N2248">
        <v>3</v>
      </c>
      <c r="O2248">
        <v>5</v>
      </c>
      <c r="P2248">
        <v>1</v>
      </c>
      <c r="Q2248">
        <v>1.62</v>
      </c>
      <c r="R2248">
        <v>-1</v>
      </c>
      <c r="S2248">
        <v>0</v>
      </c>
      <c r="T2248">
        <v>164.3</v>
      </c>
      <c r="U2248">
        <v>75.400000000000006</v>
      </c>
      <c r="V2248">
        <v>27.931999999999999</v>
      </c>
      <c r="W2248">
        <v>0.84399999999999997</v>
      </c>
      <c r="X2248">
        <v>2</v>
      </c>
      <c r="Y2248">
        <v>1</v>
      </c>
      <c r="Z2248">
        <f>IF(AND(MIN(data!D2248:'data'!K2248, data!M2248:'data'!Y2248)&gt;=0, IF(data!L2248&lt;0, FALSE, data!L2248&lt;=95),COUNTA(data!D2248:'data'!Y2248)=22), 1, 0)</f>
        <v>0</v>
      </c>
      <c r="AA2248">
        <f>IF(data!D2248=3, IF(COUNTIFS(data!A:A, data!A2248, data!G:G, "&lt;&gt;2")=0, 1, 0), 0)</f>
        <v>0</v>
      </c>
      <c r="AB2248">
        <f>IF(AND(data!G2248=2, COUNTIFS(data!A:A, data!A2248, data!G:G, 2) = data!D2248), 1, 0)</f>
        <v>0</v>
      </c>
      <c r="AC2248" t="str">
        <f>IF(AB2248=1, data!D2248, "0")</f>
        <v>0</v>
      </c>
    </row>
    <row r="2249" spans="1:29" x14ac:dyDescent="0.25">
      <c r="A2249" s="1">
        <v>281351</v>
      </c>
      <c r="B2249">
        <v>3</v>
      </c>
      <c r="C2249" s="1" t="s">
        <v>2270</v>
      </c>
      <c r="D2249">
        <v>4</v>
      </c>
      <c r="E2249">
        <v>2</v>
      </c>
      <c r="F2249">
        <v>15</v>
      </c>
      <c r="G2249">
        <v>1</v>
      </c>
      <c r="H2249">
        <v>13</v>
      </c>
      <c r="I2249">
        <v>-1</v>
      </c>
      <c r="J2249">
        <v>1</v>
      </c>
      <c r="K2249">
        <v>-1</v>
      </c>
      <c r="L2249">
        <v>8</v>
      </c>
      <c r="M2249">
        <v>1</v>
      </c>
      <c r="N2249">
        <v>-1</v>
      </c>
      <c r="O2249">
        <v>-1</v>
      </c>
      <c r="P2249">
        <v>-1</v>
      </c>
      <c r="Q2249">
        <v>-1</v>
      </c>
      <c r="R2249">
        <v>-1</v>
      </c>
      <c r="S2249">
        <v>0</v>
      </c>
      <c r="T2249">
        <v>154.5</v>
      </c>
      <c r="U2249">
        <v>68.5</v>
      </c>
      <c r="V2249">
        <v>28.696999999999999</v>
      </c>
      <c r="W2249">
        <v>-1</v>
      </c>
      <c r="X2249">
        <v>-8</v>
      </c>
      <c r="Y2249">
        <v>3</v>
      </c>
      <c r="Z2249">
        <f>IF(AND(MIN(data!D2249:'data'!K2249, data!M2249:'data'!Y2249)&gt;=0, IF(data!L2249&lt;0, FALSE, data!L2249&lt;=95),COUNTA(data!D2249:'data'!Y2249)=22), 1, 0)</f>
        <v>0</v>
      </c>
      <c r="AA2249">
        <f>IF(data!D2249=3, IF(COUNTIFS(data!A:A, data!A2249, data!G:G, "&lt;&gt;2")=0, 1, 0), 0)</f>
        <v>0</v>
      </c>
      <c r="AB2249">
        <f>IF(AND(data!G2249=2, COUNTIFS(data!A:A, data!A2249, data!G:G, 2) = data!D2249), 1, 0)</f>
        <v>0</v>
      </c>
      <c r="AC2249" t="str">
        <f>IF(AB2249=1, data!D2249, "0")</f>
        <v>0</v>
      </c>
    </row>
    <row r="2250" spans="1:29" x14ac:dyDescent="0.25">
      <c r="A2250" s="1">
        <v>281351</v>
      </c>
      <c r="B2250">
        <v>4</v>
      </c>
      <c r="C2250" s="1" t="s">
        <v>2271</v>
      </c>
      <c r="D2250">
        <v>4</v>
      </c>
      <c r="E2250">
        <v>2</v>
      </c>
      <c r="F2250">
        <v>15</v>
      </c>
      <c r="G2250">
        <v>2</v>
      </c>
      <c r="H2250">
        <v>11</v>
      </c>
      <c r="I2250">
        <v>-1</v>
      </c>
      <c r="J2250">
        <v>1</v>
      </c>
      <c r="K2250">
        <v>-1</v>
      </c>
      <c r="L2250">
        <v>8</v>
      </c>
      <c r="M2250">
        <v>1</v>
      </c>
      <c r="N2250">
        <v>-1</v>
      </c>
      <c r="O2250">
        <v>-1</v>
      </c>
      <c r="P2250">
        <v>-1</v>
      </c>
      <c r="Q2250">
        <v>-1</v>
      </c>
      <c r="R2250">
        <v>-1</v>
      </c>
      <c r="S2250">
        <v>-2</v>
      </c>
      <c r="T2250">
        <v>155.5</v>
      </c>
      <c r="U2250">
        <v>75.3</v>
      </c>
      <c r="V2250">
        <v>31.140999999999998</v>
      </c>
      <c r="W2250">
        <v>-1</v>
      </c>
      <c r="X2250">
        <v>-8</v>
      </c>
      <c r="Y2250">
        <v>3</v>
      </c>
      <c r="Z2250">
        <f>IF(AND(MIN(data!D2250:'data'!K2250, data!M2250:'data'!Y2250)&gt;=0, IF(data!L2250&lt;0, FALSE, data!L2250&lt;=95),COUNTA(data!D2250:'data'!Y2250)=22), 1, 0)</f>
        <v>0</v>
      </c>
      <c r="AA2250">
        <f>IF(data!D2250=3, IF(COUNTIFS(data!A:A, data!A2250, data!G:G, "&lt;&gt;2")=0, 1, 0), 0)</f>
        <v>0</v>
      </c>
      <c r="AB2250">
        <f>IF(AND(data!G2250=2, COUNTIFS(data!A:A, data!A2250, data!G:G, 2) = data!D2250), 1, 0)</f>
        <v>0</v>
      </c>
      <c r="AC2250" t="str">
        <f>IF(AB2250=1, data!D2250, "0")</f>
        <v>0</v>
      </c>
    </row>
    <row r="2251" spans="1:29" x14ac:dyDescent="0.25">
      <c r="A2251" s="1">
        <v>282151</v>
      </c>
      <c r="B2251">
        <v>1</v>
      </c>
      <c r="C2251" s="1" t="s">
        <v>2272</v>
      </c>
      <c r="D2251">
        <v>5</v>
      </c>
      <c r="E2251">
        <v>4</v>
      </c>
      <c r="F2251">
        <v>24</v>
      </c>
      <c r="G2251">
        <v>1</v>
      </c>
      <c r="H2251">
        <v>53</v>
      </c>
      <c r="I2251">
        <v>2</v>
      </c>
      <c r="J2251">
        <v>1</v>
      </c>
      <c r="K2251">
        <v>1</v>
      </c>
      <c r="L2251">
        <v>19</v>
      </c>
      <c r="M2251">
        <v>2</v>
      </c>
      <c r="N2251">
        <v>1</v>
      </c>
      <c r="O2251">
        <v>5</v>
      </c>
      <c r="P2251">
        <v>1</v>
      </c>
      <c r="Q2251">
        <v>14.875</v>
      </c>
      <c r="R2251">
        <v>-1</v>
      </c>
      <c r="S2251">
        <v>0</v>
      </c>
      <c r="T2251">
        <v>174.2</v>
      </c>
      <c r="U2251">
        <v>79.2</v>
      </c>
      <c r="V2251">
        <v>26.099</v>
      </c>
      <c r="W2251">
        <v>0.92700000000000005</v>
      </c>
      <c r="X2251">
        <v>2</v>
      </c>
      <c r="Y2251">
        <v>1</v>
      </c>
      <c r="Z2251">
        <f>IF(AND(MIN(data!D2251:'data'!K2251, data!M2251:'data'!Y2251)&gt;=0, IF(data!L2251&lt;0, FALSE, data!L2251&lt;=95),COUNTA(data!D2251:'data'!Y2251)=22), 1, 0)</f>
        <v>0</v>
      </c>
      <c r="AA2251">
        <f>IF(data!D2251=3, IF(COUNTIFS(data!A:A, data!A2251, data!G:G, "&lt;&gt;2")=0, 1, 0), 0)</f>
        <v>0</v>
      </c>
      <c r="AB2251">
        <f>IF(AND(data!G2251=2, COUNTIFS(data!A:A, data!A2251, data!G:G, 2) = data!D2251), 1, 0)</f>
        <v>0</v>
      </c>
      <c r="AC2251" t="str">
        <f>IF(AB2251=1, data!D2251, "0")</f>
        <v>0</v>
      </c>
    </row>
    <row r="2252" spans="1:29" x14ac:dyDescent="0.25">
      <c r="A2252" s="1">
        <v>282151</v>
      </c>
      <c r="B2252">
        <v>2</v>
      </c>
      <c r="C2252" s="1" t="s">
        <v>2273</v>
      </c>
      <c r="D2252">
        <v>5</v>
      </c>
      <c r="E2252">
        <v>4</v>
      </c>
      <c r="F2252">
        <v>24</v>
      </c>
      <c r="G2252">
        <v>2</v>
      </c>
      <c r="H2252">
        <v>50</v>
      </c>
      <c r="I2252">
        <v>2</v>
      </c>
      <c r="J2252">
        <v>1</v>
      </c>
      <c r="K2252">
        <v>1</v>
      </c>
      <c r="L2252">
        <v>19</v>
      </c>
      <c r="M2252">
        <v>2</v>
      </c>
      <c r="N2252">
        <v>1</v>
      </c>
      <c r="O2252">
        <v>5</v>
      </c>
      <c r="P2252">
        <v>1</v>
      </c>
      <c r="Q2252">
        <v>10.5</v>
      </c>
      <c r="R2252">
        <v>-1</v>
      </c>
      <c r="S2252">
        <v>0</v>
      </c>
      <c r="T2252">
        <v>163.4</v>
      </c>
      <c r="U2252">
        <v>62.9</v>
      </c>
      <c r="V2252">
        <v>23.558</v>
      </c>
      <c r="W2252">
        <v>0.77100000000000002</v>
      </c>
      <c r="X2252">
        <v>1</v>
      </c>
      <c r="Y2252">
        <v>3</v>
      </c>
      <c r="Z2252">
        <f>IF(AND(MIN(data!D2252:'data'!K2252, data!M2252:'data'!Y2252)&gt;=0, IF(data!L2252&lt;0, FALSE, data!L2252&lt;=95),COUNTA(data!D2252:'data'!Y2252)=22), 1, 0)</f>
        <v>0</v>
      </c>
      <c r="AA2252">
        <f>IF(data!D2252=3, IF(COUNTIFS(data!A:A, data!A2252, data!G:G, "&lt;&gt;2")=0, 1, 0), 0)</f>
        <v>0</v>
      </c>
      <c r="AB2252">
        <f>IF(AND(data!G2252=2, COUNTIFS(data!A:A, data!A2252, data!G:G, 2) = data!D2252), 1, 0)</f>
        <v>0</v>
      </c>
      <c r="AC2252" t="str">
        <f>IF(AB2252=1, data!D2252, "0")</f>
        <v>0</v>
      </c>
    </row>
    <row r="2253" spans="1:29" x14ac:dyDescent="0.25">
      <c r="A2253" s="1">
        <v>282151</v>
      </c>
      <c r="B2253">
        <v>3</v>
      </c>
      <c r="C2253" s="1" t="s">
        <v>2274</v>
      </c>
      <c r="D2253">
        <v>5</v>
      </c>
      <c r="E2253">
        <v>4</v>
      </c>
      <c r="F2253">
        <v>24</v>
      </c>
      <c r="G2253">
        <v>1</v>
      </c>
      <c r="H2253">
        <v>18</v>
      </c>
      <c r="I2253">
        <v>1</v>
      </c>
      <c r="J2253">
        <v>1</v>
      </c>
      <c r="K2253">
        <v>3</v>
      </c>
      <c r="L2253">
        <v>19</v>
      </c>
      <c r="M2253">
        <v>1</v>
      </c>
      <c r="N2253">
        <v>1</v>
      </c>
      <c r="O2253">
        <v>5</v>
      </c>
      <c r="P2253">
        <v>1</v>
      </c>
      <c r="Q2253">
        <v>13.96</v>
      </c>
      <c r="R2253">
        <v>3</v>
      </c>
      <c r="S2253">
        <v>0</v>
      </c>
      <c r="T2253">
        <v>-1</v>
      </c>
      <c r="U2253">
        <v>-1</v>
      </c>
      <c r="V2253">
        <v>-1</v>
      </c>
      <c r="W2253">
        <v>0.81499999999999995</v>
      </c>
      <c r="X2253">
        <v>1</v>
      </c>
      <c r="Y2253">
        <v>3</v>
      </c>
      <c r="Z2253">
        <f>IF(AND(MIN(data!D2253:'data'!K2253, data!M2253:'data'!Y2253)&gt;=0, IF(data!L2253&lt;0, FALSE, data!L2253&lt;=95),COUNTA(data!D2253:'data'!Y2253)=22), 1, 0)</f>
        <v>0</v>
      </c>
      <c r="AA2253">
        <f>IF(data!D2253=3, IF(COUNTIFS(data!A:A, data!A2253, data!G:G, "&lt;&gt;2")=0, 1, 0), 0)</f>
        <v>0</v>
      </c>
      <c r="AB2253">
        <f>IF(AND(data!G2253=2, COUNTIFS(data!A:A, data!A2253, data!G:G, 2) = data!D2253), 1, 0)</f>
        <v>0</v>
      </c>
      <c r="AC2253" t="str">
        <f>IF(AB2253=1, data!D2253, "0")</f>
        <v>0</v>
      </c>
    </row>
    <row r="2254" spans="1:29" x14ac:dyDescent="0.25">
      <c r="A2254" s="1">
        <v>282151</v>
      </c>
      <c r="B2254">
        <v>4</v>
      </c>
      <c r="C2254" s="1" t="s">
        <v>2275</v>
      </c>
      <c r="D2254">
        <v>5</v>
      </c>
      <c r="E2254">
        <v>4</v>
      </c>
      <c r="F2254">
        <v>24</v>
      </c>
      <c r="G2254">
        <v>2</v>
      </c>
      <c r="H2254">
        <v>16</v>
      </c>
      <c r="I2254">
        <v>1</v>
      </c>
      <c r="J2254">
        <v>1</v>
      </c>
      <c r="K2254">
        <v>7</v>
      </c>
      <c r="L2254">
        <v>19</v>
      </c>
      <c r="M2254">
        <v>1</v>
      </c>
      <c r="N2254">
        <v>1</v>
      </c>
      <c r="O2254">
        <v>5</v>
      </c>
      <c r="P2254">
        <v>1</v>
      </c>
      <c r="Q2254">
        <v>0.92400000000000004</v>
      </c>
      <c r="R2254">
        <v>0</v>
      </c>
      <c r="S2254">
        <v>3</v>
      </c>
      <c r="T2254">
        <v>175.4</v>
      </c>
      <c r="U2254">
        <v>62.2</v>
      </c>
      <c r="V2254">
        <v>20.218</v>
      </c>
      <c r="W2254">
        <v>0.69799999999999995</v>
      </c>
      <c r="X2254">
        <v>1</v>
      </c>
      <c r="Y2254">
        <v>3</v>
      </c>
      <c r="Z2254">
        <f>IF(AND(MIN(data!D2254:'data'!K2254, data!M2254:'data'!Y2254)&gt;=0, IF(data!L2254&lt;0, FALSE, data!L2254&lt;=95),COUNTA(data!D2254:'data'!Y2254)=22), 1, 0)</f>
        <v>1</v>
      </c>
      <c r="AA2254">
        <f>IF(data!D2254=3, IF(COUNTIFS(data!A:A, data!A2254, data!G:G, "&lt;&gt;2")=0, 1, 0), 0)</f>
        <v>0</v>
      </c>
      <c r="AB2254">
        <f>IF(AND(data!G2254=2, COUNTIFS(data!A:A, data!A2254, data!G:G, 2) = data!D2254), 1, 0)</f>
        <v>0</v>
      </c>
      <c r="AC2254" t="str">
        <f>IF(AB2254=1, data!D2254, "0")</f>
        <v>0</v>
      </c>
    </row>
    <row r="2255" spans="1:29" x14ac:dyDescent="0.25">
      <c r="A2255" s="1">
        <v>282151</v>
      </c>
      <c r="B2255">
        <v>5</v>
      </c>
      <c r="C2255" s="1" t="s">
        <v>2276</v>
      </c>
      <c r="D2255">
        <v>5</v>
      </c>
      <c r="E2255">
        <v>4</v>
      </c>
      <c r="F2255">
        <v>24</v>
      </c>
      <c r="G2255">
        <v>1</v>
      </c>
      <c r="H2255">
        <v>13</v>
      </c>
      <c r="I2255">
        <v>-1</v>
      </c>
      <c r="J2255">
        <v>1</v>
      </c>
      <c r="K2255">
        <v>-1</v>
      </c>
      <c r="L2255">
        <v>19</v>
      </c>
      <c r="M2255">
        <v>1</v>
      </c>
      <c r="N2255">
        <v>-1</v>
      </c>
      <c r="O2255">
        <v>-1</v>
      </c>
      <c r="P2255">
        <v>-1</v>
      </c>
      <c r="Q2255">
        <v>-1</v>
      </c>
      <c r="R2255">
        <v>-1</v>
      </c>
      <c r="S2255">
        <v>1</v>
      </c>
      <c r="T2255">
        <v>162.19999999999999</v>
      </c>
      <c r="U2255">
        <v>54.5</v>
      </c>
      <c r="V2255">
        <v>20.715</v>
      </c>
      <c r="W2255">
        <v>-1</v>
      </c>
      <c r="X2255">
        <v>-8</v>
      </c>
      <c r="Y2255">
        <v>3</v>
      </c>
      <c r="Z2255">
        <f>IF(AND(MIN(data!D2255:'data'!K2255, data!M2255:'data'!Y2255)&gt;=0, IF(data!L2255&lt;0, FALSE, data!L2255&lt;=95),COUNTA(data!D2255:'data'!Y2255)=22), 1, 0)</f>
        <v>0</v>
      </c>
      <c r="AA2255">
        <f>IF(data!D2255=3, IF(COUNTIFS(data!A:A, data!A2255, data!G:G, "&lt;&gt;2")=0, 1, 0), 0)</f>
        <v>0</v>
      </c>
      <c r="AB2255">
        <f>IF(AND(data!G2255=2, COUNTIFS(data!A:A, data!A2255, data!G:G, 2) = data!D2255), 1, 0)</f>
        <v>0</v>
      </c>
      <c r="AC2255" t="str">
        <f>IF(AB2255=1, data!D2255, "0")</f>
        <v>0</v>
      </c>
    </row>
    <row r="2256" spans="1:29" x14ac:dyDescent="0.25">
      <c r="A2256" s="1">
        <v>282181</v>
      </c>
      <c r="B2256">
        <v>1</v>
      </c>
      <c r="C2256" s="1" t="s">
        <v>2277</v>
      </c>
      <c r="D2256">
        <v>1</v>
      </c>
      <c r="E2256">
        <v>4</v>
      </c>
      <c r="F2256">
        <v>24</v>
      </c>
      <c r="G2256">
        <v>2</v>
      </c>
      <c r="H2256">
        <v>61</v>
      </c>
      <c r="I2256">
        <v>2</v>
      </c>
      <c r="J2256">
        <v>1</v>
      </c>
      <c r="K2256">
        <v>3</v>
      </c>
      <c r="L2256">
        <v>18</v>
      </c>
      <c r="M2256">
        <v>4</v>
      </c>
      <c r="N2256">
        <v>3</v>
      </c>
      <c r="O2256">
        <v>5</v>
      </c>
      <c r="P2256">
        <v>1</v>
      </c>
      <c r="Q2256">
        <v>12.695</v>
      </c>
      <c r="R2256">
        <v>-1</v>
      </c>
      <c r="S2256">
        <v>0</v>
      </c>
      <c r="T2256">
        <v>174.2</v>
      </c>
      <c r="U2256">
        <v>74.5</v>
      </c>
      <c r="V2256">
        <v>24.55</v>
      </c>
      <c r="W2256">
        <v>-1</v>
      </c>
      <c r="X2256">
        <v>-8</v>
      </c>
      <c r="Y2256">
        <v>1</v>
      </c>
      <c r="Z2256">
        <f>IF(AND(MIN(data!D2256:'data'!K2256, data!M2256:'data'!Y2256)&gt;=0, IF(data!L2256&lt;0, FALSE, data!L2256&lt;=95),COUNTA(data!D2256:'data'!Y2256)=22), 1, 0)</f>
        <v>0</v>
      </c>
      <c r="AA2256">
        <f>IF(data!D2256=3, IF(COUNTIFS(data!A:A, data!A2256, data!G:G, "&lt;&gt;2")=0, 1, 0), 0)</f>
        <v>0</v>
      </c>
      <c r="AB2256">
        <f>IF(AND(data!G2256=2, COUNTIFS(data!A:A, data!A2256, data!G:G, 2) = data!D2256), 1, 0)</f>
        <v>1</v>
      </c>
      <c r="AC2256">
        <f>IF(AB2256=1, data!D2256, "0")</f>
        <v>1</v>
      </c>
    </row>
    <row r="2257" spans="1:29" x14ac:dyDescent="0.25">
      <c r="A2257" s="1">
        <v>282201</v>
      </c>
      <c r="B2257">
        <v>1</v>
      </c>
      <c r="C2257" s="1" t="s">
        <v>2278</v>
      </c>
      <c r="D2257">
        <v>2</v>
      </c>
      <c r="E2257">
        <v>4</v>
      </c>
      <c r="F2257">
        <v>24</v>
      </c>
      <c r="G2257">
        <v>2</v>
      </c>
      <c r="H2257">
        <v>33</v>
      </c>
      <c r="I2257">
        <v>2</v>
      </c>
      <c r="J2257">
        <v>1</v>
      </c>
      <c r="K2257">
        <v>1</v>
      </c>
      <c r="L2257">
        <v>21</v>
      </c>
      <c r="M2257">
        <v>2</v>
      </c>
      <c r="N2257">
        <v>4</v>
      </c>
      <c r="O2257">
        <v>2</v>
      </c>
      <c r="P2257">
        <v>1</v>
      </c>
      <c r="Q2257">
        <v>28.373999999999999</v>
      </c>
      <c r="R2257">
        <v>-1</v>
      </c>
      <c r="S2257">
        <v>0</v>
      </c>
      <c r="T2257">
        <v>171.6</v>
      </c>
      <c r="U2257">
        <v>72.400000000000006</v>
      </c>
      <c r="V2257">
        <v>24.587</v>
      </c>
      <c r="W2257">
        <v>0.76</v>
      </c>
      <c r="X2257">
        <v>2</v>
      </c>
      <c r="Y2257">
        <v>1</v>
      </c>
      <c r="Z2257">
        <f>IF(AND(MIN(data!D2257:'data'!K2257, data!M2257:'data'!Y2257)&gt;=0, IF(data!L2257&lt;0, FALSE, data!L2257&lt;=95),COUNTA(data!D2257:'data'!Y2257)=22), 1, 0)</f>
        <v>0</v>
      </c>
      <c r="AA2257">
        <f>IF(data!D2257=3, IF(COUNTIFS(data!A:A, data!A2257, data!G:G, "&lt;&gt;2")=0, 1, 0), 0)</f>
        <v>0</v>
      </c>
      <c r="AB2257">
        <f>IF(AND(data!G2257=2, COUNTIFS(data!A:A, data!A2257, data!G:G, 2) = data!D2257), 1, 0)</f>
        <v>0</v>
      </c>
      <c r="AC2257" t="str">
        <f>IF(AB2257=1, data!D2257, "0")</f>
        <v>0</v>
      </c>
    </row>
    <row r="2258" spans="1:29" x14ac:dyDescent="0.25">
      <c r="A2258" s="1">
        <v>282201</v>
      </c>
      <c r="B2258">
        <v>2</v>
      </c>
      <c r="C2258" s="1" t="s">
        <v>2279</v>
      </c>
      <c r="D2258">
        <v>2</v>
      </c>
      <c r="E2258">
        <v>4</v>
      </c>
      <c r="F2258">
        <v>24</v>
      </c>
      <c r="G2258">
        <v>1</v>
      </c>
      <c r="H2258">
        <v>38</v>
      </c>
      <c r="I2258">
        <v>2</v>
      </c>
      <c r="J2258">
        <v>1</v>
      </c>
      <c r="K2258">
        <v>4</v>
      </c>
      <c r="L2258">
        <v>21</v>
      </c>
      <c r="M2258">
        <v>2</v>
      </c>
      <c r="N2258">
        <v>4</v>
      </c>
      <c r="O2258">
        <v>2</v>
      </c>
      <c r="P2258">
        <v>1</v>
      </c>
      <c r="Q2258">
        <v>12.087</v>
      </c>
      <c r="R2258">
        <v>-1</v>
      </c>
      <c r="S2258">
        <v>0</v>
      </c>
      <c r="T2258">
        <v>189.2</v>
      </c>
      <c r="U2258">
        <v>109.7</v>
      </c>
      <c r="V2258">
        <v>30.645</v>
      </c>
      <c r="W2258">
        <v>0.90300000000000002</v>
      </c>
      <c r="X2258">
        <v>2</v>
      </c>
      <c r="Y2258">
        <v>1</v>
      </c>
      <c r="Z2258">
        <f>IF(AND(MIN(data!D2258:'data'!K2258, data!M2258:'data'!Y2258)&gt;=0, IF(data!L2258&lt;0, FALSE, data!L2258&lt;=95),COUNTA(data!D2258:'data'!Y2258)=22), 1, 0)</f>
        <v>0</v>
      </c>
      <c r="AA2258">
        <f>IF(data!D2258=3, IF(COUNTIFS(data!A:A, data!A2258, data!G:G, "&lt;&gt;2")=0, 1, 0), 0)</f>
        <v>0</v>
      </c>
      <c r="AB2258">
        <f>IF(AND(data!G2258=2, COUNTIFS(data!A:A, data!A2258, data!G:G, 2) = data!D2258), 1, 0)</f>
        <v>0</v>
      </c>
      <c r="AC2258" t="str">
        <f>IF(AB2258=1, data!D2258, "0")</f>
        <v>0</v>
      </c>
    </row>
    <row r="2259" spans="1:29" x14ac:dyDescent="0.25">
      <c r="A2259" s="1">
        <v>282251</v>
      </c>
      <c r="B2259">
        <v>1</v>
      </c>
      <c r="C2259" s="1" t="s">
        <v>2280</v>
      </c>
      <c r="D2259">
        <v>2</v>
      </c>
      <c r="E2259">
        <v>4</v>
      </c>
      <c r="F2259">
        <v>24</v>
      </c>
      <c r="G2259">
        <v>1</v>
      </c>
      <c r="H2259">
        <v>54</v>
      </c>
      <c r="I2259">
        <v>2</v>
      </c>
      <c r="J2259">
        <v>1</v>
      </c>
      <c r="K2259">
        <v>1</v>
      </c>
      <c r="L2259">
        <v>17</v>
      </c>
      <c r="M2259">
        <v>2</v>
      </c>
      <c r="N2259">
        <v>1</v>
      </c>
      <c r="O2259">
        <v>5</v>
      </c>
      <c r="P2259">
        <v>1</v>
      </c>
      <c r="Q2259">
        <v>4.125</v>
      </c>
      <c r="R2259">
        <v>-1</v>
      </c>
      <c r="S2259">
        <v>3</v>
      </c>
      <c r="T2259">
        <v>178.8</v>
      </c>
      <c r="U2259">
        <v>75.400000000000006</v>
      </c>
      <c r="V2259">
        <v>23.585000000000001</v>
      </c>
      <c r="W2259">
        <v>0.89800000000000002</v>
      </c>
      <c r="X2259">
        <v>1</v>
      </c>
      <c r="Y2259">
        <v>3</v>
      </c>
      <c r="Z2259">
        <f>IF(AND(MIN(data!D2259:'data'!K2259, data!M2259:'data'!Y2259)&gt;=0, IF(data!L2259&lt;0, FALSE, data!L2259&lt;=95),COUNTA(data!D2259:'data'!Y2259)=22), 1, 0)</f>
        <v>0</v>
      </c>
      <c r="AA2259">
        <f>IF(data!D2259=3, IF(COUNTIFS(data!A:A, data!A2259, data!G:G, "&lt;&gt;2")=0, 1, 0), 0)</f>
        <v>0</v>
      </c>
      <c r="AB2259">
        <f>IF(AND(data!G2259=2, COUNTIFS(data!A:A, data!A2259, data!G:G, 2) = data!D2259), 1, 0)</f>
        <v>0</v>
      </c>
      <c r="AC2259" t="str">
        <f>IF(AB2259=1, data!D2259, "0")</f>
        <v>0</v>
      </c>
    </row>
    <row r="2260" spans="1:29" x14ac:dyDescent="0.25">
      <c r="A2260" s="1">
        <v>282251</v>
      </c>
      <c r="B2260">
        <v>2</v>
      </c>
      <c r="C2260" s="1" t="s">
        <v>2281</v>
      </c>
      <c r="D2260">
        <v>2</v>
      </c>
      <c r="E2260">
        <v>4</v>
      </c>
      <c r="F2260">
        <v>24</v>
      </c>
      <c r="G2260">
        <v>2</v>
      </c>
      <c r="H2260">
        <v>53</v>
      </c>
      <c r="I2260">
        <v>2</v>
      </c>
      <c r="J2260">
        <v>1</v>
      </c>
      <c r="K2260">
        <v>4</v>
      </c>
      <c r="L2260">
        <v>17</v>
      </c>
      <c r="M2260">
        <v>1</v>
      </c>
      <c r="N2260">
        <v>1</v>
      </c>
      <c r="O2260">
        <v>5</v>
      </c>
      <c r="P2260">
        <v>1</v>
      </c>
      <c r="Q2260">
        <v>0.80800000000000005</v>
      </c>
      <c r="R2260">
        <v>-1</v>
      </c>
      <c r="S2260">
        <v>0</v>
      </c>
      <c r="T2260">
        <v>169.4</v>
      </c>
      <c r="U2260">
        <v>61.1</v>
      </c>
      <c r="V2260">
        <v>21.292000000000002</v>
      </c>
      <c r="W2260">
        <v>0.70599999999999996</v>
      </c>
      <c r="X2260">
        <v>1</v>
      </c>
      <c r="Y2260">
        <v>3</v>
      </c>
      <c r="Z2260">
        <f>IF(AND(MIN(data!D2260:'data'!K2260, data!M2260:'data'!Y2260)&gt;=0, IF(data!L2260&lt;0, FALSE, data!L2260&lt;=95),COUNTA(data!D2260:'data'!Y2260)=22), 1, 0)</f>
        <v>0</v>
      </c>
      <c r="AA2260">
        <f>IF(data!D2260=3, IF(COUNTIFS(data!A:A, data!A2260, data!G:G, "&lt;&gt;2")=0, 1, 0), 0)</f>
        <v>0</v>
      </c>
      <c r="AB2260">
        <f>IF(AND(data!G2260=2, COUNTIFS(data!A:A, data!A2260, data!G:G, 2) = data!D2260), 1, 0)</f>
        <v>0</v>
      </c>
      <c r="AC2260" t="str">
        <f>IF(AB2260=1, data!D2260, "0")</f>
        <v>0</v>
      </c>
    </row>
    <row r="2261" spans="1:29" x14ac:dyDescent="0.25">
      <c r="A2261" s="1">
        <v>282271</v>
      </c>
      <c r="B2261">
        <v>1</v>
      </c>
      <c r="C2261" s="1" t="s">
        <v>2282</v>
      </c>
      <c r="D2261">
        <v>3</v>
      </c>
      <c r="E2261">
        <v>4</v>
      </c>
      <c r="F2261">
        <v>24</v>
      </c>
      <c r="G2261">
        <v>1</v>
      </c>
      <c r="H2261">
        <v>50</v>
      </c>
      <c r="I2261">
        <v>2</v>
      </c>
      <c r="J2261">
        <v>1</v>
      </c>
      <c r="K2261">
        <v>2</v>
      </c>
      <c r="L2261">
        <v>20</v>
      </c>
      <c r="M2261">
        <v>3</v>
      </c>
      <c r="N2261">
        <v>3</v>
      </c>
      <c r="O2261">
        <v>5</v>
      </c>
      <c r="P2261">
        <v>1</v>
      </c>
      <c r="Q2261">
        <v>11.884</v>
      </c>
      <c r="R2261">
        <v>-1</v>
      </c>
      <c r="S2261">
        <v>0</v>
      </c>
      <c r="T2261">
        <v>184.8</v>
      </c>
      <c r="U2261">
        <v>115.1</v>
      </c>
      <c r="V2261">
        <v>33.703000000000003</v>
      </c>
      <c r="W2261">
        <v>0.99</v>
      </c>
      <c r="X2261">
        <v>2</v>
      </c>
      <c r="Y2261">
        <v>1</v>
      </c>
      <c r="Z2261">
        <f>IF(AND(MIN(data!D2261:'data'!K2261, data!M2261:'data'!Y2261)&gt;=0, IF(data!L2261&lt;0, FALSE, data!L2261&lt;=95),COUNTA(data!D2261:'data'!Y2261)=22), 1, 0)</f>
        <v>0</v>
      </c>
      <c r="AA2261">
        <f>IF(data!D2261=3, IF(COUNTIFS(data!A:A, data!A2261, data!G:G, "&lt;&gt;2")=0, 1, 0), 0)</f>
        <v>0</v>
      </c>
      <c r="AB2261">
        <f>IF(AND(data!G2261=2, COUNTIFS(data!A:A, data!A2261, data!G:G, 2) = data!D2261), 1, 0)</f>
        <v>0</v>
      </c>
      <c r="AC2261" t="str">
        <f>IF(AB2261=1, data!D2261, "0")</f>
        <v>0</v>
      </c>
    </row>
    <row r="2262" spans="1:29" x14ac:dyDescent="0.25">
      <c r="A2262" s="1">
        <v>282271</v>
      </c>
      <c r="B2262">
        <v>2</v>
      </c>
      <c r="C2262" s="1" t="s">
        <v>2283</v>
      </c>
      <c r="D2262">
        <v>3</v>
      </c>
      <c r="E2262">
        <v>4</v>
      </c>
      <c r="F2262">
        <v>24</v>
      </c>
      <c r="G2262">
        <v>2</v>
      </c>
      <c r="H2262">
        <v>55</v>
      </c>
      <c r="I2262">
        <v>2</v>
      </c>
      <c r="J2262">
        <v>1</v>
      </c>
      <c r="K2262">
        <v>3</v>
      </c>
      <c r="L2262">
        <v>20</v>
      </c>
      <c r="M2262">
        <v>4</v>
      </c>
      <c r="N2262">
        <v>4</v>
      </c>
      <c r="O2262">
        <v>2</v>
      </c>
      <c r="P2262">
        <v>1</v>
      </c>
      <c r="Q2262">
        <v>8.48</v>
      </c>
      <c r="R2262">
        <v>-1</v>
      </c>
      <c r="S2262">
        <v>0</v>
      </c>
      <c r="T2262">
        <v>161.80000000000001</v>
      </c>
      <c r="U2262">
        <v>86</v>
      </c>
      <c r="V2262">
        <v>32.85</v>
      </c>
      <c r="W2262">
        <v>0.88300000000000001</v>
      </c>
      <c r="X2262">
        <v>2</v>
      </c>
      <c r="Y2262">
        <v>1</v>
      </c>
      <c r="Z2262">
        <f>IF(AND(MIN(data!D2262:'data'!K2262, data!M2262:'data'!Y2262)&gt;=0, IF(data!L2262&lt;0, FALSE, data!L2262&lt;=95),COUNTA(data!D2262:'data'!Y2262)=22), 1, 0)</f>
        <v>0</v>
      </c>
      <c r="AA2262">
        <f>IF(data!D2262=3, IF(COUNTIFS(data!A:A, data!A2262, data!G:G, "&lt;&gt;2")=0, 1, 0), 0)</f>
        <v>0</v>
      </c>
      <c r="AB2262">
        <f>IF(AND(data!G2262=2, COUNTIFS(data!A:A, data!A2262, data!G:G, 2) = data!D2262), 1, 0)</f>
        <v>0</v>
      </c>
      <c r="AC2262" t="str">
        <f>IF(AB2262=1, data!D2262, "0")</f>
        <v>0</v>
      </c>
    </row>
    <row r="2263" spans="1:29" x14ac:dyDescent="0.25">
      <c r="A2263" s="1">
        <v>282271</v>
      </c>
      <c r="B2263">
        <v>3</v>
      </c>
      <c r="C2263" s="1" t="s">
        <v>2284</v>
      </c>
      <c r="D2263">
        <v>3</v>
      </c>
      <c r="E2263">
        <v>4</v>
      </c>
      <c r="F2263">
        <v>24</v>
      </c>
      <c r="G2263">
        <v>1</v>
      </c>
      <c r="H2263">
        <v>19</v>
      </c>
      <c r="I2263">
        <v>1</v>
      </c>
      <c r="J2263">
        <v>1</v>
      </c>
      <c r="K2263">
        <v>2</v>
      </c>
      <c r="L2263">
        <v>20</v>
      </c>
      <c r="M2263">
        <v>2</v>
      </c>
      <c r="N2263">
        <v>4</v>
      </c>
      <c r="O2263">
        <v>3</v>
      </c>
      <c r="P2263">
        <v>1</v>
      </c>
      <c r="Q2263">
        <v>12</v>
      </c>
      <c r="R2263">
        <v>2</v>
      </c>
      <c r="S2263">
        <v>0</v>
      </c>
      <c r="T2263">
        <v>158.6</v>
      </c>
      <c r="U2263">
        <v>83.9</v>
      </c>
      <c r="V2263">
        <v>33.354999999999997</v>
      </c>
      <c r="W2263">
        <v>-1</v>
      </c>
      <c r="X2263">
        <v>2</v>
      </c>
      <c r="Y2263">
        <v>1</v>
      </c>
      <c r="Z2263">
        <f>IF(AND(MIN(data!D2263:'data'!K2263, data!M2263:'data'!Y2263)&gt;=0, IF(data!L2263&lt;0, FALSE, data!L2263&lt;=95),COUNTA(data!D2263:'data'!Y2263)=22), 1, 0)</f>
        <v>0</v>
      </c>
      <c r="AA2263">
        <f>IF(data!D2263=3, IF(COUNTIFS(data!A:A, data!A2263, data!G:G, "&lt;&gt;2")=0, 1, 0), 0)</f>
        <v>0</v>
      </c>
      <c r="AB2263">
        <f>IF(AND(data!G2263=2, COUNTIFS(data!A:A, data!A2263, data!G:G, 2) = data!D2263), 1, 0)</f>
        <v>0</v>
      </c>
      <c r="AC2263" t="str">
        <f>IF(AB2263=1, data!D2263, "0")</f>
        <v>0</v>
      </c>
    </row>
    <row r="2264" spans="1:29" x14ac:dyDescent="0.25">
      <c r="A2264" s="1">
        <v>282351</v>
      </c>
      <c r="B2264">
        <v>1</v>
      </c>
      <c r="C2264" s="1" t="s">
        <v>2285</v>
      </c>
      <c r="D2264">
        <v>2</v>
      </c>
      <c r="E2264">
        <v>4</v>
      </c>
      <c r="F2264">
        <v>24</v>
      </c>
      <c r="G2264">
        <v>1</v>
      </c>
      <c r="H2264">
        <v>68</v>
      </c>
      <c r="I2264">
        <v>2</v>
      </c>
      <c r="J2264">
        <v>1</v>
      </c>
      <c r="K2264">
        <v>1</v>
      </c>
      <c r="L2264">
        <v>14</v>
      </c>
      <c r="M2264">
        <v>3</v>
      </c>
      <c r="N2264">
        <v>1</v>
      </c>
      <c r="O2264">
        <v>5</v>
      </c>
      <c r="P2264">
        <v>1</v>
      </c>
      <c r="Q2264">
        <v>14.875</v>
      </c>
      <c r="R2264">
        <v>-1</v>
      </c>
      <c r="S2264">
        <v>0</v>
      </c>
      <c r="T2264">
        <v>174.6</v>
      </c>
      <c r="U2264">
        <v>103.3</v>
      </c>
      <c r="V2264">
        <v>33.884999999999998</v>
      </c>
      <c r="W2264">
        <v>1.032</v>
      </c>
      <c r="X2264">
        <v>2</v>
      </c>
      <c r="Y2264">
        <v>3</v>
      </c>
      <c r="Z2264">
        <f>IF(AND(MIN(data!D2264:'data'!K2264, data!M2264:'data'!Y2264)&gt;=0, IF(data!L2264&lt;0, FALSE, data!L2264&lt;=95),COUNTA(data!D2264:'data'!Y2264)=22), 1, 0)</f>
        <v>0</v>
      </c>
      <c r="AA2264">
        <f>IF(data!D2264=3, IF(COUNTIFS(data!A:A, data!A2264, data!G:G, "&lt;&gt;2")=0, 1, 0), 0)</f>
        <v>0</v>
      </c>
      <c r="AB2264">
        <f>IF(AND(data!G2264=2, COUNTIFS(data!A:A, data!A2264, data!G:G, 2) = data!D2264), 1, 0)</f>
        <v>0</v>
      </c>
      <c r="AC2264" t="str">
        <f>IF(AB2264=1, data!D2264, "0")</f>
        <v>0</v>
      </c>
    </row>
    <row r="2265" spans="1:29" x14ac:dyDescent="0.25">
      <c r="A2265" s="1">
        <v>282351</v>
      </c>
      <c r="B2265">
        <v>2</v>
      </c>
      <c r="C2265" s="1" t="s">
        <v>2286</v>
      </c>
      <c r="D2265">
        <v>2</v>
      </c>
      <c r="E2265">
        <v>4</v>
      </c>
      <c r="F2265">
        <v>24</v>
      </c>
      <c r="G2265">
        <v>2</v>
      </c>
      <c r="H2265">
        <v>68</v>
      </c>
      <c r="I2265">
        <v>2</v>
      </c>
      <c r="J2265">
        <v>1</v>
      </c>
      <c r="K2265">
        <v>6</v>
      </c>
      <c r="L2265">
        <v>14</v>
      </c>
      <c r="M2265">
        <v>1</v>
      </c>
      <c r="N2265">
        <v>3</v>
      </c>
      <c r="O2265">
        <v>5</v>
      </c>
      <c r="P2265">
        <v>1</v>
      </c>
      <c r="Q2265">
        <v>7.375</v>
      </c>
      <c r="R2265">
        <v>-1</v>
      </c>
      <c r="S2265">
        <v>0</v>
      </c>
      <c r="T2265">
        <v>165.5</v>
      </c>
      <c r="U2265">
        <v>69.5</v>
      </c>
      <c r="V2265">
        <v>25.373999999999999</v>
      </c>
      <c r="W2265">
        <v>0.85599999999999998</v>
      </c>
      <c r="X2265">
        <v>2</v>
      </c>
      <c r="Y2265">
        <v>1</v>
      </c>
      <c r="Z2265">
        <f>IF(AND(MIN(data!D2265:'data'!K2265, data!M2265:'data'!Y2265)&gt;=0, IF(data!L2265&lt;0, FALSE, data!L2265&lt;=95),COUNTA(data!D2265:'data'!Y2265)=22), 1, 0)</f>
        <v>0</v>
      </c>
      <c r="AA2265">
        <f>IF(data!D2265=3, IF(COUNTIFS(data!A:A, data!A2265, data!G:G, "&lt;&gt;2")=0, 1, 0), 0)</f>
        <v>0</v>
      </c>
      <c r="AB2265">
        <f>IF(AND(data!G2265=2, COUNTIFS(data!A:A, data!A2265, data!G:G, 2) = data!D2265), 1, 0)</f>
        <v>0</v>
      </c>
      <c r="AC2265" t="str">
        <f>IF(AB2265=1, data!D2265, "0")</f>
        <v>0</v>
      </c>
    </row>
    <row r="2266" spans="1:29" x14ac:dyDescent="0.25">
      <c r="A2266" s="1">
        <v>282371</v>
      </c>
      <c r="B2266">
        <v>1</v>
      </c>
      <c r="C2266" s="1" t="s">
        <v>2287</v>
      </c>
      <c r="D2266">
        <v>2</v>
      </c>
      <c r="E2266">
        <v>4</v>
      </c>
      <c r="F2266">
        <v>24</v>
      </c>
      <c r="G2266">
        <v>1</v>
      </c>
      <c r="H2266">
        <v>57</v>
      </c>
      <c r="I2266">
        <v>2</v>
      </c>
      <c r="J2266">
        <v>1</v>
      </c>
      <c r="K2266">
        <v>3</v>
      </c>
      <c r="L2266">
        <v>11</v>
      </c>
      <c r="M2266">
        <v>3</v>
      </c>
      <c r="N2266">
        <v>1</v>
      </c>
      <c r="O2266">
        <v>5</v>
      </c>
      <c r="P2266">
        <v>1</v>
      </c>
      <c r="Q2266">
        <v>24</v>
      </c>
      <c r="R2266">
        <v>-1</v>
      </c>
      <c r="S2266">
        <v>1</v>
      </c>
      <c r="T2266">
        <v>192.2</v>
      </c>
      <c r="U2266">
        <v>80.5</v>
      </c>
      <c r="V2266">
        <v>21.792000000000002</v>
      </c>
      <c r="W2266">
        <v>0.93</v>
      </c>
      <c r="X2266">
        <v>1</v>
      </c>
      <c r="Y2266">
        <v>3</v>
      </c>
      <c r="Z2266">
        <f>IF(AND(MIN(data!D2266:'data'!K2266, data!M2266:'data'!Y2266)&gt;=0, IF(data!L2266&lt;0, FALSE, data!L2266&lt;=95),COUNTA(data!D2266:'data'!Y2266)=22), 1, 0)</f>
        <v>0</v>
      </c>
      <c r="AA2266">
        <f>IF(data!D2266=3, IF(COUNTIFS(data!A:A, data!A2266, data!G:G, "&lt;&gt;2")=0, 1, 0), 0)</f>
        <v>0</v>
      </c>
      <c r="AB2266">
        <f>IF(AND(data!G2266=2, COUNTIFS(data!A:A, data!A2266, data!G:G, 2) = data!D2266), 1, 0)</f>
        <v>0</v>
      </c>
      <c r="AC2266" t="str">
        <f>IF(AB2266=1, data!D2266, "0")</f>
        <v>0</v>
      </c>
    </row>
    <row r="2267" spans="1:29" x14ac:dyDescent="0.25">
      <c r="A2267" s="1">
        <v>282371</v>
      </c>
      <c r="B2267">
        <v>2</v>
      </c>
      <c r="C2267" s="1" t="s">
        <v>2288</v>
      </c>
      <c r="D2267">
        <v>2</v>
      </c>
      <c r="E2267">
        <v>4</v>
      </c>
      <c r="F2267">
        <v>24</v>
      </c>
      <c r="G2267">
        <v>2</v>
      </c>
      <c r="H2267">
        <v>51</v>
      </c>
      <c r="I2267">
        <v>2</v>
      </c>
      <c r="J2267">
        <v>1</v>
      </c>
      <c r="K2267">
        <v>7</v>
      </c>
      <c r="L2267">
        <v>11</v>
      </c>
      <c r="M2267">
        <v>3</v>
      </c>
      <c r="N2267">
        <v>1</v>
      </c>
      <c r="O2267">
        <v>5</v>
      </c>
      <c r="P2267">
        <v>1</v>
      </c>
      <c r="Q2267">
        <v>24</v>
      </c>
      <c r="R2267">
        <v>-1</v>
      </c>
      <c r="S2267">
        <v>1</v>
      </c>
      <c r="T2267">
        <v>172.2</v>
      </c>
      <c r="U2267">
        <v>65.599999999999994</v>
      </c>
      <c r="V2267">
        <v>22.123000000000001</v>
      </c>
      <c r="W2267">
        <v>0.73299999999999998</v>
      </c>
      <c r="X2267">
        <v>1</v>
      </c>
      <c r="Y2267">
        <v>3</v>
      </c>
      <c r="Z2267">
        <f>IF(AND(MIN(data!D2267:'data'!K2267, data!M2267:'data'!Y2267)&gt;=0, IF(data!L2267&lt;0, FALSE, data!L2267&lt;=95),COUNTA(data!D2267:'data'!Y2267)=22), 1, 0)</f>
        <v>0</v>
      </c>
      <c r="AA2267">
        <f>IF(data!D2267=3, IF(COUNTIFS(data!A:A, data!A2267, data!G:G, "&lt;&gt;2")=0, 1, 0), 0)</f>
        <v>0</v>
      </c>
      <c r="AB2267">
        <f>IF(AND(data!G2267=2, COUNTIFS(data!A:A, data!A2267, data!G:G, 2) = data!D2267), 1, 0)</f>
        <v>0</v>
      </c>
      <c r="AC2267" t="str">
        <f>IF(AB2267=1, data!D2267, "0")</f>
        <v>0</v>
      </c>
    </row>
    <row r="2268" spans="1:29" x14ac:dyDescent="0.25">
      <c r="A2268" s="1">
        <v>283151</v>
      </c>
      <c r="B2268">
        <v>1</v>
      </c>
      <c r="C2268" s="1" t="s">
        <v>2289</v>
      </c>
      <c r="D2268">
        <v>2</v>
      </c>
      <c r="E2268">
        <v>3</v>
      </c>
      <c r="F2268">
        <v>23</v>
      </c>
      <c r="G2268">
        <v>1</v>
      </c>
      <c r="H2268">
        <v>71</v>
      </c>
      <c r="I2268">
        <v>2</v>
      </c>
      <c r="J2268">
        <v>1</v>
      </c>
      <c r="K2268">
        <v>7</v>
      </c>
      <c r="L2268">
        <v>7</v>
      </c>
      <c r="M2268">
        <v>3</v>
      </c>
      <c r="N2268">
        <v>3</v>
      </c>
      <c r="O2268">
        <v>5</v>
      </c>
      <c r="P2268">
        <v>1</v>
      </c>
      <c r="Q2268">
        <v>0.25900000000000001</v>
      </c>
      <c r="R2268">
        <v>-1</v>
      </c>
      <c r="S2268">
        <v>3</v>
      </c>
      <c r="T2268">
        <v>-1</v>
      </c>
      <c r="U2268">
        <v>82.8</v>
      </c>
      <c r="V2268">
        <v>-1</v>
      </c>
      <c r="W2268">
        <v>0.96799999999999997</v>
      </c>
      <c r="X2268">
        <v>2</v>
      </c>
      <c r="Y2268">
        <v>3</v>
      </c>
      <c r="Z2268">
        <f>IF(AND(MIN(data!D2268:'data'!K2268, data!M2268:'data'!Y2268)&gt;=0, IF(data!L2268&lt;0, FALSE, data!L2268&lt;=95),COUNTA(data!D2268:'data'!Y2268)=22), 1, 0)</f>
        <v>0</v>
      </c>
      <c r="AA2268">
        <f>IF(data!D2268=3, IF(COUNTIFS(data!A:A, data!A2268, data!G:G, "&lt;&gt;2")=0, 1, 0), 0)</f>
        <v>0</v>
      </c>
      <c r="AB2268">
        <f>IF(AND(data!G2268=2, COUNTIFS(data!A:A, data!A2268, data!G:G, 2) = data!D2268), 1, 0)</f>
        <v>0</v>
      </c>
      <c r="AC2268" t="str">
        <f>IF(AB2268=1, data!D2268, "0")</f>
        <v>0</v>
      </c>
    </row>
    <row r="2269" spans="1:29" x14ac:dyDescent="0.25">
      <c r="A2269" s="1">
        <v>283151</v>
      </c>
      <c r="B2269">
        <v>2</v>
      </c>
      <c r="C2269" s="1" t="s">
        <v>2290</v>
      </c>
      <c r="D2269">
        <v>2</v>
      </c>
      <c r="E2269">
        <v>3</v>
      </c>
      <c r="F2269">
        <v>23</v>
      </c>
      <c r="G2269">
        <v>2</v>
      </c>
      <c r="H2269">
        <v>68</v>
      </c>
      <c r="I2269">
        <v>2</v>
      </c>
      <c r="J2269">
        <v>1</v>
      </c>
      <c r="K2269">
        <v>7</v>
      </c>
      <c r="L2269">
        <v>7</v>
      </c>
      <c r="M2269">
        <v>3</v>
      </c>
      <c r="N2269">
        <v>1</v>
      </c>
      <c r="O2269">
        <v>5</v>
      </c>
      <c r="P2269">
        <v>2</v>
      </c>
      <c r="Q2269">
        <v>2.9000000000000001E-2</v>
      </c>
      <c r="R2269">
        <v>-1</v>
      </c>
      <c r="S2269">
        <v>2</v>
      </c>
      <c r="T2269">
        <v>-1</v>
      </c>
      <c r="U2269">
        <v>89.8</v>
      </c>
      <c r="V2269">
        <v>-1</v>
      </c>
      <c r="W2269">
        <v>0.83</v>
      </c>
      <c r="X2269">
        <v>2</v>
      </c>
      <c r="Y2269">
        <v>2</v>
      </c>
      <c r="Z2269">
        <f>IF(AND(MIN(data!D2269:'data'!K2269, data!M2269:'data'!Y2269)&gt;=0, IF(data!L2269&lt;0, FALSE, data!L2269&lt;=95),COUNTA(data!D2269:'data'!Y2269)=22), 1, 0)</f>
        <v>0</v>
      </c>
      <c r="AA2269">
        <f>IF(data!D2269=3, IF(COUNTIFS(data!A:A, data!A2269, data!G:G, "&lt;&gt;2")=0, 1, 0), 0)</f>
        <v>0</v>
      </c>
      <c r="AB2269">
        <f>IF(AND(data!G2269=2, COUNTIFS(data!A:A, data!A2269, data!G:G, 2) = data!D2269), 1, 0)</f>
        <v>0</v>
      </c>
      <c r="AC2269" t="str">
        <f>IF(AB2269=1, data!D2269, "0")</f>
        <v>0</v>
      </c>
    </row>
    <row r="2270" spans="1:29" x14ac:dyDescent="0.25">
      <c r="A2270" s="1">
        <v>283181</v>
      </c>
      <c r="B2270">
        <v>1</v>
      </c>
      <c r="C2270" s="1" t="s">
        <v>2291</v>
      </c>
      <c r="D2270">
        <v>1</v>
      </c>
      <c r="E2270">
        <v>3</v>
      </c>
      <c r="F2270">
        <v>23</v>
      </c>
      <c r="G2270">
        <v>2</v>
      </c>
      <c r="H2270">
        <v>37</v>
      </c>
      <c r="I2270">
        <v>4</v>
      </c>
      <c r="J2270">
        <v>1</v>
      </c>
      <c r="K2270">
        <v>3</v>
      </c>
      <c r="L2270">
        <v>8</v>
      </c>
      <c r="M2270">
        <v>1</v>
      </c>
      <c r="N2270">
        <v>3</v>
      </c>
      <c r="O2270">
        <v>5</v>
      </c>
      <c r="P2270">
        <v>1</v>
      </c>
      <c r="Q2270">
        <v>61.5</v>
      </c>
      <c r="R2270">
        <v>-1</v>
      </c>
      <c r="S2270">
        <v>0</v>
      </c>
      <c r="T2270">
        <v>168.4</v>
      </c>
      <c r="U2270">
        <v>98.1</v>
      </c>
      <c r="V2270">
        <v>34.593000000000004</v>
      </c>
      <c r="W2270">
        <v>0.93500000000000005</v>
      </c>
      <c r="X2270">
        <v>2</v>
      </c>
      <c r="Y2270">
        <v>3</v>
      </c>
      <c r="Z2270">
        <f>IF(AND(MIN(data!D2270:'data'!K2270, data!M2270:'data'!Y2270)&gt;=0, IF(data!L2270&lt;0, FALSE, data!L2270&lt;=95),COUNTA(data!D2270:'data'!Y2270)=22), 1, 0)</f>
        <v>0</v>
      </c>
      <c r="AA2270">
        <f>IF(data!D2270=3, IF(COUNTIFS(data!A:A, data!A2270, data!G:G, "&lt;&gt;2")=0, 1, 0), 0)</f>
        <v>0</v>
      </c>
      <c r="AB2270">
        <f>IF(AND(data!G2270=2, COUNTIFS(data!A:A, data!A2270, data!G:G, 2) = data!D2270), 1, 0)</f>
        <v>1</v>
      </c>
      <c r="AC2270">
        <f>IF(AB2270=1, data!D2270, "0")</f>
        <v>1</v>
      </c>
    </row>
    <row r="2271" spans="1:29" x14ac:dyDescent="0.25">
      <c r="A2271" s="1">
        <v>283201</v>
      </c>
      <c r="B2271">
        <v>1</v>
      </c>
      <c r="C2271" s="1" t="s">
        <v>2292</v>
      </c>
      <c r="D2271">
        <v>4</v>
      </c>
      <c r="E2271">
        <v>3</v>
      </c>
      <c r="F2271">
        <v>23</v>
      </c>
      <c r="G2271">
        <v>1</v>
      </c>
      <c r="H2271">
        <v>27</v>
      </c>
      <c r="I2271">
        <v>2</v>
      </c>
      <c r="J2271">
        <v>1</v>
      </c>
      <c r="K2271">
        <v>4</v>
      </c>
      <c r="L2271">
        <v>7</v>
      </c>
      <c r="M2271">
        <v>3</v>
      </c>
      <c r="N2271">
        <v>4</v>
      </c>
      <c r="O2271">
        <v>3</v>
      </c>
      <c r="P2271">
        <v>1</v>
      </c>
      <c r="Q2271">
        <v>36.145000000000003</v>
      </c>
      <c r="R2271">
        <v>-1</v>
      </c>
      <c r="S2271">
        <v>0</v>
      </c>
      <c r="T2271">
        <v>184.4</v>
      </c>
      <c r="U2271">
        <v>75.3</v>
      </c>
      <c r="V2271">
        <v>22.145</v>
      </c>
      <c r="W2271">
        <v>-1</v>
      </c>
      <c r="X2271">
        <v>3</v>
      </c>
      <c r="Y2271">
        <v>2</v>
      </c>
      <c r="Z2271">
        <f>IF(AND(MIN(data!D2271:'data'!K2271, data!M2271:'data'!Y2271)&gt;=0, IF(data!L2271&lt;0, FALSE, data!L2271&lt;=95),COUNTA(data!D2271:'data'!Y2271)=22), 1, 0)</f>
        <v>0</v>
      </c>
      <c r="AA2271">
        <f>IF(data!D2271=3, IF(COUNTIFS(data!A:A, data!A2271, data!G:G, "&lt;&gt;2")=0, 1, 0), 0)</f>
        <v>0</v>
      </c>
      <c r="AB2271">
        <f>IF(AND(data!G2271=2, COUNTIFS(data!A:A, data!A2271, data!G:G, 2) = data!D2271), 1, 0)</f>
        <v>0</v>
      </c>
      <c r="AC2271" t="str">
        <f>IF(AB2271=1, data!D2271, "0")</f>
        <v>0</v>
      </c>
    </row>
    <row r="2272" spans="1:29" x14ac:dyDescent="0.25">
      <c r="A2272" s="1">
        <v>283201</v>
      </c>
      <c r="B2272">
        <v>2</v>
      </c>
      <c r="C2272" s="1" t="s">
        <v>2293</v>
      </c>
      <c r="D2272">
        <v>4</v>
      </c>
      <c r="E2272">
        <v>3</v>
      </c>
      <c r="F2272">
        <v>23</v>
      </c>
      <c r="G2272">
        <v>2</v>
      </c>
      <c r="H2272">
        <v>22</v>
      </c>
      <c r="I2272">
        <v>2</v>
      </c>
      <c r="J2272">
        <v>1</v>
      </c>
      <c r="K2272">
        <v>4</v>
      </c>
      <c r="L2272">
        <v>7</v>
      </c>
      <c r="M2272">
        <v>2</v>
      </c>
      <c r="N2272">
        <v>1</v>
      </c>
      <c r="O2272">
        <v>5</v>
      </c>
      <c r="P2272">
        <v>1</v>
      </c>
      <c r="Q2272">
        <v>0.46200000000000002</v>
      </c>
      <c r="R2272">
        <v>2</v>
      </c>
      <c r="S2272">
        <v>2</v>
      </c>
      <c r="T2272">
        <v>156.69999999999999</v>
      </c>
      <c r="U2272">
        <v>88.1</v>
      </c>
      <c r="V2272">
        <v>35.878999999999998</v>
      </c>
      <c r="W2272">
        <v>0.76900000000000002</v>
      </c>
      <c r="X2272">
        <v>2</v>
      </c>
      <c r="Y2272">
        <v>1</v>
      </c>
      <c r="Z2272">
        <f>IF(AND(MIN(data!D2272:'data'!K2272, data!M2272:'data'!Y2272)&gt;=0, IF(data!L2272&lt;0, FALSE, data!L2272&lt;=95),COUNTA(data!D2272:'data'!Y2272)=22), 1, 0)</f>
        <v>1</v>
      </c>
      <c r="AA2272">
        <f>IF(data!D2272=3, IF(COUNTIFS(data!A:A, data!A2272, data!G:G, "&lt;&gt;2")=0, 1, 0), 0)</f>
        <v>0</v>
      </c>
      <c r="AB2272">
        <f>IF(AND(data!G2272=2, COUNTIFS(data!A:A, data!A2272, data!G:G, 2) = data!D2272), 1, 0)</f>
        <v>0</v>
      </c>
      <c r="AC2272" t="str">
        <f>IF(AB2272=1, data!D2272, "0")</f>
        <v>0</v>
      </c>
    </row>
    <row r="2273" spans="1:29" x14ac:dyDescent="0.25">
      <c r="A2273" s="1">
        <v>283201</v>
      </c>
      <c r="B2273">
        <v>3</v>
      </c>
      <c r="C2273" s="1" t="s">
        <v>2294</v>
      </c>
      <c r="D2273">
        <v>4</v>
      </c>
      <c r="E2273">
        <v>3</v>
      </c>
      <c r="F2273">
        <v>23</v>
      </c>
      <c r="G2273">
        <v>1</v>
      </c>
      <c r="H2273">
        <v>2</v>
      </c>
      <c r="I2273">
        <v>-1</v>
      </c>
      <c r="J2273">
        <v>1</v>
      </c>
      <c r="K2273">
        <v>-1</v>
      </c>
      <c r="L2273">
        <v>7</v>
      </c>
      <c r="M2273">
        <v>2</v>
      </c>
      <c r="N2273">
        <v>-1</v>
      </c>
      <c r="O2273">
        <v>-1</v>
      </c>
      <c r="P2273">
        <v>-1</v>
      </c>
      <c r="Q2273">
        <v>-1</v>
      </c>
      <c r="R2273">
        <v>-1</v>
      </c>
      <c r="S2273">
        <v>-2</v>
      </c>
      <c r="T2273">
        <v>93.7</v>
      </c>
      <c r="U2273">
        <v>-1</v>
      </c>
      <c r="V2273">
        <v>-1</v>
      </c>
      <c r="W2273">
        <v>-1</v>
      </c>
      <c r="X2273">
        <v>-2</v>
      </c>
      <c r="Y2273">
        <v>-2</v>
      </c>
      <c r="Z2273">
        <f>IF(AND(MIN(data!D2273:'data'!K2273, data!M2273:'data'!Y2273)&gt;=0, IF(data!L2273&lt;0, FALSE, data!L2273&lt;=95),COUNTA(data!D2273:'data'!Y2273)=22), 1, 0)</f>
        <v>0</v>
      </c>
      <c r="AA2273">
        <f>IF(data!D2273=3, IF(COUNTIFS(data!A:A, data!A2273, data!G:G, "&lt;&gt;2")=0, 1, 0), 0)</f>
        <v>0</v>
      </c>
      <c r="AB2273">
        <f>IF(AND(data!G2273=2, COUNTIFS(data!A:A, data!A2273, data!G:G, 2) = data!D2273), 1, 0)</f>
        <v>0</v>
      </c>
      <c r="AC2273" t="str">
        <f>IF(AB2273=1, data!D2273, "0")</f>
        <v>0</v>
      </c>
    </row>
    <row r="2274" spans="1:29" x14ac:dyDescent="0.25">
      <c r="A2274" s="1">
        <v>283201</v>
      </c>
      <c r="B2274">
        <v>4</v>
      </c>
      <c r="C2274" s="1" t="s">
        <v>2295</v>
      </c>
      <c r="D2274">
        <v>4</v>
      </c>
      <c r="E2274">
        <v>3</v>
      </c>
      <c r="F2274">
        <v>23</v>
      </c>
      <c r="G2274">
        <v>2</v>
      </c>
      <c r="H2274">
        <v>0</v>
      </c>
      <c r="I2274">
        <v>-1</v>
      </c>
      <c r="J2274">
        <v>1</v>
      </c>
      <c r="K2274">
        <v>-1</v>
      </c>
      <c r="L2274">
        <v>7</v>
      </c>
      <c r="M2274">
        <v>2</v>
      </c>
      <c r="N2274">
        <v>-1</v>
      </c>
      <c r="O2274">
        <v>-1</v>
      </c>
      <c r="P2274">
        <v>-1</v>
      </c>
      <c r="Q2274">
        <v>-1</v>
      </c>
      <c r="R2274">
        <v>-1</v>
      </c>
      <c r="S2274">
        <v>-2</v>
      </c>
      <c r="T2274">
        <v>-1</v>
      </c>
      <c r="U2274">
        <v>9.6999999999999993</v>
      </c>
      <c r="V2274">
        <v>-1</v>
      </c>
      <c r="W2274">
        <v>-1</v>
      </c>
      <c r="X2274">
        <v>-2</v>
      </c>
      <c r="Y2274">
        <v>-2</v>
      </c>
      <c r="Z2274">
        <f>IF(AND(MIN(data!D2274:'data'!K2274, data!M2274:'data'!Y2274)&gt;=0, IF(data!L2274&lt;0, FALSE, data!L2274&lt;=95),COUNTA(data!D2274:'data'!Y2274)=22), 1, 0)</f>
        <v>0</v>
      </c>
      <c r="AA2274">
        <f>IF(data!D2274=3, IF(COUNTIFS(data!A:A, data!A2274, data!G:G, "&lt;&gt;2")=0, 1, 0), 0)</f>
        <v>0</v>
      </c>
      <c r="AB2274">
        <f>IF(AND(data!G2274=2, COUNTIFS(data!A:A, data!A2274, data!G:G, 2) = data!D2274), 1, 0)</f>
        <v>0</v>
      </c>
      <c r="AC2274" t="str">
        <f>IF(AB2274=1, data!D2274, "0")</f>
        <v>0</v>
      </c>
    </row>
    <row r="2275" spans="1:29" x14ac:dyDescent="0.25">
      <c r="A2275" s="1">
        <v>283271</v>
      </c>
      <c r="B2275">
        <v>1</v>
      </c>
      <c r="C2275" s="1" t="s">
        <v>2296</v>
      </c>
      <c r="D2275">
        <v>1</v>
      </c>
      <c r="E2275">
        <v>3</v>
      </c>
      <c r="F2275">
        <v>23</v>
      </c>
      <c r="G2275">
        <v>1</v>
      </c>
      <c r="H2275">
        <v>72</v>
      </c>
      <c r="I2275">
        <v>5</v>
      </c>
      <c r="J2275">
        <v>1</v>
      </c>
      <c r="K2275">
        <v>7</v>
      </c>
      <c r="L2275">
        <v>5</v>
      </c>
      <c r="M2275">
        <v>3</v>
      </c>
      <c r="N2275">
        <v>4</v>
      </c>
      <c r="O2275">
        <v>1</v>
      </c>
      <c r="P2275">
        <v>2</v>
      </c>
      <c r="Q2275">
        <v>0</v>
      </c>
      <c r="R2275">
        <v>-1</v>
      </c>
      <c r="S2275">
        <v>2</v>
      </c>
      <c r="T2275">
        <v>165.5</v>
      </c>
      <c r="U2275">
        <v>49.4</v>
      </c>
      <c r="V2275">
        <v>18.036000000000001</v>
      </c>
      <c r="W2275">
        <v>-1</v>
      </c>
      <c r="X2275">
        <v>3</v>
      </c>
      <c r="Y2275">
        <v>2</v>
      </c>
      <c r="Z2275">
        <f>IF(AND(MIN(data!D2275:'data'!K2275, data!M2275:'data'!Y2275)&gt;=0, IF(data!L2275&lt;0, FALSE, data!L2275&lt;=95),COUNTA(data!D2275:'data'!Y2275)=22), 1, 0)</f>
        <v>0</v>
      </c>
      <c r="AA2275">
        <f>IF(data!D2275=3, IF(COUNTIFS(data!A:A, data!A2275, data!G:G, "&lt;&gt;2")=0, 1, 0), 0)</f>
        <v>0</v>
      </c>
      <c r="AB2275">
        <f>IF(AND(data!G2275=2, COUNTIFS(data!A:A, data!A2275, data!G:G, 2) = data!D2275), 1, 0)</f>
        <v>0</v>
      </c>
      <c r="AC2275" t="str">
        <f>IF(AB2275=1, data!D2275, "0")</f>
        <v>0</v>
      </c>
    </row>
    <row r="2276" spans="1:29" x14ac:dyDescent="0.25">
      <c r="A2276" s="1">
        <v>283351</v>
      </c>
      <c r="B2276">
        <v>1</v>
      </c>
      <c r="C2276" s="1" t="s">
        <v>2297</v>
      </c>
      <c r="D2276">
        <v>3</v>
      </c>
      <c r="E2276">
        <v>3</v>
      </c>
      <c r="F2276">
        <v>23</v>
      </c>
      <c r="G2276">
        <v>2</v>
      </c>
      <c r="H2276">
        <v>43</v>
      </c>
      <c r="I2276">
        <v>2</v>
      </c>
      <c r="J2276">
        <v>1</v>
      </c>
      <c r="K2276">
        <v>7</v>
      </c>
      <c r="L2276">
        <v>8</v>
      </c>
      <c r="M2276">
        <v>4</v>
      </c>
      <c r="N2276">
        <v>4</v>
      </c>
      <c r="O2276">
        <v>3</v>
      </c>
      <c r="P2276">
        <v>1</v>
      </c>
      <c r="Q2276">
        <v>0.17399999999999999</v>
      </c>
      <c r="R2276">
        <v>-1</v>
      </c>
      <c r="S2276">
        <v>8</v>
      </c>
      <c r="T2276">
        <v>154.9</v>
      </c>
      <c r="U2276">
        <v>66.3</v>
      </c>
      <c r="V2276">
        <v>27.632000000000001</v>
      </c>
      <c r="W2276">
        <v>0.73499999999999999</v>
      </c>
      <c r="X2276">
        <v>2</v>
      </c>
      <c r="Y2276">
        <v>3</v>
      </c>
      <c r="Z2276">
        <f>IF(AND(MIN(data!D2276:'data'!K2276, data!M2276:'data'!Y2276)&gt;=0, IF(data!L2276&lt;0, FALSE, data!L2276&lt;=95),COUNTA(data!D2276:'data'!Y2276)=22), 1, 0)</f>
        <v>0</v>
      </c>
      <c r="AA2276">
        <f>IF(data!D2276=3, IF(COUNTIFS(data!A:A, data!A2276, data!G:G, "&lt;&gt;2")=0, 1, 0), 0)</f>
        <v>0</v>
      </c>
      <c r="AB2276">
        <f>IF(AND(data!G2276=2, COUNTIFS(data!A:A, data!A2276, data!G:G, 2) = data!D2276), 1, 0)</f>
        <v>0</v>
      </c>
      <c r="AC2276" t="str">
        <f>IF(AB2276=1, data!D2276, "0")</f>
        <v>0</v>
      </c>
    </row>
    <row r="2277" spans="1:29" x14ac:dyDescent="0.25">
      <c r="A2277" s="1">
        <v>283351</v>
      </c>
      <c r="B2277">
        <v>2</v>
      </c>
      <c r="C2277" s="1" t="s">
        <v>2298</v>
      </c>
      <c r="D2277">
        <v>3</v>
      </c>
      <c r="E2277">
        <v>3</v>
      </c>
      <c r="F2277">
        <v>23</v>
      </c>
      <c r="G2277">
        <v>1</v>
      </c>
      <c r="H2277">
        <v>67</v>
      </c>
      <c r="I2277">
        <v>2</v>
      </c>
      <c r="J2277">
        <v>1</v>
      </c>
      <c r="K2277">
        <v>2</v>
      </c>
      <c r="L2277">
        <v>8</v>
      </c>
      <c r="M2277">
        <v>5</v>
      </c>
      <c r="N2277">
        <v>4</v>
      </c>
      <c r="O2277">
        <v>2</v>
      </c>
      <c r="P2277">
        <v>1</v>
      </c>
      <c r="Q2277">
        <v>0.23200000000000001</v>
      </c>
      <c r="R2277">
        <v>-1</v>
      </c>
      <c r="S2277">
        <v>-2</v>
      </c>
      <c r="T2277">
        <v>-1</v>
      </c>
      <c r="U2277">
        <v>60.2</v>
      </c>
      <c r="V2277">
        <v>-1</v>
      </c>
      <c r="W2277">
        <v>0.91300000000000003</v>
      </c>
      <c r="X2277">
        <v>-2</v>
      </c>
      <c r="Y2277">
        <v>-2</v>
      </c>
      <c r="Z2277">
        <f>IF(AND(MIN(data!D2277:'data'!K2277, data!M2277:'data'!Y2277)&gt;=0, IF(data!L2277&lt;0, FALSE, data!L2277&lt;=95),COUNTA(data!D2277:'data'!Y2277)=22), 1, 0)</f>
        <v>0</v>
      </c>
      <c r="AA2277">
        <f>IF(data!D2277=3, IF(COUNTIFS(data!A:A, data!A2277, data!G:G, "&lt;&gt;2")=0, 1, 0), 0)</f>
        <v>0</v>
      </c>
      <c r="AB2277">
        <f>IF(AND(data!G2277=2, COUNTIFS(data!A:A, data!A2277, data!G:G, 2) = data!D2277), 1, 0)</f>
        <v>0</v>
      </c>
      <c r="AC2277" t="str">
        <f>IF(AB2277=1, data!D2277, "0")</f>
        <v>0</v>
      </c>
    </row>
    <row r="2278" spans="1:29" x14ac:dyDescent="0.25">
      <c r="A2278" s="1">
        <v>283351</v>
      </c>
      <c r="B2278">
        <v>3</v>
      </c>
      <c r="C2278" s="1" t="s">
        <v>2299</v>
      </c>
      <c r="D2278">
        <v>3</v>
      </c>
      <c r="E2278">
        <v>3</v>
      </c>
      <c r="F2278">
        <v>23</v>
      </c>
      <c r="G2278">
        <v>1</v>
      </c>
      <c r="H2278">
        <v>9</v>
      </c>
      <c r="I2278">
        <v>-1</v>
      </c>
      <c r="J2278">
        <v>1</v>
      </c>
      <c r="K2278">
        <v>-1</v>
      </c>
      <c r="L2278">
        <v>8</v>
      </c>
      <c r="M2278">
        <v>1</v>
      </c>
      <c r="N2278">
        <v>-1</v>
      </c>
      <c r="O2278">
        <v>-1</v>
      </c>
      <c r="P2278">
        <v>-1</v>
      </c>
      <c r="Q2278">
        <v>-1</v>
      </c>
      <c r="R2278">
        <v>-1</v>
      </c>
      <c r="S2278">
        <v>-2</v>
      </c>
      <c r="T2278">
        <v>137.1</v>
      </c>
      <c r="U2278">
        <v>38.799999999999997</v>
      </c>
      <c r="V2278">
        <v>20.641999999999999</v>
      </c>
      <c r="W2278">
        <v>-1</v>
      </c>
      <c r="X2278">
        <v>-8</v>
      </c>
      <c r="Y2278">
        <v>1</v>
      </c>
      <c r="Z2278">
        <f>IF(AND(MIN(data!D2278:'data'!K2278, data!M2278:'data'!Y2278)&gt;=0, IF(data!L2278&lt;0, FALSE, data!L2278&lt;=95),COUNTA(data!D2278:'data'!Y2278)=22), 1, 0)</f>
        <v>0</v>
      </c>
      <c r="AA2278">
        <f>IF(data!D2278=3, IF(COUNTIFS(data!A:A, data!A2278, data!G:G, "&lt;&gt;2")=0, 1, 0), 0)</f>
        <v>0</v>
      </c>
      <c r="AB2278">
        <f>IF(AND(data!G2278=2, COUNTIFS(data!A:A, data!A2278, data!G:G, 2) = data!D2278), 1, 0)</f>
        <v>0</v>
      </c>
      <c r="AC2278" t="str">
        <f>IF(AB2278=1, data!D2278, "0")</f>
        <v>0</v>
      </c>
    </row>
    <row r="2279" spans="1:29" x14ac:dyDescent="0.25">
      <c r="A2279" s="1">
        <v>283371</v>
      </c>
      <c r="B2279">
        <v>1</v>
      </c>
      <c r="C2279" s="1" t="s">
        <v>2300</v>
      </c>
      <c r="D2279">
        <v>4</v>
      </c>
      <c r="E2279">
        <v>3</v>
      </c>
      <c r="F2279">
        <v>23</v>
      </c>
      <c r="G2279">
        <v>2</v>
      </c>
      <c r="H2279">
        <v>37</v>
      </c>
      <c r="I2279">
        <v>2</v>
      </c>
      <c r="J2279">
        <v>1</v>
      </c>
      <c r="K2279">
        <v>4</v>
      </c>
      <c r="L2279">
        <v>16</v>
      </c>
      <c r="M2279">
        <v>1</v>
      </c>
      <c r="N2279">
        <v>1</v>
      </c>
      <c r="O2279">
        <v>5</v>
      </c>
      <c r="P2279">
        <v>1</v>
      </c>
      <c r="Q2279">
        <v>28.173999999999999</v>
      </c>
      <c r="R2279">
        <v>-1</v>
      </c>
      <c r="S2279">
        <v>1</v>
      </c>
      <c r="T2279">
        <v>158.1</v>
      </c>
      <c r="U2279">
        <v>48</v>
      </c>
      <c r="V2279">
        <v>19.202999999999999</v>
      </c>
      <c r="W2279">
        <v>0.67100000000000004</v>
      </c>
      <c r="X2279">
        <v>3</v>
      </c>
      <c r="Y2279">
        <v>3</v>
      </c>
      <c r="Z2279">
        <f>IF(AND(MIN(data!D2279:'data'!K2279, data!M2279:'data'!Y2279)&gt;=0, IF(data!L2279&lt;0, FALSE, data!L2279&lt;=95),COUNTA(data!D2279:'data'!Y2279)=22), 1, 0)</f>
        <v>0</v>
      </c>
      <c r="AA2279">
        <f>IF(data!D2279=3, IF(COUNTIFS(data!A:A, data!A2279, data!G:G, "&lt;&gt;2")=0, 1, 0), 0)</f>
        <v>0</v>
      </c>
      <c r="AB2279">
        <f>IF(AND(data!G2279=2, COUNTIFS(data!A:A, data!A2279, data!G:G, 2) = data!D2279), 1, 0)</f>
        <v>0</v>
      </c>
      <c r="AC2279" t="str">
        <f>IF(AB2279=1, data!D2279, "0")</f>
        <v>0</v>
      </c>
    </row>
    <row r="2280" spans="1:29" x14ac:dyDescent="0.25">
      <c r="A2280" s="1">
        <v>283371</v>
      </c>
      <c r="B2280">
        <v>2</v>
      </c>
      <c r="C2280" s="1" t="s">
        <v>2301</v>
      </c>
      <c r="D2280">
        <v>4</v>
      </c>
      <c r="E2280">
        <v>3</v>
      </c>
      <c r="F2280">
        <v>23</v>
      </c>
      <c r="G2280">
        <v>1</v>
      </c>
      <c r="H2280">
        <v>35</v>
      </c>
      <c r="I2280">
        <v>2</v>
      </c>
      <c r="J2280">
        <v>1</v>
      </c>
      <c r="K2280">
        <v>4</v>
      </c>
      <c r="L2280">
        <v>16</v>
      </c>
      <c r="M2280">
        <v>1</v>
      </c>
      <c r="N2280">
        <v>1</v>
      </c>
      <c r="O2280">
        <v>5</v>
      </c>
      <c r="P2280">
        <v>1</v>
      </c>
      <c r="Q2280">
        <v>28.231999999999999</v>
      </c>
      <c r="R2280">
        <v>-1</v>
      </c>
      <c r="S2280">
        <v>3</v>
      </c>
      <c r="T2280">
        <v>175.4</v>
      </c>
      <c r="U2280">
        <v>97.9</v>
      </c>
      <c r="V2280">
        <v>31.821999999999999</v>
      </c>
      <c r="W2280">
        <v>0.93600000000000005</v>
      </c>
      <c r="X2280">
        <v>2</v>
      </c>
      <c r="Y2280">
        <v>3</v>
      </c>
      <c r="Z2280">
        <f>IF(AND(MIN(data!D2280:'data'!K2280, data!M2280:'data'!Y2280)&gt;=0, IF(data!L2280&lt;0, FALSE, data!L2280&lt;=95),COUNTA(data!D2280:'data'!Y2280)=22), 1, 0)</f>
        <v>0</v>
      </c>
      <c r="AA2280">
        <f>IF(data!D2280=3, IF(COUNTIFS(data!A:A, data!A2280, data!G:G, "&lt;&gt;2")=0, 1, 0), 0)</f>
        <v>0</v>
      </c>
      <c r="AB2280">
        <f>IF(AND(data!G2280=2, COUNTIFS(data!A:A, data!A2280, data!G:G, 2) = data!D2280), 1, 0)</f>
        <v>0</v>
      </c>
      <c r="AC2280" t="str">
        <f>IF(AB2280=1, data!D2280, "0")</f>
        <v>0</v>
      </c>
    </row>
    <row r="2281" spans="1:29" x14ac:dyDescent="0.25">
      <c r="A2281" s="1">
        <v>283371</v>
      </c>
      <c r="B2281">
        <v>3</v>
      </c>
      <c r="C2281" s="1" t="s">
        <v>2302</v>
      </c>
      <c r="D2281">
        <v>4</v>
      </c>
      <c r="E2281">
        <v>3</v>
      </c>
      <c r="F2281">
        <v>23</v>
      </c>
      <c r="G2281">
        <v>1</v>
      </c>
      <c r="H2281">
        <v>12</v>
      </c>
      <c r="I2281">
        <v>-1</v>
      </c>
      <c r="J2281">
        <v>1</v>
      </c>
      <c r="K2281">
        <v>-1</v>
      </c>
      <c r="L2281">
        <v>16</v>
      </c>
      <c r="M2281">
        <v>1</v>
      </c>
      <c r="N2281">
        <v>-1</v>
      </c>
      <c r="O2281">
        <v>-1</v>
      </c>
      <c r="P2281">
        <v>-1</v>
      </c>
      <c r="Q2281">
        <v>-1</v>
      </c>
      <c r="R2281">
        <v>-1</v>
      </c>
      <c r="S2281">
        <v>-2</v>
      </c>
      <c r="T2281">
        <v>150.69999999999999</v>
      </c>
      <c r="U2281">
        <v>36.299999999999997</v>
      </c>
      <c r="V2281">
        <v>15.984</v>
      </c>
      <c r="W2281">
        <v>-1</v>
      </c>
      <c r="X2281">
        <v>-8</v>
      </c>
      <c r="Y2281">
        <v>3</v>
      </c>
      <c r="Z2281">
        <f>IF(AND(MIN(data!D2281:'data'!K2281, data!M2281:'data'!Y2281)&gt;=0, IF(data!L2281&lt;0, FALSE, data!L2281&lt;=95),COUNTA(data!D2281:'data'!Y2281)=22), 1, 0)</f>
        <v>0</v>
      </c>
      <c r="AA2281">
        <f>IF(data!D2281=3, IF(COUNTIFS(data!A:A, data!A2281, data!G:G, "&lt;&gt;2")=0, 1, 0), 0)</f>
        <v>0</v>
      </c>
      <c r="AB2281">
        <f>IF(AND(data!G2281=2, COUNTIFS(data!A:A, data!A2281, data!G:G, 2) = data!D2281), 1, 0)</f>
        <v>0</v>
      </c>
      <c r="AC2281" t="str">
        <f>IF(AB2281=1, data!D2281, "0")</f>
        <v>0</v>
      </c>
    </row>
    <row r="2282" spans="1:29" x14ac:dyDescent="0.25">
      <c r="A2282" s="1">
        <v>283371</v>
      </c>
      <c r="B2282">
        <v>4</v>
      </c>
      <c r="C2282" s="1" t="s">
        <v>2303</v>
      </c>
      <c r="D2282">
        <v>4</v>
      </c>
      <c r="E2282">
        <v>3</v>
      </c>
      <c r="F2282">
        <v>23</v>
      </c>
      <c r="G2282">
        <v>1</v>
      </c>
      <c r="H2282">
        <v>76</v>
      </c>
      <c r="I2282">
        <v>5</v>
      </c>
      <c r="J2282">
        <v>1</v>
      </c>
      <c r="K2282">
        <v>7</v>
      </c>
      <c r="L2282">
        <v>16</v>
      </c>
      <c r="M2282">
        <v>3</v>
      </c>
      <c r="N2282">
        <v>3</v>
      </c>
      <c r="O2282">
        <v>5</v>
      </c>
      <c r="P2282">
        <v>1</v>
      </c>
      <c r="Q2282">
        <v>84</v>
      </c>
      <c r="R2282">
        <v>-1</v>
      </c>
      <c r="S2282">
        <v>0</v>
      </c>
      <c r="T2282">
        <v>164.9</v>
      </c>
      <c r="U2282">
        <v>78</v>
      </c>
      <c r="V2282">
        <v>28.684999999999999</v>
      </c>
      <c r="W2282">
        <v>0.95799999999999996</v>
      </c>
      <c r="X2282">
        <v>2</v>
      </c>
      <c r="Y2282">
        <v>3</v>
      </c>
      <c r="Z2282">
        <f>IF(AND(MIN(data!D2282:'data'!K2282, data!M2282:'data'!Y2282)&gt;=0, IF(data!L2282&lt;0, FALSE, data!L2282&lt;=95),COUNTA(data!D2282:'data'!Y2282)=22), 1, 0)</f>
        <v>0</v>
      </c>
      <c r="AA2282">
        <f>IF(data!D2282=3, IF(COUNTIFS(data!A:A, data!A2282, data!G:G, "&lt;&gt;2")=0, 1, 0), 0)</f>
        <v>0</v>
      </c>
      <c r="AB2282">
        <f>IF(AND(data!G2282=2, COUNTIFS(data!A:A, data!A2282, data!G:G, 2) = data!D2282), 1, 0)</f>
        <v>0</v>
      </c>
      <c r="AC2282" t="str">
        <f>IF(AB2282=1, data!D2282, "0")</f>
        <v>0</v>
      </c>
    </row>
    <row r="2283" spans="1:29" x14ac:dyDescent="0.25">
      <c r="A2283" s="1">
        <v>284151</v>
      </c>
      <c r="B2283">
        <v>1</v>
      </c>
      <c r="C2283" s="1" t="s">
        <v>2304</v>
      </c>
      <c r="D2283">
        <v>1</v>
      </c>
      <c r="E2283">
        <v>5</v>
      </c>
      <c r="F2283">
        <v>28</v>
      </c>
      <c r="G2283">
        <v>2</v>
      </c>
      <c r="H2283">
        <v>77</v>
      </c>
      <c r="I2283">
        <v>1</v>
      </c>
      <c r="J2283">
        <v>1</v>
      </c>
      <c r="K2283">
        <v>7</v>
      </c>
      <c r="L2283">
        <v>5</v>
      </c>
      <c r="M2283">
        <v>1</v>
      </c>
      <c r="N2283">
        <v>3</v>
      </c>
      <c r="O2283">
        <v>5</v>
      </c>
      <c r="P2283">
        <v>2</v>
      </c>
      <c r="Q2283">
        <v>0</v>
      </c>
      <c r="R2283">
        <v>-1</v>
      </c>
      <c r="S2283">
        <v>1</v>
      </c>
      <c r="T2283">
        <v>169.1</v>
      </c>
      <c r="U2283">
        <v>79</v>
      </c>
      <c r="V2283">
        <v>27.626999999999999</v>
      </c>
      <c r="W2283">
        <v>0.97699999999999998</v>
      </c>
      <c r="X2283">
        <v>1</v>
      </c>
      <c r="Y2283">
        <v>3</v>
      </c>
      <c r="Z2283">
        <f>IF(AND(MIN(data!D2283:'data'!K2283, data!M2283:'data'!Y2283)&gt;=0, IF(data!L2283&lt;0, FALSE, data!L2283&lt;=95),COUNTA(data!D2283:'data'!Y2283)=22), 1, 0)</f>
        <v>0</v>
      </c>
      <c r="AA2283">
        <f>IF(data!D2283=3, IF(COUNTIFS(data!A:A, data!A2283, data!G:G, "&lt;&gt;2")=0, 1, 0), 0)</f>
        <v>0</v>
      </c>
      <c r="AB2283">
        <f>IF(AND(data!G2283=2, COUNTIFS(data!A:A, data!A2283, data!G:G, 2) = data!D2283), 1, 0)</f>
        <v>1</v>
      </c>
      <c r="AC2283">
        <f>IF(AB2283=1, data!D2283, "0")</f>
        <v>1</v>
      </c>
    </row>
    <row r="2284" spans="1:29" x14ac:dyDescent="0.25">
      <c r="A2284" s="1">
        <v>284181</v>
      </c>
      <c r="B2284">
        <v>1</v>
      </c>
      <c r="C2284" s="1" t="s">
        <v>2305</v>
      </c>
      <c r="D2284">
        <v>1</v>
      </c>
      <c r="E2284">
        <v>5</v>
      </c>
      <c r="F2284">
        <v>28</v>
      </c>
      <c r="G2284">
        <v>2</v>
      </c>
      <c r="H2284">
        <v>51</v>
      </c>
      <c r="I2284">
        <v>2</v>
      </c>
      <c r="J2284">
        <v>1</v>
      </c>
      <c r="K2284">
        <v>2</v>
      </c>
      <c r="L2284">
        <v>13</v>
      </c>
      <c r="M2284">
        <v>2</v>
      </c>
      <c r="N2284">
        <v>4</v>
      </c>
      <c r="O2284">
        <v>1</v>
      </c>
      <c r="P2284">
        <v>1</v>
      </c>
      <c r="Q2284">
        <v>7</v>
      </c>
      <c r="R2284">
        <v>-1</v>
      </c>
      <c r="S2284">
        <v>1</v>
      </c>
      <c r="T2284">
        <v>161.1</v>
      </c>
      <c r="U2284">
        <v>57.3</v>
      </c>
      <c r="V2284">
        <v>22.077999999999999</v>
      </c>
      <c r="W2284">
        <v>-1</v>
      </c>
      <c r="X2284">
        <v>1</v>
      </c>
      <c r="Y2284">
        <v>3</v>
      </c>
      <c r="Z2284">
        <f>IF(AND(MIN(data!D2284:'data'!K2284, data!M2284:'data'!Y2284)&gt;=0, IF(data!L2284&lt;0, FALSE, data!L2284&lt;=95),COUNTA(data!D2284:'data'!Y2284)=22), 1, 0)</f>
        <v>0</v>
      </c>
      <c r="AA2284">
        <f>IF(data!D2284=3, IF(COUNTIFS(data!A:A, data!A2284, data!G:G, "&lt;&gt;2")=0, 1, 0), 0)</f>
        <v>0</v>
      </c>
      <c r="AB2284">
        <f>IF(AND(data!G2284=2, COUNTIFS(data!A:A, data!A2284, data!G:G, 2) = data!D2284), 1, 0)</f>
        <v>1</v>
      </c>
      <c r="AC2284">
        <f>IF(AB2284=1, data!D2284, "0")</f>
        <v>1</v>
      </c>
    </row>
    <row r="2285" spans="1:29" x14ac:dyDescent="0.25">
      <c r="A2285" s="1">
        <v>284271</v>
      </c>
      <c r="B2285">
        <v>1</v>
      </c>
      <c r="C2285" s="1" t="s">
        <v>2306</v>
      </c>
      <c r="D2285">
        <v>2</v>
      </c>
      <c r="E2285">
        <v>5</v>
      </c>
      <c r="F2285">
        <v>28</v>
      </c>
      <c r="G2285">
        <v>2</v>
      </c>
      <c r="H2285">
        <v>45</v>
      </c>
      <c r="I2285">
        <v>4</v>
      </c>
      <c r="J2285">
        <v>1</v>
      </c>
      <c r="K2285">
        <v>1</v>
      </c>
      <c r="L2285">
        <v>13</v>
      </c>
      <c r="M2285">
        <v>2</v>
      </c>
      <c r="N2285">
        <v>1</v>
      </c>
      <c r="O2285">
        <v>5</v>
      </c>
      <c r="P2285">
        <v>1</v>
      </c>
      <c r="Q2285">
        <v>10.5</v>
      </c>
      <c r="R2285">
        <v>-1</v>
      </c>
      <c r="S2285">
        <v>0</v>
      </c>
      <c r="T2285">
        <v>166.9</v>
      </c>
      <c r="U2285">
        <v>55.9</v>
      </c>
      <c r="V2285">
        <v>20.068000000000001</v>
      </c>
      <c r="W2285">
        <v>0.76700000000000002</v>
      </c>
      <c r="X2285">
        <v>1</v>
      </c>
      <c r="Y2285">
        <v>3</v>
      </c>
      <c r="Z2285">
        <f>IF(AND(MIN(data!D2285:'data'!K2285, data!M2285:'data'!Y2285)&gt;=0, IF(data!L2285&lt;0, FALSE, data!L2285&lt;=95),COUNTA(data!D2285:'data'!Y2285)=22), 1, 0)</f>
        <v>0</v>
      </c>
      <c r="AA2285">
        <f>IF(data!D2285=3, IF(COUNTIFS(data!A:A, data!A2285, data!G:G, "&lt;&gt;2")=0, 1, 0), 0)</f>
        <v>0</v>
      </c>
      <c r="AB2285">
        <f>IF(AND(data!G2285=2, COUNTIFS(data!A:A, data!A2285, data!G:G, 2) = data!D2285), 1, 0)</f>
        <v>1</v>
      </c>
      <c r="AC2285">
        <f>IF(AB2285=1, data!D2285, "0")</f>
        <v>2</v>
      </c>
    </row>
    <row r="2286" spans="1:29" x14ac:dyDescent="0.25">
      <c r="A2286" s="1">
        <v>284271</v>
      </c>
      <c r="B2286">
        <v>2</v>
      </c>
      <c r="C2286" s="1" t="s">
        <v>2307</v>
      </c>
      <c r="D2286">
        <v>2</v>
      </c>
      <c r="E2286">
        <v>5</v>
      </c>
      <c r="F2286">
        <v>28</v>
      </c>
      <c r="G2286">
        <v>2</v>
      </c>
      <c r="H2286">
        <v>12</v>
      </c>
      <c r="I2286">
        <v>-1</v>
      </c>
      <c r="J2286">
        <v>1</v>
      </c>
      <c r="K2286">
        <v>-1</v>
      </c>
      <c r="L2286">
        <v>13</v>
      </c>
      <c r="M2286">
        <v>2</v>
      </c>
      <c r="N2286">
        <v>-1</v>
      </c>
      <c r="O2286">
        <v>-1</v>
      </c>
      <c r="P2286">
        <v>-1</v>
      </c>
      <c r="Q2286">
        <v>-1</v>
      </c>
      <c r="R2286">
        <v>-1</v>
      </c>
      <c r="S2286">
        <v>-2</v>
      </c>
      <c r="T2286">
        <v>154.4</v>
      </c>
      <c r="U2286">
        <v>52</v>
      </c>
      <c r="V2286">
        <v>21.812999999999999</v>
      </c>
      <c r="W2286">
        <v>-1</v>
      </c>
      <c r="X2286">
        <v>2</v>
      </c>
      <c r="Y2286">
        <v>3</v>
      </c>
      <c r="Z2286">
        <f>IF(AND(MIN(data!D2286:'data'!K2286, data!M2286:'data'!Y2286)&gt;=0, IF(data!L2286&lt;0, FALSE, data!L2286&lt;=95),COUNTA(data!D2286:'data'!Y2286)=22), 1, 0)</f>
        <v>0</v>
      </c>
      <c r="AA2286">
        <f>IF(data!D2286=3, IF(COUNTIFS(data!A:A, data!A2286, data!G:G, "&lt;&gt;2")=0, 1, 0), 0)</f>
        <v>0</v>
      </c>
      <c r="AB2286">
        <f>IF(AND(data!G2286=2, COUNTIFS(data!A:A, data!A2286, data!G:G, 2) = data!D2286), 1, 0)</f>
        <v>1</v>
      </c>
      <c r="AC2286">
        <f>IF(AB2286=1, data!D2286, "0")</f>
        <v>2</v>
      </c>
    </row>
    <row r="2287" spans="1:29" x14ac:dyDescent="0.25">
      <c r="A2287" s="1">
        <v>284351</v>
      </c>
      <c r="B2287">
        <v>1</v>
      </c>
      <c r="C2287" s="1" t="s">
        <v>2308</v>
      </c>
      <c r="D2287">
        <v>3</v>
      </c>
      <c r="E2287">
        <v>5</v>
      </c>
      <c r="F2287">
        <v>28</v>
      </c>
      <c r="G2287">
        <v>2</v>
      </c>
      <c r="H2287">
        <v>47</v>
      </c>
      <c r="I2287">
        <v>2</v>
      </c>
      <c r="J2287">
        <v>1</v>
      </c>
      <c r="K2287">
        <v>1</v>
      </c>
      <c r="L2287">
        <v>19</v>
      </c>
      <c r="M2287">
        <v>2</v>
      </c>
      <c r="N2287">
        <v>1</v>
      </c>
      <c r="O2287">
        <v>5</v>
      </c>
      <c r="P2287">
        <v>1</v>
      </c>
      <c r="Q2287">
        <v>3.4910000000000001</v>
      </c>
      <c r="R2287">
        <v>-1</v>
      </c>
      <c r="S2287">
        <v>7</v>
      </c>
      <c r="T2287">
        <v>160.19999999999999</v>
      </c>
      <c r="U2287">
        <v>76.5</v>
      </c>
      <c r="V2287">
        <v>29.808</v>
      </c>
      <c r="W2287">
        <v>-1</v>
      </c>
      <c r="X2287">
        <v>2</v>
      </c>
      <c r="Y2287">
        <v>1</v>
      </c>
      <c r="Z2287">
        <f>IF(AND(MIN(data!D2287:'data'!K2287, data!M2287:'data'!Y2287)&gt;=0, IF(data!L2287&lt;0, FALSE, data!L2287&lt;=95),COUNTA(data!D2287:'data'!Y2287)=22), 1, 0)</f>
        <v>0</v>
      </c>
      <c r="AA2287">
        <f>IF(data!D2287=3, IF(COUNTIFS(data!A:A, data!A2287, data!G:G, "&lt;&gt;2")=0, 1, 0), 0)</f>
        <v>0</v>
      </c>
      <c r="AB2287">
        <f>IF(AND(data!G2287=2, COUNTIFS(data!A:A, data!A2287, data!G:G, 2) = data!D2287), 1, 0)</f>
        <v>0</v>
      </c>
      <c r="AC2287" t="str">
        <f>IF(AB2287=1, data!D2287, "0")</f>
        <v>0</v>
      </c>
    </row>
    <row r="2288" spans="1:29" x14ac:dyDescent="0.25">
      <c r="A2288" s="1">
        <v>284351</v>
      </c>
      <c r="B2288">
        <v>2</v>
      </c>
      <c r="C2288" s="1" t="s">
        <v>2309</v>
      </c>
      <c r="D2288">
        <v>3</v>
      </c>
      <c r="E2288">
        <v>5</v>
      </c>
      <c r="F2288">
        <v>28</v>
      </c>
      <c r="G2288">
        <v>1</v>
      </c>
      <c r="H2288">
        <v>49</v>
      </c>
      <c r="I2288">
        <v>2</v>
      </c>
      <c r="J2288">
        <v>1</v>
      </c>
      <c r="K2288">
        <v>4</v>
      </c>
      <c r="L2288">
        <v>19</v>
      </c>
      <c r="M2288">
        <v>1</v>
      </c>
      <c r="N2288">
        <v>4</v>
      </c>
      <c r="O2288">
        <v>3</v>
      </c>
      <c r="P2288">
        <v>1</v>
      </c>
      <c r="Q2288">
        <v>16</v>
      </c>
      <c r="R2288">
        <v>-1</v>
      </c>
      <c r="S2288">
        <v>0</v>
      </c>
      <c r="T2288">
        <v>171.4</v>
      </c>
      <c r="U2288">
        <v>69.7</v>
      </c>
      <c r="V2288">
        <v>23.725000000000001</v>
      </c>
      <c r="W2288">
        <v>-1</v>
      </c>
      <c r="X2288">
        <v>1</v>
      </c>
      <c r="Y2288">
        <v>3</v>
      </c>
      <c r="Z2288">
        <f>IF(AND(MIN(data!D2288:'data'!K2288, data!M2288:'data'!Y2288)&gt;=0, IF(data!L2288&lt;0, FALSE, data!L2288&lt;=95),COUNTA(data!D2288:'data'!Y2288)=22), 1, 0)</f>
        <v>0</v>
      </c>
      <c r="AA2288">
        <f>IF(data!D2288=3, IF(COUNTIFS(data!A:A, data!A2288, data!G:G, "&lt;&gt;2")=0, 1, 0), 0)</f>
        <v>0</v>
      </c>
      <c r="AB2288">
        <f>IF(AND(data!G2288=2, COUNTIFS(data!A:A, data!A2288, data!G:G, 2) = data!D2288), 1, 0)</f>
        <v>0</v>
      </c>
      <c r="AC2288" t="str">
        <f>IF(AB2288=1, data!D2288, "0")</f>
        <v>0</v>
      </c>
    </row>
    <row r="2289" spans="1:29" x14ac:dyDescent="0.25">
      <c r="A2289" s="1">
        <v>284351</v>
      </c>
      <c r="B2289">
        <v>3</v>
      </c>
      <c r="C2289" s="1" t="s">
        <v>2310</v>
      </c>
      <c r="D2289">
        <v>3</v>
      </c>
      <c r="E2289">
        <v>5</v>
      </c>
      <c r="F2289">
        <v>28</v>
      </c>
      <c r="G2289">
        <v>2</v>
      </c>
      <c r="H2289">
        <v>14</v>
      </c>
      <c r="I2289">
        <v>-1</v>
      </c>
      <c r="J2289">
        <v>1</v>
      </c>
      <c r="K2289">
        <v>-1</v>
      </c>
      <c r="L2289">
        <v>19</v>
      </c>
      <c r="M2289">
        <v>1</v>
      </c>
      <c r="N2289">
        <v>-1</v>
      </c>
      <c r="O2289">
        <v>-1</v>
      </c>
      <c r="P2289">
        <v>-1</v>
      </c>
      <c r="Q2289">
        <v>-1</v>
      </c>
      <c r="R2289">
        <v>-1</v>
      </c>
      <c r="S2289">
        <v>7</v>
      </c>
      <c r="T2289">
        <v>156.19999999999999</v>
      </c>
      <c r="U2289">
        <v>48.2</v>
      </c>
      <c r="V2289">
        <v>19.754999999999999</v>
      </c>
      <c r="W2289">
        <v>-1</v>
      </c>
      <c r="X2289">
        <v>1</v>
      </c>
      <c r="Y2289">
        <v>3</v>
      </c>
      <c r="Z2289">
        <f>IF(AND(MIN(data!D2289:'data'!K2289, data!M2289:'data'!Y2289)&gt;=0, IF(data!L2289&lt;0, FALSE, data!L2289&lt;=95),COUNTA(data!D2289:'data'!Y2289)=22), 1, 0)</f>
        <v>0</v>
      </c>
      <c r="AA2289">
        <f>IF(data!D2289=3, IF(COUNTIFS(data!A:A, data!A2289, data!G:G, "&lt;&gt;2")=0, 1, 0), 0)</f>
        <v>0</v>
      </c>
      <c r="AB2289">
        <f>IF(AND(data!G2289=2, COUNTIFS(data!A:A, data!A2289, data!G:G, 2) = data!D2289), 1, 0)</f>
        <v>0</v>
      </c>
      <c r="AC2289" t="str">
        <f>IF(AB2289=1, data!D2289, "0")</f>
        <v>0</v>
      </c>
    </row>
    <row r="2290" spans="1:29" x14ac:dyDescent="0.25">
      <c r="A2290" s="1">
        <v>285273</v>
      </c>
      <c r="B2290">
        <v>1</v>
      </c>
      <c r="C2290" s="1" t="s">
        <v>2311</v>
      </c>
      <c r="D2290">
        <v>1</v>
      </c>
      <c r="E2290">
        <v>9</v>
      </c>
      <c r="F2290">
        <v>20</v>
      </c>
      <c r="G2290">
        <v>1</v>
      </c>
      <c r="H2290">
        <v>28</v>
      </c>
      <c r="I2290">
        <v>1</v>
      </c>
      <c r="J2290">
        <v>1</v>
      </c>
      <c r="K2290">
        <v>1</v>
      </c>
      <c r="L2290">
        <v>18</v>
      </c>
      <c r="M2290">
        <v>1</v>
      </c>
      <c r="N2290">
        <v>1</v>
      </c>
      <c r="O2290">
        <v>5</v>
      </c>
      <c r="P2290">
        <v>1</v>
      </c>
      <c r="Q2290">
        <v>22.6875</v>
      </c>
      <c r="R2290">
        <v>-1</v>
      </c>
      <c r="S2290">
        <v>1</v>
      </c>
      <c r="T2290">
        <v>186.1</v>
      </c>
      <c r="U2290">
        <v>93</v>
      </c>
      <c r="V2290">
        <v>26.853000000000002</v>
      </c>
      <c r="W2290">
        <v>-1</v>
      </c>
      <c r="X2290">
        <v>1</v>
      </c>
      <c r="Y2290">
        <v>1</v>
      </c>
      <c r="Z2290">
        <f>IF(AND(MIN(data!D2290:'data'!K2290, data!M2290:'data'!Y2290)&gt;=0, IF(data!L2290&lt;0, FALSE, data!L2290&lt;=95),COUNTA(data!D2290:'data'!Y2290)=22), 1, 0)</f>
        <v>0</v>
      </c>
      <c r="AA2290">
        <f>IF(data!D2290=3, IF(COUNTIFS(data!A:A, data!A2290, data!G:G, "&lt;&gt;2")=0, 1, 0), 0)</f>
        <v>0</v>
      </c>
      <c r="AB2290">
        <f>IF(AND(data!G2290=2, COUNTIFS(data!A:A, data!A2290, data!G:G, 2) = data!D2290), 1, 0)</f>
        <v>0</v>
      </c>
      <c r="AC2290" t="str">
        <f>IF(AB2290=1, data!D2290, "0")</f>
        <v>0</v>
      </c>
    </row>
    <row r="2291" spans="1:29" x14ac:dyDescent="0.25">
      <c r="A2291" s="1">
        <v>285371</v>
      </c>
      <c r="B2291">
        <v>1</v>
      </c>
      <c r="C2291" s="1" t="s">
        <v>2312</v>
      </c>
      <c r="D2291">
        <v>3</v>
      </c>
      <c r="E2291">
        <v>9</v>
      </c>
      <c r="F2291">
        <v>20</v>
      </c>
      <c r="G2291">
        <v>1</v>
      </c>
      <c r="H2291">
        <v>32</v>
      </c>
      <c r="I2291">
        <v>6</v>
      </c>
      <c r="J2291">
        <v>1</v>
      </c>
      <c r="K2291">
        <v>2</v>
      </c>
      <c r="L2291">
        <v>18</v>
      </c>
      <c r="M2291">
        <v>1</v>
      </c>
      <c r="N2291">
        <v>4</v>
      </c>
      <c r="O2291">
        <v>3</v>
      </c>
      <c r="P2291">
        <v>1</v>
      </c>
      <c r="Q2291">
        <v>28</v>
      </c>
      <c r="R2291">
        <v>-1</v>
      </c>
      <c r="S2291">
        <v>1</v>
      </c>
      <c r="T2291">
        <v>182.6</v>
      </c>
      <c r="U2291">
        <v>77.8</v>
      </c>
      <c r="V2291">
        <v>23.332999999999998</v>
      </c>
      <c r="W2291">
        <v>0.88600000000000001</v>
      </c>
      <c r="X2291">
        <v>1</v>
      </c>
      <c r="Y2291">
        <v>3</v>
      </c>
      <c r="Z2291">
        <f>IF(AND(MIN(data!D2291:'data'!K2291, data!M2291:'data'!Y2291)&gt;=0, IF(data!L2291&lt;0, FALSE, data!L2291&lt;=95),COUNTA(data!D2291:'data'!Y2291)=22), 1, 0)</f>
        <v>0</v>
      </c>
      <c r="AA2291">
        <f>IF(data!D2291=3, IF(COUNTIFS(data!A:A, data!A2291, data!G:G, "&lt;&gt;2")=0, 1, 0), 0)</f>
        <v>0</v>
      </c>
      <c r="AB2291">
        <f>IF(AND(data!G2291=2, COUNTIFS(data!A:A, data!A2291, data!G:G, 2) = data!D2291), 1, 0)</f>
        <v>0</v>
      </c>
      <c r="AC2291" t="str">
        <f>IF(AB2291=1, data!D2291, "0")</f>
        <v>0</v>
      </c>
    </row>
    <row r="2292" spans="1:29" x14ac:dyDescent="0.25">
      <c r="A2292" s="1">
        <v>285371</v>
      </c>
      <c r="B2292">
        <v>2</v>
      </c>
      <c r="C2292" s="1" t="s">
        <v>2313</v>
      </c>
      <c r="D2292">
        <v>3</v>
      </c>
      <c r="E2292">
        <v>9</v>
      </c>
      <c r="F2292">
        <v>20</v>
      </c>
      <c r="G2292">
        <v>2</v>
      </c>
      <c r="H2292">
        <v>33</v>
      </c>
      <c r="I2292">
        <v>6</v>
      </c>
      <c r="J2292">
        <v>1</v>
      </c>
      <c r="K2292">
        <v>1</v>
      </c>
      <c r="L2292">
        <v>18</v>
      </c>
      <c r="M2292">
        <v>2</v>
      </c>
      <c r="N2292">
        <v>2</v>
      </c>
      <c r="O2292">
        <v>5</v>
      </c>
      <c r="P2292">
        <v>1</v>
      </c>
      <c r="Q2292">
        <v>5.31</v>
      </c>
      <c r="R2292">
        <v>-1</v>
      </c>
      <c r="S2292">
        <v>3</v>
      </c>
      <c r="T2292">
        <v>165.5</v>
      </c>
      <c r="U2292">
        <v>75.5</v>
      </c>
      <c r="V2292">
        <v>27.565000000000001</v>
      </c>
      <c r="W2292">
        <v>0.82</v>
      </c>
      <c r="X2292">
        <v>2</v>
      </c>
      <c r="Y2292">
        <v>1</v>
      </c>
      <c r="Z2292">
        <f>IF(AND(MIN(data!D2292:'data'!K2292, data!M2292:'data'!Y2292)&gt;=0, IF(data!L2292&lt;0, FALSE, data!L2292&lt;=95),COUNTA(data!D2292:'data'!Y2292)=22), 1, 0)</f>
        <v>0</v>
      </c>
      <c r="AA2292">
        <f>IF(data!D2292=3, IF(COUNTIFS(data!A:A, data!A2292, data!G:G, "&lt;&gt;2")=0, 1, 0), 0)</f>
        <v>0</v>
      </c>
      <c r="AB2292">
        <f>IF(AND(data!G2292=2, COUNTIFS(data!A:A, data!A2292, data!G:G, 2) = data!D2292), 1, 0)</f>
        <v>0</v>
      </c>
      <c r="AC2292" t="str">
        <f>IF(AB2292=1, data!D2292, "0")</f>
        <v>0</v>
      </c>
    </row>
    <row r="2293" spans="1:29" x14ac:dyDescent="0.25">
      <c r="A2293" s="1">
        <v>285371</v>
      </c>
      <c r="B2293">
        <v>3</v>
      </c>
      <c r="C2293" s="1" t="s">
        <v>2314</v>
      </c>
      <c r="D2293">
        <v>3</v>
      </c>
      <c r="E2293">
        <v>9</v>
      </c>
      <c r="F2293">
        <v>20</v>
      </c>
      <c r="G2293">
        <v>2</v>
      </c>
      <c r="H2293">
        <v>0</v>
      </c>
      <c r="I2293">
        <v>-1</v>
      </c>
      <c r="J2293">
        <v>1</v>
      </c>
      <c r="K2293">
        <v>-1</v>
      </c>
      <c r="L2293">
        <v>18</v>
      </c>
      <c r="M2293">
        <v>1</v>
      </c>
      <c r="N2293">
        <v>-1</v>
      </c>
      <c r="O2293">
        <v>-1</v>
      </c>
      <c r="P2293">
        <v>-1</v>
      </c>
      <c r="Q2293">
        <v>-1</v>
      </c>
      <c r="R2293">
        <v>-1</v>
      </c>
      <c r="S2293">
        <v>-2</v>
      </c>
      <c r="T2293">
        <v>-1</v>
      </c>
      <c r="U2293">
        <v>5.2</v>
      </c>
      <c r="V2293">
        <v>-1</v>
      </c>
      <c r="W2293">
        <v>-1</v>
      </c>
      <c r="X2293">
        <v>-2</v>
      </c>
      <c r="Y2293">
        <v>-2</v>
      </c>
      <c r="Z2293">
        <f>IF(AND(MIN(data!D2293:'data'!K2293, data!M2293:'data'!Y2293)&gt;=0, IF(data!L2293&lt;0, FALSE, data!L2293&lt;=95),COUNTA(data!D2293:'data'!Y2293)=22), 1, 0)</f>
        <v>0</v>
      </c>
      <c r="AA2293">
        <f>IF(data!D2293=3, IF(COUNTIFS(data!A:A, data!A2293, data!G:G, "&lt;&gt;2")=0, 1, 0), 0)</f>
        <v>0</v>
      </c>
      <c r="AB2293">
        <f>IF(AND(data!G2293=2, COUNTIFS(data!A:A, data!A2293, data!G:G, 2) = data!D2293), 1, 0)</f>
        <v>0</v>
      </c>
      <c r="AC2293" t="str">
        <f>IF(AB2293=1, data!D2293, "0")</f>
        <v>0</v>
      </c>
    </row>
    <row r="2294" spans="1:29" x14ac:dyDescent="0.25">
      <c r="A2294" s="1">
        <v>286051</v>
      </c>
      <c r="B2294">
        <v>1</v>
      </c>
      <c r="C2294" s="1" t="s">
        <v>2315</v>
      </c>
      <c r="D2294">
        <v>4</v>
      </c>
      <c r="E2294">
        <v>4</v>
      </c>
      <c r="F2294">
        <v>24</v>
      </c>
      <c r="G2294">
        <v>1</v>
      </c>
      <c r="H2294">
        <v>37</v>
      </c>
      <c r="I2294">
        <v>6</v>
      </c>
      <c r="J2294">
        <v>1</v>
      </c>
      <c r="K2294">
        <v>7</v>
      </c>
      <c r="L2294">
        <v>10</v>
      </c>
      <c r="M2294">
        <v>1</v>
      </c>
      <c r="N2294">
        <v>3</v>
      </c>
      <c r="O2294">
        <v>5</v>
      </c>
      <c r="P2294">
        <v>1</v>
      </c>
      <c r="Q2294">
        <v>57.5</v>
      </c>
      <c r="R2294">
        <v>-1</v>
      </c>
      <c r="S2294">
        <v>0</v>
      </c>
      <c r="T2294">
        <v>184.2</v>
      </c>
      <c r="U2294">
        <v>81.599999999999994</v>
      </c>
      <c r="V2294">
        <v>24.05</v>
      </c>
      <c r="W2294">
        <v>-1</v>
      </c>
      <c r="X2294">
        <v>-8</v>
      </c>
      <c r="Y2294">
        <v>3</v>
      </c>
      <c r="Z2294">
        <f>IF(AND(MIN(data!D2294:'data'!K2294, data!M2294:'data'!Y2294)&gt;=0, IF(data!L2294&lt;0, FALSE, data!L2294&lt;=95),COUNTA(data!D2294:'data'!Y2294)=22), 1, 0)</f>
        <v>0</v>
      </c>
      <c r="AA2294">
        <f>IF(data!D2294=3, IF(COUNTIFS(data!A:A, data!A2294, data!G:G, "&lt;&gt;2")=0, 1, 0), 0)</f>
        <v>0</v>
      </c>
      <c r="AB2294">
        <f>IF(AND(data!G2294=2, COUNTIFS(data!A:A, data!A2294, data!G:G, 2) = data!D2294), 1, 0)</f>
        <v>0</v>
      </c>
      <c r="AC2294" t="str">
        <f>IF(AB2294=1, data!D2294, "0")</f>
        <v>0</v>
      </c>
    </row>
    <row r="2295" spans="1:29" x14ac:dyDescent="0.25">
      <c r="A2295" s="1">
        <v>286051</v>
      </c>
      <c r="B2295">
        <v>2</v>
      </c>
      <c r="C2295" s="1" t="s">
        <v>2316</v>
      </c>
      <c r="D2295">
        <v>4</v>
      </c>
      <c r="E2295">
        <v>4</v>
      </c>
      <c r="F2295">
        <v>24</v>
      </c>
      <c r="G2295">
        <v>2</v>
      </c>
      <c r="H2295">
        <v>34</v>
      </c>
      <c r="I2295">
        <v>6</v>
      </c>
      <c r="J2295">
        <v>1</v>
      </c>
      <c r="K2295">
        <v>5</v>
      </c>
      <c r="L2295">
        <v>10</v>
      </c>
      <c r="M2295">
        <v>3</v>
      </c>
      <c r="N2295">
        <v>3</v>
      </c>
      <c r="O2295">
        <v>5</v>
      </c>
      <c r="P2295">
        <v>1</v>
      </c>
      <c r="Q2295">
        <v>0.40400000000000003</v>
      </c>
      <c r="R2295">
        <v>-1</v>
      </c>
      <c r="S2295">
        <v>1</v>
      </c>
      <c r="T2295">
        <v>156.19999999999999</v>
      </c>
      <c r="U2295">
        <v>67.599999999999994</v>
      </c>
      <c r="V2295">
        <v>27.707000000000001</v>
      </c>
      <c r="W2295">
        <v>-1</v>
      </c>
      <c r="X2295">
        <v>2</v>
      </c>
      <c r="Y2295">
        <v>1</v>
      </c>
      <c r="Z2295">
        <f>IF(AND(MIN(data!D2295:'data'!K2295, data!M2295:'data'!Y2295)&gt;=0, IF(data!L2295&lt;0, FALSE, data!L2295&lt;=95),COUNTA(data!D2295:'data'!Y2295)=22), 1, 0)</f>
        <v>0</v>
      </c>
      <c r="AA2295">
        <f>IF(data!D2295=3, IF(COUNTIFS(data!A:A, data!A2295, data!G:G, "&lt;&gt;2")=0, 1, 0), 0)</f>
        <v>0</v>
      </c>
      <c r="AB2295">
        <f>IF(AND(data!G2295=2, COUNTIFS(data!A:A, data!A2295, data!G:G, 2) = data!D2295), 1, 0)</f>
        <v>0</v>
      </c>
      <c r="AC2295" t="str">
        <f>IF(AB2295=1, data!D2295, "0")</f>
        <v>0</v>
      </c>
    </row>
    <row r="2296" spans="1:29" x14ac:dyDescent="0.25">
      <c r="A2296" s="1">
        <v>286051</v>
      </c>
      <c r="B2296">
        <v>3</v>
      </c>
      <c r="C2296" s="1" t="s">
        <v>2317</v>
      </c>
      <c r="D2296">
        <v>4</v>
      </c>
      <c r="E2296">
        <v>4</v>
      </c>
      <c r="F2296">
        <v>24</v>
      </c>
      <c r="G2296">
        <v>1</v>
      </c>
      <c r="H2296">
        <v>15</v>
      </c>
      <c r="I2296">
        <v>-1</v>
      </c>
      <c r="J2296">
        <v>1</v>
      </c>
      <c r="K2296">
        <v>-1</v>
      </c>
      <c r="L2296">
        <v>10</v>
      </c>
      <c r="M2296">
        <v>2</v>
      </c>
      <c r="N2296">
        <v>-1</v>
      </c>
      <c r="O2296">
        <v>-1</v>
      </c>
      <c r="P2296">
        <v>-1</v>
      </c>
      <c r="Q2296">
        <v>-1</v>
      </c>
      <c r="R2296">
        <v>-1</v>
      </c>
      <c r="S2296">
        <v>0</v>
      </c>
      <c r="T2296">
        <v>174.5</v>
      </c>
      <c r="U2296">
        <v>61.8</v>
      </c>
      <c r="V2296">
        <v>20.295000000000002</v>
      </c>
      <c r="W2296">
        <v>-1</v>
      </c>
      <c r="X2296">
        <v>1</v>
      </c>
      <c r="Y2296">
        <v>3</v>
      </c>
      <c r="Z2296">
        <f>IF(AND(MIN(data!D2296:'data'!K2296, data!M2296:'data'!Y2296)&gt;=0, IF(data!L2296&lt;0, FALSE, data!L2296&lt;=95),COUNTA(data!D2296:'data'!Y2296)=22), 1, 0)</f>
        <v>0</v>
      </c>
      <c r="AA2296">
        <f>IF(data!D2296=3, IF(COUNTIFS(data!A:A, data!A2296, data!G:G, "&lt;&gt;2")=0, 1, 0), 0)</f>
        <v>0</v>
      </c>
      <c r="AB2296">
        <f>IF(AND(data!G2296=2, COUNTIFS(data!A:A, data!A2296, data!G:G, 2) = data!D2296), 1, 0)</f>
        <v>0</v>
      </c>
      <c r="AC2296" t="str">
        <f>IF(AB2296=1, data!D2296, "0")</f>
        <v>0</v>
      </c>
    </row>
    <row r="2297" spans="1:29" x14ac:dyDescent="0.25">
      <c r="A2297" s="1">
        <v>286051</v>
      </c>
      <c r="B2297">
        <v>4</v>
      </c>
      <c r="C2297" s="1" t="s">
        <v>2318</v>
      </c>
      <c r="D2297">
        <v>4</v>
      </c>
      <c r="E2297">
        <v>4</v>
      </c>
      <c r="F2297">
        <v>24</v>
      </c>
      <c r="G2297">
        <v>1</v>
      </c>
      <c r="H2297">
        <v>11</v>
      </c>
      <c r="I2297">
        <v>-1</v>
      </c>
      <c r="J2297">
        <v>1</v>
      </c>
      <c r="K2297">
        <v>-1</v>
      </c>
      <c r="L2297">
        <v>10</v>
      </c>
      <c r="M2297">
        <v>1</v>
      </c>
      <c r="N2297">
        <v>-1</v>
      </c>
      <c r="O2297">
        <v>-1</v>
      </c>
      <c r="P2297">
        <v>-1</v>
      </c>
      <c r="Q2297">
        <v>-1</v>
      </c>
      <c r="R2297">
        <v>-1</v>
      </c>
      <c r="S2297">
        <v>-2</v>
      </c>
      <c r="T2297">
        <v>161.69999999999999</v>
      </c>
      <c r="U2297">
        <v>70.599999999999994</v>
      </c>
      <c r="V2297">
        <v>27.001000000000001</v>
      </c>
      <c r="W2297">
        <v>-1</v>
      </c>
      <c r="X2297">
        <v>2</v>
      </c>
      <c r="Y2297">
        <v>1</v>
      </c>
      <c r="Z2297">
        <f>IF(AND(MIN(data!D2297:'data'!K2297, data!M2297:'data'!Y2297)&gt;=0, IF(data!L2297&lt;0, FALSE, data!L2297&lt;=95),COUNTA(data!D2297:'data'!Y2297)=22), 1, 0)</f>
        <v>0</v>
      </c>
      <c r="AA2297">
        <f>IF(data!D2297=3, IF(COUNTIFS(data!A:A, data!A2297, data!G:G, "&lt;&gt;2")=0, 1, 0), 0)</f>
        <v>0</v>
      </c>
      <c r="AB2297">
        <f>IF(AND(data!G2297=2, COUNTIFS(data!A:A, data!A2297, data!G:G, 2) = data!D2297), 1, 0)</f>
        <v>0</v>
      </c>
      <c r="AC2297" t="str">
        <f>IF(AB2297=1, data!D2297, "0")</f>
        <v>0</v>
      </c>
    </row>
    <row r="2298" spans="1:29" x14ac:dyDescent="0.25">
      <c r="A2298" s="1">
        <v>286201</v>
      </c>
      <c r="B2298">
        <v>1</v>
      </c>
      <c r="C2298" s="1" t="s">
        <v>2319</v>
      </c>
      <c r="D2298">
        <v>1</v>
      </c>
      <c r="E2298">
        <v>4</v>
      </c>
      <c r="F2298">
        <v>24</v>
      </c>
      <c r="G2298">
        <v>2</v>
      </c>
      <c r="H2298">
        <v>59</v>
      </c>
      <c r="I2298">
        <v>4</v>
      </c>
      <c r="J2298">
        <v>1</v>
      </c>
      <c r="K2298">
        <v>6</v>
      </c>
      <c r="L2298">
        <v>7</v>
      </c>
      <c r="M2298">
        <v>2</v>
      </c>
      <c r="N2298">
        <v>4</v>
      </c>
      <c r="O2298">
        <v>3</v>
      </c>
      <c r="P2298">
        <v>1</v>
      </c>
      <c r="Q2298">
        <v>10.029</v>
      </c>
      <c r="R2298">
        <v>-1</v>
      </c>
      <c r="S2298">
        <v>0</v>
      </c>
      <c r="T2298">
        <v>167.6</v>
      </c>
      <c r="U2298">
        <v>87.1</v>
      </c>
      <c r="V2298">
        <v>31.007999999999999</v>
      </c>
      <c r="W2298">
        <v>0.82599999999999996</v>
      </c>
      <c r="X2298">
        <v>2</v>
      </c>
      <c r="Y2298">
        <v>1</v>
      </c>
      <c r="Z2298">
        <f>IF(AND(MIN(data!D2298:'data'!K2298, data!M2298:'data'!Y2298)&gt;=0, IF(data!L2298&lt;0, FALSE, data!L2298&lt;=95),COUNTA(data!D2298:'data'!Y2298)=22), 1, 0)</f>
        <v>0</v>
      </c>
      <c r="AA2298">
        <f>IF(data!D2298=3, IF(COUNTIFS(data!A:A, data!A2298, data!G:G, "&lt;&gt;2")=0, 1, 0), 0)</f>
        <v>0</v>
      </c>
      <c r="AB2298">
        <f>IF(AND(data!G2298=2, COUNTIFS(data!A:A, data!A2298, data!G:G, 2) = data!D2298), 1, 0)</f>
        <v>1</v>
      </c>
      <c r="AC2298">
        <f>IF(AB2298=1, data!D2298, "0")</f>
        <v>1</v>
      </c>
    </row>
    <row r="2299" spans="1:29" x14ac:dyDescent="0.25">
      <c r="A2299" s="1">
        <v>286271</v>
      </c>
      <c r="B2299">
        <v>1</v>
      </c>
      <c r="C2299" s="1" t="s">
        <v>2320</v>
      </c>
      <c r="D2299">
        <v>4</v>
      </c>
      <c r="E2299">
        <v>4</v>
      </c>
      <c r="F2299">
        <v>24</v>
      </c>
      <c r="G2299">
        <v>1</v>
      </c>
      <c r="H2299">
        <v>42</v>
      </c>
      <c r="I2299">
        <v>2</v>
      </c>
      <c r="J2299">
        <v>1</v>
      </c>
      <c r="K2299">
        <v>3</v>
      </c>
      <c r="L2299">
        <v>24</v>
      </c>
      <c r="M2299">
        <v>1</v>
      </c>
      <c r="N2299">
        <v>1</v>
      </c>
      <c r="O2299">
        <v>5</v>
      </c>
      <c r="P2299">
        <v>1</v>
      </c>
      <c r="Q2299">
        <v>12.404</v>
      </c>
      <c r="R2299">
        <v>-1</v>
      </c>
      <c r="S2299">
        <v>0</v>
      </c>
      <c r="T2299">
        <v>180.6</v>
      </c>
      <c r="U2299">
        <v>79.900000000000006</v>
      </c>
      <c r="V2299">
        <v>24.497</v>
      </c>
      <c r="W2299">
        <v>0.88300000000000001</v>
      </c>
      <c r="X2299">
        <v>1</v>
      </c>
      <c r="Y2299">
        <v>3</v>
      </c>
      <c r="Z2299">
        <f>IF(AND(MIN(data!D2299:'data'!K2299, data!M2299:'data'!Y2299)&gt;=0, IF(data!L2299&lt;0, FALSE, data!L2299&lt;=95),COUNTA(data!D2299:'data'!Y2299)=22), 1, 0)</f>
        <v>0</v>
      </c>
      <c r="AA2299">
        <f>IF(data!D2299=3, IF(COUNTIFS(data!A:A, data!A2299, data!G:G, "&lt;&gt;2")=0, 1, 0), 0)</f>
        <v>0</v>
      </c>
      <c r="AB2299">
        <f>IF(AND(data!G2299=2, COUNTIFS(data!A:A, data!A2299, data!G:G, 2) = data!D2299), 1, 0)</f>
        <v>0</v>
      </c>
      <c r="AC2299" t="str">
        <f>IF(AB2299=1, data!D2299, "0")</f>
        <v>0</v>
      </c>
    </row>
    <row r="2300" spans="1:29" x14ac:dyDescent="0.25">
      <c r="A2300" s="1">
        <v>286271</v>
      </c>
      <c r="B2300">
        <v>2</v>
      </c>
      <c r="C2300" s="1" t="s">
        <v>2321</v>
      </c>
      <c r="D2300">
        <v>4</v>
      </c>
      <c r="E2300">
        <v>4</v>
      </c>
      <c r="F2300">
        <v>24</v>
      </c>
      <c r="G2300">
        <v>2</v>
      </c>
      <c r="H2300">
        <v>41</v>
      </c>
      <c r="I2300">
        <v>2</v>
      </c>
      <c r="J2300">
        <v>1</v>
      </c>
      <c r="K2300">
        <v>3</v>
      </c>
      <c r="L2300">
        <v>24</v>
      </c>
      <c r="M2300">
        <v>1</v>
      </c>
      <c r="N2300">
        <v>1</v>
      </c>
      <c r="O2300">
        <v>5</v>
      </c>
      <c r="P2300">
        <v>1</v>
      </c>
      <c r="Q2300">
        <v>6.24</v>
      </c>
      <c r="R2300">
        <v>-1</v>
      </c>
      <c r="S2300">
        <v>0</v>
      </c>
      <c r="T2300">
        <v>155.69999999999999</v>
      </c>
      <c r="U2300">
        <v>62.9</v>
      </c>
      <c r="V2300">
        <v>25.946000000000002</v>
      </c>
      <c r="W2300">
        <v>0.77600000000000002</v>
      </c>
      <c r="X2300">
        <v>2</v>
      </c>
      <c r="Y2300">
        <v>1</v>
      </c>
      <c r="Z2300">
        <f>IF(AND(MIN(data!D2300:'data'!K2300, data!M2300:'data'!Y2300)&gt;=0, IF(data!L2300&lt;0, FALSE, data!L2300&lt;=95),COUNTA(data!D2300:'data'!Y2300)=22), 1, 0)</f>
        <v>0</v>
      </c>
      <c r="AA2300">
        <f>IF(data!D2300=3, IF(COUNTIFS(data!A:A, data!A2300, data!G:G, "&lt;&gt;2")=0, 1, 0), 0)</f>
        <v>0</v>
      </c>
      <c r="AB2300">
        <f>IF(AND(data!G2300=2, COUNTIFS(data!A:A, data!A2300, data!G:G, 2) = data!D2300), 1, 0)</f>
        <v>0</v>
      </c>
      <c r="AC2300" t="str">
        <f>IF(AB2300=1, data!D2300, "0")</f>
        <v>0</v>
      </c>
    </row>
    <row r="2301" spans="1:29" x14ac:dyDescent="0.25">
      <c r="A2301" s="1">
        <v>286271</v>
      </c>
      <c r="B2301">
        <v>3</v>
      </c>
      <c r="C2301" s="1" t="s">
        <v>2322</v>
      </c>
      <c r="D2301">
        <v>4</v>
      </c>
      <c r="E2301">
        <v>4</v>
      </c>
      <c r="F2301">
        <v>24</v>
      </c>
      <c r="G2301">
        <v>1</v>
      </c>
      <c r="H2301">
        <v>17</v>
      </c>
      <c r="I2301">
        <v>1</v>
      </c>
      <c r="J2301">
        <v>1</v>
      </c>
      <c r="K2301">
        <v>3</v>
      </c>
      <c r="L2301">
        <v>24</v>
      </c>
      <c r="M2301">
        <v>1</v>
      </c>
      <c r="N2301">
        <v>1</v>
      </c>
      <c r="O2301">
        <v>5</v>
      </c>
      <c r="P2301">
        <v>1</v>
      </c>
      <c r="Q2301">
        <v>9.1430000000000007</v>
      </c>
      <c r="R2301">
        <v>4</v>
      </c>
      <c r="S2301">
        <v>0</v>
      </c>
      <c r="T2301">
        <v>179.2</v>
      </c>
      <c r="U2301">
        <v>61.2</v>
      </c>
      <c r="V2301">
        <v>19.058</v>
      </c>
      <c r="W2301">
        <v>0.85599999999999998</v>
      </c>
      <c r="X2301">
        <v>-8</v>
      </c>
      <c r="Y2301">
        <v>3</v>
      </c>
      <c r="Z2301">
        <f>IF(AND(MIN(data!D2301:'data'!K2301, data!M2301:'data'!Y2301)&gt;=0, IF(data!L2301&lt;0, FALSE, data!L2301&lt;=95),COUNTA(data!D2301:'data'!Y2301)=22), 1, 0)</f>
        <v>0</v>
      </c>
      <c r="AA2301">
        <f>IF(data!D2301=3, IF(COUNTIFS(data!A:A, data!A2301, data!G:G, "&lt;&gt;2")=0, 1, 0), 0)</f>
        <v>0</v>
      </c>
      <c r="AB2301">
        <f>IF(AND(data!G2301=2, COUNTIFS(data!A:A, data!A2301, data!G:G, 2) = data!D2301), 1, 0)</f>
        <v>0</v>
      </c>
      <c r="AC2301" t="str">
        <f>IF(AB2301=1, data!D2301, "0")</f>
        <v>0</v>
      </c>
    </row>
    <row r="2302" spans="1:29" x14ac:dyDescent="0.25">
      <c r="A2302" s="1">
        <v>286271</v>
      </c>
      <c r="B2302">
        <v>4</v>
      </c>
      <c r="C2302" s="1" t="s">
        <v>2323</v>
      </c>
      <c r="D2302">
        <v>4</v>
      </c>
      <c r="E2302">
        <v>4</v>
      </c>
      <c r="F2302">
        <v>24</v>
      </c>
      <c r="G2302">
        <v>2</v>
      </c>
      <c r="H2302">
        <v>13</v>
      </c>
      <c r="I2302">
        <v>-1</v>
      </c>
      <c r="J2302">
        <v>1</v>
      </c>
      <c r="K2302">
        <v>-1</v>
      </c>
      <c r="L2302">
        <v>24</v>
      </c>
      <c r="M2302">
        <v>1</v>
      </c>
      <c r="N2302">
        <v>-1</v>
      </c>
      <c r="O2302">
        <v>-1</v>
      </c>
      <c r="P2302">
        <v>-1</v>
      </c>
      <c r="Q2302">
        <v>-1</v>
      </c>
      <c r="R2302">
        <v>-1</v>
      </c>
      <c r="S2302">
        <v>0</v>
      </c>
      <c r="T2302">
        <v>160.9</v>
      </c>
      <c r="U2302">
        <v>49.5</v>
      </c>
      <c r="V2302">
        <v>19.12</v>
      </c>
      <c r="W2302">
        <v>-1</v>
      </c>
      <c r="X2302">
        <v>1</v>
      </c>
      <c r="Y2302">
        <v>3</v>
      </c>
      <c r="Z2302">
        <f>IF(AND(MIN(data!D2302:'data'!K2302, data!M2302:'data'!Y2302)&gt;=0, IF(data!L2302&lt;0, FALSE, data!L2302&lt;=95),COUNTA(data!D2302:'data'!Y2302)=22), 1, 0)</f>
        <v>0</v>
      </c>
      <c r="AA2302">
        <f>IF(data!D2302=3, IF(COUNTIFS(data!A:A, data!A2302, data!G:G, "&lt;&gt;2")=0, 1, 0), 0)</f>
        <v>0</v>
      </c>
      <c r="AB2302">
        <f>IF(AND(data!G2302=2, COUNTIFS(data!A:A, data!A2302, data!G:G, 2) = data!D2302), 1, 0)</f>
        <v>0</v>
      </c>
      <c r="AC2302" t="str">
        <f>IF(AB2302=1, data!D2302, "0")</f>
        <v>0</v>
      </c>
    </row>
    <row r="2303" spans="1:29" x14ac:dyDescent="0.25">
      <c r="A2303" s="1">
        <v>286341</v>
      </c>
      <c r="B2303">
        <v>1</v>
      </c>
      <c r="C2303" s="1" t="s">
        <v>2324</v>
      </c>
      <c r="D2303">
        <v>1</v>
      </c>
      <c r="E2303">
        <v>4</v>
      </c>
      <c r="F2303">
        <v>24</v>
      </c>
      <c r="G2303">
        <v>1</v>
      </c>
      <c r="H2303">
        <v>47</v>
      </c>
      <c r="I2303">
        <v>1</v>
      </c>
      <c r="J2303">
        <v>2</v>
      </c>
      <c r="K2303">
        <v>1</v>
      </c>
      <c r="L2303">
        <v>18</v>
      </c>
      <c r="M2303">
        <v>2</v>
      </c>
      <c r="N2303">
        <v>1</v>
      </c>
      <c r="O2303">
        <v>5</v>
      </c>
      <c r="P2303">
        <v>1</v>
      </c>
      <c r="Q2303">
        <v>12.483000000000001</v>
      </c>
      <c r="R2303">
        <v>-1</v>
      </c>
      <c r="S2303">
        <v>0</v>
      </c>
      <c r="T2303">
        <v>155.9</v>
      </c>
      <c r="U2303">
        <v>70.599999999999994</v>
      </c>
      <c r="V2303">
        <v>29.047999999999998</v>
      </c>
      <c r="W2303">
        <v>0.82799999999999996</v>
      </c>
      <c r="X2303">
        <v>2</v>
      </c>
      <c r="Y2303">
        <v>1</v>
      </c>
      <c r="Z2303">
        <f>IF(AND(MIN(data!D2303:'data'!K2303, data!M2303:'data'!Y2303)&gt;=0, IF(data!L2303&lt;0, FALSE, data!L2303&lt;=95),COUNTA(data!D2303:'data'!Y2303)=22), 1, 0)</f>
        <v>0</v>
      </c>
      <c r="AA2303">
        <f>IF(data!D2303=3, IF(COUNTIFS(data!A:A, data!A2303, data!G:G, "&lt;&gt;2")=0, 1, 0), 0)</f>
        <v>0</v>
      </c>
      <c r="AB2303">
        <f>IF(AND(data!G2303=2, COUNTIFS(data!A:A, data!A2303, data!G:G, 2) = data!D2303), 1, 0)</f>
        <v>0</v>
      </c>
      <c r="AC2303" t="str">
        <f>IF(AB2303=1, data!D2303, "0")</f>
        <v>0</v>
      </c>
    </row>
    <row r="2304" spans="1:29" x14ac:dyDescent="0.25">
      <c r="A2304" s="1">
        <v>286351</v>
      </c>
      <c r="B2304">
        <v>1</v>
      </c>
      <c r="C2304" s="1" t="s">
        <v>2325</v>
      </c>
      <c r="D2304">
        <v>1</v>
      </c>
      <c r="E2304">
        <v>4</v>
      </c>
      <c r="F2304">
        <v>24</v>
      </c>
      <c r="G2304">
        <v>2</v>
      </c>
      <c r="H2304">
        <v>67</v>
      </c>
      <c r="I2304">
        <v>5</v>
      </c>
      <c r="J2304">
        <v>1</v>
      </c>
      <c r="K2304">
        <v>7</v>
      </c>
      <c r="L2304">
        <v>6</v>
      </c>
      <c r="M2304">
        <v>2</v>
      </c>
      <c r="N2304">
        <v>3</v>
      </c>
      <c r="O2304">
        <v>5</v>
      </c>
      <c r="P2304">
        <v>1</v>
      </c>
      <c r="Q2304">
        <v>0.374</v>
      </c>
      <c r="R2304">
        <v>-1</v>
      </c>
      <c r="S2304">
        <v>0</v>
      </c>
      <c r="T2304">
        <v>159.9</v>
      </c>
      <c r="U2304">
        <v>89.5</v>
      </c>
      <c r="V2304">
        <v>35.005000000000003</v>
      </c>
      <c r="W2304">
        <v>0.79200000000000004</v>
      </c>
      <c r="X2304">
        <v>2</v>
      </c>
      <c r="Y2304">
        <v>1</v>
      </c>
      <c r="Z2304">
        <f>IF(AND(MIN(data!D2304:'data'!K2304, data!M2304:'data'!Y2304)&gt;=0, IF(data!L2304&lt;0, FALSE, data!L2304&lt;=95),COUNTA(data!D2304:'data'!Y2304)=22), 1, 0)</f>
        <v>0</v>
      </c>
      <c r="AA2304">
        <f>IF(data!D2304=3, IF(COUNTIFS(data!A:A, data!A2304, data!G:G, "&lt;&gt;2")=0, 1, 0), 0)</f>
        <v>0</v>
      </c>
      <c r="AB2304">
        <f>IF(AND(data!G2304=2, COUNTIFS(data!A:A, data!A2304, data!G:G, 2) = data!D2304), 1, 0)</f>
        <v>1</v>
      </c>
      <c r="AC2304">
        <f>IF(AB2304=1, data!D2304, "0")</f>
        <v>1</v>
      </c>
    </row>
    <row r="2305" spans="1:29" x14ac:dyDescent="0.25">
      <c r="A2305" s="1">
        <v>286371</v>
      </c>
      <c r="B2305">
        <v>1</v>
      </c>
      <c r="C2305" s="1" t="s">
        <v>2326</v>
      </c>
      <c r="D2305">
        <v>2</v>
      </c>
      <c r="E2305">
        <v>4</v>
      </c>
      <c r="F2305">
        <v>24</v>
      </c>
      <c r="G2305">
        <v>1</v>
      </c>
      <c r="H2305">
        <v>27</v>
      </c>
      <c r="I2305">
        <v>2</v>
      </c>
      <c r="J2305">
        <v>1</v>
      </c>
      <c r="K2305">
        <v>2</v>
      </c>
      <c r="L2305">
        <v>14</v>
      </c>
      <c r="M2305">
        <v>2</v>
      </c>
      <c r="N2305">
        <v>4</v>
      </c>
      <c r="O2305">
        <v>2</v>
      </c>
      <c r="P2305">
        <v>1</v>
      </c>
      <c r="Q2305">
        <v>18.37</v>
      </c>
      <c r="R2305">
        <v>-1</v>
      </c>
      <c r="S2305">
        <v>2</v>
      </c>
      <c r="T2305">
        <v>172.2</v>
      </c>
      <c r="U2305">
        <v>82</v>
      </c>
      <c r="V2305">
        <v>27.652999999999999</v>
      </c>
      <c r="W2305">
        <v>0.88200000000000001</v>
      </c>
      <c r="X2305">
        <v>2</v>
      </c>
      <c r="Y2305">
        <v>3</v>
      </c>
      <c r="Z2305">
        <f>IF(AND(MIN(data!D2305:'data'!K2305, data!M2305:'data'!Y2305)&gt;=0, IF(data!L2305&lt;0, FALSE, data!L2305&lt;=95),COUNTA(data!D2305:'data'!Y2305)=22), 1, 0)</f>
        <v>0</v>
      </c>
      <c r="AA2305">
        <f>IF(data!D2305=3, IF(COUNTIFS(data!A:A, data!A2305, data!G:G, "&lt;&gt;2")=0, 1, 0), 0)</f>
        <v>0</v>
      </c>
      <c r="AB2305">
        <f>IF(AND(data!G2305=2, COUNTIFS(data!A:A, data!A2305, data!G:G, 2) = data!D2305), 1, 0)</f>
        <v>0</v>
      </c>
      <c r="AC2305" t="str">
        <f>IF(AB2305=1, data!D2305, "0")</f>
        <v>0</v>
      </c>
    </row>
    <row r="2306" spans="1:29" x14ac:dyDescent="0.25">
      <c r="A2306" s="1">
        <v>286371</v>
      </c>
      <c r="B2306">
        <v>2</v>
      </c>
      <c r="C2306" s="1" t="s">
        <v>2327</v>
      </c>
      <c r="D2306">
        <v>2</v>
      </c>
      <c r="E2306">
        <v>4</v>
      </c>
      <c r="F2306">
        <v>24</v>
      </c>
      <c r="G2306">
        <v>2</v>
      </c>
      <c r="H2306">
        <v>28</v>
      </c>
      <c r="I2306">
        <v>2</v>
      </c>
      <c r="J2306">
        <v>1</v>
      </c>
      <c r="K2306">
        <v>4</v>
      </c>
      <c r="L2306">
        <v>14</v>
      </c>
      <c r="M2306">
        <v>2</v>
      </c>
      <c r="N2306">
        <v>4</v>
      </c>
      <c r="O2306">
        <v>1</v>
      </c>
      <c r="P2306">
        <v>1</v>
      </c>
      <c r="Q2306">
        <v>2.9980000000000002</v>
      </c>
      <c r="R2306">
        <v>-1</v>
      </c>
      <c r="S2306">
        <v>0</v>
      </c>
      <c r="T2306">
        <v>167</v>
      </c>
      <c r="U2306">
        <v>57.4</v>
      </c>
      <c r="V2306">
        <v>20.582000000000001</v>
      </c>
      <c r="W2306">
        <v>0.67300000000000004</v>
      </c>
      <c r="X2306">
        <v>1</v>
      </c>
      <c r="Y2306">
        <v>1</v>
      </c>
      <c r="Z2306">
        <f>IF(AND(MIN(data!D2306:'data'!K2306, data!M2306:'data'!Y2306)&gt;=0, IF(data!L2306&lt;0, FALSE, data!L2306&lt;=95),COUNTA(data!D2306:'data'!Y2306)=22), 1, 0)</f>
        <v>0</v>
      </c>
      <c r="AA2306">
        <f>IF(data!D2306=3, IF(COUNTIFS(data!A:A, data!A2306, data!G:G, "&lt;&gt;2")=0, 1, 0), 0)</f>
        <v>0</v>
      </c>
      <c r="AB2306">
        <f>IF(AND(data!G2306=2, COUNTIFS(data!A:A, data!A2306, data!G:G, 2) = data!D2306), 1, 0)</f>
        <v>0</v>
      </c>
      <c r="AC2306" t="str">
        <f>IF(AB2306=1, data!D2306, "0")</f>
        <v>0</v>
      </c>
    </row>
    <row r="2307" spans="1:29" x14ac:dyDescent="0.25">
      <c r="A2307" s="1">
        <v>287051</v>
      </c>
      <c r="B2307">
        <v>1</v>
      </c>
      <c r="C2307" s="1" t="s">
        <v>2328</v>
      </c>
      <c r="D2307">
        <v>2</v>
      </c>
      <c r="E2307">
        <v>9</v>
      </c>
      <c r="F2307">
        <v>20</v>
      </c>
      <c r="G2307">
        <v>2</v>
      </c>
      <c r="H2307">
        <v>20</v>
      </c>
      <c r="I2307">
        <v>1</v>
      </c>
      <c r="J2307">
        <v>1</v>
      </c>
      <c r="K2307">
        <v>4</v>
      </c>
      <c r="L2307">
        <v>6</v>
      </c>
      <c r="M2307">
        <v>2</v>
      </c>
      <c r="N2307">
        <v>4</v>
      </c>
      <c r="O2307">
        <v>1</v>
      </c>
      <c r="P2307">
        <v>1</v>
      </c>
      <c r="Q2307">
        <v>2.19</v>
      </c>
      <c r="R2307">
        <v>0</v>
      </c>
      <c r="S2307">
        <v>6</v>
      </c>
      <c r="T2307">
        <v>155</v>
      </c>
      <c r="U2307">
        <v>-1</v>
      </c>
      <c r="V2307">
        <v>-1</v>
      </c>
      <c r="W2307">
        <v>-1</v>
      </c>
      <c r="X2307">
        <v>3</v>
      </c>
      <c r="Y2307">
        <v>2</v>
      </c>
      <c r="Z2307">
        <f>IF(AND(MIN(data!D2307:'data'!K2307, data!M2307:'data'!Y2307)&gt;=0, IF(data!L2307&lt;0, FALSE, data!L2307&lt;=95),COUNTA(data!D2307:'data'!Y2307)=22), 1, 0)</f>
        <v>0</v>
      </c>
      <c r="AA2307">
        <f>IF(data!D2307=3, IF(COUNTIFS(data!A:A, data!A2307, data!G:G, "&lt;&gt;2")=0, 1, 0), 0)</f>
        <v>0</v>
      </c>
      <c r="AB2307">
        <f>IF(AND(data!G2307=2, COUNTIFS(data!A:A, data!A2307, data!G:G, 2) = data!D2307), 1, 0)</f>
        <v>0</v>
      </c>
      <c r="AC2307" t="str">
        <f>IF(AB2307=1, data!D2307, "0")</f>
        <v>0</v>
      </c>
    </row>
    <row r="2308" spans="1:29" x14ac:dyDescent="0.25">
      <c r="A2308" s="1">
        <v>287051</v>
      </c>
      <c r="B2308">
        <v>2</v>
      </c>
      <c r="C2308" s="1" t="s">
        <v>2329</v>
      </c>
      <c r="D2308">
        <v>2</v>
      </c>
      <c r="E2308">
        <v>9</v>
      </c>
      <c r="F2308">
        <v>20</v>
      </c>
      <c r="G2308">
        <v>1</v>
      </c>
      <c r="H2308">
        <v>2</v>
      </c>
      <c r="I2308">
        <v>-1</v>
      </c>
      <c r="J2308">
        <v>1</v>
      </c>
      <c r="K2308">
        <v>-1</v>
      </c>
      <c r="L2308">
        <v>6</v>
      </c>
      <c r="M2308">
        <v>1</v>
      </c>
      <c r="N2308">
        <v>-1</v>
      </c>
      <c r="O2308">
        <v>-1</v>
      </c>
      <c r="P2308">
        <v>-1</v>
      </c>
      <c r="Q2308">
        <v>-1</v>
      </c>
      <c r="R2308">
        <v>-1</v>
      </c>
      <c r="S2308">
        <v>-2</v>
      </c>
      <c r="T2308">
        <v>75.7</v>
      </c>
      <c r="U2308">
        <v>13.8</v>
      </c>
      <c r="V2308">
        <v>24.082000000000001</v>
      </c>
      <c r="W2308">
        <v>-1</v>
      </c>
      <c r="X2308">
        <v>-2</v>
      </c>
      <c r="Y2308">
        <v>-2</v>
      </c>
      <c r="Z2308">
        <f>IF(AND(MIN(data!D2308:'data'!K2308, data!M2308:'data'!Y2308)&gt;=0, IF(data!L2308&lt;0, FALSE, data!L2308&lt;=95),COUNTA(data!D2308:'data'!Y2308)=22), 1, 0)</f>
        <v>0</v>
      </c>
      <c r="AA2308">
        <f>IF(data!D2308=3, IF(COUNTIFS(data!A:A, data!A2308, data!G:G, "&lt;&gt;2")=0, 1, 0), 0)</f>
        <v>0</v>
      </c>
      <c r="AB2308">
        <f>IF(AND(data!G2308=2, COUNTIFS(data!A:A, data!A2308, data!G:G, 2) = data!D2308), 1, 0)</f>
        <v>0</v>
      </c>
      <c r="AC2308" t="str">
        <f>IF(AB2308=1, data!D2308, "0")</f>
        <v>0</v>
      </c>
    </row>
    <row r="2309" spans="1:29" x14ac:dyDescent="0.25">
      <c r="A2309" s="1">
        <v>287181</v>
      </c>
      <c r="B2309">
        <v>1</v>
      </c>
      <c r="C2309" s="1" t="s">
        <v>2330</v>
      </c>
      <c r="D2309">
        <v>3</v>
      </c>
      <c r="E2309">
        <v>9</v>
      </c>
      <c r="F2309">
        <v>20</v>
      </c>
      <c r="G2309">
        <v>2</v>
      </c>
      <c r="H2309">
        <v>59</v>
      </c>
      <c r="I2309">
        <v>5</v>
      </c>
      <c r="J2309">
        <v>1</v>
      </c>
      <c r="K2309">
        <v>7</v>
      </c>
      <c r="L2309">
        <v>96</v>
      </c>
      <c r="M2309">
        <v>1</v>
      </c>
      <c r="N2309">
        <v>1</v>
      </c>
      <c r="O2309">
        <v>5</v>
      </c>
      <c r="P2309">
        <v>1</v>
      </c>
      <c r="Q2309">
        <v>17</v>
      </c>
      <c r="R2309">
        <v>-1</v>
      </c>
      <c r="S2309">
        <v>0</v>
      </c>
      <c r="T2309">
        <v>154.4</v>
      </c>
      <c r="U2309">
        <v>69.8</v>
      </c>
      <c r="V2309">
        <v>29.279</v>
      </c>
      <c r="W2309">
        <v>0.872</v>
      </c>
      <c r="X2309">
        <v>2</v>
      </c>
      <c r="Y2309">
        <v>1</v>
      </c>
      <c r="Z2309">
        <f>IF(AND(MIN(data!D2309:'data'!K2309, data!M2309:'data'!Y2309)&gt;=0, IF(data!L2309&lt;0, FALSE, data!L2309&lt;=95),COUNTA(data!D2309:'data'!Y2309)=22), 1, 0)</f>
        <v>0</v>
      </c>
      <c r="AA2309">
        <f>IF(data!D2309=3, IF(COUNTIFS(data!A:A, data!A2309, data!G:G, "&lt;&gt;2")=0, 1, 0), 0)</f>
        <v>0</v>
      </c>
      <c r="AB2309">
        <f>IF(AND(data!G2309=2, COUNTIFS(data!A:A, data!A2309, data!G:G, 2) = data!D2309), 1, 0)</f>
        <v>0</v>
      </c>
      <c r="AC2309" t="str">
        <f>IF(AB2309=1, data!D2309, "0")</f>
        <v>0</v>
      </c>
    </row>
    <row r="2310" spans="1:29" x14ac:dyDescent="0.25">
      <c r="A2310" s="1">
        <v>287181</v>
      </c>
      <c r="B2310">
        <v>2</v>
      </c>
      <c r="C2310" s="1" t="s">
        <v>2331</v>
      </c>
      <c r="D2310">
        <v>3</v>
      </c>
      <c r="E2310">
        <v>9</v>
      </c>
      <c r="F2310">
        <v>20</v>
      </c>
      <c r="G2310">
        <v>2</v>
      </c>
      <c r="H2310">
        <v>28</v>
      </c>
      <c r="I2310">
        <v>1</v>
      </c>
      <c r="J2310">
        <v>1</v>
      </c>
      <c r="K2310">
        <v>4</v>
      </c>
      <c r="L2310">
        <v>96</v>
      </c>
      <c r="M2310">
        <v>2</v>
      </c>
      <c r="N2310">
        <v>4</v>
      </c>
      <c r="O2310">
        <v>1</v>
      </c>
      <c r="P2310">
        <v>1</v>
      </c>
      <c r="Q2310">
        <v>11.5</v>
      </c>
      <c r="R2310">
        <v>-1</v>
      </c>
      <c r="S2310">
        <v>9</v>
      </c>
      <c r="T2310">
        <v>163.4</v>
      </c>
      <c r="U2310">
        <v>74.900000000000006</v>
      </c>
      <c r="V2310">
        <v>28.053000000000001</v>
      </c>
      <c r="W2310">
        <v>0.77600000000000002</v>
      </c>
      <c r="X2310">
        <v>2</v>
      </c>
      <c r="Y2310">
        <v>1</v>
      </c>
      <c r="Z2310">
        <f>IF(AND(MIN(data!D2310:'data'!K2310, data!M2310:'data'!Y2310)&gt;=0, IF(data!L2310&lt;0, FALSE, data!L2310&lt;=95),COUNTA(data!D2310:'data'!Y2310)=22), 1, 0)</f>
        <v>0</v>
      </c>
      <c r="AA2310">
        <f>IF(data!D2310=3, IF(COUNTIFS(data!A:A, data!A2310, data!G:G, "&lt;&gt;2")=0, 1, 0), 0)</f>
        <v>0</v>
      </c>
      <c r="AB2310">
        <f>IF(AND(data!G2310=2, COUNTIFS(data!A:A, data!A2310, data!G:G, 2) = data!D2310), 1, 0)</f>
        <v>0</v>
      </c>
      <c r="AC2310" t="str">
        <f>IF(AB2310=1, data!D2310, "0")</f>
        <v>0</v>
      </c>
    </row>
    <row r="2311" spans="1:29" x14ac:dyDescent="0.25">
      <c r="A2311" s="1">
        <v>287181</v>
      </c>
      <c r="B2311">
        <v>3</v>
      </c>
      <c r="C2311" s="1" t="s">
        <v>2332</v>
      </c>
      <c r="D2311">
        <v>3</v>
      </c>
      <c r="E2311">
        <v>9</v>
      </c>
      <c r="F2311">
        <v>20</v>
      </c>
      <c r="G2311">
        <v>1</v>
      </c>
      <c r="H2311">
        <v>24</v>
      </c>
      <c r="I2311">
        <v>1</v>
      </c>
      <c r="J2311">
        <v>1</v>
      </c>
      <c r="K2311">
        <v>4</v>
      </c>
      <c r="L2311">
        <v>96</v>
      </c>
      <c r="M2311">
        <v>1</v>
      </c>
      <c r="N2311">
        <v>1</v>
      </c>
      <c r="O2311">
        <v>5</v>
      </c>
      <c r="P2311">
        <v>1</v>
      </c>
      <c r="Q2311">
        <v>3</v>
      </c>
      <c r="R2311">
        <v>3</v>
      </c>
      <c r="S2311">
        <v>1</v>
      </c>
      <c r="T2311">
        <v>182.7</v>
      </c>
      <c r="U2311">
        <v>96.1</v>
      </c>
      <c r="V2311">
        <v>28.79</v>
      </c>
      <c r="W2311">
        <v>0.86499999999999999</v>
      </c>
      <c r="X2311">
        <v>1</v>
      </c>
      <c r="Y2311">
        <v>1</v>
      </c>
      <c r="Z2311">
        <f>IF(AND(MIN(data!D2311:'data'!K2311, data!M2311:'data'!Y2311)&gt;=0, IF(data!L2311&lt;0, FALSE, data!L2311&lt;=95),COUNTA(data!D2311:'data'!Y2311)=22), 1, 0)</f>
        <v>0</v>
      </c>
      <c r="AA2311">
        <f>IF(data!D2311=3, IF(COUNTIFS(data!A:A, data!A2311, data!G:G, "&lt;&gt;2")=0, 1, 0), 0)</f>
        <v>0</v>
      </c>
      <c r="AB2311">
        <f>IF(AND(data!G2311=2, COUNTIFS(data!A:A, data!A2311, data!G:G, 2) = data!D2311), 1, 0)</f>
        <v>0</v>
      </c>
      <c r="AC2311" t="str">
        <f>IF(AB2311=1, data!D2311, "0")</f>
        <v>0</v>
      </c>
    </row>
    <row r="2312" spans="1:29" x14ac:dyDescent="0.25">
      <c r="A2312" s="1">
        <v>287201</v>
      </c>
      <c r="B2312">
        <v>1</v>
      </c>
      <c r="C2312" s="1" t="s">
        <v>2333</v>
      </c>
      <c r="D2312">
        <v>4</v>
      </c>
      <c r="E2312">
        <v>9</v>
      </c>
      <c r="F2312">
        <v>20</v>
      </c>
      <c r="G2312">
        <v>1</v>
      </c>
      <c r="H2312">
        <v>31</v>
      </c>
      <c r="I2312">
        <v>2</v>
      </c>
      <c r="J2312">
        <v>1</v>
      </c>
      <c r="K2312">
        <v>2</v>
      </c>
      <c r="L2312">
        <v>10</v>
      </c>
      <c r="M2312">
        <v>1</v>
      </c>
      <c r="N2312">
        <v>4</v>
      </c>
      <c r="O2312">
        <v>2</v>
      </c>
      <c r="P2312">
        <v>1</v>
      </c>
      <c r="Q2312">
        <v>0.46</v>
      </c>
      <c r="R2312">
        <v>-1</v>
      </c>
      <c r="S2312">
        <v>0</v>
      </c>
      <c r="T2312">
        <v>175.4</v>
      </c>
      <c r="U2312">
        <v>87.6</v>
      </c>
      <c r="V2312">
        <v>28.474</v>
      </c>
      <c r="W2312">
        <v>0.873</v>
      </c>
      <c r="X2312">
        <v>1</v>
      </c>
      <c r="Y2312">
        <v>3</v>
      </c>
      <c r="Z2312">
        <f>IF(AND(MIN(data!D2312:'data'!K2312, data!M2312:'data'!Y2312)&gt;=0, IF(data!L2312&lt;0, FALSE, data!L2312&lt;=95),COUNTA(data!D2312:'data'!Y2312)=22), 1, 0)</f>
        <v>0</v>
      </c>
      <c r="AA2312">
        <f>IF(data!D2312=3, IF(COUNTIFS(data!A:A, data!A2312, data!G:G, "&lt;&gt;2")=0, 1, 0), 0)</f>
        <v>0</v>
      </c>
      <c r="AB2312">
        <f>IF(AND(data!G2312=2, COUNTIFS(data!A:A, data!A2312, data!G:G, 2) = data!D2312), 1, 0)</f>
        <v>0</v>
      </c>
      <c r="AC2312" t="str">
        <f>IF(AB2312=1, data!D2312, "0")</f>
        <v>0</v>
      </c>
    </row>
    <row r="2313" spans="1:29" x14ac:dyDescent="0.25">
      <c r="A2313" s="1">
        <v>287201</v>
      </c>
      <c r="B2313">
        <v>2</v>
      </c>
      <c r="C2313" s="1" t="s">
        <v>2334</v>
      </c>
      <c r="D2313">
        <v>4</v>
      </c>
      <c r="E2313">
        <v>9</v>
      </c>
      <c r="F2313">
        <v>20</v>
      </c>
      <c r="G2313">
        <v>2</v>
      </c>
      <c r="H2313">
        <v>32</v>
      </c>
      <c r="I2313">
        <v>2</v>
      </c>
      <c r="J2313">
        <v>1</v>
      </c>
      <c r="K2313">
        <v>5</v>
      </c>
      <c r="L2313">
        <v>10</v>
      </c>
      <c r="M2313">
        <v>2</v>
      </c>
      <c r="N2313">
        <v>4</v>
      </c>
      <c r="O2313">
        <v>1</v>
      </c>
      <c r="P2313">
        <v>1</v>
      </c>
      <c r="Q2313">
        <v>0.23</v>
      </c>
      <c r="R2313">
        <v>-1</v>
      </c>
      <c r="S2313">
        <v>1</v>
      </c>
      <c r="T2313">
        <v>172.6</v>
      </c>
      <c r="U2313">
        <v>-1</v>
      </c>
      <c r="V2313">
        <v>-1</v>
      </c>
      <c r="W2313">
        <v>-1</v>
      </c>
      <c r="X2313">
        <v>2</v>
      </c>
      <c r="Y2313">
        <v>3</v>
      </c>
      <c r="Z2313">
        <f>IF(AND(MIN(data!D2313:'data'!K2313, data!M2313:'data'!Y2313)&gt;=0, IF(data!L2313&lt;0, FALSE, data!L2313&lt;=95),COUNTA(data!D2313:'data'!Y2313)=22), 1, 0)</f>
        <v>0</v>
      </c>
      <c r="AA2313">
        <f>IF(data!D2313=3, IF(COUNTIFS(data!A:A, data!A2313, data!G:G, "&lt;&gt;2")=0, 1, 0), 0)</f>
        <v>0</v>
      </c>
      <c r="AB2313">
        <f>IF(AND(data!G2313=2, COUNTIFS(data!A:A, data!A2313, data!G:G, 2) = data!D2313), 1, 0)</f>
        <v>0</v>
      </c>
      <c r="AC2313" t="str">
        <f>IF(AB2313=1, data!D2313, "0")</f>
        <v>0</v>
      </c>
    </row>
    <row r="2314" spans="1:29" x14ac:dyDescent="0.25">
      <c r="A2314" s="1">
        <v>287201</v>
      </c>
      <c r="B2314">
        <v>3</v>
      </c>
      <c r="C2314" s="1" t="s">
        <v>2335</v>
      </c>
      <c r="D2314">
        <v>4</v>
      </c>
      <c r="E2314">
        <v>9</v>
      </c>
      <c r="F2314">
        <v>20</v>
      </c>
      <c r="G2314">
        <v>2</v>
      </c>
      <c r="H2314">
        <v>11</v>
      </c>
      <c r="I2314">
        <v>-1</v>
      </c>
      <c r="J2314">
        <v>1</v>
      </c>
      <c r="K2314">
        <v>-1</v>
      </c>
      <c r="L2314">
        <v>10</v>
      </c>
      <c r="M2314">
        <v>3</v>
      </c>
      <c r="N2314">
        <v>-1</v>
      </c>
      <c r="O2314">
        <v>-1</v>
      </c>
      <c r="P2314">
        <v>-1</v>
      </c>
      <c r="Q2314">
        <v>-1</v>
      </c>
      <c r="R2314">
        <v>-1</v>
      </c>
      <c r="S2314">
        <v>-2</v>
      </c>
      <c r="T2314">
        <v>146.4</v>
      </c>
      <c r="U2314">
        <v>32.9</v>
      </c>
      <c r="V2314">
        <v>15.35</v>
      </c>
      <c r="W2314">
        <v>-1</v>
      </c>
      <c r="X2314">
        <v>1</v>
      </c>
      <c r="Y2314">
        <v>3</v>
      </c>
      <c r="Z2314">
        <f>IF(AND(MIN(data!D2314:'data'!K2314, data!M2314:'data'!Y2314)&gt;=0, IF(data!L2314&lt;0, FALSE, data!L2314&lt;=95),COUNTA(data!D2314:'data'!Y2314)=22), 1, 0)</f>
        <v>0</v>
      </c>
      <c r="AA2314">
        <f>IF(data!D2314=3, IF(COUNTIFS(data!A:A, data!A2314, data!G:G, "&lt;&gt;2")=0, 1, 0), 0)</f>
        <v>0</v>
      </c>
      <c r="AB2314">
        <f>IF(AND(data!G2314=2, COUNTIFS(data!A:A, data!A2314, data!G:G, 2) = data!D2314), 1, 0)</f>
        <v>0</v>
      </c>
      <c r="AC2314" t="str">
        <f>IF(AB2314=1, data!D2314, "0")</f>
        <v>0</v>
      </c>
    </row>
    <row r="2315" spans="1:29" x14ac:dyDescent="0.25">
      <c r="A2315" s="1">
        <v>287201</v>
      </c>
      <c r="B2315">
        <v>4</v>
      </c>
      <c r="C2315" s="1" t="s">
        <v>2336</v>
      </c>
      <c r="D2315">
        <v>4</v>
      </c>
      <c r="E2315">
        <v>9</v>
      </c>
      <c r="F2315">
        <v>20</v>
      </c>
      <c r="G2315">
        <v>2</v>
      </c>
      <c r="H2315">
        <v>5</v>
      </c>
      <c r="I2315">
        <v>-1</v>
      </c>
      <c r="J2315">
        <v>1</v>
      </c>
      <c r="K2315">
        <v>-1</v>
      </c>
      <c r="L2315">
        <v>10</v>
      </c>
      <c r="M2315">
        <v>2</v>
      </c>
      <c r="N2315">
        <v>-1</v>
      </c>
      <c r="O2315">
        <v>-1</v>
      </c>
      <c r="P2315">
        <v>-1</v>
      </c>
      <c r="Q2315">
        <v>-1</v>
      </c>
      <c r="R2315">
        <v>-1</v>
      </c>
      <c r="S2315">
        <v>-2</v>
      </c>
      <c r="T2315">
        <v>117.9</v>
      </c>
      <c r="U2315">
        <v>19.600000000000001</v>
      </c>
      <c r="V2315">
        <v>14.1</v>
      </c>
      <c r="W2315">
        <v>-1</v>
      </c>
      <c r="X2315">
        <v>-2</v>
      </c>
      <c r="Y2315">
        <v>-2</v>
      </c>
      <c r="Z2315">
        <f>IF(AND(MIN(data!D2315:'data'!K2315, data!M2315:'data'!Y2315)&gt;=0, IF(data!L2315&lt;0, FALSE, data!L2315&lt;=95),COUNTA(data!D2315:'data'!Y2315)=22), 1, 0)</f>
        <v>0</v>
      </c>
      <c r="AA2315">
        <f>IF(data!D2315=3, IF(COUNTIFS(data!A:A, data!A2315, data!G:G, "&lt;&gt;2")=0, 1, 0), 0)</f>
        <v>0</v>
      </c>
      <c r="AB2315">
        <f>IF(AND(data!G2315=2, COUNTIFS(data!A:A, data!A2315, data!G:G, 2) = data!D2315), 1, 0)</f>
        <v>0</v>
      </c>
      <c r="AC2315" t="str">
        <f>IF(AB2315=1, data!D2315, "0")</f>
        <v>0</v>
      </c>
    </row>
    <row r="2316" spans="1:29" x14ac:dyDescent="0.25">
      <c r="A2316" s="1">
        <v>287251</v>
      </c>
      <c r="B2316">
        <v>1</v>
      </c>
      <c r="C2316" s="1" t="s">
        <v>2337</v>
      </c>
      <c r="D2316">
        <v>1</v>
      </c>
      <c r="E2316">
        <v>9</v>
      </c>
      <c r="F2316">
        <v>20</v>
      </c>
      <c r="G2316">
        <v>2</v>
      </c>
      <c r="H2316">
        <v>57</v>
      </c>
      <c r="I2316">
        <v>1</v>
      </c>
      <c r="J2316">
        <v>1</v>
      </c>
      <c r="K2316">
        <v>3</v>
      </c>
      <c r="L2316">
        <v>8</v>
      </c>
      <c r="M2316">
        <v>3</v>
      </c>
      <c r="N2316">
        <v>1</v>
      </c>
      <c r="O2316">
        <v>5</v>
      </c>
      <c r="P2316">
        <v>1</v>
      </c>
      <c r="Q2316">
        <v>9</v>
      </c>
      <c r="R2316">
        <v>-1</v>
      </c>
      <c r="S2316">
        <v>1</v>
      </c>
      <c r="T2316">
        <v>180.2</v>
      </c>
      <c r="U2316">
        <v>140</v>
      </c>
      <c r="V2316">
        <v>43.113999999999997</v>
      </c>
      <c r="W2316">
        <v>1</v>
      </c>
      <c r="X2316">
        <v>2</v>
      </c>
      <c r="Y2316">
        <v>3</v>
      </c>
      <c r="Z2316">
        <f>IF(AND(MIN(data!D2316:'data'!K2316, data!M2316:'data'!Y2316)&gt;=0, IF(data!L2316&lt;0, FALSE, data!L2316&lt;=95),COUNTA(data!D2316:'data'!Y2316)=22), 1, 0)</f>
        <v>0</v>
      </c>
      <c r="AA2316">
        <f>IF(data!D2316=3, IF(COUNTIFS(data!A:A, data!A2316, data!G:G, "&lt;&gt;2")=0, 1, 0), 0)</f>
        <v>0</v>
      </c>
      <c r="AB2316">
        <f>IF(AND(data!G2316=2, COUNTIFS(data!A:A, data!A2316, data!G:G, 2) = data!D2316), 1, 0)</f>
        <v>1</v>
      </c>
      <c r="AC2316">
        <f>IF(AB2316=1, data!D2316, "0")</f>
        <v>1</v>
      </c>
    </row>
    <row r="2317" spans="1:29" x14ac:dyDescent="0.25">
      <c r="A2317" s="1">
        <v>287341</v>
      </c>
      <c r="B2317">
        <v>1</v>
      </c>
      <c r="C2317" s="1" t="s">
        <v>2338</v>
      </c>
      <c r="D2317">
        <v>2</v>
      </c>
      <c r="E2317">
        <v>9</v>
      </c>
      <c r="F2317">
        <v>20</v>
      </c>
      <c r="G2317">
        <v>1</v>
      </c>
      <c r="H2317">
        <v>47</v>
      </c>
      <c r="I2317">
        <v>6</v>
      </c>
      <c r="J2317">
        <v>1</v>
      </c>
      <c r="K2317">
        <v>1</v>
      </c>
      <c r="L2317">
        <v>31</v>
      </c>
      <c r="M2317">
        <v>1</v>
      </c>
      <c r="N2317">
        <v>1</v>
      </c>
      <c r="O2317">
        <v>5</v>
      </c>
      <c r="P2317">
        <v>1</v>
      </c>
      <c r="Q2317">
        <v>13.587</v>
      </c>
      <c r="R2317">
        <v>-1</v>
      </c>
      <c r="S2317">
        <v>0</v>
      </c>
      <c r="T2317">
        <v>180.2</v>
      </c>
      <c r="U2317">
        <v>81.7</v>
      </c>
      <c r="V2317">
        <v>25.16</v>
      </c>
      <c r="W2317">
        <v>0.96</v>
      </c>
      <c r="X2317">
        <v>2</v>
      </c>
      <c r="Y2317">
        <v>1</v>
      </c>
      <c r="Z2317">
        <f>IF(AND(MIN(data!D2317:'data'!K2317, data!M2317:'data'!Y2317)&gt;=0, IF(data!L2317&lt;0, FALSE, data!L2317&lt;=95),COUNTA(data!D2317:'data'!Y2317)=22), 1, 0)</f>
        <v>0</v>
      </c>
      <c r="AA2317">
        <f>IF(data!D2317=3, IF(COUNTIFS(data!A:A, data!A2317, data!G:G, "&lt;&gt;2")=0, 1, 0), 0)</f>
        <v>0</v>
      </c>
      <c r="AB2317">
        <f>IF(AND(data!G2317=2, COUNTIFS(data!A:A, data!A2317, data!G:G, 2) = data!D2317), 1, 0)</f>
        <v>0</v>
      </c>
      <c r="AC2317" t="str">
        <f>IF(AB2317=1, data!D2317, "0")</f>
        <v>0</v>
      </c>
    </row>
    <row r="2318" spans="1:29" x14ac:dyDescent="0.25">
      <c r="A2318" s="1">
        <v>287341</v>
      </c>
      <c r="B2318">
        <v>2</v>
      </c>
      <c r="C2318" s="1" t="s">
        <v>2339</v>
      </c>
      <c r="D2318">
        <v>2</v>
      </c>
      <c r="E2318">
        <v>9</v>
      </c>
      <c r="F2318">
        <v>20</v>
      </c>
      <c r="G2318">
        <v>2</v>
      </c>
      <c r="H2318">
        <v>41</v>
      </c>
      <c r="I2318">
        <v>6</v>
      </c>
      <c r="J2318">
        <v>1</v>
      </c>
      <c r="K2318">
        <v>5</v>
      </c>
      <c r="L2318">
        <v>31</v>
      </c>
      <c r="M2318">
        <v>1</v>
      </c>
      <c r="N2318">
        <v>4</v>
      </c>
      <c r="O2318">
        <v>1</v>
      </c>
      <c r="P2318">
        <v>1</v>
      </c>
      <c r="Q2318">
        <v>10.615</v>
      </c>
      <c r="R2318">
        <v>-1</v>
      </c>
      <c r="S2318">
        <v>2</v>
      </c>
      <c r="T2318">
        <v>163.5</v>
      </c>
      <c r="U2318">
        <v>61.2</v>
      </c>
      <c r="V2318">
        <v>22.893999999999998</v>
      </c>
      <c r="W2318">
        <v>0.73899999999999999</v>
      </c>
      <c r="X2318">
        <v>1</v>
      </c>
      <c r="Y2318">
        <v>3</v>
      </c>
      <c r="Z2318">
        <f>IF(AND(MIN(data!D2318:'data'!K2318, data!M2318:'data'!Y2318)&gt;=0, IF(data!L2318&lt;0, FALSE, data!L2318&lt;=95),COUNTA(data!D2318:'data'!Y2318)=22), 1, 0)</f>
        <v>0</v>
      </c>
      <c r="AA2318">
        <f>IF(data!D2318=3, IF(COUNTIFS(data!A:A, data!A2318, data!G:G, "&lt;&gt;2")=0, 1, 0), 0)</f>
        <v>0</v>
      </c>
      <c r="AB2318">
        <f>IF(AND(data!G2318=2, COUNTIFS(data!A:A, data!A2318, data!G:G, 2) = data!D2318), 1, 0)</f>
        <v>0</v>
      </c>
      <c r="AC2318" t="str">
        <f>IF(AB2318=1, data!D2318, "0")</f>
        <v>0</v>
      </c>
    </row>
    <row r="2319" spans="1:29" x14ac:dyDescent="0.25">
      <c r="A2319" s="1">
        <v>287351</v>
      </c>
      <c r="B2319">
        <v>1</v>
      </c>
      <c r="C2319" s="1" t="s">
        <v>2340</v>
      </c>
      <c r="D2319">
        <v>1</v>
      </c>
      <c r="E2319">
        <v>9</v>
      </c>
      <c r="F2319">
        <v>20</v>
      </c>
      <c r="G2319">
        <v>1</v>
      </c>
      <c r="H2319">
        <v>74</v>
      </c>
      <c r="I2319">
        <v>5</v>
      </c>
      <c r="J2319">
        <v>1</v>
      </c>
      <c r="K2319">
        <v>7</v>
      </c>
      <c r="L2319">
        <v>7</v>
      </c>
      <c r="M2319">
        <v>1</v>
      </c>
      <c r="N2319">
        <v>3</v>
      </c>
      <c r="O2319">
        <v>5</v>
      </c>
      <c r="P2319">
        <v>2</v>
      </c>
      <c r="Q2319">
        <v>0</v>
      </c>
      <c r="R2319">
        <v>-1</v>
      </c>
      <c r="S2319">
        <v>0</v>
      </c>
      <c r="T2319">
        <v>147.19999999999999</v>
      </c>
      <c r="U2319">
        <v>50.7</v>
      </c>
      <c r="V2319">
        <v>23.399000000000001</v>
      </c>
      <c r="W2319">
        <v>0.76800000000000002</v>
      </c>
      <c r="X2319">
        <v>-9</v>
      </c>
      <c r="Y2319">
        <v>-9</v>
      </c>
      <c r="Z2319">
        <f>IF(AND(MIN(data!D2319:'data'!K2319, data!M2319:'data'!Y2319)&gt;=0, IF(data!L2319&lt;0, FALSE, data!L2319&lt;=95),COUNTA(data!D2319:'data'!Y2319)=22), 1, 0)</f>
        <v>0</v>
      </c>
      <c r="AA2319">
        <f>IF(data!D2319=3, IF(COUNTIFS(data!A:A, data!A2319, data!G:G, "&lt;&gt;2")=0, 1, 0), 0)</f>
        <v>0</v>
      </c>
      <c r="AB2319">
        <f>IF(AND(data!G2319=2, COUNTIFS(data!A:A, data!A2319, data!G:G, 2) = data!D2319), 1, 0)</f>
        <v>0</v>
      </c>
      <c r="AC2319" t="str">
        <f>IF(AB2319=1, data!D2319, "0")</f>
        <v>0</v>
      </c>
    </row>
    <row r="2320" spans="1:29" x14ac:dyDescent="0.25">
      <c r="A2320" s="1">
        <v>287371</v>
      </c>
      <c r="B2320">
        <v>1</v>
      </c>
      <c r="C2320" s="1" t="s">
        <v>2341</v>
      </c>
      <c r="D2320">
        <v>4</v>
      </c>
      <c r="E2320">
        <v>9</v>
      </c>
      <c r="F2320">
        <v>20</v>
      </c>
      <c r="G2320">
        <v>1</v>
      </c>
      <c r="H2320">
        <v>31</v>
      </c>
      <c r="I2320">
        <v>2</v>
      </c>
      <c r="J2320">
        <v>1</v>
      </c>
      <c r="K2320">
        <v>4</v>
      </c>
      <c r="L2320">
        <v>14</v>
      </c>
      <c r="M2320">
        <v>2</v>
      </c>
      <c r="N2320">
        <v>3</v>
      </c>
      <c r="O2320">
        <v>5</v>
      </c>
      <c r="P2320">
        <v>1</v>
      </c>
      <c r="Q2320">
        <v>15.125</v>
      </c>
      <c r="R2320">
        <v>-1</v>
      </c>
      <c r="S2320">
        <v>0</v>
      </c>
      <c r="T2320">
        <v>174.4</v>
      </c>
      <c r="U2320">
        <v>84.2</v>
      </c>
      <c r="V2320">
        <v>27.683</v>
      </c>
      <c r="W2320">
        <v>0.90700000000000003</v>
      </c>
      <c r="X2320">
        <v>2</v>
      </c>
      <c r="Y2320">
        <v>3</v>
      </c>
      <c r="Z2320">
        <f>IF(AND(MIN(data!D2320:'data'!K2320, data!M2320:'data'!Y2320)&gt;=0, IF(data!L2320&lt;0, FALSE, data!L2320&lt;=95),COUNTA(data!D2320:'data'!Y2320)=22), 1, 0)</f>
        <v>0</v>
      </c>
      <c r="AA2320">
        <f>IF(data!D2320=3, IF(COUNTIFS(data!A:A, data!A2320, data!G:G, "&lt;&gt;2")=0, 1, 0), 0)</f>
        <v>0</v>
      </c>
      <c r="AB2320">
        <f>IF(AND(data!G2320=2, COUNTIFS(data!A:A, data!A2320, data!G:G, 2) = data!D2320), 1, 0)</f>
        <v>0</v>
      </c>
      <c r="AC2320" t="str">
        <f>IF(AB2320=1, data!D2320, "0")</f>
        <v>0</v>
      </c>
    </row>
    <row r="2321" spans="1:29" x14ac:dyDescent="0.25">
      <c r="A2321" s="1">
        <v>287371</v>
      </c>
      <c r="B2321">
        <v>2</v>
      </c>
      <c r="C2321" s="1" t="s">
        <v>2342</v>
      </c>
      <c r="D2321">
        <v>4</v>
      </c>
      <c r="E2321">
        <v>9</v>
      </c>
      <c r="F2321">
        <v>20</v>
      </c>
      <c r="G2321">
        <v>2</v>
      </c>
      <c r="H2321">
        <v>29</v>
      </c>
      <c r="I2321">
        <v>2</v>
      </c>
      <c r="J2321">
        <v>1</v>
      </c>
      <c r="K2321">
        <v>4</v>
      </c>
      <c r="L2321">
        <v>14</v>
      </c>
      <c r="M2321">
        <v>2</v>
      </c>
      <c r="N2321">
        <v>3</v>
      </c>
      <c r="O2321">
        <v>5</v>
      </c>
      <c r="P2321">
        <v>1</v>
      </c>
      <c r="Q2321">
        <v>1.96</v>
      </c>
      <c r="R2321">
        <v>-1</v>
      </c>
      <c r="S2321">
        <v>0</v>
      </c>
      <c r="T2321">
        <v>162.4</v>
      </c>
      <c r="U2321">
        <v>72.599999999999994</v>
      </c>
      <c r="V2321">
        <v>27.527000000000001</v>
      </c>
      <c r="W2321">
        <v>0.80800000000000005</v>
      </c>
      <c r="X2321">
        <v>2</v>
      </c>
      <c r="Y2321">
        <v>1</v>
      </c>
      <c r="Z2321">
        <f>IF(AND(MIN(data!D2321:'data'!K2321, data!M2321:'data'!Y2321)&gt;=0, IF(data!L2321&lt;0, FALSE, data!L2321&lt;=95),COUNTA(data!D2321:'data'!Y2321)=22), 1, 0)</f>
        <v>0</v>
      </c>
      <c r="AA2321">
        <f>IF(data!D2321=3, IF(COUNTIFS(data!A:A, data!A2321, data!G:G, "&lt;&gt;2")=0, 1, 0), 0)</f>
        <v>0</v>
      </c>
      <c r="AB2321">
        <f>IF(AND(data!G2321=2, COUNTIFS(data!A:A, data!A2321, data!G:G, 2) = data!D2321), 1, 0)</f>
        <v>0</v>
      </c>
      <c r="AC2321" t="str">
        <f>IF(AB2321=1, data!D2321, "0")</f>
        <v>0</v>
      </c>
    </row>
    <row r="2322" spans="1:29" x14ac:dyDescent="0.25">
      <c r="A2322" s="1">
        <v>287371</v>
      </c>
      <c r="B2322">
        <v>3</v>
      </c>
      <c r="C2322" s="1" t="s">
        <v>2343</v>
      </c>
      <c r="D2322">
        <v>4</v>
      </c>
      <c r="E2322">
        <v>9</v>
      </c>
      <c r="F2322">
        <v>20</v>
      </c>
      <c r="G2322">
        <v>1</v>
      </c>
      <c r="H2322">
        <v>10</v>
      </c>
      <c r="I2322">
        <v>-1</v>
      </c>
      <c r="J2322">
        <v>1</v>
      </c>
      <c r="K2322">
        <v>-1</v>
      </c>
      <c r="L2322">
        <v>14</v>
      </c>
      <c r="M2322">
        <v>1</v>
      </c>
      <c r="N2322">
        <v>-1</v>
      </c>
      <c r="O2322">
        <v>-1</v>
      </c>
      <c r="P2322">
        <v>-1</v>
      </c>
      <c r="Q2322">
        <v>-1</v>
      </c>
      <c r="R2322">
        <v>-1</v>
      </c>
      <c r="S2322">
        <v>-2</v>
      </c>
      <c r="T2322">
        <v>142</v>
      </c>
      <c r="U2322">
        <v>33.5</v>
      </c>
      <c r="V2322">
        <v>16.614000000000001</v>
      </c>
      <c r="W2322">
        <v>-1</v>
      </c>
      <c r="X2322">
        <v>1</v>
      </c>
      <c r="Y2322">
        <v>3</v>
      </c>
      <c r="Z2322">
        <f>IF(AND(MIN(data!D2322:'data'!K2322, data!M2322:'data'!Y2322)&gt;=0, IF(data!L2322&lt;0, FALSE, data!L2322&lt;=95),COUNTA(data!D2322:'data'!Y2322)=22), 1, 0)</f>
        <v>0</v>
      </c>
      <c r="AA2322">
        <f>IF(data!D2322=3, IF(COUNTIFS(data!A:A, data!A2322, data!G:G, "&lt;&gt;2")=0, 1, 0), 0)</f>
        <v>0</v>
      </c>
      <c r="AB2322">
        <f>IF(AND(data!G2322=2, COUNTIFS(data!A:A, data!A2322, data!G:G, 2) = data!D2322), 1, 0)</f>
        <v>0</v>
      </c>
      <c r="AC2322" t="str">
        <f>IF(AB2322=1, data!D2322, "0")</f>
        <v>0</v>
      </c>
    </row>
    <row r="2323" spans="1:29" x14ac:dyDescent="0.25">
      <c r="A2323" s="1">
        <v>287371</v>
      </c>
      <c r="B2323">
        <v>4</v>
      </c>
      <c r="C2323" s="1" t="s">
        <v>2344</v>
      </c>
      <c r="D2323">
        <v>4</v>
      </c>
      <c r="E2323">
        <v>9</v>
      </c>
      <c r="F2323">
        <v>20</v>
      </c>
      <c r="G2323">
        <v>2</v>
      </c>
      <c r="H2323">
        <v>3</v>
      </c>
      <c r="I2323">
        <v>-1</v>
      </c>
      <c r="J2323">
        <v>1</v>
      </c>
      <c r="K2323">
        <v>-1</v>
      </c>
      <c r="L2323">
        <v>14</v>
      </c>
      <c r="M2323">
        <v>2</v>
      </c>
      <c r="N2323">
        <v>-1</v>
      </c>
      <c r="O2323">
        <v>-1</v>
      </c>
      <c r="P2323">
        <v>-1</v>
      </c>
      <c r="Q2323">
        <v>-1</v>
      </c>
      <c r="R2323">
        <v>-1</v>
      </c>
      <c r="S2323">
        <v>-2</v>
      </c>
      <c r="T2323">
        <v>-1</v>
      </c>
      <c r="U2323">
        <v>17.5</v>
      </c>
      <c r="V2323">
        <v>-1</v>
      </c>
      <c r="W2323">
        <v>-1</v>
      </c>
      <c r="X2323">
        <v>-2</v>
      </c>
      <c r="Y2323">
        <v>-2</v>
      </c>
      <c r="Z2323">
        <f>IF(AND(MIN(data!D2323:'data'!K2323, data!M2323:'data'!Y2323)&gt;=0, IF(data!L2323&lt;0, FALSE, data!L2323&lt;=95),COUNTA(data!D2323:'data'!Y2323)=22), 1, 0)</f>
        <v>0</v>
      </c>
      <c r="AA2323">
        <f>IF(data!D2323=3, IF(COUNTIFS(data!A:A, data!A2323, data!G:G, "&lt;&gt;2")=0, 1, 0), 0)</f>
        <v>0</v>
      </c>
      <c r="AB2323">
        <f>IF(AND(data!G2323=2, COUNTIFS(data!A:A, data!A2323, data!G:G, 2) = data!D2323), 1, 0)</f>
        <v>0</v>
      </c>
      <c r="AC2323" t="str">
        <f>IF(AB2323=1, data!D2323, "0")</f>
        <v>0</v>
      </c>
    </row>
    <row r="2324" spans="1:29" x14ac:dyDescent="0.25">
      <c r="A2324" s="1">
        <v>288151</v>
      </c>
      <c r="B2324">
        <v>1</v>
      </c>
      <c r="C2324" s="1" t="s">
        <v>2345</v>
      </c>
      <c r="D2324">
        <v>2</v>
      </c>
      <c r="E2324">
        <v>8</v>
      </c>
      <c r="F2324">
        <v>19</v>
      </c>
      <c r="G2324">
        <v>1</v>
      </c>
      <c r="H2324">
        <v>62</v>
      </c>
      <c r="I2324">
        <v>2</v>
      </c>
      <c r="J2324">
        <v>1</v>
      </c>
      <c r="K2324">
        <v>4</v>
      </c>
      <c r="L2324">
        <v>10</v>
      </c>
      <c r="M2324">
        <v>2</v>
      </c>
      <c r="N2324">
        <v>3</v>
      </c>
      <c r="O2324">
        <v>5</v>
      </c>
      <c r="P2324">
        <v>1</v>
      </c>
      <c r="Q2324">
        <v>0.317</v>
      </c>
      <c r="R2324">
        <v>-1</v>
      </c>
      <c r="S2324">
        <v>0</v>
      </c>
      <c r="T2324">
        <v>175.4</v>
      </c>
      <c r="U2324">
        <v>80.5</v>
      </c>
      <c r="V2324">
        <v>26.166</v>
      </c>
      <c r="W2324">
        <v>1.014</v>
      </c>
      <c r="X2324">
        <v>1</v>
      </c>
      <c r="Y2324">
        <v>3</v>
      </c>
      <c r="Z2324">
        <f>IF(AND(MIN(data!D2324:'data'!K2324, data!M2324:'data'!Y2324)&gt;=0, IF(data!L2324&lt;0, FALSE, data!L2324&lt;=95),COUNTA(data!D2324:'data'!Y2324)=22), 1, 0)</f>
        <v>0</v>
      </c>
      <c r="AA2324">
        <f>IF(data!D2324=3, IF(COUNTIFS(data!A:A, data!A2324, data!G:G, "&lt;&gt;2")=0, 1, 0), 0)</f>
        <v>0</v>
      </c>
      <c r="AB2324">
        <f>IF(AND(data!G2324=2, COUNTIFS(data!A:A, data!A2324, data!G:G, 2) = data!D2324), 1, 0)</f>
        <v>0</v>
      </c>
      <c r="AC2324" t="str">
        <f>IF(AB2324=1, data!D2324, "0")</f>
        <v>0</v>
      </c>
    </row>
    <row r="2325" spans="1:29" x14ac:dyDescent="0.25">
      <c r="A2325" s="1">
        <v>288151</v>
      </c>
      <c r="B2325">
        <v>2</v>
      </c>
      <c r="C2325" s="1" t="s">
        <v>2346</v>
      </c>
      <c r="D2325">
        <v>2</v>
      </c>
      <c r="E2325">
        <v>8</v>
      </c>
      <c r="F2325">
        <v>19</v>
      </c>
      <c r="G2325">
        <v>2</v>
      </c>
      <c r="H2325">
        <v>55</v>
      </c>
      <c r="I2325">
        <v>2</v>
      </c>
      <c r="J2325">
        <v>1</v>
      </c>
      <c r="K2325">
        <v>7</v>
      </c>
      <c r="L2325">
        <v>10</v>
      </c>
      <c r="M2325">
        <v>3</v>
      </c>
      <c r="N2325">
        <v>3</v>
      </c>
      <c r="O2325">
        <v>5</v>
      </c>
      <c r="P2325">
        <v>2</v>
      </c>
      <c r="Q2325">
        <v>0</v>
      </c>
      <c r="R2325">
        <v>-1</v>
      </c>
      <c r="S2325">
        <v>0</v>
      </c>
      <c r="T2325">
        <v>154</v>
      </c>
      <c r="U2325">
        <v>62.2</v>
      </c>
      <c r="V2325">
        <v>26.227</v>
      </c>
      <c r="W2325">
        <v>0.878</v>
      </c>
      <c r="X2325">
        <v>1</v>
      </c>
      <c r="Y2325">
        <v>3</v>
      </c>
      <c r="Z2325">
        <f>IF(AND(MIN(data!D2325:'data'!K2325, data!M2325:'data'!Y2325)&gt;=0, IF(data!L2325&lt;0, FALSE, data!L2325&lt;=95),COUNTA(data!D2325:'data'!Y2325)=22), 1, 0)</f>
        <v>0</v>
      </c>
      <c r="AA2325">
        <f>IF(data!D2325=3, IF(COUNTIFS(data!A:A, data!A2325, data!G:G, "&lt;&gt;2")=0, 1, 0), 0)</f>
        <v>0</v>
      </c>
      <c r="AB2325">
        <f>IF(AND(data!G2325=2, COUNTIFS(data!A:A, data!A2325, data!G:G, 2) = data!D2325), 1, 0)</f>
        <v>0</v>
      </c>
      <c r="AC2325" t="str">
        <f>IF(AB2325=1, data!D2325, "0")</f>
        <v>0</v>
      </c>
    </row>
    <row r="2326" spans="1:29" x14ac:dyDescent="0.25">
      <c r="A2326" s="1">
        <v>288181</v>
      </c>
      <c r="B2326">
        <v>1</v>
      </c>
      <c r="C2326" s="1" t="s">
        <v>2347</v>
      </c>
      <c r="D2326">
        <v>2</v>
      </c>
      <c r="E2326">
        <v>8</v>
      </c>
      <c r="F2326">
        <v>19</v>
      </c>
      <c r="G2326">
        <v>2</v>
      </c>
      <c r="H2326">
        <v>50</v>
      </c>
      <c r="I2326">
        <v>3</v>
      </c>
      <c r="J2326">
        <v>1</v>
      </c>
      <c r="K2326">
        <v>3</v>
      </c>
      <c r="L2326">
        <v>17</v>
      </c>
      <c r="M2326">
        <v>1</v>
      </c>
      <c r="N2326">
        <v>2</v>
      </c>
      <c r="O2326">
        <v>5</v>
      </c>
      <c r="P2326">
        <v>1</v>
      </c>
      <c r="Q2326">
        <v>14.375</v>
      </c>
      <c r="R2326">
        <v>-1</v>
      </c>
      <c r="S2326">
        <v>0</v>
      </c>
      <c r="T2326">
        <v>161.19999999999999</v>
      </c>
      <c r="U2326">
        <v>60.7</v>
      </c>
      <c r="V2326">
        <v>23.359000000000002</v>
      </c>
      <c r="W2326">
        <v>0.76500000000000001</v>
      </c>
      <c r="X2326">
        <v>1</v>
      </c>
      <c r="Y2326">
        <v>3</v>
      </c>
      <c r="Z2326">
        <f>IF(AND(MIN(data!D2326:'data'!K2326, data!M2326:'data'!Y2326)&gt;=0, IF(data!L2326&lt;0, FALSE, data!L2326&lt;=95),COUNTA(data!D2326:'data'!Y2326)=22), 1, 0)</f>
        <v>0</v>
      </c>
      <c r="AA2326">
        <f>IF(data!D2326=3, IF(COUNTIFS(data!A:A, data!A2326, data!G:G, "&lt;&gt;2")=0, 1, 0), 0)</f>
        <v>0</v>
      </c>
      <c r="AB2326">
        <f>IF(AND(data!G2326=2, COUNTIFS(data!A:A, data!A2326, data!G:G, 2) = data!D2326), 1, 0)</f>
        <v>1</v>
      </c>
      <c r="AC2326">
        <f>IF(AB2326=1, data!D2326, "0")</f>
        <v>2</v>
      </c>
    </row>
    <row r="2327" spans="1:29" x14ac:dyDescent="0.25">
      <c r="A2327" s="1">
        <v>288181</v>
      </c>
      <c r="B2327">
        <v>2</v>
      </c>
      <c r="C2327" s="1" t="s">
        <v>2348</v>
      </c>
      <c r="D2327">
        <v>2</v>
      </c>
      <c r="E2327">
        <v>8</v>
      </c>
      <c r="F2327">
        <v>19</v>
      </c>
      <c r="G2327">
        <v>2</v>
      </c>
      <c r="H2327">
        <v>21</v>
      </c>
      <c r="I2327">
        <v>1</v>
      </c>
      <c r="J2327">
        <v>1</v>
      </c>
      <c r="K2327">
        <v>1</v>
      </c>
      <c r="L2327">
        <v>17</v>
      </c>
      <c r="M2327">
        <v>1</v>
      </c>
      <c r="N2327">
        <v>1</v>
      </c>
      <c r="O2327">
        <v>5</v>
      </c>
      <c r="P2327">
        <v>1</v>
      </c>
      <c r="Q2327">
        <v>23.875</v>
      </c>
      <c r="R2327">
        <v>4</v>
      </c>
      <c r="S2327">
        <v>0</v>
      </c>
      <c r="T2327">
        <v>174</v>
      </c>
      <c r="U2327">
        <v>70.3</v>
      </c>
      <c r="V2327">
        <v>23.22</v>
      </c>
      <c r="W2327">
        <v>0.72</v>
      </c>
      <c r="X2327">
        <v>1</v>
      </c>
      <c r="Y2327">
        <v>1</v>
      </c>
      <c r="Z2327">
        <f>IF(AND(MIN(data!D2327:'data'!K2327, data!M2327:'data'!Y2327)&gt;=0, IF(data!L2327&lt;0, FALSE, data!L2327&lt;=95),COUNTA(data!D2327:'data'!Y2327)=22), 1, 0)</f>
        <v>1</v>
      </c>
      <c r="AA2327">
        <f>IF(data!D2327=3, IF(COUNTIFS(data!A:A, data!A2327, data!G:G, "&lt;&gt;2")=0, 1, 0), 0)</f>
        <v>0</v>
      </c>
      <c r="AB2327">
        <f>IF(AND(data!G2327=2, COUNTIFS(data!A:A, data!A2327, data!G:G, 2) = data!D2327), 1, 0)</f>
        <v>1</v>
      </c>
      <c r="AC2327">
        <f>IF(AB2327=1, data!D2327, "0")</f>
        <v>2</v>
      </c>
    </row>
    <row r="2328" spans="1:29" x14ac:dyDescent="0.25">
      <c r="A2328" s="1">
        <v>288201</v>
      </c>
      <c r="B2328">
        <v>1</v>
      </c>
      <c r="C2328" s="1" t="s">
        <v>2349</v>
      </c>
      <c r="D2328">
        <v>2</v>
      </c>
      <c r="E2328">
        <v>8</v>
      </c>
      <c r="F2328">
        <v>19</v>
      </c>
      <c r="G2328">
        <v>1</v>
      </c>
      <c r="H2328">
        <v>62</v>
      </c>
      <c r="I2328">
        <v>2</v>
      </c>
      <c r="J2328">
        <v>1</v>
      </c>
      <c r="K2328">
        <v>5</v>
      </c>
      <c r="L2328">
        <v>13</v>
      </c>
      <c r="M2328">
        <v>1</v>
      </c>
      <c r="N2328">
        <v>1</v>
      </c>
      <c r="O2328">
        <v>5</v>
      </c>
      <c r="P2328">
        <v>1</v>
      </c>
      <c r="Q2328">
        <v>9.5180000000000007</v>
      </c>
      <c r="R2328">
        <v>-1</v>
      </c>
      <c r="S2328">
        <v>1</v>
      </c>
      <c r="T2328">
        <v>174.5</v>
      </c>
      <c r="U2328">
        <v>93.8</v>
      </c>
      <c r="V2328">
        <v>30.803999999999998</v>
      </c>
      <c r="W2328">
        <v>1.0089999999999999</v>
      </c>
      <c r="X2328">
        <v>2</v>
      </c>
      <c r="Y2328">
        <v>3</v>
      </c>
      <c r="Z2328">
        <f>IF(AND(MIN(data!D2328:'data'!K2328, data!M2328:'data'!Y2328)&gt;=0, IF(data!L2328&lt;0, FALSE, data!L2328&lt;=95),COUNTA(data!D2328:'data'!Y2328)=22), 1, 0)</f>
        <v>0</v>
      </c>
      <c r="AA2328">
        <f>IF(data!D2328=3, IF(COUNTIFS(data!A:A, data!A2328, data!G:G, "&lt;&gt;2")=0, 1, 0), 0)</f>
        <v>0</v>
      </c>
      <c r="AB2328">
        <f>IF(AND(data!G2328=2, COUNTIFS(data!A:A, data!A2328, data!G:G, 2) = data!D2328), 1, 0)</f>
        <v>0</v>
      </c>
      <c r="AC2328" t="str">
        <f>IF(AB2328=1, data!D2328, "0")</f>
        <v>0</v>
      </c>
    </row>
    <row r="2329" spans="1:29" x14ac:dyDescent="0.25">
      <c r="A2329" s="1">
        <v>288201</v>
      </c>
      <c r="B2329">
        <v>2</v>
      </c>
      <c r="C2329" s="1" t="s">
        <v>2350</v>
      </c>
      <c r="D2329">
        <v>2</v>
      </c>
      <c r="E2329">
        <v>8</v>
      </c>
      <c r="F2329">
        <v>19</v>
      </c>
      <c r="G2329">
        <v>2</v>
      </c>
      <c r="H2329">
        <v>66</v>
      </c>
      <c r="I2329">
        <v>2</v>
      </c>
      <c r="J2329">
        <v>1</v>
      </c>
      <c r="K2329">
        <v>4</v>
      </c>
      <c r="L2329">
        <v>13</v>
      </c>
      <c r="M2329">
        <v>1</v>
      </c>
      <c r="N2329">
        <v>3</v>
      </c>
      <c r="O2329">
        <v>5</v>
      </c>
      <c r="P2329">
        <v>1</v>
      </c>
      <c r="Q2329">
        <v>0.86499999999999999</v>
      </c>
      <c r="R2329">
        <v>-1</v>
      </c>
      <c r="S2329">
        <v>0</v>
      </c>
      <c r="T2329">
        <v>156.80000000000001</v>
      </c>
      <c r="U2329">
        <v>70.599999999999994</v>
      </c>
      <c r="V2329">
        <v>28.715</v>
      </c>
      <c r="W2329">
        <v>0.84499999999999997</v>
      </c>
      <c r="X2329">
        <v>2</v>
      </c>
      <c r="Y2329">
        <v>3</v>
      </c>
      <c r="Z2329">
        <f>IF(AND(MIN(data!D2329:'data'!K2329, data!M2329:'data'!Y2329)&gt;=0, IF(data!L2329&lt;0, FALSE, data!L2329&lt;=95),COUNTA(data!D2329:'data'!Y2329)=22), 1, 0)</f>
        <v>0</v>
      </c>
      <c r="AA2329">
        <f>IF(data!D2329=3, IF(COUNTIFS(data!A:A, data!A2329, data!G:G, "&lt;&gt;2")=0, 1, 0), 0)</f>
        <v>0</v>
      </c>
      <c r="AB2329">
        <f>IF(AND(data!G2329=2, COUNTIFS(data!A:A, data!A2329, data!G:G, 2) = data!D2329), 1, 0)</f>
        <v>0</v>
      </c>
      <c r="AC2329" t="str">
        <f>IF(AB2329=1, data!D2329, "0")</f>
        <v>0</v>
      </c>
    </row>
    <row r="2330" spans="1:29" x14ac:dyDescent="0.25">
      <c r="A2330" s="1">
        <v>288251</v>
      </c>
      <c r="B2330">
        <v>1</v>
      </c>
      <c r="C2330" s="1" t="s">
        <v>2351</v>
      </c>
      <c r="D2330">
        <v>2</v>
      </c>
      <c r="E2330">
        <v>8</v>
      </c>
      <c r="F2330">
        <v>19</v>
      </c>
      <c r="G2330">
        <v>1</v>
      </c>
      <c r="H2330">
        <v>61</v>
      </c>
      <c r="I2330">
        <v>2</v>
      </c>
      <c r="J2330">
        <v>6</v>
      </c>
      <c r="K2330">
        <v>1</v>
      </c>
      <c r="L2330">
        <v>96</v>
      </c>
      <c r="M2330">
        <v>3</v>
      </c>
      <c r="N2330">
        <v>1</v>
      </c>
      <c r="O2330">
        <v>5</v>
      </c>
      <c r="P2330">
        <v>2</v>
      </c>
      <c r="Q2330">
        <v>0</v>
      </c>
      <c r="R2330">
        <v>-1</v>
      </c>
      <c r="S2330">
        <v>0</v>
      </c>
      <c r="T2330">
        <v>175.7</v>
      </c>
      <c r="U2330">
        <v>81.2</v>
      </c>
      <c r="V2330">
        <v>26.303000000000001</v>
      </c>
      <c r="W2330">
        <v>0.95699999999999996</v>
      </c>
      <c r="X2330">
        <v>1</v>
      </c>
      <c r="Y2330">
        <v>3</v>
      </c>
      <c r="Z2330">
        <f>IF(AND(MIN(data!D2330:'data'!K2330, data!M2330:'data'!Y2330)&gt;=0, IF(data!L2330&lt;0, FALSE, data!L2330&lt;=95),COUNTA(data!D2330:'data'!Y2330)=22), 1, 0)</f>
        <v>0</v>
      </c>
      <c r="AA2330">
        <f>IF(data!D2330=3, IF(COUNTIFS(data!A:A, data!A2330, data!G:G, "&lt;&gt;2")=0, 1, 0), 0)</f>
        <v>0</v>
      </c>
      <c r="AB2330">
        <f>IF(AND(data!G2330=2, COUNTIFS(data!A:A, data!A2330, data!G:G, 2) = data!D2330), 1, 0)</f>
        <v>0</v>
      </c>
      <c r="AC2330" t="str">
        <f>IF(AB2330=1, data!D2330, "0")</f>
        <v>0</v>
      </c>
    </row>
    <row r="2331" spans="1:29" x14ac:dyDescent="0.25">
      <c r="A2331" s="1">
        <v>288251</v>
      </c>
      <c r="B2331">
        <v>2</v>
      </c>
      <c r="C2331" s="1" t="s">
        <v>2352</v>
      </c>
      <c r="D2331">
        <v>2</v>
      </c>
      <c r="E2331">
        <v>8</v>
      </c>
      <c r="F2331">
        <v>19</v>
      </c>
      <c r="G2331">
        <v>2</v>
      </c>
      <c r="H2331">
        <v>57</v>
      </c>
      <c r="I2331">
        <v>2</v>
      </c>
      <c r="J2331">
        <v>2</v>
      </c>
      <c r="K2331">
        <v>4</v>
      </c>
      <c r="L2331">
        <v>96</v>
      </c>
      <c r="M2331">
        <v>4</v>
      </c>
      <c r="N2331">
        <v>1</v>
      </c>
      <c r="O2331">
        <v>5</v>
      </c>
      <c r="P2331">
        <v>2</v>
      </c>
      <c r="Q2331">
        <v>0</v>
      </c>
      <c r="R2331">
        <v>-1</v>
      </c>
      <c r="S2331">
        <v>12</v>
      </c>
      <c r="T2331">
        <v>161</v>
      </c>
      <c r="U2331">
        <v>62.5</v>
      </c>
      <c r="V2331">
        <v>24.111999999999998</v>
      </c>
      <c r="W2331">
        <v>0.746</v>
      </c>
      <c r="X2331">
        <v>2</v>
      </c>
      <c r="Y2331">
        <v>1</v>
      </c>
      <c r="Z2331">
        <f>IF(AND(MIN(data!D2331:'data'!K2331, data!M2331:'data'!Y2331)&gt;=0, IF(data!L2331&lt;0, FALSE, data!L2331&lt;=95),COUNTA(data!D2331:'data'!Y2331)=22), 1, 0)</f>
        <v>0</v>
      </c>
      <c r="AA2331">
        <f>IF(data!D2331=3, IF(COUNTIFS(data!A:A, data!A2331, data!G:G, "&lt;&gt;2")=0, 1, 0), 0)</f>
        <v>0</v>
      </c>
      <c r="AB2331">
        <f>IF(AND(data!G2331=2, COUNTIFS(data!A:A, data!A2331, data!G:G, 2) = data!D2331), 1, 0)</f>
        <v>0</v>
      </c>
      <c r="AC2331" t="str">
        <f>IF(AB2331=1, data!D2331, "0")</f>
        <v>0</v>
      </c>
    </row>
    <row r="2332" spans="1:29" x14ac:dyDescent="0.25">
      <c r="A2332" s="1">
        <v>288271</v>
      </c>
      <c r="B2332">
        <v>1</v>
      </c>
      <c r="C2332" s="1" t="s">
        <v>2353</v>
      </c>
      <c r="D2332">
        <v>2</v>
      </c>
      <c r="E2332">
        <v>8</v>
      </c>
      <c r="F2332">
        <v>19</v>
      </c>
      <c r="G2332">
        <v>1</v>
      </c>
      <c r="H2332">
        <v>55</v>
      </c>
      <c r="I2332">
        <v>2</v>
      </c>
      <c r="J2332">
        <v>1</v>
      </c>
      <c r="K2332">
        <v>1</v>
      </c>
      <c r="L2332">
        <v>19</v>
      </c>
      <c r="M2332">
        <v>1</v>
      </c>
      <c r="N2332">
        <v>3</v>
      </c>
      <c r="O2332">
        <v>5</v>
      </c>
      <c r="P2332">
        <v>1</v>
      </c>
      <c r="Q2332">
        <v>13.345000000000001</v>
      </c>
      <c r="R2332">
        <v>-1</v>
      </c>
      <c r="S2332">
        <v>9</v>
      </c>
      <c r="T2332">
        <v>173</v>
      </c>
      <c r="U2332">
        <v>83.1</v>
      </c>
      <c r="V2332">
        <v>27.765999999999998</v>
      </c>
      <c r="W2332">
        <v>0.91200000000000003</v>
      </c>
      <c r="X2332">
        <v>1</v>
      </c>
      <c r="Y2332">
        <v>1</v>
      </c>
      <c r="Z2332">
        <f>IF(AND(MIN(data!D2332:'data'!K2332, data!M2332:'data'!Y2332)&gt;=0, IF(data!L2332&lt;0, FALSE, data!L2332&lt;=95),COUNTA(data!D2332:'data'!Y2332)=22), 1, 0)</f>
        <v>0</v>
      </c>
      <c r="AA2332">
        <f>IF(data!D2332=3, IF(COUNTIFS(data!A:A, data!A2332, data!G:G, "&lt;&gt;2")=0, 1, 0), 0)</f>
        <v>0</v>
      </c>
      <c r="AB2332">
        <f>IF(AND(data!G2332=2, COUNTIFS(data!A:A, data!A2332, data!G:G, 2) = data!D2332), 1, 0)</f>
        <v>0</v>
      </c>
      <c r="AC2332" t="str">
        <f>IF(AB2332=1, data!D2332, "0")</f>
        <v>0</v>
      </c>
    </row>
    <row r="2333" spans="1:29" x14ac:dyDescent="0.25">
      <c r="A2333" s="1">
        <v>288271</v>
      </c>
      <c r="B2333">
        <v>2</v>
      </c>
      <c r="C2333" s="1" t="s">
        <v>2354</v>
      </c>
      <c r="D2333">
        <v>2</v>
      </c>
      <c r="E2333">
        <v>8</v>
      </c>
      <c r="F2333">
        <v>19</v>
      </c>
      <c r="G2333">
        <v>2</v>
      </c>
      <c r="H2333">
        <v>53</v>
      </c>
      <c r="I2333">
        <v>2</v>
      </c>
      <c r="J2333">
        <v>1</v>
      </c>
      <c r="K2333">
        <v>6</v>
      </c>
      <c r="L2333">
        <v>19</v>
      </c>
      <c r="M2333">
        <v>1</v>
      </c>
      <c r="N2333">
        <v>4</v>
      </c>
      <c r="O2333">
        <v>1</v>
      </c>
      <c r="P2333">
        <v>2</v>
      </c>
      <c r="Q2333">
        <v>5.8000000000000003E-2</v>
      </c>
      <c r="R2333">
        <v>-1</v>
      </c>
      <c r="S2333">
        <v>0</v>
      </c>
      <c r="T2333">
        <v>165.3</v>
      </c>
      <c r="U2333">
        <v>61.3</v>
      </c>
      <c r="V2333">
        <v>22.434000000000001</v>
      </c>
      <c r="W2333">
        <v>0.78300000000000003</v>
      </c>
      <c r="X2333">
        <v>1</v>
      </c>
      <c r="Y2333">
        <v>3</v>
      </c>
      <c r="Z2333">
        <f>IF(AND(MIN(data!D2333:'data'!K2333, data!M2333:'data'!Y2333)&gt;=0, IF(data!L2333&lt;0, FALSE, data!L2333&lt;=95),COUNTA(data!D2333:'data'!Y2333)=22), 1, 0)</f>
        <v>0</v>
      </c>
      <c r="AA2333">
        <f>IF(data!D2333=3, IF(COUNTIFS(data!A:A, data!A2333, data!G:G, "&lt;&gt;2")=0, 1, 0), 0)</f>
        <v>0</v>
      </c>
      <c r="AB2333">
        <f>IF(AND(data!G2333=2, COUNTIFS(data!A:A, data!A2333, data!G:G, 2) = data!D2333), 1, 0)</f>
        <v>0</v>
      </c>
      <c r="AC2333" t="str">
        <f>IF(AB2333=1, data!D2333, "0")</f>
        <v>0</v>
      </c>
    </row>
    <row r="2334" spans="1:29" x14ac:dyDescent="0.25">
      <c r="A2334" s="1">
        <v>288351</v>
      </c>
      <c r="B2334">
        <v>1</v>
      </c>
      <c r="C2334" s="1" t="s">
        <v>2355</v>
      </c>
      <c r="D2334">
        <v>4</v>
      </c>
      <c r="E2334">
        <v>8</v>
      </c>
      <c r="F2334">
        <v>19</v>
      </c>
      <c r="G2334">
        <v>1</v>
      </c>
      <c r="H2334">
        <v>53</v>
      </c>
      <c r="I2334">
        <v>2</v>
      </c>
      <c r="J2334">
        <v>1</v>
      </c>
      <c r="K2334">
        <v>4</v>
      </c>
      <c r="L2334">
        <v>13</v>
      </c>
      <c r="M2334">
        <v>1</v>
      </c>
      <c r="N2334">
        <v>3</v>
      </c>
      <c r="O2334">
        <v>5</v>
      </c>
      <c r="P2334">
        <v>1</v>
      </c>
      <c r="Q2334">
        <v>37.037999999999997</v>
      </c>
      <c r="R2334">
        <v>-1</v>
      </c>
      <c r="S2334">
        <v>0</v>
      </c>
      <c r="T2334">
        <v>176.5</v>
      </c>
      <c r="U2334">
        <v>90.7</v>
      </c>
      <c r="V2334">
        <v>29.114999999999998</v>
      </c>
      <c r="W2334">
        <v>0.99099999999999999</v>
      </c>
      <c r="X2334">
        <v>2</v>
      </c>
      <c r="Y2334">
        <v>3</v>
      </c>
      <c r="Z2334">
        <f>IF(AND(MIN(data!D2334:'data'!K2334, data!M2334:'data'!Y2334)&gt;=0, IF(data!L2334&lt;0, FALSE, data!L2334&lt;=95),COUNTA(data!D2334:'data'!Y2334)=22), 1, 0)</f>
        <v>0</v>
      </c>
      <c r="AA2334">
        <f>IF(data!D2334=3, IF(COUNTIFS(data!A:A, data!A2334, data!G:G, "&lt;&gt;2")=0, 1, 0), 0)</f>
        <v>0</v>
      </c>
      <c r="AB2334">
        <f>IF(AND(data!G2334=2, COUNTIFS(data!A:A, data!A2334, data!G:G, 2) = data!D2334), 1, 0)</f>
        <v>0</v>
      </c>
      <c r="AC2334" t="str">
        <f>IF(AB2334=1, data!D2334, "0")</f>
        <v>0</v>
      </c>
    </row>
    <row r="2335" spans="1:29" x14ac:dyDescent="0.25">
      <c r="A2335" s="1">
        <v>288351</v>
      </c>
      <c r="B2335">
        <v>2</v>
      </c>
      <c r="C2335" s="1" t="s">
        <v>2356</v>
      </c>
      <c r="D2335">
        <v>4</v>
      </c>
      <c r="E2335">
        <v>8</v>
      </c>
      <c r="F2335">
        <v>19</v>
      </c>
      <c r="G2335">
        <v>2</v>
      </c>
      <c r="H2335">
        <v>43</v>
      </c>
      <c r="I2335">
        <v>2</v>
      </c>
      <c r="J2335">
        <v>1</v>
      </c>
      <c r="K2335">
        <v>5</v>
      </c>
      <c r="L2335">
        <v>13</v>
      </c>
      <c r="M2335">
        <v>3</v>
      </c>
      <c r="N2335">
        <v>4</v>
      </c>
      <c r="O2335">
        <v>1</v>
      </c>
      <c r="P2335">
        <v>1</v>
      </c>
      <c r="Q2335">
        <v>30.013000000000002</v>
      </c>
      <c r="R2335">
        <v>-1</v>
      </c>
      <c r="S2335">
        <v>1</v>
      </c>
      <c r="T2335">
        <v>159.19999999999999</v>
      </c>
      <c r="U2335">
        <v>71.3</v>
      </c>
      <c r="V2335">
        <v>28.132000000000001</v>
      </c>
      <c r="W2335">
        <v>0.81299999999999994</v>
      </c>
      <c r="X2335">
        <v>2</v>
      </c>
      <c r="Y2335">
        <v>1</v>
      </c>
      <c r="Z2335">
        <f>IF(AND(MIN(data!D2335:'data'!K2335, data!M2335:'data'!Y2335)&gt;=0, IF(data!L2335&lt;0, FALSE, data!L2335&lt;=95),COUNTA(data!D2335:'data'!Y2335)=22), 1, 0)</f>
        <v>0</v>
      </c>
      <c r="AA2335">
        <f>IF(data!D2335=3, IF(COUNTIFS(data!A:A, data!A2335, data!G:G, "&lt;&gt;2")=0, 1, 0), 0)</f>
        <v>0</v>
      </c>
      <c r="AB2335">
        <f>IF(AND(data!G2335=2, COUNTIFS(data!A:A, data!A2335, data!G:G, 2) = data!D2335), 1, 0)</f>
        <v>0</v>
      </c>
      <c r="AC2335" t="str">
        <f>IF(AB2335=1, data!D2335, "0")</f>
        <v>0</v>
      </c>
    </row>
    <row r="2336" spans="1:29" x14ac:dyDescent="0.25">
      <c r="A2336" s="1">
        <v>288351</v>
      </c>
      <c r="B2336">
        <v>3</v>
      </c>
      <c r="C2336" s="1" t="s">
        <v>2357</v>
      </c>
      <c r="D2336">
        <v>4</v>
      </c>
      <c r="E2336">
        <v>8</v>
      </c>
      <c r="F2336">
        <v>19</v>
      </c>
      <c r="G2336">
        <v>2</v>
      </c>
      <c r="H2336">
        <v>17</v>
      </c>
      <c r="I2336">
        <v>1</v>
      </c>
      <c r="J2336">
        <v>1</v>
      </c>
      <c r="K2336">
        <v>7</v>
      </c>
      <c r="L2336">
        <v>13</v>
      </c>
      <c r="M2336">
        <v>1</v>
      </c>
      <c r="N2336">
        <v>4</v>
      </c>
      <c r="O2336">
        <v>1</v>
      </c>
      <c r="P2336">
        <v>1</v>
      </c>
      <c r="Q2336">
        <v>25.558</v>
      </c>
      <c r="R2336">
        <v>3</v>
      </c>
      <c r="S2336">
        <v>5</v>
      </c>
      <c r="T2336">
        <v>158</v>
      </c>
      <c r="U2336">
        <v>44.1</v>
      </c>
      <c r="V2336">
        <v>17.664999999999999</v>
      </c>
      <c r="W2336">
        <v>0.78200000000000003</v>
      </c>
      <c r="X2336">
        <v>3</v>
      </c>
      <c r="Y2336">
        <v>2</v>
      </c>
      <c r="Z2336">
        <f>IF(AND(MIN(data!D2336:'data'!K2336, data!M2336:'data'!Y2336)&gt;=0, IF(data!L2336&lt;0, FALSE, data!L2336&lt;=95),COUNTA(data!D2336:'data'!Y2336)=22), 1, 0)</f>
        <v>1</v>
      </c>
      <c r="AA2336">
        <f>IF(data!D2336=3, IF(COUNTIFS(data!A:A, data!A2336, data!G:G, "&lt;&gt;2")=0, 1, 0), 0)</f>
        <v>0</v>
      </c>
      <c r="AB2336">
        <f>IF(AND(data!G2336=2, COUNTIFS(data!A:A, data!A2336, data!G:G, 2) = data!D2336), 1, 0)</f>
        <v>0</v>
      </c>
      <c r="AC2336" t="str">
        <f>IF(AB2336=1, data!D2336, "0")</f>
        <v>0</v>
      </c>
    </row>
    <row r="2337" spans="1:29" x14ac:dyDescent="0.25">
      <c r="A2337" s="1">
        <v>288351</v>
      </c>
      <c r="B2337">
        <v>4</v>
      </c>
      <c r="C2337" s="1" t="s">
        <v>2358</v>
      </c>
      <c r="D2337">
        <v>4</v>
      </c>
      <c r="E2337">
        <v>8</v>
      </c>
      <c r="F2337">
        <v>19</v>
      </c>
      <c r="G2337">
        <v>2</v>
      </c>
      <c r="H2337">
        <v>15</v>
      </c>
      <c r="I2337">
        <v>-1</v>
      </c>
      <c r="J2337">
        <v>1</v>
      </c>
      <c r="K2337">
        <v>-1</v>
      </c>
      <c r="L2337">
        <v>13</v>
      </c>
      <c r="M2337">
        <v>2</v>
      </c>
      <c r="N2337">
        <v>-1</v>
      </c>
      <c r="O2337">
        <v>-1</v>
      </c>
      <c r="P2337">
        <v>-1</v>
      </c>
      <c r="Q2337">
        <v>-1</v>
      </c>
      <c r="R2337">
        <v>-1</v>
      </c>
      <c r="S2337">
        <v>0</v>
      </c>
      <c r="T2337">
        <v>159.19999999999999</v>
      </c>
      <c r="U2337">
        <v>50.1</v>
      </c>
      <c r="V2337">
        <v>19.766999999999999</v>
      </c>
      <c r="W2337">
        <v>-1</v>
      </c>
      <c r="X2337">
        <v>1</v>
      </c>
      <c r="Y2337">
        <v>3</v>
      </c>
      <c r="Z2337">
        <f>IF(AND(MIN(data!D2337:'data'!K2337, data!M2337:'data'!Y2337)&gt;=0, IF(data!L2337&lt;0, FALSE, data!L2337&lt;=95),COUNTA(data!D2337:'data'!Y2337)=22), 1, 0)</f>
        <v>0</v>
      </c>
      <c r="AA2337">
        <f>IF(data!D2337=3, IF(COUNTIFS(data!A:A, data!A2337, data!G:G, "&lt;&gt;2")=0, 1, 0), 0)</f>
        <v>0</v>
      </c>
      <c r="AB2337">
        <f>IF(AND(data!G2337=2, COUNTIFS(data!A:A, data!A2337, data!G:G, 2) = data!D2337), 1, 0)</f>
        <v>0</v>
      </c>
      <c r="AC2337" t="str">
        <f>IF(AB2337=1, data!D2337, "0")</f>
        <v>0</v>
      </c>
    </row>
    <row r="2338" spans="1:29" x14ac:dyDescent="0.25">
      <c r="A2338" s="1">
        <v>289051</v>
      </c>
      <c r="B2338">
        <v>1</v>
      </c>
      <c r="C2338" s="1" t="s">
        <v>2359</v>
      </c>
      <c r="D2338">
        <v>1</v>
      </c>
      <c r="E2338">
        <v>3</v>
      </c>
      <c r="F2338">
        <v>11</v>
      </c>
      <c r="G2338">
        <v>2</v>
      </c>
      <c r="H2338">
        <v>23</v>
      </c>
      <c r="I2338">
        <v>1</v>
      </c>
      <c r="J2338">
        <v>1</v>
      </c>
      <c r="K2338">
        <v>3</v>
      </c>
      <c r="L2338">
        <v>10</v>
      </c>
      <c r="M2338">
        <v>2</v>
      </c>
      <c r="N2338">
        <v>4</v>
      </c>
      <c r="O2338">
        <v>2</v>
      </c>
      <c r="P2338">
        <v>1</v>
      </c>
      <c r="Q2338">
        <v>37.5</v>
      </c>
      <c r="R2338">
        <v>4</v>
      </c>
      <c r="S2338">
        <v>6</v>
      </c>
      <c r="T2338">
        <v>185.3</v>
      </c>
      <c r="U2338">
        <v>77.8</v>
      </c>
      <c r="V2338">
        <v>22.658000000000001</v>
      </c>
      <c r="W2338">
        <v>0.79500000000000004</v>
      </c>
      <c r="X2338">
        <v>3</v>
      </c>
      <c r="Y2338">
        <v>2</v>
      </c>
      <c r="Z2338">
        <f>IF(AND(MIN(data!D2338:'data'!K2338, data!M2338:'data'!Y2338)&gt;=0, IF(data!L2338&lt;0, FALSE, data!L2338&lt;=95),COUNTA(data!D2338:'data'!Y2338)=22), 1, 0)</f>
        <v>1</v>
      </c>
      <c r="AA2338">
        <f>IF(data!D2338=3, IF(COUNTIFS(data!A:A, data!A2338, data!G:G, "&lt;&gt;2")=0, 1, 0), 0)</f>
        <v>0</v>
      </c>
      <c r="AB2338">
        <f>IF(AND(data!G2338=2, COUNTIFS(data!A:A, data!A2338, data!G:G, 2) = data!D2338), 1, 0)</f>
        <v>1</v>
      </c>
      <c r="AC2338">
        <f>IF(AB2338=1, data!D2338, "0")</f>
        <v>1</v>
      </c>
    </row>
    <row r="2339" spans="1:29" x14ac:dyDescent="0.25">
      <c r="A2339" s="1">
        <v>289151</v>
      </c>
      <c r="B2339">
        <v>1</v>
      </c>
      <c r="C2339" s="1" t="s">
        <v>2360</v>
      </c>
      <c r="D2339">
        <v>2</v>
      </c>
      <c r="E2339">
        <v>3</v>
      </c>
      <c r="F2339">
        <v>11</v>
      </c>
      <c r="G2339">
        <v>1</v>
      </c>
      <c r="H2339">
        <v>67</v>
      </c>
      <c r="I2339">
        <v>2</v>
      </c>
      <c r="J2339">
        <v>1</v>
      </c>
      <c r="K2339">
        <v>4</v>
      </c>
      <c r="L2339">
        <v>8</v>
      </c>
      <c r="M2339">
        <v>1</v>
      </c>
      <c r="N2339">
        <v>2</v>
      </c>
      <c r="O2339">
        <v>5</v>
      </c>
      <c r="P2339">
        <v>1</v>
      </c>
      <c r="Q2339">
        <v>0.92710000000000004</v>
      </c>
      <c r="R2339">
        <v>-1</v>
      </c>
      <c r="S2339">
        <v>0</v>
      </c>
      <c r="T2339">
        <v>178.6</v>
      </c>
      <c r="U2339">
        <v>84</v>
      </c>
      <c r="V2339">
        <v>26.334</v>
      </c>
      <c r="W2339">
        <v>0.88600000000000001</v>
      </c>
      <c r="X2339">
        <v>1</v>
      </c>
      <c r="Y2339">
        <v>1</v>
      </c>
      <c r="Z2339">
        <f>IF(AND(MIN(data!D2339:'data'!K2339, data!M2339:'data'!Y2339)&gt;=0, IF(data!L2339&lt;0, FALSE, data!L2339&lt;=95),COUNTA(data!D2339:'data'!Y2339)=22), 1, 0)</f>
        <v>0</v>
      </c>
      <c r="AA2339">
        <f>IF(data!D2339=3, IF(COUNTIFS(data!A:A, data!A2339, data!G:G, "&lt;&gt;2")=0, 1, 0), 0)</f>
        <v>0</v>
      </c>
      <c r="AB2339">
        <f>IF(AND(data!G2339=2, COUNTIFS(data!A:A, data!A2339, data!G:G, 2) = data!D2339), 1, 0)</f>
        <v>0</v>
      </c>
      <c r="AC2339" t="str">
        <f>IF(AB2339=1, data!D2339, "0")</f>
        <v>0</v>
      </c>
    </row>
    <row r="2340" spans="1:29" x14ac:dyDescent="0.25">
      <c r="A2340" s="1">
        <v>289151</v>
      </c>
      <c r="B2340">
        <v>2</v>
      </c>
      <c r="C2340" s="1" t="s">
        <v>2361</v>
      </c>
      <c r="D2340">
        <v>2</v>
      </c>
      <c r="E2340">
        <v>3</v>
      </c>
      <c r="F2340">
        <v>11</v>
      </c>
      <c r="G2340">
        <v>2</v>
      </c>
      <c r="H2340">
        <v>65</v>
      </c>
      <c r="I2340">
        <v>2</v>
      </c>
      <c r="J2340">
        <v>1</v>
      </c>
      <c r="K2340">
        <v>2</v>
      </c>
      <c r="L2340">
        <v>8</v>
      </c>
      <c r="M2340">
        <v>1</v>
      </c>
      <c r="N2340">
        <v>2</v>
      </c>
      <c r="O2340">
        <v>5</v>
      </c>
      <c r="P2340">
        <v>1</v>
      </c>
      <c r="Q2340">
        <v>3</v>
      </c>
      <c r="R2340">
        <v>-1</v>
      </c>
      <c r="S2340">
        <v>0</v>
      </c>
      <c r="T2340">
        <v>161.69999999999999</v>
      </c>
      <c r="U2340">
        <v>90.8</v>
      </c>
      <c r="V2340">
        <v>34.726999999999997</v>
      </c>
      <c r="W2340">
        <v>0.879</v>
      </c>
      <c r="X2340">
        <v>2</v>
      </c>
      <c r="Y2340">
        <v>1</v>
      </c>
      <c r="Z2340">
        <f>IF(AND(MIN(data!D2340:'data'!K2340, data!M2340:'data'!Y2340)&gt;=0, IF(data!L2340&lt;0, FALSE, data!L2340&lt;=95),COUNTA(data!D2340:'data'!Y2340)=22), 1, 0)</f>
        <v>0</v>
      </c>
      <c r="AA2340">
        <f>IF(data!D2340=3, IF(COUNTIFS(data!A:A, data!A2340, data!G:G, "&lt;&gt;2")=0, 1, 0), 0)</f>
        <v>0</v>
      </c>
      <c r="AB2340">
        <f>IF(AND(data!G2340=2, COUNTIFS(data!A:A, data!A2340, data!G:G, 2) = data!D2340), 1, 0)</f>
        <v>0</v>
      </c>
      <c r="AC2340" t="str">
        <f>IF(AB2340=1, data!D2340, "0")</f>
        <v>0</v>
      </c>
    </row>
    <row r="2341" spans="1:29" x14ac:dyDescent="0.25">
      <c r="A2341" s="1">
        <v>289201</v>
      </c>
      <c r="B2341">
        <v>1</v>
      </c>
      <c r="C2341" s="1" t="s">
        <v>2362</v>
      </c>
      <c r="D2341">
        <v>2</v>
      </c>
      <c r="E2341">
        <v>3</v>
      </c>
      <c r="F2341">
        <v>11</v>
      </c>
      <c r="G2341">
        <v>2</v>
      </c>
      <c r="H2341">
        <v>41</v>
      </c>
      <c r="I2341">
        <v>2</v>
      </c>
      <c r="J2341">
        <v>1</v>
      </c>
      <c r="K2341">
        <v>4</v>
      </c>
      <c r="L2341">
        <v>10</v>
      </c>
      <c r="M2341">
        <v>3</v>
      </c>
      <c r="N2341">
        <v>1</v>
      </c>
      <c r="O2341">
        <v>5</v>
      </c>
      <c r="P2341">
        <v>1</v>
      </c>
      <c r="Q2341">
        <v>7.76</v>
      </c>
      <c r="R2341">
        <v>-1</v>
      </c>
      <c r="S2341">
        <v>0</v>
      </c>
      <c r="T2341">
        <v>152.1</v>
      </c>
      <c r="U2341">
        <v>89.3</v>
      </c>
      <c r="V2341">
        <v>38.600999999999999</v>
      </c>
      <c r="W2341">
        <v>0.79800000000000004</v>
      </c>
      <c r="X2341">
        <v>2</v>
      </c>
      <c r="Y2341">
        <v>3</v>
      </c>
      <c r="Z2341">
        <f>IF(AND(MIN(data!D2341:'data'!K2341, data!M2341:'data'!Y2341)&gt;=0, IF(data!L2341&lt;0, FALSE, data!L2341&lt;=95),COUNTA(data!D2341:'data'!Y2341)=22), 1, 0)</f>
        <v>0</v>
      </c>
      <c r="AA2341">
        <f>IF(data!D2341=3, IF(COUNTIFS(data!A:A, data!A2341, data!G:G, "&lt;&gt;2")=0, 1, 0), 0)</f>
        <v>0</v>
      </c>
      <c r="AB2341">
        <f>IF(AND(data!G2341=2, COUNTIFS(data!A:A, data!A2341, data!G:G, 2) = data!D2341), 1, 0)</f>
        <v>0</v>
      </c>
      <c r="AC2341" t="str">
        <f>IF(AB2341=1, data!D2341, "0")</f>
        <v>0</v>
      </c>
    </row>
    <row r="2342" spans="1:29" x14ac:dyDescent="0.25">
      <c r="A2342" s="1">
        <v>289201</v>
      </c>
      <c r="B2342">
        <v>2</v>
      </c>
      <c r="C2342" s="1" t="s">
        <v>2363</v>
      </c>
      <c r="D2342">
        <v>2</v>
      </c>
      <c r="E2342">
        <v>3</v>
      </c>
      <c r="F2342">
        <v>11</v>
      </c>
      <c r="G2342">
        <v>1</v>
      </c>
      <c r="H2342">
        <v>10</v>
      </c>
      <c r="I2342">
        <v>-1</v>
      </c>
      <c r="J2342">
        <v>1</v>
      </c>
      <c r="K2342">
        <v>-1</v>
      </c>
      <c r="L2342">
        <v>10</v>
      </c>
      <c r="M2342">
        <v>2</v>
      </c>
      <c r="N2342">
        <v>-1</v>
      </c>
      <c r="O2342">
        <v>-1</v>
      </c>
      <c r="P2342">
        <v>-1</v>
      </c>
      <c r="Q2342">
        <v>-1</v>
      </c>
      <c r="R2342">
        <v>-1</v>
      </c>
      <c r="S2342">
        <v>-2</v>
      </c>
      <c r="T2342">
        <v>146.5</v>
      </c>
      <c r="U2342">
        <v>49.2</v>
      </c>
      <c r="V2342">
        <v>22.923999999999999</v>
      </c>
      <c r="W2342">
        <v>-1</v>
      </c>
      <c r="X2342">
        <v>-8</v>
      </c>
      <c r="Y2342">
        <v>1</v>
      </c>
      <c r="Z2342">
        <f>IF(AND(MIN(data!D2342:'data'!K2342, data!M2342:'data'!Y2342)&gt;=0, IF(data!L2342&lt;0, FALSE, data!L2342&lt;=95),COUNTA(data!D2342:'data'!Y2342)=22), 1, 0)</f>
        <v>0</v>
      </c>
      <c r="AA2342">
        <f>IF(data!D2342=3, IF(COUNTIFS(data!A:A, data!A2342, data!G:G, "&lt;&gt;2")=0, 1, 0), 0)</f>
        <v>0</v>
      </c>
      <c r="AB2342">
        <f>IF(AND(data!G2342=2, COUNTIFS(data!A:A, data!A2342, data!G:G, 2) = data!D2342), 1, 0)</f>
        <v>0</v>
      </c>
      <c r="AC2342" t="str">
        <f>IF(AB2342=1, data!D2342, "0")</f>
        <v>0</v>
      </c>
    </row>
    <row r="2343" spans="1:29" x14ac:dyDescent="0.25">
      <c r="A2343" s="1">
        <v>289251</v>
      </c>
      <c r="B2343">
        <v>1</v>
      </c>
      <c r="C2343" s="1" t="s">
        <v>2364</v>
      </c>
      <c r="D2343">
        <v>2</v>
      </c>
      <c r="E2343">
        <v>3</v>
      </c>
      <c r="F2343">
        <v>11</v>
      </c>
      <c r="G2343">
        <v>1</v>
      </c>
      <c r="H2343">
        <v>31</v>
      </c>
      <c r="I2343">
        <v>6</v>
      </c>
      <c r="J2343">
        <v>1</v>
      </c>
      <c r="K2343">
        <v>2</v>
      </c>
      <c r="L2343">
        <v>18</v>
      </c>
      <c r="M2343">
        <v>1</v>
      </c>
      <c r="N2343">
        <v>4</v>
      </c>
      <c r="O2343">
        <v>3</v>
      </c>
      <c r="P2343">
        <v>1</v>
      </c>
      <c r="Q2343">
        <v>24.087</v>
      </c>
      <c r="R2343">
        <v>-1</v>
      </c>
      <c r="S2343">
        <v>0</v>
      </c>
      <c r="T2343">
        <v>182.9</v>
      </c>
      <c r="U2343">
        <v>68</v>
      </c>
      <c r="V2343">
        <v>20.327000000000002</v>
      </c>
      <c r="W2343">
        <v>0.79600000000000004</v>
      </c>
      <c r="X2343">
        <v>1</v>
      </c>
      <c r="Y2343">
        <v>3</v>
      </c>
      <c r="Z2343">
        <f>IF(AND(MIN(data!D2343:'data'!K2343, data!M2343:'data'!Y2343)&gt;=0, IF(data!L2343&lt;0, FALSE, data!L2343&lt;=95),COUNTA(data!D2343:'data'!Y2343)=22), 1, 0)</f>
        <v>0</v>
      </c>
      <c r="AA2343">
        <f>IF(data!D2343=3, IF(COUNTIFS(data!A:A, data!A2343, data!G:G, "&lt;&gt;2")=0, 1, 0), 0)</f>
        <v>0</v>
      </c>
      <c r="AB2343">
        <f>IF(AND(data!G2343=2, COUNTIFS(data!A:A, data!A2343, data!G:G, 2) = data!D2343), 1, 0)</f>
        <v>0</v>
      </c>
      <c r="AC2343" t="str">
        <f>IF(AB2343=1, data!D2343, "0")</f>
        <v>0</v>
      </c>
    </row>
    <row r="2344" spans="1:29" x14ac:dyDescent="0.25">
      <c r="A2344" s="1">
        <v>289251</v>
      </c>
      <c r="B2344">
        <v>2</v>
      </c>
      <c r="C2344" s="1" t="s">
        <v>2365</v>
      </c>
      <c r="D2344">
        <v>2</v>
      </c>
      <c r="E2344">
        <v>3</v>
      </c>
      <c r="F2344">
        <v>11</v>
      </c>
      <c r="G2344">
        <v>2</v>
      </c>
      <c r="H2344">
        <v>29</v>
      </c>
      <c r="I2344">
        <v>6</v>
      </c>
      <c r="J2344">
        <v>1</v>
      </c>
      <c r="K2344">
        <v>1</v>
      </c>
      <c r="L2344">
        <v>18</v>
      </c>
      <c r="M2344">
        <v>1</v>
      </c>
      <c r="N2344">
        <v>4</v>
      </c>
      <c r="O2344">
        <v>1</v>
      </c>
      <c r="P2344">
        <v>1</v>
      </c>
      <c r="Q2344">
        <v>17.058</v>
      </c>
      <c r="R2344">
        <v>-1</v>
      </c>
      <c r="S2344">
        <v>0</v>
      </c>
      <c r="T2344">
        <v>168.5</v>
      </c>
      <c r="U2344">
        <v>60.1</v>
      </c>
      <c r="V2344">
        <v>21.167999999999999</v>
      </c>
      <c r="W2344">
        <v>0.76400000000000001</v>
      </c>
      <c r="X2344">
        <v>1</v>
      </c>
      <c r="Y2344">
        <v>3</v>
      </c>
      <c r="Z2344">
        <f>IF(AND(MIN(data!D2344:'data'!K2344, data!M2344:'data'!Y2344)&gt;=0, IF(data!L2344&lt;0, FALSE, data!L2344&lt;=95),COUNTA(data!D2344:'data'!Y2344)=22), 1, 0)</f>
        <v>0</v>
      </c>
      <c r="AA2344">
        <f>IF(data!D2344=3, IF(COUNTIFS(data!A:A, data!A2344, data!G:G, "&lt;&gt;2")=0, 1, 0), 0)</f>
        <v>0</v>
      </c>
      <c r="AB2344">
        <f>IF(AND(data!G2344=2, COUNTIFS(data!A:A, data!A2344, data!G:G, 2) = data!D2344), 1, 0)</f>
        <v>0</v>
      </c>
      <c r="AC2344" t="str">
        <f>IF(AB2344=1, data!D2344, "0")</f>
        <v>0</v>
      </c>
    </row>
    <row r="2345" spans="1:29" x14ac:dyDescent="0.25">
      <c r="A2345" s="1">
        <v>289271</v>
      </c>
      <c r="B2345">
        <v>1</v>
      </c>
      <c r="C2345" s="1" t="s">
        <v>2366</v>
      </c>
      <c r="D2345">
        <v>1</v>
      </c>
      <c r="E2345">
        <v>3</v>
      </c>
      <c r="F2345">
        <v>11</v>
      </c>
      <c r="G2345">
        <v>2</v>
      </c>
      <c r="H2345">
        <v>79</v>
      </c>
      <c r="I2345">
        <v>5</v>
      </c>
      <c r="J2345">
        <v>1</v>
      </c>
      <c r="K2345">
        <v>6</v>
      </c>
      <c r="L2345">
        <v>3</v>
      </c>
      <c r="M2345">
        <v>1</v>
      </c>
      <c r="N2345">
        <v>3</v>
      </c>
      <c r="O2345">
        <v>5</v>
      </c>
      <c r="P2345">
        <v>1</v>
      </c>
      <c r="Q2345">
        <v>18.875</v>
      </c>
      <c r="R2345">
        <v>-1</v>
      </c>
      <c r="S2345">
        <v>0</v>
      </c>
      <c r="T2345">
        <v>160.69999999999999</v>
      </c>
      <c r="U2345">
        <v>82.9</v>
      </c>
      <c r="V2345">
        <v>32.100999999999999</v>
      </c>
      <c r="W2345">
        <v>0.91</v>
      </c>
      <c r="X2345">
        <v>2</v>
      </c>
      <c r="Y2345">
        <v>3</v>
      </c>
      <c r="Z2345">
        <f>IF(AND(MIN(data!D2345:'data'!K2345, data!M2345:'data'!Y2345)&gt;=0, IF(data!L2345&lt;0, FALSE, data!L2345&lt;=95),COUNTA(data!D2345:'data'!Y2345)=22), 1, 0)</f>
        <v>0</v>
      </c>
      <c r="AA2345">
        <f>IF(data!D2345=3, IF(COUNTIFS(data!A:A, data!A2345, data!G:G, "&lt;&gt;2")=0, 1, 0), 0)</f>
        <v>0</v>
      </c>
      <c r="AB2345">
        <f>IF(AND(data!G2345=2, COUNTIFS(data!A:A, data!A2345, data!G:G, 2) = data!D2345), 1, 0)</f>
        <v>1</v>
      </c>
      <c r="AC2345">
        <f>IF(AB2345=1, data!D2345, "0")</f>
        <v>1</v>
      </c>
    </row>
    <row r="2346" spans="1:29" x14ac:dyDescent="0.25">
      <c r="A2346" s="1">
        <v>289351</v>
      </c>
      <c r="B2346">
        <v>1</v>
      </c>
      <c r="C2346" s="1" t="s">
        <v>2367</v>
      </c>
      <c r="D2346">
        <v>4</v>
      </c>
      <c r="E2346">
        <v>3</v>
      </c>
      <c r="F2346">
        <v>11</v>
      </c>
      <c r="G2346">
        <v>1</v>
      </c>
      <c r="H2346">
        <v>41</v>
      </c>
      <c r="I2346">
        <v>2</v>
      </c>
      <c r="J2346">
        <v>1</v>
      </c>
      <c r="K2346">
        <v>1</v>
      </c>
      <c r="L2346">
        <v>18</v>
      </c>
      <c r="M2346">
        <v>1</v>
      </c>
      <c r="N2346">
        <v>4</v>
      </c>
      <c r="O2346">
        <v>1</v>
      </c>
      <c r="P2346">
        <v>1</v>
      </c>
      <c r="Q2346">
        <v>24</v>
      </c>
      <c r="R2346">
        <v>-1</v>
      </c>
      <c r="S2346">
        <v>0</v>
      </c>
      <c r="T2346">
        <v>167.8</v>
      </c>
      <c r="U2346">
        <v>77.599999999999994</v>
      </c>
      <c r="V2346">
        <v>27.56</v>
      </c>
      <c r="W2346">
        <v>0.92300000000000004</v>
      </c>
      <c r="X2346">
        <v>2</v>
      </c>
      <c r="Y2346">
        <v>1</v>
      </c>
      <c r="Z2346">
        <f>IF(AND(MIN(data!D2346:'data'!K2346, data!M2346:'data'!Y2346)&gt;=0, IF(data!L2346&lt;0, FALSE, data!L2346&lt;=95),COUNTA(data!D2346:'data'!Y2346)=22), 1, 0)</f>
        <v>0</v>
      </c>
      <c r="AA2346">
        <f>IF(data!D2346=3, IF(COUNTIFS(data!A:A, data!A2346, data!G:G, "&lt;&gt;2")=0, 1, 0), 0)</f>
        <v>0</v>
      </c>
      <c r="AB2346">
        <f>IF(AND(data!G2346=2, COUNTIFS(data!A:A, data!A2346, data!G:G, 2) = data!D2346), 1, 0)</f>
        <v>0</v>
      </c>
      <c r="AC2346" t="str">
        <f>IF(AB2346=1, data!D2346, "0")</f>
        <v>0</v>
      </c>
    </row>
    <row r="2347" spans="1:29" x14ac:dyDescent="0.25">
      <c r="A2347" s="1">
        <v>289351</v>
      </c>
      <c r="B2347">
        <v>2</v>
      </c>
      <c r="C2347" s="1" t="s">
        <v>2368</v>
      </c>
      <c r="D2347">
        <v>4</v>
      </c>
      <c r="E2347">
        <v>3</v>
      </c>
      <c r="F2347">
        <v>11</v>
      </c>
      <c r="G2347">
        <v>2</v>
      </c>
      <c r="H2347">
        <v>33</v>
      </c>
      <c r="I2347">
        <v>2</v>
      </c>
      <c r="J2347">
        <v>1</v>
      </c>
      <c r="K2347">
        <v>4</v>
      </c>
      <c r="L2347">
        <v>18</v>
      </c>
      <c r="M2347">
        <v>3</v>
      </c>
      <c r="N2347">
        <v>4</v>
      </c>
      <c r="O2347">
        <v>1</v>
      </c>
      <c r="P2347">
        <v>1</v>
      </c>
      <c r="Q2347">
        <v>4.5</v>
      </c>
      <c r="R2347">
        <v>-1</v>
      </c>
      <c r="S2347">
        <v>0</v>
      </c>
      <c r="T2347">
        <v>168.5</v>
      </c>
      <c r="U2347">
        <v>66</v>
      </c>
      <c r="V2347">
        <v>23.245999999999999</v>
      </c>
      <c r="W2347">
        <v>0.79300000000000004</v>
      </c>
      <c r="X2347">
        <v>1</v>
      </c>
      <c r="Y2347">
        <v>3</v>
      </c>
      <c r="Z2347">
        <f>IF(AND(MIN(data!D2347:'data'!K2347, data!M2347:'data'!Y2347)&gt;=0, IF(data!L2347&lt;0, FALSE, data!L2347&lt;=95),COUNTA(data!D2347:'data'!Y2347)=22), 1, 0)</f>
        <v>0</v>
      </c>
      <c r="AA2347">
        <f>IF(data!D2347=3, IF(COUNTIFS(data!A:A, data!A2347, data!G:G, "&lt;&gt;2")=0, 1, 0), 0)</f>
        <v>0</v>
      </c>
      <c r="AB2347">
        <f>IF(AND(data!G2347=2, COUNTIFS(data!A:A, data!A2347, data!G:G, 2) = data!D2347), 1, 0)</f>
        <v>0</v>
      </c>
      <c r="AC2347" t="str">
        <f>IF(AB2347=1, data!D2347, "0")</f>
        <v>0</v>
      </c>
    </row>
    <row r="2348" spans="1:29" x14ac:dyDescent="0.25">
      <c r="A2348" s="1">
        <v>289351</v>
      </c>
      <c r="B2348">
        <v>3</v>
      </c>
      <c r="C2348" s="1" t="s">
        <v>2369</v>
      </c>
      <c r="D2348">
        <v>4</v>
      </c>
      <c r="E2348">
        <v>3</v>
      </c>
      <c r="F2348">
        <v>11</v>
      </c>
      <c r="G2348">
        <v>1</v>
      </c>
      <c r="H2348">
        <v>13</v>
      </c>
      <c r="I2348">
        <v>-1</v>
      </c>
      <c r="J2348">
        <v>1</v>
      </c>
      <c r="K2348">
        <v>-1</v>
      </c>
      <c r="L2348">
        <v>18</v>
      </c>
      <c r="M2348">
        <v>2</v>
      </c>
      <c r="N2348">
        <v>-1</v>
      </c>
      <c r="O2348">
        <v>-1</v>
      </c>
      <c r="P2348">
        <v>-1</v>
      </c>
      <c r="Q2348">
        <v>-1</v>
      </c>
      <c r="R2348">
        <v>-1</v>
      </c>
      <c r="S2348">
        <v>2</v>
      </c>
      <c r="T2348">
        <v>163.30000000000001</v>
      </c>
      <c r="U2348">
        <v>47.9</v>
      </c>
      <c r="V2348">
        <v>17.962</v>
      </c>
      <c r="W2348">
        <v>-1</v>
      </c>
      <c r="X2348">
        <v>-8</v>
      </c>
      <c r="Y2348">
        <v>3</v>
      </c>
      <c r="Z2348">
        <f>IF(AND(MIN(data!D2348:'data'!K2348, data!M2348:'data'!Y2348)&gt;=0, IF(data!L2348&lt;0, FALSE, data!L2348&lt;=95),COUNTA(data!D2348:'data'!Y2348)=22), 1, 0)</f>
        <v>0</v>
      </c>
      <c r="AA2348">
        <f>IF(data!D2348=3, IF(COUNTIFS(data!A:A, data!A2348, data!G:G, "&lt;&gt;2")=0, 1, 0), 0)</f>
        <v>0</v>
      </c>
      <c r="AB2348">
        <f>IF(AND(data!G2348=2, COUNTIFS(data!A:A, data!A2348, data!G:G, 2) = data!D2348), 1, 0)</f>
        <v>0</v>
      </c>
      <c r="AC2348" t="str">
        <f>IF(AB2348=1, data!D2348, "0")</f>
        <v>0</v>
      </c>
    </row>
    <row r="2349" spans="1:29" x14ac:dyDescent="0.25">
      <c r="A2349" s="1">
        <v>289351</v>
      </c>
      <c r="B2349">
        <v>4</v>
      </c>
      <c r="C2349" s="1" t="s">
        <v>2370</v>
      </c>
      <c r="D2349">
        <v>4</v>
      </c>
      <c r="E2349">
        <v>3</v>
      </c>
      <c r="F2349">
        <v>11</v>
      </c>
      <c r="G2349">
        <v>2</v>
      </c>
      <c r="H2349">
        <v>9</v>
      </c>
      <c r="I2349">
        <v>-1</v>
      </c>
      <c r="J2349">
        <v>1</v>
      </c>
      <c r="K2349">
        <v>-1</v>
      </c>
      <c r="L2349">
        <v>18</v>
      </c>
      <c r="M2349">
        <v>2</v>
      </c>
      <c r="N2349">
        <v>-1</v>
      </c>
      <c r="O2349">
        <v>-1</v>
      </c>
      <c r="P2349">
        <v>-1</v>
      </c>
      <c r="Q2349">
        <v>-1</v>
      </c>
      <c r="R2349">
        <v>-1</v>
      </c>
      <c r="S2349">
        <v>-2</v>
      </c>
      <c r="T2349">
        <v>127.4</v>
      </c>
      <c r="U2349">
        <v>28.3</v>
      </c>
      <c r="V2349">
        <v>17.436</v>
      </c>
      <c r="W2349">
        <v>-1</v>
      </c>
      <c r="X2349">
        <v>-8</v>
      </c>
      <c r="Y2349">
        <v>1</v>
      </c>
      <c r="Z2349">
        <f>IF(AND(MIN(data!D2349:'data'!K2349, data!M2349:'data'!Y2349)&gt;=0, IF(data!L2349&lt;0, FALSE, data!L2349&lt;=95),COUNTA(data!D2349:'data'!Y2349)=22), 1, 0)</f>
        <v>0</v>
      </c>
      <c r="AA2349">
        <f>IF(data!D2349=3, IF(COUNTIFS(data!A:A, data!A2349, data!G:G, "&lt;&gt;2")=0, 1, 0), 0)</f>
        <v>0</v>
      </c>
      <c r="AB2349">
        <f>IF(AND(data!G2349=2, COUNTIFS(data!A:A, data!A2349, data!G:G, 2) = data!D2349), 1, 0)</f>
        <v>0</v>
      </c>
      <c r="AC2349" t="str">
        <f>IF(AB2349=1, data!D2349, "0")</f>
        <v>0</v>
      </c>
    </row>
    <row r="2350" spans="1:29" x14ac:dyDescent="0.25">
      <c r="A2350" s="1">
        <v>289371</v>
      </c>
      <c r="B2350">
        <v>1</v>
      </c>
      <c r="C2350" s="1" t="s">
        <v>2371</v>
      </c>
      <c r="D2350">
        <v>2</v>
      </c>
      <c r="E2350">
        <v>3</v>
      </c>
      <c r="F2350">
        <v>11</v>
      </c>
      <c r="G2350">
        <v>1</v>
      </c>
      <c r="H2350">
        <v>64</v>
      </c>
      <c r="I2350">
        <v>2</v>
      </c>
      <c r="J2350">
        <v>1</v>
      </c>
      <c r="K2350">
        <v>5</v>
      </c>
      <c r="L2350">
        <v>15</v>
      </c>
      <c r="M2350">
        <v>1</v>
      </c>
      <c r="N2350">
        <v>3</v>
      </c>
      <c r="O2350">
        <v>5</v>
      </c>
      <c r="P2350">
        <v>1</v>
      </c>
      <c r="Q2350">
        <v>10</v>
      </c>
      <c r="R2350">
        <v>-1</v>
      </c>
      <c r="S2350">
        <v>0</v>
      </c>
      <c r="T2350">
        <v>173.7</v>
      </c>
      <c r="U2350">
        <v>112.6</v>
      </c>
      <c r="V2350">
        <v>37.32</v>
      </c>
      <c r="W2350">
        <v>1.034</v>
      </c>
      <c r="X2350">
        <v>2</v>
      </c>
      <c r="Y2350">
        <v>1</v>
      </c>
      <c r="Z2350">
        <f>IF(AND(MIN(data!D2350:'data'!K2350, data!M2350:'data'!Y2350)&gt;=0, IF(data!L2350&lt;0, FALSE, data!L2350&lt;=95),COUNTA(data!D2350:'data'!Y2350)=22), 1, 0)</f>
        <v>0</v>
      </c>
      <c r="AA2350">
        <f>IF(data!D2350=3, IF(COUNTIFS(data!A:A, data!A2350, data!G:G, "&lt;&gt;2")=0, 1, 0), 0)</f>
        <v>0</v>
      </c>
      <c r="AB2350">
        <f>IF(AND(data!G2350=2, COUNTIFS(data!A:A, data!A2350, data!G:G, 2) = data!D2350), 1, 0)</f>
        <v>0</v>
      </c>
      <c r="AC2350" t="str">
        <f>IF(AB2350=1, data!D2350, "0")</f>
        <v>0</v>
      </c>
    </row>
    <row r="2351" spans="1:29" x14ac:dyDescent="0.25">
      <c r="A2351" s="1">
        <v>289371</v>
      </c>
      <c r="B2351">
        <v>2</v>
      </c>
      <c r="C2351" s="1" t="s">
        <v>2372</v>
      </c>
      <c r="D2351">
        <v>2</v>
      </c>
      <c r="E2351">
        <v>3</v>
      </c>
      <c r="F2351">
        <v>11</v>
      </c>
      <c r="G2351">
        <v>2</v>
      </c>
      <c r="H2351">
        <v>51</v>
      </c>
      <c r="I2351">
        <v>2</v>
      </c>
      <c r="J2351">
        <v>1</v>
      </c>
      <c r="K2351">
        <v>4</v>
      </c>
      <c r="L2351">
        <v>15</v>
      </c>
      <c r="M2351">
        <v>2</v>
      </c>
      <c r="N2351">
        <v>3</v>
      </c>
      <c r="O2351">
        <v>5</v>
      </c>
      <c r="P2351">
        <v>1</v>
      </c>
      <c r="Q2351">
        <v>7.7500000000000098</v>
      </c>
      <c r="R2351">
        <v>-1</v>
      </c>
      <c r="S2351">
        <v>0</v>
      </c>
      <c r="T2351">
        <v>162.30000000000001</v>
      </c>
      <c r="U2351">
        <v>84.9</v>
      </c>
      <c r="V2351">
        <v>32.231000000000002</v>
      </c>
      <c r="W2351">
        <v>0.88300000000000001</v>
      </c>
      <c r="X2351">
        <v>2</v>
      </c>
      <c r="Y2351">
        <v>1</v>
      </c>
      <c r="Z2351">
        <f>IF(AND(MIN(data!D2351:'data'!K2351, data!M2351:'data'!Y2351)&gt;=0, IF(data!L2351&lt;0, FALSE, data!L2351&lt;=95),COUNTA(data!D2351:'data'!Y2351)=22), 1, 0)</f>
        <v>0</v>
      </c>
      <c r="AA2351">
        <f>IF(data!D2351=3, IF(COUNTIFS(data!A:A, data!A2351, data!G:G, "&lt;&gt;2")=0, 1, 0), 0)</f>
        <v>0</v>
      </c>
      <c r="AB2351">
        <f>IF(AND(data!G2351=2, COUNTIFS(data!A:A, data!A2351, data!G:G, 2) = data!D2351), 1, 0)</f>
        <v>0</v>
      </c>
      <c r="AC2351" t="str">
        <f>IF(AB2351=1, data!D2351, "0")</f>
        <v>0</v>
      </c>
    </row>
    <row r="2352" spans="1:29" x14ac:dyDescent="0.25">
      <c r="A2352" s="1">
        <v>290051</v>
      </c>
      <c r="B2352">
        <v>1</v>
      </c>
      <c r="C2352" s="1" t="s">
        <v>2373</v>
      </c>
      <c r="D2352">
        <v>3</v>
      </c>
      <c r="E2352">
        <v>7</v>
      </c>
      <c r="F2352">
        <v>7</v>
      </c>
      <c r="G2352">
        <v>2</v>
      </c>
      <c r="H2352">
        <v>34</v>
      </c>
      <c r="I2352">
        <v>2</v>
      </c>
      <c r="J2352">
        <v>1</v>
      </c>
      <c r="K2352">
        <v>3</v>
      </c>
      <c r="L2352">
        <v>13</v>
      </c>
      <c r="M2352">
        <v>1</v>
      </c>
      <c r="N2352">
        <v>2</v>
      </c>
      <c r="O2352">
        <v>5</v>
      </c>
      <c r="P2352">
        <v>1</v>
      </c>
      <c r="Q2352">
        <v>2.25</v>
      </c>
      <c r="R2352">
        <v>-1</v>
      </c>
      <c r="S2352">
        <v>0</v>
      </c>
      <c r="T2352">
        <v>155.5</v>
      </c>
      <c r="U2352">
        <v>51.6</v>
      </c>
      <c r="V2352">
        <v>21.34</v>
      </c>
      <c r="W2352">
        <v>0.86699999999999999</v>
      </c>
      <c r="X2352">
        <v>1</v>
      </c>
      <c r="Y2352">
        <v>3</v>
      </c>
      <c r="Z2352">
        <f>IF(AND(MIN(data!D2352:'data'!K2352, data!M2352:'data'!Y2352)&gt;=0, IF(data!L2352&lt;0, FALSE, data!L2352&lt;=95),COUNTA(data!D2352:'data'!Y2352)=22), 1, 0)</f>
        <v>0</v>
      </c>
      <c r="AA2352">
        <f>IF(data!D2352=3, IF(COUNTIFS(data!A:A, data!A2352, data!G:G, "&lt;&gt;2")=0, 1, 0), 0)</f>
        <v>1</v>
      </c>
      <c r="AB2352">
        <f>IF(AND(data!G2352=2, COUNTIFS(data!A:A, data!A2352, data!G:G, 2) = data!D2352), 1, 0)</f>
        <v>1</v>
      </c>
      <c r="AC2352">
        <f>IF(AB2352=1, data!D2352, "0")</f>
        <v>3</v>
      </c>
    </row>
    <row r="2353" spans="1:29" x14ac:dyDescent="0.25">
      <c r="A2353" s="1">
        <v>290051</v>
      </c>
      <c r="B2353">
        <v>2</v>
      </c>
      <c r="C2353" s="1" t="s">
        <v>2374</v>
      </c>
      <c r="D2353">
        <v>3</v>
      </c>
      <c r="E2353">
        <v>7</v>
      </c>
      <c r="F2353">
        <v>7</v>
      </c>
      <c r="G2353">
        <v>2</v>
      </c>
      <c r="H2353">
        <v>4</v>
      </c>
      <c r="I2353">
        <v>-1</v>
      </c>
      <c r="J2353">
        <v>7</v>
      </c>
      <c r="K2353">
        <v>-1</v>
      </c>
      <c r="L2353">
        <v>13</v>
      </c>
      <c r="M2353">
        <v>1</v>
      </c>
      <c r="N2353">
        <v>-1</v>
      </c>
      <c r="O2353">
        <v>-1</v>
      </c>
      <c r="P2353">
        <v>-1</v>
      </c>
      <c r="Q2353">
        <v>-1</v>
      </c>
      <c r="R2353">
        <v>-1</v>
      </c>
      <c r="S2353">
        <v>-2</v>
      </c>
      <c r="T2353">
        <v>104.7</v>
      </c>
      <c r="U2353">
        <v>16.899999999999999</v>
      </c>
      <c r="V2353">
        <v>15.417</v>
      </c>
      <c r="W2353">
        <v>-1</v>
      </c>
      <c r="X2353">
        <v>-2</v>
      </c>
      <c r="Y2353">
        <v>-2</v>
      </c>
      <c r="Z2353">
        <f>IF(AND(MIN(data!D2353:'data'!K2353, data!M2353:'data'!Y2353)&gt;=0, IF(data!L2353&lt;0, FALSE, data!L2353&lt;=95),COUNTA(data!D2353:'data'!Y2353)=22), 1, 0)</f>
        <v>0</v>
      </c>
      <c r="AA2353">
        <f>IF(data!D2353=3, IF(COUNTIFS(data!A:A, data!A2353, data!G:G, "&lt;&gt;2")=0, 1, 0), 0)</f>
        <v>1</v>
      </c>
      <c r="AB2353">
        <f>IF(AND(data!G2353=2, COUNTIFS(data!A:A, data!A2353, data!G:G, 2) = data!D2353), 1, 0)</f>
        <v>1</v>
      </c>
      <c r="AC2353">
        <f>IF(AB2353=1, data!D2353, "0")</f>
        <v>3</v>
      </c>
    </row>
    <row r="2354" spans="1:29" x14ac:dyDescent="0.25">
      <c r="A2354" s="1">
        <v>290051</v>
      </c>
      <c r="B2354">
        <v>3</v>
      </c>
      <c r="C2354" s="1" t="s">
        <v>2375</v>
      </c>
      <c r="D2354">
        <v>3</v>
      </c>
      <c r="E2354">
        <v>7</v>
      </c>
      <c r="F2354">
        <v>7</v>
      </c>
      <c r="G2354">
        <v>2</v>
      </c>
      <c r="H2354">
        <v>2</v>
      </c>
      <c r="I2354">
        <v>-1</v>
      </c>
      <c r="J2354">
        <v>1</v>
      </c>
      <c r="K2354">
        <v>-1</v>
      </c>
      <c r="L2354">
        <v>13</v>
      </c>
      <c r="M2354">
        <v>1</v>
      </c>
      <c r="N2354">
        <v>-1</v>
      </c>
      <c r="O2354">
        <v>-1</v>
      </c>
      <c r="P2354">
        <v>-1</v>
      </c>
      <c r="Q2354">
        <v>-1</v>
      </c>
      <c r="R2354">
        <v>-1</v>
      </c>
      <c r="S2354">
        <v>-2</v>
      </c>
      <c r="T2354">
        <v>88.5</v>
      </c>
      <c r="U2354">
        <v>12.5</v>
      </c>
      <c r="V2354">
        <v>15.96</v>
      </c>
      <c r="W2354">
        <v>-1</v>
      </c>
      <c r="X2354">
        <v>-2</v>
      </c>
      <c r="Y2354">
        <v>-2</v>
      </c>
      <c r="Z2354">
        <f>IF(AND(MIN(data!D2354:'data'!K2354, data!M2354:'data'!Y2354)&gt;=0, IF(data!L2354&lt;0, FALSE, data!L2354&lt;=95),COUNTA(data!D2354:'data'!Y2354)=22), 1, 0)</f>
        <v>0</v>
      </c>
      <c r="AA2354">
        <f>IF(data!D2354=3, IF(COUNTIFS(data!A:A, data!A2354, data!G:G, "&lt;&gt;2")=0, 1, 0), 0)</f>
        <v>1</v>
      </c>
      <c r="AB2354">
        <f>IF(AND(data!G2354=2, COUNTIFS(data!A:A, data!A2354, data!G:G, 2) = data!D2354), 1, 0)</f>
        <v>1</v>
      </c>
      <c r="AC2354">
        <f>IF(AB2354=1, data!D2354, "0")</f>
        <v>3</v>
      </c>
    </row>
    <row r="2355" spans="1:29" x14ac:dyDescent="0.25">
      <c r="A2355" s="1">
        <v>290181</v>
      </c>
      <c r="B2355">
        <v>1</v>
      </c>
      <c r="C2355" s="1" t="s">
        <v>2376</v>
      </c>
      <c r="D2355">
        <v>3</v>
      </c>
      <c r="E2355">
        <v>7</v>
      </c>
      <c r="F2355">
        <v>7</v>
      </c>
      <c r="G2355">
        <v>2</v>
      </c>
      <c r="H2355">
        <v>33</v>
      </c>
      <c r="I2355">
        <v>3</v>
      </c>
      <c r="J2355">
        <v>2</v>
      </c>
      <c r="K2355">
        <v>6</v>
      </c>
      <c r="L2355">
        <v>3</v>
      </c>
      <c r="M2355">
        <v>1</v>
      </c>
      <c r="N2355">
        <v>4</v>
      </c>
      <c r="O2355">
        <v>1</v>
      </c>
      <c r="P2355">
        <v>1</v>
      </c>
      <c r="Q2355">
        <v>7.0869999999999997</v>
      </c>
      <c r="R2355">
        <v>-1</v>
      </c>
      <c r="S2355">
        <v>4</v>
      </c>
      <c r="T2355">
        <v>159.1</v>
      </c>
      <c r="U2355">
        <v>53.7</v>
      </c>
      <c r="V2355">
        <v>21.215</v>
      </c>
      <c r="W2355">
        <v>0.71399999999999997</v>
      </c>
      <c r="X2355">
        <v>1</v>
      </c>
      <c r="Y2355">
        <v>3</v>
      </c>
      <c r="Z2355">
        <f>IF(AND(MIN(data!D2355:'data'!K2355, data!M2355:'data'!Y2355)&gt;=0, IF(data!L2355&lt;0, FALSE, data!L2355&lt;=95),COUNTA(data!D2355:'data'!Y2355)=22), 1, 0)</f>
        <v>0</v>
      </c>
      <c r="AA2355">
        <f>IF(data!D2355=3, IF(COUNTIFS(data!A:A, data!A2355, data!G:G, "&lt;&gt;2")=0, 1, 0), 0)</f>
        <v>0</v>
      </c>
      <c r="AB2355">
        <f>IF(AND(data!G2355=2, COUNTIFS(data!A:A, data!A2355, data!G:G, 2) = data!D2355), 1, 0)</f>
        <v>0</v>
      </c>
      <c r="AC2355" t="str">
        <f>IF(AB2355=1, data!D2355, "0")</f>
        <v>0</v>
      </c>
    </row>
    <row r="2356" spans="1:29" x14ac:dyDescent="0.25">
      <c r="A2356" s="1">
        <v>290181</v>
      </c>
      <c r="B2356">
        <v>2</v>
      </c>
      <c r="C2356" s="1" t="s">
        <v>2377</v>
      </c>
      <c r="D2356">
        <v>3</v>
      </c>
      <c r="E2356">
        <v>7</v>
      </c>
      <c r="F2356">
        <v>7</v>
      </c>
      <c r="G2356">
        <v>2</v>
      </c>
      <c r="H2356">
        <v>10</v>
      </c>
      <c r="I2356">
        <v>-1</v>
      </c>
      <c r="J2356">
        <v>2</v>
      </c>
      <c r="K2356">
        <v>-1</v>
      </c>
      <c r="L2356">
        <v>3</v>
      </c>
      <c r="M2356">
        <v>2</v>
      </c>
      <c r="N2356">
        <v>-1</v>
      </c>
      <c r="O2356">
        <v>-1</v>
      </c>
      <c r="P2356">
        <v>-1</v>
      </c>
      <c r="Q2356">
        <v>-1</v>
      </c>
      <c r="R2356">
        <v>-1</v>
      </c>
      <c r="S2356">
        <v>-2</v>
      </c>
      <c r="T2356">
        <v>132.5</v>
      </c>
      <c r="U2356">
        <v>28.8</v>
      </c>
      <c r="V2356">
        <v>16.404</v>
      </c>
      <c r="W2356">
        <v>-1</v>
      </c>
      <c r="X2356">
        <v>1</v>
      </c>
      <c r="Y2356">
        <v>3</v>
      </c>
      <c r="Z2356">
        <f>IF(AND(MIN(data!D2356:'data'!K2356, data!M2356:'data'!Y2356)&gt;=0, IF(data!L2356&lt;0, FALSE, data!L2356&lt;=95),COUNTA(data!D2356:'data'!Y2356)=22), 1, 0)</f>
        <v>0</v>
      </c>
      <c r="AA2356">
        <f>IF(data!D2356=3, IF(COUNTIFS(data!A:A, data!A2356, data!G:G, "&lt;&gt;2")=0, 1, 0), 0)</f>
        <v>0</v>
      </c>
      <c r="AB2356">
        <f>IF(AND(data!G2356=2, COUNTIFS(data!A:A, data!A2356, data!G:G, 2) = data!D2356), 1, 0)</f>
        <v>0</v>
      </c>
      <c r="AC2356" t="str">
        <f>IF(AB2356=1, data!D2356, "0")</f>
        <v>0</v>
      </c>
    </row>
    <row r="2357" spans="1:29" x14ac:dyDescent="0.25">
      <c r="A2357" s="1">
        <v>290181</v>
      </c>
      <c r="B2357">
        <v>3</v>
      </c>
      <c r="C2357" s="1" t="s">
        <v>2378</v>
      </c>
      <c r="D2357">
        <v>3</v>
      </c>
      <c r="E2357">
        <v>7</v>
      </c>
      <c r="F2357">
        <v>7</v>
      </c>
      <c r="G2357">
        <v>1</v>
      </c>
      <c r="H2357">
        <v>2</v>
      </c>
      <c r="I2357">
        <v>-1</v>
      </c>
      <c r="J2357">
        <v>2</v>
      </c>
      <c r="K2357">
        <v>-1</v>
      </c>
      <c r="L2357">
        <v>3</v>
      </c>
      <c r="M2357">
        <v>1</v>
      </c>
      <c r="N2357">
        <v>-1</v>
      </c>
      <c r="O2357">
        <v>-1</v>
      </c>
      <c r="P2357">
        <v>-1</v>
      </c>
      <c r="Q2357">
        <v>-1</v>
      </c>
      <c r="R2357">
        <v>-1</v>
      </c>
      <c r="S2357">
        <v>-2</v>
      </c>
      <c r="T2357">
        <v>89.7</v>
      </c>
      <c r="U2357">
        <v>14.6</v>
      </c>
      <c r="V2357">
        <v>18.145</v>
      </c>
      <c r="W2357">
        <v>-1</v>
      </c>
      <c r="X2357">
        <v>-2</v>
      </c>
      <c r="Y2357">
        <v>-2</v>
      </c>
      <c r="Z2357">
        <f>IF(AND(MIN(data!D2357:'data'!K2357, data!M2357:'data'!Y2357)&gt;=0, IF(data!L2357&lt;0, FALSE, data!L2357&lt;=95),COUNTA(data!D2357:'data'!Y2357)=22), 1, 0)</f>
        <v>0</v>
      </c>
      <c r="AA2357">
        <f>IF(data!D2357=3, IF(COUNTIFS(data!A:A, data!A2357, data!G:G, "&lt;&gt;2")=0, 1, 0), 0)</f>
        <v>0</v>
      </c>
      <c r="AB2357">
        <f>IF(AND(data!G2357=2, COUNTIFS(data!A:A, data!A2357, data!G:G, 2) = data!D2357), 1, 0)</f>
        <v>0</v>
      </c>
      <c r="AC2357" t="str">
        <f>IF(AB2357=1, data!D2357, "0")</f>
        <v>0</v>
      </c>
    </row>
    <row r="2358" spans="1:29" x14ac:dyDescent="0.25">
      <c r="A2358" s="1">
        <v>290341</v>
      </c>
      <c r="B2358">
        <v>1</v>
      </c>
      <c r="C2358" s="1" t="s">
        <v>2379</v>
      </c>
      <c r="D2358">
        <v>3</v>
      </c>
      <c r="E2358">
        <v>7</v>
      </c>
      <c r="F2358">
        <v>7</v>
      </c>
      <c r="G2358">
        <v>1</v>
      </c>
      <c r="H2358">
        <v>38</v>
      </c>
      <c r="I2358">
        <v>6</v>
      </c>
      <c r="J2358">
        <v>1</v>
      </c>
      <c r="K2358">
        <v>3</v>
      </c>
      <c r="L2358">
        <v>15</v>
      </c>
      <c r="M2358">
        <v>2</v>
      </c>
      <c r="N2358">
        <v>3</v>
      </c>
      <c r="O2358">
        <v>5</v>
      </c>
      <c r="P2358">
        <v>1</v>
      </c>
      <c r="Q2358">
        <v>62.558</v>
      </c>
      <c r="R2358">
        <v>-1</v>
      </c>
      <c r="S2358">
        <v>0</v>
      </c>
      <c r="T2358">
        <v>189.3</v>
      </c>
      <c r="U2358">
        <v>103</v>
      </c>
      <c r="V2358">
        <v>28.742999999999999</v>
      </c>
      <c r="W2358">
        <v>0.89500000000000002</v>
      </c>
      <c r="X2358">
        <v>2</v>
      </c>
      <c r="Y2358">
        <v>3</v>
      </c>
      <c r="Z2358">
        <f>IF(AND(MIN(data!D2358:'data'!K2358, data!M2358:'data'!Y2358)&gt;=0, IF(data!L2358&lt;0, FALSE, data!L2358&lt;=95),COUNTA(data!D2358:'data'!Y2358)=22), 1, 0)</f>
        <v>0</v>
      </c>
      <c r="AA2358">
        <f>IF(data!D2358=3, IF(COUNTIFS(data!A:A, data!A2358, data!G:G, "&lt;&gt;2")=0, 1, 0), 0)</f>
        <v>0</v>
      </c>
      <c r="AB2358">
        <f>IF(AND(data!G2358=2, COUNTIFS(data!A:A, data!A2358, data!G:G, 2) = data!D2358), 1, 0)</f>
        <v>0</v>
      </c>
      <c r="AC2358" t="str">
        <f>IF(AB2358=1, data!D2358, "0")</f>
        <v>0</v>
      </c>
    </row>
    <row r="2359" spans="1:29" x14ac:dyDescent="0.25">
      <c r="A2359" s="1">
        <v>290341</v>
      </c>
      <c r="B2359">
        <v>2</v>
      </c>
      <c r="C2359" s="1" t="s">
        <v>2380</v>
      </c>
      <c r="D2359">
        <v>3</v>
      </c>
      <c r="E2359">
        <v>7</v>
      </c>
      <c r="F2359">
        <v>7</v>
      </c>
      <c r="G2359">
        <v>2</v>
      </c>
      <c r="H2359">
        <v>36</v>
      </c>
      <c r="I2359">
        <v>6</v>
      </c>
      <c r="J2359">
        <v>1</v>
      </c>
      <c r="K2359">
        <v>1</v>
      </c>
      <c r="L2359">
        <v>15</v>
      </c>
      <c r="M2359">
        <v>1</v>
      </c>
      <c r="N2359">
        <v>1</v>
      </c>
      <c r="O2359">
        <v>5</v>
      </c>
      <c r="P2359">
        <v>1</v>
      </c>
      <c r="Q2359">
        <v>17.058</v>
      </c>
      <c r="R2359">
        <v>-1</v>
      </c>
      <c r="S2359">
        <v>4</v>
      </c>
      <c r="T2359">
        <v>161</v>
      </c>
      <c r="U2359">
        <v>55.2</v>
      </c>
      <c r="V2359">
        <v>21.295000000000002</v>
      </c>
      <c r="W2359">
        <v>0.7</v>
      </c>
      <c r="X2359">
        <v>1</v>
      </c>
      <c r="Y2359">
        <v>1</v>
      </c>
      <c r="Z2359">
        <f>IF(AND(MIN(data!D2359:'data'!K2359, data!M2359:'data'!Y2359)&gt;=0, IF(data!L2359&lt;0, FALSE, data!L2359&lt;=95),COUNTA(data!D2359:'data'!Y2359)=22), 1, 0)</f>
        <v>0</v>
      </c>
      <c r="AA2359">
        <f>IF(data!D2359=3, IF(COUNTIFS(data!A:A, data!A2359, data!G:G, "&lt;&gt;2")=0, 1, 0), 0)</f>
        <v>0</v>
      </c>
      <c r="AB2359">
        <f>IF(AND(data!G2359=2, COUNTIFS(data!A:A, data!A2359, data!G:G, 2) = data!D2359), 1, 0)</f>
        <v>0</v>
      </c>
      <c r="AC2359" t="str">
        <f>IF(AB2359=1, data!D2359, "0")</f>
        <v>0</v>
      </c>
    </row>
    <row r="2360" spans="1:29" x14ac:dyDescent="0.25">
      <c r="A2360" s="1">
        <v>290341</v>
      </c>
      <c r="B2360">
        <v>3</v>
      </c>
      <c r="C2360" s="1" t="s">
        <v>2381</v>
      </c>
      <c r="D2360">
        <v>3</v>
      </c>
      <c r="E2360">
        <v>7</v>
      </c>
      <c r="F2360">
        <v>7</v>
      </c>
      <c r="G2360">
        <v>2</v>
      </c>
      <c r="H2360">
        <v>8</v>
      </c>
      <c r="I2360">
        <v>-1</v>
      </c>
      <c r="J2360">
        <v>1</v>
      </c>
      <c r="K2360">
        <v>-1</v>
      </c>
      <c r="L2360">
        <v>15</v>
      </c>
      <c r="M2360">
        <v>1</v>
      </c>
      <c r="N2360">
        <v>-1</v>
      </c>
      <c r="O2360">
        <v>-1</v>
      </c>
      <c r="P2360">
        <v>-1</v>
      </c>
      <c r="Q2360">
        <v>-1</v>
      </c>
      <c r="R2360">
        <v>-1</v>
      </c>
      <c r="S2360">
        <v>-2</v>
      </c>
      <c r="T2360">
        <v>128.5</v>
      </c>
      <c r="U2360">
        <v>30.1</v>
      </c>
      <c r="V2360">
        <v>18.228999999999999</v>
      </c>
      <c r="W2360">
        <v>-1</v>
      </c>
      <c r="X2360">
        <v>1</v>
      </c>
      <c r="Y2360">
        <v>3</v>
      </c>
      <c r="Z2360">
        <f>IF(AND(MIN(data!D2360:'data'!K2360, data!M2360:'data'!Y2360)&gt;=0, IF(data!L2360&lt;0, FALSE, data!L2360&lt;=95),COUNTA(data!D2360:'data'!Y2360)=22), 1, 0)</f>
        <v>0</v>
      </c>
      <c r="AA2360">
        <f>IF(data!D2360=3, IF(COUNTIFS(data!A:A, data!A2360, data!G:G, "&lt;&gt;2")=0, 1, 0), 0)</f>
        <v>0</v>
      </c>
      <c r="AB2360">
        <f>IF(AND(data!G2360=2, COUNTIFS(data!A:A, data!A2360, data!G:G, 2) = data!D2360), 1, 0)</f>
        <v>0</v>
      </c>
      <c r="AC2360" t="str">
        <f>IF(AB2360=1, data!D2360, "0")</f>
        <v>0</v>
      </c>
    </row>
    <row r="2361" spans="1:29" x14ac:dyDescent="0.25">
      <c r="A2361" s="1">
        <v>290371</v>
      </c>
      <c r="B2361">
        <v>1</v>
      </c>
      <c r="C2361" s="1" t="s">
        <v>2382</v>
      </c>
      <c r="D2361">
        <v>5</v>
      </c>
      <c r="E2361">
        <v>7</v>
      </c>
      <c r="F2361">
        <v>7</v>
      </c>
      <c r="G2361">
        <v>1</v>
      </c>
      <c r="H2361">
        <v>46</v>
      </c>
      <c r="I2361">
        <v>2</v>
      </c>
      <c r="J2361">
        <v>5</v>
      </c>
      <c r="K2361">
        <v>1</v>
      </c>
      <c r="L2361">
        <v>11</v>
      </c>
      <c r="M2361">
        <v>1</v>
      </c>
      <c r="N2361">
        <v>4</v>
      </c>
      <c r="O2361">
        <v>2</v>
      </c>
      <c r="P2361">
        <v>1</v>
      </c>
      <c r="Q2361">
        <v>2.25</v>
      </c>
      <c r="R2361">
        <v>-1</v>
      </c>
      <c r="S2361">
        <v>2</v>
      </c>
      <c r="T2361">
        <v>173.3</v>
      </c>
      <c r="U2361">
        <v>75.599999999999994</v>
      </c>
      <c r="V2361">
        <v>25.172000000000001</v>
      </c>
      <c r="W2361">
        <v>0.90900000000000003</v>
      </c>
      <c r="X2361">
        <v>1</v>
      </c>
      <c r="Y2361">
        <v>3</v>
      </c>
      <c r="Z2361">
        <f>IF(AND(MIN(data!D2361:'data'!K2361, data!M2361:'data'!Y2361)&gt;=0, IF(data!L2361&lt;0, FALSE, data!L2361&lt;=95),COUNTA(data!D2361:'data'!Y2361)=22), 1, 0)</f>
        <v>0</v>
      </c>
      <c r="AA2361">
        <f>IF(data!D2361=3, IF(COUNTIFS(data!A:A, data!A2361, data!G:G, "&lt;&gt;2")=0, 1, 0), 0)</f>
        <v>0</v>
      </c>
      <c r="AB2361">
        <f>IF(AND(data!G2361=2, COUNTIFS(data!A:A, data!A2361, data!G:G, 2) = data!D2361), 1, 0)</f>
        <v>0</v>
      </c>
      <c r="AC2361" t="str">
        <f>IF(AB2361=1, data!D2361, "0")</f>
        <v>0</v>
      </c>
    </row>
    <row r="2362" spans="1:29" x14ac:dyDescent="0.25">
      <c r="A2362" s="1">
        <v>290371</v>
      </c>
      <c r="B2362">
        <v>2</v>
      </c>
      <c r="C2362" s="1" t="s">
        <v>2383</v>
      </c>
      <c r="D2362">
        <v>5</v>
      </c>
      <c r="E2362">
        <v>7</v>
      </c>
      <c r="F2362">
        <v>7</v>
      </c>
      <c r="G2362">
        <v>2</v>
      </c>
      <c r="H2362">
        <v>41</v>
      </c>
      <c r="I2362">
        <v>2</v>
      </c>
      <c r="J2362">
        <v>5</v>
      </c>
      <c r="K2362">
        <v>1</v>
      </c>
      <c r="L2362">
        <v>11</v>
      </c>
      <c r="M2362">
        <v>1</v>
      </c>
      <c r="N2362">
        <v>1</v>
      </c>
      <c r="O2362">
        <v>5</v>
      </c>
      <c r="P2362">
        <v>2</v>
      </c>
      <c r="Q2362">
        <v>0</v>
      </c>
      <c r="R2362">
        <v>-1</v>
      </c>
      <c r="S2362">
        <v>0</v>
      </c>
      <c r="T2362">
        <v>160</v>
      </c>
      <c r="U2362">
        <v>71.400000000000006</v>
      </c>
      <c r="V2362">
        <v>27.890999999999998</v>
      </c>
      <c r="W2362">
        <v>0.83499999999999996</v>
      </c>
      <c r="X2362">
        <v>2</v>
      </c>
      <c r="Y2362">
        <v>1</v>
      </c>
      <c r="Z2362">
        <f>IF(AND(MIN(data!D2362:'data'!K2362, data!M2362:'data'!Y2362)&gt;=0, IF(data!L2362&lt;0, FALSE, data!L2362&lt;=95),COUNTA(data!D2362:'data'!Y2362)=22), 1, 0)</f>
        <v>0</v>
      </c>
      <c r="AA2362">
        <f>IF(data!D2362=3, IF(COUNTIFS(data!A:A, data!A2362, data!G:G, "&lt;&gt;2")=0, 1, 0), 0)</f>
        <v>0</v>
      </c>
      <c r="AB2362">
        <f>IF(AND(data!G2362=2, COUNTIFS(data!A:A, data!A2362, data!G:G, 2) = data!D2362), 1, 0)</f>
        <v>0</v>
      </c>
      <c r="AC2362" t="str">
        <f>IF(AB2362=1, data!D2362, "0")</f>
        <v>0</v>
      </c>
    </row>
    <row r="2363" spans="1:29" x14ac:dyDescent="0.25">
      <c r="A2363" s="1">
        <v>290371</v>
      </c>
      <c r="B2363">
        <v>3</v>
      </c>
      <c r="C2363" s="1" t="s">
        <v>2384</v>
      </c>
      <c r="D2363">
        <v>5</v>
      </c>
      <c r="E2363">
        <v>7</v>
      </c>
      <c r="F2363">
        <v>7</v>
      </c>
      <c r="G2363">
        <v>2</v>
      </c>
      <c r="H2363">
        <v>67</v>
      </c>
      <c r="I2363">
        <v>5</v>
      </c>
      <c r="J2363">
        <v>5</v>
      </c>
      <c r="K2363">
        <v>7</v>
      </c>
      <c r="L2363">
        <v>11</v>
      </c>
      <c r="M2363">
        <v>2</v>
      </c>
      <c r="N2363">
        <v>1</v>
      </c>
      <c r="O2363">
        <v>5</v>
      </c>
      <c r="P2363">
        <v>2</v>
      </c>
      <c r="Q2363">
        <v>0</v>
      </c>
      <c r="R2363">
        <v>-1</v>
      </c>
      <c r="S2363">
        <v>0</v>
      </c>
      <c r="T2363">
        <v>140.80000000000001</v>
      </c>
      <c r="U2363">
        <v>52</v>
      </c>
      <c r="V2363">
        <v>26.23</v>
      </c>
      <c r="W2363">
        <v>0.81799999999999995</v>
      </c>
      <c r="X2363">
        <v>1</v>
      </c>
      <c r="Y2363">
        <v>3</v>
      </c>
      <c r="Z2363">
        <f>IF(AND(MIN(data!D2363:'data'!K2363, data!M2363:'data'!Y2363)&gt;=0, IF(data!L2363&lt;0, FALSE, data!L2363&lt;=95),COUNTA(data!D2363:'data'!Y2363)=22), 1, 0)</f>
        <v>0</v>
      </c>
      <c r="AA2363">
        <f>IF(data!D2363=3, IF(COUNTIFS(data!A:A, data!A2363, data!G:G, "&lt;&gt;2")=0, 1, 0), 0)</f>
        <v>0</v>
      </c>
      <c r="AB2363">
        <f>IF(AND(data!G2363=2, COUNTIFS(data!A:A, data!A2363, data!G:G, 2) = data!D2363), 1, 0)</f>
        <v>0</v>
      </c>
      <c r="AC2363" t="str">
        <f>IF(AB2363=1, data!D2363, "0")</f>
        <v>0</v>
      </c>
    </row>
    <row r="2364" spans="1:29" x14ac:dyDescent="0.25">
      <c r="A2364" s="1">
        <v>290371</v>
      </c>
      <c r="B2364">
        <v>4</v>
      </c>
      <c r="C2364" s="1" t="s">
        <v>2385</v>
      </c>
      <c r="D2364">
        <v>5</v>
      </c>
      <c r="E2364">
        <v>7</v>
      </c>
      <c r="F2364">
        <v>7</v>
      </c>
      <c r="G2364">
        <v>1</v>
      </c>
      <c r="H2364">
        <v>15</v>
      </c>
      <c r="I2364">
        <v>-1</v>
      </c>
      <c r="J2364">
        <v>5</v>
      </c>
      <c r="K2364">
        <v>-1</v>
      </c>
      <c r="L2364">
        <v>11</v>
      </c>
      <c r="M2364">
        <v>1</v>
      </c>
      <c r="N2364">
        <v>-1</v>
      </c>
      <c r="O2364">
        <v>-1</v>
      </c>
      <c r="P2364">
        <v>-1</v>
      </c>
      <c r="Q2364">
        <v>-1</v>
      </c>
      <c r="R2364">
        <v>-1</v>
      </c>
      <c r="S2364">
        <v>1</v>
      </c>
      <c r="T2364">
        <v>165.1</v>
      </c>
      <c r="U2364">
        <v>63</v>
      </c>
      <c r="V2364">
        <v>23.111999999999998</v>
      </c>
      <c r="W2364">
        <v>-1</v>
      </c>
      <c r="X2364">
        <v>1</v>
      </c>
      <c r="Y2364">
        <v>2</v>
      </c>
      <c r="Z2364">
        <f>IF(AND(MIN(data!D2364:'data'!K2364, data!M2364:'data'!Y2364)&gt;=0, IF(data!L2364&lt;0, FALSE, data!L2364&lt;=95),COUNTA(data!D2364:'data'!Y2364)=22), 1, 0)</f>
        <v>0</v>
      </c>
      <c r="AA2364">
        <f>IF(data!D2364=3, IF(COUNTIFS(data!A:A, data!A2364, data!G:G, "&lt;&gt;2")=0, 1, 0), 0)</f>
        <v>0</v>
      </c>
      <c r="AB2364">
        <f>IF(AND(data!G2364=2, COUNTIFS(data!A:A, data!A2364, data!G:G, 2) = data!D2364), 1, 0)</f>
        <v>0</v>
      </c>
      <c r="AC2364" t="str">
        <f>IF(AB2364=1, data!D2364, "0")</f>
        <v>0</v>
      </c>
    </row>
    <row r="2365" spans="1:29" x14ac:dyDescent="0.25">
      <c r="A2365" s="1">
        <v>290371</v>
      </c>
      <c r="B2365">
        <v>5</v>
      </c>
      <c r="C2365" s="1" t="s">
        <v>2386</v>
      </c>
      <c r="D2365">
        <v>5</v>
      </c>
      <c r="E2365">
        <v>7</v>
      </c>
      <c r="F2365">
        <v>7</v>
      </c>
      <c r="G2365">
        <v>1</v>
      </c>
      <c r="H2365">
        <v>9</v>
      </c>
      <c r="I2365">
        <v>-1</v>
      </c>
      <c r="J2365">
        <v>5</v>
      </c>
      <c r="K2365">
        <v>-1</v>
      </c>
      <c r="L2365">
        <v>11</v>
      </c>
      <c r="M2365">
        <v>1</v>
      </c>
      <c r="N2365">
        <v>-1</v>
      </c>
      <c r="O2365">
        <v>-1</v>
      </c>
      <c r="P2365">
        <v>-1</v>
      </c>
      <c r="Q2365">
        <v>-1</v>
      </c>
      <c r="R2365">
        <v>-1</v>
      </c>
      <c r="S2365">
        <v>-2</v>
      </c>
      <c r="T2365">
        <v>139.30000000000001</v>
      </c>
      <c r="U2365">
        <v>35.299999999999997</v>
      </c>
      <c r="V2365">
        <v>18.192</v>
      </c>
      <c r="W2365">
        <v>-1</v>
      </c>
      <c r="X2365">
        <v>-8</v>
      </c>
      <c r="Y2365">
        <v>2</v>
      </c>
      <c r="Z2365">
        <f>IF(AND(MIN(data!D2365:'data'!K2365, data!M2365:'data'!Y2365)&gt;=0, IF(data!L2365&lt;0, FALSE, data!L2365&lt;=95),COUNTA(data!D2365:'data'!Y2365)=22), 1, 0)</f>
        <v>0</v>
      </c>
      <c r="AA2365">
        <f>IF(data!D2365=3, IF(COUNTIFS(data!A:A, data!A2365, data!G:G, "&lt;&gt;2")=0, 1, 0), 0)</f>
        <v>0</v>
      </c>
      <c r="AB2365">
        <f>IF(AND(data!G2365=2, COUNTIFS(data!A:A, data!A2365, data!G:G, 2) = data!D2365), 1, 0)</f>
        <v>0</v>
      </c>
      <c r="AC2365" t="str">
        <f>IF(AB2365=1, data!D2365, "0")</f>
        <v>0</v>
      </c>
    </row>
    <row r="2366" spans="1:29" x14ac:dyDescent="0.25">
      <c r="A2366" s="1">
        <v>291051</v>
      </c>
      <c r="B2366">
        <v>1</v>
      </c>
      <c r="C2366" s="1" t="s">
        <v>2387</v>
      </c>
      <c r="D2366">
        <v>1</v>
      </c>
      <c r="E2366">
        <v>7</v>
      </c>
      <c r="F2366">
        <v>4</v>
      </c>
      <c r="G2366">
        <v>1</v>
      </c>
      <c r="H2366">
        <v>31</v>
      </c>
      <c r="I2366">
        <v>6</v>
      </c>
      <c r="J2366">
        <v>1</v>
      </c>
      <c r="K2366">
        <v>1</v>
      </c>
      <c r="L2366">
        <v>22</v>
      </c>
      <c r="M2366">
        <v>1</v>
      </c>
      <c r="N2366">
        <v>4</v>
      </c>
      <c r="O2366">
        <v>1</v>
      </c>
      <c r="P2366">
        <v>1</v>
      </c>
      <c r="Q2366">
        <v>1.9910000000000001</v>
      </c>
      <c r="R2366">
        <v>-1</v>
      </c>
      <c r="S2366">
        <v>0</v>
      </c>
      <c r="T2366">
        <v>166.6</v>
      </c>
      <c r="U2366">
        <v>63</v>
      </c>
      <c r="V2366">
        <v>22.698</v>
      </c>
      <c r="W2366">
        <v>0.71599999999999997</v>
      </c>
      <c r="X2366">
        <v>1</v>
      </c>
      <c r="Y2366">
        <v>1</v>
      </c>
      <c r="Z2366">
        <f>IF(AND(MIN(data!D2366:'data'!K2366, data!M2366:'data'!Y2366)&gt;=0, IF(data!L2366&lt;0, FALSE, data!L2366&lt;=95),COUNTA(data!D2366:'data'!Y2366)=22), 1, 0)</f>
        <v>0</v>
      </c>
      <c r="AA2366">
        <f>IF(data!D2366=3, IF(COUNTIFS(data!A:A, data!A2366, data!G:G, "&lt;&gt;2")=0, 1, 0), 0)</f>
        <v>0</v>
      </c>
      <c r="AB2366">
        <f>IF(AND(data!G2366=2, COUNTIFS(data!A:A, data!A2366, data!G:G, 2) = data!D2366), 1, 0)</f>
        <v>0</v>
      </c>
      <c r="AC2366" t="str">
        <f>IF(AB2366=1, data!D2366, "0")</f>
        <v>0</v>
      </c>
    </row>
    <row r="2367" spans="1:29" x14ac:dyDescent="0.25">
      <c r="A2367" s="1">
        <v>291151</v>
      </c>
      <c r="B2367">
        <v>1</v>
      </c>
      <c r="C2367" s="1" t="s">
        <v>2388</v>
      </c>
      <c r="D2367">
        <v>2</v>
      </c>
      <c r="E2367">
        <v>7</v>
      </c>
      <c r="F2367">
        <v>4</v>
      </c>
      <c r="G2367">
        <v>2</v>
      </c>
      <c r="H2367">
        <v>27</v>
      </c>
      <c r="I2367">
        <v>1</v>
      </c>
      <c r="J2367">
        <v>1</v>
      </c>
      <c r="K2367">
        <v>1</v>
      </c>
      <c r="L2367">
        <v>26</v>
      </c>
      <c r="M2367">
        <v>1</v>
      </c>
      <c r="N2367">
        <v>4</v>
      </c>
      <c r="O2367">
        <v>1</v>
      </c>
      <c r="P2367">
        <v>1</v>
      </c>
      <c r="Q2367">
        <v>10.4108</v>
      </c>
      <c r="R2367">
        <v>-1</v>
      </c>
      <c r="S2367">
        <v>5</v>
      </c>
      <c r="T2367">
        <v>176.2</v>
      </c>
      <c r="U2367">
        <v>74.3</v>
      </c>
      <c r="V2367">
        <v>23.931999999999999</v>
      </c>
      <c r="W2367">
        <v>0.746</v>
      </c>
      <c r="X2367">
        <v>1</v>
      </c>
      <c r="Y2367">
        <v>1</v>
      </c>
      <c r="Z2367">
        <f>IF(AND(MIN(data!D2367:'data'!K2367, data!M2367:'data'!Y2367)&gt;=0, IF(data!L2367&lt;0, FALSE, data!L2367&lt;=95),COUNTA(data!D2367:'data'!Y2367)=22), 1, 0)</f>
        <v>0</v>
      </c>
      <c r="AA2367">
        <f>IF(data!D2367=3, IF(COUNTIFS(data!A:A, data!A2367, data!G:G, "&lt;&gt;2")=0, 1, 0), 0)</f>
        <v>0</v>
      </c>
      <c r="AB2367">
        <f>IF(AND(data!G2367=2, COUNTIFS(data!A:A, data!A2367, data!G:G, 2) = data!D2367), 1, 0)</f>
        <v>1</v>
      </c>
      <c r="AC2367">
        <f>IF(AB2367=1, data!D2367, "0")</f>
        <v>2</v>
      </c>
    </row>
    <row r="2368" spans="1:29" x14ac:dyDescent="0.25">
      <c r="A2368" s="1">
        <v>291151</v>
      </c>
      <c r="B2368">
        <v>2</v>
      </c>
      <c r="C2368" s="1" t="s">
        <v>2389</v>
      </c>
      <c r="D2368">
        <v>2</v>
      </c>
      <c r="E2368">
        <v>7</v>
      </c>
      <c r="F2368">
        <v>4</v>
      </c>
      <c r="G2368">
        <v>2</v>
      </c>
      <c r="H2368">
        <v>27</v>
      </c>
      <c r="I2368">
        <v>1</v>
      </c>
      <c r="J2368">
        <v>1</v>
      </c>
      <c r="K2368">
        <v>1</v>
      </c>
      <c r="L2368">
        <v>26</v>
      </c>
      <c r="M2368">
        <v>1</v>
      </c>
      <c r="N2368">
        <v>4</v>
      </c>
      <c r="O2368">
        <v>1</v>
      </c>
      <c r="P2368">
        <v>1</v>
      </c>
      <c r="Q2368">
        <v>15.183</v>
      </c>
      <c r="R2368">
        <v>-1</v>
      </c>
      <c r="S2368">
        <v>1</v>
      </c>
      <c r="T2368">
        <v>176</v>
      </c>
      <c r="U2368">
        <v>76.2</v>
      </c>
      <c r="V2368">
        <v>24.6</v>
      </c>
      <c r="W2368">
        <v>-1</v>
      </c>
      <c r="X2368">
        <v>2</v>
      </c>
      <c r="Y2368">
        <v>1</v>
      </c>
      <c r="Z2368">
        <f>IF(AND(MIN(data!D2368:'data'!K2368, data!M2368:'data'!Y2368)&gt;=0, IF(data!L2368&lt;0, FALSE, data!L2368&lt;=95),COUNTA(data!D2368:'data'!Y2368)=22), 1, 0)</f>
        <v>0</v>
      </c>
      <c r="AA2368">
        <f>IF(data!D2368=3, IF(COUNTIFS(data!A:A, data!A2368, data!G:G, "&lt;&gt;2")=0, 1, 0), 0)</f>
        <v>0</v>
      </c>
      <c r="AB2368">
        <f>IF(AND(data!G2368=2, COUNTIFS(data!A:A, data!A2368, data!G:G, 2) = data!D2368), 1, 0)</f>
        <v>1</v>
      </c>
      <c r="AC2368">
        <f>IF(AB2368=1, data!D2368, "0")</f>
        <v>2</v>
      </c>
    </row>
    <row r="2369" spans="1:29" x14ac:dyDescent="0.25">
      <c r="A2369" s="1">
        <v>291181</v>
      </c>
      <c r="B2369">
        <v>1</v>
      </c>
      <c r="C2369" s="1" t="s">
        <v>2390</v>
      </c>
      <c r="D2369">
        <v>1</v>
      </c>
      <c r="E2369">
        <v>7</v>
      </c>
      <c r="F2369">
        <v>4</v>
      </c>
      <c r="G2369">
        <v>2</v>
      </c>
      <c r="H2369">
        <v>58</v>
      </c>
      <c r="I2369">
        <v>4</v>
      </c>
      <c r="J2369">
        <v>1</v>
      </c>
      <c r="K2369">
        <v>4</v>
      </c>
      <c r="L2369">
        <v>96</v>
      </c>
      <c r="M2369">
        <v>4</v>
      </c>
      <c r="N2369">
        <v>1</v>
      </c>
      <c r="O2369">
        <v>5</v>
      </c>
      <c r="P2369">
        <v>2</v>
      </c>
      <c r="Q2369">
        <v>0</v>
      </c>
      <c r="R2369">
        <v>-1</v>
      </c>
      <c r="S2369">
        <v>1</v>
      </c>
      <c r="T2369">
        <v>168.5</v>
      </c>
      <c r="U2369">
        <v>60.1</v>
      </c>
      <c r="V2369">
        <v>21.167999999999999</v>
      </c>
      <c r="W2369">
        <v>-1</v>
      </c>
      <c r="X2369">
        <v>1</v>
      </c>
      <c r="Y2369">
        <v>3</v>
      </c>
      <c r="Z2369">
        <f>IF(AND(MIN(data!D2369:'data'!K2369, data!M2369:'data'!Y2369)&gt;=0, IF(data!L2369&lt;0, FALSE, data!L2369&lt;=95),COUNTA(data!D2369:'data'!Y2369)=22), 1, 0)</f>
        <v>0</v>
      </c>
      <c r="AA2369">
        <f>IF(data!D2369=3, IF(COUNTIFS(data!A:A, data!A2369, data!G:G, "&lt;&gt;2")=0, 1, 0), 0)</f>
        <v>0</v>
      </c>
      <c r="AB2369">
        <f>IF(AND(data!G2369=2, COUNTIFS(data!A:A, data!A2369, data!G:G, 2) = data!D2369), 1, 0)</f>
        <v>1</v>
      </c>
      <c r="AC2369">
        <f>IF(AB2369=1, data!D2369, "0")</f>
        <v>1</v>
      </c>
    </row>
    <row r="2370" spans="1:29" x14ac:dyDescent="0.25">
      <c r="A2370" s="1">
        <v>291201</v>
      </c>
      <c r="B2370">
        <v>1</v>
      </c>
      <c r="C2370" s="1" t="s">
        <v>2391</v>
      </c>
      <c r="D2370">
        <v>1</v>
      </c>
      <c r="E2370">
        <v>7</v>
      </c>
      <c r="F2370">
        <v>4</v>
      </c>
      <c r="G2370">
        <v>1</v>
      </c>
      <c r="H2370">
        <v>65</v>
      </c>
      <c r="I2370">
        <v>4</v>
      </c>
      <c r="J2370">
        <v>1</v>
      </c>
      <c r="K2370">
        <v>4</v>
      </c>
      <c r="L2370">
        <v>3</v>
      </c>
      <c r="M2370">
        <v>3</v>
      </c>
      <c r="N2370">
        <v>1</v>
      </c>
      <c r="O2370">
        <v>5</v>
      </c>
      <c r="P2370">
        <v>1</v>
      </c>
      <c r="Q2370">
        <v>3.98</v>
      </c>
      <c r="R2370">
        <v>-1</v>
      </c>
      <c r="S2370">
        <v>5</v>
      </c>
      <c r="T2370">
        <v>-1</v>
      </c>
      <c r="U2370">
        <v>56.4</v>
      </c>
      <c r="V2370">
        <v>-1</v>
      </c>
      <c r="W2370">
        <v>-1</v>
      </c>
      <c r="X2370">
        <v>1</v>
      </c>
      <c r="Y2370">
        <v>1</v>
      </c>
      <c r="Z2370">
        <f>IF(AND(MIN(data!D2370:'data'!K2370, data!M2370:'data'!Y2370)&gt;=0, IF(data!L2370&lt;0, FALSE, data!L2370&lt;=95),COUNTA(data!D2370:'data'!Y2370)=22), 1, 0)</f>
        <v>0</v>
      </c>
      <c r="AA2370">
        <f>IF(data!D2370=3, IF(COUNTIFS(data!A:A, data!A2370, data!G:G, "&lt;&gt;2")=0, 1, 0), 0)</f>
        <v>0</v>
      </c>
      <c r="AB2370">
        <f>IF(AND(data!G2370=2, COUNTIFS(data!A:A, data!A2370, data!G:G, 2) = data!D2370), 1, 0)</f>
        <v>0</v>
      </c>
      <c r="AC2370" t="str">
        <f>IF(AB2370=1, data!D2370, "0")</f>
        <v>0</v>
      </c>
    </row>
    <row r="2371" spans="1:29" x14ac:dyDescent="0.25">
      <c r="A2371" s="1">
        <v>291251</v>
      </c>
      <c r="B2371">
        <v>1</v>
      </c>
      <c r="C2371" s="1" t="s">
        <v>2392</v>
      </c>
      <c r="D2371">
        <v>4</v>
      </c>
      <c r="E2371">
        <v>7</v>
      </c>
      <c r="F2371">
        <v>4</v>
      </c>
      <c r="G2371">
        <v>1</v>
      </c>
      <c r="H2371">
        <v>54</v>
      </c>
      <c r="I2371">
        <v>2</v>
      </c>
      <c r="J2371">
        <v>1</v>
      </c>
      <c r="K2371">
        <v>1</v>
      </c>
      <c r="L2371">
        <v>23</v>
      </c>
      <c r="M2371">
        <v>1</v>
      </c>
      <c r="N2371">
        <v>3</v>
      </c>
      <c r="O2371">
        <v>5</v>
      </c>
      <c r="P2371">
        <v>1</v>
      </c>
      <c r="Q2371">
        <v>17.759</v>
      </c>
      <c r="R2371">
        <v>-1</v>
      </c>
      <c r="S2371">
        <v>0</v>
      </c>
      <c r="T2371">
        <v>-1</v>
      </c>
      <c r="U2371">
        <v>-1</v>
      </c>
      <c r="V2371">
        <v>-1</v>
      </c>
      <c r="W2371">
        <v>-1</v>
      </c>
      <c r="X2371">
        <v>1</v>
      </c>
      <c r="Y2371">
        <v>3</v>
      </c>
      <c r="Z2371">
        <f>IF(AND(MIN(data!D2371:'data'!K2371, data!M2371:'data'!Y2371)&gt;=0, IF(data!L2371&lt;0, FALSE, data!L2371&lt;=95),COUNTA(data!D2371:'data'!Y2371)=22), 1, 0)</f>
        <v>0</v>
      </c>
      <c r="AA2371">
        <f>IF(data!D2371=3, IF(COUNTIFS(data!A:A, data!A2371, data!G:G, "&lt;&gt;2")=0, 1, 0), 0)</f>
        <v>0</v>
      </c>
      <c r="AB2371">
        <f>IF(AND(data!G2371=2, COUNTIFS(data!A:A, data!A2371, data!G:G, 2) = data!D2371), 1, 0)</f>
        <v>0</v>
      </c>
      <c r="AC2371" t="str">
        <f>IF(AB2371=1, data!D2371, "0")</f>
        <v>0</v>
      </c>
    </row>
    <row r="2372" spans="1:29" x14ac:dyDescent="0.25">
      <c r="A2372" s="1">
        <v>291251</v>
      </c>
      <c r="B2372">
        <v>2</v>
      </c>
      <c r="C2372" s="1" t="s">
        <v>2393</v>
      </c>
      <c r="D2372">
        <v>4</v>
      </c>
      <c r="E2372">
        <v>7</v>
      </c>
      <c r="F2372">
        <v>4</v>
      </c>
      <c r="G2372">
        <v>2</v>
      </c>
      <c r="H2372">
        <v>42</v>
      </c>
      <c r="I2372">
        <v>2</v>
      </c>
      <c r="J2372">
        <v>7</v>
      </c>
      <c r="K2372">
        <v>1</v>
      </c>
      <c r="L2372">
        <v>23</v>
      </c>
      <c r="M2372">
        <v>1</v>
      </c>
      <c r="N2372">
        <v>1</v>
      </c>
      <c r="O2372">
        <v>5</v>
      </c>
      <c r="P2372">
        <v>1</v>
      </c>
      <c r="Q2372">
        <v>5.0289999999999999</v>
      </c>
      <c r="R2372">
        <v>-1</v>
      </c>
      <c r="S2372">
        <v>0</v>
      </c>
      <c r="T2372">
        <v>-1</v>
      </c>
      <c r="U2372">
        <v>-1</v>
      </c>
      <c r="V2372">
        <v>-1</v>
      </c>
      <c r="W2372">
        <v>-1</v>
      </c>
      <c r="X2372">
        <v>1</v>
      </c>
      <c r="Y2372">
        <v>3</v>
      </c>
      <c r="Z2372">
        <f>IF(AND(MIN(data!D2372:'data'!K2372, data!M2372:'data'!Y2372)&gt;=0, IF(data!L2372&lt;0, FALSE, data!L2372&lt;=95),COUNTA(data!D2372:'data'!Y2372)=22), 1, 0)</f>
        <v>0</v>
      </c>
      <c r="AA2372">
        <f>IF(data!D2372=3, IF(COUNTIFS(data!A:A, data!A2372, data!G:G, "&lt;&gt;2")=0, 1, 0), 0)</f>
        <v>0</v>
      </c>
      <c r="AB2372">
        <f>IF(AND(data!G2372=2, COUNTIFS(data!A:A, data!A2372, data!G:G, 2) = data!D2372), 1, 0)</f>
        <v>0</v>
      </c>
      <c r="AC2372" t="str">
        <f>IF(AB2372=1, data!D2372, "0")</f>
        <v>0</v>
      </c>
    </row>
    <row r="2373" spans="1:29" x14ac:dyDescent="0.25">
      <c r="A2373" s="1">
        <v>291251</v>
      </c>
      <c r="B2373">
        <v>3</v>
      </c>
      <c r="C2373" s="1" t="s">
        <v>2394</v>
      </c>
      <c r="D2373">
        <v>4</v>
      </c>
      <c r="E2373">
        <v>7</v>
      </c>
      <c r="F2373">
        <v>4</v>
      </c>
      <c r="G2373">
        <v>2</v>
      </c>
      <c r="H2373">
        <v>6</v>
      </c>
      <c r="I2373">
        <v>-1</v>
      </c>
      <c r="J2373">
        <v>1</v>
      </c>
      <c r="K2373">
        <v>-1</v>
      </c>
      <c r="L2373">
        <v>23</v>
      </c>
      <c r="M2373">
        <v>1</v>
      </c>
      <c r="N2373">
        <v>-1</v>
      </c>
      <c r="O2373">
        <v>-1</v>
      </c>
      <c r="P2373">
        <v>-1</v>
      </c>
      <c r="Q2373">
        <v>-1</v>
      </c>
      <c r="R2373">
        <v>-1</v>
      </c>
      <c r="S2373">
        <v>-2</v>
      </c>
      <c r="T2373">
        <v>-1</v>
      </c>
      <c r="U2373">
        <v>-1</v>
      </c>
      <c r="V2373">
        <v>-1</v>
      </c>
      <c r="W2373">
        <v>-1</v>
      </c>
      <c r="X2373">
        <v>-2</v>
      </c>
      <c r="Y2373">
        <v>-2</v>
      </c>
      <c r="Z2373">
        <f>IF(AND(MIN(data!D2373:'data'!K2373, data!M2373:'data'!Y2373)&gt;=0, IF(data!L2373&lt;0, FALSE, data!L2373&lt;=95),COUNTA(data!D2373:'data'!Y2373)=22), 1, 0)</f>
        <v>0</v>
      </c>
      <c r="AA2373">
        <f>IF(data!D2373=3, IF(COUNTIFS(data!A:A, data!A2373, data!G:G, "&lt;&gt;2")=0, 1, 0), 0)</f>
        <v>0</v>
      </c>
      <c r="AB2373">
        <f>IF(AND(data!G2373=2, COUNTIFS(data!A:A, data!A2373, data!G:G, 2) = data!D2373), 1, 0)</f>
        <v>0</v>
      </c>
      <c r="AC2373" t="str">
        <f>IF(AB2373=1, data!D2373, "0")</f>
        <v>0</v>
      </c>
    </row>
    <row r="2374" spans="1:29" x14ac:dyDescent="0.25">
      <c r="A2374" s="1">
        <v>291251</v>
      </c>
      <c r="B2374">
        <v>4</v>
      </c>
      <c r="C2374" s="1" t="s">
        <v>2395</v>
      </c>
      <c r="D2374">
        <v>4</v>
      </c>
      <c r="E2374">
        <v>7</v>
      </c>
      <c r="F2374">
        <v>4</v>
      </c>
      <c r="G2374">
        <v>1</v>
      </c>
      <c r="H2374">
        <v>8</v>
      </c>
      <c r="I2374">
        <v>-1</v>
      </c>
      <c r="J2374">
        <v>1</v>
      </c>
      <c r="K2374">
        <v>-1</v>
      </c>
      <c r="L2374">
        <v>23</v>
      </c>
      <c r="M2374">
        <v>1</v>
      </c>
      <c r="N2374">
        <v>-1</v>
      </c>
      <c r="O2374">
        <v>-1</v>
      </c>
      <c r="P2374">
        <v>-1</v>
      </c>
      <c r="Q2374">
        <v>-1</v>
      </c>
      <c r="R2374">
        <v>-1</v>
      </c>
      <c r="S2374">
        <v>-2</v>
      </c>
      <c r="T2374">
        <v>-1</v>
      </c>
      <c r="U2374">
        <v>-1</v>
      </c>
      <c r="V2374">
        <v>-1</v>
      </c>
      <c r="W2374">
        <v>-1</v>
      </c>
      <c r="X2374">
        <v>-2</v>
      </c>
      <c r="Y2374">
        <v>-2</v>
      </c>
      <c r="Z2374">
        <f>IF(AND(MIN(data!D2374:'data'!K2374, data!M2374:'data'!Y2374)&gt;=0, IF(data!L2374&lt;0, FALSE, data!L2374&lt;=95),COUNTA(data!D2374:'data'!Y2374)=22), 1, 0)</f>
        <v>0</v>
      </c>
      <c r="AA2374">
        <f>IF(data!D2374=3, IF(COUNTIFS(data!A:A, data!A2374, data!G:G, "&lt;&gt;2")=0, 1, 0), 0)</f>
        <v>0</v>
      </c>
      <c r="AB2374">
        <f>IF(AND(data!G2374=2, COUNTIFS(data!A:A, data!A2374, data!G:G, 2) = data!D2374), 1, 0)</f>
        <v>0</v>
      </c>
      <c r="AC2374" t="str">
        <f>IF(AB2374=1, data!D2374, "0")</f>
        <v>0</v>
      </c>
    </row>
    <row r="2375" spans="1:29" x14ac:dyDescent="0.25">
      <c r="A2375" s="1">
        <v>291341</v>
      </c>
      <c r="B2375">
        <v>1</v>
      </c>
      <c r="C2375" s="1" t="s">
        <v>2396</v>
      </c>
      <c r="D2375">
        <v>2</v>
      </c>
      <c r="E2375">
        <v>7</v>
      </c>
      <c r="F2375">
        <v>4</v>
      </c>
      <c r="G2375">
        <v>1</v>
      </c>
      <c r="H2375">
        <v>28</v>
      </c>
      <c r="I2375">
        <v>1</v>
      </c>
      <c r="J2375">
        <v>1</v>
      </c>
      <c r="K2375">
        <v>1</v>
      </c>
      <c r="L2375">
        <v>96</v>
      </c>
      <c r="M2375">
        <v>3</v>
      </c>
      <c r="N2375">
        <v>4</v>
      </c>
      <c r="O2375">
        <v>1</v>
      </c>
      <c r="P2375">
        <v>1</v>
      </c>
      <c r="Q2375">
        <v>26.768999999999998</v>
      </c>
      <c r="R2375">
        <v>-1</v>
      </c>
      <c r="S2375">
        <v>1</v>
      </c>
      <c r="T2375">
        <v>180.2</v>
      </c>
      <c r="U2375">
        <v>93.4</v>
      </c>
      <c r="V2375">
        <v>28.763000000000002</v>
      </c>
      <c r="W2375">
        <v>0.92</v>
      </c>
      <c r="X2375">
        <v>2</v>
      </c>
      <c r="Y2375">
        <v>3</v>
      </c>
      <c r="Z2375">
        <f>IF(AND(MIN(data!D2375:'data'!K2375, data!M2375:'data'!Y2375)&gt;=0, IF(data!L2375&lt;0, FALSE, data!L2375&lt;=95),COUNTA(data!D2375:'data'!Y2375)=22), 1, 0)</f>
        <v>0</v>
      </c>
      <c r="AA2375">
        <f>IF(data!D2375=3, IF(COUNTIFS(data!A:A, data!A2375, data!G:G, "&lt;&gt;2")=0, 1, 0), 0)</f>
        <v>0</v>
      </c>
      <c r="AB2375">
        <f>IF(AND(data!G2375=2, COUNTIFS(data!A:A, data!A2375, data!G:G, 2) = data!D2375), 1, 0)</f>
        <v>0</v>
      </c>
      <c r="AC2375" t="str">
        <f>IF(AB2375=1, data!D2375, "0")</f>
        <v>0</v>
      </c>
    </row>
    <row r="2376" spans="1:29" x14ac:dyDescent="0.25">
      <c r="A2376" s="1">
        <v>291341</v>
      </c>
      <c r="B2376">
        <v>2</v>
      </c>
      <c r="C2376" s="1" t="s">
        <v>2397</v>
      </c>
      <c r="D2376">
        <v>2</v>
      </c>
      <c r="E2376">
        <v>7</v>
      </c>
      <c r="F2376">
        <v>4</v>
      </c>
      <c r="G2376">
        <v>1</v>
      </c>
      <c r="H2376">
        <v>25</v>
      </c>
      <c r="I2376">
        <v>1</v>
      </c>
      <c r="J2376">
        <v>1</v>
      </c>
      <c r="K2376">
        <v>1</v>
      </c>
      <c r="L2376">
        <v>96</v>
      </c>
      <c r="M2376">
        <v>1</v>
      </c>
      <c r="N2376">
        <v>4</v>
      </c>
      <c r="O2376">
        <v>2</v>
      </c>
      <c r="P2376">
        <v>1</v>
      </c>
      <c r="Q2376">
        <v>28.27</v>
      </c>
      <c r="R2376">
        <v>-1</v>
      </c>
      <c r="S2376">
        <v>0</v>
      </c>
      <c r="T2376">
        <v>179.8</v>
      </c>
      <c r="U2376">
        <v>88</v>
      </c>
      <c r="V2376">
        <v>27.221</v>
      </c>
      <c r="W2376">
        <v>0.84499999999999997</v>
      </c>
      <c r="X2376">
        <v>1</v>
      </c>
      <c r="Y2376">
        <v>3</v>
      </c>
      <c r="Z2376">
        <f>IF(AND(MIN(data!D2376:'data'!K2376, data!M2376:'data'!Y2376)&gt;=0, IF(data!L2376&lt;0, FALSE, data!L2376&lt;=95),COUNTA(data!D2376:'data'!Y2376)=22), 1, 0)</f>
        <v>0</v>
      </c>
      <c r="AA2376">
        <f>IF(data!D2376=3, IF(COUNTIFS(data!A:A, data!A2376, data!G:G, "&lt;&gt;2")=0, 1, 0), 0)</f>
        <v>0</v>
      </c>
      <c r="AB2376">
        <f>IF(AND(data!G2376=2, COUNTIFS(data!A:A, data!A2376, data!G:G, 2) = data!D2376), 1, 0)</f>
        <v>0</v>
      </c>
      <c r="AC2376" t="str">
        <f>IF(AB2376=1, data!D2376, "0")</f>
        <v>0</v>
      </c>
    </row>
    <row r="2377" spans="1:29" x14ac:dyDescent="0.25">
      <c r="A2377" s="1">
        <v>292051</v>
      </c>
      <c r="B2377">
        <v>1</v>
      </c>
      <c r="C2377" s="1" t="s">
        <v>2398</v>
      </c>
      <c r="D2377">
        <v>2</v>
      </c>
      <c r="E2377">
        <v>1</v>
      </c>
      <c r="F2377">
        <v>10</v>
      </c>
      <c r="G2377">
        <v>2</v>
      </c>
      <c r="H2377">
        <v>61</v>
      </c>
      <c r="I2377">
        <v>2</v>
      </c>
      <c r="J2377">
        <v>1</v>
      </c>
      <c r="K2377">
        <v>7</v>
      </c>
      <c r="L2377">
        <v>4</v>
      </c>
      <c r="M2377">
        <v>3</v>
      </c>
      <c r="N2377">
        <v>4</v>
      </c>
      <c r="O2377">
        <v>3</v>
      </c>
      <c r="P2377">
        <v>1</v>
      </c>
      <c r="Q2377">
        <v>3</v>
      </c>
      <c r="R2377">
        <v>-1</v>
      </c>
      <c r="S2377">
        <v>1</v>
      </c>
      <c r="T2377">
        <v>154.4</v>
      </c>
      <c r="U2377">
        <v>-1</v>
      </c>
      <c r="V2377">
        <v>-1</v>
      </c>
      <c r="W2377">
        <v>0.73199999999999998</v>
      </c>
      <c r="X2377">
        <v>1</v>
      </c>
      <c r="Y2377">
        <v>3</v>
      </c>
      <c r="Z2377">
        <f>IF(AND(MIN(data!D2377:'data'!K2377, data!M2377:'data'!Y2377)&gt;=0, IF(data!L2377&lt;0, FALSE, data!L2377&lt;=95),COUNTA(data!D2377:'data'!Y2377)=22), 1, 0)</f>
        <v>0</v>
      </c>
      <c r="AA2377">
        <f>IF(data!D2377=3, IF(COUNTIFS(data!A:A, data!A2377, data!G:G, "&lt;&gt;2")=0, 1, 0), 0)</f>
        <v>0</v>
      </c>
      <c r="AB2377">
        <f>IF(AND(data!G2377=2, COUNTIFS(data!A:A, data!A2377, data!G:G, 2) = data!D2377), 1, 0)</f>
        <v>0</v>
      </c>
      <c r="AC2377" t="str">
        <f>IF(AB2377=1, data!D2377, "0")</f>
        <v>0</v>
      </c>
    </row>
    <row r="2378" spans="1:29" x14ac:dyDescent="0.25">
      <c r="A2378" s="1">
        <v>292051</v>
      </c>
      <c r="B2378">
        <v>2</v>
      </c>
      <c r="C2378" s="1" t="s">
        <v>2399</v>
      </c>
      <c r="D2378">
        <v>2</v>
      </c>
      <c r="E2378">
        <v>1</v>
      </c>
      <c r="F2378">
        <v>10</v>
      </c>
      <c r="G2378">
        <v>1</v>
      </c>
      <c r="H2378">
        <v>64</v>
      </c>
      <c r="I2378">
        <v>2</v>
      </c>
      <c r="J2378">
        <v>1</v>
      </c>
      <c r="K2378">
        <v>7</v>
      </c>
      <c r="L2378">
        <v>4</v>
      </c>
      <c r="M2378">
        <v>3</v>
      </c>
      <c r="N2378">
        <v>3</v>
      </c>
      <c r="O2378">
        <v>5</v>
      </c>
      <c r="P2378">
        <v>1</v>
      </c>
      <c r="Q2378">
        <v>3.0579999999999998</v>
      </c>
      <c r="R2378">
        <v>-1</v>
      </c>
      <c r="S2378">
        <v>-9</v>
      </c>
      <c r="T2378">
        <v>163.4</v>
      </c>
      <c r="U2378">
        <v>-1</v>
      </c>
      <c r="V2378">
        <v>-1</v>
      </c>
      <c r="W2378">
        <v>1.0429999999999999</v>
      </c>
      <c r="X2378">
        <v>2</v>
      </c>
      <c r="Y2378">
        <v>1</v>
      </c>
      <c r="Z2378">
        <f>IF(AND(MIN(data!D2378:'data'!K2378, data!M2378:'data'!Y2378)&gt;=0, IF(data!L2378&lt;0, FALSE, data!L2378&lt;=95),COUNTA(data!D2378:'data'!Y2378)=22), 1, 0)</f>
        <v>0</v>
      </c>
      <c r="AA2378">
        <f>IF(data!D2378=3, IF(COUNTIFS(data!A:A, data!A2378, data!G:G, "&lt;&gt;2")=0, 1, 0), 0)</f>
        <v>0</v>
      </c>
      <c r="AB2378">
        <f>IF(AND(data!G2378=2, COUNTIFS(data!A:A, data!A2378, data!G:G, 2) = data!D2378), 1, 0)</f>
        <v>0</v>
      </c>
      <c r="AC2378" t="str">
        <f>IF(AB2378=1, data!D2378, "0")</f>
        <v>0</v>
      </c>
    </row>
    <row r="2379" spans="1:29" x14ac:dyDescent="0.25">
      <c r="A2379" s="1">
        <v>292151</v>
      </c>
      <c r="B2379">
        <v>1</v>
      </c>
      <c r="C2379" s="1" t="s">
        <v>2400</v>
      </c>
      <c r="D2379">
        <v>1</v>
      </c>
      <c r="E2379">
        <v>1</v>
      </c>
      <c r="F2379">
        <v>10</v>
      </c>
      <c r="G2379">
        <v>1</v>
      </c>
      <c r="H2379">
        <v>51</v>
      </c>
      <c r="I2379">
        <v>2</v>
      </c>
      <c r="J2379">
        <v>1</v>
      </c>
      <c r="K2379">
        <v>2</v>
      </c>
      <c r="L2379">
        <v>16</v>
      </c>
      <c r="M2379">
        <v>3</v>
      </c>
      <c r="N2379">
        <v>3</v>
      </c>
      <c r="O2379">
        <v>5</v>
      </c>
      <c r="P2379">
        <v>2</v>
      </c>
      <c r="Q2379">
        <v>5.8000000000000003E-2</v>
      </c>
      <c r="R2379">
        <v>-1</v>
      </c>
      <c r="S2379">
        <v>0</v>
      </c>
      <c r="T2379">
        <v>162.30000000000001</v>
      </c>
      <c r="U2379">
        <v>62.7</v>
      </c>
      <c r="V2379">
        <v>23.803000000000001</v>
      </c>
      <c r="W2379">
        <v>0.78700000000000003</v>
      </c>
      <c r="X2379">
        <v>1</v>
      </c>
      <c r="Y2379">
        <v>1</v>
      </c>
      <c r="Z2379">
        <f>IF(AND(MIN(data!D2379:'data'!K2379, data!M2379:'data'!Y2379)&gt;=0, IF(data!L2379&lt;0, FALSE, data!L2379&lt;=95),COUNTA(data!D2379:'data'!Y2379)=22), 1, 0)</f>
        <v>0</v>
      </c>
      <c r="AA2379">
        <f>IF(data!D2379=3, IF(COUNTIFS(data!A:A, data!A2379, data!G:G, "&lt;&gt;2")=0, 1, 0), 0)</f>
        <v>0</v>
      </c>
      <c r="AB2379">
        <f>IF(AND(data!G2379=2, COUNTIFS(data!A:A, data!A2379, data!G:G, 2) = data!D2379), 1, 0)</f>
        <v>0</v>
      </c>
      <c r="AC2379" t="str">
        <f>IF(AB2379=1, data!D2379, "0")</f>
        <v>0</v>
      </c>
    </row>
    <row r="2380" spans="1:29" x14ac:dyDescent="0.25">
      <c r="A2380" s="1">
        <v>292181</v>
      </c>
      <c r="B2380">
        <v>1</v>
      </c>
      <c r="C2380" s="1" t="s">
        <v>2401</v>
      </c>
      <c r="D2380">
        <v>4</v>
      </c>
      <c r="E2380">
        <v>1</v>
      </c>
      <c r="F2380">
        <v>10</v>
      </c>
      <c r="G2380">
        <v>1</v>
      </c>
      <c r="H2380">
        <v>34</v>
      </c>
      <c r="I2380">
        <v>2</v>
      </c>
      <c r="J2380">
        <v>1</v>
      </c>
      <c r="K2380">
        <v>7</v>
      </c>
      <c r="L2380">
        <v>11</v>
      </c>
      <c r="M2380">
        <v>2</v>
      </c>
      <c r="N2380">
        <v>1</v>
      </c>
      <c r="O2380">
        <v>5</v>
      </c>
      <c r="P2380">
        <v>1</v>
      </c>
      <c r="Q2380">
        <v>3.6829999999999998</v>
      </c>
      <c r="R2380">
        <v>-1</v>
      </c>
      <c r="S2380">
        <v>1</v>
      </c>
      <c r="T2380">
        <v>178.1</v>
      </c>
      <c r="U2380">
        <v>78.5</v>
      </c>
      <c r="V2380">
        <v>24.748000000000001</v>
      </c>
      <c r="W2380">
        <v>0.89700000000000002</v>
      </c>
      <c r="X2380">
        <v>1</v>
      </c>
      <c r="Y2380">
        <v>3</v>
      </c>
      <c r="Z2380">
        <f>IF(AND(MIN(data!D2380:'data'!K2380, data!M2380:'data'!Y2380)&gt;=0, IF(data!L2380&lt;0, FALSE, data!L2380&lt;=95),COUNTA(data!D2380:'data'!Y2380)=22), 1, 0)</f>
        <v>0</v>
      </c>
      <c r="AA2380">
        <f>IF(data!D2380=3, IF(COUNTIFS(data!A:A, data!A2380, data!G:G, "&lt;&gt;2")=0, 1, 0), 0)</f>
        <v>0</v>
      </c>
      <c r="AB2380">
        <f>IF(AND(data!G2380=2, COUNTIFS(data!A:A, data!A2380, data!G:G, 2) = data!D2380), 1, 0)</f>
        <v>0</v>
      </c>
      <c r="AC2380" t="str">
        <f>IF(AB2380=1, data!D2380, "0")</f>
        <v>0</v>
      </c>
    </row>
    <row r="2381" spans="1:29" x14ac:dyDescent="0.25">
      <c r="A2381" s="1">
        <v>292181</v>
      </c>
      <c r="B2381">
        <v>2</v>
      </c>
      <c r="C2381" s="1" t="s">
        <v>2402</v>
      </c>
      <c r="D2381">
        <v>4</v>
      </c>
      <c r="E2381">
        <v>1</v>
      </c>
      <c r="F2381">
        <v>10</v>
      </c>
      <c r="G2381">
        <v>2</v>
      </c>
      <c r="H2381">
        <v>34</v>
      </c>
      <c r="I2381">
        <v>2</v>
      </c>
      <c r="J2381">
        <v>1</v>
      </c>
      <c r="K2381">
        <v>4</v>
      </c>
      <c r="L2381">
        <v>11</v>
      </c>
      <c r="M2381">
        <v>2</v>
      </c>
      <c r="N2381">
        <v>1</v>
      </c>
      <c r="O2381">
        <v>5</v>
      </c>
      <c r="P2381">
        <v>1</v>
      </c>
      <c r="Q2381">
        <v>1.8580000000000001</v>
      </c>
      <c r="R2381">
        <v>-1</v>
      </c>
      <c r="S2381">
        <v>0</v>
      </c>
      <c r="T2381">
        <v>164.5</v>
      </c>
      <c r="U2381">
        <v>69.599999999999994</v>
      </c>
      <c r="V2381">
        <v>25.72</v>
      </c>
      <c r="W2381">
        <v>0.79700000000000004</v>
      </c>
      <c r="X2381">
        <v>1</v>
      </c>
      <c r="Y2381">
        <v>1</v>
      </c>
      <c r="Z2381">
        <f>IF(AND(MIN(data!D2381:'data'!K2381, data!M2381:'data'!Y2381)&gt;=0, IF(data!L2381&lt;0, FALSE, data!L2381&lt;=95),COUNTA(data!D2381:'data'!Y2381)=22), 1, 0)</f>
        <v>0</v>
      </c>
      <c r="AA2381">
        <f>IF(data!D2381=3, IF(COUNTIFS(data!A:A, data!A2381, data!G:G, "&lt;&gt;2")=0, 1, 0), 0)</f>
        <v>0</v>
      </c>
      <c r="AB2381">
        <f>IF(AND(data!G2381=2, COUNTIFS(data!A:A, data!A2381, data!G:G, 2) = data!D2381), 1, 0)</f>
        <v>0</v>
      </c>
      <c r="AC2381" t="str">
        <f>IF(AB2381=1, data!D2381, "0")</f>
        <v>0</v>
      </c>
    </row>
    <row r="2382" spans="1:29" x14ac:dyDescent="0.25">
      <c r="A2382" s="1">
        <v>292181</v>
      </c>
      <c r="B2382">
        <v>3</v>
      </c>
      <c r="C2382" s="1" t="s">
        <v>2403</v>
      </c>
      <c r="D2382">
        <v>4</v>
      </c>
      <c r="E2382">
        <v>1</v>
      </c>
      <c r="F2382">
        <v>10</v>
      </c>
      <c r="G2382">
        <v>2</v>
      </c>
      <c r="H2382">
        <v>11</v>
      </c>
      <c r="I2382">
        <v>-1</v>
      </c>
      <c r="J2382">
        <v>1</v>
      </c>
      <c r="K2382">
        <v>-1</v>
      </c>
      <c r="L2382">
        <v>11</v>
      </c>
      <c r="M2382">
        <v>1</v>
      </c>
      <c r="N2382">
        <v>-1</v>
      </c>
      <c r="O2382">
        <v>-1</v>
      </c>
      <c r="P2382">
        <v>-1</v>
      </c>
      <c r="Q2382">
        <v>-1</v>
      </c>
      <c r="R2382">
        <v>-1</v>
      </c>
      <c r="S2382">
        <v>-2</v>
      </c>
      <c r="T2382">
        <v>135.9</v>
      </c>
      <c r="U2382">
        <v>34.799999999999997</v>
      </c>
      <c r="V2382">
        <v>18.843</v>
      </c>
      <c r="W2382">
        <v>-1</v>
      </c>
      <c r="X2382">
        <v>1</v>
      </c>
      <c r="Y2382">
        <v>1</v>
      </c>
      <c r="Z2382">
        <f>IF(AND(MIN(data!D2382:'data'!K2382, data!M2382:'data'!Y2382)&gt;=0, IF(data!L2382&lt;0, FALSE, data!L2382&lt;=95),COUNTA(data!D2382:'data'!Y2382)=22), 1, 0)</f>
        <v>0</v>
      </c>
      <c r="AA2382">
        <f>IF(data!D2382=3, IF(COUNTIFS(data!A:A, data!A2382, data!G:G, "&lt;&gt;2")=0, 1, 0), 0)</f>
        <v>0</v>
      </c>
      <c r="AB2382">
        <f>IF(AND(data!G2382=2, COUNTIFS(data!A:A, data!A2382, data!G:G, 2) = data!D2382), 1, 0)</f>
        <v>0</v>
      </c>
      <c r="AC2382" t="str">
        <f>IF(AB2382=1, data!D2382, "0")</f>
        <v>0</v>
      </c>
    </row>
    <row r="2383" spans="1:29" x14ac:dyDescent="0.25">
      <c r="A2383" s="1">
        <v>292181</v>
      </c>
      <c r="B2383">
        <v>4</v>
      </c>
      <c r="C2383" s="1" t="s">
        <v>2404</v>
      </c>
      <c r="D2383">
        <v>4</v>
      </c>
      <c r="E2383">
        <v>1</v>
      </c>
      <c r="F2383">
        <v>10</v>
      </c>
      <c r="G2383">
        <v>1</v>
      </c>
      <c r="H2383">
        <v>6</v>
      </c>
      <c r="I2383">
        <v>-1</v>
      </c>
      <c r="J2383">
        <v>1</v>
      </c>
      <c r="K2383">
        <v>-1</v>
      </c>
      <c r="L2383">
        <v>11</v>
      </c>
      <c r="M2383">
        <v>1</v>
      </c>
      <c r="N2383">
        <v>-1</v>
      </c>
      <c r="O2383">
        <v>-1</v>
      </c>
      <c r="P2383">
        <v>-1</v>
      </c>
      <c r="Q2383">
        <v>-1</v>
      </c>
      <c r="R2383">
        <v>-1</v>
      </c>
      <c r="S2383">
        <v>-2</v>
      </c>
      <c r="T2383">
        <v>115.8</v>
      </c>
      <c r="U2383">
        <v>18.899999999999999</v>
      </c>
      <c r="V2383">
        <v>14.093999999999999</v>
      </c>
      <c r="W2383">
        <v>-1</v>
      </c>
      <c r="X2383">
        <v>-2</v>
      </c>
      <c r="Y2383">
        <v>-2</v>
      </c>
      <c r="Z2383">
        <f>IF(AND(MIN(data!D2383:'data'!K2383, data!M2383:'data'!Y2383)&gt;=0, IF(data!L2383&lt;0, FALSE, data!L2383&lt;=95),COUNTA(data!D2383:'data'!Y2383)=22), 1, 0)</f>
        <v>0</v>
      </c>
      <c r="AA2383">
        <f>IF(data!D2383=3, IF(COUNTIFS(data!A:A, data!A2383, data!G:G, "&lt;&gt;2")=0, 1, 0), 0)</f>
        <v>0</v>
      </c>
      <c r="AB2383">
        <f>IF(AND(data!G2383=2, COUNTIFS(data!A:A, data!A2383, data!G:G, 2) = data!D2383), 1, 0)</f>
        <v>0</v>
      </c>
      <c r="AC2383" t="str">
        <f>IF(AB2383=1, data!D2383, "0")</f>
        <v>0</v>
      </c>
    </row>
    <row r="2384" spans="1:29" x14ac:dyDescent="0.25">
      <c r="A2384" s="1">
        <v>292341</v>
      </c>
      <c r="B2384">
        <v>1</v>
      </c>
      <c r="C2384" s="1" t="s">
        <v>2405</v>
      </c>
      <c r="D2384">
        <v>1</v>
      </c>
      <c r="E2384">
        <v>1</v>
      </c>
      <c r="F2384">
        <v>10</v>
      </c>
      <c r="G2384">
        <v>2</v>
      </c>
      <c r="H2384">
        <v>70</v>
      </c>
      <c r="I2384">
        <v>5</v>
      </c>
      <c r="J2384">
        <v>1</v>
      </c>
      <c r="K2384">
        <v>5</v>
      </c>
      <c r="L2384">
        <v>18</v>
      </c>
      <c r="M2384">
        <v>3</v>
      </c>
      <c r="N2384">
        <v>1</v>
      </c>
      <c r="O2384">
        <v>5</v>
      </c>
      <c r="P2384">
        <v>1</v>
      </c>
      <c r="Q2384">
        <v>21</v>
      </c>
      <c r="R2384">
        <v>-1</v>
      </c>
      <c r="S2384">
        <v>1</v>
      </c>
      <c r="T2384">
        <v>169.2</v>
      </c>
      <c r="U2384">
        <v>95.6</v>
      </c>
      <c r="V2384">
        <v>33.393000000000001</v>
      </c>
      <c r="W2384">
        <v>-1</v>
      </c>
      <c r="X2384">
        <v>-8</v>
      </c>
      <c r="Y2384">
        <v>-9</v>
      </c>
      <c r="Z2384">
        <f>IF(AND(MIN(data!D2384:'data'!K2384, data!M2384:'data'!Y2384)&gt;=0, IF(data!L2384&lt;0, FALSE, data!L2384&lt;=95),COUNTA(data!D2384:'data'!Y2384)=22), 1, 0)</f>
        <v>0</v>
      </c>
      <c r="AA2384">
        <f>IF(data!D2384=3, IF(COUNTIFS(data!A:A, data!A2384, data!G:G, "&lt;&gt;2")=0, 1, 0), 0)</f>
        <v>0</v>
      </c>
      <c r="AB2384">
        <f>IF(AND(data!G2384=2, COUNTIFS(data!A:A, data!A2384, data!G:G, 2) = data!D2384), 1, 0)</f>
        <v>1</v>
      </c>
      <c r="AC2384">
        <f>IF(AB2384=1, data!D2384, "0")</f>
        <v>1</v>
      </c>
    </row>
    <row r="2385" spans="1:29" x14ac:dyDescent="0.25">
      <c r="A2385" s="1">
        <v>292351</v>
      </c>
      <c r="B2385">
        <v>1</v>
      </c>
      <c r="C2385" s="1" t="s">
        <v>2406</v>
      </c>
      <c r="D2385">
        <v>2</v>
      </c>
      <c r="E2385">
        <v>1</v>
      </c>
      <c r="F2385">
        <v>10</v>
      </c>
      <c r="G2385">
        <v>2</v>
      </c>
      <c r="H2385">
        <v>35</v>
      </c>
      <c r="I2385">
        <v>1</v>
      </c>
      <c r="J2385">
        <v>1</v>
      </c>
      <c r="K2385">
        <v>7</v>
      </c>
      <c r="L2385">
        <v>7</v>
      </c>
      <c r="M2385">
        <v>1</v>
      </c>
      <c r="N2385">
        <v>4</v>
      </c>
      <c r="O2385">
        <v>2</v>
      </c>
      <c r="P2385">
        <v>1</v>
      </c>
      <c r="Q2385">
        <v>12.058</v>
      </c>
      <c r="R2385">
        <v>-1</v>
      </c>
      <c r="S2385">
        <v>0</v>
      </c>
      <c r="T2385">
        <v>164.7</v>
      </c>
      <c r="U2385">
        <v>70.5</v>
      </c>
      <c r="V2385">
        <v>25.99</v>
      </c>
      <c r="W2385">
        <v>0.78200000000000003</v>
      </c>
      <c r="X2385">
        <v>1</v>
      </c>
      <c r="Y2385">
        <v>1</v>
      </c>
      <c r="Z2385">
        <f>IF(AND(MIN(data!D2385:'data'!K2385, data!M2385:'data'!Y2385)&gt;=0, IF(data!L2385&lt;0, FALSE, data!L2385&lt;=95),COUNTA(data!D2385:'data'!Y2385)=22), 1, 0)</f>
        <v>0</v>
      </c>
      <c r="AA2385">
        <f>IF(data!D2385=3, IF(COUNTIFS(data!A:A, data!A2385, data!G:G, "&lt;&gt;2")=0, 1, 0), 0)</f>
        <v>0</v>
      </c>
      <c r="AB2385">
        <f>IF(AND(data!G2385=2, COUNTIFS(data!A:A, data!A2385, data!G:G, 2) = data!D2385), 1, 0)</f>
        <v>0</v>
      </c>
      <c r="AC2385" t="str">
        <f>IF(AB2385=1, data!D2385, "0")</f>
        <v>0</v>
      </c>
    </row>
    <row r="2386" spans="1:29" x14ac:dyDescent="0.25">
      <c r="A2386" s="1">
        <v>292351</v>
      </c>
      <c r="B2386">
        <v>2</v>
      </c>
      <c r="C2386" s="1" t="s">
        <v>2407</v>
      </c>
      <c r="D2386">
        <v>2</v>
      </c>
      <c r="E2386">
        <v>1</v>
      </c>
      <c r="F2386">
        <v>10</v>
      </c>
      <c r="G2386">
        <v>1</v>
      </c>
      <c r="H2386">
        <v>10</v>
      </c>
      <c r="I2386">
        <v>-1</v>
      </c>
      <c r="J2386">
        <v>1</v>
      </c>
      <c r="K2386">
        <v>-1</v>
      </c>
      <c r="L2386">
        <v>7</v>
      </c>
      <c r="M2386">
        <v>1</v>
      </c>
      <c r="N2386">
        <v>-1</v>
      </c>
      <c r="O2386">
        <v>-1</v>
      </c>
      <c r="P2386">
        <v>-1</v>
      </c>
      <c r="Q2386">
        <v>-1</v>
      </c>
      <c r="R2386">
        <v>-1</v>
      </c>
      <c r="S2386">
        <v>-2</v>
      </c>
      <c r="T2386">
        <v>140</v>
      </c>
      <c r="U2386">
        <v>34.6</v>
      </c>
      <c r="V2386">
        <v>17.652999999999999</v>
      </c>
      <c r="W2386">
        <v>-1</v>
      </c>
      <c r="X2386">
        <v>1</v>
      </c>
      <c r="Y2386">
        <v>3</v>
      </c>
      <c r="Z2386">
        <f>IF(AND(MIN(data!D2386:'data'!K2386, data!M2386:'data'!Y2386)&gt;=0, IF(data!L2386&lt;0, FALSE, data!L2386&lt;=95),COUNTA(data!D2386:'data'!Y2386)=22), 1, 0)</f>
        <v>0</v>
      </c>
      <c r="AA2386">
        <f>IF(data!D2386=3, IF(COUNTIFS(data!A:A, data!A2386, data!G:G, "&lt;&gt;2")=0, 1, 0), 0)</f>
        <v>0</v>
      </c>
      <c r="AB2386">
        <f>IF(AND(data!G2386=2, COUNTIFS(data!A:A, data!A2386, data!G:G, 2) = data!D2386), 1, 0)</f>
        <v>0</v>
      </c>
      <c r="AC2386" t="str">
        <f>IF(AB2386=1, data!D2386, "0")</f>
        <v>0</v>
      </c>
    </row>
    <row r="2387" spans="1:29" x14ac:dyDescent="0.25">
      <c r="A2387" s="1">
        <v>292371</v>
      </c>
      <c r="B2387">
        <v>1</v>
      </c>
      <c r="C2387" s="1" t="s">
        <v>2408</v>
      </c>
      <c r="D2387">
        <v>3</v>
      </c>
      <c r="E2387">
        <v>1</v>
      </c>
      <c r="F2387">
        <v>10</v>
      </c>
      <c r="G2387">
        <v>2</v>
      </c>
      <c r="H2387">
        <v>31</v>
      </c>
      <c r="I2387">
        <v>2</v>
      </c>
      <c r="J2387">
        <v>1</v>
      </c>
      <c r="K2387">
        <v>4</v>
      </c>
      <c r="L2387">
        <v>8</v>
      </c>
      <c r="M2387">
        <v>1</v>
      </c>
      <c r="N2387">
        <v>3</v>
      </c>
      <c r="O2387">
        <v>5</v>
      </c>
      <c r="P2387">
        <v>1</v>
      </c>
      <c r="Q2387">
        <v>0.23200000000000001</v>
      </c>
      <c r="R2387">
        <v>-1</v>
      </c>
      <c r="S2387">
        <v>0</v>
      </c>
      <c r="T2387">
        <v>-1</v>
      </c>
      <c r="U2387">
        <v>-1</v>
      </c>
      <c r="V2387">
        <v>-1</v>
      </c>
      <c r="W2387">
        <v>0.85699999999999998</v>
      </c>
      <c r="X2387">
        <v>2</v>
      </c>
      <c r="Y2387">
        <v>1</v>
      </c>
      <c r="Z2387">
        <f>IF(AND(MIN(data!D2387:'data'!K2387, data!M2387:'data'!Y2387)&gt;=0, IF(data!L2387&lt;0, FALSE, data!L2387&lt;=95),COUNTA(data!D2387:'data'!Y2387)=22), 1, 0)</f>
        <v>0</v>
      </c>
      <c r="AA2387">
        <f>IF(data!D2387=3, IF(COUNTIFS(data!A:A, data!A2387, data!G:G, "&lt;&gt;2")=0, 1, 0), 0)</f>
        <v>0</v>
      </c>
      <c r="AB2387">
        <f>IF(AND(data!G2387=2, COUNTIFS(data!A:A, data!A2387, data!G:G, 2) = data!D2387), 1, 0)</f>
        <v>0</v>
      </c>
      <c r="AC2387" t="str">
        <f>IF(AB2387=1, data!D2387, "0")</f>
        <v>0</v>
      </c>
    </row>
    <row r="2388" spans="1:29" x14ac:dyDescent="0.25">
      <c r="A2388" s="1">
        <v>292371</v>
      </c>
      <c r="B2388">
        <v>2</v>
      </c>
      <c r="C2388" s="1" t="s">
        <v>2409</v>
      </c>
      <c r="D2388">
        <v>3</v>
      </c>
      <c r="E2388">
        <v>1</v>
      </c>
      <c r="F2388">
        <v>10</v>
      </c>
      <c r="G2388">
        <v>1</v>
      </c>
      <c r="H2388">
        <v>10</v>
      </c>
      <c r="I2388">
        <v>-1</v>
      </c>
      <c r="J2388">
        <v>1</v>
      </c>
      <c r="K2388">
        <v>-1</v>
      </c>
      <c r="L2388">
        <v>8</v>
      </c>
      <c r="M2388">
        <v>1</v>
      </c>
      <c r="N2388">
        <v>-1</v>
      </c>
      <c r="O2388">
        <v>-1</v>
      </c>
      <c r="P2388">
        <v>-1</v>
      </c>
      <c r="Q2388">
        <v>-1</v>
      </c>
      <c r="R2388">
        <v>-1</v>
      </c>
      <c r="S2388">
        <v>-2</v>
      </c>
      <c r="T2388">
        <v>142.1</v>
      </c>
      <c r="U2388">
        <v>36.799999999999997</v>
      </c>
      <c r="V2388">
        <v>18.225000000000001</v>
      </c>
      <c r="W2388">
        <v>-1</v>
      </c>
      <c r="X2388">
        <v>-8</v>
      </c>
      <c r="Y2388">
        <v>1</v>
      </c>
      <c r="Z2388">
        <f>IF(AND(MIN(data!D2388:'data'!K2388, data!M2388:'data'!Y2388)&gt;=0, IF(data!L2388&lt;0, FALSE, data!L2388&lt;=95),COUNTA(data!D2388:'data'!Y2388)=22), 1, 0)</f>
        <v>0</v>
      </c>
      <c r="AA2388">
        <f>IF(data!D2388=3, IF(COUNTIFS(data!A:A, data!A2388, data!G:G, "&lt;&gt;2")=0, 1, 0), 0)</f>
        <v>0</v>
      </c>
      <c r="AB2388">
        <f>IF(AND(data!G2388=2, COUNTIFS(data!A:A, data!A2388, data!G:G, 2) = data!D2388), 1, 0)</f>
        <v>0</v>
      </c>
      <c r="AC2388" t="str">
        <f>IF(AB2388=1, data!D2388, "0")</f>
        <v>0</v>
      </c>
    </row>
    <row r="2389" spans="1:29" x14ac:dyDescent="0.25">
      <c r="A2389" s="1">
        <v>292371</v>
      </c>
      <c r="B2389">
        <v>3</v>
      </c>
      <c r="C2389" s="1" t="s">
        <v>2410</v>
      </c>
      <c r="D2389">
        <v>3</v>
      </c>
      <c r="E2389">
        <v>1</v>
      </c>
      <c r="F2389">
        <v>10</v>
      </c>
      <c r="G2389">
        <v>1</v>
      </c>
      <c r="H2389">
        <v>5</v>
      </c>
      <c r="I2389">
        <v>-1</v>
      </c>
      <c r="J2389">
        <v>1</v>
      </c>
      <c r="K2389">
        <v>-1</v>
      </c>
      <c r="L2389">
        <v>8</v>
      </c>
      <c r="M2389">
        <v>1</v>
      </c>
      <c r="N2389">
        <v>-1</v>
      </c>
      <c r="O2389">
        <v>-1</v>
      </c>
      <c r="P2389">
        <v>-1</v>
      </c>
      <c r="Q2389">
        <v>-1</v>
      </c>
      <c r="R2389">
        <v>-1</v>
      </c>
      <c r="S2389">
        <v>-2</v>
      </c>
      <c r="T2389">
        <v>110.1</v>
      </c>
      <c r="U2389">
        <v>20.2</v>
      </c>
      <c r="V2389">
        <v>16.664000000000001</v>
      </c>
      <c r="W2389">
        <v>-1</v>
      </c>
      <c r="X2389">
        <v>-2</v>
      </c>
      <c r="Y2389">
        <v>-2</v>
      </c>
      <c r="Z2389">
        <f>IF(AND(MIN(data!D2389:'data'!K2389, data!M2389:'data'!Y2389)&gt;=0, IF(data!L2389&lt;0, FALSE, data!L2389&lt;=95),COUNTA(data!D2389:'data'!Y2389)=22), 1, 0)</f>
        <v>0</v>
      </c>
      <c r="AA2389">
        <f>IF(data!D2389=3, IF(COUNTIFS(data!A:A, data!A2389, data!G:G, "&lt;&gt;2")=0, 1, 0), 0)</f>
        <v>0</v>
      </c>
      <c r="AB2389">
        <f>IF(AND(data!G2389=2, COUNTIFS(data!A:A, data!A2389, data!G:G, 2) = data!D2389), 1, 0)</f>
        <v>0</v>
      </c>
      <c r="AC2389" t="str">
        <f>IF(AB2389=1, data!D2389, "0")</f>
        <v>0</v>
      </c>
    </row>
    <row r="2390" spans="1:29" x14ac:dyDescent="0.25">
      <c r="A2390" s="1">
        <v>293151</v>
      </c>
      <c r="B2390">
        <v>1</v>
      </c>
      <c r="C2390" s="1" t="s">
        <v>2411</v>
      </c>
      <c r="D2390">
        <v>4</v>
      </c>
      <c r="E2390">
        <v>8</v>
      </c>
      <c r="F2390">
        <v>18</v>
      </c>
      <c r="G2390">
        <v>2</v>
      </c>
      <c r="H2390">
        <v>45</v>
      </c>
      <c r="I2390">
        <v>1</v>
      </c>
      <c r="J2390">
        <v>1</v>
      </c>
      <c r="K2390">
        <v>4</v>
      </c>
      <c r="L2390">
        <v>9</v>
      </c>
      <c r="M2390">
        <v>2</v>
      </c>
      <c r="N2390">
        <v>4</v>
      </c>
      <c r="O2390">
        <v>1</v>
      </c>
      <c r="P2390">
        <v>1</v>
      </c>
      <c r="Q2390">
        <v>1.7290000000000001</v>
      </c>
      <c r="R2390">
        <v>-1</v>
      </c>
      <c r="S2390">
        <v>1</v>
      </c>
      <c r="T2390">
        <v>163.6</v>
      </c>
      <c r="U2390">
        <v>59.4</v>
      </c>
      <c r="V2390">
        <v>22.193000000000001</v>
      </c>
      <c r="W2390">
        <v>0.79900000000000004</v>
      </c>
      <c r="X2390">
        <v>1</v>
      </c>
      <c r="Y2390">
        <v>3</v>
      </c>
      <c r="Z2390">
        <f>IF(AND(MIN(data!D2390:'data'!K2390, data!M2390:'data'!Y2390)&gt;=0, IF(data!L2390&lt;0, FALSE, data!L2390&lt;=95),COUNTA(data!D2390:'data'!Y2390)=22), 1, 0)</f>
        <v>0</v>
      </c>
      <c r="AA2390">
        <f>IF(data!D2390=3, IF(COUNTIFS(data!A:A, data!A2390, data!G:G, "&lt;&gt;2")=0, 1, 0), 0)</f>
        <v>0</v>
      </c>
      <c r="AB2390">
        <f>IF(AND(data!G2390=2, COUNTIFS(data!A:A, data!A2390, data!G:G, 2) = data!D2390), 1, 0)</f>
        <v>0</v>
      </c>
      <c r="AC2390" t="str">
        <f>IF(AB2390=1, data!D2390, "0")</f>
        <v>0</v>
      </c>
    </row>
    <row r="2391" spans="1:29" x14ac:dyDescent="0.25">
      <c r="A2391" s="1">
        <v>293151</v>
      </c>
      <c r="B2391">
        <v>2</v>
      </c>
      <c r="C2391" s="1" t="s">
        <v>2412</v>
      </c>
      <c r="D2391">
        <v>4</v>
      </c>
      <c r="E2391">
        <v>8</v>
      </c>
      <c r="F2391">
        <v>18</v>
      </c>
      <c r="G2391">
        <v>2</v>
      </c>
      <c r="H2391">
        <v>19</v>
      </c>
      <c r="I2391">
        <v>1</v>
      </c>
      <c r="J2391">
        <v>1</v>
      </c>
      <c r="K2391">
        <v>3</v>
      </c>
      <c r="L2391">
        <v>9</v>
      </c>
      <c r="M2391">
        <v>2</v>
      </c>
      <c r="N2391">
        <v>4</v>
      </c>
      <c r="O2391">
        <v>1</v>
      </c>
      <c r="P2391">
        <v>1</v>
      </c>
      <c r="Q2391">
        <v>36.75</v>
      </c>
      <c r="R2391">
        <v>1</v>
      </c>
      <c r="S2391">
        <v>1</v>
      </c>
      <c r="T2391">
        <v>161.4</v>
      </c>
      <c r="U2391">
        <v>55.1</v>
      </c>
      <c r="V2391">
        <v>21.152000000000001</v>
      </c>
      <c r="W2391">
        <v>0.745</v>
      </c>
      <c r="X2391">
        <v>1</v>
      </c>
      <c r="Y2391">
        <v>3</v>
      </c>
      <c r="Z2391">
        <f>IF(AND(MIN(data!D2391:'data'!K2391, data!M2391:'data'!Y2391)&gt;=0, IF(data!L2391&lt;0, FALSE, data!L2391&lt;=95),COUNTA(data!D2391:'data'!Y2391)=22), 1, 0)</f>
        <v>1</v>
      </c>
      <c r="AA2391">
        <f>IF(data!D2391=3, IF(COUNTIFS(data!A:A, data!A2391, data!G:G, "&lt;&gt;2")=0, 1, 0), 0)</f>
        <v>0</v>
      </c>
      <c r="AB2391">
        <f>IF(AND(data!G2391=2, COUNTIFS(data!A:A, data!A2391, data!G:G, 2) = data!D2391), 1, 0)</f>
        <v>0</v>
      </c>
      <c r="AC2391" t="str">
        <f>IF(AB2391=1, data!D2391, "0")</f>
        <v>0</v>
      </c>
    </row>
    <row r="2392" spans="1:29" x14ac:dyDescent="0.25">
      <c r="A2392" s="1">
        <v>293151</v>
      </c>
      <c r="B2392">
        <v>3</v>
      </c>
      <c r="C2392" s="1" t="s">
        <v>2413</v>
      </c>
      <c r="D2392">
        <v>4</v>
      </c>
      <c r="E2392">
        <v>8</v>
      </c>
      <c r="F2392">
        <v>18</v>
      </c>
      <c r="G2392">
        <v>1</v>
      </c>
      <c r="H2392">
        <v>15</v>
      </c>
      <c r="I2392">
        <v>-1</v>
      </c>
      <c r="J2392">
        <v>1</v>
      </c>
      <c r="K2392">
        <v>-1</v>
      </c>
      <c r="L2392">
        <v>9</v>
      </c>
      <c r="M2392">
        <v>3</v>
      </c>
      <c r="N2392">
        <v>-1</v>
      </c>
      <c r="O2392">
        <v>-1</v>
      </c>
      <c r="P2392">
        <v>-1</v>
      </c>
      <c r="Q2392">
        <v>-1</v>
      </c>
      <c r="R2392">
        <v>-1</v>
      </c>
      <c r="S2392">
        <v>1</v>
      </c>
      <c r="T2392">
        <v>162.5</v>
      </c>
      <c r="U2392">
        <v>41</v>
      </c>
      <c r="V2392">
        <v>15.526999999999999</v>
      </c>
      <c r="W2392">
        <v>-1</v>
      </c>
      <c r="X2392">
        <v>3</v>
      </c>
      <c r="Y2392">
        <v>2</v>
      </c>
      <c r="Z2392">
        <f>IF(AND(MIN(data!D2392:'data'!K2392, data!M2392:'data'!Y2392)&gt;=0, IF(data!L2392&lt;0, FALSE, data!L2392&lt;=95),COUNTA(data!D2392:'data'!Y2392)=22), 1, 0)</f>
        <v>0</v>
      </c>
      <c r="AA2392">
        <f>IF(data!D2392=3, IF(COUNTIFS(data!A:A, data!A2392, data!G:G, "&lt;&gt;2")=0, 1, 0), 0)</f>
        <v>0</v>
      </c>
      <c r="AB2392">
        <f>IF(AND(data!G2392=2, COUNTIFS(data!A:A, data!A2392, data!G:G, 2) = data!D2392), 1, 0)</f>
        <v>0</v>
      </c>
      <c r="AC2392" t="str">
        <f>IF(AB2392=1, data!D2392, "0")</f>
        <v>0</v>
      </c>
    </row>
    <row r="2393" spans="1:29" x14ac:dyDescent="0.25">
      <c r="A2393" s="1">
        <v>293151</v>
      </c>
      <c r="B2393">
        <v>4</v>
      </c>
      <c r="C2393" s="1" t="s">
        <v>2414</v>
      </c>
      <c r="D2393">
        <v>4</v>
      </c>
      <c r="E2393">
        <v>8</v>
      </c>
      <c r="F2393">
        <v>18</v>
      </c>
      <c r="G2393">
        <v>2</v>
      </c>
      <c r="H2393">
        <v>13</v>
      </c>
      <c r="I2393">
        <v>-1</v>
      </c>
      <c r="J2393">
        <v>1</v>
      </c>
      <c r="K2393">
        <v>-1</v>
      </c>
      <c r="L2393">
        <v>9</v>
      </c>
      <c r="M2393">
        <v>2</v>
      </c>
      <c r="N2393">
        <v>-1</v>
      </c>
      <c r="O2393">
        <v>-1</v>
      </c>
      <c r="P2393">
        <v>-1</v>
      </c>
      <c r="Q2393">
        <v>-1</v>
      </c>
      <c r="R2393">
        <v>-1</v>
      </c>
      <c r="S2393">
        <v>5</v>
      </c>
      <c r="T2393">
        <v>149.9</v>
      </c>
      <c r="U2393">
        <v>40.299999999999997</v>
      </c>
      <c r="V2393">
        <v>17.934999999999999</v>
      </c>
      <c r="W2393">
        <v>-1</v>
      </c>
      <c r="X2393">
        <v>1</v>
      </c>
      <c r="Y2393">
        <v>1</v>
      </c>
      <c r="Z2393">
        <f>IF(AND(MIN(data!D2393:'data'!K2393, data!M2393:'data'!Y2393)&gt;=0, IF(data!L2393&lt;0, FALSE, data!L2393&lt;=95),COUNTA(data!D2393:'data'!Y2393)=22), 1, 0)</f>
        <v>0</v>
      </c>
      <c r="AA2393">
        <f>IF(data!D2393=3, IF(COUNTIFS(data!A:A, data!A2393, data!G:G, "&lt;&gt;2")=0, 1, 0), 0)</f>
        <v>0</v>
      </c>
      <c r="AB2393">
        <f>IF(AND(data!G2393=2, COUNTIFS(data!A:A, data!A2393, data!G:G, 2) = data!D2393), 1, 0)</f>
        <v>0</v>
      </c>
      <c r="AC2393" t="str">
        <f>IF(AB2393=1, data!D2393, "0")</f>
        <v>0</v>
      </c>
    </row>
    <row r="2394" spans="1:29" x14ac:dyDescent="0.25">
      <c r="A2394" s="1">
        <v>293201</v>
      </c>
      <c r="B2394">
        <v>1</v>
      </c>
      <c r="C2394" s="1" t="s">
        <v>2415</v>
      </c>
      <c r="D2394">
        <v>1</v>
      </c>
      <c r="E2394">
        <v>8</v>
      </c>
      <c r="F2394">
        <v>18</v>
      </c>
      <c r="G2394">
        <v>2</v>
      </c>
      <c r="H2394">
        <v>61</v>
      </c>
      <c r="I2394">
        <v>1</v>
      </c>
      <c r="J2394">
        <v>1</v>
      </c>
      <c r="K2394">
        <v>4</v>
      </c>
      <c r="L2394">
        <v>8</v>
      </c>
      <c r="M2394">
        <v>1</v>
      </c>
      <c r="N2394">
        <v>1</v>
      </c>
      <c r="O2394">
        <v>5</v>
      </c>
      <c r="P2394">
        <v>1</v>
      </c>
      <c r="Q2394">
        <v>1.3349899999999999</v>
      </c>
      <c r="R2394">
        <v>-1</v>
      </c>
      <c r="S2394">
        <v>2</v>
      </c>
      <c r="T2394">
        <v>172.9</v>
      </c>
      <c r="U2394">
        <v>69.7</v>
      </c>
      <c r="V2394">
        <v>23.315000000000001</v>
      </c>
      <c r="W2394">
        <v>0.91500000000000004</v>
      </c>
      <c r="X2394">
        <v>1</v>
      </c>
      <c r="Y2394">
        <v>3</v>
      </c>
      <c r="Z2394">
        <f>IF(AND(MIN(data!D2394:'data'!K2394, data!M2394:'data'!Y2394)&gt;=0, IF(data!L2394&lt;0, FALSE, data!L2394&lt;=95),COUNTA(data!D2394:'data'!Y2394)=22), 1, 0)</f>
        <v>0</v>
      </c>
      <c r="AA2394">
        <f>IF(data!D2394=3, IF(COUNTIFS(data!A:A, data!A2394, data!G:G, "&lt;&gt;2")=0, 1, 0), 0)</f>
        <v>0</v>
      </c>
      <c r="AB2394">
        <f>IF(AND(data!G2394=2, COUNTIFS(data!A:A, data!A2394, data!G:G, 2) = data!D2394), 1, 0)</f>
        <v>1</v>
      </c>
      <c r="AC2394">
        <f>IF(AB2394=1, data!D2394, "0")</f>
        <v>1</v>
      </c>
    </row>
    <row r="2395" spans="1:29" x14ac:dyDescent="0.25">
      <c r="A2395" s="1">
        <v>293251</v>
      </c>
      <c r="B2395">
        <v>1</v>
      </c>
      <c r="C2395" s="1" t="s">
        <v>2416</v>
      </c>
      <c r="D2395">
        <v>1</v>
      </c>
      <c r="E2395">
        <v>8</v>
      </c>
      <c r="F2395">
        <v>18</v>
      </c>
      <c r="G2395">
        <v>1</v>
      </c>
      <c r="H2395">
        <v>79</v>
      </c>
      <c r="I2395">
        <v>5</v>
      </c>
      <c r="J2395">
        <v>1</v>
      </c>
      <c r="K2395">
        <v>7</v>
      </c>
      <c r="L2395">
        <v>6</v>
      </c>
      <c r="M2395">
        <v>2</v>
      </c>
      <c r="N2395">
        <v>1</v>
      </c>
      <c r="O2395">
        <v>5</v>
      </c>
      <c r="P2395">
        <v>2</v>
      </c>
      <c r="Q2395">
        <v>0</v>
      </c>
      <c r="R2395">
        <v>-1</v>
      </c>
      <c r="S2395">
        <v>2</v>
      </c>
      <c r="T2395">
        <v>159.69999999999999</v>
      </c>
      <c r="U2395">
        <v>60.1</v>
      </c>
      <c r="V2395">
        <v>23.565000000000001</v>
      </c>
      <c r="W2395">
        <v>0.75600000000000001</v>
      </c>
      <c r="X2395">
        <v>1</v>
      </c>
      <c r="Y2395">
        <v>3</v>
      </c>
      <c r="Z2395">
        <f>IF(AND(MIN(data!D2395:'data'!K2395, data!M2395:'data'!Y2395)&gt;=0, IF(data!L2395&lt;0, FALSE, data!L2395&lt;=95),COUNTA(data!D2395:'data'!Y2395)=22), 1, 0)</f>
        <v>0</v>
      </c>
      <c r="AA2395">
        <f>IF(data!D2395=3, IF(COUNTIFS(data!A:A, data!A2395, data!G:G, "&lt;&gt;2")=0, 1, 0), 0)</f>
        <v>0</v>
      </c>
      <c r="AB2395">
        <f>IF(AND(data!G2395=2, COUNTIFS(data!A:A, data!A2395, data!G:G, 2) = data!D2395), 1, 0)</f>
        <v>0</v>
      </c>
      <c r="AC2395" t="str">
        <f>IF(AB2395=1, data!D2395, "0")</f>
        <v>0</v>
      </c>
    </row>
    <row r="2396" spans="1:29" x14ac:dyDescent="0.25">
      <c r="A2396" s="1">
        <v>293271</v>
      </c>
      <c r="B2396">
        <v>1</v>
      </c>
      <c r="C2396" s="1" t="s">
        <v>2417</v>
      </c>
      <c r="D2396">
        <v>4</v>
      </c>
      <c r="E2396">
        <v>8</v>
      </c>
      <c r="F2396">
        <v>18</v>
      </c>
      <c r="G2396">
        <v>2</v>
      </c>
      <c r="H2396">
        <v>43</v>
      </c>
      <c r="I2396">
        <v>4</v>
      </c>
      <c r="J2396">
        <v>1</v>
      </c>
      <c r="K2396">
        <v>4</v>
      </c>
      <c r="L2396">
        <v>9</v>
      </c>
      <c r="M2396">
        <v>2</v>
      </c>
      <c r="N2396">
        <v>4</v>
      </c>
      <c r="O2396">
        <v>1</v>
      </c>
      <c r="P2396">
        <v>1</v>
      </c>
      <c r="Q2396">
        <v>0.34499999999999997</v>
      </c>
      <c r="R2396">
        <v>-1</v>
      </c>
      <c r="S2396">
        <v>0</v>
      </c>
      <c r="T2396">
        <v>163.69999999999999</v>
      </c>
      <c r="U2396">
        <v>61</v>
      </c>
      <c r="V2396">
        <v>22.763000000000002</v>
      </c>
      <c r="W2396">
        <v>0.79600000000000004</v>
      </c>
      <c r="X2396">
        <v>1</v>
      </c>
      <c r="Y2396">
        <v>3</v>
      </c>
      <c r="Z2396">
        <f>IF(AND(MIN(data!D2396:'data'!K2396, data!M2396:'data'!Y2396)&gt;=0, IF(data!L2396&lt;0, FALSE, data!L2396&lt;=95),COUNTA(data!D2396:'data'!Y2396)=22), 1, 0)</f>
        <v>0</v>
      </c>
      <c r="AA2396">
        <f>IF(data!D2396=3, IF(COUNTIFS(data!A:A, data!A2396, data!G:G, "&lt;&gt;2")=0, 1, 0), 0)</f>
        <v>0</v>
      </c>
      <c r="AB2396">
        <f>IF(AND(data!G2396=2, COUNTIFS(data!A:A, data!A2396, data!G:G, 2) = data!D2396), 1, 0)</f>
        <v>0</v>
      </c>
      <c r="AC2396" t="str">
        <f>IF(AB2396=1, data!D2396, "0")</f>
        <v>0</v>
      </c>
    </row>
    <row r="2397" spans="1:29" x14ac:dyDescent="0.25">
      <c r="A2397" s="1">
        <v>293271</v>
      </c>
      <c r="B2397">
        <v>2</v>
      </c>
      <c r="C2397" s="1" t="s">
        <v>2418</v>
      </c>
      <c r="D2397">
        <v>4</v>
      </c>
      <c r="E2397">
        <v>8</v>
      </c>
      <c r="F2397">
        <v>18</v>
      </c>
      <c r="G2397">
        <v>2</v>
      </c>
      <c r="H2397">
        <v>16</v>
      </c>
      <c r="I2397">
        <v>1</v>
      </c>
      <c r="J2397">
        <v>1</v>
      </c>
      <c r="K2397">
        <v>4</v>
      </c>
      <c r="L2397">
        <v>9</v>
      </c>
      <c r="M2397">
        <v>1</v>
      </c>
      <c r="N2397">
        <v>1</v>
      </c>
      <c r="O2397">
        <v>5</v>
      </c>
      <c r="P2397">
        <v>1</v>
      </c>
      <c r="Q2397">
        <v>1.875</v>
      </c>
      <c r="R2397">
        <v>4</v>
      </c>
      <c r="S2397">
        <v>4</v>
      </c>
      <c r="T2397">
        <v>158.5</v>
      </c>
      <c r="U2397">
        <v>63.6</v>
      </c>
      <c r="V2397">
        <v>25.315999999999999</v>
      </c>
      <c r="W2397">
        <v>0.88100000000000001</v>
      </c>
      <c r="X2397">
        <v>2</v>
      </c>
      <c r="Y2397">
        <v>1</v>
      </c>
      <c r="Z2397">
        <f>IF(AND(MIN(data!D2397:'data'!K2397, data!M2397:'data'!Y2397)&gt;=0, IF(data!L2397&lt;0, FALSE, data!L2397&lt;=95),COUNTA(data!D2397:'data'!Y2397)=22), 1, 0)</f>
        <v>1</v>
      </c>
      <c r="AA2397">
        <f>IF(data!D2397=3, IF(COUNTIFS(data!A:A, data!A2397, data!G:G, "&lt;&gt;2")=0, 1, 0), 0)</f>
        <v>0</v>
      </c>
      <c r="AB2397">
        <f>IF(AND(data!G2397=2, COUNTIFS(data!A:A, data!A2397, data!G:G, 2) = data!D2397), 1, 0)</f>
        <v>0</v>
      </c>
      <c r="AC2397" t="str">
        <f>IF(AB2397=1, data!D2397, "0")</f>
        <v>0</v>
      </c>
    </row>
    <row r="2398" spans="1:29" x14ac:dyDescent="0.25">
      <c r="A2398" s="1">
        <v>293271</v>
      </c>
      <c r="B2398">
        <v>3</v>
      </c>
      <c r="C2398" s="1" t="s">
        <v>2419</v>
      </c>
      <c r="D2398">
        <v>4</v>
      </c>
      <c r="E2398">
        <v>8</v>
      </c>
      <c r="F2398">
        <v>18</v>
      </c>
      <c r="G2398">
        <v>2</v>
      </c>
      <c r="H2398">
        <v>15</v>
      </c>
      <c r="I2398">
        <v>-1</v>
      </c>
      <c r="J2398">
        <v>1</v>
      </c>
      <c r="K2398">
        <v>-1</v>
      </c>
      <c r="L2398">
        <v>9</v>
      </c>
      <c r="M2398">
        <v>3</v>
      </c>
      <c r="N2398">
        <v>-1</v>
      </c>
      <c r="O2398">
        <v>-1</v>
      </c>
      <c r="P2398">
        <v>-1</v>
      </c>
      <c r="Q2398">
        <v>-1</v>
      </c>
      <c r="R2398">
        <v>-1</v>
      </c>
      <c r="S2398">
        <v>0</v>
      </c>
      <c r="T2398">
        <v>158.1</v>
      </c>
      <c r="U2398">
        <v>50.7</v>
      </c>
      <c r="V2398">
        <v>20.283999999999999</v>
      </c>
      <c r="W2398">
        <v>-1</v>
      </c>
      <c r="X2398">
        <v>1</v>
      </c>
      <c r="Y2398">
        <v>3</v>
      </c>
      <c r="Z2398">
        <f>IF(AND(MIN(data!D2398:'data'!K2398, data!M2398:'data'!Y2398)&gt;=0, IF(data!L2398&lt;0, FALSE, data!L2398&lt;=95),COUNTA(data!D2398:'data'!Y2398)=22), 1, 0)</f>
        <v>0</v>
      </c>
      <c r="AA2398">
        <f>IF(data!D2398=3, IF(COUNTIFS(data!A:A, data!A2398, data!G:G, "&lt;&gt;2")=0, 1, 0), 0)</f>
        <v>0</v>
      </c>
      <c r="AB2398">
        <f>IF(AND(data!G2398=2, COUNTIFS(data!A:A, data!A2398, data!G:G, 2) = data!D2398), 1, 0)</f>
        <v>0</v>
      </c>
      <c r="AC2398" t="str">
        <f>IF(AB2398=1, data!D2398, "0")</f>
        <v>0</v>
      </c>
    </row>
    <row r="2399" spans="1:29" x14ac:dyDescent="0.25">
      <c r="A2399" s="1">
        <v>293271</v>
      </c>
      <c r="B2399">
        <v>4</v>
      </c>
      <c r="C2399" s="1" t="s">
        <v>2420</v>
      </c>
      <c r="D2399">
        <v>4</v>
      </c>
      <c r="E2399">
        <v>8</v>
      </c>
      <c r="F2399">
        <v>18</v>
      </c>
      <c r="G2399">
        <v>1</v>
      </c>
      <c r="H2399">
        <v>6</v>
      </c>
      <c r="I2399">
        <v>-1</v>
      </c>
      <c r="J2399">
        <v>1</v>
      </c>
      <c r="K2399">
        <v>-1</v>
      </c>
      <c r="L2399">
        <v>9</v>
      </c>
      <c r="M2399">
        <v>2</v>
      </c>
      <c r="N2399">
        <v>-1</v>
      </c>
      <c r="O2399">
        <v>-1</v>
      </c>
      <c r="P2399">
        <v>-1</v>
      </c>
      <c r="Q2399">
        <v>-1</v>
      </c>
      <c r="R2399">
        <v>-1</v>
      </c>
      <c r="S2399">
        <v>-2</v>
      </c>
      <c r="T2399">
        <v>116.2</v>
      </c>
      <c r="U2399">
        <v>21.7</v>
      </c>
      <c r="V2399">
        <v>16.071000000000002</v>
      </c>
      <c r="W2399">
        <v>-1</v>
      </c>
      <c r="X2399">
        <v>-2</v>
      </c>
      <c r="Y2399">
        <v>-2</v>
      </c>
      <c r="Z2399">
        <f>IF(AND(MIN(data!D2399:'data'!K2399, data!M2399:'data'!Y2399)&gt;=0, IF(data!L2399&lt;0, FALSE, data!L2399&lt;=95),COUNTA(data!D2399:'data'!Y2399)=22), 1, 0)</f>
        <v>0</v>
      </c>
      <c r="AA2399">
        <f>IF(data!D2399=3, IF(COUNTIFS(data!A:A, data!A2399, data!G:G, "&lt;&gt;2")=0, 1, 0), 0)</f>
        <v>0</v>
      </c>
      <c r="AB2399">
        <f>IF(AND(data!G2399=2, COUNTIFS(data!A:A, data!A2399, data!G:G, 2) = data!D2399), 1, 0)</f>
        <v>0</v>
      </c>
      <c r="AC2399" t="str">
        <f>IF(AB2399=1, data!D2399, "0")</f>
        <v>0</v>
      </c>
    </row>
    <row r="2400" spans="1:29" x14ac:dyDescent="0.25">
      <c r="A2400" s="1">
        <v>293351</v>
      </c>
      <c r="B2400">
        <v>1</v>
      </c>
      <c r="C2400" s="1" t="s">
        <v>2421</v>
      </c>
      <c r="D2400">
        <v>2</v>
      </c>
      <c r="E2400">
        <v>8</v>
      </c>
      <c r="F2400">
        <v>18</v>
      </c>
      <c r="G2400">
        <v>2</v>
      </c>
      <c r="H2400">
        <v>31</v>
      </c>
      <c r="I2400">
        <v>1</v>
      </c>
      <c r="J2400">
        <v>1</v>
      </c>
      <c r="K2400">
        <v>1</v>
      </c>
      <c r="L2400">
        <v>-1</v>
      </c>
      <c r="M2400">
        <v>2</v>
      </c>
      <c r="N2400">
        <v>1</v>
      </c>
      <c r="O2400">
        <v>5</v>
      </c>
      <c r="P2400">
        <v>1</v>
      </c>
      <c r="Q2400">
        <v>18.875</v>
      </c>
      <c r="R2400">
        <v>-1</v>
      </c>
      <c r="S2400">
        <v>10</v>
      </c>
      <c r="T2400">
        <v>166.2</v>
      </c>
      <c r="U2400">
        <v>93.9</v>
      </c>
      <c r="V2400">
        <v>33.994</v>
      </c>
      <c r="W2400">
        <v>0.89400000000000002</v>
      </c>
      <c r="X2400">
        <v>2</v>
      </c>
      <c r="Y2400">
        <v>3</v>
      </c>
      <c r="Z2400">
        <f>IF(AND(MIN(data!D2400:'data'!K2400, data!M2400:'data'!Y2400)&gt;=0, IF(data!L2400&lt;0, FALSE, data!L2400&lt;=95),COUNTA(data!D2400:'data'!Y2400)=22), 1, 0)</f>
        <v>0</v>
      </c>
      <c r="AA2400">
        <f>IF(data!D2400=3, IF(COUNTIFS(data!A:A, data!A2400, data!G:G, "&lt;&gt;2")=0, 1, 0), 0)</f>
        <v>0</v>
      </c>
      <c r="AB2400">
        <f>IF(AND(data!G2400=2, COUNTIFS(data!A:A, data!A2400, data!G:G, 2) = data!D2400), 1, 0)</f>
        <v>1</v>
      </c>
      <c r="AC2400">
        <f>IF(AB2400=1, data!D2400, "0")</f>
        <v>2</v>
      </c>
    </row>
    <row r="2401" spans="1:29" x14ac:dyDescent="0.25">
      <c r="A2401" s="1">
        <v>293351</v>
      </c>
      <c r="B2401">
        <v>2</v>
      </c>
      <c r="C2401" s="1" t="s">
        <v>2422</v>
      </c>
      <c r="D2401">
        <v>2</v>
      </c>
      <c r="E2401">
        <v>8</v>
      </c>
      <c r="F2401">
        <v>18</v>
      </c>
      <c r="G2401">
        <v>2</v>
      </c>
      <c r="H2401">
        <v>32</v>
      </c>
      <c r="I2401">
        <v>1</v>
      </c>
      <c r="J2401">
        <v>1</v>
      </c>
      <c r="K2401">
        <v>1</v>
      </c>
      <c r="L2401">
        <v>-1</v>
      </c>
      <c r="M2401">
        <v>3</v>
      </c>
      <c r="N2401">
        <v>1</v>
      </c>
      <c r="O2401">
        <v>5</v>
      </c>
      <c r="P2401">
        <v>1</v>
      </c>
      <c r="Q2401">
        <v>18.875</v>
      </c>
      <c r="R2401">
        <v>-1</v>
      </c>
      <c r="S2401">
        <v>7</v>
      </c>
      <c r="T2401">
        <v>166.8</v>
      </c>
      <c r="U2401">
        <v>84.2</v>
      </c>
      <c r="V2401">
        <v>30.263999999999999</v>
      </c>
      <c r="W2401">
        <v>0.82899999999999996</v>
      </c>
      <c r="X2401">
        <v>2</v>
      </c>
      <c r="Y2401">
        <v>3</v>
      </c>
      <c r="Z2401">
        <f>IF(AND(MIN(data!D2401:'data'!K2401, data!M2401:'data'!Y2401)&gt;=0, IF(data!L2401&lt;0, FALSE, data!L2401&lt;=95),COUNTA(data!D2401:'data'!Y2401)=22), 1, 0)</f>
        <v>0</v>
      </c>
      <c r="AA2401">
        <f>IF(data!D2401=3, IF(COUNTIFS(data!A:A, data!A2401, data!G:G, "&lt;&gt;2")=0, 1, 0), 0)</f>
        <v>0</v>
      </c>
      <c r="AB2401">
        <f>IF(AND(data!G2401=2, COUNTIFS(data!A:A, data!A2401, data!G:G, 2) = data!D2401), 1, 0)</f>
        <v>1</v>
      </c>
      <c r="AC2401">
        <f>IF(AB2401=1, data!D2401, "0")</f>
        <v>2</v>
      </c>
    </row>
    <row r="2402" spans="1:29" x14ac:dyDescent="0.25">
      <c r="A2402" s="1">
        <v>293371</v>
      </c>
      <c r="B2402">
        <v>1</v>
      </c>
      <c r="C2402" s="1" t="s">
        <v>2423</v>
      </c>
      <c r="D2402">
        <v>2</v>
      </c>
      <c r="E2402">
        <v>8</v>
      </c>
      <c r="F2402">
        <v>18</v>
      </c>
      <c r="G2402">
        <v>2</v>
      </c>
      <c r="H2402">
        <v>67</v>
      </c>
      <c r="I2402">
        <v>2</v>
      </c>
      <c r="J2402">
        <v>1</v>
      </c>
      <c r="K2402">
        <v>7</v>
      </c>
      <c r="L2402">
        <v>5</v>
      </c>
      <c r="M2402">
        <v>1</v>
      </c>
      <c r="N2402">
        <v>4</v>
      </c>
      <c r="O2402">
        <v>1</v>
      </c>
      <c r="P2402">
        <v>2</v>
      </c>
      <c r="Q2402">
        <v>2.9000000000000001E-2</v>
      </c>
      <c r="R2402">
        <v>-1</v>
      </c>
      <c r="S2402">
        <v>0</v>
      </c>
      <c r="T2402">
        <v>163.4</v>
      </c>
      <c r="U2402">
        <v>60</v>
      </c>
      <c r="V2402">
        <v>22.472000000000001</v>
      </c>
      <c r="W2402">
        <v>0.82099999999999995</v>
      </c>
      <c r="X2402">
        <v>1</v>
      </c>
      <c r="Y2402">
        <v>3</v>
      </c>
      <c r="Z2402">
        <f>IF(AND(MIN(data!D2402:'data'!K2402, data!M2402:'data'!Y2402)&gt;=0, IF(data!L2402&lt;0, FALSE, data!L2402&lt;=95),COUNTA(data!D2402:'data'!Y2402)=22), 1, 0)</f>
        <v>0</v>
      </c>
      <c r="AA2402">
        <f>IF(data!D2402=3, IF(COUNTIFS(data!A:A, data!A2402, data!G:G, "&lt;&gt;2")=0, 1, 0), 0)</f>
        <v>0</v>
      </c>
      <c r="AB2402">
        <f>IF(AND(data!G2402=2, COUNTIFS(data!A:A, data!A2402, data!G:G, 2) = data!D2402), 1, 0)</f>
        <v>0</v>
      </c>
      <c r="AC2402" t="str">
        <f>IF(AB2402=1, data!D2402, "0")</f>
        <v>0</v>
      </c>
    </row>
    <row r="2403" spans="1:29" x14ac:dyDescent="0.25">
      <c r="A2403" s="1">
        <v>293371</v>
      </c>
      <c r="B2403">
        <v>2</v>
      </c>
      <c r="C2403" s="1" t="s">
        <v>2424</v>
      </c>
      <c r="D2403">
        <v>2</v>
      </c>
      <c r="E2403">
        <v>8</v>
      </c>
      <c r="F2403">
        <v>18</v>
      </c>
      <c r="G2403">
        <v>1</v>
      </c>
      <c r="H2403">
        <v>66</v>
      </c>
      <c r="I2403">
        <v>2</v>
      </c>
      <c r="J2403">
        <v>1</v>
      </c>
      <c r="K2403">
        <v>7</v>
      </c>
      <c r="L2403">
        <v>5</v>
      </c>
      <c r="M2403">
        <v>2</v>
      </c>
      <c r="N2403">
        <v>3</v>
      </c>
      <c r="O2403">
        <v>5</v>
      </c>
      <c r="P2403">
        <v>1</v>
      </c>
      <c r="Q2403">
        <v>14.087</v>
      </c>
      <c r="R2403">
        <v>-1</v>
      </c>
      <c r="S2403">
        <v>0</v>
      </c>
      <c r="T2403">
        <v>169.4</v>
      </c>
      <c r="U2403">
        <v>91.7</v>
      </c>
      <c r="V2403">
        <v>31.954999999999998</v>
      </c>
      <c r="W2403">
        <v>0.95299999999999996</v>
      </c>
      <c r="X2403">
        <v>2</v>
      </c>
      <c r="Y2403">
        <v>1</v>
      </c>
      <c r="Z2403">
        <f>IF(AND(MIN(data!D2403:'data'!K2403, data!M2403:'data'!Y2403)&gt;=0, IF(data!L2403&lt;0, FALSE, data!L2403&lt;=95),COUNTA(data!D2403:'data'!Y2403)=22), 1, 0)</f>
        <v>0</v>
      </c>
      <c r="AA2403">
        <f>IF(data!D2403=3, IF(COUNTIFS(data!A:A, data!A2403, data!G:G, "&lt;&gt;2")=0, 1, 0), 0)</f>
        <v>0</v>
      </c>
      <c r="AB2403">
        <f>IF(AND(data!G2403=2, COUNTIFS(data!A:A, data!A2403, data!G:G, 2) = data!D2403), 1, 0)</f>
        <v>0</v>
      </c>
      <c r="AC2403" t="str">
        <f>IF(AB2403=1, data!D2403, "0")</f>
        <v>0</v>
      </c>
    </row>
    <row r="2404" spans="1:29" x14ac:dyDescent="0.25">
      <c r="A2404" s="1">
        <v>294051</v>
      </c>
      <c r="B2404">
        <v>1</v>
      </c>
      <c r="C2404" s="1" t="s">
        <v>2425</v>
      </c>
      <c r="D2404">
        <v>1</v>
      </c>
      <c r="E2404">
        <v>7</v>
      </c>
      <c r="F2404">
        <v>4</v>
      </c>
      <c r="G2404">
        <v>2</v>
      </c>
      <c r="H2404">
        <v>68</v>
      </c>
      <c r="I2404">
        <v>5</v>
      </c>
      <c r="J2404">
        <v>5</v>
      </c>
      <c r="K2404">
        <v>7</v>
      </c>
      <c r="L2404">
        <v>6</v>
      </c>
      <c r="M2404">
        <v>4</v>
      </c>
      <c r="N2404">
        <v>1</v>
      </c>
      <c r="O2404">
        <v>5</v>
      </c>
      <c r="P2404">
        <v>2</v>
      </c>
      <c r="Q2404">
        <v>0</v>
      </c>
      <c r="R2404">
        <v>-1</v>
      </c>
      <c r="S2404">
        <v>10</v>
      </c>
      <c r="T2404">
        <v>157.80000000000001</v>
      </c>
      <c r="U2404">
        <v>67.8</v>
      </c>
      <c r="V2404">
        <v>27.228000000000002</v>
      </c>
      <c r="W2404">
        <v>0.82299999999999995</v>
      </c>
      <c r="X2404">
        <v>3</v>
      </c>
      <c r="Y2404">
        <v>2</v>
      </c>
      <c r="Z2404">
        <f>IF(AND(MIN(data!D2404:'data'!K2404, data!M2404:'data'!Y2404)&gt;=0, IF(data!L2404&lt;0, FALSE, data!L2404&lt;=95),COUNTA(data!D2404:'data'!Y2404)=22), 1, 0)</f>
        <v>0</v>
      </c>
      <c r="AA2404">
        <f>IF(data!D2404=3, IF(COUNTIFS(data!A:A, data!A2404, data!G:G, "&lt;&gt;2")=0, 1, 0), 0)</f>
        <v>0</v>
      </c>
      <c r="AB2404">
        <f>IF(AND(data!G2404=2, COUNTIFS(data!A:A, data!A2404, data!G:G, 2) = data!D2404), 1, 0)</f>
        <v>1</v>
      </c>
      <c r="AC2404">
        <f>IF(AB2404=1, data!D2404, "0")</f>
        <v>1</v>
      </c>
    </row>
    <row r="2405" spans="1:29" x14ac:dyDescent="0.25">
      <c r="A2405" s="1">
        <v>294151</v>
      </c>
      <c r="B2405">
        <v>1</v>
      </c>
      <c r="C2405" s="1" t="s">
        <v>2426</v>
      </c>
      <c r="D2405">
        <v>1</v>
      </c>
      <c r="E2405">
        <v>7</v>
      </c>
      <c r="F2405">
        <v>4</v>
      </c>
      <c r="G2405">
        <v>2</v>
      </c>
      <c r="H2405">
        <v>47</v>
      </c>
      <c r="I2405">
        <v>1</v>
      </c>
      <c r="J2405">
        <v>1</v>
      </c>
      <c r="K2405">
        <v>1</v>
      </c>
      <c r="L2405">
        <v>11</v>
      </c>
      <c r="M2405">
        <v>1</v>
      </c>
      <c r="N2405">
        <v>1</v>
      </c>
      <c r="O2405">
        <v>5</v>
      </c>
      <c r="P2405">
        <v>1</v>
      </c>
      <c r="Q2405">
        <v>4.9029999999999996</v>
      </c>
      <c r="R2405">
        <v>-1</v>
      </c>
      <c r="S2405">
        <v>0</v>
      </c>
      <c r="T2405">
        <v>161.6</v>
      </c>
      <c r="U2405">
        <v>65.900000000000006</v>
      </c>
      <c r="V2405">
        <v>25.234999999999999</v>
      </c>
      <c r="W2405">
        <v>-1</v>
      </c>
      <c r="X2405">
        <v>1</v>
      </c>
      <c r="Y2405">
        <v>3</v>
      </c>
      <c r="Z2405">
        <f>IF(AND(MIN(data!D2405:'data'!K2405, data!M2405:'data'!Y2405)&gt;=0, IF(data!L2405&lt;0, FALSE, data!L2405&lt;=95),COUNTA(data!D2405:'data'!Y2405)=22), 1, 0)</f>
        <v>0</v>
      </c>
      <c r="AA2405">
        <f>IF(data!D2405=3, IF(COUNTIFS(data!A:A, data!A2405, data!G:G, "&lt;&gt;2")=0, 1, 0), 0)</f>
        <v>0</v>
      </c>
      <c r="AB2405">
        <f>IF(AND(data!G2405=2, COUNTIFS(data!A:A, data!A2405, data!G:G, 2) = data!D2405), 1, 0)</f>
        <v>1</v>
      </c>
      <c r="AC2405">
        <f>IF(AB2405=1, data!D2405, "0")</f>
        <v>1</v>
      </c>
    </row>
    <row r="2406" spans="1:29" x14ac:dyDescent="0.25">
      <c r="A2406" s="1">
        <v>294181</v>
      </c>
      <c r="B2406">
        <v>1</v>
      </c>
      <c r="C2406" s="1" t="s">
        <v>2427</v>
      </c>
      <c r="D2406">
        <v>2</v>
      </c>
      <c r="E2406">
        <v>7</v>
      </c>
      <c r="F2406">
        <v>4</v>
      </c>
      <c r="G2406">
        <v>1</v>
      </c>
      <c r="H2406">
        <v>67</v>
      </c>
      <c r="I2406">
        <v>2</v>
      </c>
      <c r="J2406">
        <v>1</v>
      </c>
      <c r="K2406">
        <v>6</v>
      </c>
      <c r="L2406">
        <v>10</v>
      </c>
      <c r="M2406">
        <v>3</v>
      </c>
      <c r="N2406">
        <v>1</v>
      </c>
      <c r="O2406">
        <v>5</v>
      </c>
      <c r="P2406">
        <v>1</v>
      </c>
      <c r="Q2406">
        <v>8.6999999999999994E-2</v>
      </c>
      <c r="R2406">
        <v>-1</v>
      </c>
      <c r="S2406">
        <v>0</v>
      </c>
      <c r="T2406">
        <v>-1</v>
      </c>
      <c r="U2406">
        <v>117.1</v>
      </c>
      <c r="V2406">
        <v>-1</v>
      </c>
      <c r="W2406">
        <v>-1</v>
      </c>
      <c r="X2406">
        <v>2</v>
      </c>
      <c r="Y2406">
        <v>1</v>
      </c>
      <c r="Z2406">
        <f>IF(AND(MIN(data!D2406:'data'!K2406, data!M2406:'data'!Y2406)&gt;=0, IF(data!L2406&lt;0, FALSE, data!L2406&lt;=95),COUNTA(data!D2406:'data'!Y2406)=22), 1, 0)</f>
        <v>0</v>
      </c>
      <c r="AA2406">
        <f>IF(data!D2406=3, IF(COUNTIFS(data!A:A, data!A2406, data!G:G, "&lt;&gt;2")=0, 1, 0), 0)</f>
        <v>0</v>
      </c>
      <c r="AB2406">
        <f>IF(AND(data!G2406=2, COUNTIFS(data!A:A, data!A2406, data!G:G, 2) = data!D2406), 1, 0)</f>
        <v>0</v>
      </c>
      <c r="AC2406" t="str">
        <f>IF(AB2406=1, data!D2406, "0")</f>
        <v>0</v>
      </c>
    </row>
    <row r="2407" spans="1:29" x14ac:dyDescent="0.25">
      <c r="A2407" s="1">
        <v>294181</v>
      </c>
      <c r="B2407">
        <v>2</v>
      </c>
      <c r="C2407" s="1" t="s">
        <v>2428</v>
      </c>
      <c r="D2407">
        <v>2</v>
      </c>
      <c r="E2407">
        <v>7</v>
      </c>
      <c r="F2407">
        <v>4</v>
      </c>
      <c r="G2407">
        <v>2</v>
      </c>
      <c r="H2407">
        <v>63</v>
      </c>
      <c r="I2407">
        <v>2</v>
      </c>
      <c r="J2407">
        <v>1</v>
      </c>
      <c r="K2407">
        <v>6</v>
      </c>
      <c r="L2407">
        <v>10</v>
      </c>
      <c r="M2407">
        <v>1</v>
      </c>
      <c r="N2407">
        <v>1</v>
      </c>
      <c r="O2407">
        <v>5</v>
      </c>
      <c r="P2407">
        <v>1</v>
      </c>
      <c r="Q2407">
        <v>0.20200000000000001</v>
      </c>
      <c r="R2407">
        <v>-1</v>
      </c>
      <c r="S2407">
        <v>2</v>
      </c>
      <c r="T2407">
        <v>159.4</v>
      </c>
      <c r="U2407">
        <v>73.8</v>
      </c>
      <c r="V2407">
        <v>29.045999999999999</v>
      </c>
      <c r="W2407">
        <v>-1</v>
      </c>
      <c r="X2407">
        <v>2</v>
      </c>
      <c r="Y2407">
        <v>1</v>
      </c>
      <c r="Z2407">
        <f>IF(AND(MIN(data!D2407:'data'!K2407, data!M2407:'data'!Y2407)&gt;=0, IF(data!L2407&lt;0, FALSE, data!L2407&lt;=95),COUNTA(data!D2407:'data'!Y2407)=22), 1, 0)</f>
        <v>0</v>
      </c>
      <c r="AA2407">
        <f>IF(data!D2407=3, IF(COUNTIFS(data!A:A, data!A2407, data!G:G, "&lt;&gt;2")=0, 1, 0), 0)</f>
        <v>0</v>
      </c>
      <c r="AB2407">
        <f>IF(AND(data!G2407=2, COUNTIFS(data!A:A, data!A2407, data!G:G, 2) = data!D2407), 1, 0)</f>
        <v>0</v>
      </c>
      <c r="AC2407" t="str">
        <f>IF(AB2407=1, data!D2407, "0")</f>
        <v>0</v>
      </c>
    </row>
    <row r="2408" spans="1:29" x14ac:dyDescent="0.25">
      <c r="A2408" s="1">
        <v>294201</v>
      </c>
      <c r="B2408">
        <v>1</v>
      </c>
      <c r="C2408" s="1" t="s">
        <v>2429</v>
      </c>
      <c r="D2408">
        <v>2</v>
      </c>
      <c r="E2408">
        <v>7</v>
      </c>
      <c r="F2408">
        <v>4</v>
      </c>
      <c r="G2408">
        <v>1</v>
      </c>
      <c r="H2408">
        <v>69</v>
      </c>
      <c r="I2408">
        <v>2</v>
      </c>
      <c r="J2408">
        <v>1</v>
      </c>
      <c r="K2408">
        <v>4</v>
      </c>
      <c r="L2408">
        <v>97</v>
      </c>
      <c r="M2408">
        <v>2</v>
      </c>
      <c r="N2408">
        <v>1</v>
      </c>
      <c r="O2408">
        <v>5</v>
      </c>
      <c r="P2408">
        <v>1</v>
      </c>
      <c r="Q2408">
        <v>3.3410000000000002</v>
      </c>
      <c r="R2408">
        <v>-1</v>
      </c>
      <c r="S2408">
        <v>2</v>
      </c>
      <c r="T2408">
        <v>173</v>
      </c>
      <c r="U2408">
        <v>69</v>
      </c>
      <c r="V2408">
        <v>23.055</v>
      </c>
      <c r="W2408">
        <v>0.84199999999999997</v>
      </c>
      <c r="X2408">
        <v>1</v>
      </c>
      <c r="Y2408">
        <v>3</v>
      </c>
      <c r="Z2408">
        <f>IF(AND(MIN(data!D2408:'data'!K2408, data!M2408:'data'!Y2408)&gt;=0, IF(data!L2408&lt;0, FALSE, data!L2408&lt;=95),COUNTA(data!D2408:'data'!Y2408)=22), 1, 0)</f>
        <v>0</v>
      </c>
      <c r="AA2408">
        <f>IF(data!D2408=3, IF(COUNTIFS(data!A:A, data!A2408, data!G:G, "&lt;&gt;2")=0, 1, 0), 0)</f>
        <v>0</v>
      </c>
      <c r="AB2408">
        <f>IF(AND(data!G2408=2, COUNTIFS(data!A:A, data!A2408, data!G:G, 2) = data!D2408), 1, 0)</f>
        <v>0</v>
      </c>
      <c r="AC2408" t="str">
        <f>IF(AB2408=1, data!D2408, "0")</f>
        <v>0</v>
      </c>
    </row>
    <row r="2409" spans="1:29" x14ac:dyDescent="0.25">
      <c r="A2409" s="1">
        <v>294201</v>
      </c>
      <c r="B2409">
        <v>2</v>
      </c>
      <c r="C2409" s="1" t="s">
        <v>2430</v>
      </c>
      <c r="D2409">
        <v>2</v>
      </c>
      <c r="E2409">
        <v>7</v>
      </c>
      <c r="F2409">
        <v>4</v>
      </c>
      <c r="G2409">
        <v>2</v>
      </c>
      <c r="H2409">
        <v>67</v>
      </c>
      <c r="I2409">
        <v>2</v>
      </c>
      <c r="J2409">
        <v>-8</v>
      </c>
      <c r="K2409">
        <v>-1</v>
      </c>
      <c r="L2409">
        <v>97</v>
      </c>
      <c r="M2409">
        <v>2</v>
      </c>
      <c r="N2409">
        <v>-8</v>
      </c>
      <c r="O2409">
        <v>-8</v>
      </c>
      <c r="P2409">
        <v>-8</v>
      </c>
      <c r="Q2409">
        <v>0</v>
      </c>
      <c r="R2409">
        <v>-1</v>
      </c>
      <c r="S2409">
        <v>-2</v>
      </c>
      <c r="T2409">
        <v>-1</v>
      </c>
      <c r="U2409">
        <v>-1</v>
      </c>
      <c r="V2409">
        <v>-1</v>
      </c>
      <c r="W2409">
        <v>-1</v>
      </c>
      <c r="X2409">
        <v>-2</v>
      </c>
      <c r="Y2409">
        <v>-2</v>
      </c>
      <c r="Z2409">
        <f>IF(AND(MIN(data!D2409:'data'!K2409, data!M2409:'data'!Y2409)&gt;=0, IF(data!L2409&lt;0, FALSE, data!L2409&lt;=95),COUNTA(data!D2409:'data'!Y2409)=22), 1, 0)</f>
        <v>0</v>
      </c>
      <c r="AA2409">
        <f>IF(data!D2409=3, IF(COUNTIFS(data!A:A, data!A2409, data!G:G, "&lt;&gt;2")=0, 1, 0), 0)</f>
        <v>0</v>
      </c>
      <c r="AB2409">
        <f>IF(AND(data!G2409=2, COUNTIFS(data!A:A, data!A2409, data!G:G, 2) = data!D2409), 1, 0)</f>
        <v>0</v>
      </c>
      <c r="AC2409" t="str">
        <f>IF(AB2409=1, data!D2409, "0")</f>
        <v>0</v>
      </c>
    </row>
    <row r="2410" spans="1:29" x14ac:dyDescent="0.25">
      <c r="A2410" s="1">
        <v>294271</v>
      </c>
      <c r="B2410">
        <v>1</v>
      </c>
      <c r="C2410" s="1" t="s">
        <v>2431</v>
      </c>
      <c r="D2410">
        <v>4</v>
      </c>
      <c r="E2410">
        <v>7</v>
      </c>
      <c r="F2410">
        <v>4</v>
      </c>
      <c r="G2410">
        <v>1</v>
      </c>
      <c r="H2410">
        <v>46</v>
      </c>
      <c r="I2410">
        <v>2</v>
      </c>
      <c r="J2410">
        <v>7</v>
      </c>
      <c r="K2410">
        <v>5</v>
      </c>
      <c r="L2410">
        <v>21</v>
      </c>
      <c r="M2410">
        <v>2</v>
      </c>
      <c r="N2410">
        <v>3</v>
      </c>
      <c r="O2410">
        <v>5</v>
      </c>
      <c r="P2410">
        <v>2</v>
      </c>
      <c r="Q2410">
        <v>0</v>
      </c>
      <c r="R2410">
        <v>-1</v>
      </c>
      <c r="S2410">
        <v>0</v>
      </c>
      <c r="T2410">
        <v>169.6</v>
      </c>
      <c r="U2410">
        <v>99.6</v>
      </c>
      <c r="V2410">
        <v>34.625999999999998</v>
      </c>
      <c r="W2410">
        <v>-1</v>
      </c>
      <c r="X2410">
        <v>2</v>
      </c>
      <c r="Y2410">
        <v>1</v>
      </c>
      <c r="Z2410">
        <f>IF(AND(MIN(data!D2410:'data'!K2410, data!M2410:'data'!Y2410)&gt;=0, IF(data!L2410&lt;0, FALSE, data!L2410&lt;=95),COUNTA(data!D2410:'data'!Y2410)=22), 1, 0)</f>
        <v>0</v>
      </c>
      <c r="AA2410">
        <f>IF(data!D2410=3, IF(COUNTIFS(data!A:A, data!A2410, data!G:G, "&lt;&gt;2")=0, 1, 0), 0)</f>
        <v>0</v>
      </c>
      <c r="AB2410">
        <f>IF(AND(data!G2410=2, COUNTIFS(data!A:A, data!A2410, data!G:G, 2) = data!D2410), 1, 0)</f>
        <v>0</v>
      </c>
      <c r="AC2410" t="str">
        <f>IF(AB2410=1, data!D2410, "0")</f>
        <v>0</v>
      </c>
    </row>
    <row r="2411" spans="1:29" x14ac:dyDescent="0.25">
      <c r="A2411" s="1">
        <v>294271</v>
      </c>
      <c r="B2411">
        <v>2</v>
      </c>
      <c r="C2411" s="1" t="s">
        <v>2432</v>
      </c>
      <c r="D2411">
        <v>4</v>
      </c>
      <c r="E2411">
        <v>7</v>
      </c>
      <c r="F2411">
        <v>4</v>
      </c>
      <c r="G2411">
        <v>2</v>
      </c>
      <c r="H2411">
        <v>44</v>
      </c>
      <c r="I2411">
        <v>2</v>
      </c>
      <c r="J2411">
        <v>7</v>
      </c>
      <c r="K2411">
        <v>1</v>
      </c>
      <c r="L2411">
        <v>21</v>
      </c>
      <c r="M2411">
        <v>1</v>
      </c>
      <c r="N2411">
        <v>1</v>
      </c>
      <c r="O2411">
        <v>5</v>
      </c>
      <c r="P2411">
        <v>2</v>
      </c>
      <c r="Q2411">
        <v>0</v>
      </c>
      <c r="R2411">
        <v>-1</v>
      </c>
      <c r="S2411">
        <v>0</v>
      </c>
      <c r="T2411">
        <v>164</v>
      </c>
      <c r="U2411">
        <v>47.4</v>
      </c>
      <c r="V2411">
        <v>17.623000000000001</v>
      </c>
      <c r="W2411">
        <v>0.76700000000000002</v>
      </c>
      <c r="X2411">
        <v>3</v>
      </c>
      <c r="Y2411">
        <v>3</v>
      </c>
      <c r="Z2411">
        <f>IF(AND(MIN(data!D2411:'data'!K2411, data!M2411:'data'!Y2411)&gt;=0, IF(data!L2411&lt;0, FALSE, data!L2411&lt;=95),COUNTA(data!D2411:'data'!Y2411)=22), 1, 0)</f>
        <v>0</v>
      </c>
      <c r="AA2411">
        <f>IF(data!D2411=3, IF(COUNTIFS(data!A:A, data!A2411, data!G:G, "&lt;&gt;2")=0, 1, 0), 0)</f>
        <v>0</v>
      </c>
      <c r="AB2411">
        <f>IF(AND(data!G2411=2, COUNTIFS(data!A:A, data!A2411, data!G:G, 2) = data!D2411), 1, 0)</f>
        <v>0</v>
      </c>
      <c r="AC2411" t="str">
        <f>IF(AB2411=1, data!D2411, "0")</f>
        <v>0</v>
      </c>
    </row>
    <row r="2412" spans="1:29" x14ac:dyDescent="0.25">
      <c r="A2412" s="1">
        <v>294271</v>
      </c>
      <c r="B2412">
        <v>3</v>
      </c>
      <c r="C2412" s="1" t="s">
        <v>2433</v>
      </c>
      <c r="D2412">
        <v>4</v>
      </c>
      <c r="E2412">
        <v>7</v>
      </c>
      <c r="F2412">
        <v>4</v>
      </c>
      <c r="G2412">
        <v>1</v>
      </c>
      <c r="H2412">
        <v>11</v>
      </c>
      <c r="I2412">
        <v>-1</v>
      </c>
      <c r="J2412">
        <v>7</v>
      </c>
      <c r="K2412">
        <v>-1</v>
      </c>
      <c r="L2412">
        <v>21</v>
      </c>
      <c r="M2412">
        <v>1</v>
      </c>
      <c r="N2412">
        <v>-1</v>
      </c>
      <c r="O2412">
        <v>-1</v>
      </c>
      <c r="P2412">
        <v>-1</v>
      </c>
      <c r="Q2412">
        <v>-1</v>
      </c>
      <c r="R2412">
        <v>-1</v>
      </c>
      <c r="S2412">
        <v>-2</v>
      </c>
      <c r="T2412">
        <v>159.19999999999999</v>
      </c>
      <c r="U2412">
        <v>42.6</v>
      </c>
      <c r="V2412">
        <v>16.808</v>
      </c>
      <c r="W2412">
        <v>-1</v>
      </c>
      <c r="X2412">
        <v>1</v>
      </c>
      <c r="Y2412">
        <v>3</v>
      </c>
      <c r="Z2412">
        <f>IF(AND(MIN(data!D2412:'data'!K2412, data!M2412:'data'!Y2412)&gt;=0, IF(data!L2412&lt;0, FALSE, data!L2412&lt;=95),COUNTA(data!D2412:'data'!Y2412)=22), 1, 0)</f>
        <v>0</v>
      </c>
      <c r="AA2412">
        <f>IF(data!D2412=3, IF(COUNTIFS(data!A:A, data!A2412, data!G:G, "&lt;&gt;2")=0, 1, 0), 0)</f>
        <v>0</v>
      </c>
      <c r="AB2412">
        <f>IF(AND(data!G2412=2, COUNTIFS(data!A:A, data!A2412, data!G:G, 2) = data!D2412), 1, 0)</f>
        <v>0</v>
      </c>
      <c r="AC2412" t="str">
        <f>IF(AB2412=1, data!D2412, "0")</f>
        <v>0</v>
      </c>
    </row>
    <row r="2413" spans="1:29" x14ac:dyDescent="0.25">
      <c r="A2413" s="1">
        <v>294271</v>
      </c>
      <c r="B2413">
        <v>4</v>
      </c>
      <c r="C2413" s="1" t="s">
        <v>2434</v>
      </c>
      <c r="D2413">
        <v>4</v>
      </c>
      <c r="E2413">
        <v>7</v>
      </c>
      <c r="F2413">
        <v>4</v>
      </c>
      <c r="G2413">
        <v>2</v>
      </c>
      <c r="H2413">
        <v>9</v>
      </c>
      <c r="I2413">
        <v>-1</v>
      </c>
      <c r="J2413">
        <v>7</v>
      </c>
      <c r="K2413">
        <v>-1</v>
      </c>
      <c r="L2413">
        <v>21</v>
      </c>
      <c r="M2413">
        <v>1</v>
      </c>
      <c r="N2413">
        <v>-1</v>
      </c>
      <c r="O2413">
        <v>-1</v>
      </c>
      <c r="P2413">
        <v>-1</v>
      </c>
      <c r="Q2413">
        <v>-1</v>
      </c>
      <c r="R2413">
        <v>-1</v>
      </c>
      <c r="S2413">
        <v>-2</v>
      </c>
      <c r="T2413">
        <v>138.6</v>
      </c>
      <c r="U2413">
        <v>29.8</v>
      </c>
      <c r="V2413">
        <v>15.513</v>
      </c>
      <c r="W2413">
        <v>-1</v>
      </c>
      <c r="X2413">
        <v>3</v>
      </c>
      <c r="Y2413">
        <v>2</v>
      </c>
      <c r="Z2413">
        <f>IF(AND(MIN(data!D2413:'data'!K2413, data!M2413:'data'!Y2413)&gt;=0, IF(data!L2413&lt;0, FALSE, data!L2413&lt;=95),COUNTA(data!D2413:'data'!Y2413)=22), 1, 0)</f>
        <v>0</v>
      </c>
      <c r="AA2413">
        <f>IF(data!D2413=3, IF(COUNTIFS(data!A:A, data!A2413, data!G:G, "&lt;&gt;2")=0, 1, 0), 0)</f>
        <v>0</v>
      </c>
      <c r="AB2413">
        <f>IF(AND(data!G2413=2, COUNTIFS(data!A:A, data!A2413, data!G:G, 2) = data!D2413), 1, 0)</f>
        <v>0</v>
      </c>
      <c r="AC2413" t="str">
        <f>IF(AB2413=1, data!D2413, "0")</f>
        <v>0</v>
      </c>
    </row>
    <row r="2414" spans="1:29" x14ac:dyDescent="0.25">
      <c r="A2414" s="1">
        <v>295051</v>
      </c>
      <c r="B2414">
        <v>1</v>
      </c>
      <c r="C2414" s="1" t="s">
        <v>2435</v>
      </c>
      <c r="D2414">
        <v>3</v>
      </c>
      <c r="E2414">
        <v>7</v>
      </c>
      <c r="F2414">
        <v>8</v>
      </c>
      <c r="G2414">
        <v>2</v>
      </c>
      <c r="H2414">
        <v>41</v>
      </c>
      <c r="I2414">
        <v>3</v>
      </c>
      <c r="J2414">
        <v>1</v>
      </c>
      <c r="K2414">
        <v>4</v>
      </c>
      <c r="L2414">
        <v>97</v>
      </c>
      <c r="M2414">
        <v>1</v>
      </c>
      <c r="N2414">
        <v>4</v>
      </c>
      <c r="O2414">
        <v>1</v>
      </c>
      <c r="P2414">
        <v>2</v>
      </c>
      <c r="Q2414">
        <v>0.25900000000000001</v>
      </c>
      <c r="R2414">
        <v>-1</v>
      </c>
      <c r="S2414">
        <v>0</v>
      </c>
      <c r="T2414">
        <v>-1</v>
      </c>
      <c r="U2414">
        <v>-1</v>
      </c>
      <c r="V2414">
        <v>-1</v>
      </c>
      <c r="W2414">
        <v>-1</v>
      </c>
      <c r="X2414">
        <v>1</v>
      </c>
      <c r="Y2414">
        <v>3</v>
      </c>
      <c r="Z2414">
        <f>IF(AND(MIN(data!D2414:'data'!K2414, data!M2414:'data'!Y2414)&gt;=0, IF(data!L2414&lt;0, FALSE, data!L2414&lt;=95),COUNTA(data!D2414:'data'!Y2414)=22), 1, 0)</f>
        <v>0</v>
      </c>
      <c r="AA2414">
        <f>IF(data!D2414=3, IF(COUNTIFS(data!A:A, data!A2414, data!G:G, "&lt;&gt;2")=0, 1, 0), 0)</f>
        <v>0</v>
      </c>
      <c r="AB2414">
        <f>IF(AND(data!G2414=2, COUNTIFS(data!A:A, data!A2414, data!G:G, 2) = data!D2414), 1, 0)</f>
        <v>0</v>
      </c>
      <c r="AC2414" t="str">
        <f>IF(AB2414=1, data!D2414, "0")</f>
        <v>0</v>
      </c>
    </row>
    <row r="2415" spans="1:29" x14ac:dyDescent="0.25">
      <c r="A2415" s="1">
        <v>295051</v>
      </c>
      <c r="B2415">
        <v>2</v>
      </c>
      <c r="C2415" s="1" t="s">
        <v>2436</v>
      </c>
      <c r="D2415">
        <v>3</v>
      </c>
      <c r="E2415">
        <v>7</v>
      </c>
      <c r="F2415">
        <v>8</v>
      </c>
      <c r="G2415">
        <v>2</v>
      </c>
      <c r="H2415">
        <v>16</v>
      </c>
      <c r="I2415">
        <v>1</v>
      </c>
      <c r="J2415">
        <v>1</v>
      </c>
      <c r="K2415">
        <v>-1</v>
      </c>
      <c r="L2415">
        <v>97</v>
      </c>
      <c r="M2415">
        <v>1</v>
      </c>
      <c r="N2415">
        <v>4</v>
      </c>
      <c r="O2415">
        <v>1</v>
      </c>
      <c r="P2415">
        <v>1</v>
      </c>
      <c r="Q2415">
        <v>-9</v>
      </c>
      <c r="R2415">
        <v>0</v>
      </c>
      <c r="S2415">
        <v>0</v>
      </c>
      <c r="T2415">
        <v>-1</v>
      </c>
      <c r="U2415">
        <v>-1</v>
      </c>
      <c r="V2415">
        <v>-1</v>
      </c>
      <c r="W2415">
        <v>-1</v>
      </c>
      <c r="X2415">
        <v>1</v>
      </c>
      <c r="Y2415">
        <v>3</v>
      </c>
      <c r="Z2415">
        <f>IF(AND(MIN(data!D2415:'data'!K2415, data!M2415:'data'!Y2415)&gt;=0, IF(data!L2415&lt;0, FALSE, data!L2415&lt;=95),COUNTA(data!D2415:'data'!Y2415)=22), 1, 0)</f>
        <v>0</v>
      </c>
      <c r="AA2415">
        <f>IF(data!D2415=3, IF(COUNTIFS(data!A:A, data!A2415, data!G:G, "&lt;&gt;2")=0, 1, 0), 0)</f>
        <v>0</v>
      </c>
      <c r="AB2415">
        <f>IF(AND(data!G2415=2, COUNTIFS(data!A:A, data!A2415, data!G:G, 2) = data!D2415), 1, 0)</f>
        <v>0</v>
      </c>
      <c r="AC2415" t="str">
        <f>IF(AB2415=1, data!D2415, "0")</f>
        <v>0</v>
      </c>
    </row>
    <row r="2416" spans="1:29" x14ac:dyDescent="0.25">
      <c r="A2416" s="1">
        <v>295051</v>
      </c>
      <c r="B2416">
        <v>3</v>
      </c>
      <c r="C2416" s="1" t="s">
        <v>2437</v>
      </c>
      <c r="D2416">
        <v>3</v>
      </c>
      <c r="E2416">
        <v>7</v>
      </c>
      <c r="F2416">
        <v>8</v>
      </c>
      <c r="G2416">
        <v>1</v>
      </c>
      <c r="H2416">
        <v>11</v>
      </c>
      <c r="I2416">
        <v>-1</v>
      </c>
      <c r="J2416">
        <v>1</v>
      </c>
      <c r="K2416">
        <v>-1</v>
      </c>
      <c r="L2416">
        <v>97</v>
      </c>
      <c r="M2416">
        <v>1</v>
      </c>
      <c r="N2416">
        <v>-1</v>
      </c>
      <c r="O2416">
        <v>-1</v>
      </c>
      <c r="P2416">
        <v>-1</v>
      </c>
      <c r="Q2416">
        <v>-1</v>
      </c>
      <c r="R2416">
        <v>-1</v>
      </c>
      <c r="S2416">
        <v>-2</v>
      </c>
      <c r="T2416">
        <v>-1</v>
      </c>
      <c r="U2416">
        <v>-1</v>
      </c>
      <c r="V2416">
        <v>-1</v>
      </c>
      <c r="W2416">
        <v>-1</v>
      </c>
      <c r="X2416">
        <v>-2</v>
      </c>
      <c r="Y2416">
        <v>-2</v>
      </c>
      <c r="Z2416">
        <f>IF(AND(MIN(data!D2416:'data'!K2416, data!M2416:'data'!Y2416)&gt;=0, IF(data!L2416&lt;0, FALSE, data!L2416&lt;=95),COUNTA(data!D2416:'data'!Y2416)=22), 1, 0)</f>
        <v>0</v>
      </c>
      <c r="AA2416">
        <f>IF(data!D2416=3, IF(COUNTIFS(data!A:A, data!A2416, data!G:G, "&lt;&gt;2")=0, 1, 0), 0)</f>
        <v>0</v>
      </c>
      <c r="AB2416">
        <f>IF(AND(data!G2416=2, COUNTIFS(data!A:A, data!A2416, data!G:G, 2) = data!D2416), 1, 0)</f>
        <v>0</v>
      </c>
      <c r="AC2416" t="str">
        <f>IF(AB2416=1, data!D2416, "0")</f>
        <v>0</v>
      </c>
    </row>
    <row r="2417" spans="1:29" x14ac:dyDescent="0.25">
      <c r="A2417" s="1">
        <v>295201</v>
      </c>
      <c r="B2417">
        <v>1</v>
      </c>
      <c r="C2417" s="1" t="s">
        <v>2438</v>
      </c>
      <c r="D2417">
        <v>2</v>
      </c>
      <c r="E2417">
        <v>7</v>
      </c>
      <c r="F2417">
        <v>8</v>
      </c>
      <c r="G2417">
        <v>2</v>
      </c>
      <c r="H2417">
        <v>60</v>
      </c>
      <c r="I2417">
        <v>5</v>
      </c>
      <c r="J2417">
        <v>1</v>
      </c>
      <c r="K2417">
        <v>7</v>
      </c>
      <c r="L2417">
        <v>97</v>
      </c>
      <c r="M2417">
        <v>1</v>
      </c>
      <c r="N2417">
        <v>1</v>
      </c>
      <c r="O2417">
        <v>5</v>
      </c>
      <c r="P2417">
        <v>2</v>
      </c>
      <c r="Q2417">
        <v>8.6999999999999994E-2</v>
      </c>
      <c r="R2417">
        <v>-1</v>
      </c>
      <c r="S2417">
        <v>0</v>
      </c>
      <c r="T2417">
        <v>159.6</v>
      </c>
      <c r="U2417">
        <v>80.8</v>
      </c>
      <c r="V2417">
        <v>31.721</v>
      </c>
      <c r="W2417">
        <v>0.79300000000000004</v>
      </c>
      <c r="X2417">
        <v>2</v>
      </c>
      <c r="Y2417">
        <v>1</v>
      </c>
      <c r="Z2417">
        <f>IF(AND(MIN(data!D2417:'data'!K2417, data!M2417:'data'!Y2417)&gt;=0, IF(data!L2417&lt;0, FALSE, data!L2417&lt;=95),COUNTA(data!D2417:'data'!Y2417)=22), 1, 0)</f>
        <v>0</v>
      </c>
      <c r="AA2417">
        <f>IF(data!D2417=3, IF(COUNTIFS(data!A:A, data!A2417, data!G:G, "&lt;&gt;2")=0, 1, 0), 0)</f>
        <v>0</v>
      </c>
      <c r="AB2417">
        <f>IF(AND(data!G2417=2, COUNTIFS(data!A:A, data!A2417, data!G:G, 2) = data!D2417), 1, 0)</f>
        <v>0</v>
      </c>
      <c r="AC2417" t="str">
        <f>IF(AB2417=1, data!D2417, "0")</f>
        <v>0</v>
      </c>
    </row>
    <row r="2418" spans="1:29" x14ac:dyDescent="0.25">
      <c r="A2418" s="1">
        <v>295201</v>
      </c>
      <c r="B2418">
        <v>2</v>
      </c>
      <c r="C2418" s="1" t="s">
        <v>2439</v>
      </c>
      <c r="D2418">
        <v>2</v>
      </c>
      <c r="E2418">
        <v>7</v>
      </c>
      <c r="F2418">
        <v>8</v>
      </c>
      <c r="G2418">
        <v>1</v>
      </c>
      <c r="H2418">
        <v>20</v>
      </c>
      <c r="I2418">
        <v>1</v>
      </c>
      <c r="J2418">
        <v>1</v>
      </c>
      <c r="K2418">
        <v>2</v>
      </c>
      <c r="L2418">
        <v>97</v>
      </c>
      <c r="M2418">
        <v>2</v>
      </c>
      <c r="N2418">
        <v>1</v>
      </c>
      <c r="O2418">
        <v>5</v>
      </c>
      <c r="P2418">
        <v>2</v>
      </c>
      <c r="Q2418">
        <v>0.23</v>
      </c>
      <c r="R2418">
        <v>4</v>
      </c>
      <c r="S2418">
        <v>0</v>
      </c>
      <c r="T2418">
        <v>179</v>
      </c>
      <c r="U2418">
        <v>70.900000000000006</v>
      </c>
      <c r="V2418">
        <v>22.128</v>
      </c>
      <c r="W2418">
        <v>0.81</v>
      </c>
      <c r="X2418">
        <v>1</v>
      </c>
      <c r="Y2418">
        <v>3</v>
      </c>
      <c r="Z2418">
        <f>IF(AND(MIN(data!D2418:'data'!K2418, data!M2418:'data'!Y2418)&gt;=0, IF(data!L2418&lt;0, FALSE, data!L2418&lt;=95),COUNTA(data!D2418:'data'!Y2418)=22), 1, 0)</f>
        <v>0</v>
      </c>
      <c r="AA2418">
        <f>IF(data!D2418=3, IF(COUNTIFS(data!A:A, data!A2418, data!G:G, "&lt;&gt;2")=0, 1, 0), 0)</f>
        <v>0</v>
      </c>
      <c r="AB2418">
        <f>IF(AND(data!G2418=2, COUNTIFS(data!A:A, data!A2418, data!G:G, 2) = data!D2418), 1, 0)</f>
        <v>0</v>
      </c>
      <c r="AC2418" t="str">
        <f>IF(AB2418=1, data!D2418, "0")</f>
        <v>0</v>
      </c>
    </row>
    <row r="2419" spans="1:29" x14ac:dyDescent="0.25">
      <c r="A2419" s="1">
        <v>295251</v>
      </c>
      <c r="B2419">
        <v>1</v>
      </c>
      <c r="C2419" s="1" t="s">
        <v>2440</v>
      </c>
      <c r="D2419">
        <v>2</v>
      </c>
      <c r="E2419">
        <v>7</v>
      </c>
      <c r="F2419">
        <v>8</v>
      </c>
      <c r="G2419">
        <v>1</v>
      </c>
      <c r="H2419">
        <v>28</v>
      </c>
      <c r="I2419">
        <v>6</v>
      </c>
      <c r="J2419">
        <v>1</v>
      </c>
      <c r="K2419">
        <v>3</v>
      </c>
      <c r="L2419">
        <v>10</v>
      </c>
      <c r="M2419">
        <v>3</v>
      </c>
      <c r="N2419">
        <v>4</v>
      </c>
      <c r="O2419">
        <v>3</v>
      </c>
      <c r="P2419">
        <v>1</v>
      </c>
      <c r="Q2419">
        <v>22.702999999999999</v>
      </c>
      <c r="R2419">
        <v>-1</v>
      </c>
      <c r="S2419">
        <v>3</v>
      </c>
      <c r="T2419">
        <v>173</v>
      </c>
      <c r="U2419">
        <v>77.599999999999994</v>
      </c>
      <c r="V2419">
        <v>25.928000000000001</v>
      </c>
      <c r="W2419">
        <v>-1</v>
      </c>
      <c r="X2419">
        <v>1</v>
      </c>
      <c r="Y2419">
        <v>3</v>
      </c>
      <c r="Z2419">
        <f>IF(AND(MIN(data!D2419:'data'!K2419, data!M2419:'data'!Y2419)&gt;=0, IF(data!L2419&lt;0, FALSE, data!L2419&lt;=95),COUNTA(data!D2419:'data'!Y2419)=22), 1, 0)</f>
        <v>0</v>
      </c>
      <c r="AA2419">
        <f>IF(data!D2419=3, IF(COUNTIFS(data!A:A, data!A2419, data!G:G, "&lt;&gt;2")=0, 1, 0), 0)</f>
        <v>0</v>
      </c>
      <c r="AB2419">
        <f>IF(AND(data!G2419=2, COUNTIFS(data!A:A, data!A2419, data!G:G, 2) = data!D2419), 1, 0)</f>
        <v>0</v>
      </c>
      <c r="AC2419" t="str">
        <f>IF(AB2419=1, data!D2419, "0")</f>
        <v>0</v>
      </c>
    </row>
    <row r="2420" spans="1:29" x14ac:dyDescent="0.25">
      <c r="A2420" s="1">
        <v>295251</v>
      </c>
      <c r="B2420">
        <v>2</v>
      </c>
      <c r="C2420" s="1" t="s">
        <v>2441</v>
      </c>
      <c r="D2420">
        <v>2</v>
      </c>
      <c r="E2420">
        <v>7</v>
      </c>
      <c r="F2420">
        <v>8</v>
      </c>
      <c r="G2420">
        <v>2</v>
      </c>
      <c r="H2420">
        <v>33</v>
      </c>
      <c r="I2420">
        <v>6</v>
      </c>
      <c r="J2420">
        <v>1</v>
      </c>
      <c r="K2420">
        <v>2</v>
      </c>
      <c r="L2420">
        <v>10</v>
      </c>
      <c r="M2420">
        <v>1</v>
      </c>
      <c r="N2420">
        <v>1</v>
      </c>
      <c r="O2420">
        <v>5</v>
      </c>
      <c r="P2420">
        <v>2</v>
      </c>
      <c r="Q2420">
        <v>0.17299999999999999</v>
      </c>
      <c r="R2420">
        <v>-1</v>
      </c>
      <c r="S2420">
        <v>2</v>
      </c>
      <c r="T2420">
        <v>172.8</v>
      </c>
      <c r="U2420">
        <v>-1</v>
      </c>
      <c r="V2420">
        <v>-1</v>
      </c>
      <c r="W2420">
        <v>-1</v>
      </c>
      <c r="X2420">
        <v>1</v>
      </c>
      <c r="Y2420">
        <v>3</v>
      </c>
      <c r="Z2420">
        <f>IF(AND(MIN(data!D2420:'data'!K2420, data!M2420:'data'!Y2420)&gt;=0, IF(data!L2420&lt;0, FALSE, data!L2420&lt;=95),COUNTA(data!D2420:'data'!Y2420)=22), 1, 0)</f>
        <v>0</v>
      </c>
      <c r="AA2420">
        <f>IF(data!D2420=3, IF(COUNTIFS(data!A:A, data!A2420, data!G:G, "&lt;&gt;2")=0, 1, 0), 0)</f>
        <v>0</v>
      </c>
      <c r="AB2420">
        <f>IF(AND(data!G2420=2, COUNTIFS(data!A:A, data!A2420, data!G:G, 2) = data!D2420), 1, 0)</f>
        <v>0</v>
      </c>
      <c r="AC2420" t="str">
        <f>IF(AB2420=1, data!D2420, "0")</f>
        <v>0</v>
      </c>
    </row>
    <row r="2421" spans="1:29" x14ac:dyDescent="0.25">
      <c r="A2421" s="1">
        <v>295341</v>
      </c>
      <c r="B2421">
        <v>1</v>
      </c>
      <c r="C2421" s="1" t="s">
        <v>2442</v>
      </c>
      <c r="D2421">
        <v>1</v>
      </c>
      <c r="E2421">
        <v>7</v>
      </c>
      <c r="F2421">
        <v>8</v>
      </c>
      <c r="G2421">
        <v>2</v>
      </c>
      <c r="H2421">
        <v>30</v>
      </c>
      <c r="I2421">
        <v>1</v>
      </c>
      <c r="J2421">
        <v>4</v>
      </c>
      <c r="K2421">
        <v>2</v>
      </c>
      <c r="L2421">
        <v>5</v>
      </c>
      <c r="M2421">
        <v>2</v>
      </c>
      <c r="N2421">
        <v>1</v>
      </c>
      <c r="O2421">
        <v>5</v>
      </c>
      <c r="P2421">
        <v>1</v>
      </c>
      <c r="Q2421">
        <v>0.375</v>
      </c>
      <c r="R2421">
        <v>-1</v>
      </c>
      <c r="S2421">
        <v>0</v>
      </c>
      <c r="T2421">
        <v>159</v>
      </c>
      <c r="U2421">
        <v>-1</v>
      </c>
      <c r="V2421">
        <v>-1</v>
      </c>
      <c r="W2421">
        <v>0.65300000000000002</v>
      </c>
      <c r="X2421">
        <v>-8</v>
      </c>
      <c r="Y2421">
        <v>2</v>
      </c>
      <c r="Z2421">
        <f>IF(AND(MIN(data!D2421:'data'!K2421, data!M2421:'data'!Y2421)&gt;=0, IF(data!L2421&lt;0, FALSE, data!L2421&lt;=95),COUNTA(data!D2421:'data'!Y2421)=22), 1, 0)</f>
        <v>0</v>
      </c>
      <c r="AA2421">
        <f>IF(data!D2421=3, IF(COUNTIFS(data!A:A, data!A2421, data!G:G, "&lt;&gt;2")=0, 1, 0), 0)</f>
        <v>0</v>
      </c>
      <c r="AB2421">
        <f>IF(AND(data!G2421=2, COUNTIFS(data!A:A, data!A2421, data!G:G, 2) = data!D2421), 1, 0)</f>
        <v>1</v>
      </c>
      <c r="AC2421">
        <f>IF(AB2421=1, data!D2421, "0")</f>
        <v>1</v>
      </c>
    </row>
    <row r="2422" spans="1:29" x14ac:dyDescent="0.25">
      <c r="A2422" s="1">
        <v>295351</v>
      </c>
      <c r="B2422">
        <v>1</v>
      </c>
      <c r="C2422" s="1" t="s">
        <v>2443</v>
      </c>
      <c r="D2422">
        <v>3</v>
      </c>
      <c r="E2422">
        <v>7</v>
      </c>
      <c r="F2422">
        <v>8</v>
      </c>
      <c r="G2422">
        <v>1</v>
      </c>
      <c r="H2422">
        <v>29</v>
      </c>
      <c r="I2422">
        <v>2</v>
      </c>
      <c r="J2422">
        <v>1</v>
      </c>
      <c r="K2422">
        <v>1</v>
      </c>
      <c r="L2422">
        <v>21</v>
      </c>
      <c r="M2422">
        <v>1</v>
      </c>
      <c r="N2422">
        <v>3</v>
      </c>
      <c r="O2422">
        <v>5</v>
      </c>
      <c r="P2422">
        <v>1</v>
      </c>
      <c r="Q2422">
        <v>13.875</v>
      </c>
      <c r="R2422">
        <v>-1</v>
      </c>
      <c r="S2422">
        <v>0</v>
      </c>
      <c r="T2422">
        <v>186.2</v>
      </c>
      <c r="U2422">
        <v>90.1</v>
      </c>
      <c r="V2422">
        <v>25.988</v>
      </c>
      <c r="W2422">
        <v>0.85699999999999998</v>
      </c>
      <c r="X2422">
        <v>2</v>
      </c>
      <c r="Y2422">
        <v>3</v>
      </c>
      <c r="Z2422">
        <f>IF(AND(MIN(data!D2422:'data'!K2422, data!M2422:'data'!Y2422)&gt;=0, IF(data!L2422&lt;0, FALSE, data!L2422&lt;=95),COUNTA(data!D2422:'data'!Y2422)=22), 1, 0)</f>
        <v>0</v>
      </c>
      <c r="AA2422">
        <f>IF(data!D2422=3, IF(COUNTIFS(data!A:A, data!A2422, data!G:G, "&lt;&gt;2")=0, 1, 0), 0)</f>
        <v>0</v>
      </c>
      <c r="AB2422">
        <f>IF(AND(data!G2422=2, COUNTIFS(data!A:A, data!A2422, data!G:G, 2) = data!D2422), 1, 0)</f>
        <v>0</v>
      </c>
      <c r="AC2422" t="str">
        <f>IF(AB2422=1, data!D2422, "0")</f>
        <v>0</v>
      </c>
    </row>
    <row r="2423" spans="1:29" x14ac:dyDescent="0.25">
      <c r="A2423" s="1">
        <v>295351</v>
      </c>
      <c r="B2423">
        <v>2</v>
      </c>
      <c r="C2423" s="1" t="s">
        <v>2444</v>
      </c>
      <c r="D2423">
        <v>3</v>
      </c>
      <c r="E2423">
        <v>7</v>
      </c>
      <c r="F2423">
        <v>8</v>
      </c>
      <c r="G2423">
        <v>2</v>
      </c>
      <c r="H2423">
        <v>33</v>
      </c>
      <c r="I2423">
        <v>2</v>
      </c>
      <c r="J2423">
        <v>1</v>
      </c>
      <c r="K2423">
        <v>2</v>
      </c>
      <c r="L2423">
        <v>21</v>
      </c>
      <c r="M2423">
        <v>1</v>
      </c>
      <c r="N2423">
        <v>3</v>
      </c>
      <c r="O2423">
        <v>5</v>
      </c>
      <c r="P2423">
        <v>1</v>
      </c>
      <c r="Q2423">
        <v>5.22</v>
      </c>
      <c r="R2423">
        <v>-1</v>
      </c>
      <c r="S2423">
        <v>1</v>
      </c>
      <c r="T2423">
        <v>173.2</v>
      </c>
      <c r="U2423">
        <v>83</v>
      </c>
      <c r="V2423">
        <v>27.667999999999999</v>
      </c>
      <c r="W2423">
        <v>0.79700000000000004</v>
      </c>
      <c r="X2423">
        <v>2</v>
      </c>
      <c r="Y2423">
        <v>1</v>
      </c>
      <c r="Z2423">
        <f>IF(AND(MIN(data!D2423:'data'!K2423, data!M2423:'data'!Y2423)&gt;=0, IF(data!L2423&lt;0, FALSE, data!L2423&lt;=95),COUNTA(data!D2423:'data'!Y2423)=22), 1, 0)</f>
        <v>0</v>
      </c>
      <c r="AA2423">
        <f>IF(data!D2423=3, IF(COUNTIFS(data!A:A, data!A2423, data!G:G, "&lt;&gt;2")=0, 1, 0), 0)</f>
        <v>0</v>
      </c>
      <c r="AB2423">
        <f>IF(AND(data!G2423=2, COUNTIFS(data!A:A, data!A2423, data!G:G, 2) = data!D2423), 1, 0)</f>
        <v>0</v>
      </c>
      <c r="AC2423" t="str">
        <f>IF(AB2423=1, data!D2423, "0")</f>
        <v>0</v>
      </c>
    </row>
    <row r="2424" spans="1:29" x14ac:dyDescent="0.25">
      <c r="A2424" s="1">
        <v>295351</v>
      </c>
      <c r="B2424">
        <v>3</v>
      </c>
      <c r="C2424" s="1" t="s">
        <v>2445</v>
      </c>
      <c r="D2424">
        <v>3</v>
      </c>
      <c r="E2424">
        <v>7</v>
      </c>
      <c r="F2424">
        <v>8</v>
      </c>
      <c r="G2424">
        <v>1</v>
      </c>
      <c r="H2424">
        <v>0</v>
      </c>
      <c r="I2424">
        <v>-1</v>
      </c>
      <c r="J2424">
        <v>1</v>
      </c>
      <c r="K2424">
        <v>-1</v>
      </c>
      <c r="L2424">
        <v>21</v>
      </c>
      <c r="M2424">
        <v>1</v>
      </c>
      <c r="N2424">
        <v>-1</v>
      </c>
      <c r="O2424">
        <v>-1</v>
      </c>
      <c r="P2424">
        <v>-1</v>
      </c>
      <c r="Q2424">
        <v>-1</v>
      </c>
      <c r="R2424">
        <v>-1</v>
      </c>
      <c r="S2424">
        <v>-2</v>
      </c>
      <c r="T2424">
        <v>-1</v>
      </c>
      <c r="U2424">
        <v>13.3</v>
      </c>
      <c r="V2424">
        <v>-1</v>
      </c>
      <c r="W2424">
        <v>-1</v>
      </c>
      <c r="X2424">
        <v>-2</v>
      </c>
      <c r="Y2424">
        <v>-2</v>
      </c>
      <c r="Z2424">
        <f>IF(AND(MIN(data!D2424:'data'!K2424, data!M2424:'data'!Y2424)&gt;=0, IF(data!L2424&lt;0, FALSE, data!L2424&lt;=95),COUNTA(data!D2424:'data'!Y2424)=22), 1, 0)</f>
        <v>0</v>
      </c>
      <c r="AA2424">
        <f>IF(data!D2424=3, IF(COUNTIFS(data!A:A, data!A2424, data!G:G, "&lt;&gt;2")=0, 1, 0), 0)</f>
        <v>0</v>
      </c>
      <c r="AB2424">
        <f>IF(AND(data!G2424=2, COUNTIFS(data!A:A, data!A2424, data!G:G, 2) = data!D2424), 1, 0)</f>
        <v>0</v>
      </c>
      <c r="AC2424" t="str">
        <f>IF(AB2424=1, data!D2424, "0")</f>
        <v>0</v>
      </c>
    </row>
    <row r="2425" spans="1:29" x14ac:dyDescent="0.25">
      <c r="A2425" s="1">
        <v>296151</v>
      </c>
      <c r="B2425">
        <v>1</v>
      </c>
      <c r="C2425" s="1" t="s">
        <v>2446</v>
      </c>
      <c r="D2425">
        <v>4</v>
      </c>
      <c r="E2425">
        <v>4</v>
      </c>
      <c r="F2425">
        <v>24</v>
      </c>
      <c r="G2425">
        <v>1</v>
      </c>
      <c r="H2425">
        <v>21</v>
      </c>
      <c r="I2425">
        <v>1</v>
      </c>
      <c r="J2425">
        <v>1</v>
      </c>
      <c r="K2425">
        <v>1</v>
      </c>
      <c r="L2425">
        <v>97</v>
      </c>
      <c r="M2425">
        <v>3</v>
      </c>
      <c r="N2425">
        <v>1</v>
      </c>
      <c r="O2425">
        <v>5</v>
      </c>
      <c r="P2425">
        <v>1</v>
      </c>
      <c r="Q2425">
        <v>67</v>
      </c>
      <c r="R2425">
        <v>2</v>
      </c>
      <c r="S2425">
        <v>4</v>
      </c>
      <c r="T2425">
        <v>182</v>
      </c>
      <c r="U2425">
        <v>73.900000000000006</v>
      </c>
      <c r="V2425">
        <v>22.31</v>
      </c>
      <c r="W2425">
        <v>0.76800000000000002</v>
      </c>
      <c r="X2425">
        <v>1</v>
      </c>
      <c r="Y2425">
        <v>3</v>
      </c>
      <c r="Z2425">
        <f>IF(AND(MIN(data!D2425:'data'!K2425, data!M2425:'data'!Y2425)&gt;=0, IF(data!L2425&lt;0, FALSE, data!L2425&lt;=95),COUNTA(data!D2425:'data'!Y2425)=22), 1, 0)</f>
        <v>0</v>
      </c>
      <c r="AA2425">
        <f>IF(data!D2425=3, IF(COUNTIFS(data!A:A, data!A2425, data!G:G, "&lt;&gt;2")=0, 1, 0), 0)</f>
        <v>0</v>
      </c>
      <c r="AB2425">
        <f>IF(AND(data!G2425=2, COUNTIFS(data!A:A, data!A2425, data!G:G, 2) = data!D2425), 1, 0)</f>
        <v>0</v>
      </c>
      <c r="AC2425" t="str">
        <f>IF(AB2425=1, data!D2425, "0")</f>
        <v>0</v>
      </c>
    </row>
    <row r="2426" spans="1:29" x14ac:dyDescent="0.25">
      <c r="A2426" s="1">
        <v>296151</v>
      </c>
      <c r="B2426">
        <v>2</v>
      </c>
      <c r="C2426" s="1" t="s">
        <v>2447</v>
      </c>
      <c r="D2426">
        <v>4</v>
      </c>
      <c r="E2426">
        <v>4</v>
      </c>
      <c r="F2426">
        <v>24</v>
      </c>
      <c r="G2426">
        <v>2</v>
      </c>
      <c r="H2426">
        <v>26</v>
      </c>
      <c r="I2426">
        <v>6</v>
      </c>
      <c r="J2426">
        <v>5</v>
      </c>
      <c r="K2426">
        <v>1</v>
      </c>
      <c r="L2426">
        <v>97</v>
      </c>
      <c r="M2426">
        <v>2</v>
      </c>
      <c r="N2426">
        <v>1</v>
      </c>
      <c r="O2426">
        <v>5</v>
      </c>
      <c r="P2426">
        <v>1</v>
      </c>
      <c r="Q2426">
        <v>1.587</v>
      </c>
      <c r="R2426">
        <v>-1</v>
      </c>
      <c r="S2426">
        <v>0</v>
      </c>
      <c r="T2426">
        <v>-1</v>
      </c>
      <c r="U2426">
        <v>-1</v>
      </c>
      <c r="V2426">
        <v>-1</v>
      </c>
      <c r="W2426">
        <v>0.81399999999999995</v>
      </c>
      <c r="X2426">
        <v>1</v>
      </c>
      <c r="Y2426">
        <v>1</v>
      </c>
      <c r="Z2426">
        <f>IF(AND(MIN(data!D2426:'data'!K2426, data!M2426:'data'!Y2426)&gt;=0, IF(data!L2426&lt;0, FALSE, data!L2426&lt;=95),COUNTA(data!D2426:'data'!Y2426)=22), 1, 0)</f>
        <v>0</v>
      </c>
      <c r="AA2426">
        <f>IF(data!D2426=3, IF(COUNTIFS(data!A:A, data!A2426, data!G:G, "&lt;&gt;2")=0, 1, 0), 0)</f>
        <v>0</v>
      </c>
      <c r="AB2426">
        <f>IF(AND(data!G2426=2, COUNTIFS(data!A:A, data!A2426, data!G:G, 2) = data!D2426), 1, 0)</f>
        <v>0</v>
      </c>
      <c r="AC2426" t="str">
        <f>IF(AB2426=1, data!D2426, "0")</f>
        <v>0</v>
      </c>
    </row>
    <row r="2427" spans="1:29" x14ac:dyDescent="0.25">
      <c r="A2427" s="1">
        <v>296151</v>
      </c>
      <c r="B2427">
        <v>3</v>
      </c>
      <c r="C2427" s="1" t="s">
        <v>2448</v>
      </c>
      <c r="D2427">
        <v>4</v>
      </c>
      <c r="E2427">
        <v>4</v>
      </c>
      <c r="F2427">
        <v>24</v>
      </c>
      <c r="G2427">
        <v>1</v>
      </c>
      <c r="H2427">
        <v>25</v>
      </c>
      <c r="I2427">
        <v>6</v>
      </c>
      <c r="J2427">
        <v>5</v>
      </c>
      <c r="K2427">
        <v>1</v>
      </c>
      <c r="L2427">
        <v>97</v>
      </c>
      <c r="M2427">
        <v>4</v>
      </c>
      <c r="N2427">
        <v>1</v>
      </c>
      <c r="O2427">
        <v>5</v>
      </c>
      <c r="P2427">
        <v>1</v>
      </c>
      <c r="Q2427">
        <v>1.5580000000000001</v>
      </c>
      <c r="R2427">
        <v>-1</v>
      </c>
      <c r="S2427">
        <v>2</v>
      </c>
      <c r="T2427">
        <v>177.8</v>
      </c>
      <c r="U2427">
        <v>72.400000000000006</v>
      </c>
      <c r="V2427">
        <v>22.902000000000001</v>
      </c>
      <c r="W2427">
        <v>0.85299999999999998</v>
      </c>
      <c r="X2427">
        <v>1</v>
      </c>
      <c r="Y2427">
        <v>3</v>
      </c>
      <c r="Z2427">
        <f>IF(AND(MIN(data!D2427:'data'!K2427, data!M2427:'data'!Y2427)&gt;=0, IF(data!L2427&lt;0, FALSE, data!L2427&lt;=95),COUNTA(data!D2427:'data'!Y2427)=22), 1, 0)</f>
        <v>0</v>
      </c>
      <c r="AA2427">
        <f>IF(data!D2427=3, IF(COUNTIFS(data!A:A, data!A2427, data!G:G, "&lt;&gt;2")=0, 1, 0), 0)</f>
        <v>0</v>
      </c>
      <c r="AB2427">
        <f>IF(AND(data!G2427=2, COUNTIFS(data!A:A, data!A2427, data!G:G, 2) = data!D2427), 1, 0)</f>
        <v>0</v>
      </c>
      <c r="AC2427" t="str">
        <f>IF(AB2427=1, data!D2427, "0")</f>
        <v>0</v>
      </c>
    </row>
    <row r="2428" spans="1:29" x14ac:dyDescent="0.25">
      <c r="A2428" s="1">
        <v>296151</v>
      </c>
      <c r="B2428">
        <v>4</v>
      </c>
      <c r="C2428" s="1" t="s">
        <v>2449</v>
      </c>
      <c r="D2428">
        <v>4</v>
      </c>
      <c r="E2428">
        <v>4</v>
      </c>
      <c r="F2428">
        <v>24</v>
      </c>
      <c r="G2428">
        <v>2</v>
      </c>
      <c r="H2428">
        <v>35</v>
      </c>
      <c r="I2428">
        <v>1</v>
      </c>
      <c r="J2428">
        <v>3</v>
      </c>
      <c r="K2428">
        <v>1</v>
      </c>
      <c r="L2428">
        <v>97</v>
      </c>
      <c r="M2428">
        <v>1</v>
      </c>
      <c r="N2428">
        <v>1</v>
      </c>
      <c r="O2428">
        <v>5</v>
      </c>
      <c r="P2428">
        <v>2</v>
      </c>
      <c r="Q2428">
        <v>2.9000000000000001E-2</v>
      </c>
      <c r="R2428">
        <v>-1</v>
      </c>
      <c r="S2428">
        <v>1</v>
      </c>
      <c r="T2428">
        <v>172.7</v>
      </c>
      <c r="U2428">
        <v>96.3</v>
      </c>
      <c r="V2428">
        <v>32.287999999999997</v>
      </c>
      <c r="W2428">
        <v>0.77100000000000002</v>
      </c>
      <c r="X2428">
        <v>2</v>
      </c>
      <c r="Y2428">
        <v>1</v>
      </c>
      <c r="Z2428">
        <f>IF(AND(MIN(data!D2428:'data'!K2428, data!M2428:'data'!Y2428)&gt;=0, IF(data!L2428&lt;0, FALSE, data!L2428&lt;=95),COUNTA(data!D2428:'data'!Y2428)=22), 1, 0)</f>
        <v>0</v>
      </c>
      <c r="AA2428">
        <f>IF(data!D2428=3, IF(COUNTIFS(data!A:A, data!A2428, data!G:G, "&lt;&gt;2")=0, 1, 0), 0)</f>
        <v>0</v>
      </c>
      <c r="AB2428">
        <f>IF(AND(data!G2428=2, COUNTIFS(data!A:A, data!A2428, data!G:G, 2) = data!D2428), 1, 0)</f>
        <v>0</v>
      </c>
      <c r="AC2428" t="str">
        <f>IF(AB2428=1, data!D2428, "0")</f>
        <v>0</v>
      </c>
    </row>
    <row r="2429" spans="1:29" x14ac:dyDescent="0.25">
      <c r="A2429" s="1">
        <v>296181</v>
      </c>
      <c r="B2429">
        <v>1</v>
      </c>
      <c r="C2429" s="1" t="s">
        <v>2450</v>
      </c>
      <c r="D2429">
        <v>2</v>
      </c>
      <c r="E2429">
        <v>4</v>
      </c>
      <c r="F2429">
        <v>24</v>
      </c>
      <c r="G2429">
        <v>1</v>
      </c>
      <c r="H2429">
        <v>33</v>
      </c>
      <c r="I2429">
        <v>6</v>
      </c>
      <c r="J2429">
        <v>1</v>
      </c>
      <c r="K2429">
        <v>1</v>
      </c>
      <c r="L2429">
        <v>14</v>
      </c>
      <c r="M2429">
        <v>2</v>
      </c>
      <c r="N2429">
        <v>3</v>
      </c>
      <c r="O2429">
        <v>5</v>
      </c>
      <c r="P2429">
        <v>1</v>
      </c>
      <c r="Q2429">
        <v>19.440000000000001</v>
      </c>
      <c r="R2429">
        <v>-1</v>
      </c>
      <c r="S2429">
        <v>1</v>
      </c>
      <c r="T2429">
        <v>176.8</v>
      </c>
      <c r="U2429">
        <v>86.6</v>
      </c>
      <c r="V2429">
        <v>27.704999999999998</v>
      </c>
      <c r="W2429">
        <v>0.90900000000000003</v>
      </c>
      <c r="X2429">
        <v>2</v>
      </c>
      <c r="Y2429">
        <v>3</v>
      </c>
      <c r="Z2429">
        <f>IF(AND(MIN(data!D2429:'data'!K2429, data!M2429:'data'!Y2429)&gt;=0, IF(data!L2429&lt;0, FALSE, data!L2429&lt;=95),COUNTA(data!D2429:'data'!Y2429)=22), 1, 0)</f>
        <v>0</v>
      </c>
      <c r="AA2429">
        <f>IF(data!D2429=3, IF(COUNTIFS(data!A:A, data!A2429, data!G:G, "&lt;&gt;2")=0, 1, 0), 0)</f>
        <v>0</v>
      </c>
      <c r="AB2429">
        <f>IF(AND(data!G2429=2, COUNTIFS(data!A:A, data!A2429, data!G:G, 2) = data!D2429), 1, 0)</f>
        <v>0</v>
      </c>
      <c r="AC2429" t="str">
        <f>IF(AB2429=1, data!D2429, "0")</f>
        <v>0</v>
      </c>
    </row>
    <row r="2430" spans="1:29" x14ac:dyDescent="0.25">
      <c r="A2430" s="1">
        <v>296181</v>
      </c>
      <c r="B2430">
        <v>2</v>
      </c>
      <c r="C2430" s="1" t="s">
        <v>2451</v>
      </c>
      <c r="D2430">
        <v>2</v>
      </c>
      <c r="E2430">
        <v>4</v>
      </c>
      <c r="F2430">
        <v>24</v>
      </c>
      <c r="G2430">
        <v>1</v>
      </c>
      <c r="H2430">
        <v>25</v>
      </c>
      <c r="I2430">
        <v>6</v>
      </c>
      <c r="J2430">
        <v>1</v>
      </c>
      <c r="K2430">
        <v>1</v>
      </c>
      <c r="L2430">
        <v>14</v>
      </c>
      <c r="M2430">
        <v>1</v>
      </c>
      <c r="N2430">
        <v>3</v>
      </c>
      <c r="O2430">
        <v>5</v>
      </c>
      <c r="P2430">
        <v>1</v>
      </c>
      <c r="Q2430">
        <v>23.19</v>
      </c>
      <c r="R2430">
        <v>-1</v>
      </c>
      <c r="S2430">
        <v>0</v>
      </c>
      <c r="T2430">
        <v>177.3</v>
      </c>
      <c r="U2430">
        <v>72</v>
      </c>
      <c r="V2430">
        <v>22.904</v>
      </c>
      <c r="W2430">
        <v>0.84299999999999997</v>
      </c>
      <c r="X2430">
        <v>1</v>
      </c>
      <c r="Y2430">
        <v>3</v>
      </c>
      <c r="Z2430">
        <f>IF(AND(MIN(data!D2430:'data'!K2430, data!M2430:'data'!Y2430)&gt;=0, IF(data!L2430&lt;0, FALSE, data!L2430&lt;=95),COUNTA(data!D2430:'data'!Y2430)=22), 1, 0)</f>
        <v>0</v>
      </c>
      <c r="AA2430">
        <f>IF(data!D2430=3, IF(COUNTIFS(data!A:A, data!A2430, data!G:G, "&lt;&gt;2")=0, 1, 0), 0)</f>
        <v>0</v>
      </c>
      <c r="AB2430">
        <f>IF(AND(data!G2430=2, COUNTIFS(data!A:A, data!A2430, data!G:G, 2) = data!D2430), 1, 0)</f>
        <v>0</v>
      </c>
      <c r="AC2430" t="str">
        <f>IF(AB2430=1, data!D2430, "0")</f>
        <v>0</v>
      </c>
    </row>
    <row r="2431" spans="1:29" x14ac:dyDescent="0.25">
      <c r="A2431" s="1">
        <v>296201</v>
      </c>
      <c r="B2431">
        <v>1</v>
      </c>
      <c r="C2431" s="1" t="s">
        <v>2452</v>
      </c>
      <c r="D2431">
        <v>1</v>
      </c>
      <c r="E2431">
        <v>4</v>
      </c>
      <c r="F2431">
        <v>24</v>
      </c>
      <c r="G2431">
        <v>2</v>
      </c>
      <c r="H2431">
        <v>49</v>
      </c>
      <c r="I2431">
        <v>3</v>
      </c>
      <c r="J2431">
        <v>1</v>
      </c>
      <c r="K2431">
        <v>1</v>
      </c>
      <c r="L2431">
        <v>3</v>
      </c>
      <c r="M2431">
        <v>3</v>
      </c>
      <c r="N2431">
        <v>4</v>
      </c>
      <c r="O2431">
        <v>2</v>
      </c>
      <c r="P2431">
        <v>1</v>
      </c>
      <c r="Q2431">
        <v>22.125</v>
      </c>
      <c r="R2431">
        <v>-1</v>
      </c>
      <c r="S2431">
        <v>8</v>
      </c>
      <c r="T2431">
        <v>173.2</v>
      </c>
      <c r="U2431">
        <v>86.1</v>
      </c>
      <c r="V2431">
        <v>28.702000000000002</v>
      </c>
      <c r="W2431">
        <v>1.054</v>
      </c>
      <c r="X2431">
        <v>2</v>
      </c>
      <c r="Y2431">
        <v>3</v>
      </c>
      <c r="Z2431">
        <f>IF(AND(MIN(data!D2431:'data'!K2431, data!M2431:'data'!Y2431)&gt;=0, IF(data!L2431&lt;0, FALSE, data!L2431&lt;=95),COUNTA(data!D2431:'data'!Y2431)=22), 1, 0)</f>
        <v>0</v>
      </c>
      <c r="AA2431">
        <f>IF(data!D2431=3, IF(COUNTIFS(data!A:A, data!A2431, data!G:G, "&lt;&gt;2")=0, 1, 0), 0)</f>
        <v>0</v>
      </c>
      <c r="AB2431">
        <f>IF(AND(data!G2431=2, COUNTIFS(data!A:A, data!A2431, data!G:G, 2) = data!D2431), 1, 0)</f>
        <v>1</v>
      </c>
      <c r="AC2431">
        <f>IF(AB2431=1, data!D2431, "0")</f>
        <v>1</v>
      </c>
    </row>
    <row r="2432" spans="1:29" x14ac:dyDescent="0.25">
      <c r="A2432" s="1">
        <v>296271</v>
      </c>
      <c r="B2432">
        <v>1</v>
      </c>
      <c r="C2432" s="1" t="s">
        <v>2453</v>
      </c>
      <c r="D2432">
        <v>1</v>
      </c>
      <c r="E2432">
        <v>4</v>
      </c>
      <c r="F2432">
        <v>24</v>
      </c>
      <c r="G2432">
        <v>2</v>
      </c>
      <c r="H2432">
        <v>63</v>
      </c>
      <c r="I2432">
        <v>2</v>
      </c>
      <c r="J2432">
        <v>1</v>
      </c>
      <c r="K2432">
        <v>1</v>
      </c>
      <c r="L2432">
        <v>96</v>
      </c>
      <c r="M2432">
        <v>4</v>
      </c>
      <c r="N2432">
        <v>1</v>
      </c>
      <c r="O2432">
        <v>5</v>
      </c>
      <c r="P2432">
        <v>1</v>
      </c>
      <c r="Q2432">
        <v>6.5</v>
      </c>
      <c r="R2432">
        <v>-1</v>
      </c>
      <c r="S2432">
        <v>3</v>
      </c>
      <c r="T2432">
        <v>158.9</v>
      </c>
      <c r="U2432">
        <v>60.7</v>
      </c>
      <c r="V2432">
        <v>24.04</v>
      </c>
      <c r="W2432">
        <v>-1</v>
      </c>
      <c r="X2432">
        <v>1</v>
      </c>
      <c r="Y2432">
        <v>1</v>
      </c>
      <c r="Z2432">
        <f>IF(AND(MIN(data!D2432:'data'!K2432, data!M2432:'data'!Y2432)&gt;=0, IF(data!L2432&lt;0, FALSE, data!L2432&lt;=95),COUNTA(data!D2432:'data'!Y2432)=22), 1, 0)</f>
        <v>0</v>
      </c>
      <c r="AA2432">
        <f>IF(data!D2432=3, IF(COUNTIFS(data!A:A, data!A2432, data!G:G, "&lt;&gt;2")=0, 1, 0), 0)</f>
        <v>0</v>
      </c>
      <c r="AB2432">
        <f>IF(AND(data!G2432=2, COUNTIFS(data!A:A, data!A2432, data!G:G, 2) = data!D2432), 1, 0)</f>
        <v>1</v>
      </c>
      <c r="AC2432">
        <f>IF(AB2432=1, data!D2432, "0")</f>
        <v>1</v>
      </c>
    </row>
    <row r="2433" spans="1:29" x14ac:dyDescent="0.25">
      <c r="A2433" s="1">
        <v>296371</v>
      </c>
      <c r="B2433">
        <v>1</v>
      </c>
      <c r="C2433" s="1" t="s">
        <v>2454</v>
      </c>
      <c r="D2433">
        <v>2</v>
      </c>
      <c r="E2433">
        <v>4</v>
      </c>
      <c r="F2433">
        <v>24</v>
      </c>
      <c r="G2433">
        <v>1</v>
      </c>
      <c r="H2433">
        <v>52</v>
      </c>
      <c r="I2433">
        <v>2</v>
      </c>
      <c r="J2433">
        <v>7</v>
      </c>
      <c r="K2433">
        <v>1</v>
      </c>
      <c r="L2433">
        <v>20</v>
      </c>
      <c r="M2433">
        <v>2</v>
      </c>
      <c r="N2433">
        <v>1</v>
      </c>
      <c r="O2433">
        <v>5</v>
      </c>
      <c r="P2433">
        <v>1</v>
      </c>
      <c r="Q2433">
        <v>17.460999999999999</v>
      </c>
      <c r="R2433">
        <v>-1</v>
      </c>
      <c r="S2433">
        <v>0</v>
      </c>
      <c r="T2433">
        <v>168.1</v>
      </c>
      <c r="U2433">
        <v>76.900000000000006</v>
      </c>
      <c r="V2433">
        <v>27.213999999999999</v>
      </c>
      <c r="W2433">
        <v>0.92</v>
      </c>
      <c r="X2433">
        <v>1</v>
      </c>
      <c r="Y2433">
        <v>3</v>
      </c>
      <c r="Z2433">
        <f>IF(AND(MIN(data!D2433:'data'!K2433, data!M2433:'data'!Y2433)&gt;=0, IF(data!L2433&lt;0, FALSE, data!L2433&lt;=95),COUNTA(data!D2433:'data'!Y2433)=22), 1, 0)</f>
        <v>0</v>
      </c>
      <c r="AA2433">
        <f>IF(data!D2433=3, IF(COUNTIFS(data!A:A, data!A2433, data!G:G, "&lt;&gt;2")=0, 1, 0), 0)</f>
        <v>0</v>
      </c>
      <c r="AB2433">
        <f>IF(AND(data!G2433=2, COUNTIFS(data!A:A, data!A2433, data!G:G, 2) = data!D2433), 1, 0)</f>
        <v>0</v>
      </c>
      <c r="AC2433" t="str">
        <f>IF(AB2433=1, data!D2433, "0")</f>
        <v>0</v>
      </c>
    </row>
    <row r="2434" spans="1:29" x14ac:dyDescent="0.25">
      <c r="A2434" s="1">
        <v>296371</v>
      </c>
      <c r="B2434">
        <v>2</v>
      </c>
      <c r="C2434" s="1" t="s">
        <v>2455</v>
      </c>
      <c r="D2434">
        <v>2</v>
      </c>
      <c r="E2434">
        <v>4</v>
      </c>
      <c r="F2434">
        <v>24</v>
      </c>
      <c r="G2434">
        <v>2</v>
      </c>
      <c r="H2434">
        <v>48</v>
      </c>
      <c r="I2434">
        <v>2</v>
      </c>
      <c r="J2434">
        <v>1</v>
      </c>
      <c r="K2434">
        <v>2</v>
      </c>
      <c r="L2434">
        <v>20</v>
      </c>
      <c r="M2434">
        <v>1</v>
      </c>
      <c r="N2434">
        <v>3</v>
      </c>
      <c r="O2434">
        <v>5</v>
      </c>
      <c r="P2434">
        <v>1</v>
      </c>
      <c r="Q2434">
        <v>5.5289999999999999</v>
      </c>
      <c r="R2434">
        <v>-1</v>
      </c>
      <c r="S2434">
        <v>1</v>
      </c>
      <c r="T2434">
        <v>-1</v>
      </c>
      <c r="U2434">
        <v>-1</v>
      </c>
      <c r="V2434">
        <v>-1</v>
      </c>
      <c r="W2434">
        <v>0.91400000000000003</v>
      </c>
      <c r="X2434">
        <v>2</v>
      </c>
      <c r="Y2434">
        <v>1</v>
      </c>
      <c r="Z2434">
        <f>IF(AND(MIN(data!D2434:'data'!K2434, data!M2434:'data'!Y2434)&gt;=0, IF(data!L2434&lt;0, FALSE, data!L2434&lt;=95),COUNTA(data!D2434:'data'!Y2434)=22), 1, 0)</f>
        <v>0</v>
      </c>
      <c r="AA2434">
        <f>IF(data!D2434=3, IF(COUNTIFS(data!A:A, data!A2434, data!G:G, "&lt;&gt;2")=0, 1, 0), 0)</f>
        <v>0</v>
      </c>
      <c r="AB2434">
        <f>IF(AND(data!G2434=2, COUNTIFS(data!A:A, data!A2434, data!G:G, 2) = data!D2434), 1, 0)</f>
        <v>0</v>
      </c>
      <c r="AC2434" t="str">
        <f>IF(AB2434=1, data!D2434, "0")</f>
        <v>0</v>
      </c>
    </row>
    <row r="2435" spans="1:29" x14ac:dyDescent="0.25">
      <c r="A2435" s="1">
        <v>297151</v>
      </c>
      <c r="B2435">
        <v>1</v>
      </c>
      <c r="C2435" s="1" t="s">
        <v>2456</v>
      </c>
      <c r="D2435">
        <v>4</v>
      </c>
      <c r="E2435">
        <v>8</v>
      </c>
      <c r="F2435">
        <v>17</v>
      </c>
      <c r="G2435">
        <v>1</v>
      </c>
      <c r="H2435">
        <v>58</v>
      </c>
      <c r="I2435">
        <v>2</v>
      </c>
      <c r="J2435">
        <v>1</v>
      </c>
      <c r="K2435">
        <v>6</v>
      </c>
      <c r="L2435">
        <v>13</v>
      </c>
      <c r="M2435">
        <v>1</v>
      </c>
      <c r="N2435">
        <v>4</v>
      </c>
      <c r="O2435">
        <v>3</v>
      </c>
      <c r="P2435">
        <v>1</v>
      </c>
      <c r="Q2435">
        <v>1.5529999999999999</v>
      </c>
      <c r="R2435">
        <v>-1</v>
      </c>
      <c r="S2435">
        <v>0</v>
      </c>
      <c r="T2435">
        <v>168.2</v>
      </c>
      <c r="U2435">
        <v>85.4</v>
      </c>
      <c r="V2435">
        <v>30.186</v>
      </c>
      <c r="W2435">
        <v>0.92400000000000004</v>
      </c>
      <c r="X2435">
        <v>2</v>
      </c>
      <c r="Y2435">
        <v>3</v>
      </c>
      <c r="Z2435">
        <f>IF(AND(MIN(data!D2435:'data'!K2435, data!M2435:'data'!Y2435)&gt;=0, IF(data!L2435&lt;0, FALSE, data!L2435&lt;=95),COUNTA(data!D2435:'data'!Y2435)=22), 1, 0)</f>
        <v>0</v>
      </c>
      <c r="AA2435">
        <f>IF(data!D2435=3, IF(COUNTIFS(data!A:A, data!A2435, data!G:G, "&lt;&gt;2")=0, 1, 0), 0)</f>
        <v>0</v>
      </c>
      <c r="AB2435">
        <f>IF(AND(data!G2435=2, COUNTIFS(data!A:A, data!A2435, data!G:G, 2) = data!D2435), 1, 0)</f>
        <v>0</v>
      </c>
      <c r="AC2435" t="str">
        <f>IF(AB2435=1, data!D2435, "0")</f>
        <v>0</v>
      </c>
    </row>
    <row r="2436" spans="1:29" x14ac:dyDescent="0.25">
      <c r="A2436" s="1">
        <v>297151</v>
      </c>
      <c r="B2436">
        <v>2</v>
      </c>
      <c r="C2436" s="1" t="s">
        <v>2457</v>
      </c>
      <c r="D2436">
        <v>4</v>
      </c>
      <c r="E2436">
        <v>8</v>
      </c>
      <c r="F2436">
        <v>17</v>
      </c>
      <c r="G2436">
        <v>2</v>
      </c>
      <c r="H2436">
        <v>39</v>
      </c>
      <c r="I2436">
        <v>2</v>
      </c>
      <c r="J2436">
        <v>1</v>
      </c>
      <c r="K2436">
        <v>4</v>
      </c>
      <c r="L2436">
        <v>13</v>
      </c>
      <c r="M2436">
        <v>2</v>
      </c>
      <c r="N2436">
        <v>1</v>
      </c>
      <c r="O2436">
        <v>5</v>
      </c>
      <c r="P2436">
        <v>1</v>
      </c>
      <c r="Q2436">
        <v>0.14399999999999999</v>
      </c>
      <c r="R2436">
        <v>-1</v>
      </c>
      <c r="S2436">
        <v>0</v>
      </c>
      <c r="T2436">
        <v>-1</v>
      </c>
      <c r="U2436">
        <v>-1</v>
      </c>
      <c r="V2436">
        <v>-1</v>
      </c>
      <c r="W2436">
        <v>0.81599999999999995</v>
      </c>
      <c r="X2436">
        <v>2</v>
      </c>
      <c r="Y2436">
        <v>1</v>
      </c>
      <c r="Z2436">
        <f>IF(AND(MIN(data!D2436:'data'!K2436, data!M2436:'data'!Y2436)&gt;=0, IF(data!L2436&lt;0, FALSE, data!L2436&lt;=95),COUNTA(data!D2436:'data'!Y2436)=22), 1, 0)</f>
        <v>0</v>
      </c>
      <c r="AA2436">
        <f>IF(data!D2436=3, IF(COUNTIFS(data!A:A, data!A2436, data!G:G, "&lt;&gt;2")=0, 1, 0), 0)</f>
        <v>0</v>
      </c>
      <c r="AB2436">
        <f>IF(AND(data!G2436=2, COUNTIFS(data!A:A, data!A2436, data!G:G, 2) = data!D2436), 1, 0)</f>
        <v>0</v>
      </c>
      <c r="AC2436" t="str">
        <f>IF(AB2436=1, data!D2436, "0")</f>
        <v>0</v>
      </c>
    </row>
    <row r="2437" spans="1:29" x14ac:dyDescent="0.25">
      <c r="A2437" s="1">
        <v>297151</v>
      </c>
      <c r="B2437">
        <v>3</v>
      </c>
      <c r="C2437" s="1" t="s">
        <v>2458</v>
      </c>
      <c r="D2437">
        <v>4</v>
      </c>
      <c r="E2437">
        <v>8</v>
      </c>
      <c r="F2437">
        <v>17</v>
      </c>
      <c r="G2437">
        <v>2</v>
      </c>
      <c r="H2437">
        <v>14</v>
      </c>
      <c r="I2437">
        <v>-1</v>
      </c>
      <c r="J2437">
        <v>1</v>
      </c>
      <c r="K2437">
        <v>-1</v>
      </c>
      <c r="L2437">
        <v>13</v>
      </c>
      <c r="M2437">
        <v>1</v>
      </c>
      <c r="N2437">
        <v>-1</v>
      </c>
      <c r="O2437">
        <v>-1</v>
      </c>
      <c r="P2437">
        <v>-1</v>
      </c>
      <c r="Q2437">
        <v>-1</v>
      </c>
      <c r="R2437">
        <v>-1</v>
      </c>
      <c r="S2437">
        <v>0</v>
      </c>
      <c r="T2437">
        <v>164.4</v>
      </c>
      <c r="U2437">
        <v>50.4</v>
      </c>
      <c r="V2437">
        <v>18.648</v>
      </c>
      <c r="W2437">
        <v>-1</v>
      </c>
      <c r="X2437">
        <v>1</v>
      </c>
      <c r="Y2437">
        <v>3</v>
      </c>
      <c r="Z2437">
        <f>IF(AND(MIN(data!D2437:'data'!K2437, data!M2437:'data'!Y2437)&gt;=0, IF(data!L2437&lt;0, FALSE, data!L2437&lt;=95),COUNTA(data!D2437:'data'!Y2437)=22), 1, 0)</f>
        <v>0</v>
      </c>
      <c r="AA2437">
        <f>IF(data!D2437=3, IF(COUNTIFS(data!A:A, data!A2437, data!G:G, "&lt;&gt;2")=0, 1, 0), 0)</f>
        <v>0</v>
      </c>
      <c r="AB2437">
        <f>IF(AND(data!G2437=2, COUNTIFS(data!A:A, data!A2437, data!G:G, 2) = data!D2437), 1, 0)</f>
        <v>0</v>
      </c>
      <c r="AC2437" t="str">
        <f>IF(AB2437=1, data!D2437, "0")</f>
        <v>0</v>
      </c>
    </row>
    <row r="2438" spans="1:29" x14ac:dyDescent="0.25">
      <c r="A2438" s="1">
        <v>297151</v>
      </c>
      <c r="B2438">
        <v>4</v>
      </c>
      <c r="C2438" s="1" t="s">
        <v>2459</v>
      </c>
      <c r="D2438">
        <v>4</v>
      </c>
      <c r="E2438">
        <v>8</v>
      </c>
      <c r="F2438">
        <v>17</v>
      </c>
      <c r="G2438">
        <v>2</v>
      </c>
      <c r="H2438">
        <v>12</v>
      </c>
      <c r="I2438">
        <v>-1</v>
      </c>
      <c r="J2438">
        <v>1</v>
      </c>
      <c r="K2438">
        <v>-1</v>
      </c>
      <c r="L2438">
        <v>13</v>
      </c>
      <c r="M2438">
        <v>1</v>
      </c>
      <c r="N2438">
        <v>-1</v>
      </c>
      <c r="O2438">
        <v>-1</v>
      </c>
      <c r="P2438">
        <v>-1</v>
      </c>
      <c r="Q2438">
        <v>-1</v>
      </c>
      <c r="R2438">
        <v>-1</v>
      </c>
      <c r="S2438">
        <v>-2</v>
      </c>
      <c r="T2438">
        <v>148.4</v>
      </c>
      <c r="U2438">
        <v>53.8</v>
      </c>
      <c r="V2438">
        <v>24.428999999999998</v>
      </c>
      <c r="W2438">
        <v>-1</v>
      </c>
      <c r="X2438">
        <v>-9</v>
      </c>
      <c r="Y2438">
        <v>3</v>
      </c>
      <c r="Z2438">
        <f>IF(AND(MIN(data!D2438:'data'!K2438, data!M2438:'data'!Y2438)&gt;=0, IF(data!L2438&lt;0, FALSE, data!L2438&lt;=95),COUNTA(data!D2438:'data'!Y2438)=22), 1, 0)</f>
        <v>0</v>
      </c>
      <c r="AA2438">
        <f>IF(data!D2438=3, IF(COUNTIFS(data!A:A, data!A2438, data!G:G, "&lt;&gt;2")=0, 1, 0), 0)</f>
        <v>0</v>
      </c>
      <c r="AB2438">
        <f>IF(AND(data!G2438=2, COUNTIFS(data!A:A, data!A2438, data!G:G, 2) = data!D2438), 1, 0)</f>
        <v>0</v>
      </c>
      <c r="AC2438" t="str">
        <f>IF(AB2438=1, data!D2438, "0")</f>
        <v>0</v>
      </c>
    </row>
    <row r="2439" spans="1:29" x14ac:dyDescent="0.25">
      <c r="A2439" s="1">
        <v>297181</v>
      </c>
      <c r="B2439">
        <v>1</v>
      </c>
      <c r="C2439" s="1" t="s">
        <v>2460</v>
      </c>
      <c r="D2439">
        <v>3</v>
      </c>
      <c r="E2439">
        <v>8</v>
      </c>
      <c r="F2439">
        <v>17</v>
      </c>
      <c r="G2439">
        <v>1</v>
      </c>
      <c r="H2439">
        <v>28</v>
      </c>
      <c r="I2439">
        <v>2</v>
      </c>
      <c r="J2439">
        <v>1</v>
      </c>
      <c r="K2439">
        <v>4</v>
      </c>
      <c r="L2439">
        <v>17</v>
      </c>
      <c r="M2439">
        <v>1</v>
      </c>
      <c r="N2439">
        <v>3</v>
      </c>
      <c r="O2439">
        <v>5</v>
      </c>
      <c r="P2439">
        <v>1</v>
      </c>
      <c r="Q2439">
        <v>7.125</v>
      </c>
      <c r="R2439">
        <v>-1</v>
      </c>
      <c r="S2439">
        <v>-2</v>
      </c>
      <c r="T2439">
        <v>181</v>
      </c>
      <c r="U2439">
        <v>88.2</v>
      </c>
      <c r="V2439">
        <v>26.922000000000001</v>
      </c>
      <c r="W2439">
        <v>0.879</v>
      </c>
      <c r="X2439">
        <v>-2</v>
      </c>
      <c r="Y2439">
        <v>-2</v>
      </c>
      <c r="Z2439">
        <f>IF(AND(MIN(data!D2439:'data'!K2439, data!M2439:'data'!Y2439)&gt;=0, IF(data!L2439&lt;0, FALSE, data!L2439&lt;=95),COUNTA(data!D2439:'data'!Y2439)=22), 1, 0)</f>
        <v>0</v>
      </c>
      <c r="AA2439">
        <f>IF(data!D2439=3, IF(COUNTIFS(data!A:A, data!A2439, data!G:G, "&lt;&gt;2")=0, 1, 0), 0)</f>
        <v>0</v>
      </c>
      <c r="AB2439">
        <f>IF(AND(data!G2439=2, COUNTIFS(data!A:A, data!A2439, data!G:G, 2) = data!D2439), 1, 0)</f>
        <v>0</v>
      </c>
      <c r="AC2439" t="str">
        <f>IF(AB2439=1, data!D2439, "0")</f>
        <v>0</v>
      </c>
    </row>
    <row r="2440" spans="1:29" x14ac:dyDescent="0.25">
      <c r="A2440" s="1">
        <v>297181</v>
      </c>
      <c r="B2440">
        <v>2</v>
      </c>
      <c r="C2440" s="1" t="s">
        <v>2461</v>
      </c>
      <c r="D2440">
        <v>3</v>
      </c>
      <c r="E2440">
        <v>8</v>
      </c>
      <c r="F2440">
        <v>17</v>
      </c>
      <c r="G2440">
        <v>2</v>
      </c>
      <c r="H2440">
        <v>26</v>
      </c>
      <c r="I2440">
        <v>2</v>
      </c>
      <c r="J2440">
        <v>1</v>
      </c>
      <c r="K2440">
        <v>4</v>
      </c>
      <c r="L2440">
        <v>17</v>
      </c>
      <c r="M2440">
        <v>2</v>
      </c>
      <c r="N2440">
        <v>1</v>
      </c>
      <c r="O2440">
        <v>5</v>
      </c>
      <c r="P2440">
        <v>2</v>
      </c>
      <c r="Q2440">
        <v>0.375</v>
      </c>
      <c r="R2440">
        <v>-1</v>
      </c>
      <c r="S2440">
        <v>-2</v>
      </c>
      <c r="T2440">
        <v>161.19999999999999</v>
      </c>
      <c r="U2440">
        <v>79.599999999999994</v>
      </c>
      <c r="V2440">
        <v>30.632999999999999</v>
      </c>
      <c r="W2440">
        <v>0.81499999999999995</v>
      </c>
      <c r="X2440">
        <v>-2</v>
      </c>
      <c r="Y2440">
        <v>-2</v>
      </c>
      <c r="Z2440">
        <f>IF(AND(MIN(data!D2440:'data'!K2440, data!M2440:'data'!Y2440)&gt;=0, IF(data!L2440&lt;0, FALSE, data!L2440&lt;=95),COUNTA(data!D2440:'data'!Y2440)=22), 1, 0)</f>
        <v>0</v>
      </c>
      <c r="AA2440">
        <f>IF(data!D2440=3, IF(COUNTIFS(data!A:A, data!A2440, data!G:G, "&lt;&gt;2")=0, 1, 0), 0)</f>
        <v>0</v>
      </c>
      <c r="AB2440">
        <f>IF(AND(data!G2440=2, COUNTIFS(data!A:A, data!A2440, data!G:G, 2) = data!D2440), 1, 0)</f>
        <v>0</v>
      </c>
      <c r="AC2440" t="str">
        <f>IF(AB2440=1, data!D2440, "0")</f>
        <v>0</v>
      </c>
    </row>
    <row r="2441" spans="1:29" x14ac:dyDescent="0.25">
      <c r="A2441" s="1">
        <v>297181</v>
      </c>
      <c r="B2441">
        <v>3</v>
      </c>
      <c r="C2441" s="1" t="s">
        <v>2462</v>
      </c>
      <c r="D2441">
        <v>3</v>
      </c>
      <c r="E2441">
        <v>8</v>
      </c>
      <c r="F2441">
        <v>17</v>
      </c>
      <c r="G2441">
        <v>1</v>
      </c>
      <c r="H2441">
        <v>0</v>
      </c>
      <c r="I2441">
        <v>-1</v>
      </c>
      <c r="J2441">
        <v>1</v>
      </c>
      <c r="K2441">
        <v>-1</v>
      </c>
      <c r="L2441">
        <v>17</v>
      </c>
      <c r="M2441">
        <v>2</v>
      </c>
      <c r="N2441">
        <v>-1</v>
      </c>
      <c r="O2441">
        <v>-1</v>
      </c>
      <c r="P2441">
        <v>-1</v>
      </c>
      <c r="Q2441">
        <v>-1</v>
      </c>
      <c r="R2441">
        <v>-1</v>
      </c>
      <c r="S2441">
        <v>-2</v>
      </c>
      <c r="T2441">
        <v>-1</v>
      </c>
      <c r="U2441">
        <v>7.9</v>
      </c>
      <c r="V2441">
        <v>-1</v>
      </c>
      <c r="W2441">
        <v>-1</v>
      </c>
      <c r="X2441">
        <v>-2</v>
      </c>
      <c r="Y2441">
        <v>-2</v>
      </c>
      <c r="Z2441">
        <f>IF(AND(MIN(data!D2441:'data'!K2441, data!M2441:'data'!Y2441)&gt;=0, IF(data!L2441&lt;0, FALSE, data!L2441&lt;=95),COUNTA(data!D2441:'data'!Y2441)=22), 1, 0)</f>
        <v>0</v>
      </c>
      <c r="AA2441">
        <f>IF(data!D2441=3, IF(COUNTIFS(data!A:A, data!A2441, data!G:G, "&lt;&gt;2")=0, 1, 0), 0)</f>
        <v>0</v>
      </c>
      <c r="AB2441">
        <f>IF(AND(data!G2441=2, COUNTIFS(data!A:A, data!A2441, data!G:G, 2) = data!D2441), 1, 0)</f>
        <v>0</v>
      </c>
      <c r="AC2441" t="str">
        <f>IF(AB2441=1, data!D2441, "0")</f>
        <v>0</v>
      </c>
    </row>
    <row r="2442" spans="1:29" x14ac:dyDescent="0.25">
      <c r="A2442" s="1">
        <v>297201</v>
      </c>
      <c r="B2442">
        <v>1</v>
      </c>
      <c r="C2442" s="1" t="s">
        <v>2463</v>
      </c>
      <c r="D2442">
        <v>2</v>
      </c>
      <c r="E2442">
        <v>8</v>
      </c>
      <c r="F2442">
        <v>17</v>
      </c>
      <c r="G2442">
        <v>2</v>
      </c>
      <c r="H2442">
        <v>20</v>
      </c>
      <c r="I2442">
        <v>1</v>
      </c>
      <c r="J2442">
        <v>1</v>
      </c>
      <c r="K2442">
        <v>3</v>
      </c>
      <c r="L2442">
        <v>7</v>
      </c>
      <c r="M2442">
        <v>2</v>
      </c>
      <c r="N2442">
        <v>4</v>
      </c>
      <c r="O2442">
        <v>1</v>
      </c>
      <c r="P2442">
        <v>1</v>
      </c>
      <c r="Q2442">
        <v>29.058</v>
      </c>
      <c r="R2442">
        <v>2</v>
      </c>
      <c r="S2442">
        <v>3</v>
      </c>
      <c r="T2442">
        <v>159</v>
      </c>
      <c r="U2442">
        <v>55.3</v>
      </c>
      <c r="V2442">
        <v>21.873999999999999</v>
      </c>
      <c r="W2442">
        <v>0.77800000000000002</v>
      </c>
      <c r="X2442">
        <v>2</v>
      </c>
      <c r="Y2442">
        <v>1</v>
      </c>
      <c r="Z2442">
        <f>IF(AND(MIN(data!D2442:'data'!K2442, data!M2442:'data'!Y2442)&gt;=0, IF(data!L2442&lt;0, FALSE, data!L2442&lt;=95),COUNTA(data!D2442:'data'!Y2442)=22), 1, 0)</f>
        <v>1</v>
      </c>
      <c r="AA2442">
        <f>IF(data!D2442=3, IF(COUNTIFS(data!A:A, data!A2442, data!G:G, "&lt;&gt;2")=0, 1, 0), 0)</f>
        <v>0</v>
      </c>
      <c r="AB2442">
        <f>IF(AND(data!G2442=2, COUNTIFS(data!A:A, data!A2442, data!G:G, 2) = data!D2442), 1, 0)</f>
        <v>1</v>
      </c>
      <c r="AC2442">
        <f>IF(AB2442=1, data!D2442, "0")</f>
        <v>2</v>
      </c>
    </row>
    <row r="2443" spans="1:29" x14ac:dyDescent="0.25">
      <c r="A2443" s="1">
        <v>297201</v>
      </c>
      <c r="B2443">
        <v>2</v>
      </c>
      <c r="C2443" s="1" t="s">
        <v>2464</v>
      </c>
      <c r="D2443">
        <v>2</v>
      </c>
      <c r="E2443">
        <v>8</v>
      </c>
      <c r="F2443">
        <v>17</v>
      </c>
      <c r="G2443">
        <v>2</v>
      </c>
      <c r="H2443">
        <v>2</v>
      </c>
      <c r="I2443">
        <v>-1</v>
      </c>
      <c r="J2443">
        <v>1</v>
      </c>
      <c r="K2443">
        <v>-1</v>
      </c>
      <c r="L2443">
        <v>7</v>
      </c>
      <c r="M2443">
        <v>1</v>
      </c>
      <c r="N2443">
        <v>-1</v>
      </c>
      <c r="O2443">
        <v>-1</v>
      </c>
      <c r="P2443">
        <v>-1</v>
      </c>
      <c r="Q2443">
        <v>-1</v>
      </c>
      <c r="R2443">
        <v>-1</v>
      </c>
      <c r="S2443">
        <v>-2</v>
      </c>
      <c r="T2443">
        <v>85.8</v>
      </c>
      <c r="U2443">
        <v>12.4</v>
      </c>
      <c r="V2443">
        <v>16.844000000000001</v>
      </c>
      <c r="W2443">
        <v>-1</v>
      </c>
      <c r="X2443">
        <v>-2</v>
      </c>
      <c r="Y2443">
        <v>-2</v>
      </c>
      <c r="Z2443">
        <f>IF(AND(MIN(data!D2443:'data'!K2443, data!M2443:'data'!Y2443)&gt;=0, IF(data!L2443&lt;0, FALSE, data!L2443&lt;=95),COUNTA(data!D2443:'data'!Y2443)=22), 1, 0)</f>
        <v>0</v>
      </c>
      <c r="AA2443">
        <f>IF(data!D2443=3, IF(COUNTIFS(data!A:A, data!A2443, data!G:G, "&lt;&gt;2")=0, 1, 0), 0)</f>
        <v>0</v>
      </c>
      <c r="AB2443">
        <f>IF(AND(data!G2443=2, COUNTIFS(data!A:A, data!A2443, data!G:G, 2) = data!D2443), 1, 0)</f>
        <v>1</v>
      </c>
      <c r="AC2443">
        <f>IF(AB2443=1, data!D2443, "0")</f>
        <v>2</v>
      </c>
    </row>
    <row r="2444" spans="1:29" x14ac:dyDescent="0.25">
      <c r="A2444" s="1">
        <v>297251</v>
      </c>
      <c r="B2444">
        <v>1</v>
      </c>
      <c r="C2444" s="1" t="s">
        <v>2465</v>
      </c>
      <c r="D2444">
        <v>2</v>
      </c>
      <c r="E2444">
        <v>8</v>
      </c>
      <c r="F2444">
        <v>17</v>
      </c>
      <c r="G2444">
        <v>1</v>
      </c>
      <c r="H2444">
        <v>59</v>
      </c>
      <c r="I2444">
        <v>2</v>
      </c>
      <c r="J2444">
        <v>1</v>
      </c>
      <c r="K2444">
        <v>3</v>
      </c>
      <c r="L2444">
        <v>21</v>
      </c>
      <c r="M2444">
        <v>1</v>
      </c>
      <c r="N2444">
        <v>1</v>
      </c>
      <c r="O2444">
        <v>5</v>
      </c>
      <c r="P2444">
        <v>1</v>
      </c>
      <c r="Q2444">
        <v>19.125</v>
      </c>
      <c r="R2444">
        <v>-1</v>
      </c>
      <c r="S2444">
        <v>0</v>
      </c>
      <c r="T2444">
        <v>180</v>
      </c>
      <c r="U2444">
        <v>98.7</v>
      </c>
      <c r="V2444">
        <v>30.463000000000001</v>
      </c>
      <c r="W2444">
        <v>0.99399999999999999</v>
      </c>
      <c r="X2444">
        <v>2</v>
      </c>
      <c r="Y2444">
        <v>1</v>
      </c>
      <c r="Z2444">
        <f>IF(AND(MIN(data!D2444:'data'!K2444, data!M2444:'data'!Y2444)&gt;=0, IF(data!L2444&lt;0, FALSE, data!L2444&lt;=95),COUNTA(data!D2444:'data'!Y2444)=22), 1, 0)</f>
        <v>0</v>
      </c>
      <c r="AA2444">
        <f>IF(data!D2444=3, IF(COUNTIFS(data!A:A, data!A2444, data!G:G, "&lt;&gt;2")=0, 1, 0), 0)</f>
        <v>0</v>
      </c>
      <c r="AB2444">
        <f>IF(AND(data!G2444=2, COUNTIFS(data!A:A, data!A2444, data!G:G, 2) = data!D2444), 1, 0)</f>
        <v>0</v>
      </c>
      <c r="AC2444" t="str">
        <f>IF(AB2444=1, data!D2444, "0")</f>
        <v>0</v>
      </c>
    </row>
    <row r="2445" spans="1:29" x14ac:dyDescent="0.25">
      <c r="A2445" s="1">
        <v>297251</v>
      </c>
      <c r="B2445">
        <v>2</v>
      </c>
      <c r="C2445" s="1" t="s">
        <v>2466</v>
      </c>
      <c r="D2445">
        <v>2</v>
      </c>
      <c r="E2445">
        <v>8</v>
      </c>
      <c r="F2445">
        <v>17</v>
      </c>
      <c r="G2445">
        <v>2</v>
      </c>
      <c r="H2445">
        <v>59</v>
      </c>
      <c r="I2445">
        <v>2</v>
      </c>
      <c r="J2445">
        <v>1</v>
      </c>
      <c r="K2445">
        <v>4</v>
      </c>
      <c r="L2445">
        <v>21</v>
      </c>
      <c r="M2445">
        <v>1</v>
      </c>
      <c r="N2445">
        <v>2</v>
      </c>
      <c r="O2445">
        <v>5</v>
      </c>
      <c r="P2445">
        <v>1</v>
      </c>
      <c r="Q2445">
        <v>23.62</v>
      </c>
      <c r="R2445">
        <v>-1</v>
      </c>
      <c r="S2445">
        <v>0</v>
      </c>
      <c r="T2445">
        <v>171.1</v>
      </c>
      <c r="U2445">
        <v>68.3</v>
      </c>
      <c r="V2445">
        <v>23.33</v>
      </c>
      <c r="W2445">
        <v>0.80600000000000005</v>
      </c>
      <c r="X2445">
        <v>1</v>
      </c>
      <c r="Y2445">
        <v>3</v>
      </c>
      <c r="Z2445">
        <f>IF(AND(MIN(data!D2445:'data'!K2445, data!M2445:'data'!Y2445)&gt;=0, IF(data!L2445&lt;0, FALSE, data!L2445&lt;=95),COUNTA(data!D2445:'data'!Y2445)=22), 1, 0)</f>
        <v>0</v>
      </c>
      <c r="AA2445">
        <f>IF(data!D2445=3, IF(COUNTIFS(data!A:A, data!A2445, data!G:G, "&lt;&gt;2")=0, 1, 0), 0)</f>
        <v>0</v>
      </c>
      <c r="AB2445">
        <f>IF(AND(data!G2445=2, COUNTIFS(data!A:A, data!A2445, data!G:G, 2) = data!D2445), 1, 0)</f>
        <v>0</v>
      </c>
      <c r="AC2445" t="str">
        <f>IF(AB2445=1, data!D2445, "0")</f>
        <v>0</v>
      </c>
    </row>
    <row r="2446" spans="1:29" x14ac:dyDescent="0.25">
      <c r="A2446" s="1">
        <v>297341</v>
      </c>
      <c r="B2446">
        <v>1</v>
      </c>
      <c r="C2446" s="1" t="s">
        <v>2467</v>
      </c>
      <c r="D2446">
        <v>2</v>
      </c>
      <c r="E2446">
        <v>8</v>
      </c>
      <c r="F2446">
        <v>17</v>
      </c>
      <c r="G2446">
        <v>1</v>
      </c>
      <c r="H2446">
        <v>23</v>
      </c>
      <c r="I2446">
        <v>1</v>
      </c>
      <c r="J2446">
        <v>1</v>
      </c>
      <c r="K2446">
        <v>1</v>
      </c>
      <c r="L2446">
        <v>-1</v>
      </c>
      <c r="M2446">
        <v>2</v>
      </c>
      <c r="N2446">
        <v>4</v>
      </c>
      <c r="O2446">
        <v>3</v>
      </c>
      <c r="P2446">
        <v>1</v>
      </c>
      <c r="Q2446">
        <v>48.75</v>
      </c>
      <c r="R2446">
        <v>2</v>
      </c>
      <c r="S2446">
        <v>2</v>
      </c>
      <c r="T2446">
        <v>191.4</v>
      </c>
      <c r="U2446">
        <v>79.7</v>
      </c>
      <c r="V2446">
        <v>21.756</v>
      </c>
      <c r="W2446">
        <v>-1</v>
      </c>
      <c r="X2446">
        <v>3</v>
      </c>
      <c r="Y2446">
        <v>2</v>
      </c>
      <c r="Z2446">
        <f>IF(AND(MIN(data!D2446:'data'!K2446, data!M2446:'data'!Y2446)&gt;=0, IF(data!L2446&lt;0, FALSE, data!L2446&lt;=95),COUNTA(data!D2446:'data'!Y2446)=22), 1, 0)</f>
        <v>0</v>
      </c>
      <c r="AA2446">
        <f>IF(data!D2446=3, IF(COUNTIFS(data!A:A, data!A2446, data!G:G, "&lt;&gt;2")=0, 1, 0), 0)</f>
        <v>0</v>
      </c>
      <c r="AB2446">
        <f>IF(AND(data!G2446=2, COUNTIFS(data!A:A, data!A2446, data!G:G, 2) = data!D2446), 1, 0)</f>
        <v>0</v>
      </c>
      <c r="AC2446" t="str">
        <f>IF(AB2446=1, data!D2446, "0")</f>
        <v>0</v>
      </c>
    </row>
    <row r="2447" spans="1:29" x14ac:dyDescent="0.25">
      <c r="A2447" s="1">
        <v>297341</v>
      </c>
      <c r="B2447">
        <v>2</v>
      </c>
      <c r="C2447" s="1" t="s">
        <v>2468</v>
      </c>
      <c r="D2447">
        <v>2</v>
      </c>
      <c r="E2447">
        <v>8</v>
      </c>
      <c r="F2447">
        <v>17</v>
      </c>
      <c r="G2447">
        <v>1</v>
      </c>
      <c r="H2447">
        <v>24</v>
      </c>
      <c r="I2447">
        <v>1</v>
      </c>
      <c r="J2447">
        <v>1</v>
      </c>
      <c r="K2447">
        <v>1</v>
      </c>
      <c r="L2447">
        <v>-1</v>
      </c>
      <c r="M2447">
        <v>2</v>
      </c>
      <c r="N2447">
        <v>1</v>
      </c>
      <c r="O2447">
        <v>5</v>
      </c>
      <c r="P2447">
        <v>1</v>
      </c>
      <c r="Q2447">
        <v>12.574999999999999</v>
      </c>
      <c r="R2447">
        <v>4</v>
      </c>
      <c r="S2447">
        <v>1</v>
      </c>
      <c r="T2447">
        <v>183.4</v>
      </c>
      <c r="U2447">
        <v>87.1</v>
      </c>
      <c r="V2447">
        <v>25.895</v>
      </c>
      <c r="W2447">
        <v>-1</v>
      </c>
      <c r="X2447">
        <v>1</v>
      </c>
      <c r="Y2447">
        <v>3</v>
      </c>
      <c r="Z2447">
        <f>IF(AND(MIN(data!D2447:'data'!K2447, data!M2447:'data'!Y2447)&gt;=0, IF(data!L2447&lt;0, FALSE, data!L2447&lt;=95),COUNTA(data!D2447:'data'!Y2447)=22), 1, 0)</f>
        <v>0</v>
      </c>
      <c r="AA2447">
        <f>IF(data!D2447=3, IF(COUNTIFS(data!A:A, data!A2447, data!G:G, "&lt;&gt;2")=0, 1, 0), 0)</f>
        <v>0</v>
      </c>
      <c r="AB2447">
        <f>IF(AND(data!G2447=2, COUNTIFS(data!A:A, data!A2447, data!G:G, 2) = data!D2447), 1, 0)</f>
        <v>0</v>
      </c>
      <c r="AC2447" t="str">
        <f>IF(AB2447=1, data!D2447, "0")</f>
        <v>0</v>
      </c>
    </row>
    <row r="2448" spans="1:29" x14ac:dyDescent="0.25">
      <c r="A2448" s="1">
        <v>297351</v>
      </c>
      <c r="B2448">
        <v>1</v>
      </c>
      <c r="C2448" s="1" t="s">
        <v>2469</v>
      </c>
      <c r="D2448">
        <v>1</v>
      </c>
      <c r="E2448">
        <v>8</v>
      </c>
      <c r="F2448">
        <v>17</v>
      </c>
      <c r="G2448">
        <v>1</v>
      </c>
      <c r="H2448">
        <v>17</v>
      </c>
      <c r="I2448">
        <v>1</v>
      </c>
      <c r="J2448">
        <v>1</v>
      </c>
      <c r="K2448">
        <v>4</v>
      </c>
      <c r="L2448">
        <v>-1</v>
      </c>
      <c r="M2448">
        <v>2</v>
      </c>
      <c r="N2448">
        <v>1</v>
      </c>
      <c r="O2448">
        <v>5</v>
      </c>
      <c r="P2448">
        <v>1</v>
      </c>
      <c r="Q2448">
        <v>7.5</v>
      </c>
      <c r="R2448">
        <v>4</v>
      </c>
      <c r="S2448">
        <v>0</v>
      </c>
      <c r="T2448">
        <v>163.4</v>
      </c>
      <c r="U2448">
        <v>56.3</v>
      </c>
      <c r="V2448">
        <v>21.085999999999999</v>
      </c>
      <c r="W2448">
        <v>0.73699999999999999</v>
      </c>
      <c r="X2448">
        <v>2</v>
      </c>
      <c r="Y2448">
        <v>1</v>
      </c>
      <c r="Z2448">
        <f>IF(AND(MIN(data!D2448:'data'!K2448, data!M2448:'data'!Y2448)&gt;=0, IF(data!L2448&lt;0, FALSE, data!L2448&lt;=95),COUNTA(data!D2448:'data'!Y2448)=22), 1, 0)</f>
        <v>0</v>
      </c>
      <c r="AA2448">
        <f>IF(data!D2448=3, IF(COUNTIFS(data!A:A, data!A2448, data!G:G, "&lt;&gt;2")=0, 1, 0), 0)</f>
        <v>0</v>
      </c>
      <c r="AB2448">
        <f>IF(AND(data!G2448=2, COUNTIFS(data!A:A, data!A2448, data!G:G, 2) = data!D2448), 1, 0)</f>
        <v>0</v>
      </c>
      <c r="AC2448" t="str">
        <f>IF(AB2448=1, data!D2448, "0")</f>
        <v>0</v>
      </c>
    </row>
    <row r="2449" spans="1:29" x14ac:dyDescent="0.25">
      <c r="A2449" s="1">
        <v>298051</v>
      </c>
      <c r="B2449">
        <v>1</v>
      </c>
      <c r="C2449" s="1" t="s">
        <v>2470</v>
      </c>
      <c r="D2449">
        <v>1</v>
      </c>
      <c r="E2449">
        <v>6</v>
      </c>
      <c r="F2449">
        <v>1</v>
      </c>
      <c r="G2449">
        <v>1</v>
      </c>
      <c r="H2449">
        <v>30</v>
      </c>
      <c r="I2449">
        <v>4</v>
      </c>
      <c r="J2449">
        <v>1</v>
      </c>
      <c r="K2449">
        <v>1</v>
      </c>
      <c r="L2449">
        <v>14</v>
      </c>
      <c r="M2449">
        <v>2</v>
      </c>
      <c r="N2449">
        <v>2</v>
      </c>
      <c r="O2449">
        <v>5</v>
      </c>
      <c r="P2449">
        <v>1</v>
      </c>
      <c r="Q2449">
        <v>15.259</v>
      </c>
      <c r="R2449">
        <v>-1</v>
      </c>
      <c r="S2449">
        <v>0</v>
      </c>
      <c r="T2449">
        <v>162.6</v>
      </c>
      <c r="U2449">
        <v>61.2</v>
      </c>
      <c r="V2449">
        <v>23.148</v>
      </c>
      <c r="W2449">
        <v>0.81399999999999995</v>
      </c>
      <c r="X2449">
        <v>1</v>
      </c>
      <c r="Y2449">
        <v>1</v>
      </c>
      <c r="Z2449">
        <f>IF(AND(MIN(data!D2449:'data'!K2449, data!M2449:'data'!Y2449)&gt;=0, IF(data!L2449&lt;0, FALSE, data!L2449&lt;=95),COUNTA(data!D2449:'data'!Y2449)=22), 1, 0)</f>
        <v>0</v>
      </c>
      <c r="AA2449">
        <f>IF(data!D2449=3, IF(COUNTIFS(data!A:A, data!A2449, data!G:G, "&lt;&gt;2")=0, 1, 0), 0)</f>
        <v>0</v>
      </c>
      <c r="AB2449">
        <f>IF(AND(data!G2449=2, COUNTIFS(data!A:A, data!A2449, data!G:G, 2) = data!D2449), 1, 0)</f>
        <v>0</v>
      </c>
      <c r="AC2449" t="str">
        <f>IF(AB2449=1, data!D2449, "0")</f>
        <v>0</v>
      </c>
    </row>
    <row r="2450" spans="1:29" x14ac:dyDescent="0.25">
      <c r="A2450" s="1">
        <v>298151</v>
      </c>
      <c r="B2450">
        <v>1</v>
      </c>
      <c r="C2450" s="1" t="s">
        <v>2471</v>
      </c>
      <c r="D2450">
        <v>1</v>
      </c>
      <c r="E2450">
        <v>6</v>
      </c>
      <c r="F2450">
        <v>1</v>
      </c>
      <c r="G2450">
        <v>1</v>
      </c>
      <c r="H2450">
        <v>24</v>
      </c>
      <c r="I2450">
        <v>1</v>
      </c>
      <c r="J2450">
        <v>5</v>
      </c>
      <c r="K2450">
        <v>1</v>
      </c>
      <c r="L2450">
        <v>9</v>
      </c>
      <c r="M2450">
        <v>2</v>
      </c>
      <c r="N2450">
        <v>1</v>
      </c>
      <c r="O2450">
        <v>5</v>
      </c>
      <c r="P2450">
        <v>1</v>
      </c>
      <c r="Q2450">
        <v>9.5500000000000007</v>
      </c>
      <c r="R2450">
        <v>4</v>
      </c>
      <c r="S2450">
        <v>0</v>
      </c>
      <c r="T2450">
        <v>160</v>
      </c>
      <c r="U2450">
        <v>64.7</v>
      </c>
      <c r="V2450">
        <v>25.273</v>
      </c>
      <c r="W2450">
        <v>0.89800000000000002</v>
      </c>
      <c r="X2450">
        <v>2</v>
      </c>
      <c r="Y2450">
        <v>1</v>
      </c>
      <c r="Z2450">
        <f>IF(AND(MIN(data!D2450:'data'!K2450, data!M2450:'data'!Y2450)&gt;=0, IF(data!L2450&lt;0, FALSE, data!L2450&lt;=95),COUNTA(data!D2450:'data'!Y2450)=22), 1, 0)</f>
        <v>1</v>
      </c>
      <c r="AA2450">
        <f>IF(data!D2450=3, IF(COUNTIFS(data!A:A, data!A2450, data!G:G, "&lt;&gt;2")=0, 1, 0), 0)</f>
        <v>0</v>
      </c>
      <c r="AB2450">
        <f>IF(AND(data!G2450=2, COUNTIFS(data!A:A, data!A2450, data!G:G, 2) = data!D2450), 1, 0)</f>
        <v>0</v>
      </c>
      <c r="AC2450" t="str">
        <f>IF(AB2450=1, data!D2450, "0")</f>
        <v>0</v>
      </c>
    </row>
    <row r="2451" spans="1:29" x14ac:dyDescent="0.25">
      <c r="A2451" s="1">
        <v>298201</v>
      </c>
      <c r="B2451">
        <v>1</v>
      </c>
      <c r="C2451" s="1" t="s">
        <v>2472</v>
      </c>
      <c r="D2451">
        <v>2</v>
      </c>
      <c r="E2451">
        <v>6</v>
      </c>
      <c r="F2451">
        <v>1</v>
      </c>
      <c r="G2451">
        <v>2</v>
      </c>
      <c r="H2451">
        <v>42</v>
      </c>
      <c r="I2451">
        <v>2</v>
      </c>
      <c r="J2451">
        <v>1</v>
      </c>
      <c r="K2451">
        <v>1</v>
      </c>
      <c r="L2451">
        <v>19</v>
      </c>
      <c r="M2451">
        <v>1</v>
      </c>
      <c r="N2451">
        <v>1</v>
      </c>
      <c r="O2451">
        <v>5</v>
      </c>
      <c r="P2451">
        <v>1</v>
      </c>
      <c r="Q2451">
        <v>5.3079999999999998</v>
      </c>
      <c r="R2451">
        <v>-1</v>
      </c>
      <c r="S2451">
        <v>2</v>
      </c>
      <c r="T2451">
        <v>151.80000000000001</v>
      </c>
      <c r="U2451">
        <v>63.3</v>
      </c>
      <c r="V2451">
        <v>27.47</v>
      </c>
      <c r="W2451">
        <v>0.75600000000000001</v>
      </c>
      <c r="X2451">
        <v>2</v>
      </c>
      <c r="Y2451">
        <v>1</v>
      </c>
      <c r="Z2451">
        <f>IF(AND(MIN(data!D2451:'data'!K2451, data!M2451:'data'!Y2451)&gt;=0, IF(data!L2451&lt;0, FALSE, data!L2451&lt;=95),COUNTA(data!D2451:'data'!Y2451)=22), 1, 0)</f>
        <v>0</v>
      </c>
      <c r="AA2451">
        <f>IF(data!D2451=3, IF(COUNTIFS(data!A:A, data!A2451, data!G:G, "&lt;&gt;2")=0, 1, 0), 0)</f>
        <v>0</v>
      </c>
      <c r="AB2451">
        <f>IF(AND(data!G2451=2, COUNTIFS(data!A:A, data!A2451, data!G:G, 2) = data!D2451), 1, 0)</f>
        <v>0</v>
      </c>
      <c r="AC2451" t="str">
        <f>IF(AB2451=1, data!D2451, "0")</f>
        <v>0</v>
      </c>
    </row>
    <row r="2452" spans="1:29" x14ac:dyDescent="0.25">
      <c r="A2452" s="1">
        <v>298201</v>
      </c>
      <c r="B2452">
        <v>2</v>
      </c>
      <c r="C2452" s="1" t="s">
        <v>2473</v>
      </c>
      <c r="D2452">
        <v>2</v>
      </c>
      <c r="E2452">
        <v>6</v>
      </c>
      <c r="F2452">
        <v>1</v>
      </c>
      <c r="G2452">
        <v>1</v>
      </c>
      <c r="H2452">
        <v>44</v>
      </c>
      <c r="I2452">
        <v>2</v>
      </c>
      <c r="J2452">
        <v>1</v>
      </c>
      <c r="K2452">
        <v>1</v>
      </c>
      <c r="L2452">
        <v>19</v>
      </c>
      <c r="M2452">
        <v>1</v>
      </c>
      <c r="N2452">
        <v>1</v>
      </c>
      <c r="O2452">
        <v>5</v>
      </c>
      <c r="P2452">
        <v>1</v>
      </c>
      <c r="Q2452">
        <v>13.44</v>
      </c>
      <c r="R2452">
        <v>-1</v>
      </c>
      <c r="S2452">
        <v>0</v>
      </c>
      <c r="T2452">
        <v>186.1</v>
      </c>
      <c r="U2452">
        <v>80.8</v>
      </c>
      <c r="V2452">
        <v>23.33</v>
      </c>
      <c r="W2452">
        <v>0.84499999999999997</v>
      </c>
      <c r="X2452">
        <v>1</v>
      </c>
      <c r="Y2452">
        <v>3</v>
      </c>
      <c r="Z2452">
        <f>IF(AND(MIN(data!D2452:'data'!K2452, data!M2452:'data'!Y2452)&gt;=0, IF(data!L2452&lt;0, FALSE, data!L2452&lt;=95),COUNTA(data!D2452:'data'!Y2452)=22), 1, 0)</f>
        <v>0</v>
      </c>
      <c r="AA2452">
        <f>IF(data!D2452=3, IF(COUNTIFS(data!A:A, data!A2452, data!G:G, "&lt;&gt;2")=0, 1, 0), 0)</f>
        <v>0</v>
      </c>
      <c r="AB2452">
        <f>IF(AND(data!G2452=2, COUNTIFS(data!A:A, data!A2452, data!G:G, 2) = data!D2452), 1, 0)</f>
        <v>0</v>
      </c>
      <c r="AC2452" t="str">
        <f>IF(AB2452=1, data!D2452, "0")</f>
        <v>0</v>
      </c>
    </row>
    <row r="2453" spans="1:29" x14ac:dyDescent="0.25">
      <c r="A2453" s="1">
        <v>298251</v>
      </c>
      <c r="B2453">
        <v>1</v>
      </c>
      <c r="C2453" s="1" t="s">
        <v>2474</v>
      </c>
      <c r="D2453">
        <v>1</v>
      </c>
      <c r="E2453">
        <v>6</v>
      </c>
      <c r="F2453">
        <v>1</v>
      </c>
      <c r="G2453">
        <v>2</v>
      </c>
      <c r="H2453">
        <v>39</v>
      </c>
      <c r="I2453">
        <v>3</v>
      </c>
      <c r="J2453">
        <v>1</v>
      </c>
      <c r="K2453">
        <v>2</v>
      </c>
      <c r="L2453">
        <v>19</v>
      </c>
      <c r="M2453">
        <v>2</v>
      </c>
      <c r="N2453">
        <v>4</v>
      </c>
      <c r="O2453">
        <v>2</v>
      </c>
      <c r="P2453">
        <v>1</v>
      </c>
      <c r="Q2453">
        <v>4.9039999999999999</v>
      </c>
      <c r="R2453">
        <v>-1</v>
      </c>
      <c r="S2453">
        <v>0</v>
      </c>
      <c r="T2453">
        <v>181.2</v>
      </c>
      <c r="U2453">
        <v>79.7</v>
      </c>
      <c r="V2453">
        <v>24.274000000000001</v>
      </c>
      <c r="W2453">
        <v>1.0009999999999999</v>
      </c>
      <c r="X2453">
        <v>1</v>
      </c>
      <c r="Y2453">
        <v>3</v>
      </c>
      <c r="Z2453">
        <f>IF(AND(MIN(data!D2453:'data'!K2453, data!M2453:'data'!Y2453)&gt;=0, IF(data!L2453&lt;0, FALSE, data!L2453&lt;=95),COUNTA(data!D2453:'data'!Y2453)=22), 1, 0)</f>
        <v>0</v>
      </c>
      <c r="AA2453">
        <f>IF(data!D2453=3, IF(COUNTIFS(data!A:A, data!A2453, data!G:G, "&lt;&gt;2")=0, 1, 0), 0)</f>
        <v>0</v>
      </c>
      <c r="AB2453">
        <f>IF(AND(data!G2453=2, COUNTIFS(data!A:A, data!A2453, data!G:G, 2) = data!D2453), 1, 0)</f>
        <v>1</v>
      </c>
      <c r="AC2453">
        <f>IF(AB2453=1, data!D2453, "0")</f>
        <v>1</v>
      </c>
    </row>
    <row r="2454" spans="1:29" x14ac:dyDescent="0.25">
      <c r="A2454" s="1">
        <v>298271</v>
      </c>
      <c r="B2454">
        <v>1</v>
      </c>
      <c r="C2454" s="1" t="s">
        <v>2475</v>
      </c>
      <c r="D2454">
        <v>1</v>
      </c>
      <c r="E2454">
        <v>6</v>
      </c>
      <c r="F2454">
        <v>1</v>
      </c>
      <c r="G2454">
        <v>2</v>
      </c>
      <c r="H2454">
        <v>26</v>
      </c>
      <c r="I2454">
        <v>1</v>
      </c>
      <c r="J2454">
        <v>5</v>
      </c>
      <c r="K2454">
        <v>1</v>
      </c>
      <c r="L2454">
        <v>12</v>
      </c>
      <c r="M2454">
        <v>2</v>
      </c>
      <c r="N2454">
        <v>1</v>
      </c>
      <c r="O2454">
        <v>5</v>
      </c>
      <c r="P2454">
        <v>1</v>
      </c>
      <c r="Q2454">
        <v>3</v>
      </c>
      <c r="R2454">
        <v>-1</v>
      </c>
      <c r="S2454">
        <v>0</v>
      </c>
      <c r="T2454">
        <v>146.80000000000001</v>
      </c>
      <c r="U2454">
        <v>54.6</v>
      </c>
      <c r="V2454">
        <v>25.335999999999999</v>
      </c>
      <c r="W2454">
        <v>0.84</v>
      </c>
      <c r="X2454">
        <v>2</v>
      </c>
      <c r="Y2454">
        <v>1</v>
      </c>
      <c r="Z2454">
        <f>IF(AND(MIN(data!D2454:'data'!K2454, data!M2454:'data'!Y2454)&gt;=0, IF(data!L2454&lt;0, FALSE, data!L2454&lt;=95),COUNTA(data!D2454:'data'!Y2454)=22), 1, 0)</f>
        <v>0</v>
      </c>
      <c r="AA2454">
        <f>IF(data!D2454=3, IF(COUNTIFS(data!A:A, data!A2454, data!G:G, "&lt;&gt;2")=0, 1, 0), 0)</f>
        <v>0</v>
      </c>
      <c r="AB2454">
        <f>IF(AND(data!G2454=2, COUNTIFS(data!A:A, data!A2454, data!G:G, 2) = data!D2454), 1, 0)</f>
        <v>1</v>
      </c>
      <c r="AC2454">
        <f>IF(AB2454=1, data!D2454, "0")</f>
        <v>1</v>
      </c>
    </row>
    <row r="2455" spans="1:29" x14ac:dyDescent="0.25">
      <c r="A2455" s="1">
        <v>298341</v>
      </c>
      <c r="B2455">
        <v>1</v>
      </c>
      <c r="C2455" s="1" t="s">
        <v>2476</v>
      </c>
      <c r="D2455">
        <v>4</v>
      </c>
      <c r="E2455">
        <v>6</v>
      </c>
      <c r="F2455">
        <v>1</v>
      </c>
      <c r="G2455">
        <v>1</v>
      </c>
      <c r="H2455">
        <v>39</v>
      </c>
      <c r="I2455">
        <v>2</v>
      </c>
      <c r="J2455">
        <v>1</v>
      </c>
      <c r="K2455">
        <v>1</v>
      </c>
      <c r="L2455">
        <v>20</v>
      </c>
      <c r="M2455">
        <v>1</v>
      </c>
      <c r="N2455">
        <v>1</v>
      </c>
      <c r="O2455">
        <v>5</v>
      </c>
      <c r="P2455">
        <v>1</v>
      </c>
      <c r="Q2455">
        <v>6.87</v>
      </c>
      <c r="R2455">
        <v>-1</v>
      </c>
      <c r="S2455">
        <v>0</v>
      </c>
      <c r="T2455">
        <v>174.7</v>
      </c>
      <c r="U2455">
        <v>86.4</v>
      </c>
      <c r="V2455">
        <v>28.309000000000001</v>
      </c>
      <c r="W2455">
        <v>-1</v>
      </c>
      <c r="X2455">
        <v>2</v>
      </c>
      <c r="Y2455">
        <v>1</v>
      </c>
      <c r="Z2455">
        <f>IF(AND(MIN(data!D2455:'data'!K2455, data!M2455:'data'!Y2455)&gt;=0, IF(data!L2455&lt;0, FALSE, data!L2455&lt;=95),COUNTA(data!D2455:'data'!Y2455)=22), 1, 0)</f>
        <v>0</v>
      </c>
      <c r="AA2455">
        <f>IF(data!D2455=3, IF(COUNTIFS(data!A:A, data!A2455, data!G:G, "&lt;&gt;2")=0, 1, 0), 0)</f>
        <v>0</v>
      </c>
      <c r="AB2455">
        <f>IF(AND(data!G2455=2, COUNTIFS(data!A:A, data!A2455, data!G:G, 2) = data!D2455), 1, 0)</f>
        <v>0</v>
      </c>
      <c r="AC2455" t="str">
        <f>IF(AB2455=1, data!D2455, "0")</f>
        <v>0</v>
      </c>
    </row>
    <row r="2456" spans="1:29" x14ac:dyDescent="0.25">
      <c r="A2456" s="1">
        <v>298341</v>
      </c>
      <c r="B2456">
        <v>2</v>
      </c>
      <c r="C2456" s="1" t="s">
        <v>2477</v>
      </c>
      <c r="D2456">
        <v>4</v>
      </c>
      <c r="E2456">
        <v>6</v>
      </c>
      <c r="F2456">
        <v>1</v>
      </c>
      <c r="G2456">
        <v>2</v>
      </c>
      <c r="H2456">
        <v>39</v>
      </c>
      <c r="I2456">
        <v>2</v>
      </c>
      <c r="J2456">
        <v>1</v>
      </c>
      <c r="K2456">
        <v>1</v>
      </c>
      <c r="L2456">
        <v>20</v>
      </c>
      <c r="M2456">
        <v>1</v>
      </c>
      <c r="N2456">
        <v>1</v>
      </c>
      <c r="O2456">
        <v>5</v>
      </c>
      <c r="P2456">
        <v>1</v>
      </c>
      <c r="Q2456">
        <v>6.2667999999999999</v>
      </c>
      <c r="R2456">
        <v>-1</v>
      </c>
      <c r="S2456">
        <v>0</v>
      </c>
      <c r="T2456">
        <v>163.9</v>
      </c>
      <c r="U2456">
        <v>71.5</v>
      </c>
      <c r="V2456">
        <v>26.616</v>
      </c>
      <c r="W2456">
        <v>0.76500000000000001</v>
      </c>
      <c r="X2456">
        <v>2</v>
      </c>
      <c r="Y2456">
        <v>1</v>
      </c>
      <c r="Z2456">
        <f>IF(AND(MIN(data!D2456:'data'!K2456, data!M2456:'data'!Y2456)&gt;=0, IF(data!L2456&lt;0, FALSE, data!L2456&lt;=95),COUNTA(data!D2456:'data'!Y2456)=22), 1, 0)</f>
        <v>0</v>
      </c>
      <c r="AA2456">
        <f>IF(data!D2456=3, IF(COUNTIFS(data!A:A, data!A2456, data!G:G, "&lt;&gt;2")=0, 1, 0), 0)</f>
        <v>0</v>
      </c>
      <c r="AB2456">
        <f>IF(AND(data!G2456=2, COUNTIFS(data!A:A, data!A2456, data!G:G, 2) = data!D2456), 1, 0)</f>
        <v>0</v>
      </c>
      <c r="AC2456" t="str">
        <f>IF(AB2456=1, data!D2456, "0")</f>
        <v>0</v>
      </c>
    </row>
    <row r="2457" spans="1:29" x14ac:dyDescent="0.25">
      <c r="A2457" s="1">
        <v>298341</v>
      </c>
      <c r="B2457">
        <v>3</v>
      </c>
      <c r="C2457" s="1" t="s">
        <v>2478</v>
      </c>
      <c r="D2457">
        <v>4</v>
      </c>
      <c r="E2457">
        <v>6</v>
      </c>
      <c r="F2457">
        <v>1</v>
      </c>
      <c r="G2457">
        <v>2</v>
      </c>
      <c r="H2457">
        <v>11</v>
      </c>
      <c r="I2457">
        <v>-1</v>
      </c>
      <c r="J2457">
        <v>1</v>
      </c>
      <c r="K2457">
        <v>-1</v>
      </c>
      <c r="L2457">
        <v>20</v>
      </c>
      <c r="M2457">
        <v>1</v>
      </c>
      <c r="N2457">
        <v>-1</v>
      </c>
      <c r="O2457">
        <v>-1</v>
      </c>
      <c r="P2457">
        <v>-1</v>
      </c>
      <c r="Q2457">
        <v>-1</v>
      </c>
      <c r="R2457">
        <v>-1</v>
      </c>
      <c r="S2457">
        <v>-2</v>
      </c>
      <c r="T2457">
        <v>157.6</v>
      </c>
      <c r="U2457">
        <v>53.4</v>
      </c>
      <c r="V2457">
        <v>21.5</v>
      </c>
      <c r="W2457">
        <v>-1</v>
      </c>
      <c r="X2457">
        <v>2</v>
      </c>
      <c r="Y2457">
        <v>1</v>
      </c>
      <c r="Z2457">
        <f>IF(AND(MIN(data!D2457:'data'!K2457, data!M2457:'data'!Y2457)&gt;=0, IF(data!L2457&lt;0, FALSE, data!L2457&lt;=95),COUNTA(data!D2457:'data'!Y2457)=22), 1, 0)</f>
        <v>0</v>
      </c>
      <c r="AA2457">
        <f>IF(data!D2457=3, IF(COUNTIFS(data!A:A, data!A2457, data!G:G, "&lt;&gt;2")=0, 1, 0), 0)</f>
        <v>0</v>
      </c>
      <c r="AB2457">
        <f>IF(AND(data!G2457=2, COUNTIFS(data!A:A, data!A2457, data!G:G, 2) = data!D2457), 1, 0)</f>
        <v>0</v>
      </c>
      <c r="AC2457" t="str">
        <f>IF(AB2457=1, data!D2457, "0")</f>
        <v>0</v>
      </c>
    </row>
    <row r="2458" spans="1:29" x14ac:dyDescent="0.25">
      <c r="A2458" s="1">
        <v>298341</v>
      </c>
      <c r="B2458">
        <v>4</v>
      </c>
      <c r="C2458" s="1" t="s">
        <v>2479</v>
      </c>
      <c r="D2458">
        <v>4</v>
      </c>
      <c r="E2458">
        <v>6</v>
      </c>
      <c r="F2458">
        <v>1</v>
      </c>
      <c r="G2458">
        <v>1</v>
      </c>
      <c r="H2458">
        <v>8</v>
      </c>
      <c r="I2458">
        <v>-1</v>
      </c>
      <c r="J2458">
        <v>1</v>
      </c>
      <c r="K2458">
        <v>-1</v>
      </c>
      <c r="L2458">
        <v>20</v>
      </c>
      <c r="M2458">
        <v>1</v>
      </c>
      <c r="N2458">
        <v>-1</v>
      </c>
      <c r="O2458">
        <v>-1</v>
      </c>
      <c r="P2458">
        <v>-1</v>
      </c>
      <c r="Q2458">
        <v>-1</v>
      </c>
      <c r="R2458">
        <v>-1</v>
      </c>
      <c r="S2458">
        <v>-2</v>
      </c>
      <c r="T2458">
        <v>139.19999999999999</v>
      </c>
      <c r="U2458">
        <v>37.9</v>
      </c>
      <c r="V2458">
        <v>19.559999999999999</v>
      </c>
      <c r="W2458">
        <v>-1</v>
      </c>
      <c r="X2458">
        <v>-8</v>
      </c>
      <c r="Y2458">
        <v>3</v>
      </c>
      <c r="Z2458">
        <f>IF(AND(MIN(data!D2458:'data'!K2458, data!M2458:'data'!Y2458)&gt;=0, IF(data!L2458&lt;0, FALSE, data!L2458&lt;=95),COUNTA(data!D2458:'data'!Y2458)=22), 1, 0)</f>
        <v>0</v>
      </c>
      <c r="AA2458">
        <f>IF(data!D2458=3, IF(COUNTIFS(data!A:A, data!A2458, data!G:G, "&lt;&gt;2")=0, 1, 0), 0)</f>
        <v>0</v>
      </c>
      <c r="AB2458">
        <f>IF(AND(data!G2458=2, COUNTIFS(data!A:A, data!A2458, data!G:G, 2) = data!D2458), 1, 0)</f>
        <v>0</v>
      </c>
      <c r="AC2458" t="str">
        <f>IF(AB2458=1, data!D2458, "0")</f>
        <v>0</v>
      </c>
    </row>
    <row r="2459" spans="1:29" x14ac:dyDescent="0.25">
      <c r="A2459" s="1">
        <v>298351</v>
      </c>
      <c r="B2459">
        <v>1</v>
      </c>
      <c r="C2459" s="1" t="s">
        <v>2480</v>
      </c>
      <c r="D2459">
        <v>1</v>
      </c>
      <c r="E2459">
        <v>6</v>
      </c>
      <c r="F2459">
        <v>1</v>
      </c>
      <c r="G2459">
        <v>1</v>
      </c>
      <c r="H2459">
        <v>72</v>
      </c>
      <c r="I2459">
        <v>2</v>
      </c>
      <c r="J2459">
        <v>1</v>
      </c>
      <c r="K2459">
        <v>2</v>
      </c>
      <c r="L2459">
        <v>8</v>
      </c>
      <c r="M2459">
        <v>1</v>
      </c>
      <c r="N2459">
        <v>3</v>
      </c>
      <c r="O2459">
        <v>5</v>
      </c>
      <c r="P2459">
        <v>1</v>
      </c>
      <c r="Q2459">
        <v>16.25</v>
      </c>
      <c r="R2459">
        <v>-1</v>
      </c>
      <c r="S2459">
        <v>1</v>
      </c>
      <c r="T2459">
        <v>174.3</v>
      </c>
      <c r="U2459">
        <v>83.8</v>
      </c>
      <c r="V2459">
        <v>27.582999999999998</v>
      </c>
      <c r="W2459">
        <v>0.97799999999999998</v>
      </c>
      <c r="X2459">
        <v>2</v>
      </c>
      <c r="Y2459">
        <v>1</v>
      </c>
      <c r="Z2459">
        <f>IF(AND(MIN(data!D2459:'data'!K2459, data!M2459:'data'!Y2459)&gt;=0, IF(data!L2459&lt;0, FALSE, data!L2459&lt;=95),COUNTA(data!D2459:'data'!Y2459)=22), 1, 0)</f>
        <v>0</v>
      </c>
      <c r="AA2459">
        <f>IF(data!D2459=3, IF(COUNTIFS(data!A:A, data!A2459, data!G:G, "&lt;&gt;2")=0, 1, 0), 0)</f>
        <v>0</v>
      </c>
      <c r="AB2459">
        <f>IF(AND(data!G2459=2, COUNTIFS(data!A:A, data!A2459, data!G:G, 2) = data!D2459), 1, 0)</f>
        <v>0</v>
      </c>
      <c r="AC2459" t="str">
        <f>IF(AB2459=1, data!D2459, "0")</f>
        <v>0</v>
      </c>
    </row>
    <row r="2460" spans="1:29" x14ac:dyDescent="0.25">
      <c r="A2460" s="1">
        <v>298371</v>
      </c>
      <c r="B2460">
        <v>1</v>
      </c>
      <c r="C2460" s="1" t="s">
        <v>2481</v>
      </c>
      <c r="D2460">
        <v>1</v>
      </c>
      <c r="E2460">
        <v>6</v>
      </c>
      <c r="F2460">
        <v>1</v>
      </c>
      <c r="G2460">
        <v>1</v>
      </c>
      <c r="H2460">
        <v>49</v>
      </c>
      <c r="I2460">
        <v>1</v>
      </c>
      <c r="J2460">
        <v>1</v>
      </c>
      <c r="K2460">
        <v>1</v>
      </c>
      <c r="L2460">
        <v>14</v>
      </c>
      <c r="M2460">
        <v>1</v>
      </c>
      <c r="N2460">
        <v>2</v>
      </c>
      <c r="O2460">
        <v>5</v>
      </c>
      <c r="P2460">
        <v>1</v>
      </c>
      <c r="Q2460">
        <v>12.183</v>
      </c>
      <c r="R2460">
        <v>-1</v>
      </c>
      <c r="S2460">
        <v>0</v>
      </c>
      <c r="T2460">
        <v>152.1</v>
      </c>
      <c r="U2460">
        <v>50.6</v>
      </c>
      <c r="V2460">
        <v>21.872</v>
      </c>
      <c r="W2460">
        <v>0.76900000000000002</v>
      </c>
      <c r="X2460">
        <v>1</v>
      </c>
      <c r="Y2460">
        <v>3</v>
      </c>
      <c r="Z2460">
        <f>IF(AND(MIN(data!D2460:'data'!K2460, data!M2460:'data'!Y2460)&gt;=0, IF(data!L2460&lt;0, FALSE, data!L2460&lt;=95),COUNTA(data!D2460:'data'!Y2460)=22), 1, 0)</f>
        <v>0</v>
      </c>
      <c r="AA2460">
        <f>IF(data!D2460=3, IF(COUNTIFS(data!A:A, data!A2460, data!G:G, "&lt;&gt;2")=0, 1, 0), 0)</f>
        <v>0</v>
      </c>
      <c r="AB2460">
        <f>IF(AND(data!G2460=2, COUNTIFS(data!A:A, data!A2460, data!G:G, 2) = data!D2460), 1, 0)</f>
        <v>0</v>
      </c>
      <c r="AC2460" t="str">
        <f>IF(AB2460=1, data!D2460, "0")</f>
        <v>0</v>
      </c>
    </row>
    <row r="2461" spans="1:29" x14ac:dyDescent="0.25">
      <c r="A2461" s="1">
        <v>299181</v>
      </c>
      <c r="B2461">
        <v>1</v>
      </c>
      <c r="C2461" s="1" t="s">
        <v>2482</v>
      </c>
      <c r="D2461">
        <v>2</v>
      </c>
      <c r="E2461">
        <v>8</v>
      </c>
      <c r="F2461">
        <v>17</v>
      </c>
      <c r="G2461">
        <v>1</v>
      </c>
      <c r="H2461">
        <v>68</v>
      </c>
      <c r="I2461">
        <v>2</v>
      </c>
      <c r="J2461">
        <v>1</v>
      </c>
      <c r="K2461">
        <v>3</v>
      </c>
      <c r="L2461">
        <v>9</v>
      </c>
      <c r="M2461">
        <v>2</v>
      </c>
      <c r="N2461">
        <v>3</v>
      </c>
      <c r="O2461">
        <v>5</v>
      </c>
      <c r="P2461">
        <v>1</v>
      </c>
      <c r="Q2461">
        <v>1.2410000000000001</v>
      </c>
      <c r="R2461">
        <v>-1</v>
      </c>
      <c r="S2461">
        <v>0</v>
      </c>
      <c r="T2461">
        <v>165.5</v>
      </c>
      <c r="U2461">
        <v>80.2</v>
      </c>
      <c r="V2461">
        <v>29.28</v>
      </c>
      <c r="W2461">
        <v>0.94799999999999995</v>
      </c>
      <c r="X2461">
        <v>1</v>
      </c>
      <c r="Y2461">
        <v>3</v>
      </c>
      <c r="Z2461">
        <f>IF(AND(MIN(data!D2461:'data'!K2461, data!M2461:'data'!Y2461)&gt;=0, IF(data!L2461&lt;0, FALSE, data!L2461&lt;=95),COUNTA(data!D2461:'data'!Y2461)=22), 1, 0)</f>
        <v>0</v>
      </c>
      <c r="AA2461">
        <f>IF(data!D2461=3, IF(COUNTIFS(data!A:A, data!A2461, data!G:G, "&lt;&gt;2")=0, 1, 0), 0)</f>
        <v>0</v>
      </c>
      <c r="AB2461">
        <f>IF(AND(data!G2461=2, COUNTIFS(data!A:A, data!A2461, data!G:G, 2) = data!D2461), 1, 0)</f>
        <v>0</v>
      </c>
      <c r="AC2461" t="str">
        <f>IF(AB2461=1, data!D2461, "0")</f>
        <v>0</v>
      </c>
    </row>
    <row r="2462" spans="1:29" x14ac:dyDescent="0.25">
      <c r="A2462" s="1">
        <v>299181</v>
      </c>
      <c r="B2462">
        <v>2</v>
      </c>
      <c r="C2462" s="1" t="s">
        <v>2483</v>
      </c>
      <c r="D2462">
        <v>2</v>
      </c>
      <c r="E2462">
        <v>8</v>
      </c>
      <c r="F2462">
        <v>17</v>
      </c>
      <c r="G2462">
        <v>2</v>
      </c>
      <c r="H2462">
        <v>66</v>
      </c>
      <c r="I2462">
        <v>2</v>
      </c>
      <c r="J2462">
        <v>1</v>
      </c>
      <c r="K2462">
        <v>2</v>
      </c>
      <c r="L2462">
        <v>9</v>
      </c>
      <c r="M2462">
        <v>2</v>
      </c>
      <c r="N2462">
        <v>2</v>
      </c>
      <c r="O2462">
        <v>5</v>
      </c>
      <c r="P2462">
        <v>1</v>
      </c>
      <c r="Q2462">
        <v>1.2410000000000001</v>
      </c>
      <c r="R2462">
        <v>-1</v>
      </c>
      <c r="S2462">
        <v>0</v>
      </c>
      <c r="T2462">
        <v>154.30000000000001</v>
      </c>
      <c r="U2462">
        <v>80.900000000000006</v>
      </c>
      <c r="V2462">
        <v>33.978999999999999</v>
      </c>
      <c r="W2462">
        <v>0.85199999999999998</v>
      </c>
      <c r="X2462">
        <v>2</v>
      </c>
      <c r="Y2462">
        <v>1</v>
      </c>
      <c r="Z2462">
        <f>IF(AND(MIN(data!D2462:'data'!K2462, data!M2462:'data'!Y2462)&gt;=0, IF(data!L2462&lt;0, FALSE, data!L2462&lt;=95),COUNTA(data!D2462:'data'!Y2462)=22), 1, 0)</f>
        <v>0</v>
      </c>
      <c r="AA2462">
        <f>IF(data!D2462=3, IF(COUNTIFS(data!A:A, data!A2462, data!G:G, "&lt;&gt;2")=0, 1, 0), 0)</f>
        <v>0</v>
      </c>
      <c r="AB2462">
        <f>IF(AND(data!G2462=2, COUNTIFS(data!A:A, data!A2462, data!G:G, 2) = data!D2462), 1, 0)</f>
        <v>0</v>
      </c>
      <c r="AC2462" t="str">
        <f>IF(AB2462=1, data!D2462, "0")</f>
        <v>0</v>
      </c>
    </row>
    <row r="2463" spans="1:29" x14ac:dyDescent="0.25">
      <c r="A2463" s="1">
        <v>299251</v>
      </c>
      <c r="B2463">
        <v>1</v>
      </c>
      <c r="C2463" s="1" t="s">
        <v>2484</v>
      </c>
      <c r="D2463">
        <v>1</v>
      </c>
      <c r="E2463">
        <v>8</v>
      </c>
      <c r="F2463">
        <v>17</v>
      </c>
      <c r="G2463">
        <v>2</v>
      </c>
      <c r="H2463">
        <v>43</v>
      </c>
      <c r="I2463">
        <v>4</v>
      </c>
      <c r="J2463">
        <v>1</v>
      </c>
      <c r="K2463">
        <v>4</v>
      </c>
      <c r="L2463">
        <v>14</v>
      </c>
      <c r="M2463">
        <v>1</v>
      </c>
      <c r="N2463">
        <v>3</v>
      </c>
      <c r="O2463">
        <v>5</v>
      </c>
      <c r="P2463">
        <v>1</v>
      </c>
      <c r="Q2463">
        <v>27.75</v>
      </c>
      <c r="R2463">
        <v>-1</v>
      </c>
      <c r="S2463">
        <v>0</v>
      </c>
      <c r="T2463">
        <v>184.2</v>
      </c>
      <c r="U2463">
        <v>94.2</v>
      </c>
      <c r="V2463">
        <v>27.763000000000002</v>
      </c>
      <c r="W2463">
        <v>0.88300000000000001</v>
      </c>
      <c r="X2463">
        <v>1</v>
      </c>
      <c r="Y2463">
        <v>3</v>
      </c>
      <c r="Z2463">
        <f>IF(AND(MIN(data!D2463:'data'!K2463, data!M2463:'data'!Y2463)&gt;=0, IF(data!L2463&lt;0, FALSE, data!L2463&lt;=95),COUNTA(data!D2463:'data'!Y2463)=22), 1, 0)</f>
        <v>0</v>
      </c>
      <c r="AA2463">
        <f>IF(data!D2463=3, IF(COUNTIFS(data!A:A, data!A2463, data!G:G, "&lt;&gt;2")=0, 1, 0), 0)</f>
        <v>0</v>
      </c>
      <c r="AB2463">
        <f>IF(AND(data!G2463=2, COUNTIFS(data!A:A, data!A2463, data!G:G, 2) = data!D2463), 1, 0)</f>
        <v>1</v>
      </c>
      <c r="AC2463">
        <f>IF(AB2463=1, data!D2463, "0")</f>
        <v>1</v>
      </c>
    </row>
    <row r="2464" spans="1:29" x14ac:dyDescent="0.25">
      <c r="A2464" s="1">
        <v>299351</v>
      </c>
      <c r="B2464">
        <v>1</v>
      </c>
      <c r="C2464" s="1" t="s">
        <v>2485</v>
      </c>
      <c r="D2464">
        <v>2</v>
      </c>
      <c r="E2464">
        <v>8</v>
      </c>
      <c r="F2464">
        <v>17</v>
      </c>
      <c r="G2464">
        <v>1</v>
      </c>
      <c r="H2464">
        <v>58</v>
      </c>
      <c r="I2464">
        <v>2</v>
      </c>
      <c r="J2464">
        <v>1</v>
      </c>
      <c r="K2464">
        <v>5</v>
      </c>
      <c r="L2464">
        <v>96</v>
      </c>
      <c r="M2464">
        <v>2</v>
      </c>
      <c r="N2464">
        <v>1</v>
      </c>
      <c r="O2464">
        <v>5</v>
      </c>
      <c r="P2464">
        <v>1</v>
      </c>
      <c r="Q2464">
        <v>32.825000000000003</v>
      </c>
      <c r="R2464">
        <v>-1</v>
      </c>
      <c r="S2464">
        <v>0</v>
      </c>
      <c r="T2464">
        <v>174.4</v>
      </c>
      <c r="U2464">
        <v>76.099999999999994</v>
      </c>
      <c r="V2464">
        <v>25.02</v>
      </c>
      <c r="W2464">
        <v>-1</v>
      </c>
      <c r="X2464">
        <v>1</v>
      </c>
      <c r="Y2464">
        <v>3</v>
      </c>
      <c r="Z2464">
        <f>IF(AND(MIN(data!D2464:'data'!K2464, data!M2464:'data'!Y2464)&gt;=0, IF(data!L2464&lt;0, FALSE, data!L2464&lt;=95),COUNTA(data!D2464:'data'!Y2464)=22), 1, 0)</f>
        <v>0</v>
      </c>
      <c r="AA2464">
        <f>IF(data!D2464=3, IF(COUNTIFS(data!A:A, data!A2464, data!G:G, "&lt;&gt;2")=0, 1, 0), 0)</f>
        <v>0</v>
      </c>
      <c r="AB2464">
        <f>IF(AND(data!G2464=2, COUNTIFS(data!A:A, data!A2464, data!G:G, 2) = data!D2464), 1, 0)</f>
        <v>0</v>
      </c>
      <c r="AC2464" t="str">
        <f>IF(AB2464=1, data!D2464, "0")</f>
        <v>0</v>
      </c>
    </row>
    <row r="2465" spans="1:29" x14ac:dyDescent="0.25">
      <c r="A2465" s="1">
        <v>299351</v>
      </c>
      <c r="B2465">
        <v>2</v>
      </c>
      <c r="C2465" s="1" t="s">
        <v>2486</v>
      </c>
      <c r="D2465">
        <v>2</v>
      </c>
      <c r="E2465">
        <v>8</v>
      </c>
      <c r="F2465">
        <v>17</v>
      </c>
      <c r="G2465">
        <v>2</v>
      </c>
      <c r="H2465">
        <v>30</v>
      </c>
      <c r="I2465">
        <v>1</v>
      </c>
      <c r="J2465">
        <v>1</v>
      </c>
      <c r="K2465">
        <v>3</v>
      </c>
      <c r="L2465">
        <v>96</v>
      </c>
      <c r="M2465">
        <v>2</v>
      </c>
      <c r="N2465">
        <v>3</v>
      </c>
      <c r="O2465">
        <v>5</v>
      </c>
      <c r="P2465">
        <v>1</v>
      </c>
      <c r="Q2465">
        <v>3.375</v>
      </c>
      <c r="R2465">
        <v>-1</v>
      </c>
      <c r="S2465">
        <v>8</v>
      </c>
      <c r="T2465">
        <v>171.4</v>
      </c>
      <c r="U2465">
        <v>71.5</v>
      </c>
      <c r="V2465">
        <v>24.338000000000001</v>
      </c>
      <c r="W2465">
        <v>0.82099999999999995</v>
      </c>
      <c r="X2465">
        <v>1</v>
      </c>
      <c r="Y2465">
        <v>1</v>
      </c>
      <c r="Z2465">
        <f>IF(AND(MIN(data!D2465:'data'!K2465, data!M2465:'data'!Y2465)&gt;=0, IF(data!L2465&lt;0, FALSE, data!L2465&lt;=95),COUNTA(data!D2465:'data'!Y2465)=22), 1, 0)</f>
        <v>0</v>
      </c>
      <c r="AA2465">
        <f>IF(data!D2465=3, IF(COUNTIFS(data!A:A, data!A2465, data!G:G, "&lt;&gt;2")=0, 1, 0), 0)</f>
        <v>0</v>
      </c>
      <c r="AB2465">
        <f>IF(AND(data!G2465=2, COUNTIFS(data!A:A, data!A2465, data!G:G, 2) = data!D2465), 1, 0)</f>
        <v>0</v>
      </c>
      <c r="AC2465" t="str">
        <f>IF(AB2465=1, data!D2465, "0")</f>
        <v>0</v>
      </c>
    </row>
    <row r="2466" spans="1:29" x14ac:dyDescent="0.25">
      <c r="A2466" s="1">
        <v>299371</v>
      </c>
      <c r="B2466">
        <v>1</v>
      </c>
      <c r="C2466" s="1" t="s">
        <v>2487</v>
      </c>
      <c r="D2466">
        <v>1</v>
      </c>
      <c r="E2466">
        <v>8</v>
      </c>
      <c r="F2466">
        <v>17</v>
      </c>
      <c r="G2466">
        <v>2</v>
      </c>
      <c r="H2466">
        <v>83</v>
      </c>
      <c r="I2466">
        <v>5</v>
      </c>
      <c r="J2466">
        <v>1</v>
      </c>
      <c r="K2466">
        <v>4</v>
      </c>
      <c r="L2466">
        <v>11</v>
      </c>
      <c r="M2466">
        <v>3</v>
      </c>
      <c r="N2466">
        <v>1</v>
      </c>
      <c r="O2466">
        <v>5</v>
      </c>
      <c r="P2466">
        <v>1</v>
      </c>
      <c r="Q2466">
        <v>10.529</v>
      </c>
      <c r="R2466">
        <v>-1</v>
      </c>
      <c r="S2466">
        <v>-9</v>
      </c>
      <c r="T2466">
        <v>-1</v>
      </c>
      <c r="U2466">
        <v>-1</v>
      </c>
      <c r="V2466">
        <v>-1</v>
      </c>
      <c r="W2466">
        <v>-1</v>
      </c>
      <c r="X2466">
        <v>-8</v>
      </c>
      <c r="Y2466">
        <v>3</v>
      </c>
      <c r="Z2466">
        <f>IF(AND(MIN(data!D2466:'data'!K2466, data!M2466:'data'!Y2466)&gt;=0, IF(data!L2466&lt;0, FALSE, data!L2466&lt;=95),COUNTA(data!D2466:'data'!Y2466)=22), 1, 0)</f>
        <v>0</v>
      </c>
      <c r="AA2466">
        <f>IF(data!D2466=3, IF(COUNTIFS(data!A:A, data!A2466, data!G:G, "&lt;&gt;2")=0, 1, 0), 0)</f>
        <v>0</v>
      </c>
      <c r="AB2466">
        <f>IF(AND(data!G2466=2, COUNTIFS(data!A:A, data!A2466, data!G:G, 2) = data!D2466), 1, 0)</f>
        <v>1</v>
      </c>
      <c r="AC2466">
        <f>IF(AB2466=1, data!D2466, "0")</f>
        <v>1</v>
      </c>
    </row>
    <row r="2467" spans="1:29" x14ac:dyDescent="0.25">
      <c r="A2467" s="1">
        <v>300051</v>
      </c>
      <c r="B2467">
        <v>1</v>
      </c>
      <c r="C2467" s="1" t="s">
        <v>2488</v>
      </c>
      <c r="D2467">
        <v>1</v>
      </c>
      <c r="E2467">
        <v>2</v>
      </c>
      <c r="F2467">
        <v>15</v>
      </c>
      <c r="G2467">
        <v>2</v>
      </c>
      <c r="H2467">
        <v>48</v>
      </c>
      <c r="I2467">
        <v>4</v>
      </c>
      <c r="J2467">
        <v>1</v>
      </c>
      <c r="K2467">
        <v>2</v>
      </c>
      <c r="L2467">
        <v>4</v>
      </c>
      <c r="M2467">
        <v>2</v>
      </c>
      <c r="N2467">
        <v>4</v>
      </c>
      <c r="O2467">
        <v>2</v>
      </c>
      <c r="P2467">
        <v>1</v>
      </c>
      <c r="Q2467">
        <v>25.86</v>
      </c>
      <c r="R2467">
        <v>-1</v>
      </c>
      <c r="S2467">
        <v>2</v>
      </c>
      <c r="T2467">
        <v>174.4</v>
      </c>
      <c r="U2467">
        <v>65.5</v>
      </c>
      <c r="V2467">
        <v>21.535</v>
      </c>
      <c r="W2467">
        <v>-1</v>
      </c>
      <c r="X2467">
        <v>3</v>
      </c>
      <c r="Y2467">
        <v>3</v>
      </c>
      <c r="Z2467">
        <f>IF(AND(MIN(data!D2467:'data'!K2467, data!M2467:'data'!Y2467)&gt;=0, IF(data!L2467&lt;0, FALSE, data!L2467&lt;=95),COUNTA(data!D2467:'data'!Y2467)=22), 1, 0)</f>
        <v>0</v>
      </c>
      <c r="AA2467">
        <f>IF(data!D2467=3, IF(COUNTIFS(data!A:A, data!A2467, data!G:G, "&lt;&gt;2")=0, 1, 0), 0)</f>
        <v>0</v>
      </c>
      <c r="AB2467">
        <f>IF(AND(data!G2467=2, COUNTIFS(data!A:A, data!A2467, data!G:G, 2) = data!D2467), 1, 0)</f>
        <v>1</v>
      </c>
      <c r="AC2467">
        <f>IF(AB2467=1, data!D2467, "0")</f>
        <v>1</v>
      </c>
    </row>
    <row r="2468" spans="1:29" x14ac:dyDescent="0.25">
      <c r="A2468" s="1">
        <v>300151</v>
      </c>
      <c r="B2468">
        <v>1</v>
      </c>
      <c r="C2468" s="1" t="s">
        <v>2489</v>
      </c>
      <c r="D2468">
        <v>4</v>
      </c>
      <c r="E2468">
        <v>2</v>
      </c>
      <c r="F2468">
        <v>15</v>
      </c>
      <c r="G2468">
        <v>2</v>
      </c>
      <c r="H2468">
        <v>39</v>
      </c>
      <c r="I2468">
        <v>2</v>
      </c>
      <c r="J2468">
        <v>1</v>
      </c>
      <c r="K2468">
        <v>2</v>
      </c>
      <c r="L2468">
        <v>23</v>
      </c>
      <c r="M2468">
        <v>1</v>
      </c>
      <c r="N2468">
        <v>1</v>
      </c>
      <c r="O2468">
        <v>5</v>
      </c>
      <c r="P2468">
        <v>1</v>
      </c>
      <c r="Q2468">
        <v>4.9320000000000004</v>
      </c>
      <c r="R2468">
        <v>-1</v>
      </c>
      <c r="S2468">
        <v>0</v>
      </c>
      <c r="T2468">
        <v>164.2</v>
      </c>
      <c r="U2468">
        <v>61.6</v>
      </c>
      <c r="V2468">
        <v>22.847000000000001</v>
      </c>
      <c r="W2468">
        <v>0.78500000000000003</v>
      </c>
      <c r="X2468">
        <v>2</v>
      </c>
      <c r="Y2468">
        <v>1</v>
      </c>
      <c r="Z2468">
        <f>IF(AND(MIN(data!D2468:'data'!K2468, data!M2468:'data'!Y2468)&gt;=0, IF(data!L2468&lt;0, FALSE, data!L2468&lt;=95),COUNTA(data!D2468:'data'!Y2468)=22), 1, 0)</f>
        <v>0</v>
      </c>
      <c r="AA2468">
        <f>IF(data!D2468=3, IF(COUNTIFS(data!A:A, data!A2468, data!G:G, "&lt;&gt;2")=0, 1, 0), 0)</f>
        <v>0</v>
      </c>
      <c r="AB2468">
        <f>IF(AND(data!G2468=2, COUNTIFS(data!A:A, data!A2468, data!G:G, 2) = data!D2468), 1, 0)</f>
        <v>0</v>
      </c>
      <c r="AC2468" t="str">
        <f>IF(AB2468=1, data!D2468, "0")</f>
        <v>0</v>
      </c>
    </row>
    <row r="2469" spans="1:29" x14ac:dyDescent="0.25">
      <c r="A2469" s="1">
        <v>300151</v>
      </c>
      <c r="B2469">
        <v>2</v>
      </c>
      <c r="C2469" s="1" t="s">
        <v>2490</v>
      </c>
      <c r="D2469">
        <v>4</v>
      </c>
      <c r="E2469">
        <v>2</v>
      </c>
      <c r="F2469">
        <v>15</v>
      </c>
      <c r="G2469">
        <v>1</v>
      </c>
      <c r="H2469">
        <v>37</v>
      </c>
      <c r="I2469">
        <v>2</v>
      </c>
      <c r="J2469">
        <v>1</v>
      </c>
      <c r="K2469">
        <v>1</v>
      </c>
      <c r="L2469">
        <v>23</v>
      </c>
      <c r="M2469">
        <v>1</v>
      </c>
      <c r="N2469">
        <v>3</v>
      </c>
      <c r="O2469">
        <v>5</v>
      </c>
      <c r="P2469">
        <v>1</v>
      </c>
      <c r="Q2469">
        <v>7.5869999999999997</v>
      </c>
      <c r="R2469">
        <v>-1</v>
      </c>
      <c r="S2469">
        <v>0</v>
      </c>
      <c r="T2469">
        <v>182.3</v>
      </c>
      <c r="U2469">
        <v>79.900000000000006</v>
      </c>
      <c r="V2469">
        <v>24.042000000000002</v>
      </c>
      <c r="W2469">
        <v>0.88500000000000001</v>
      </c>
      <c r="X2469">
        <v>1</v>
      </c>
      <c r="Y2469">
        <v>2</v>
      </c>
      <c r="Z2469">
        <f>IF(AND(MIN(data!D2469:'data'!K2469, data!M2469:'data'!Y2469)&gt;=0, IF(data!L2469&lt;0, FALSE, data!L2469&lt;=95),COUNTA(data!D2469:'data'!Y2469)=22), 1, 0)</f>
        <v>0</v>
      </c>
      <c r="AA2469">
        <f>IF(data!D2469=3, IF(COUNTIFS(data!A:A, data!A2469, data!G:G, "&lt;&gt;2")=0, 1, 0), 0)</f>
        <v>0</v>
      </c>
      <c r="AB2469">
        <f>IF(AND(data!G2469=2, COUNTIFS(data!A:A, data!A2469, data!G:G, 2) = data!D2469), 1, 0)</f>
        <v>0</v>
      </c>
      <c r="AC2469" t="str">
        <f>IF(AB2469=1, data!D2469, "0")</f>
        <v>0</v>
      </c>
    </row>
    <row r="2470" spans="1:29" x14ac:dyDescent="0.25">
      <c r="A2470" s="1">
        <v>300151</v>
      </c>
      <c r="B2470">
        <v>3</v>
      </c>
      <c r="C2470" s="1" t="s">
        <v>2491</v>
      </c>
      <c r="D2470">
        <v>4</v>
      </c>
      <c r="E2470">
        <v>2</v>
      </c>
      <c r="F2470">
        <v>15</v>
      </c>
      <c r="G2470">
        <v>1</v>
      </c>
      <c r="H2470">
        <v>8</v>
      </c>
      <c r="I2470">
        <v>-1</v>
      </c>
      <c r="J2470">
        <v>1</v>
      </c>
      <c r="K2470">
        <v>-1</v>
      </c>
      <c r="L2470">
        <v>23</v>
      </c>
      <c r="M2470">
        <v>1</v>
      </c>
      <c r="N2470">
        <v>-1</v>
      </c>
      <c r="O2470">
        <v>-1</v>
      </c>
      <c r="P2470">
        <v>-1</v>
      </c>
      <c r="Q2470">
        <v>-1</v>
      </c>
      <c r="R2470">
        <v>-1</v>
      </c>
      <c r="S2470">
        <v>-2</v>
      </c>
      <c r="T2470">
        <v>134.1</v>
      </c>
      <c r="U2470">
        <v>28.4</v>
      </c>
      <c r="V2470">
        <v>15.792999999999999</v>
      </c>
      <c r="W2470">
        <v>-1</v>
      </c>
      <c r="X2470">
        <v>1</v>
      </c>
      <c r="Y2470">
        <v>1</v>
      </c>
      <c r="Z2470">
        <f>IF(AND(MIN(data!D2470:'data'!K2470, data!M2470:'data'!Y2470)&gt;=0, IF(data!L2470&lt;0, FALSE, data!L2470&lt;=95),COUNTA(data!D2470:'data'!Y2470)=22), 1, 0)</f>
        <v>0</v>
      </c>
      <c r="AA2470">
        <f>IF(data!D2470=3, IF(COUNTIFS(data!A:A, data!A2470, data!G:G, "&lt;&gt;2")=0, 1, 0), 0)</f>
        <v>0</v>
      </c>
      <c r="AB2470">
        <f>IF(AND(data!G2470=2, COUNTIFS(data!A:A, data!A2470, data!G:G, 2) = data!D2470), 1, 0)</f>
        <v>0</v>
      </c>
      <c r="AC2470" t="str">
        <f>IF(AB2470=1, data!D2470, "0")</f>
        <v>0</v>
      </c>
    </row>
    <row r="2471" spans="1:29" x14ac:dyDescent="0.25">
      <c r="A2471" s="1">
        <v>300151</v>
      </c>
      <c r="B2471">
        <v>4</v>
      </c>
      <c r="C2471" s="1" t="s">
        <v>2492</v>
      </c>
      <c r="D2471">
        <v>4</v>
      </c>
      <c r="E2471">
        <v>2</v>
      </c>
      <c r="F2471">
        <v>15</v>
      </c>
      <c r="G2471">
        <v>2</v>
      </c>
      <c r="H2471">
        <v>5</v>
      </c>
      <c r="I2471">
        <v>-1</v>
      </c>
      <c r="J2471">
        <v>1</v>
      </c>
      <c r="K2471">
        <v>-1</v>
      </c>
      <c r="L2471">
        <v>23</v>
      </c>
      <c r="M2471">
        <v>1</v>
      </c>
      <c r="N2471">
        <v>-1</v>
      </c>
      <c r="O2471">
        <v>-1</v>
      </c>
      <c r="P2471">
        <v>-1</v>
      </c>
      <c r="Q2471">
        <v>-1</v>
      </c>
      <c r="R2471">
        <v>-1</v>
      </c>
      <c r="S2471">
        <v>-2</v>
      </c>
      <c r="T2471">
        <v>115.9</v>
      </c>
      <c r="U2471">
        <v>21.2</v>
      </c>
      <c r="V2471">
        <v>15.782</v>
      </c>
      <c r="W2471">
        <v>-1</v>
      </c>
      <c r="X2471">
        <v>-2</v>
      </c>
      <c r="Y2471">
        <v>-2</v>
      </c>
      <c r="Z2471">
        <f>IF(AND(MIN(data!D2471:'data'!K2471, data!M2471:'data'!Y2471)&gt;=0, IF(data!L2471&lt;0, FALSE, data!L2471&lt;=95),COUNTA(data!D2471:'data'!Y2471)=22), 1, 0)</f>
        <v>0</v>
      </c>
      <c r="AA2471">
        <f>IF(data!D2471=3, IF(COUNTIFS(data!A:A, data!A2471, data!G:G, "&lt;&gt;2")=0, 1, 0), 0)</f>
        <v>0</v>
      </c>
      <c r="AB2471">
        <f>IF(AND(data!G2471=2, COUNTIFS(data!A:A, data!A2471, data!G:G, 2) = data!D2471), 1, 0)</f>
        <v>0</v>
      </c>
      <c r="AC2471" t="str">
        <f>IF(AB2471=1, data!D2471, "0")</f>
        <v>0</v>
      </c>
    </row>
    <row r="2472" spans="1:29" x14ac:dyDescent="0.25">
      <c r="A2472" s="1">
        <v>300181</v>
      </c>
      <c r="B2472">
        <v>1</v>
      </c>
      <c r="C2472" s="1" t="s">
        <v>2493</v>
      </c>
      <c r="D2472">
        <v>2</v>
      </c>
      <c r="E2472">
        <v>2</v>
      </c>
      <c r="F2472">
        <v>15</v>
      </c>
      <c r="G2472">
        <v>2</v>
      </c>
      <c r="H2472">
        <v>54</v>
      </c>
      <c r="I2472">
        <v>2</v>
      </c>
      <c r="J2472">
        <v>1</v>
      </c>
      <c r="K2472">
        <v>4</v>
      </c>
      <c r="L2472">
        <v>97</v>
      </c>
      <c r="M2472">
        <v>1</v>
      </c>
      <c r="N2472">
        <v>1</v>
      </c>
      <c r="O2472">
        <v>5</v>
      </c>
      <c r="P2472">
        <v>1</v>
      </c>
      <c r="Q2472">
        <v>13.5</v>
      </c>
      <c r="R2472">
        <v>-1</v>
      </c>
      <c r="S2472">
        <v>0</v>
      </c>
      <c r="T2472">
        <v>169.2</v>
      </c>
      <c r="U2472">
        <v>64.099999999999994</v>
      </c>
      <c r="V2472">
        <v>22.39</v>
      </c>
      <c r="W2472">
        <v>0.75</v>
      </c>
      <c r="X2472">
        <v>1</v>
      </c>
      <c r="Y2472">
        <v>1</v>
      </c>
      <c r="Z2472">
        <f>IF(AND(MIN(data!D2472:'data'!K2472, data!M2472:'data'!Y2472)&gt;=0, IF(data!L2472&lt;0, FALSE, data!L2472&lt;=95),COUNTA(data!D2472:'data'!Y2472)=22), 1, 0)</f>
        <v>0</v>
      </c>
      <c r="AA2472">
        <f>IF(data!D2472=3, IF(COUNTIFS(data!A:A, data!A2472, data!G:G, "&lt;&gt;2")=0, 1, 0), 0)</f>
        <v>0</v>
      </c>
      <c r="AB2472">
        <f>IF(AND(data!G2472=2, COUNTIFS(data!A:A, data!A2472, data!G:G, 2) = data!D2472), 1, 0)</f>
        <v>0</v>
      </c>
      <c r="AC2472" t="str">
        <f>IF(AB2472=1, data!D2472, "0")</f>
        <v>0</v>
      </c>
    </row>
    <row r="2473" spans="1:29" x14ac:dyDescent="0.25">
      <c r="A2473" s="1">
        <v>300181</v>
      </c>
      <c r="B2473">
        <v>2</v>
      </c>
      <c r="C2473" s="1" t="s">
        <v>2494</v>
      </c>
      <c r="D2473">
        <v>2</v>
      </c>
      <c r="E2473">
        <v>2</v>
      </c>
      <c r="F2473">
        <v>15</v>
      </c>
      <c r="G2473">
        <v>1</v>
      </c>
      <c r="H2473">
        <v>56</v>
      </c>
      <c r="I2473">
        <v>2</v>
      </c>
      <c r="J2473">
        <v>1</v>
      </c>
      <c r="K2473">
        <v>4</v>
      </c>
      <c r="L2473">
        <v>97</v>
      </c>
      <c r="M2473">
        <v>2</v>
      </c>
      <c r="N2473">
        <v>3</v>
      </c>
      <c r="O2473">
        <v>5</v>
      </c>
      <c r="P2473">
        <v>1</v>
      </c>
      <c r="Q2473">
        <v>14.75</v>
      </c>
      <c r="R2473">
        <v>-1</v>
      </c>
      <c r="S2473">
        <v>0</v>
      </c>
      <c r="T2473">
        <v>176.4</v>
      </c>
      <c r="U2473">
        <v>95.8</v>
      </c>
      <c r="V2473">
        <v>30.786999999999999</v>
      </c>
      <c r="W2473">
        <v>0.93400000000000005</v>
      </c>
      <c r="X2473">
        <v>2</v>
      </c>
      <c r="Y2473">
        <v>1</v>
      </c>
      <c r="Z2473">
        <f>IF(AND(MIN(data!D2473:'data'!K2473, data!M2473:'data'!Y2473)&gt;=0, IF(data!L2473&lt;0, FALSE, data!L2473&lt;=95),COUNTA(data!D2473:'data'!Y2473)=22), 1, 0)</f>
        <v>0</v>
      </c>
      <c r="AA2473">
        <f>IF(data!D2473=3, IF(COUNTIFS(data!A:A, data!A2473, data!G:G, "&lt;&gt;2")=0, 1, 0), 0)</f>
        <v>0</v>
      </c>
      <c r="AB2473">
        <f>IF(AND(data!G2473=2, COUNTIFS(data!A:A, data!A2473, data!G:G, 2) = data!D2473), 1, 0)</f>
        <v>0</v>
      </c>
      <c r="AC2473" t="str">
        <f>IF(AB2473=1, data!D2473, "0")</f>
        <v>0</v>
      </c>
    </row>
    <row r="2474" spans="1:29" x14ac:dyDescent="0.25">
      <c r="A2474" s="1">
        <v>300201</v>
      </c>
      <c r="B2474">
        <v>1</v>
      </c>
      <c r="C2474" s="1" t="s">
        <v>2495</v>
      </c>
      <c r="D2474">
        <v>2</v>
      </c>
      <c r="E2474">
        <v>2</v>
      </c>
      <c r="F2474">
        <v>15</v>
      </c>
      <c r="G2474">
        <v>1</v>
      </c>
      <c r="H2474">
        <v>81</v>
      </c>
      <c r="I2474">
        <v>2</v>
      </c>
      <c r="J2474">
        <v>1</v>
      </c>
      <c r="K2474">
        <v>7</v>
      </c>
      <c r="L2474">
        <v>30</v>
      </c>
      <c r="M2474">
        <v>1</v>
      </c>
      <c r="N2474">
        <v>1</v>
      </c>
      <c r="O2474">
        <v>5</v>
      </c>
      <c r="P2474">
        <v>1</v>
      </c>
      <c r="Q2474">
        <v>17.23</v>
      </c>
      <c r="R2474">
        <v>-1</v>
      </c>
      <c r="S2474">
        <v>-9</v>
      </c>
      <c r="T2474">
        <v>170.8</v>
      </c>
      <c r="U2474">
        <v>104.5</v>
      </c>
      <c r="V2474">
        <v>35.820999999999998</v>
      </c>
      <c r="W2474">
        <v>0.94199999999999995</v>
      </c>
      <c r="X2474">
        <v>2</v>
      </c>
      <c r="Y2474">
        <v>3</v>
      </c>
      <c r="Z2474">
        <f>IF(AND(MIN(data!D2474:'data'!K2474, data!M2474:'data'!Y2474)&gt;=0, IF(data!L2474&lt;0, FALSE, data!L2474&lt;=95),COUNTA(data!D2474:'data'!Y2474)=22), 1, 0)</f>
        <v>0</v>
      </c>
      <c r="AA2474">
        <f>IF(data!D2474=3, IF(COUNTIFS(data!A:A, data!A2474, data!G:G, "&lt;&gt;2")=0, 1, 0), 0)</f>
        <v>0</v>
      </c>
      <c r="AB2474">
        <f>IF(AND(data!G2474=2, COUNTIFS(data!A:A, data!A2474, data!G:G, 2) = data!D2474), 1, 0)</f>
        <v>0</v>
      </c>
      <c r="AC2474" t="str">
        <f>IF(AB2474=1, data!D2474, "0")</f>
        <v>0</v>
      </c>
    </row>
    <row r="2475" spans="1:29" x14ac:dyDescent="0.25">
      <c r="A2475" s="1">
        <v>300201</v>
      </c>
      <c r="B2475">
        <v>2</v>
      </c>
      <c r="C2475" s="1" t="s">
        <v>2496</v>
      </c>
      <c r="D2475">
        <v>2</v>
      </c>
      <c r="E2475">
        <v>2</v>
      </c>
      <c r="F2475">
        <v>15</v>
      </c>
      <c r="G2475">
        <v>2</v>
      </c>
      <c r="H2475">
        <v>71</v>
      </c>
      <c r="I2475">
        <v>2</v>
      </c>
      <c r="J2475">
        <v>1</v>
      </c>
      <c r="K2475">
        <v>6</v>
      </c>
      <c r="L2475">
        <v>30</v>
      </c>
      <c r="M2475">
        <v>1</v>
      </c>
      <c r="N2475">
        <v>3</v>
      </c>
      <c r="O2475">
        <v>5</v>
      </c>
      <c r="P2475">
        <v>1</v>
      </c>
      <c r="Q2475">
        <v>17.23</v>
      </c>
      <c r="R2475">
        <v>-1</v>
      </c>
      <c r="S2475">
        <v>1</v>
      </c>
      <c r="T2475">
        <v>159.9</v>
      </c>
      <c r="U2475">
        <v>72.7</v>
      </c>
      <c r="V2475">
        <v>28.434000000000001</v>
      </c>
      <c r="W2475">
        <v>0.874</v>
      </c>
      <c r="X2475">
        <v>2</v>
      </c>
      <c r="Y2475">
        <v>1</v>
      </c>
      <c r="Z2475">
        <f>IF(AND(MIN(data!D2475:'data'!K2475, data!M2475:'data'!Y2475)&gt;=0, IF(data!L2475&lt;0, FALSE, data!L2475&lt;=95),COUNTA(data!D2475:'data'!Y2475)=22), 1, 0)</f>
        <v>0</v>
      </c>
      <c r="AA2475">
        <f>IF(data!D2475=3, IF(COUNTIFS(data!A:A, data!A2475, data!G:G, "&lt;&gt;2")=0, 1, 0), 0)</f>
        <v>0</v>
      </c>
      <c r="AB2475">
        <f>IF(AND(data!G2475=2, COUNTIFS(data!A:A, data!A2475, data!G:G, 2) = data!D2475), 1, 0)</f>
        <v>0</v>
      </c>
      <c r="AC2475" t="str">
        <f>IF(AB2475=1, data!D2475, "0")</f>
        <v>0</v>
      </c>
    </row>
    <row r="2476" spans="1:29" x14ac:dyDescent="0.25">
      <c r="A2476" s="1">
        <v>300251</v>
      </c>
      <c r="B2476">
        <v>1</v>
      </c>
      <c r="C2476" s="1" t="s">
        <v>2497</v>
      </c>
      <c r="D2476">
        <v>1</v>
      </c>
      <c r="E2476">
        <v>2</v>
      </c>
      <c r="F2476">
        <v>15</v>
      </c>
      <c r="G2476">
        <v>1</v>
      </c>
      <c r="H2476">
        <v>77</v>
      </c>
      <c r="I2476">
        <v>5</v>
      </c>
      <c r="J2476">
        <v>1</v>
      </c>
      <c r="K2476">
        <v>1</v>
      </c>
      <c r="L2476">
        <v>7</v>
      </c>
      <c r="M2476">
        <v>1</v>
      </c>
      <c r="N2476">
        <v>4</v>
      </c>
      <c r="O2476">
        <v>3</v>
      </c>
      <c r="P2476">
        <v>1</v>
      </c>
      <c r="Q2476">
        <v>7</v>
      </c>
      <c r="R2476">
        <v>-1</v>
      </c>
      <c r="S2476">
        <v>0</v>
      </c>
      <c r="T2476">
        <v>155.9</v>
      </c>
      <c r="U2476">
        <v>46.1</v>
      </c>
      <c r="V2476">
        <v>18.966999999999999</v>
      </c>
      <c r="W2476">
        <v>-1</v>
      </c>
      <c r="X2476">
        <v>1</v>
      </c>
      <c r="Y2476">
        <v>3</v>
      </c>
      <c r="Z2476">
        <f>IF(AND(MIN(data!D2476:'data'!K2476, data!M2476:'data'!Y2476)&gt;=0, IF(data!L2476&lt;0, FALSE, data!L2476&lt;=95),COUNTA(data!D2476:'data'!Y2476)=22), 1, 0)</f>
        <v>0</v>
      </c>
      <c r="AA2476">
        <f>IF(data!D2476=3, IF(COUNTIFS(data!A:A, data!A2476, data!G:G, "&lt;&gt;2")=0, 1, 0), 0)</f>
        <v>0</v>
      </c>
      <c r="AB2476">
        <f>IF(AND(data!G2476=2, COUNTIFS(data!A:A, data!A2476, data!G:G, 2) = data!D2476), 1, 0)</f>
        <v>0</v>
      </c>
      <c r="AC2476" t="str">
        <f>IF(AB2476=1, data!D2476, "0")</f>
        <v>0</v>
      </c>
    </row>
    <row r="2477" spans="1:29" x14ac:dyDescent="0.25">
      <c r="A2477" s="1">
        <v>300271</v>
      </c>
      <c r="B2477">
        <v>1</v>
      </c>
      <c r="C2477" s="1" t="s">
        <v>2498</v>
      </c>
      <c r="D2477">
        <v>2</v>
      </c>
      <c r="E2477">
        <v>2</v>
      </c>
      <c r="F2477">
        <v>15</v>
      </c>
      <c r="G2477">
        <v>1</v>
      </c>
      <c r="H2477">
        <v>59</v>
      </c>
      <c r="I2477">
        <v>2</v>
      </c>
      <c r="J2477">
        <v>1</v>
      </c>
      <c r="K2477">
        <v>4</v>
      </c>
      <c r="L2477">
        <v>8</v>
      </c>
      <c r="M2477">
        <v>2</v>
      </c>
      <c r="N2477">
        <v>1</v>
      </c>
      <c r="O2477">
        <v>5</v>
      </c>
      <c r="P2477">
        <v>1</v>
      </c>
      <c r="Q2477">
        <v>6.375</v>
      </c>
      <c r="R2477">
        <v>-1</v>
      </c>
      <c r="S2477">
        <v>1</v>
      </c>
      <c r="T2477">
        <v>182.9</v>
      </c>
      <c r="U2477">
        <v>82.3</v>
      </c>
      <c r="V2477">
        <v>24.602</v>
      </c>
      <c r="W2477">
        <v>0.94199999999999995</v>
      </c>
      <c r="X2477">
        <v>1</v>
      </c>
      <c r="Y2477">
        <v>1</v>
      </c>
      <c r="Z2477">
        <f>IF(AND(MIN(data!D2477:'data'!K2477, data!M2477:'data'!Y2477)&gt;=0, IF(data!L2477&lt;0, FALSE, data!L2477&lt;=95),COUNTA(data!D2477:'data'!Y2477)=22), 1, 0)</f>
        <v>0</v>
      </c>
      <c r="AA2477">
        <f>IF(data!D2477=3, IF(COUNTIFS(data!A:A, data!A2477, data!G:G, "&lt;&gt;2")=0, 1, 0), 0)</f>
        <v>0</v>
      </c>
      <c r="AB2477">
        <f>IF(AND(data!G2477=2, COUNTIFS(data!A:A, data!A2477, data!G:G, 2) = data!D2477), 1, 0)</f>
        <v>0</v>
      </c>
      <c r="AC2477" t="str">
        <f>IF(AB2477=1, data!D2477, "0")</f>
        <v>0</v>
      </c>
    </row>
    <row r="2478" spans="1:29" x14ac:dyDescent="0.25">
      <c r="A2478" s="1">
        <v>300271</v>
      </c>
      <c r="B2478">
        <v>2</v>
      </c>
      <c r="C2478" s="1" t="s">
        <v>2499</v>
      </c>
      <c r="D2478">
        <v>2</v>
      </c>
      <c r="E2478">
        <v>2</v>
      </c>
      <c r="F2478">
        <v>15</v>
      </c>
      <c r="G2478">
        <v>2</v>
      </c>
      <c r="H2478">
        <v>63</v>
      </c>
      <c r="I2478">
        <v>2</v>
      </c>
      <c r="J2478">
        <v>1</v>
      </c>
      <c r="K2478">
        <v>2</v>
      </c>
      <c r="L2478">
        <v>8</v>
      </c>
      <c r="M2478">
        <v>2</v>
      </c>
      <c r="N2478">
        <v>3</v>
      </c>
      <c r="O2478">
        <v>5</v>
      </c>
      <c r="P2478">
        <v>2</v>
      </c>
      <c r="Q2478">
        <v>0</v>
      </c>
      <c r="R2478">
        <v>-1</v>
      </c>
      <c r="S2478">
        <v>0</v>
      </c>
      <c r="T2478">
        <v>169.4</v>
      </c>
      <c r="U2478">
        <v>61.4</v>
      </c>
      <c r="V2478">
        <v>21.396000000000001</v>
      </c>
      <c r="W2478">
        <v>0.75700000000000001</v>
      </c>
      <c r="X2478">
        <v>1</v>
      </c>
      <c r="Y2478">
        <v>3</v>
      </c>
      <c r="Z2478">
        <f>IF(AND(MIN(data!D2478:'data'!K2478, data!M2478:'data'!Y2478)&gt;=0, IF(data!L2478&lt;0, FALSE, data!L2478&lt;=95),COUNTA(data!D2478:'data'!Y2478)=22), 1, 0)</f>
        <v>0</v>
      </c>
      <c r="AA2478">
        <f>IF(data!D2478=3, IF(COUNTIFS(data!A:A, data!A2478, data!G:G, "&lt;&gt;2")=0, 1, 0), 0)</f>
        <v>0</v>
      </c>
      <c r="AB2478">
        <f>IF(AND(data!G2478=2, COUNTIFS(data!A:A, data!A2478, data!G:G, 2) = data!D2478), 1, 0)</f>
        <v>0</v>
      </c>
      <c r="AC2478" t="str">
        <f>IF(AB2478=1, data!D2478, "0")</f>
        <v>0</v>
      </c>
    </row>
    <row r="2479" spans="1:29" x14ac:dyDescent="0.25">
      <c r="A2479" s="1">
        <v>300371</v>
      </c>
      <c r="B2479">
        <v>1</v>
      </c>
      <c r="C2479" s="1" t="s">
        <v>2500</v>
      </c>
      <c r="D2479">
        <v>2</v>
      </c>
      <c r="E2479">
        <v>2</v>
      </c>
      <c r="F2479">
        <v>15</v>
      </c>
      <c r="G2479">
        <v>1</v>
      </c>
      <c r="H2479">
        <v>86</v>
      </c>
      <c r="I2479">
        <v>2</v>
      </c>
      <c r="J2479">
        <v>1</v>
      </c>
      <c r="K2479">
        <v>6</v>
      </c>
      <c r="L2479">
        <v>21</v>
      </c>
      <c r="M2479">
        <v>3</v>
      </c>
      <c r="N2479">
        <v>3</v>
      </c>
      <c r="O2479">
        <v>5</v>
      </c>
      <c r="P2479">
        <v>1</v>
      </c>
      <c r="Q2479">
        <v>15.5</v>
      </c>
      <c r="R2479">
        <v>-1</v>
      </c>
      <c r="S2479">
        <v>3</v>
      </c>
      <c r="T2479">
        <v>175.4</v>
      </c>
      <c r="U2479">
        <v>72.599999999999994</v>
      </c>
      <c r="V2479">
        <v>23.597999999999999</v>
      </c>
      <c r="W2479">
        <v>0.84699999999999998</v>
      </c>
      <c r="X2479">
        <v>1</v>
      </c>
      <c r="Y2479">
        <v>3</v>
      </c>
      <c r="Z2479">
        <f>IF(AND(MIN(data!D2479:'data'!K2479, data!M2479:'data'!Y2479)&gt;=0, IF(data!L2479&lt;0, FALSE, data!L2479&lt;=95),COUNTA(data!D2479:'data'!Y2479)=22), 1, 0)</f>
        <v>0</v>
      </c>
      <c r="AA2479">
        <f>IF(data!D2479=3, IF(COUNTIFS(data!A:A, data!A2479, data!G:G, "&lt;&gt;2")=0, 1, 0), 0)</f>
        <v>0</v>
      </c>
      <c r="AB2479">
        <f>IF(AND(data!G2479=2, COUNTIFS(data!A:A, data!A2479, data!G:G, 2) = data!D2479), 1, 0)</f>
        <v>0</v>
      </c>
      <c r="AC2479" t="str">
        <f>IF(AB2479=1, data!D2479, "0")</f>
        <v>0</v>
      </c>
    </row>
    <row r="2480" spans="1:29" x14ac:dyDescent="0.25">
      <c r="A2480" s="1">
        <v>300371</v>
      </c>
      <c r="B2480">
        <v>2</v>
      </c>
      <c r="C2480" s="1" t="s">
        <v>2501</v>
      </c>
      <c r="D2480">
        <v>2</v>
      </c>
      <c r="E2480">
        <v>2</v>
      </c>
      <c r="F2480">
        <v>15</v>
      </c>
      <c r="G2480">
        <v>2</v>
      </c>
      <c r="H2480">
        <v>81</v>
      </c>
      <c r="I2480">
        <v>2</v>
      </c>
      <c r="J2480">
        <v>1</v>
      </c>
      <c r="K2480">
        <v>7</v>
      </c>
      <c r="L2480">
        <v>21</v>
      </c>
      <c r="M2480">
        <v>3</v>
      </c>
      <c r="N2480">
        <v>1</v>
      </c>
      <c r="O2480">
        <v>5</v>
      </c>
      <c r="P2480">
        <v>1</v>
      </c>
      <c r="Q2480">
        <v>15.5</v>
      </c>
      <c r="R2480">
        <v>-1</v>
      </c>
      <c r="S2480">
        <v>3</v>
      </c>
      <c r="T2480">
        <v>161.4</v>
      </c>
      <c r="U2480">
        <v>74.099999999999994</v>
      </c>
      <c r="V2480">
        <v>28.445</v>
      </c>
      <c r="W2480">
        <v>0.88900000000000001</v>
      </c>
      <c r="X2480">
        <v>1</v>
      </c>
      <c r="Y2480">
        <v>3</v>
      </c>
      <c r="Z2480">
        <f>IF(AND(MIN(data!D2480:'data'!K2480, data!M2480:'data'!Y2480)&gt;=0, IF(data!L2480&lt;0, FALSE, data!L2480&lt;=95),COUNTA(data!D2480:'data'!Y2480)=22), 1, 0)</f>
        <v>0</v>
      </c>
      <c r="AA2480">
        <f>IF(data!D2480=3, IF(COUNTIFS(data!A:A, data!A2480, data!G:G, "&lt;&gt;2")=0, 1, 0), 0)</f>
        <v>0</v>
      </c>
      <c r="AB2480">
        <f>IF(AND(data!G2480=2, COUNTIFS(data!A:A, data!A2480, data!G:G, 2) = data!D2480), 1, 0)</f>
        <v>0</v>
      </c>
      <c r="AC2480" t="str">
        <f>IF(AB2480=1, data!D2480, "0")</f>
        <v>0</v>
      </c>
    </row>
    <row r="2481" spans="1:29" x14ac:dyDescent="0.25">
      <c r="A2481" s="1">
        <v>301181</v>
      </c>
      <c r="B2481">
        <v>1</v>
      </c>
      <c r="C2481" s="1" t="s">
        <v>2502</v>
      </c>
      <c r="D2481">
        <v>2</v>
      </c>
      <c r="E2481">
        <v>5</v>
      </c>
      <c r="F2481">
        <v>26</v>
      </c>
      <c r="G2481">
        <v>1</v>
      </c>
      <c r="H2481">
        <v>25</v>
      </c>
      <c r="I2481">
        <v>6</v>
      </c>
      <c r="J2481">
        <v>1</v>
      </c>
      <c r="K2481">
        <v>2</v>
      </c>
      <c r="L2481">
        <v>21</v>
      </c>
      <c r="M2481">
        <v>1</v>
      </c>
      <c r="N2481">
        <v>4</v>
      </c>
      <c r="O2481">
        <v>2</v>
      </c>
      <c r="P2481">
        <v>1</v>
      </c>
      <c r="Q2481">
        <v>30.105</v>
      </c>
      <c r="R2481">
        <v>-1</v>
      </c>
      <c r="S2481">
        <v>1</v>
      </c>
      <c r="T2481">
        <v>185.6</v>
      </c>
      <c r="U2481">
        <v>69.7</v>
      </c>
      <c r="V2481">
        <v>20.234000000000002</v>
      </c>
      <c r="W2481">
        <v>0.89</v>
      </c>
      <c r="X2481">
        <v>3</v>
      </c>
      <c r="Y2481">
        <v>2</v>
      </c>
      <c r="Z2481">
        <f>IF(AND(MIN(data!D2481:'data'!K2481, data!M2481:'data'!Y2481)&gt;=0, IF(data!L2481&lt;0, FALSE, data!L2481&lt;=95),COUNTA(data!D2481:'data'!Y2481)=22), 1, 0)</f>
        <v>0</v>
      </c>
      <c r="AA2481">
        <f>IF(data!D2481=3, IF(COUNTIFS(data!A:A, data!A2481, data!G:G, "&lt;&gt;2")=0, 1, 0), 0)</f>
        <v>0</v>
      </c>
      <c r="AB2481">
        <f>IF(AND(data!G2481=2, COUNTIFS(data!A:A, data!A2481, data!G:G, 2) = data!D2481), 1, 0)</f>
        <v>0</v>
      </c>
      <c r="AC2481" t="str">
        <f>IF(AB2481=1, data!D2481, "0")</f>
        <v>0</v>
      </c>
    </row>
    <row r="2482" spans="1:29" x14ac:dyDescent="0.25">
      <c r="A2482" s="1">
        <v>301181</v>
      </c>
      <c r="B2482">
        <v>2</v>
      </c>
      <c r="C2482" s="1" t="s">
        <v>2503</v>
      </c>
      <c r="D2482">
        <v>2</v>
      </c>
      <c r="E2482">
        <v>5</v>
      </c>
      <c r="F2482">
        <v>26</v>
      </c>
      <c r="G2482">
        <v>2</v>
      </c>
      <c r="H2482">
        <v>24</v>
      </c>
      <c r="I2482">
        <v>6</v>
      </c>
      <c r="J2482">
        <v>1</v>
      </c>
      <c r="K2482">
        <v>3</v>
      </c>
      <c r="L2482">
        <v>21</v>
      </c>
      <c r="M2482">
        <v>1</v>
      </c>
      <c r="N2482">
        <v>4</v>
      </c>
      <c r="O2482">
        <v>2</v>
      </c>
      <c r="P2482">
        <v>2</v>
      </c>
      <c r="Q2482">
        <v>0</v>
      </c>
      <c r="R2482">
        <v>2</v>
      </c>
      <c r="S2482">
        <v>0</v>
      </c>
      <c r="T2482">
        <v>170.4</v>
      </c>
      <c r="U2482">
        <v>58.7</v>
      </c>
      <c r="V2482">
        <v>20.216000000000001</v>
      </c>
      <c r="W2482">
        <v>0.85499999999999998</v>
      </c>
      <c r="X2482">
        <v>-8</v>
      </c>
      <c r="Y2482">
        <v>3</v>
      </c>
      <c r="Z2482">
        <f>IF(AND(MIN(data!D2482:'data'!K2482, data!M2482:'data'!Y2482)&gt;=0, IF(data!L2482&lt;0, FALSE, data!L2482&lt;=95),COUNTA(data!D2482:'data'!Y2482)=22), 1, 0)</f>
        <v>0</v>
      </c>
      <c r="AA2482">
        <f>IF(data!D2482=3, IF(COUNTIFS(data!A:A, data!A2482, data!G:G, "&lt;&gt;2")=0, 1, 0), 0)</f>
        <v>0</v>
      </c>
      <c r="AB2482">
        <f>IF(AND(data!G2482=2, COUNTIFS(data!A:A, data!A2482, data!G:G, 2) = data!D2482), 1, 0)</f>
        <v>0</v>
      </c>
      <c r="AC2482" t="str">
        <f>IF(AB2482=1, data!D2482, "0")</f>
        <v>0</v>
      </c>
    </row>
    <row r="2483" spans="1:29" x14ac:dyDescent="0.25">
      <c r="A2483" s="1">
        <v>301201</v>
      </c>
      <c r="B2483">
        <v>1</v>
      </c>
      <c r="C2483" s="1" t="s">
        <v>2504</v>
      </c>
      <c r="D2483">
        <v>2</v>
      </c>
      <c r="E2483">
        <v>5</v>
      </c>
      <c r="F2483">
        <v>26</v>
      </c>
      <c r="G2483">
        <v>2</v>
      </c>
      <c r="H2483">
        <v>48</v>
      </c>
      <c r="I2483">
        <v>2</v>
      </c>
      <c r="J2483">
        <v>1</v>
      </c>
      <c r="K2483">
        <v>4</v>
      </c>
      <c r="L2483">
        <v>12</v>
      </c>
      <c r="M2483">
        <v>2</v>
      </c>
      <c r="N2483">
        <v>4</v>
      </c>
      <c r="O2483">
        <v>2</v>
      </c>
      <c r="P2483">
        <v>1</v>
      </c>
      <c r="Q2483">
        <v>2.9000000000000001E-2</v>
      </c>
      <c r="R2483">
        <v>-1</v>
      </c>
      <c r="S2483">
        <v>0</v>
      </c>
      <c r="T2483">
        <v>158.80000000000001</v>
      </c>
      <c r="U2483">
        <v>82</v>
      </c>
      <c r="V2483">
        <v>32.517000000000003</v>
      </c>
      <c r="W2483">
        <v>0.84399999999999997</v>
      </c>
      <c r="X2483">
        <v>2</v>
      </c>
      <c r="Y2483">
        <v>3</v>
      </c>
      <c r="Z2483">
        <f>IF(AND(MIN(data!D2483:'data'!K2483, data!M2483:'data'!Y2483)&gt;=0, IF(data!L2483&lt;0, FALSE, data!L2483&lt;=95),COUNTA(data!D2483:'data'!Y2483)=22), 1, 0)</f>
        <v>0</v>
      </c>
      <c r="AA2483">
        <f>IF(data!D2483=3, IF(COUNTIFS(data!A:A, data!A2483, data!G:G, "&lt;&gt;2")=0, 1, 0), 0)</f>
        <v>0</v>
      </c>
      <c r="AB2483">
        <f>IF(AND(data!G2483=2, COUNTIFS(data!A:A, data!A2483, data!G:G, 2) = data!D2483), 1, 0)</f>
        <v>1</v>
      </c>
      <c r="AC2483">
        <f>IF(AB2483=1, data!D2483, "0")</f>
        <v>2</v>
      </c>
    </row>
    <row r="2484" spans="1:29" x14ac:dyDescent="0.25">
      <c r="A2484" s="1">
        <v>301201</v>
      </c>
      <c r="B2484">
        <v>2</v>
      </c>
      <c r="C2484" s="1" t="s">
        <v>2505</v>
      </c>
      <c r="D2484">
        <v>2</v>
      </c>
      <c r="E2484">
        <v>5</v>
      </c>
      <c r="F2484">
        <v>26</v>
      </c>
      <c r="G2484">
        <v>2</v>
      </c>
      <c r="H2484">
        <v>23</v>
      </c>
      <c r="I2484">
        <v>1</v>
      </c>
      <c r="J2484">
        <v>1</v>
      </c>
      <c r="K2484">
        <v>1</v>
      </c>
      <c r="L2484">
        <v>12</v>
      </c>
      <c r="M2484">
        <v>3</v>
      </c>
      <c r="N2484">
        <v>1</v>
      </c>
      <c r="O2484">
        <v>5</v>
      </c>
      <c r="P2484">
        <v>1</v>
      </c>
      <c r="Q2484">
        <v>0.25900000000000001</v>
      </c>
      <c r="R2484">
        <v>1</v>
      </c>
      <c r="S2484">
        <v>1</v>
      </c>
      <c r="T2484">
        <v>162.80000000000001</v>
      </c>
      <c r="U2484">
        <v>67.3</v>
      </c>
      <c r="V2484">
        <v>25.393000000000001</v>
      </c>
      <c r="W2484">
        <v>0.74399999999999999</v>
      </c>
      <c r="X2484">
        <v>2</v>
      </c>
      <c r="Y2484">
        <v>1</v>
      </c>
      <c r="Z2484">
        <f>IF(AND(MIN(data!D2484:'data'!K2484, data!M2484:'data'!Y2484)&gt;=0, IF(data!L2484&lt;0, FALSE, data!L2484&lt;=95),COUNTA(data!D2484:'data'!Y2484)=22), 1, 0)</f>
        <v>1</v>
      </c>
      <c r="AA2484">
        <f>IF(data!D2484=3, IF(COUNTIFS(data!A:A, data!A2484, data!G:G, "&lt;&gt;2")=0, 1, 0), 0)</f>
        <v>0</v>
      </c>
      <c r="AB2484">
        <f>IF(AND(data!G2484=2, COUNTIFS(data!A:A, data!A2484, data!G:G, 2) = data!D2484), 1, 0)</f>
        <v>1</v>
      </c>
      <c r="AC2484">
        <f>IF(AB2484=1, data!D2484, "0")</f>
        <v>2</v>
      </c>
    </row>
    <row r="2485" spans="1:29" x14ac:dyDescent="0.25">
      <c r="A2485" s="1">
        <v>301251</v>
      </c>
      <c r="B2485">
        <v>1</v>
      </c>
      <c r="C2485" s="1" t="s">
        <v>2506</v>
      </c>
      <c r="D2485">
        <v>3</v>
      </c>
      <c r="E2485">
        <v>5</v>
      </c>
      <c r="F2485">
        <v>26</v>
      </c>
      <c r="G2485">
        <v>1</v>
      </c>
      <c r="H2485">
        <v>51</v>
      </c>
      <c r="I2485">
        <v>2</v>
      </c>
      <c r="J2485">
        <v>1</v>
      </c>
      <c r="K2485">
        <v>1</v>
      </c>
      <c r="L2485">
        <v>22</v>
      </c>
      <c r="M2485">
        <v>2</v>
      </c>
      <c r="N2485">
        <v>1</v>
      </c>
      <c r="O2485">
        <v>5</v>
      </c>
      <c r="P2485">
        <v>1</v>
      </c>
      <c r="Q2485">
        <v>0.46</v>
      </c>
      <c r="R2485">
        <v>-1</v>
      </c>
      <c r="S2485">
        <v>0</v>
      </c>
      <c r="T2485">
        <v>182.8</v>
      </c>
      <c r="U2485">
        <v>110.4</v>
      </c>
      <c r="V2485">
        <v>33.037999999999997</v>
      </c>
      <c r="W2485">
        <v>0.878</v>
      </c>
      <c r="X2485">
        <v>2</v>
      </c>
      <c r="Y2485">
        <v>1</v>
      </c>
      <c r="Z2485">
        <f>IF(AND(MIN(data!D2485:'data'!K2485, data!M2485:'data'!Y2485)&gt;=0, IF(data!L2485&lt;0, FALSE, data!L2485&lt;=95),COUNTA(data!D2485:'data'!Y2485)=22), 1, 0)</f>
        <v>0</v>
      </c>
      <c r="AA2485">
        <f>IF(data!D2485=3, IF(COUNTIFS(data!A:A, data!A2485, data!G:G, "&lt;&gt;2")=0, 1, 0), 0)</f>
        <v>0</v>
      </c>
      <c r="AB2485">
        <f>IF(AND(data!G2485=2, COUNTIFS(data!A:A, data!A2485, data!G:G, 2) = data!D2485), 1, 0)</f>
        <v>0</v>
      </c>
      <c r="AC2485" t="str">
        <f>IF(AB2485=1, data!D2485, "0")</f>
        <v>0</v>
      </c>
    </row>
    <row r="2486" spans="1:29" x14ac:dyDescent="0.25">
      <c r="A2486" s="1">
        <v>301251</v>
      </c>
      <c r="B2486">
        <v>2</v>
      </c>
      <c r="C2486" s="1" t="s">
        <v>2507</v>
      </c>
      <c r="D2486">
        <v>3</v>
      </c>
      <c r="E2486">
        <v>5</v>
      </c>
      <c r="F2486">
        <v>26</v>
      </c>
      <c r="G2486">
        <v>2</v>
      </c>
      <c r="H2486">
        <v>50</v>
      </c>
      <c r="I2486">
        <v>2</v>
      </c>
      <c r="J2486">
        <v>1</v>
      </c>
      <c r="K2486">
        <v>1</v>
      </c>
      <c r="L2486">
        <v>22</v>
      </c>
      <c r="M2486">
        <v>2</v>
      </c>
      <c r="N2486">
        <v>1</v>
      </c>
      <c r="O2486">
        <v>5</v>
      </c>
      <c r="P2486">
        <v>1</v>
      </c>
      <c r="Q2486">
        <v>3.28</v>
      </c>
      <c r="R2486">
        <v>-1</v>
      </c>
      <c r="S2486">
        <v>0</v>
      </c>
      <c r="T2486">
        <v>159.80000000000001</v>
      </c>
      <c r="U2486">
        <v>52.2</v>
      </c>
      <c r="V2486">
        <v>20.442</v>
      </c>
      <c r="W2486">
        <v>0.73899999999999999</v>
      </c>
      <c r="X2486">
        <v>1</v>
      </c>
      <c r="Y2486">
        <v>1</v>
      </c>
      <c r="Z2486">
        <f>IF(AND(MIN(data!D2486:'data'!K2486, data!M2486:'data'!Y2486)&gt;=0, IF(data!L2486&lt;0, FALSE, data!L2486&lt;=95),COUNTA(data!D2486:'data'!Y2486)=22), 1, 0)</f>
        <v>0</v>
      </c>
      <c r="AA2486">
        <f>IF(data!D2486=3, IF(COUNTIFS(data!A:A, data!A2486, data!G:G, "&lt;&gt;2")=0, 1, 0), 0)</f>
        <v>0</v>
      </c>
      <c r="AB2486">
        <f>IF(AND(data!G2486=2, COUNTIFS(data!A:A, data!A2486, data!G:G, 2) = data!D2486), 1, 0)</f>
        <v>0</v>
      </c>
      <c r="AC2486" t="str">
        <f>IF(AB2486=1, data!D2486, "0")</f>
        <v>0</v>
      </c>
    </row>
    <row r="2487" spans="1:29" x14ac:dyDescent="0.25">
      <c r="A2487" s="1">
        <v>301251</v>
      </c>
      <c r="B2487">
        <v>3</v>
      </c>
      <c r="C2487" s="1" t="s">
        <v>2508</v>
      </c>
      <c r="D2487">
        <v>3</v>
      </c>
      <c r="E2487">
        <v>5</v>
      </c>
      <c r="F2487">
        <v>26</v>
      </c>
      <c r="G2487">
        <v>2</v>
      </c>
      <c r="H2487">
        <v>20</v>
      </c>
      <c r="I2487">
        <v>1</v>
      </c>
      <c r="J2487">
        <v>1</v>
      </c>
      <c r="K2487">
        <v>3</v>
      </c>
      <c r="L2487">
        <v>22</v>
      </c>
      <c r="M2487">
        <v>2</v>
      </c>
      <c r="N2487">
        <v>1</v>
      </c>
      <c r="O2487">
        <v>5</v>
      </c>
      <c r="P2487">
        <v>1</v>
      </c>
      <c r="Q2487">
        <v>12.375</v>
      </c>
      <c r="R2487">
        <v>4</v>
      </c>
      <c r="S2487">
        <v>0</v>
      </c>
      <c r="T2487">
        <v>160.80000000000001</v>
      </c>
      <c r="U2487">
        <v>61.7</v>
      </c>
      <c r="V2487">
        <v>23.861999999999998</v>
      </c>
      <c r="W2487">
        <v>0.79200000000000004</v>
      </c>
      <c r="X2487">
        <v>2</v>
      </c>
      <c r="Y2487">
        <v>3</v>
      </c>
      <c r="Z2487">
        <f>IF(AND(MIN(data!D2487:'data'!K2487, data!M2487:'data'!Y2487)&gt;=0, IF(data!L2487&lt;0, FALSE, data!L2487&lt;=95),COUNTA(data!D2487:'data'!Y2487)=22), 1, 0)</f>
        <v>1</v>
      </c>
      <c r="AA2487">
        <f>IF(data!D2487=3, IF(COUNTIFS(data!A:A, data!A2487, data!G:G, "&lt;&gt;2")=0, 1, 0), 0)</f>
        <v>0</v>
      </c>
      <c r="AB2487">
        <f>IF(AND(data!G2487=2, COUNTIFS(data!A:A, data!A2487, data!G:G, 2) = data!D2487), 1, 0)</f>
        <v>0</v>
      </c>
      <c r="AC2487" t="str">
        <f>IF(AB2487=1, data!D2487, "0")</f>
        <v>0</v>
      </c>
    </row>
    <row r="2488" spans="1:29" x14ac:dyDescent="0.25">
      <c r="A2488" s="1">
        <v>301271</v>
      </c>
      <c r="B2488">
        <v>1</v>
      </c>
      <c r="C2488" s="1" t="s">
        <v>2509</v>
      </c>
      <c r="D2488">
        <v>2</v>
      </c>
      <c r="E2488">
        <v>5</v>
      </c>
      <c r="F2488">
        <v>26</v>
      </c>
      <c r="G2488">
        <v>1</v>
      </c>
      <c r="H2488">
        <v>71</v>
      </c>
      <c r="I2488">
        <v>2</v>
      </c>
      <c r="J2488">
        <v>1</v>
      </c>
      <c r="K2488">
        <v>7</v>
      </c>
      <c r="L2488">
        <v>7</v>
      </c>
      <c r="M2488">
        <v>1</v>
      </c>
      <c r="N2488">
        <v>2</v>
      </c>
      <c r="O2488">
        <v>5</v>
      </c>
      <c r="P2488">
        <v>1</v>
      </c>
      <c r="Q2488">
        <v>0.89300000000000002</v>
      </c>
      <c r="R2488">
        <v>-1</v>
      </c>
      <c r="S2488">
        <v>0</v>
      </c>
      <c r="T2488">
        <v>166.5</v>
      </c>
      <c r="U2488">
        <v>63.2</v>
      </c>
      <c r="V2488">
        <v>22.797999999999998</v>
      </c>
      <c r="W2488">
        <v>0.90200000000000002</v>
      </c>
      <c r="X2488">
        <v>3</v>
      </c>
      <c r="Y2488">
        <v>2</v>
      </c>
      <c r="Z2488">
        <f>IF(AND(MIN(data!D2488:'data'!K2488, data!M2488:'data'!Y2488)&gt;=0, IF(data!L2488&lt;0, FALSE, data!L2488&lt;=95),COUNTA(data!D2488:'data'!Y2488)=22), 1, 0)</f>
        <v>0</v>
      </c>
      <c r="AA2488">
        <f>IF(data!D2488=3, IF(COUNTIFS(data!A:A, data!A2488, data!G:G, "&lt;&gt;2")=0, 1, 0), 0)</f>
        <v>0</v>
      </c>
      <c r="AB2488">
        <f>IF(AND(data!G2488=2, COUNTIFS(data!A:A, data!A2488, data!G:G, 2) = data!D2488), 1, 0)</f>
        <v>0</v>
      </c>
      <c r="AC2488" t="str">
        <f>IF(AB2488=1, data!D2488, "0")</f>
        <v>0</v>
      </c>
    </row>
    <row r="2489" spans="1:29" x14ac:dyDescent="0.25">
      <c r="A2489" s="1">
        <v>301271</v>
      </c>
      <c r="B2489">
        <v>2</v>
      </c>
      <c r="C2489" s="1" t="s">
        <v>2510</v>
      </c>
      <c r="D2489">
        <v>2</v>
      </c>
      <c r="E2489">
        <v>5</v>
      </c>
      <c r="F2489">
        <v>26</v>
      </c>
      <c r="G2489">
        <v>2</v>
      </c>
      <c r="H2489">
        <v>68</v>
      </c>
      <c r="I2489">
        <v>2</v>
      </c>
      <c r="J2489">
        <v>1</v>
      </c>
      <c r="K2489">
        <v>4</v>
      </c>
      <c r="L2489">
        <v>7</v>
      </c>
      <c r="M2489">
        <v>2</v>
      </c>
      <c r="N2489">
        <v>1</v>
      </c>
      <c r="O2489">
        <v>5</v>
      </c>
      <c r="P2489">
        <v>1</v>
      </c>
      <c r="Q2489">
        <v>0.63400000000000001</v>
      </c>
      <c r="R2489">
        <v>-1</v>
      </c>
      <c r="S2489">
        <v>1</v>
      </c>
      <c r="T2489">
        <v>154.19999999999999</v>
      </c>
      <c r="U2489">
        <v>84.7</v>
      </c>
      <c r="V2489">
        <v>35.622</v>
      </c>
      <c r="W2489">
        <v>0.78600000000000003</v>
      </c>
      <c r="X2489">
        <v>2</v>
      </c>
      <c r="Y2489">
        <v>1</v>
      </c>
      <c r="Z2489">
        <f>IF(AND(MIN(data!D2489:'data'!K2489, data!M2489:'data'!Y2489)&gt;=0, IF(data!L2489&lt;0, FALSE, data!L2489&lt;=95),COUNTA(data!D2489:'data'!Y2489)=22), 1, 0)</f>
        <v>0</v>
      </c>
      <c r="AA2489">
        <f>IF(data!D2489=3, IF(COUNTIFS(data!A:A, data!A2489, data!G:G, "&lt;&gt;2")=0, 1, 0), 0)</f>
        <v>0</v>
      </c>
      <c r="AB2489">
        <f>IF(AND(data!G2489=2, COUNTIFS(data!A:A, data!A2489, data!G:G, 2) = data!D2489), 1, 0)</f>
        <v>0</v>
      </c>
      <c r="AC2489" t="str">
        <f>IF(AB2489=1, data!D2489, "0")</f>
        <v>0</v>
      </c>
    </row>
    <row r="2490" spans="1:29" x14ac:dyDescent="0.25">
      <c r="A2490" s="1">
        <v>301341</v>
      </c>
      <c r="B2490">
        <v>1</v>
      </c>
      <c r="C2490" s="1" t="s">
        <v>2511</v>
      </c>
      <c r="D2490">
        <v>2</v>
      </c>
      <c r="E2490">
        <v>5</v>
      </c>
      <c r="F2490">
        <v>26</v>
      </c>
      <c r="G2490">
        <v>1</v>
      </c>
      <c r="H2490">
        <v>69</v>
      </c>
      <c r="I2490">
        <v>2</v>
      </c>
      <c r="J2490">
        <v>1</v>
      </c>
      <c r="K2490">
        <v>4</v>
      </c>
      <c r="L2490">
        <v>97</v>
      </c>
      <c r="M2490">
        <v>3</v>
      </c>
      <c r="N2490">
        <v>1</v>
      </c>
      <c r="O2490">
        <v>5</v>
      </c>
      <c r="P2490">
        <v>1</v>
      </c>
      <c r="Q2490">
        <v>10.75</v>
      </c>
      <c r="R2490">
        <v>-1</v>
      </c>
      <c r="S2490">
        <v>2</v>
      </c>
      <c r="T2490">
        <v>174</v>
      </c>
      <c r="U2490">
        <v>88.7</v>
      </c>
      <c r="V2490">
        <v>29.297000000000001</v>
      </c>
      <c r="W2490">
        <v>0.997</v>
      </c>
      <c r="X2490">
        <v>2</v>
      </c>
      <c r="Y2490">
        <v>1</v>
      </c>
      <c r="Z2490">
        <f>IF(AND(MIN(data!D2490:'data'!K2490, data!M2490:'data'!Y2490)&gt;=0, IF(data!L2490&lt;0, FALSE, data!L2490&lt;=95),COUNTA(data!D2490:'data'!Y2490)=22), 1, 0)</f>
        <v>0</v>
      </c>
      <c r="AA2490">
        <f>IF(data!D2490=3, IF(COUNTIFS(data!A:A, data!A2490, data!G:G, "&lt;&gt;2")=0, 1, 0), 0)</f>
        <v>0</v>
      </c>
      <c r="AB2490">
        <f>IF(AND(data!G2490=2, COUNTIFS(data!A:A, data!A2490, data!G:G, 2) = data!D2490), 1, 0)</f>
        <v>0</v>
      </c>
      <c r="AC2490" t="str">
        <f>IF(AB2490=1, data!D2490, "0")</f>
        <v>0</v>
      </c>
    </row>
    <row r="2491" spans="1:29" x14ac:dyDescent="0.25">
      <c r="A2491" s="1">
        <v>301341</v>
      </c>
      <c r="B2491">
        <v>2</v>
      </c>
      <c r="C2491" s="1" t="s">
        <v>2512</v>
      </c>
      <c r="D2491">
        <v>2</v>
      </c>
      <c r="E2491">
        <v>5</v>
      </c>
      <c r="F2491">
        <v>26</v>
      </c>
      <c r="G2491">
        <v>2</v>
      </c>
      <c r="H2491">
        <v>69</v>
      </c>
      <c r="I2491">
        <v>2</v>
      </c>
      <c r="J2491">
        <v>1</v>
      </c>
      <c r="K2491">
        <v>6</v>
      </c>
      <c r="L2491">
        <v>97</v>
      </c>
      <c r="M2491">
        <v>2</v>
      </c>
      <c r="N2491">
        <v>1</v>
      </c>
      <c r="O2491">
        <v>5</v>
      </c>
      <c r="P2491">
        <v>1</v>
      </c>
      <c r="Q2491">
        <v>4.5</v>
      </c>
      <c r="R2491">
        <v>-1</v>
      </c>
      <c r="S2491">
        <v>0</v>
      </c>
      <c r="T2491">
        <v>167.8</v>
      </c>
      <c r="U2491">
        <v>73.900000000000006</v>
      </c>
      <c r="V2491">
        <v>26.245999999999999</v>
      </c>
      <c r="W2491">
        <v>0.89500000000000002</v>
      </c>
      <c r="X2491">
        <v>1</v>
      </c>
      <c r="Y2491">
        <v>3</v>
      </c>
      <c r="Z2491">
        <f>IF(AND(MIN(data!D2491:'data'!K2491, data!M2491:'data'!Y2491)&gt;=0, IF(data!L2491&lt;0, FALSE, data!L2491&lt;=95),COUNTA(data!D2491:'data'!Y2491)=22), 1, 0)</f>
        <v>0</v>
      </c>
      <c r="AA2491">
        <f>IF(data!D2491=3, IF(COUNTIFS(data!A:A, data!A2491, data!G:G, "&lt;&gt;2")=0, 1, 0), 0)</f>
        <v>0</v>
      </c>
      <c r="AB2491">
        <f>IF(AND(data!G2491=2, COUNTIFS(data!A:A, data!A2491, data!G:G, 2) = data!D2491), 1, 0)</f>
        <v>0</v>
      </c>
      <c r="AC2491" t="str">
        <f>IF(AB2491=1, data!D2491, "0")</f>
        <v>0</v>
      </c>
    </row>
    <row r="2492" spans="1:29" x14ac:dyDescent="0.25">
      <c r="A2492" s="1">
        <v>301351</v>
      </c>
      <c r="B2492">
        <v>1</v>
      </c>
      <c r="C2492" s="1" t="s">
        <v>2513</v>
      </c>
      <c r="D2492">
        <v>1</v>
      </c>
      <c r="E2492">
        <v>5</v>
      </c>
      <c r="F2492">
        <v>26</v>
      </c>
      <c r="G2492">
        <v>1</v>
      </c>
      <c r="H2492">
        <v>90</v>
      </c>
      <c r="I2492">
        <v>5</v>
      </c>
      <c r="J2492">
        <v>1</v>
      </c>
      <c r="K2492">
        <v>4</v>
      </c>
      <c r="L2492">
        <v>7</v>
      </c>
      <c r="M2492">
        <v>4</v>
      </c>
      <c r="N2492">
        <v>2</v>
      </c>
      <c r="O2492">
        <v>5</v>
      </c>
      <c r="P2492">
        <v>1</v>
      </c>
      <c r="Q2492">
        <v>0.86499999999999999</v>
      </c>
      <c r="R2492">
        <v>-1</v>
      </c>
      <c r="S2492">
        <v>-2</v>
      </c>
      <c r="T2492">
        <v>-1</v>
      </c>
      <c r="U2492">
        <v>66.900000000000006</v>
      </c>
      <c r="V2492">
        <v>-1</v>
      </c>
      <c r="W2492">
        <v>0.83599999999999997</v>
      </c>
      <c r="X2492">
        <v>-2</v>
      </c>
      <c r="Y2492">
        <v>-2</v>
      </c>
      <c r="Z2492">
        <f>IF(AND(MIN(data!D2492:'data'!K2492, data!M2492:'data'!Y2492)&gt;=0, IF(data!L2492&lt;0, FALSE, data!L2492&lt;=95),COUNTA(data!D2492:'data'!Y2492)=22), 1, 0)</f>
        <v>0</v>
      </c>
      <c r="AA2492">
        <f>IF(data!D2492=3, IF(COUNTIFS(data!A:A, data!A2492, data!G:G, "&lt;&gt;2")=0, 1, 0), 0)</f>
        <v>0</v>
      </c>
      <c r="AB2492">
        <f>IF(AND(data!G2492=2, COUNTIFS(data!A:A, data!A2492, data!G:G, 2) = data!D2492), 1, 0)</f>
        <v>0</v>
      </c>
      <c r="AC2492" t="str">
        <f>IF(AB2492=1, data!D2492, "0")</f>
        <v>0</v>
      </c>
    </row>
    <row r="2493" spans="1:29" x14ac:dyDescent="0.25">
      <c r="A2493" s="1">
        <v>302151</v>
      </c>
      <c r="B2493">
        <v>1</v>
      </c>
      <c r="C2493" s="1" t="s">
        <v>2514</v>
      </c>
      <c r="D2493">
        <v>1</v>
      </c>
      <c r="E2493">
        <v>7</v>
      </c>
      <c r="F2493">
        <v>6</v>
      </c>
      <c r="G2493">
        <v>1</v>
      </c>
      <c r="H2493">
        <v>28</v>
      </c>
      <c r="I2493">
        <v>1</v>
      </c>
      <c r="J2493">
        <v>1</v>
      </c>
      <c r="K2493">
        <v>4</v>
      </c>
      <c r="L2493">
        <v>12</v>
      </c>
      <c r="M2493">
        <v>2</v>
      </c>
      <c r="N2493">
        <v>3</v>
      </c>
      <c r="O2493">
        <v>5</v>
      </c>
      <c r="P2493">
        <v>1</v>
      </c>
      <c r="Q2493">
        <v>12.75</v>
      </c>
      <c r="R2493">
        <v>-1</v>
      </c>
      <c r="S2493">
        <v>1</v>
      </c>
      <c r="T2493">
        <v>172.2</v>
      </c>
      <c r="U2493">
        <v>61.2</v>
      </c>
      <c r="V2493">
        <v>20.638999999999999</v>
      </c>
      <c r="W2493">
        <v>-1</v>
      </c>
      <c r="X2493">
        <v>1</v>
      </c>
      <c r="Y2493">
        <v>3</v>
      </c>
      <c r="Z2493">
        <f>IF(AND(MIN(data!D2493:'data'!K2493, data!M2493:'data'!Y2493)&gt;=0, IF(data!L2493&lt;0, FALSE, data!L2493&lt;=95),COUNTA(data!D2493:'data'!Y2493)=22), 1, 0)</f>
        <v>0</v>
      </c>
      <c r="AA2493">
        <f>IF(data!D2493=3, IF(COUNTIFS(data!A:A, data!A2493, data!G:G, "&lt;&gt;2")=0, 1, 0), 0)</f>
        <v>0</v>
      </c>
      <c r="AB2493">
        <f>IF(AND(data!G2493=2, COUNTIFS(data!A:A, data!A2493, data!G:G, 2) = data!D2493), 1, 0)</f>
        <v>0</v>
      </c>
      <c r="AC2493" t="str">
        <f>IF(AB2493=1, data!D2493, "0")</f>
        <v>0</v>
      </c>
    </row>
    <row r="2494" spans="1:29" x14ac:dyDescent="0.25">
      <c r="A2494" s="1">
        <v>302251</v>
      </c>
      <c r="B2494">
        <v>1</v>
      </c>
      <c r="C2494" s="1" t="s">
        <v>2515</v>
      </c>
      <c r="D2494">
        <v>2</v>
      </c>
      <c r="E2494">
        <v>7</v>
      </c>
      <c r="F2494">
        <v>6</v>
      </c>
      <c r="G2494">
        <v>1</v>
      </c>
      <c r="H2494">
        <v>73</v>
      </c>
      <c r="I2494">
        <v>2</v>
      </c>
      <c r="J2494">
        <v>1</v>
      </c>
      <c r="K2494">
        <v>7</v>
      </c>
      <c r="L2494">
        <v>6</v>
      </c>
      <c r="M2494">
        <v>3</v>
      </c>
      <c r="N2494">
        <v>2</v>
      </c>
      <c r="O2494">
        <v>5</v>
      </c>
      <c r="P2494">
        <v>1</v>
      </c>
      <c r="Q2494">
        <v>12</v>
      </c>
      <c r="R2494">
        <v>-1</v>
      </c>
      <c r="S2494">
        <v>0</v>
      </c>
      <c r="T2494">
        <v>173</v>
      </c>
      <c r="U2494">
        <v>107</v>
      </c>
      <c r="V2494">
        <v>35.750999999999998</v>
      </c>
      <c r="W2494">
        <v>0.93600000000000005</v>
      </c>
      <c r="X2494">
        <v>2</v>
      </c>
      <c r="Y2494">
        <v>1</v>
      </c>
      <c r="Z2494">
        <f>IF(AND(MIN(data!D2494:'data'!K2494, data!M2494:'data'!Y2494)&gt;=0, IF(data!L2494&lt;0, FALSE, data!L2494&lt;=95),COUNTA(data!D2494:'data'!Y2494)=22), 1, 0)</f>
        <v>0</v>
      </c>
      <c r="AA2494">
        <f>IF(data!D2494=3, IF(COUNTIFS(data!A:A, data!A2494, data!G:G, "&lt;&gt;2")=0, 1, 0), 0)</f>
        <v>0</v>
      </c>
      <c r="AB2494">
        <f>IF(AND(data!G2494=2, COUNTIFS(data!A:A, data!A2494, data!G:G, 2) = data!D2494), 1, 0)</f>
        <v>0</v>
      </c>
      <c r="AC2494" t="str">
        <f>IF(AB2494=1, data!D2494, "0")</f>
        <v>0</v>
      </c>
    </row>
    <row r="2495" spans="1:29" x14ac:dyDescent="0.25">
      <c r="A2495" s="1">
        <v>302251</v>
      </c>
      <c r="B2495">
        <v>2</v>
      </c>
      <c r="C2495" s="1" t="s">
        <v>2516</v>
      </c>
      <c r="D2495">
        <v>2</v>
      </c>
      <c r="E2495">
        <v>7</v>
      </c>
      <c r="F2495">
        <v>6</v>
      </c>
      <c r="G2495">
        <v>2</v>
      </c>
      <c r="H2495">
        <v>71</v>
      </c>
      <c r="I2495">
        <v>2</v>
      </c>
      <c r="J2495">
        <v>1</v>
      </c>
      <c r="K2495">
        <v>7</v>
      </c>
      <c r="L2495">
        <v>6</v>
      </c>
      <c r="M2495">
        <v>3</v>
      </c>
      <c r="N2495">
        <v>3</v>
      </c>
      <c r="O2495">
        <v>5</v>
      </c>
      <c r="P2495">
        <v>2</v>
      </c>
      <c r="Q2495">
        <v>0</v>
      </c>
      <c r="R2495">
        <v>-1</v>
      </c>
      <c r="S2495">
        <v>-2</v>
      </c>
      <c r="T2495">
        <v>-1</v>
      </c>
      <c r="U2495">
        <v>-1</v>
      </c>
      <c r="V2495">
        <v>-1</v>
      </c>
      <c r="W2495">
        <v>-1</v>
      </c>
      <c r="X2495">
        <v>-2</v>
      </c>
      <c r="Y2495">
        <v>-2</v>
      </c>
      <c r="Z2495">
        <f>IF(AND(MIN(data!D2495:'data'!K2495, data!M2495:'data'!Y2495)&gt;=0, IF(data!L2495&lt;0, FALSE, data!L2495&lt;=95),COUNTA(data!D2495:'data'!Y2495)=22), 1, 0)</f>
        <v>0</v>
      </c>
      <c r="AA2495">
        <f>IF(data!D2495=3, IF(COUNTIFS(data!A:A, data!A2495, data!G:G, "&lt;&gt;2")=0, 1, 0), 0)</f>
        <v>0</v>
      </c>
      <c r="AB2495">
        <f>IF(AND(data!G2495=2, COUNTIFS(data!A:A, data!A2495, data!G:G, 2) = data!D2495), 1, 0)</f>
        <v>0</v>
      </c>
      <c r="AC2495" t="str">
        <f>IF(AB2495=1, data!D2495, "0")</f>
        <v>0</v>
      </c>
    </row>
    <row r="2496" spans="1:29" x14ac:dyDescent="0.25">
      <c r="A2496" s="1">
        <v>302271</v>
      </c>
      <c r="B2496">
        <v>1</v>
      </c>
      <c r="C2496" s="1" t="s">
        <v>2517</v>
      </c>
      <c r="D2496">
        <v>2</v>
      </c>
      <c r="E2496">
        <v>7</v>
      </c>
      <c r="F2496">
        <v>6</v>
      </c>
      <c r="G2496">
        <v>2</v>
      </c>
      <c r="H2496">
        <v>55</v>
      </c>
      <c r="I2496">
        <v>5</v>
      </c>
      <c r="J2496">
        <v>1</v>
      </c>
      <c r="K2496">
        <v>4</v>
      </c>
      <c r="L2496">
        <v>9</v>
      </c>
      <c r="M2496">
        <v>3</v>
      </c>
      <c r="N2496">
        <v>4</v>
      </c>
      <c r="O2496">
        <v>1</v>
      </c>
      <c r="P2496">
        <v>1</v>
      </c>
      <c r="Q2496">
        <v>21.029</v>
      </c>
      <c r="R2496">
        <v>-1</v>
      </c>
      <c r="S2496">
        <v>8</v>
      </c>
      <c r="T2496">
        <v>159.9</v>
      </c>
      <c r="U2496">
        <v>64.099999999999994</v>
      </c>
      <c r="V2496">
        <v>25.07</v>
      </c>
      <c r="W2496">
        <v>0.84299999999999997</v>
      </c>
      <c r="X2496">
        <v>2</v>
      </c>
      <c r="Y2496">
        <v>1</v>
      </c>
      <c r="Z2496">
        <f>IF(AND(MIN(data!D2496:'data'!K2496, data!M2496:'data'!Y2496)&gt;=0, IF(data!L2496&lt;0, FALSE, data!L2496&lt;=95),COUNTA(data!D2496:'data'!Y2496)=22), 1, 0)</f>
        <v>0</v>
      </c>
      <c r="AA2496">
        <f>IF(data!D2496=3, IF(COUNTIFS(data!A:A, data!A2496, data!G:G, "&lt;&gt;2")=0, 1, 0), 0)</f>
        <v>0</v>
      </c>
      <c r="AB2496">
        <f>IF(AND(data!G2496=2, COUNTIFS(data!A:A, data!A2496, data!G:G, 2) = data!D2496), 1, 0)</f>
        <v>0</v>
      </c>
      <c r="AC2496" t="str">
        <f>IF(AB2496=1, data!D2496, "0")</f>
        <v>0</v>
      </c>
    </row>
    <row r="2497" spans="1:29" x14ac:dyDescent="0.25">
      <c r="A2497" s="1">
        <v>302271</v>
      </c>
      <c r="B2497">
        <v>2</v>
      </c>
      <c r="C2497" s="1" t="s">
        <v>2518</v>
      </c>
      <c r="D2497">
        <v>2</v>
      </c>
      <c r="E2497">
        <v>7</v>
      </c>
      <c r="F2497">
        <v>6</v>
      </c>
      <c r="G2497">
        <v>1</v>
      </c>
      <c r="H2497">
        <v>22</v>
      </c>
      <c r="I2497">
        <v>1</v>
      </c>
      <c r="J2497">
        <v>1</v>
      </c>
      <c r="K2497">
        <v>3</v>
      </c>
      <c r="L2497">
        <v>9</v>
      </c>
      <c r="M2497">
        <v>1</v>
      </c>
      <c r="N2497">
        <v>-1</v>
      </c>
      <c r="O2497">
        <v>-1</v>
      </c>
      <c r="P2497">
        <v>-1</v>
      </c>
      <c r="Q2497">
        <v>-1</v>
      </c>
      <c r="R2497">
        <v>2</v>
      </c>
      <c r="S2497">
        <v>-2</v>
      </c>
      <c r="T2497">
        <v>-1</v>
      </c>
      <c r="U2497">
        <v>-1</v>
      </c>
      <c r="V2497">
        <v>-1</v>
      </c>
      <c r="W2497">
        <v>-1</v>
      </c>
      <c r="X2497">
        <v>-2</v>
      </c>
      <c r="Y2497">
        <v>-2</v>
      </c>
      <c r="Z2497">
        <f>IF(AND(MIN(data!D2497:'data'!K2497, data!M2497:'data'!Y2497)&gt;=0, IF(data!L2497&lt;0, FALSE, data!L2497&lt;=95),COUNTA(data!D2497:'data'!Y2497)=22), 1, 0)</f>
        <v>0</v>
      </c>
      <c r="AA2497">
        <f>IF(data!D2497=3, IF(COUNTIFS(data!A:A, data!A2497, data!G:G, "&lt;&gt;2")=0, 1, 0), 0)</f>
        <v>0</v>
      </c>
      <c r="AB2497">
        <f>IF(AND(data!G2497=2, COUNTIFS(data!A:A, data!A2497, data!G:G, 2) = data!D2497), 1, 0)</f>
        <v>0</v>
      </c>
      <c r="AC2497" t="str">
        <f>IF(AB2497=1, data!D2497, "0")</f>
        <v>0</v>
      </c>
    </row>
    <row r="2498" spans="1:29" x14ac:dyDescent="0.25">
      <c r="A2498" s="1">
        <v>302341</v>
      </c>
      <c r="B2498">
        <v>1</v>
      </c>
      <c r="C2498" s="1" t="s">
        <v>2519</v>
      </c>
      <c r="D2498">
        <v>4</v>
      </c>
      <c r="E2498">
        <v>7</v>
      </c>
      <c r="F2498">
        <v>6</v>
      </c>
      <c r="G2498">
        <v>1</v>
      </c>
      <c r="H2498">
        <v>50</v>
      </c>
      <c r="I2498">
        <v>2</v>
      </c>
      <c r="J2498">
        <v>1</v>
      </c>
      <c r="K2498">
        <v>3</v>
      </c>
      <c r="L2498">
        <v>27</v>
      </c>
      <c r="M2498">
        <v>2</v>
      </c>
      <c r="N2498">
        <v>1</v>
      </c>
      <c r="O2498">
        <v>5</v>
      </c>
      <c r="P2498">
        <v>1</v>
      </c>
      <c r="Q2498">
        <v>12.288</v>
      </c>
      <c r="R2498">
        <v>-1</v>
      </c>
      <c r="S2498">
        <v>0</v>
      </c>
      <c r="T2498">
        <v>182.9</v>
      </c>
      <c r="U2498">
        <v>97.2</v>
      </c>
      <c r="V2498">
        <v>29.056000000000001</v>
      </c>
      <c r="W2498">
        <v>1.008</v>
      </c>
      <c r="X2498">
        <v>2</v>
      </c>
      <c r="Y2498">
        <v>1</v>
      </c>
      <c r="Z2498">
        <f>IF(AND(MIN(data!D2498:'data'!K2498, data!M2498:'data'!Y2498)&gt;=0, IF(data!L2498&lt;0, FALSE, data!L2498&lt;=95),COUNTA(data!D2498:'data'!Y2498)=22), 1, 0)</f>
        <v>0</v>
      </c>
      <c r="AA2498">
        <f>IF(data!D2498=3, IF(COUNTIFS(data!A:A, data!A2498, data!G:G, "&lt;&gt;2")=0, 1, 0), 0)</f>
        <v>0</v>
      </c>
      <c r="AB2498">
        <f>IF(AND(data!G2498=2, COUNTIFS(data!A:A, data!A2498, data!G:G, 2) = data!D2498), 1, 0)</f>
        <v>0</v>
      </c>
      <c r="AC2498" t="str">
        <f>IF(AB2498=1, data!D2498, "0")</f>
        <v>0</v>
      </c>
    </row>
    <row r="2499" spans="1:29" x14ac:dyDescent="0.25">
      <c r="A2499" s="1">
        <v>302341</v>
      </c>
      <c r="B2499">
        <v>2</v>
      </c>
      <c r="C2499" s="1" t="s">
        <v>2520</v>
      </c>
      <c r="D2499">
        <v>4</v>
      </c>
      <c r="E2499">
        <v>7</v>
      </c>
      <c r="F2499">
        <v>6</v>
      </c>
      <c r="G2499">
        <v>2</v>
      </c>
      <c r="H2499">
        <v>46</v>
      </c>
      <c r="I2499">
        <v>2</v>
      </c>
      <c r="J2499">
        <v>1</v>
      </c>
      <c r="K2499">
        <v>4</v>
      </c>
      <c r="L2499">
        <v>27</v>
      </c>
      <c r="M2499">
        <v>1</v>
      </c>
      <c r="N2499">
        <v>1</v>
      </c>
      <c r="O2499">
        <v>5</v>
      </c>
      <c r="P2499">
        <v>1</v>
      </c>
      <c r="Q2499">
        <v>35</v>
      </c>
      <c r="R2499">
        <v>-1</v>
      </c>
      <c r="S2499">
        <v>0</v>
      </c>
      <c r="T2499">
        <v>163.5</v>
      </c>
      <c r="U2499">
        <v>70.599999999999994</v>
      </c>
      <c r="V2499">
        <v>26.41</v>
      </c>
      <c r="W2499">
        <v>0.85799999999999998</v>
      </c>
      <c r="X2499">
        <v>2</v>
      </c>
      <c r="Y2499">
        <v>3</v>
      </c>
      <c r="Z2499">
        <f>IF(AND(MIN(data!D2499:'data'!K2499, data!M2499:'data'!Y2499)&gt;=0, IF(data!L2499&lt;0, FALSE, data!L2499&lt;=95),COUNTA(data!D2499:'data'!Y2499)=22), 1, 0)</f>
        <v>0</v>
      </c>
      <c r="AA2499">
        <f>IF(data!D2499=3, IF(COUNTIFS(data!A:A, data!A2499, data!G:G, "&lt;&gt;2")=0, 1, 0), 0)</f>
        <v>0</v>
      </c>
      <c r="AB2499">
        <f>IF(AND(data!G2499=2, COUNTIFS(data!A:A, data!A2499, data!G:G, 2) = data!D2499), 1, 0)</f>
        <v>0</v>
      </c>
      <c r="AC2499" t="str">
        <f>IF(AB2499=1, data!D2499, "0")</f>
        <v>0</v>
      </c>
    </row>
    <row r="2500" spans="1:29" x14ac:dyDescent="0.25">
      <c r="A2500" s="1">
        <v>302341</v>
      </c>
      <c r="B2500">
        <v>3</v>
      </c>
      <c r="C2500" s="1" t="s">
        <v>2521</v>
      </c>
      <c r="D2500">
        <v>4</v>
      </c>
      <c r="E2500">
        <v>7</v>
      </c>
      <c r="F2500">
        <v>6</v>
      </c>
      <c r="G2500">
        <v>1</v>
      </c>
      <c r="H2500">
        <v>25</v>
      </c>
      <c r="I2500">
        <v>1</v>
      </c>
      <c r="J2500">
        <v>1</v>
      </c>
      <c r="K2500">
        <v>4</v>
      </c>
      <c r="L2500">
        <v>27</v>
      </c>
      <c r="M2500">
        <v>1</v>
      </c>
      <c r="N2500">
        <v>1</v>
      </c>
      <c r="O2500">
        <v>5</v>
      </c>
      <c r="P2500">
        <v>1</v>
      </c>
      <c r="Q2500">
        <v>10.5</v>
      </c>
      <c r="R2500">
        <v>-1</v>
      </c>
      <c r="S2500">
        <v>2</v>
      </c>
      <c r="T2500">
        <v>181.9</v>
      </c>
      <c r="U2500">
        <v>82.7</v>
      </c>
      <c r="V2500">
        <v>24.994</v>
      </c>
      <c r="W2500">
        <v>0.92900000000000005</v>
      </c>
      <c r="X2500">
        <v>2</v>
      </c>
      <c r="Y2500">
        <v>1</v>
      </c>
      <c r="Z2500">
        <f>IF(AND(MIN(data!D2500:'data'!K2500, data!M2500:'data'!Y2500)&gt;=0, IF(data!L2500&lt;0, FALSE, data!L2500&lt;=95),COUNTA(data!D2500:'data'!Y2500)=22), 1, 0)</f>
        <v>0</v>
      </c>
      <c r="AA2500">
        <f>IF(data!D2500=3, IF(COUNTIFS(data!A:A, data!A2500, data!G:G, "&lt;&gt;2")=0, 1, 0), 0)</f>
        <v>0</v>
      </c>
      <c r="AB2500">
        <f>IF(AND(data!G2500=2, COUNTIFS(data!A:A, data!A2500, data!G:G, 2) = data!D2500), 1, 0)</f>
        <v>0</v>
      </c>
      <c r="AC2500" t="str">
        <f>IF(AB2500=1, data!D2500, "0")</f>
        <v>0</v>
      </c>
    </row>
    <row r="2501" spans="1:29" x14ac:dyDescent="0.25">
      <c r="A2501" s="1">
        <v>302341</v>
      </c>
      <c r="B2501">
        <v>4</v>
      </c>
      <c r="C2501" s="1" t="s">
        <v>2522</v>
      </c>
      <c r="D2501">
        <v>4</v>
      </c>
      <c r="E2501">
        <v>7</v>
      </c>
      <c r="F2501">
        <v>6</v>
      </c>
      <c r="G2501">
        <v>1</v>
      </c>
      <c r="H2501">
        <v>21</v>
      </c>
      <c r="I2501">
        <v>1</v>
      </c>
      <c r="J2501">
        <v>1</v>
      </c>
      <c r="K2501">
        <v>4</v>
      </c>
      <c r="L2501">
        <v>27</v>
      </c>
      <c r="M2501">
        <v>2</v>
      </c>
      <c r="N2501">
        <v>1</v>
      </c>
      <c r="O2501">
        <v>5</v>
      </c>
      <c r="P2501">
        <v>1</v>
      </c>
      <c r="Q2501">
        <v>20.358000000000001</v>
      </c>
      <c r="R2501">
        <v>0</v>
      </c>
      <c r="S2501">
        <v>1</v>
      </c>
      <c r="T2501">
        <v>183</v>
      </c>
      <c r="U2501">
        <v>79.8</v>
      </c>
      <c r="V2501">
        <v>23.829000000000001</v>
      </c>
      <c r="W2501">
        <v>0.83799999999999997</v>
      </c>
      <c r="X2501">
        <v>1</v>
      </c>
      <c r="Y2501">
        <v>3</v>
      </c>
      <c r="Z2501">
        <f>IF(AND(MIN(data!D2501:'data'!K2501, data!M2501:'data'!Y2501)&gt;=0, IF(data!L2501&lt;0, FALSE, data!L2501&lt;=95),COUNTA(data!D2501:'data'!Y2501)=22), 1, 0)</f>
        <v>1</v>
      </c>
      <c r="AA2501">
        <f>IF(data!D2501=3, IF(COUNTIFS(data!A:A, data!A2501, data!G:G, "&lt;&gt;2")=0, 1, 0), 0)</f>
        <v>0</v>
      </c>
      <c r="AB2501">
        <f>IF(AND(data!G2501=2, COUNTIFS(data!A:A, data!A2501, data!G:G, 2) = data!D2501), 1, 0)</f>
        <v>0</v>
      </c>
      <c r="AC2501" t="str">
        <f>IF(AB2501=1, data!D2501, "0")</f>
        <v>0</v>
      </c>
    </row>
    <row r="2502" spans="1:29" x14ac:dyDescent="0.25">
      <c r="A2502" s="1">
        <v>302351</v>
      </c>
      <c r="B2502">
        <v>1</v>
      </c>
      <c r="C2502" s="1" t="s">
        <v>2523</v>
      </c>
      <c r="D2502">
        <v>1</v>
      </c>
      <c r="E2502">
        <v>7</v>
      </c>
      <c r="F2502">
        <v>6</v>
      </c>
      <c r="G2502">
        <v>2</v>
      </c>
      <c r="H2502">
        <v>68</v>
      </c>
      <c r="I2502">
        <v>3</v>
      </c>
      <c r="J2502">
        <v>1</v>
      </c>
      <c r="K2502">
        <v>7</v>
      </c>
      <c r="L2502">
        <v>97</v>
      </c>
      <c r="M2502">
        <v>4</v>
      </c>
      <c r="N2502">
        <v>4</v>
      </c>
      <c r="O2502">
        <v>2</v>
      </c>
      <c r="P2502">
        <v>1</v>
      </c>
      <c r="Q2502">
        <v>1.62</v>
      </c>
      <c r="R2502">
        <v>-1</v>
      </c>
      <c r="S2502">
        <v>2</v>
      </c>
      <c r="T2502">
        <v>176.8</v>
      </c>
      <c r="U2502">
        <v>70</v>
      </c>
      <c r="V2502">
        <v>22.393999999999998</v>
      </c>
      <c r="W2502">
        <v>0.88900000000000001</v>
      </c>
      <c r="X2502">
        <v>-9</v>
      </c>
      <c r="Y2502">
        <v>-9</v>
      </c>
      <c r="Z2502">
        <f>IF(AND(MIN(data!D2502:'data'!K2502, data!M2502:'data'!Y2502)&gt;=0, IF(data!L2502&lt;0, FALSE, data!L2502&lt;=95),COUNTA(data!D2502:'data'!Y2502)=22), 1, 0)</f>
        <v>0</v>
      </c>
      <c r="AA2502">
        <f>IF(data!D2502=3, IF(COUNTIFS(data!A:A, data!A2502, data!G:G, "&lt;&gt;2")=0, 1, 0), 0)</f>
        <v>0</v>
      </c>
      <c r="AB2502">
        <f>IF(AND(data!G2502=2, COUNTIFS(data!A:A, data!A2502, data!G:G, 2) = data!D2502), 1, 0)</f>
        <v>1</v>
      </c>
      <c r="AC2502">
        <f>IF(AB2502=1, data!D2502, "0")</f>
        <v>1</v>
      </c>
    </row>
    <row r="2503" spans="1:29" x14ac:dyDescent="0.25">
      <c r="A2503" s="1">
        <v>302371</v>
      </c>
      <c r="B2503">
        <v>1</v>
      </c>
      <c r="C2503" s="1" t="s">
        <v>2524</v>
      </c>
      <c r="D2503">
        <v>1</v>
      </c>
      <c r="E2503">
        <v>7</v>
      </c>
      <c r="F2503">
        <v>6</v>
      </c>
      <c r="G2503">
        <v>2</v>
      </c>
      <c r="H2503">
        <v>82</v>
      </c>
      <c r="I2503">
        <v>5</v>
      </c>
      <c r="J2503">
        <v>1</v>
      </c>
      <c r="K2503">
        <v>7</v>
      </c>
      <c r="L2503">
        <v>6</v>
      </c>
      <c r="M2503">
        <v>3</v>
      </c>
      <c r="N2503">
        <v>3</v>
      </c>
      <c r="O2503">
        <v>5</v>
      </c>
      <c r="P2503">
        <v>1</v>
      </c>
      <c r="Q2503">
        <v>0.75</v>
      </c>
      <c r="R2503">
        <v>-1</v>
      </c>
      <c r="S2503">
        <v>0</v>
      </c>
      <c r="T2503">
        <v>148</v>
      </c>
      <c r="U2503">
        <v>66.3</v>
      </c>
      <c r="V2503">
        <v>30.268000000000001</v>
      </c>
      <c r="W2503">
        <v>-1</v>
      </c>
      <c r="X2503">
        <v>2</v>
      </c>
      <c r="Y2503">
        <v>3</v>
      </c>
      <c r="Z2503">
        <f>IF(AND(MIN(data!D2503:'data'!K2503, data!M2503:'data'!Y2503)&gt;=0, IF(data!L2503&lt;0, FALSE, data!L2503&lt;=95),COUNTA(data!D2503:'data'!Y2503)=22), 1, 0)</f>
        <v>0</v>
      </c>
      <c r="AA2503">
        <f>IF(data!D2503=3, IF(COUNTIFS(data!A:A, data!A2503, data!G:G, "&lt;&gt;2")=0, 1, 0), 0)</f>
        <v>0</v>
      </c>
      <c r="AB2503">
        <f>IF(AND(data!G2503=2, COUNTIFS(data!A:A, data!A2503, data!G:G, 2) = data!D2503), 1, 0)</f>
        <v>1</v>
      </c>
      <c r="AC2503">
        <f>IF(AB2503=1, data!D2503, "0")</f>
        <v>1</v>
      </c>
    </row>
    <row r="2504" spans="1:29" x14ac:dyDescent="0.25">
      <c r="A2504" s="1">
        <v>303051</v>
      </c>
      <c r="B2504">
        <v>1</v>
      </c>
      <c r="C2504" s="1" t="s">
        <v>2525</v>
      </c>
      <c r="D2504">
        <v>4</v>
      </c>
      <c r="E2504">
        <v>3</v>
      </c>
      <c r="F2504">
        <v>12</v>
      </c>
      <c r="G2504">
        <v>1</v>
      </c>
      <c r="H2504">
        <v>41</v>
      </c>
      <c r="I2504">
        <v>2</v>
      </c>
      <c r="J2504">
        <v>1</v>
      </c>
      <c r="K2504">
        <v>2</v>
      </c>
      <c r="L2504">
        <v>97</v>
      </c>
      <c r="M2504">
        <v>2</v>
      </c>
      <c r="N2504">
        <v>4</v>
      </c>
      <c r="O2504">
        <v>3</v>
      </c>
      <c r="P2504">
        <v>1</v>
      </c>
      <c r="Q2504">
        <v>35</v>
      </c>
      <c r="R2504">
        <v>-1</v>
      </c>
      <c r="S2504">
        <v>1</v>
      </c>
      <c r="T2504">
        <v>175.9</v>
      </c>
      <c r="U2504">
        <v>63.9</v>
      </c>
      <c r="V2504">
        <v>20.652000000000001</v>
      </c>
      <c r="W2504">
        <v>0.82899999999999996</v>
      </c>
      <c r="X2504">
        <v>3</v>
      </c>
      <c r="Y2504">
        <v>3</v>
      </c>
      <c r="Z2504">
        <f>IF(AND(MIN(data!D2504:'data'!K2504, data!M2504:'data'!Y2504)&gt;=0, IF(data!L2504&lt;0, FALSE, data!L2504&lt;=95),COUNTA(data!D2504:'data'!Y2504)=22), 1, 0)</f>
        <v>0</v>
      </c>
      <c r="AA2504">
        <f>IF(data!D2504=3, IF(COUNTIFS(data!A:A, data!A2504, data!G:G, "&lt;&gt;2")=0, 1, 0), 0)</f>
        <v>0</v>
      </c>
      <c r="AB2504">
        <f>IF(AND(data!G2504=2, COUNTIFS(data!A:A, data!A2504, data!G:G, 2) = data!D2504), 1, 0)</f>
        <v>0</v>
      </c>
      <c r="AC2504" t="str">
        <f>IF(AB2504=1, data!D2504, "0")</f>
        <v>0</v>
      </c>
    </row>
    <row r="2505" spans="1:29" x14ac:dyDescent="0.25">
      <c r="A2505" s="1">
        <v>303051</v>
      </c>
      <c r="B2505">
        <v>2</v>
      </c>
      <c r="C2505" s="1" t="s">
        <v>2526</v>
      </c>
      <c r="D2505">
        <v>4</v>
      </c>
      <c r="E2505">
        <v>3</v>
      </c>
      <c r="F2505">
        <v>12</v>
      </c>
      <c r="G2505">
        <v>2</v>
      </c>
      <c r="H2505">
        <v>39</v>
      </c>
      <c r="I2505">
        <v>2</v>
      </c>
      <c r="J2505">
        <v>1</v>
      </c>
      <c r="K2505">
        <v>2</v>
      </c>
      <c r="L2505">
        <v>97</v>
      </c>
      <c r="M2505">
        <v>2</v>
      </c>
      <c r="N2505">
        <v>4</v>
      </c>
      <c r="O2505">
        <v>3</v>
      </c>
      <c r="P2505">
        <v>2</v>
      </c>
      <c r="Q2505">
        <v>0</v>
      </c>
      <c r="R2505">
        <v>-1</v>
      </c>
      <c r="S2505">
        <v>0</v>
      </c>
      <c r="T2505">
        <v>153.69999999999999</v>
      </c>
      <c r="U2505">
        <v>100.7</v>
      </c>
      <c r="V2505">
        <v>42.627000000000002</v>
      </c>
      <c r="W2505">
        <v>0.88900000000000001</v>
      </c>
      <c r="X2505">
        <v>2</v>
      </c>
      <c r="Y2505">
        <v>1</v>
      </c>
      <c r="Z2505">
        <f>IF(AND(MIN(data!D2505:'data'!K2505, data!M2505:'data'!Y2505)&gt;=0, IF(data!L2505&lt;0, FALSE, data!L2505&lt;=95),COUNTA(data!D2505:'data'!Y2505)=22), 1, 0)</f>
        <v>0</v>
      </c>
      <c r="AA2505">
        <f>IF(data!D2505=3, IF(COUNTIFS(data!A:A, data!A2505, data!G:G, "&lt;&gt;2")=0, 1, 0), 0)</f>
        <v>0</v>
      </c>
      <c r="AB2505">
        <f>IF(AND(data!G2505=2, COUNTIFS(data!A:A, data!A2505, data!G:G, 2) = data!D2505), 1, 0)</f>
        <v>0</v>
      </c>
      <c r="AC2505" t="str">
        <f>IF(AB2505=1, data!D2505, "0")</f>
        <v>0</v>
      </c>
    </row>
    <row r="2506" spans="1:29" x14ac:dyDescent="0.25">
      <c r="A2506" s="1">
        <v>303051</v>
      </c>
      <c r="B2506">
        <v>3</v>
      </c>
      <c r="C2506" s="1" t="s">
        <v>2527</v>
      </c>
      <c r="D2506">
        <v>4</v>
      </c>
      <c r="E2506">
        <v>3</v>
      </c>
      <c r="F2506">
        <v>12</v>
      </c>
      <c r="G2506">
        <v>2</v>
      </c>
      <c r="H2506">
        <v>14</v>
      </c>
      <c r="I2506">
        <v>-1</v>
      </c>
      <c r="J2506">
        <v>1</v>
      </c>
      <c r="K2506">
        <v>-1</v>
      </c>
      <c r="L2506">
        <v>97</v>
      </c>
      <c r="M2506">
        <v>2</v>
      </c>
      <c r="N2506">
        <v>-1</v>
      </c>
      <c r="O2506">
        <v>-1</v>
      </c>
      <c r="P2506">
        <v>-1</v>
      </c>
      <c r="Q2506">
        <v>-1</v>
      </c>
      <c r="R2506">
        <v>-1</v>
      </c>
      <c r="S2506">
        <v>0</v>
      </c>
      <c r="T2506">
        <v>150.19999999999999</v>
      </c>
      <c r="U2506">
        <v>40.5</v>
      </c>
      <c r="V2506">
        <v>17.952000000000002</v>
      </c>
      <c r="W2506">
        <v>-1</v>
      </c>
      <c r="X2506">
        <v>1</v>
      </c>
      <c r="Y2506">
        <v>3</v>
      </c>
      <c r="Z2506">
        <f>IF(AND(MIN(data!D2506:'data'!K2506, data!M2506:'data'!Y2506)&gt;=0, IF(data!L2506&lt;0, FALSE, data!L2506&lt;=95),COUNTA(data!D2506:'data'!Y2506)=22), 1, 0)</f>
        <v>0</v>
      </c>
      <c r="AA2506">
        <f>IF(data!D2506=3, IF(COUNTIFS(data!A:A, data!A2506, data!G:G, "&lt;&gt;2")=0, 1, 0), 0)</f>
        <v>0</v>
      </c>
      <c r="AB2506">
        <f>IF(AND(data!G2506=2, COUNTIFS(data!A:A, data!A2506, data!G:G, 2) = data!D2506), 1, 0)</f>
        <v>0</v>
      </c>
      <c r="AC2506" t="str">
        <f>IF(AB2506=1, data!D2506, "0")</f>
        <v>0</v>
      </c>
    </row>
    <row r="2507" spans="1:29" x14ac:dyDescent="0.25">
      <c r="A2507" s="1">
        <v>303051</v>
      </c>
      <c r="B2507">
        <v>4</v>
      </c>
      <c r="C2507" s="1" t="s">
        <v>2528</v>
      </c>
      <c r="D2507">
        <v>4</v>
      </c>
      <c r="E2507">
        <v>3</v>
      </c>
      <c r="F2507">
        <v>12</v>
      </c>
      <c r="G2507">
        <v>2</v>
      </c>
      <c r="H2507">
        <v>11</v>
      </c>
      <c r="I2507">
        <v>-1</v>
      </c>
      <c r="J2507">
        <v>1</v>
      </c>
      <c r="K2507">
        <v>-1</v>
      </c>
      <c r="L2507">
        <v>97</v>
      </c>
      <c r="M2507">
        <v>2</v>
      </c>
      <c r="N2507">
        <v>-1</v>
      </c>
      <c r="O2507">
        <v>-1</v>
      </c>
      <c r="P2507">
        <v>-1</v>
      </c>
      <c r="Q2507">
        <v>-1</v>
      </c>
      <c r="R2507">
        <v>-1</v>
      </c>
      <c r="S2507">
        <v>-2</v>
      </c>
      <c r="T2507">
        <v>152.4</v>
      </c>
      <c r="U2507">
        <v>62.6</v>
      </c>
      <c r="V2507">
        <v>26.952999999999999</v>
      </c>
      <c r="W2507">
        <v>-1</v>
      </c>
      <c r="X2507">
        <v>2</v>
      </c>
      <c r="Y2507">
        <v>1</v>
      </c>
      <c r="Z2507">
        <f>IF(AND(MIN(data!D2507:'data'!K2507, data!M2507:'data'!Y2507)&gt;=0, IF(data!L2507&lt;0, FALSE, data!L2507&lt;=95),COUNTA(data!D2507:'data'!Y2507)=22), 1, 0)</f>
        <v>0</v>
      </c>
      <c r="AA2507">
        <f>IF(data!D2507=3, IF(COUNTIFS(data!A:A, data!A2507, data!G:G, "&lt;&gt;2")=0, 1, 0), 0)</f>
        <v>0</v>
      </c>
      <c r="AB2507">
        <f>IF(AND(data!G2507=2, COUNTIFS(data!A:A, data!A2507, data!G:G, 2) = data!D2507), 1, 0)</f>
        <v>0</v>
      </c>
      <c r="AC2507" t="str">
        <f>IF(AB2507=1, data!D2507, "0")</f>
        <v>0</v>
      </c>
    </row>
    <row r="2508" spans="1:29" x14ac:dyDescent="0.25">
      <c r="A2508" s="1">
        <v>303181</v>
      </c>
      <c r="B2508">
        <v>1</v>
      </c>
      <c r="C2508" s="1" t="s">
        <v>2529</v>
      </c>
      <c r="D2508">
        <v>1</v>
      </c>
      <c r="E2508">
        <v>3</v>
      </c>
      <c r="F2508">
        <v>12</v>
      </c>
      <c r="G2508">
        <v>2</v>
      </c>
      <c r="H2508">
        <v>32</v>
      </c>
      <c r="I2508">
        <v>1</v>
      </c>
      <c r="J2508">
        <v>1</v>
      </c>
      <c r="K2508">
        <v>2</v>
      </c>
      <c r="L2508">
        <v>8</v>
      </c>
      <c r="M2508">
        <v>2</v>
      </c>
      <c r="N2508">
        <v>1</v>
      </c>
      <c r="O2508">
        <v>5</v>
      </c>
      <c r="P2508">
        <v>1</v>
      </c>
      <c r="Q2508">
        <v>51.16</v>
      </c>
      <c r="R2508">
        <v>-1</v>
      </c>
      <c r="S2508">
        <v>0</v>
      </c>
      <c r="T2508">
        <v>164.4</v>
      </c>
      <c r="U2508">
        <v>74.900000000000006</v>
      </c>
      <c r="V2508">
        <v>27.713000000000001</v>
      </c>
      <c r="W2508">
        <v>0.90900000000000003</v>
      </c>
      <c r="X2508">
        <v>2</v>
      </c>
      <c r="Y2508">
        <v>1</v>
      </c>
      <c r="Z2508">
        <f>IF(AND(MIN(data!D2508:'data'!K2508, data!M2508:'data'!Y2508)&gt;=0, IF(data!L2508&lt;0, FALSE, data!L2508&lt;=95),COUNTA(data!D2508:'data'!Y2508)=22), 1, 0)</f>
        <v>0</v>
      </c>
      <c r="AA2508">
        <f>IF(data!D2508=3, IF(COUNTIFS(data!A:A, data!A2508, data!G:G, "&lt;&gt;2")=0, 1, 0), 0)</f>
        <v>0</v>
      </c>
      <c r="AB2508">
        <f>IF(AND(data!G2508=2, COUNTIFS(data!A:A, data!A2508, data!G:G, 2) = data!D2508), 1, 0)</f>
        <v>1</v>
      </c>
      <c r="AC2508">
        <f>IF(AB2508=1, data!D2508, "0")</f>
        <v>1</v>
      </c>
    </row>
    <row r="2509" spans="1:29" x14ac:dyDescent="0.25">
      <c r="A2509" s="1">
        <v>303201</v>
      </c>
      <c r="B2509">
        <v>1</v>
      </c>
      <c r="C2509" s="1" t="s">
        <v>2530</v>
      </c>
      <c r="D2509">
        <v>3</v>
      </c>
      <c r="E2509">
        <v>3</v>
      </c>
      <c r="F2509">
        <v>12</v>
      </c>
      <c r="G2509">
        <v>2</v>
      </c>
      <c r="H2509">
        <v>35</v>
      </c>
      <c r="I2509">
        <v>2</v>
      </c>
      <c r="J2509">
        <v>1</v>
      </c>
      <c r="K2509">
        <v>4</v>
      </c>
      <c r="L2509">
        <v>17</v>
      </c>
      <c r="M2509">
        <v>2</v>
      </c>
      <c r="N2509">
        <v>1</v>
      </c>
      <c r="O2509">
        <v>5</v>
      </c>
      <c r="P2509">
        <v>1</v>
      </c>
      <c r="Q2509">
        <v>1.845</v>
      </c>
      <c r="R2509">
        <v>-1</v>
      </c>
      <c r="S2509">
        <v>12</v>
      </c>
      <c r="T2509">
        <v>-1</v>
      </c>
      <c r="U2509">
        <v>-1</v>
      </c>
      <c r="V2509">
        <v>-1</v>
      </c>
      <c r="W2509">
        <v>-1</v>
      </c>
      <c r="X2509">
        <v>1</v>
      </c>
      <c r="Y2509">
        <v>3</v>
      </c>
      <c r="Z2509">
        <f>IF(AND(MIN(data!D2509:'data'!K2509, data!M2509:'data'!Y2509)&gt;=0, IF(data!L2509&lt;0, FALSE, data!L2509&lt;=95),COUNTA(data!D2509:'data'!Y2509)=22), 1, 0)</f>
        <v>0</v>
      </c>
      <c r="AA2509">
        <f>IF(data!D2509=3, IF(COUNTIFS(data!A:A, data!A2509, data!G:G, "&lt;&gt;2")=0, 1, 0), 0)</f>
        <v>0</v>
      </c>
      <c r="AB2509">
        <f>IF(AND(data!G2509=2, COUNTIFS(data!A:A, data!A2509, data!G:G, 2) = data!D2509), 1, 0)</f>
        <v>0</v>
      </c>
      <c r="AC2509" t="str">
        <f>IF(AB2509=1, data!D2509, "0")</f>
        <v>0</v>
      </c>
    </row>
    <row r="2510" spans="1:29" x14ac:dyDescent="0.25">
      <c r="A2510" s="1">
        <v>303201</v>
      </c>
      <c r="B2510">
        <v>2</v>
      </c>
      <c r="C2510" s="1" t="s">
        <v>2531</v>
      </c>
      <c r="D2510">
        <v>3</v>
      </c>
      <c r="E2510">
        <v>3</v>
      </c>
      <c r="F2510">
        <v>12</v>
      </c>
      <c r="G2510">
        <v>1</v>
      </c>
      <c r="H2510">
        <v>36</v>
      </c>
      <c r="I2510">
        <v>2</v>
      </c>
      <c r="J2510">
        <v>1</v>
      </c>
      <c r="K2510">
        <v>4</v>
      </c>
      <c r="L2510">
        <v>17</v>
      </c>
      <c r="M2510">
        <v>2</v>
      </c>
      <c r="N2510">
        <v>4</v>
      </c>
      <c r="O2510">
        <v>3</v>
      </c>
      <c r="P2510">
        <v>1</v>
      </c>
      <c r="Q2510">
        <v>1.845</v>
      </c>
      <c r="R2510">
        <v>-1</v>
      </c>
      <c r="S2510">
        <v>2</v>
      </c>
      <c r="T2510">
        <v>-1</v>
      </c>
      <c r="U2510">
        <v>-1</v>
      </c>
      <c r="V2510">
        <v>-1</v>
      </c>
      <c r="W2510">
        <v>-1</v>
      </c>
      <c r="X2510">
        <v>2</v>
      </c>
      <c r="Y2510">
        <v>3</v>
      </c>
      <c r="Z2510">
        <f>IF(AND(MIN(data!D2510:'data'!K2510, data!M2510:'data'!Y2510)&gt;=0, IF(data!L2510&lt;0, FALSE, data!L2510&lt;=95),COUNTA(data!D2510:'data'!Y2510)=22), 1, 0)</f>
        <v>0</v>
      </c>
      <c r="AA2510">
        <f>IF(data!D2510=3, IF(COUNTIFS(data!A:A, data!A2510, data!G:G, "&lt;&gt;2")=0, 1, 0), 0)</f>
        <v>0</v>
      </c>
      <c r="AB2510">
        <f>IF(AND(data!G2510=2, COUNTIFS(data!A:A, data!A2510, data!G:G, 2) = data!D2510), 1, 0)</f>
        <v>0</v>
      </c>
      <c r="AC2510" t="str">
        <f>IF(AB2510=1, data!D2510, "0")</f>
        <v>0</v>
      </c>
    </row>
    <row r="2511" spans="1:29" x14ac:dyDescent="0.25">
      <c r="A2511" s="1">
        <v>303201</v>
      </c>
      <c r="B2511">
        <v>3</v>
      </c>
      <c r="C2511" s="1" t="s">
        <v>2532</v>
      </c>
      <c r="D2511">
        <v>3</v>
      </c>
      <c r="E2511">
        <v>3</v>
      </c>
      <c r="F2511">
        <v>12</v>
      </c>
      <c r="G2511">
        <v>2</v>
      </c>
      <c r="H2511">
        <v>13</v>
      </c>
      <c r="I2511">
        <v>-1</v>
      </c>
      <c r="J2511">
        <v>1</v>
      </c>
      <c r="K2511">
        <v>-1</v>
      </c>
      <c r="L2511">
        <v>17</v>
      </c>
      <c r="M2511">
        <v>2</v>
      </c>
      <c r="N2511">
        <v>-1</v>
      </c>
      <c r="O2511">
        <v>-1</v>
      </c>
      <c r="P2511">
        <v>-1</v>
      </c>
      <c r="Q2511">
        <v>-1</v>
      </c>
      <c r="R2511">
        <v>-1</v>
      </c>
      <c r="S2511">
        <v>0</v>
      </c>
      <c r="T2511">
        <v>-1</v>
      </c>
      <c r="U2511">
        <v>-1</v>
      </c>
      <c r="V2511">
        <v>-1</v>
      </c>
      <c r="W2511">
        <v>-1</v>
      </c>
      <c r="X2511">
        <v>1</v>
      </c>
      <c r="Y2511">
        <v>1</v>
      </c>
      <c r="Z2511">
        <f>IF(AND(MIN(data!D2511:'data'!K2511, data!M2511:'data'!Y2511)&gt;=0, IF(data!L2511&lt;0, FALSE, data!L2511&lt;=95),COUNTA(data!D2511:'data'!Y2511)=22), 1, 0)</f>
        <v>0</v>
      </c>
      <c r="AA2511">
        <f>IF(data!D2511=3, IF(COUNTIFS(data!A:A, data!A2511, data!G:G, "&lt;&gt;2")=0, 1, 0), 0)</f>
        <v>0</v>
      </c>
      <c r="AB2511">
        <f>IF(AND(data!G2511=2, COUNTIFS(data!A:A, data!A2511, data!G:G, 2) = data!D2511), 1, 0)</f>
        <v>0</v>
      </c>
      <c r="AC2511" t="str">
        <f>IF(AB2511=1, data!D2511, "0")</f>
        <v>0</v>
      </c>
    </row>
    <row r="2512" spans="1:29" x14ac:dyDescent="0.25">
      <c r="A2512" s="1">
        <v>303271</v>
      </c>
      <c r="B2512">
        <v>1</v>
      </c>
      <c r="C2512" s="1" t="s">
        <v>2533</v>
      </c>
      <c r="D2512">
        <v>2</v>
      </c>
      <c r="E2512">
        <v>3</v>
      </c>
      <c r="F2512">
        <v>12</v>
      </c>
      <c r="G2512">
        <v>2</v>
      </c>
      <c r="H2512">
        <v>48</v>
      </c>
      <c r="I2512">
        <v>2</v>
      </c>
      <c r="J2512">
        <v>1</v>
      </c>
      <c r="K2512">
        <v>7</v>
      </c>
      <c r="L2512">
        <v>97</v>
      </c>
      <c r="M2512">
        <v>2</v>
      </c>
      <c r="N2512">
        <v>4</v>
      </c>
      <c r="O2512">
        <v>3</v>
      </c>
      <c r="P2512">
        <v>1</v>
      </c>
      <c r="Q2512">
        <v>12.923999999999999</v>
      </c>
      <c r="R2512">
        <v>-1</v>
      </c>
      <c r="S2512">
        <v>0</v>
      </c>
      <c r="T2512">
        <v>175.2</v>
      </c>
      <c r="U2512">
        <v>88.5</v>
      </c>
      <c r="V2512">
        <v>28.832000000000001</v>
      </c>
      <c r="W2512">
        <v>-1</v>
      </c>
      <c r="X2512">
        <v>2</v>
      </c>
      <c r="Y2512">
        <v>1</v>
      </c>
      <c r="Z2512">
        <f>IF(AND(MIN(data!D2512:'data'!K2512, data!M2512:'data'!Y2512)&gt;=0, IF(data!L2512&lt;0, FALSE, data!L2512&lt;=95),COUNTA(data!D2512:'data'!Y2512)=22), 1, 0)</f>
        <v>0</v>
      </c>
      <c r="AA2512">
        <f>IF(data!D2512=3, IF(COUNTIFS(data!A:A, data!A2512, data!G:G, "&lt;&gt;2")=0, 1, 0), 0)</f>
        <v>0</v>
      </c>
      <c r="AB2512">
        <f>IF(AND(data!G2512=2, COUNTIFS(data!A:A, data!A2512, data!G:G, 2) = data!D2512), 1, 0)</f>
        <v>0</v>
      </c>
      <c r="AC2512" t="str">
        <f>IF(AB2512=1, data!D2512, "0")</f>
        <v>0</v>
      </c>
    </row>
    <row r="2513" spans="1:29" x14ac:dyDescent="0.25">
      <c r="A2513" s="1">
        <v>303271</v>
      </c>
      <c r="B2513">
        <v>2</v>
      </c>
      <c r="C2513" s="1" t="s">
        <v>2534</v>
      </c>
      <c r="D2513">
        <v>2</v>
      </c>
      <c r="E2513">
        <v>3</v>
      </c>
      <c r="F2513">
        <v>12</v>
      </c>
      <c r="G2513">
        <v>1</v>
      </c>
      <c r="H2513">
        <v>49</v>
      </c>
      <c r="I2513">
        <v>2</v>
      </c>
      <c r="J2513">
        <v>1</v>
      </c>
      <c r="K2513">
        <v>3</v>
      </c>
      <c r="L2513">
        <v>97</v>
      </c>
      <c r="M2513">
        <v>2</v>
      </c>
      <c r="N2513">
        <v>1</v>
      </c>
      <c r="O2513">
        <v>5</v>
      </c>
      <c r="P2513">
        <v>1</v>
      </c>
      <c r="Q2513">
        <v>24</v>
      </c>
      <c r="R2513">
        <v>-1</v>
      </c>
      <c r="S2513">
        <v>0</v>
      </c>
      <c r="T2513">
        <v>177.4</v>
      </c>
      <c r="U2513">
        <v>89.9</v>
      </c>
      <c r="V2513">
        <v>28.565999999999999</v>
      </c>
      <c r="W2513">
        <v>0.90700000000000003</v>
      </c>
      <c r="X2513">
        <v>1</v>
      </c>
      <c r="Y2513">
        <v>3</v>
      </c>
      <c r="Z2513">
        <f>IF(AND(MIN(data!D2513:'data'!K2513, data!M2513:'data'!Y2513)&gt;=0, IF(data!L2513&lt;0, FALSE, data!L2513&lt;=95),COUNTA(data!D2513:'data'!Y2513)=22), 1, 0)</f>
        <v>0</v>
      </c>
      <c r="AA2513">
        <f>IF(data!D2513=3, IF(COUNTIFS(data!A:A, data!A2513, data!G:G, "&lt;&gt;2")=0, 1, 0), 0)</f>
        <v>0</v>
      </c>
      <c r="AB2513">
        <f>IF(AND(data!G2513=2, COUNTIFS(data!A:A, data!A2513, data!G:G, 2) = data!D2513), 1, 0)</f>
        <v>0</v>
      </c>
      <c r="AC2513" t="str">
        <f>IF(AB2513=1, data!D2513, "0")</f>
        <v>0</v>
      </c>
    </row>
    <row r="2514" spans="1:29" x14ac:dyDescent="0.25">
      <c r="A2514" s="1">
        <v>303341</v>
      </c>
      <c r="B2514">
        <v>1</v>
      </c>
      <c r="C2514" s="1" t="s">
        <v>2535</v>
      </c>
      <c r="D2514">
        <v>2</v>
      </c>
      <c r="E2514">
        <v>3</v>
      </c>
      <c r="F2514">
        <v>12</v>
      </c>
      <c r="G2514">
        <v>2</v>
      </c>
      <c r="H2514">
        <v>54</v>
      </c>
      <c r="I2514">
        <v>4</v>
      </c>
      <c r="J2514">
        <v>1</v>
      </c>
      <c r="K2514">
        <v>7</v>
      </c>
      <c r="L2514">
        <v>11</v>
      </c>
      <c r="M2514">
        <v>2</v>
      </c>
      <c r="N2514">
        <v>4</v>
      </c>
      <c r="O2514">
        <v>2</v>
      </c>
      <c r="P2514">
        <v>2</v>
      </c>
      <c r="Q2514">
        <v>0</v>
      </c>
      <c r="R2514">
        <v>-1</v>
      </c>
      <c r="S2514">
        <v>0</v>
      </c>
      <c r="T2514">
        <v>165.6</v>
      </c>
      <c r="U2514">
        <v>58.7</v>
      </c>
      <c r="V2514">
        <v>21.405000000000001</v>
      </c>
      <c r="W2514">
        <v>0.877</v>
      </c>
      <c r="X2514">
        <v>1</v>
      </c>
      <c r="Y2514">
        <v>3</v>
      </c>
      <c r="Z2514">
        <f>IF(AND(MIN(data!D2514:'data'!K2514, data!M2514:'data'!Y2514)&gt;=0, IF(data!L2514&lt;0, FALSE, data!L2514&lt;=95),COUNTA(data!D2514:'data'!Y2514)=22), 1, 0)</f>
        <v>0</v>
      </c>
      <c r="AA2514">
        <f>IF(data!D2514=3, IF(COUNTIFS(data!A:A, data!A2514, data!G:G, "&lt;&gt;2")=0, 1, 0), 0)</f>
        <v>0</v>
      </c>
      <c r="AB2514">
        <f>IF(AND(data!G2514=2, COUNTIFS(data!A:A, data!A2514, data!G:G, 2) = data!D2514), 1, 0)</f>
        <v>1</v>
      </c>
      <c r="AC2514">
        <f>IF(AB2514=1, data!D2514, "0")</f>
        <v>2</v>
      </c>
    </row>
    <row r="2515" spans="1:29" x14ac:dyDescent="0.25">
      <c r="A2515" s="1">
        <v>303341</v>
      </c>
      <c r="B2515">
        <v>2</v>
      </c>
      <c r="C2515" s="1" t="s">
        <v>2536</v>
      </c>
      <c r="D2515">
        <v>2</v>
      </c>
      <c r="E2515">
        <v>3</v>
      </c>
      <c r="F2515">
        <v>12</v>
      </c>
      <c r="G2515">
        <v>2</v>
      </c>
      <c r="H2515">
        <v>23</v>
      </c>
      <c r="I2515">
        <v>1</v>
      </c>
      <c r="J2515">
        <v>1</v>
      </c>
      <c r="K2515">
        <v>1</v>
      </c>
      <c r="L2515">
        <v>11</v>
      </c>
      <c r="M2515">
        <v>2</v>
      </c>
      <c r="N2515">
        <v>1</v>
      </c>
      <c r="O2515">
        <v>5</v>
      </c>
      <c r="P2515">
        <v>1</v>
      </c>
      <c r="Q2515">
        <v>18.75</v>
      </c>
      <c r="R2515">
        <v>1</v>
      </c>
      <c r="S2515">
        <v>2</v>
      </c>
      <c r="T2515">
        <v>175.8</v>
      </c>
      <c r="U2515">
        <v>63.1</v>
      </c>
      <c r="V2515">
        <v>20.417000000000002</v>
      </c>
      <c r="W2515">
        <v>0.78700000000000003</v>
      </c>
      <c r="X2515">
        <v>1</v>
      </c>
      <c r="Y2515">
        <v>3</v>
      </c>
      <c r="Z2515">
        <f>IF(AND(MIN(data!D2515:'data'!K2515, data!M2515:'data'!Y2515)&gt;=0, IF(data!L2515&lt;0, FALSE, data!L2515&lt;=95),COUNTA(data!D2515:'data'!Y2515)=22), 1, 0)</f>
        <v>1</v>
      </c>
      <c r="AA2515">
        <f>IF(data!D2515=3, IF(COUNTIFS(data!A:A, data!A2515, data!G:G, "&lt;&gt;2")=0, 1, 0), 0)</f>
        <v>0</v>
      </c>
      <c r="AB2515">
        <f>IF(AND(data!G2515=2, COUNTIFS(data!A:A, data!A2515, data!G:G, 2) = data!D2515), 1, 0)</f>
        <v>1</v>
      </c>
      <c r="AC2515">
        <f>IF(AB2515=1, data!D2515, "0")</f>
        <v>2</v>
      </c>
    </row>
    <row r="2516" spans="1:29" x14ac:dyDescent="0.25">
      <c r="A2516" s="1">
        <v>303351</v>
      </c>
      <c r="B2516">
        <v>1</v>
      </c>
      <c r="C2516" s="1" t="s">
        <v>2537</v>
      </c>
      <c r="D2516">
        <v>4</v>
      </c>
      <c r="E2516">
        <v>3</v>
      </c>
      <c r="F2516">
        <v>12</v>
      </c>
      <c r="G2516">
        <v>2</v>
      </c>
      <c r="H2516">
        <v>34</v>
      </c>
      <c r="I2516">
        <v>2</v>
      </c>
      <c r="J2516">
        <v>1</v>
      </c>
      <c r="K2516">
        <v>3</v>
      </c>
      <c r="L2516">
        <v>13</v>
      </c>
      <c r="M2516">
        <v>2</v>
      </c>
      <c r="N2516">
        <v>4</v>
      </c>
      <c r="O2516">
        <v>2</v>
      </c>
      <c r="P2516">
        <v>1</v>
      </c>
      <c r="Q2516">
        <v>11.029</v>
      </c>
      <c r="R2516">
        <v>-1</v>
      </c>
      <c r="S2516">
        <v>0</v>
      </c>
      <c r="T2516">
        <v>158.19999999999999</v>
      </c>
      <c r="U2516">
        <v>49.6</v>
      </c>
      <c r="V2516">
        <v>19.818000000000001</v>
      </c>
      <c r="W2516">
        <v>0.80200000000000005</v>
      </c>
      <c r="X2516">
        <v>1</v>
      </c>
      <c r="Y2516">
        <v>3</v>
      </c>
      <c r="Z2516">
        <f>IF(AND(MIN(data!D2516:'data'!K2516, data!M2516:'data'!Y2516)&gt;=0, IF(data!L2516&lt;0, FALSE, data!L2516&lt;=95),COUNTA(data!D2516:'data'!Y2516)=22), 1, 0)</f>
        <v>0</v>
      </c>
      <c r="AA2516">
        <f>IF(data!D2516=3, IF(COUNTIFS(data!A:A, data!A2516, data!G:G, "&lt;&gt;2")=0, 1, 0), 0)</f>
        <v>0</v>
      </c>
      <c r="AB2516">
        <f>IF(AND(data!G2516=2, COUNTIFS(data!A:A, data!A2516, data!G:G, 2) = data!D2516), 1, 0)</f>
        <v>0</v>
      </c>
      <c r="AC2516" t="str">
        <f>IF(AB2516=1, data!D2516, "0")</f>
        <v>0</v>
      </c>
    </row>
    <row r="2517" spans="1:29" x14ac:dyDescent="0.25">
      <c r="A2517" s="1">
        <v>303351</v>
      </c>
      <c r="B2517">
        <v>2</v>
      </c>
      <c r="C2517" s="1" t="s">
        <v>2538</v>
      </c>
      <c r="D2517">
        <v>4</v>
      </c>
      <c r="E2517">
        <v>3</v>
      </c>
      <c r="F2517">
        <v>12</v>
      </c>
      <c r="G2517">
        <v>1</v>
      </c>
      <c r="H2517">
        <v>37</v>
      </c>
      <c r="I2517">
        <v>2</v>
      </c>
      <c r="J2517">
        <v>1</v>
      </c>
      <c r="K2517">
        <v>3</v>
      </c>
      <c r="L2517">
        <v>13</v>
      </c>
      <c r="M2517">
        <v>1</v>
      </c>
      <c r="N2517">
        <v>3</v>
      </c>
      <c r="O2517">
        <v>5</v>
      </c>
      <c r="P2517">
        <v>1</v>
      </c>
      <c r="Q2517">
        <v>6.1449999999999996</v>
      </c>
      <c r="R2517">
        <v>-1</v>
      </c>
      <c r="S2517">
        <v>0</v>
      </c>
      <c r="T2517">
        <v>171.8</v>
      </c>
      <c r="U2517">
        <v>75</v>
      </c>
      <c r="V2517">
        <v>25.411000000000001</v>
      </c>
      <c r="W2517">
        <v>0.83599999999999997</v>
      </c>
      <c r="X2517">
        <v>1</v>
      </c>
      <c r="Y2517">
        <v>3</v>
      </c>
      <c r="Z2517">
        <f>IF(AND(MIN(data!D2517:'data'!K2517, data!M2517:'data'!Y2517)&gt;=0, IF(data!L2517&lt;0, FALSE, data!L2517&lt;=95),COUNTA(data!D2517:'data'!Y2517)=22), 1, 0)</f>
        <v>0</v>
      </c>
      <c r="AA2517">
        <f>IF(data!D2517=3, IF(COUNTIFS(data!A:A, data!A2517, data!G:G, "&lt;&gt;2")=0, 1, 0), 0)</f>
        <v>0</v>
      </c>
      <c r="AB2517">
        <f>IF(AND(data!G2517=2, COUNTIFS(data!A:A, data!A2517, data!G:G, 2) = data!D2517), 1, 0)</f>
        <v>0</v>
      </c>
      <c r="AC2517" t="str">
        <f>IF(AB2517=1, data!D2517, "0")</f>
        <v>0</v>
      </c>
    </row>
    <row r="2518" spans="1:29" x14ac:dyDescent="0.25">
      <c r="A2518" s="1">
        <v>303351</v>
      </c>
      <c r="B2518">
        <v>3</v>
      </c>
      <c r="C2518" s="1" t="s">
        <v>2539</v>
      </c>
      <c r="D2518">
        <v>4</v>
      </c>
      <c r="E2518">
        <v>3</v>
      </c>
      <c r="F2518">
        <v>12</v>
      </c>
      <c r="G2518">
        <v>1</v>
      </c>
      <c r="H2518">
        <v>14</v>
      </c>
      <c r="I2518">
        <v>-1</v>
      </c>
      <c r="J2518">
        <v>1</v>
      </c>
      <c r="K2518">
        <v>-1</v>
      </c>
      <c r="L2518">
        <v>13</v>
      </c>
      <c r="M2518">
        <v>2</v>
      </c>
      <c r="N2518">
        <v>-1</v>
      </c>
      <c r="O2518">
        <v>-1</v>
      </c>
      <c r="P2518">
        <v>-1</v>
      </c>
      <c r="Q2518">
        <v>-1</v>
      </c>
      <c r="R2518">
        <v>-1</v>
      </c>
      <c r="S2518">
        <v>1</v>
      </c>
      <c r="T2518">
        <v>152.19999999999999</v>
      </c>
      <c r="U2518">
        <v>42.5</v>
      </c>
      <c r="V2518">
        <v>18.347000000000001</v>
      </c>
      <c r="W2518">
        <v>-1</v>
      </c>
      <c r="X2518">
        <v>-8</v>
      </c>
      <c r="Y2518">
        <v>3</v>
      </c>
      <c r="Z2518">
        <f>IF(AND(MIN(data!D2518:'data'!K2518, data!M2518:'data'!Y2518)&gt;=0, IF(data!L2518&lt;0, FALSE, data!L2518&lt;=95),COUNTA(data!D2518:'data'!Y2518)=22), 1, 0)</f>
        <v>0</v>
      </c>
      <c r="AA2518">
        <f>IF(data!D2518=3, IF(COUNTIFS(data!A:A, data!A2518, data!G:G, "&lt;&gt;2")=0, 1, 0), 0)</f>
        <v>0</v>
      </c>
      <c r="AB2518">
        <f>IF(AND(data!G2518=2, COUNTIFS(data!A:A, data!A2518, data!G:G, 2) = data!D2518), 1, 0)</f>
        <v>0</v>
      </c>
      <c r="AC2518" t="str">
        <f>IF(AB2518=1, data!D2518, "0")</f>
        <v>0</v>
      </c>
    </row>
    <row r="2519" spans="1:29" x14ac:dyDescent="0.25">
      <c r="A2519" s="1">
        <v>303351</v>
      </c>
      <c r="B2519">
        <v>4</v>
      </c>
      <c r="C2519" s="1" t="s">
        <v>2540</v>
      </c>
      <c r="D2519">
        <v>4</v>
      </c>
      <c r="E2519">
        <v>3</v>
      </c>
      <c r="F2519">
        <v>12</v>
      </c>
      <c r="G2519">
        <v>1</v>
      </c>
      <c r="H2519">
        <v>8</v>
      </c>
      <c r="I2519">
        <v>-1</v>
      </c>
      <c r="J2519">
        <v>1</v>
      </c>
      <c r="K2519">
        <v>-1</v>
      </c>
      <c r="L2519">
        <v>13</v>
      </c>
      <c r="M2519">
        <v>2</v>
      </c>
      <c r="N2519">
        <v>-1</v>
      </c>
      <c r="O2519">
        <v>-1</v>
      </c>
      <c r="P2519">
        <v>-1</v>
      </c>
      <c r="Q2519">
        <v>-1</v>
      </c>
      <c r="R2519">
        <v>-1</v>
      </c>
      <c r="S2519">
        <v>-2</v>
      </c>
      <c r="T2519">
        <v>123.6</v>
      </c>
      <c r="U2519">
        <v>27</v>
      </c>
      <c r="V2519">
        <v>17.673999999999999</v>
      </c>
      <c r="W2519">
        <v>-1</v>
      </c>
      <c r="X2519">
        <v>-8</v>
      </c>
      <c r="Y2519">
        <v>2</v>
      </c>
      <c r="Z2519">
        <f>IF(AND(MIN(data!D2519:'data'!K2519, data!M2519:'data'!Y2519)&gt;=0, IF(data!L2519&lt;0, FALSE, data!L2519&lt;=95),COUNTA(data!D2519:'data'!Y2519)=22), 1, 0)</f>
        <v>0</v>
      </c>
      <c r="AA2519">
        <f>IF(data!D2519=3, IF(COUNTIFS(data!A:A, data!A2519, data!G:G, "&lt;&gt;2")=0, 1, 0), 0)</f>
        <v>0</v>
      </c>
      <c r="AB2519">
        <f>IF(AND(data!G2519=2, COUNTIFS(data!A:A, data!A2519, data!G:G, 2) = data!D2519), 1, 0)</f>
        <v>0</v>
      </c>
      <c r="AC2519" t="str">
        <f>IF(AB2519=1, data!D2519, "0")</f>
        <v>0</v>
      </c>
    </row>
    <row r="2520" spans="1:29" x14ac:dyDescent="0.25">
      <c r="A2520" s="1">
        <v>303371</v>
      </c>
      <c r="B2520">
        <v>1</v>
      </c>
      <c r="C2520" s="1" t="s">
        <v>2541</v>
      </c>
      <c r="D2520">
        <v>2</v>
      </c>
      <c r="E2520">
        <v>3</v>
      </c>
      <c r="F2520">
        <v>12</v>
      </c>
      <c r="G2520">
        <v>2</v>
      </c>
      <c r="H2520">
        <v>63</v>
      </c>
      <c r="I2520">
        <v>2</v>
      </c>
      <c r="J2520">
        <v>1</v>
      </c>
      <c r="K2520">
        <v>7</v>
      </c>
      <c r="L2520">
        <v>8</v>
      </c>
      <c r="M2520">
        <v>1</v>
      </c>
      <c r="N2520">
        <v>1</v>
      </c>
      <c r="O2520">
        <v>5</v>
      </c>
      <c r="P2520">
        <v>2</v>
      </c>
      <c r="Q2520">
        <v>2.9000000000000001E-2</v>
      </c>
      <c r="R2520">
        <v>-1</v>
      </c>
      <c r="S2520">
        <v>0</v>
      </c>
      <c r="T2520">
        <v>163.80000000000001</v>
      </c>
      <c r="U2520">
        <v>65.5</v>
      </c>
      <c r="V2520">
        <v>24.413</v>
      </c>
      <c r="W2520">
        <v>0.79900000000000004</v>
      </c>
      <c r="X2520">
        <v>1</v>
      </c>
      <c r="Y2520">
        <v>1</v>
      </c>
      <c r="Z2520">
        <f>IF(AND(MIN(data!D2520:'data'!K2520, data!M2520:'data'!Y2520)&gt;=0, IF(data!L2520&lt;0, FALSE, data!L2520&lt;=95),COUNTA(data!D2520:'data'!Y2520)=22), 1, 0)</f>
        <v>0</v>
      </c>
      <c r="AA2520">
        <f>IF(data!D2520=3, IF(COUNTIFS(data!A:A, data!A2520, data!G:G, "&lt;&gt;2")=0, 1, 0), 0)</f>
        <v>0</v>
      </c>
      <c r="AB2520">
        <f>IF(AND(data!G2520=2, COUNTIFS(data!A:A, data!A2520, data!G:G, 2) = data!D2520), 1, 0)</f>
        <v>0</v>
      </c>
      <c r="AC2520" t="str">
        <f>IF(AB2520=1, data!D2520, "0")</f>
        <v>0</v>
      </c>
    </row>
    <row r="2521" spans="1:29" x14ac:dyDescent="0.25">
      <c r="A2521" s="1">
        <v>303371</v>
      </c>
      <c r="B2521">
        <v>2</v>
      </c>
      <c r="C2521" s="1" t="s">
        <v>2542</v>
      </c>
      <c r="D2521">
        <v>2</v>
      </c>
      <c r="E2521">
        <v>3</v>
      </c>
      <c r="F2521">
        <v>12</v>
      </c>
      <c r="G2521">
        <v>1</v>
      </c>
      <c r="H2521">
        <v>65</v>
      </c>
      <c r="I2521">
        <v>2</v>
      </c>
      <c r="J2521">
        <v>1</v>
      </c>
      <c r="K2521">
        <v>7</v>
      </c>
      <c r="L2521">
        <v>8</v>
      </c>
      <c r="M2521">
        <v>2</v>
      </c>
      <c r="N2521">
        <v>3</v>
      </c>
      <c r="O2521">
        <v>5</v>
      </c>
      <c r="P2521">
        <v>1</v>
      </c>
      <c r="Q2521">
        <v>4.5579999999999998</v>
      </c>
      <c r="R2521">
        <v>-1</v>
      </c>
      <c r="S2521">
        <v>3</v>
      </c>
      <c r="T2521">
        <v>177.4</v>
      </c>
      <c r="U2521">
        <v>87.8</v>
      </c>
      <c r="V2521">
        <v>27.899000000000001</v>
      </c>
      <c r="W2521">
        <v>0.82099999999999995</v>
      </c>
      <c r="X2521">
        <v>1</v>
      </c>
      <c r="Y2521">
        <v>3</v>
      </c>
      <c r="Z2521">
        <f>IF(AND(MIN(data!D2521:'data'!K2521, data!M2521:'data'!Y2521)&gt;=0, IF(data!L2521&lt;0, FALSE, data!L2521&lt;=95),COUNTA(data!D2521:'data'!Y2521)=22), 1, 0)</f>
        <v>0</v>
      </c>
      <c r="AA2521">
        <f>IF(data!D2521=3, IF(COUNTIFS(data!A:A, data!A2521, data!G:G, "&lt;&gt;2")=0, 1, 0), 0)</f>
        <v>0</v>
      </c>
      <c r="AB2521">
        <f>IF(AND(data!G2521=2, COUNTIFS(data!A:A, data!A2521, data!G:G, 2) = data!D2521), 1, 0)</f>
        <v>0</v>
      </c>
      <c r="AC2521" t="str">
        <f>IF(AB2521=1, data!D2521, "0")</f>
        <v>0</v>
      </c>
    </row>
    <row r="2522" spans="1:29" x14ac:dyDescent="0.25">
      <c r="A2522" s="1">
        <v>304181</v>
      </c>
      <c r="B2522">
        <v>1</v>
      </c>
      <c r="C2522" s="1" t="s">
        <v>2543</v>
      </c>
      <c r="D2522">
        <v>2</v>
      </c>
      <c r="E2522">
        <v>6</v>
      </c>
      <c r="F2522">
        <v>1</v>
      </c>
      <c r="G2522">
        <v>2</v>
      </c>
      <c r="H2522">
        <v>29</v>
      </c>
      <c r="I2522">
        <v>1</v>
      </c>
      <c r="J2522">
        <v>1</v>
      </c>
      <c r="K2522">
        <v>5</v>
      </c>
      <c r="L2522">
        <v>5</v>
      </c>
      <c r="M2522">
        <v>1</v>
      </c>
      <c r="N2522">
        <v>4</v>
      </c>
      <c r="O2522">
        <v>2</v>
      </c>
      <c r="P2522">
        <v>1</v>
      </c>
      <c r="Q2522">
        <v>3.6070000000000002</v>
      </c>
      <c r="R2522">
        <v>-1</v>
      </c>
      <c r="S2522">
        <v>0</v>
      </c>
      <c r="T2522">
        <v>153</v>
      </c>
      <c r="U2522">
        <v>99.1</v>
      </c>
      <c r="V2522">
        <v>42.334000000000003</v>
      </c>
      <c r="W2522">
        <v>-1</v>
      </c>
      <c r="X2522">
        <v>2</v>
      </c>
      <c r="Y2522">
        <v>1</v>
      </c>
      <c r="Z2522">
        <f>IF(AND(MIN(data!D2522:'data'!K2522, data!M2522:'data'!Y2522)&gt;=0, IF(data!L2522&lt;0, FALSE, data!L2522&lt;=95),COUNTA(data!D2522:'data'!Y2522)=22), 1, 0)</f>
        <v>0</v>
      </c>
      <c r="AA2522">
        <f>IF(data!D2522=3, IF(COUNTIFS(data!A:A, data!A2522, data!G:G, "&lt;&gt;2")=0, 1, 0), 0)</f>
        <v>0</v>
      </c>
      <c r="AB2522">
        <f>IF(AND(data!G2522=2, COUNTIFS(data!A:A, data!A2522, data!G:G, 2) = data!D2522), 1, 0)</f>
        <v>0</v>
      </c>
      <c r="AC2522" t="str">
        <f>IF(AB2522=1, data!D2522, "0")</f>
        <v>0</v>
      </c>
    </row>
    <row r="2523" spans="1:29" x14ac:dyDescent="0.25">
      <c r="A2523" s="1">
        <v>304181</v>
      </c>
      <c r="B2523">
        <v>2</v>
      </c>
      <c r="C2523" s="1" t="s">
        <v>2544</v>
      </c>
      <c r="D2523">
        <v>2</v>
      </c>
      <c r="E2523">
        <v>6</v>
      </c>
      <c r="F2523">
        <v>1</v>
      </c>
      <c r="G2523">
        <v>1</v>
      </c>
      <c r="H2523">
        <v>4</v>
      </c>
      <c r="I2523">
        <v>-1</v>
      </c>
      <c r="J2523">
        <v>1</v>
      </c>
      <c r="K2523">
        <v>-1</v>
      </c>
      <c r="L2523">
        <v>5</v>
      </c>
      <c r="M2523">
        <v>1</v>
      </c>
      <c r="N2523">
        <v>-1</v>
      </c>
      <c r="O2523">
        <v>-1</v>
      </c>
      <c r="P2523">
        <v>-1</v>
      </c>
      <c r="Q2523">
        <v>-1</v>
      </c>
      <c r="R2523">
        <v>-1</v>
      </c>
      <c r="S2523">
        <v>-2</v>
      </c>
      <c r="T2523">
        <v>97</v>
      </c>
      <c r="U2523">
        <v>14.2</v>
      </c>
      <c r="V2523">
        <v>15.092000000000001</v>
      </c>
      <c r="W2523">
        <v>-1</v>
      </c>
      <c r="X2523">
        <v>-2</v>
      </c>
      <c r="Y2523">
        <v>-2</v>
      </c>
      <c r="Z2523">
        <f>IF(AND(MIN(data!D2523:'data'!K2523, data!M2523:'data'!Y2523)&gt;=0, IF(data!L2523&lt;0, FALSE, data!L2523&lt;=95),COUNTA(data!D2523:'data'!Y2523)=22), 1, 0)</f>
        <v>0</v>
      </c>
      <c r="AA2523">
        <f>IF(data!D2523=3, IF(COUNTIFS(data!A:A, data!A2523, data!G:G, "&lt;&gt;2")=0, 1, 0), 0)</f>
        <v>0</v>
      </c>
      <c r="AB2523">
        <f>IF(AND(data!G2523=2, COUNTIFS(data!A:A, data!A2523, data!G:G, 2) = data!D2523), 1, 0)</f>
        <v>0</v>
      </c>
      <c r="AC2523" t="str">
        <f>IF(AB2523=1, data!D2523, "0")</f>
        <v>0</v>
      </c>
    </row>
    <row r="2524" spans="1:29" x14ac:dyDescent="0.25">
      <c r="A2524" s="1">
        <v>304201</v>
      </c>
      <c r="B2524">
        <v>1</v>
      </c>
      <c r="C2524" s="1" t="s">
        <v>2545</v>
      </c>
      <c r="D2524">
        <v>2</v>
      </c>
      <c r="E2524">
        <v>6</v>
      </c>
      <c r="F2524">
        <v>1</v>
      </c>
      <c r="G2524">
        <v>1</v>
      </c>
      <c r="H2524">
        <v>60</v>
      </c>
      <c r="I2524">
        <v>2</v>
      </c>
      <c r="J2524">
        <v>1</v>
      </c>
      <c r="K2524">
        <v>7</v>
      </c>
      <c r="L2524">
        <v>13</v>
      </c>
      <c r="M2524">
        <v>1</v>
      </c>
      <c r="N2524">
        <v>1</v>
      </c>
      <c r="O2524">
        <v>5</v>
      </c>
      <c r="P2524">
        <v>1</v>
      </c>
      <c r="Q2524">
        <v>42.779000000000003</v>
      </c>
      <c r="R2524">
        <v>-1</v>
      </c>
      <c r="S2524">
        <v>0</v>
      </c>
      <c r="T2524">
        <v>167</v>
      </c>
      <c r="U2524">
        <v>60.4</v>
      </c>
      <c r="V2524">
        <v>21.657</v>
      </c>
      <c r="W2524">
        <v>0.89700000000000002</v>
      </c>
      <c r="X2524">
        <v>1</v>
      </c>
      <c r="Y2524">
        <v>3</v>
      </c>
      <c r="Z2524">
        <f>IF(AND(MIN(data!D2524:'data'!K2524, data!M2524:'data'!Y2524)&gt;=0, IF(data!L2524&lt;0, FALSE, data!L2524&lt;=95),COUNTA(data!D2524:'data'!Y2524)=22), 1, 0)</f>
        <v>0</v>
      </c>
      <c r="AA2524">
        <f>IF(data!D2524=3, IF(COUNTIFS(data!A:A, data!A2524, data!G:G, "&lt;&gt;2")=0, 1, 0), 0)</f>
        <v>0</v>
      </c>
      <c r="AB2524">
        <f>IF(AND(data!G2524=2, COUNTIFS(data!A:A, data!A2524, data!G:G, 2) = data!D2524), 1, 0)</f>
        <v>0</v>
      </c>
      <c r="AC2524" t="str">
        <f>IF(AB2524=1, data!D2524, "0")</f>
        <v>0</v>
      </c>
    </row>
    <row r="2525" spans="1:29" x14ac:dyDescent="0.25">
      <c r="A2525" s="1">
        <v>304201</v>
      </c>
      <c r="B2525">
        <v>2</v>
      </c>
      <c r="C2525" s="1" t="s">
        <v>2546</v>
      </c>
      <c r="D2525">
        <v>2</v>
      </c>
      <c r="E2525">
        <v>6</v>
      </c>
      <c r="F2525">
        <v>1</v>
      </c>
      <c r="G2525">
        <v>2</v>
      </c>
      <c r="H2525">
        <v>58</v>
      </c>
      <c r="I2525">
        <v>2</v>
      </c>
      <c r="J2525">
        <v>1</v>
      </c>
      <c r="K2525">
        <v>7</v>
      </c>
      <c r="L2525">
        <v>13</v>
      </c>
      <c r="M2525">
        <v>1</v>
      </c>
      <c r="N2525">
        <v>3</v>
      </c>
      <c r="O2525">
        <v>5</v>
      </c>
      <c r="P2525">
        <v>1</v>
      </c>
      <c r="Q2525">
        <v>1.095</v>
      </c>
      <c r="R2525">
        <v>-1</v>
      </c>
      <c r="S2525">
        <v>0</v>
      </c>
      <c r="T2525">
        <v>167</v>
      </c>
      <c r="U2525">
        <v>79.3</v>
      </c>
      <c r="V2525">
        <v>28.434000000000001</v>
      </c>
      <c r="W2525">
        <v>0.78700000000000003</v>
      </c>
      <c r="X2525">
        <v>2</v>
      </c>
      <c r="Y2525">
        <v>3</v>
      </c>
      <c r="Z2525">
        <f>IF(AND(MIN(data!D2525:'data'!K2525, data!M2525:'data'!Y2525)&gt;=0, IF(data!L2525&lt;0, FALSE, data!L2525&lt;=95),COUNTA(data!D2525:'data'!Y2525)=22), 1, 0)</f>
        <v>0</v>
      </c>
      <c r="AA2525">
        <f>IF(data!D2525=3, IF(COUNTIFS(data!A:A, data!A2525, data!G:G, "&lt;&gt;2")=0, 1, 0), 0)</f>
        <v>0</v>
      </c>
      <c r="AB2525">
        <f>IF(AND(data!G2525=2, COUNTIFS(data!A:A, data!A2525, data!G:G, 2) = data!D2525), 1, 0)</f>
        <v>0</v>
      </c>
      <c r="AC2525" t="str">
        <f>IF(AB2525=1, data!D2525, "0")</f>
        <v>0</v>
      </c>
    </row>
    <row r="2526" spans="1:29" x14ac:dyDescent="0.25">
      <c r="A2526" s="1">
        <v>304251</v>
      </c>
      <c r="B2526">
        <v>1</v>
      </c>
      <c r="C2526" s="1" t="s">
        <v>2547</v>
      </c>
      <c r="D2526">
        <v>2</v>
      </c>
      <c r="E2526">
        <v>6</v>
      </c>
      <c r="F2526">
        <v>1</v>
      </c>
      <c r="G2526">
        <v>1</v>
      </c>
      <c r="H2526">
        <v>64</v>
      </c>
      <c r="I2526">
        <v>2</v>
      </c>
      <c r="J2526">
        <v>1</v>
      </c>
      <c r="K2526">
        <v>6</v>
      </c>
      <c r="L2526">
        <v>7</v>
      </c>
      <c r="M2526">
        <v>3</v>
      </c>
      <c r="N2526">
        <v>4</v>
      </c>
      <c r="O2526">
        <v>2</v>
      </c>
      <c r="P2526">
        <v>2</v>
      </c>
      <c r="Q2526">
        <v>5.8000000000000003E-2</v>
      </c>
      <c r="R2526">
        <v>-1</v>
      </c>
      <c r="S2526">
        <v>1</v>
      </c>
      <c r="T2526">
        <v>178.1</v>
      </c>
      <c r="U2526">
        <v>110.4</v>
      </c>
      <c r="V2526">
        <v>34.805</v>
      </c>
      <c r="W2526">
        <v>1.0580000000000001</v>
      </c>
      <c r="X2526">
        <v>2</v>
      </c>
      <c r="Y2526">
        <v>1</v>
      </c>
      <c r="Z2526">
        <f>IF(AND(MIN(data!D2526:'data'!K2526, data!M2526:'data'!Y2526)&gt;=0, IF(data!L2526&lt;0, FALSE, data!L2526&lt;=95),COUNTA(data!D2526:'data'!Y2526)=22), 1, 0)</f>
        <v>0</v>
      </c>
      <c r="AA2526">
        <f>IF(data!D2526=3, IF(COUNTIFS(data!A:A, data!A2526, data!G:G, "&lt;&gt;2")=0, 1, 0), 0)</f>
        <v>0</v>
      </c>
      <c r="AB2526">
        <f>IF(AND(data!G2526=2, COUNTIFS(data!A:A, data!A2526, data!G:G, 2) = data!D2526), 1, 0)</f>
        <v>0</v>
      </c>
      <c r="AC2526" t="str">
        <f>IF(AB2526=1, data!D2526, "0")</f>
        <v>0</v>
      </c>
    </row>
    <row r="2527" spans="1:29" x14ac:dyDescent="0.25">
      <c r="A2527" s="1">
        <v>304251</v>
      </c>
      <c r="B2527">
        <v>2</v>
      </c>
      <c r="C2527" s="1" t="s">
        <v>2548</v>
      </c>
      <c r="D2527">
        <v>2</v>
      </c>
      <c r="E2527">
        <v>6</v>
      </c>
      <c r="F2527">
        <v>1</v>
      </c>
      <c r="G2527">
        <v>2</v>
      </c>
      <c r="H2527">
        <v>62</v>
      </c>
      <c r="I2527">
        <v>2</v>
      </c>
      <c r="J2527">
        <v>1</v>
      </c>
      <c r="K2527">
        <v>4</v>
      </c>
      <c r="L2527">
        <v>7</v>
      </c>
      <c r="M2527">
        <v>3</v>
      </c>
      <c r="N2527">
        <v>4</v>
      </c>
      <c r="O2527">
        <v>3</v>
      </c>
      <c r="P2527">
        <v>2</v>
      </c>
      <c r="Q2527">
        <v>0</v>
      </c>
      <c r="R2527">
        <v>-1</v>
      </c>
      <c r="S2527">
        <v>0</v>
      </c>
      <c r="T2527">
        <v>159.4</v>
      </c>
      <c r="U2527">
        <v>111.2</v>
      </c>
      <c r="V2527">
        <v>43.765000000000001</v>
      </c>
      <c r="W2527">
        <v>0.871</v>
      </c>
      <c r="X2527">
        <v>2</v>
      </c>
      <c r="Y2527">
        <v>1</v>
      </c>
      <c r="Z2527">
        <f>IF(AND(MIN(data!D2527:'data'!K2527, data!M2527:'data'!Y2527)&gt;=0, IF(data!L2527&lt;0, FALSE, data!L2527&lt;=95),COUNTA(data!D2527:'data'!Y2527)=22), 1, 0)</f>
        <v>0</v>
      </c>
      <c r="AA2527">
        <f>IF(data!D2527=3, IF(COUNTIFS(data!A:A, data!A2527, data!G:G, "&lt;&gt;2")=0, 1, 0), 0)</f>
        <v>0</v>
      </c>
      <c r="AB2527">
        <f>IF(AND(data!G2527=2, COUNTIFS(data!A:A, data!A2527, data!G:G, 2) = data!D2527), 1, 0)</f>
        <v>0</v>
      </c>
      <c r="AC2527" t="str">
        <f>IF(AB2527=1, data!D2527, "0")</f>
        <v>0</v>
      </c>
    </row>
    <row r="2528" spans="1:29" x14ac:dyDescent="0.25">
      <c r="A2528" s="1">
        <v>304341</v>
      </c>
      <c r="B2528">
        <v>1</v>
      </c>
      <c r="C2528" s="1" t="s">
        <v>2549</v>
      </c>
      <c r="D2528">
        <v>2</v>
      </c>
      <c r="E2528">
        <v>6</v>
      </c>
      <c r="F2528">
        <v>1</v>
      </c>
      <c r="G2528">
        <v>1</v>
      </c>
      <c r="H2528">
        <v>30</v>
      </c>
      <c r="I2528">
        <v>2</v>
      </c>
      <c r="J2528">
        <v>1</v>
      </c>
      <c r="K2528">
        <v>5</v>
      </c>
      <c r="L2528">
        <v>17</v>
      </c>
      <c r="M2528">
        <v>1</v>
      </c>
      <c r="N2528">
        <v>1</v>
      </c>
      <c r="O2528">
        <v>5</v>
      </c>
      <c r="P2528">
        <v>1</v>
      </c>
      <c r="Q2528">
        <v>8.3940000000000001</v>
      </c>
      <c r="R2528">
        <v>-1</v>
      </c>
      <c r="S2528">
        <v>0</v>
      </c>
      <c r="T2528">
        <v>166</v>
      </c>
      <c r="U2528">
        <v>80</v>
      </c>
      <c r="V2528">
        <v>29.032</v>
      </c>
      <c r="W2528">
        <v>0.97</v>
      </c>
      <c r="X2528">
        <v>2</v>
      </c>
      <c r="Y2528">
        <v>3</v>
      </c>
      <c r="Z2528">
        <f>IF(AND(MIN(data!D2528:'data'!K2528, data!M2528:'data'!Y2528)&gt;=0, IF(data!L2528&lt;0, FALSE, data!L2528&lt;=95),COUNTA(data!D2528:'data'!Y2528)=22), 1, 0)</f>
        <v>0</v>
      </c>
      <c r="AA2528">
        <f>IF(data!D2528=3, IF(COUNTIFS(data!A:A, data!A2528, data!G:G, "&lt;&gt;2")=0, 1, 0), 0)</f>
        <v>0</v>
      </c>
      <c r="AB2528">
        <f>IF(AND(data!G2528=2, COUNTIFS(data!A:A, data!A2528, data!G:G, 2) = data!D2528), 1, 0)</f>
        <v>0</v>
      </c>
      <c r="AC2528" t="str">
        <f>IF(AB2528=1, data!D2528, "0")</f>
        <v>0</v>
      </c>
    </row>
    <row r="2529" spans="1:29" x14ac:dyDescent="0.25">
      <c r="A2529" s="1">
        <v>304341</v>
      </c>
      <c r="B2529">
        <v>2</v>
      </c>
      <c r="C2529" s="1" t="s">
        <v>2550</v>
      </c>
      <c r="D2529">
        <v>2</v>
      </c>
      <c r="E2529">
        <v>6</v>
      </c>
      <c r="F2529">
        <v>1</v>
      </c>
      <c r="G2529">
        <v>2</v>
      </c>
      <c r="H2529">
        <v>30</v>
      </c>
      <c r="I2529">
        <v>2</v>
      </c>
      <c r="J2529">
        <v>1</v>
      </c>
      <c r="K2529">
        <v>1</v>
      </c>
      <c r="L2529">
        <v>17</v>
      </c>
      <c r="M2529">
        <v>1</v>
      </c>
      <c r="N2529">
        <v>1</v>
      </c>
      <c r="O2529">
        <v>5</v>
      </c>
      <c r="P2529">
        <v>2</v>
      </c>
      <c r="Q2529">
        <v>0.48899999999999999</v>
      </c>
      <c r="R2529">
        <v>-1</v>
      </c>
      <c r="S2529">
        <v>0</v>
      </c>
      <c r="T2529">
        <v>158.5</v>
      </c>
      <c r="U2529">
        <v>-1</v>
      </c>
      <c r="V2529">
        <v>-1</v>
      </c>
      <c r="W2529">
        <v>-1</v>
      </c>
      <c r="X2529">
        <v>2</v>
      </c>
      <c r="Y2529">
        <v>3</v>
      </c>
      <c r="Z2529">
        <f>IF(AND(MIN(data!D2529:'data'!K2529, data!M2529:'data'!Y2529)&gt;=0, IF(data!L2529&lt;0, FALSE, data!L2529&lt;=95),COUNTA(data!D2529:'data'!Y2529)=22), 1, 0)</f>
        <v>0</v>
      </c>
      <c r="AA2529">
        <f>IF(data!D2529=3, IF(COUNTIFS(data!A:A, data!A2529, data!G:G, "&lt;&gt;2")=0, 1, 0), 0)</f>
        <v>0</v>
      </c>
      <c r="AB2529">
        <f>IF(AND(data!G2529=2, COUNTIFS(data!A:A, data!A2529, data!G:G, 2) = data!D2529), 1, 0)</f>
        <v>0</v>
      </c>
      <c r="AC2529" t="str">
        <f>IF(AB2529=1, data!D2529, "0")</f>
        <v>0</v>
      </c>
    </row>
    <row r="2530" spans="1:29" x14ac:dyDescent="0.25">
      <c r="A2530" s="1">
        <v>304371</v>
      </c>
      <c r="B2530">
        <v>1</v>
      </c>
      <c r="C2530" s="1" t="s">
        <v>2551</v>
      </c>
      <c r="D2530">
        <v>2</v>
      </c>
      <c r="E2530">
        <v>6</v>
      </c>
      <c r="F2530">
        <v>1</v>
      </c>
      <c r="G2530">
        <v>2</v>
      </c>
      <c r="H2530">
        <v>55</v>
      </c>
      <c r="I2530">
        <v>2</v>
      </c>
      <c r="J2530">
        <v>1</v>
      </c>
      <c r="K2530">
        <v>2</v>
      </c>
      <c r="L2530">
        <v>19</v>
      </c>
      <c r="M2530">
        <v>3</v>
      </c>
      <c r="N2530">
        <v>1</v>
      </c>
      <c r="O2530">
        <v>5</v>
      </c>
      <c r="P2530">
        <v>1</v>
      </c>
      <c r="Q2530">
        <v>42.23</v>
      </c>
      <c r="R2530">
        <v>-1</v>
      </c>
      <c r="S2530">
        <v>0</v>
      </c>
      <c r="T2530">
        <v>161</v>
      </c>
      <c r="U2530">
        <v>74.2</v>
      </c>
      <c r="V2530">
        <v>28.625</v>
      </c>
      <c r="W2530">
        <v>0.874</v>
      </c>
      <c r="X2530">
        <v>2</v>
      </c>
      <c r="Y2530">
        <v>1</v>
      </c>
      <c r="Z2530">
        <f>IF(AND(MIN(data!D2530:'data'!K2530, data!M2530:'data'!Y2530)&gt;=0, IF(data!L2530&lt;0, FALSE, data!L2530&lt;=95),COUNTA(data!D2530:'data'!Y2530)=22), 1, 0)</f>
        <v>0</v>
      </c>
      <c r="AA2530">
        <f>IF(data!D2530=3, IF(COUNTIFS(data!A:A, data!A2530, data!G:G, "&lt;&gt;2")=0, 1, 0), 0)</f>
        <v>0</v>
      </c>
      <c r="AB2530">
        <f>IF(AND(data!G2530=2, COUNTIFS(data!A:A, data!A2530, data!G:G, 2) = data!D2530), 1, 0)</f>
        <v>0</v>
      </c>
      <c r="AC2530" t="str">
        <f>IF(AB2530=1, data!D2530, "0")</f>
        <v>0</v>
      </c>
    </row>
    <row r="2531" spans="1:29" x14ac:dyDescent="0.25">
      <c r="A2531" s="1">
        <v>304371</v>
      </c>
      <c r="B2531">
        <v>2</v>
      </c>
      <c r="C2531" s="1" t="s">
        <v>2552</v>
      </c>
      <c r="D2531">
        <v>2</v>
      </c>
      <c r="E2531">
        <v>6</v>
      </c>
      <c r="F2531">
        <v>1</v>
      </c>
      <c r="G2531">
        <v>1</v>
      </c>
      <c r="H2531">
        <v>62</v>
      </c>
      <c r="I2531">
        <v>2</v>
      </c>
      <c r="J2531">
        <v>1</v>
      </c>
      <c r="K2531">
        <v>4</v>
      </c>
      <c r="L2531">
        <v>19</v>
      </c>
      <c r="M2531">
        <v>2</v>
      </c>
      <c r="N2531">
        <v>3</v>
      </c>
      <c r="O2531">
        <v>5</v>
      </c>
      <c r="P2531">
        <v>1</v>
      </c>
      <c r="Q2531">
        <v>48</v>
      </c>
      <c r="R2531">
        <v>-1</v>
      </c>
      <c r="S2531">
        <v>0</v>
      </c>
      <c r="T2531">
        <v>-1</v>
      </c>
      <c r="U2531">
        <v>-1</v>
      </c>
      <c r="V2531">
        <v>-1</v>
      </c>
      <c r="W2531">
        <v>-1</v>
      </c>
      <c r="X2531">
        <v>2</v>
      </c>
      <c r="Y2531">
        <v>1</v>
      </c>
      <c r="Z2531">
        <f>IF(AND(MIN(data!D2531:'data'!K2531, data!M2531:'data'!Y2531)&gt;=0, IF(data!L2531&lt;0, FALSE, data!L2531&lt;=95),COUNTA(data!D2531:'data'!Y2531)=22), 1, 0)</f>
        <v>0</v>
      </c>
      <c r="AA2531">
        <f>IF(data!D2531=3, IF(COUNTIFS(data!A:A, data!A2531, data!G:G, "&lt;&gt;2")=0, 1, 0), 0)</f>
        <v>0</v>
      </c>
      <c r="AB2531">
        <f>IF(AND(data!G2531=2, COUNTIFS(data!A:A, data!A2531, data!G:G, 2) = data!D2531), 1, 0)</f>
        <v>0</v>
      </c>
      <c r="AC2531" t="str">
        <f>IF(AB2531=1, data!D2531, "0")</f>
        <v>0</v>
      </c>
    </row>
    <row r="2532" spans="1:29" x14ac:dyDescent="0.25">
      <c r="A2532" s="1">
        <v>305051</v>
      </c>
      <c r="B2532">
        <v>1</v>
      </c>
      <c r="C2532" s="1" t="s">
        <v>2553</v>
      </c>
      <c r="D2532">
        <v>3</v>
      </c>
      <c r="E2532">
        <v>7</v>
      </c>
      <c r="F2532">
        <v>6</v>
      </c>
      <c r="G2532">
        <v>1</v>
      </c>
      <c r="H2532">
        <v>38</v>
      </c>
      <c r="I2532">
        <v>2</v>
      </c>
      <c r="J2532">
        <v>7</v>
      </c>
      <c r="K2532">
        <v>1</v>
      </c>
      <c r="L2532">
        <v>7</v>
      </c>
      <c r="M2532">
        <v>4</v>
      </c>
      <c r="N2532">
        <v>2</v>
      </c>
      <c r="O2532">
        <v>5</v>
      </c>
      <c r="P2532">
        <v>1</v>
      </c>
      <c r="Q2532">
        <v>2.3940000000000001</v>
      </c>
      <c r="R2532">
        <v>-1</v>
      </c>
      <c r="S2532">
        <v>9</v>
      </c>
      <c r="T2532">
        <v>176.3</v>
      </c>
      <c r="U2532">
        <v>64.2</v>
      </c>
      <c r="V2532">
        <v>20.655000000000001</v>
      </c>
      <c r="W2532">
        <v>0.88700000000000001</v>
      </c>
      <c r="X2532">
        <v>3</v>
      </c>
      <c r="Y2532">
        <v>2</v>
      </c>
      <c r="Z2532">
        <f>IF(AND(MIN(data!D2532:'data'!K2532, data!M2532:'data'!Y2532)&gt;=0, IF(data!L2532&lt;0, FALSE, data!L2532&lt;=95),COUNTA(data!D2532:'data'!Y2532)=22), 1, 0)</f>
        <v>0</v>
      </c>
      <c r="AA2532">
        <f>IF(data!D2532=3, IF(COUNTIFS(data!A:A, data!A2532, data!G:G, "&lt;&gt;2")=0, 1, 0), 0)</f>
        <v>0</v>
      </c>
      <c r="AB2532">
        <f>IF(AND(data!G2532=2, COUNTIFS(data!A:A, data!A2532, data!G:G, 2) = data!D2532), 1, 0)</f>
        <v>0</v>
      </c>
      <c r="AC2532" t="str">
        <f>IF(AB2532=1, data!D2532, "0")</f>
        <v>0</v>
      </c>
    </row>
    <row r="2533" spans="1:29" x14ac:dyDescent="0.25">
      <c r="A2533" s="1">
        <v>305051</v>
      </c>
      <c r="B2533">
        <v>2</v>
      </c>
      <c r="C2533" s="1" t="s">
        <v>2554</v>
      </c>
      <c r="D2533">
        <v>3</v>
      </c>
      <c r="E2533">
        <v>7</v>
      </c>
      <c r="F2533">
        <v>6</v>
      </c>
      <c r="G2533">
        <v>2</v>
      </c>
      <c r="H2533">
        <v>8</v>
      </c>
      <c r="I2533">
        <v>-1</v>
      </c>
      <c r="J2533">
        <v>7</v>
      </c>
      <c r="K2533">
        <v>-1</v>
      </c>
      <c r="L2533">
        <v>7</v>
      </c>
      <c r="M2533">
        <v>1</v>
      </c>
      <c r="N2533">
        <v>-1</v>
      </c>
      <c r="O2533">
        <v>-1</v>
      </c>
      <c r="P2533">
        <v>-1</v>
      </c>
      <c r="Q2533">
        <v>-1</v>
      </c>
      <c r="R2533">
        <v>-1</v>
      </c>
      <c r="S2533">
        <v>-2</v>
      </c>
      <c r="T2533">
        <v>134.30000000000001</v>
      </c>
      <c r="U2533">
        <v>29</v>
      </c>
      <c r="V2533">
        <v>16.079000000000001</v>
      </c>
      <c r="W2533">
        <v>-1</v>
      </c>
      <c r="X2533">
        <v>-8</v>
      </c>
      <c r="Y2533">
        <v>3</v>
      </c>
      <c r="Z2533">
        <f>IF(AND(MIN(data!D2533:'data'!K2533, data!M2533:'data'!Y2533)&gt;=0, IF(data!L2533&lt;0, FALSE, data!L2533&lt;=95),COUNTA(data!D2533:'data'!Y2533)=22), 1, 0)</f>
        <v>0</v>
      </c>
      <c r="AA2533">
        <f>IF(data!D2533=3, IF(COUNTIFS(data!A:A, data!A2533, data!G:G, "&lt;&gt;2")=0, 1, 0), 0)</f>
        <v>0</v>
      </c>
      <c r="AB2533">
        <f>IF(AND(data!G2533=2, COUNTIFS(data!A:A, data!A2533, data!G:G, 2) = data!D2533), 1, 0)</f>
        <v>0</v>
      </c>
      <c r="AC2533" t="str">
        <f>IF(AB2533=1, data!D2533, "0")</f>
        <v>0</v>
      </c>
    </row>
    <row r="2534" spans="1:29" x14ac:dyDescent="0.25">
      <c r="A2534" s="1">
        <v>305051</v>
      </c>
      <c r="B2534">
        <v>3</v>
      </c>
      <c r="C2534" s="1" t="s">
        <v>2555</v>
      </c>
      <c r="D2534">
        <v>3</v>
      </c>
      <c r="E2534">
        <v>7</v>
      </c>
      <c r="F2534">
        <v>6</v>
      </c>
      <c r="G2534">
        <v>2</v>
      </c>
      <c r="H2534">
        <v>2</v>
      </c>
      <c r="I2534">
        <v>-1</v>
      </c>
      <c r="J2534">
        <v>7</v>
      </c>
      <c r="K2534">
        <v>-1</v>
      </c>
      <c r="L2534">
        <v>7</v>
      </c>
      <c r="M2534">
        <v>1</v>
      </c>
      <c r="N2534">
        <v>-1</v>
      </c>
      <c r="O2534">
        <v>-1</v>
      </c>
      <c r="P2534">
        <v>-1</v>
      </c>
      <c r="Q2534">
        <v>-1</v>
      </c>
      <c r="R2534">
        <v>-1</v>
      </c>
      <c r="S2534">
        <v>-2</v>
      </c>
      <c r="T2534">
        <v>89.5</v>
      </c>
      <c r="U2534">
        <v>13</v>
      </c>
      <c r="V2534">
        <v>16.228999999999999</v>
      </c>
      <c r="W2534">
        <v>-1</v>
      </c>
      <c r="X2534">
        <v>-2</v>
      </c>
      <c r="Y2534">
        <v>-2</v>
      </c>
      <c r="Z2534">
        <f>IF(AND(MIN(data!D2534:'data'!K2534, data!M2534:'data'!Y2534)&gt;=0, IF(data!L2534&lt;0, FALSE, data!L2534&lt;=95),COUNTA(data!D2534:'data'!Y2534)=22), 1, 0)</f>
        <v>0</v>
      </c>
      <c r="AA2534">
        <f>IF(data!D2534=3, IF(COUNTIFS(data!A:A, data!A2534, data!G:G, "&lt;&gt;2")=0, 1, 0), 0)</f>
        <v>0</v>
      </c>
      <c r="AB2534">
        <f>IF(AND(data!G2534=2, COUNTIFS(data!A:A, data!A2534, data!G:G, 2) = data!D2534), 1, 0)</f>
        <v>0</v>
      </c>
      <c r="AC2534" t="str">
        <f>IF(AB2534=1, data!D2534, "0")</f>
        <v>0</v>
      </c>
    </row>
    <row r="2535" spans="1:29" x14ac:dyDescent="0.25">
      <c r="A2535" s="1">
        <v>305151</v>
      </c>
      <c r="B2535">
        <v>1</v>
      </c>
      <c r="C2535" s="1" t="s">
        <v>2556</v>
      </c>
      <c r="D2535">
        <v>2</v>
      </c>
      <c r="E2535">
        <v>7</v>
      </c>
      <c r="F2535">
        <v>6</v>
      </c>
      <c r="G2535">
        <v>1</v>
      </c>
      <c r="H2535">
        <v>44</v>
      </c>
      <c r="I2535">
        <v>6</v>
      </c>
      <c r="J2535">
        <v>1</v>
      </c>
      <c r="K2535">
        <v>1</v>
      </c>
      <c r="L2535">
        <v>31</v>
      </c>
      <c r="M2535">
        <v>2</v>
      </c>
      <c r="N2535">
        <v>1</v>
      </c>
      <c r="O2535">
        <v>5</v>
      </c>
      <c r="P2535">
        <v>1</v>
      </c>
      <c r="Q2535">
        <v>33.874000000000002</v>
      </c>
      <c r="R2535">
        <v>-1</v>
      </c>
      <c r="S2535">
        <v>0</v>
      </c>
      <c r="T2535">
        <v>172.8</v>
      </c>
      <c r="U2535">
        <v>86.1</v>
      </c>
      <c r="V2535">
        <v>28.835000000000001</v>
      </c>
      <c r="W2535">
        <v>0.95</v>
      </c>
      <c r="X2535">
        <v>2</v>
      </c>
      <c r="Y2535">
        <v>1</v>
      </c>
      <c r="Z2535">
        <f>IF(AND(MIN(data!D2535:'data'!K2535, data!M2535:'data'!Y2535)&gt;=0, IF(data!L2535&lt;0, FALSE, data!L2535&lt;=95),COUNTA(data!D2535:'data'!Y2535)=22), 1, 0)</f>
        <v>0</v>
      </c>
      <c r="AA2535">
        <f>IF(data!D2535=3, IF(COUNTIFS(data!A:A, data!A2535, data!G:G, "&lt;&gt;2")=0, 1, 0), 0)</f>
        <v>0</v>
      </c>
      <c r="AB2535">
        <f>IF(AND(data!G2535=2, COUNTIFS(data!A:A, data!A2535, data!G:G, 2) = data!D2535), 1, 0)</f>
        <v>0</v>
      </c>
      <c r="AC2535" t="str">
        <f>IF(AB2535=1, data!D2535, "0")</f>
        <v>0</v>
      </c>
    </row>
    <row r="2536" spans="1:29" x14ac:dyDescent="0.25">
      <c r="A2536" s="1">
        <v>305151</v>
      </c>
      <c r="B2536">
        <v>2</v>
      </c>
      <c r="C2536" s="1" t="s">
        <v>2557</v>
      </c>
      <c r="D2536">
        <v>2</v>
      </c>
      <c r="E2536">
        <v>7</v>
      </c>
      <c r="F2536">
        <v>6</v>
      </c>
      <c r="G2536">
        <v>1</v>
      </c>
      <c r="H2536">
        <v>38</v>
      </c>
      <c r="I2536">
        <v>6</v>
      </c>
      <c r="J2536">
        <v>1</v>
      </c>
      <c r="K2536">
        <v>1</v>
      </c>
      <c r="L2536">
        <v>31</v>
      </c>
      <c r="M2536">
        <v>1</v>
      </c>
      <c r="N2536">
        <v>3</v>
      </c>
      <c r="O2536">
        <v>5</v>
      </c>
      <c r="P2536">
        <v>1</v>
      </c>
      <c r="Q2536">
        <v>63.433</v>
      </c>
      <c r="R2536">
        <v>-1</v>
      </c>
      <c r="S2536">
        <v>7</v>
      </c>
      <c r="T2536">
        <v>168.2</v>
      </c>
      <c r="U2536">
        <v>71.8</v>
      </c>
      <c r="V2536">
        <v>25.379000000000001</v>
      </c>
      <c r="W2536">
        <v>0.90900000000000003</v>
      </c>
      <c r="X2536">
        <v>1</v>
      </c>
      <c r="Y2536">
        <v>3</v>
      </c>
      <c r="Z2536">
        <f>IF(AND(MIN(data!D2536:'data'!K2536, data!M2536:'data'!Y2536)&gt;=0, IF(data!L2536&lt;0, FALSE, data!L2536&lt;=95),COUNTA(data!D2536:'data'!Y2536)=22), 1, 0)</f>
        <v>0</v>
      </c>
      <c r="AA2536">
        <f>IF(data!D2536=3, IF(COUNTIFS(data!A:A, data!A2536, data!G:G, "&lt;&gt;2")=0, 1, 0), 0)</f>
        <v>0</v>
      </c>
      <c r="AB2536">
        <f>IF(AND(data!G2536=2, COUNTIFS(data!A:A, data!A2536, data!G:G, 2) = data!D2536), 1, 0)</f>
        <v>0</v>
      </c>
      <c r="AC2536" t="str">
        <f>IF(AB2536=1, data!D2536, "0")</f>
        <v>0</v>
      </c>
    </row>
    <row r="2537" spans="1:29" x14ac:dyDescent="0.25">
      <c r="A2537" s="1">
        <v>305181</v>
      </c>
      <c r="B2537">
        <v>1</v>
      </c>
      <c r="C2537" s="1" t="s">
        <v>2558</v>
      </c>
      <c r="D2537">
        <v>4</v>
      </c>
      <c r="E2537">
        <v>7</v>
      </c>
      <c r="F2537">
        <v>6</v>
      </c>
      <c r="G2537">
        <v>1</v>
      </c>
      <c r="H2537">
        <v>47</v>
      </c>
      <c r="I2537">
        <v>2</v>
      </c>
      <c r="J2537">
        <v>1</v>
      </c>
      <c r="K2537">
        <v>1</v>
      </c>
      <c r="L2537">
        <v>14</v>
      </c>
      <c r="M2537">
        <v>1</v>
      </c>
      <c r="N2537">
        <v>1</v>
      </c>
      <c r="O2537">
        <v>5</v>
      </c>
      <c r="P2537">
        <v>1</v>
      </c>
      <c r="Q2537">
        <v>11.605</v>
      </c>
      <c r="R2537">
        <v>-1</v>
      </c>
      <c r="S2537">
        <v>0</v>
      </c>
      <c r="T2537">
        <v>188.4</v>
      </c>
      <c r="U2537">
        <v>79.7</v>
      </c>
      <c r="V2537">
        <v>22.454000000000001</v>
      </c>
      <c r="W2537">
        <v>0.86899999999999999</v>
      </c>
      <c r="X2537">
        <v>1</v>
      </c>
      <c r="Y2537">
        <v>3</v>
      </c>
      <c r="Z2537">
        <f>IF(AND(MIN(data!D2537:'data'!K2537, data!M2537:'data'!Y2537)&gt;=0, IF(data!L2537&lt;0, FALSE, data!L2537&lt;=95),COUNTA(data!D2537:'data'!Y2537)=22), 1, 0)</f>
        <v>0</v>
      </c>
      <c r="AA2537">
        <f>IF(data!D2537=3, IF(COUNTIFS(data!A:A, data!A2537, data!G:G, "&lt;&gt;2")=0, 1, 0), 0)</f>
        <v>0</v>
      </c>
      <c r="AB2537">
        <f>IF(AND(data!G2537=2, COUNTIFS(data!A:A, data!A2537, data!G:G, 2) = data!D2537), 1, 0)</f>
        <v>0</v>
      </c>
      <c r="AC2537" t="str">
        <f>IF(AB2537=1, data!D2537, "0")</f>
        <v>0</v>
      </c>
    </row>
    <row r="2538" spans="1:29" x14ac:dyDescent="0.25">
      <c r="A2538" s="1">
        <v>305181</v>
      </c>
      <c r="B2538">
        <v>2</v>
      </c>
      <c r="C2538" s="1" t="s">
        <v>2559</v>
      </c>
      <c r="D2538">
        <v>4</v>
      </c>
      <c r="E2538">
        <v>7</v>
      </c>
      <c r="F2538">
        <v>6</v>
      </c>
      <c r="G2538">
        <v>2</v>
      </c>
      <c r="H2538">
        <v>40</v>
      </c>
      <c r="I2538">
        <v>2</v>
      </c>
      <c r="J2538">
        <v>1</v>
      </c>
      <c r="K2538">
        <v>1</v>
      </c>
      <c r="L2538">
        <v>14</v>
      </c>
      <c r="M2538">
        <v>1</v>
      </c>
      <c r="N2538">
        <v>1</v>
      </c>
      <c r="O2538">
        <v>5</v>
      </c>
      <c r="P2538">
        <v>1</v>
      </c>
      <c r="Q2538">
        <v>5.73</v>
      </c>
      <c r="R2538">
        <v>-1</v>
      </c>
      <c r="S2538">
        <v>1</v>
      </c>
      <c r="T2538">
        <v>162.4</v>
      </c>
      <c r="U2538">
        <v>61</v>
      </c>
      <c r="V2538">
        <v>23.129000000000001</v>
      </c>
      <c r="W2538">
        <v>0.80800000000000005</v>
      </c>
      <c r="X2538">
        <v>1</v>
      </c>
      <c r="Y2538">
        <v>3</v>
      </c>
      <c r="Z2538">
        <f>IF(AND(MIN(data!D2538:'data'!K2538, data!M2538:'data'!Y2538)&gt;=0, IF(data!L2538&lt;0, FALSE, data!L2538&lt;=95),COUNTA(data!D2538:'data'!Y2538)=22), 1, 0)</f>
        <v>0</v>
      </c>
      <c r="AA2538">
        <f>IF(data!D2538=3, IF(COUNTIFS(data!A:A, data!A2538, data!G:G, "&lt;&gt;2")=0, 1, 0), 0)</f>
        <v>0</v>
      </c>
      <c r="AB2538">
        <f>IF(AND(data!G2538=2, COUNTIFS(data!A:A, data!A2538, data!G:G, 2) = data!D2538), 1, 0)</f>
        <v>0</v>
      </c>
      <c r="AC2538" t="str">
        <f>IF(AB2538=1, data!D2538, "0")</f>
        <v>0</v>
      </c>
    </row>
    <row r="2539" spans="1:29" x14ac:dyDescent="0.25">
      <c r="A2539" s="1">
        <v>305181</v>
      </c>
      <c r="B2539">
        <v>3</v>
      </c>
      <c r="C2539" s="1" t="s">
        <v>2560</v>
      </c>
      <c r="D2539">
        <v>4</v>
      </c>
      <c r="E2539">
        <v>7</v>
      </c>
      <c r="F2539">
        <v>6</v>
      </c>
      <c r="G2539">
        <v>1</v>
      </c>
      <c r="H2539">
        <v>7</v>
      </c>
      <c r="I2539">
        <v>-1</v>
      </c>
      <c r="J2539">
        <v>1</v>
      </c>
      <c r="K2539">
        <v>-1</v>
      </c>
      <c r="L2539">
        <v>14</v>
      </c>
      <c r="M2539">
        <v>1</v>
      </c>
      <c r="N2539">
        <v>-1</v>
      </c>
      <c r="O2539">
        <v>-1</v>
      </c>
      <c r="P2539">
        <v>-1</v>
      </c>
      <c r="Q2539">
        <v>-1</v>
      </c>
      <c r="R2539">
        <v>-1</v>
      </c>
      <c r="S2539">
        <v>-2</v>
      </c>
      <c r="T2539">
        <v>128</v>
      </c>
      <c r="U2539">
        <v>26.2</v>
      </c>
      <c r="V2539">
        <v>15.991</v>
      </c>
      <c r="W2539">
        <v>-1</v>
      </c>
      <c r="X2539">
        <v>-2</v>
      </c>
      <c r="Y2539">
        <v>-2</v>
      </c>
      <c r="Z2539">
        <f>IF(AND(MIN(data!D2539:'data'!K2539, data!M2539:'data'!Y2539)&gt;=0, IF(data!L2539&lt;0, FALSE, data!L2539&lt;=95),COUNTA(data!D2539:'data'!Y2539)=22), 1, 0)</f>
        <v>0</v>
      </c>
      <c r="AA2539">
        <f>IF(data!D2539=3, IF(COUNTIFS(data!A:A, data!A2539, data!G:G, "&lt;&gt;2")=0, 1, 0), 0)</f>
        <v>0</v>
      </c>
      <c r="AB2539">
        <f>IF(AND(data!G2539=2, COUNTIFS(data!A:A, data!A2539, data!G:G, 2) = data!D2539), 1, 0)</f>
        <v>0</v>
      </c>
      <c r="AC2539" t="str">
        <f>IF(AB2539=1, data!D2539, "0")</f>
        <v>0</v>
      </c>
    </row>
    <row r="2540" spans="1:29" x14ac:dyDescent="0.25">
      <c r="A2540" s="1">
        <v>305181</v>
      </c>
      <c r="B2540">
        <v>4</v>
      </c>
      <c r="C2540" s="1" t="s">
        <v>2561</v>
      </c>
      <c r="D2540">
        <v>4</v>
      </c>
      <c r="E2540">
        <v>7</v>
      </c>
      <c r="F2540">
        <v>6</v>
      </c>
      <c r="G2540">
        <v>1</v>
      </c>
      <c r="H2540">
        <v>3</v>
      </c>
      <c r="I2540">
        <v>-1</v>
      </c>
      <c r="J2540">
        <v>1</v>
      </c>
      <c r="K2540">
        <v>-1</v>
      </c>
      <c r="L2540">
        <v>14</v>
      </c>
      <c r="M2540">
        <v>1</v>
      </c>
      <c r="N2540">
        <v>-1</v>
      </c>
      <c r="O2540">
        <v>-1</v>
      </c>
      <c r="P2540">
        <v>-1</v>
      </c>
      <c r="Q2540">
        <v>-1</v>
      </c>
      <c r="R2540">
        <v>-1</v>
      </c>
      <c r="S2540">
        <v>-2</v>
      </c>
      <c r="T2540">
        <v>107</v>
      </c>
      <c r="U2540">
        <v>16</v>
      </c>
      <c r="V2540">
        <v>13.975</v>
      </c>
      <c r="W2540">
        <v>-1</v>
      </c>
      <c r="X2540">
        <v>-2</v>
      </c>
      <c r="Y2540">
        <v>-2</v>
      </c>
      <c r="Z2540">
        <f>IF(AND(MIN(data!D2540:'data'!K2540, data!M2540:'data'!Y2540)&gt;=0, IF(data!L2540&lt;0, FALSE, data!L2540&lt;=95),COUNTA(data!D2540:'data'!Y2540)=22), 1, 0)</f>
        <v>0</v>
      </c>
      <c r="AA2540">
        <f>IF(data!D2540=3, IF(COUNTIFS(data!A:A, data!A2540, data!G:G, "&lt;&gt;2")=0, 1, 0), 0)</f>
        <v>0</v>
      </c>
      <c r="AB2540">
        <f>IF(AND(data!G2540=2, COUNTIFS(data!A:A, data!A2540, data!G:G, 2) = data!D2540), 1, 0)</f>
        <v>0</v>
      </c>
      <c r="AC2540" t="str">
        <f>IF(AB2540=1, data!D2540, "0")</f>
        <v>0</v>
      </c>
    </row>
    <row r="2541" spans="1:29" x14ac:dyDescent="0.25">
      <c r="A2541" s="1">
        <v>305251</v>
      </c>
      <c r="B2541">
        <v>1</v>
      </c>
      <c r="C2541" s="1" t="s">
        <v>2562</v>
      </c>
      <c r="D2541">
        <v>1</v>
      </c>
      <c r="E2541">
        <v>7</v>
      </c>
      <c r="F2541">
        <v>6</v>
      </c>
      <c r="G2541">
        <v>2</v>
      </c>
      <c r="H2541">
        <v>35</v>
      </c>
      <c r="I2541">
        <v>1</v>
      </c>
      <c r="J2541">
        <v>1</v>
      </c>
      <c r="K2541">
        <v>2</v>
      </c>
      <c r="L2541">
        <v>14</v>
      </c>
      <c r="M2541">
        <v>2</v>
      </c>
      <c r="N2541">
        <v>2</v>
      </c>
      <c r="O2541">
        <v>5</v>
      </c>
      <c r="P2541">
        <v>1</v>
      </c>
      <c r="Q2541">
        <v>5.2480000000000002</v>
      </c>
      <c r="R2541">
        <v>-1</v>
      </c>
      <c r="S2541">
        <v>2</v>
      </c>
      <c r="T2541">
        <v>157</v>
      </c>
      <c r="U2541">
        <v>-1</v>
      </c>
      <c r="V2541">
        <v>-1</v>
      </c>
      <c r="W2541">
        <v>-1</v>
      </c>
      <c r="X2541">
        <v>2</v>
      </c>
      <c r="Y2541">
        <v>1</v>
      </c>
      <c r="Z2541">
        <f>IF(AND(MIN(data!D2541:'data'!K2541, data!M2541:'data'!Y2541)&gt;=0, IF(data!L2541&lt;0, FALSE, data!L2541&lt;=95),COUNTA(data!D2541:'data'!Y2541)=22), 1, 0)</f>
        <v>0</v>
      </c>
      <c r="AA2541">
        <f>IF(data!D2541=3, IF(COUNTIFS(data!A:A, data!A2541, data!G:G, "&lt;&gt;2")=0, 1, 0), 0)</f>
        <v>0</v>
      </c>
      <c r="AB2541">
        <f>IF(AND(data!G2541=2, COUNTIFS(data!A:A, data!A2541, data!G:G, 2) = data!D2541), 1, 0)</f>
        <v>1</v>
      </c>
      <c r="AC2541">
        <f>IF(AB2541=1, data!D2541, "0")</f>
        <v>1</v>
      </c>
    </row>
    <row r="2542" spans="1:29" x14ac:dyDescent="0.25">
      <c r="A2542" s="1">
        <v>305271</v>
      </c>
      <c r="B2542">
        <v>1</v>
      </c>
      <c r="C2542" s="1" t="s">
        <v>2563</v>
      </c>
      <c r="D2542">
        <v>2</v>
      </c>
      <c r="E2542">
        <v>7</v>
      </c>
      <c r="F2542">
        <v>6</v>
      </c>
      <c r="G2542">
        <v>2</v>
      </c>
      <c r="H2542">
        <v>37</v>
      </c>
      <c r="I2542">
        <v>2</v>
      </c>
      <c r="J2542">
        <v>1</v>
      </c>
      <c r="K2542">
        <v>2</v>
      </c>
      <c r="L2542">
        <v>6</v>
      </c>
      <c r="M2542">
        <v>3</v>
      </c>
      <c r="N2542">
        <v>4</v>
      </c>
      <c r="O2542">
        <v>3</v>
      </c>
      <c r="P2542">
        <v>1</v>
      </c>
      <c r="Q2542">
        <v>0.46200000000000002</v>
      </c>
      <c r="R2542">
        <v>-1</v>
      </c>
      <c r="S2542">
        <v>5</v>
      </c>
      <c r="T2542">
        <v>158</v>
      </c>
      <c r="U2542">
        <v>58.5</v>
      </c>
      <c r="V2542">
        <v>23.434000000000001</v>
      </c>
      <c r="W2542">
        <v>0.749</v>
      </c>
      <c r="X2542">
        <v>-8</v>
      </c>
      <c r="Y2542">
        <v>1</v>
      </c>
      <c r="Z2542">
        <f>IF(AND(MIN(data!D2542:'data'!K2542, data!M2542:'data'!Y2542)&gt;=0, IF(data!L2542&lt;0, FALSE, data!L2542&lt;=95),COUNTA(data!D2542:'data'!Y2542)=22), 1, 0)</f>
        <v>0</v>
      </c>
      <c r="AA2542">
        <f>IF(data!D2542=3, IF(COUNTIFS(data!A:A, data!A2542, data!G:G, "&lt;&gt;2")=0, 1, 0), 0)</f>
        <v>0</v>
      </c>
      <c r="AB2542">
        <f>IF(AND(data!G2542=2, COUNTIFS(data!A:A, data!A2542, data!G:G, 2) = data!D2542), 1, 0)</f>
        <v>1</v>
      </c>
      <c r="AC2542">
        <f>IF(AB2542=1, data!D2542, "0")</f>
        <v>2</v>
      </c>
    </row>
    <row r="2543" spans="1:29" x14ac:dyDescent="0.25">
      <c r="A2543" s="1">
        <v>305271</v>
      </c>
      <c r="B2543">
        <v>2</v>
      </c>
      <c r="C2543" s="1" t="s">
        <v>2564</v>
      </c>
      <c r="D2543">
        <v>2</v>
      </c>
      <c r="E2543">
        <v>7</v>
      </c>
      <c r="F2543">
        <v>6</v>
      </c>
      <c r="G2543">
        <v>2</v>
      </c>
      <c r="H2543">
        <v>9</v>
      </c>
      <c r="I2543">
        <v>-1</v>
      </c>
      <c r="J2543">
        <v>7</v>
      </c>
      <c r="K2543">
        <v>-1</v>
      </c>
      <c r="L2543">
        <v>6</v>
      </c>
      <c r="M2543">
        <v>1</v>
      </c>
      <c r="N2543">
        <v>-1</v>
      </c>
      <c r="O2543">
        <v>-1</v>
      </c>
      <c r="P2543">
        <v>-1</v>
      </c>
      <c r="Q2543">
        <v>-1</v>
      </c>
      <c r="R2543">
        <v>-1</v>
      </c>
      <c r="S2543">
        <v>-2</v>
      </c>
      <c r="T2543">
        <v>136.80000000000001</v>
      </c>
      <c r="U2543">
        <v>33.1</v>
      </c>
      <c r="V2543">
        <v>17.687000000000001</v>
      </c>
      <c r="W2543">
        <v>-1</v>
      </c>
      <c r="X2543">
        <v>-8</v>
      </c>
      <c r="Y2543">
        <v>1</v>
      </c>
      <c r="Z2543">
        <f>IF(AND(MIN(data!D2543:'data'!K2543, data!M2543:'data'!Y2543)&gt;=0, IF(data!L2543&lt;0, FALSE, data!L2543&lt;=95),COUNTA(data!D2543:'data'!Y2543)=22), 1, 0)</f>
        <v>0</v>
      </c>
      <c r="AA2543">
        <f>IF(data!D2543=3, IF(COUNTIFS(data!A:A, data!A2543, data!G:G, "&lt;&gt;2")=0, 1, 0), 0)</f>
        <v>0</v>
      </c>
      <c r="AB2543">
        <f>IF(AND(data!G2543=2, COUNTIFS(data!A:A, data!A2543, data!G:G, 2) = data!D2543), 1, 0)</f>
        <v>1</v>
      </c>
      <c r="AC2543">
        <f>IF(AB2543=1, data!D2543, "0")</f>
        <v>2</v>
      </c>
    </row>
    <row r="2544" spans="1:29" x14ac:dyDescent="0.25">
      <c r="A2544" s="1">
        <v>305341</v>
      </c>
      <c r="B2544">
        <v>1</v>
      </c>
      <c r="C2544" s="1" t="s">
        <v>2565</v>
      </c>
      <c r="D2544">
        <v>3</v>
      </c>
      <c r="E2544">
        <v>7</v>
      </c>
      <c r="F2544">
        <v>6</v>
      </c>
      <c r="G2544">
        <v>2</v>
      </c>
      <c r="H2544">
        <v>40</v>
      </c>
      <c r="I2544">
        <v>6</v>
      </c>
      <c r="J2544">
        <v>7</v>
      </c>
      <c r="K2544">
        <v>2</v>
      </c>
      <c r="L2544">
        <v>13</v>
      </c>
      <c r="M2544">
        <v>2</v>
      </c>
      <c r="N2544">
        <v>4</v>
      </c>
      <c r="O2544">
        <v>2</v>
      </c>
      <c r="P2544">
        <v>1</v>
      </c>
      <c r="Q2544">
        <v>7.9029999999999996</v>
      </c>
      <c r="R2544">
        <v>-1</v>
      </c>
      <c r="S2544">
        <v>3</v>
      </c>
      <c r="T2544">
        <v>162</v>
      </c>
      <c r="U2544">
        <v>52.4</v>
      </c>
      <c r="V2544">
        <v>19.966000000000001</v>
      </c>
      <c r="W2544">
        <v>0.81399999999999995</v>
      </c>
      <c r="X2544">
        <v>1</v>
      </c>
      <c r="Y2544">
        <v>3</v>
      </c>
      <c r="Z2544">
        <f>IF(AND(MIN(data!D2544:'data'!K2544, data!M2544:'data'!Y2544)&gt;=0, IF(data!L2544&lt;0, FALSE, data!L2544&lt;=95),COUNTA(data!D2544:'data'!Y2544)=22), 1, 0)</f>
        <v>0</v>
      </c>
      <c r="AA2544">
        <f>IF(data!D2544=3, IF(COUNTIFS(data!A:A, data!A2544, data!G:G, "&lt;&gt;2")=0, 1, 0), 0)</f>
        <v>0</v>
      </c>
      <c r="AB2544">
        <f>IF(AND(data!G2544=2, COUNTIFS(data!A:A, data!A2544, data!G:G, 2) = data!D2544), 1, 0)</f>
        <v>0</v>
      </c>
      <c r="AC2544" t="str">
        <f>IF(AB2544=1, data!D2544, "0")</f>
        <v>0</v>
      </c>
    </row>
    <row r="2545" spans="1:29" x14ac:dyDescent="0.25">
      <c r="A2545" s="1">
        <v>305341</v>
      </c>
      <c r="B2545">
        <v>2</v>
      </c>
      <c r="C2545" s="1" t="s">
        <v>2566</v>
      </c>
      <c r="D2545">
        <v>3</v>
      </c>
      <c r="E2545">
        <v>7</v>
      </c>
      <c r="F2545">
        <v>6</v>
      </c>
      <c r="G2545">
        <v>1</v>
      </c>
      <c r="H2545">
        <v>41</v>
      </c>
      <c r="I2545">
        <v>6</v>
      </c>
      <c r="J2545">
        <v>1</v>
      </c>
      <c r="K2545">
        <v>4</v>
      </c>
      <c r="L2545">
        <v>13</v>
      </c>
      <c r="M2545">
        <v>3</v>
      </c>
      <c r="N2545">
        <v>4</v>
      </c>
      <c r="O2545">
        <v>2</v>
      </c>
      <c r="P2545">
        <v>1</v>
      </c>
      <c r="Q2545">
        <v>42</v>
      </c>
      <c r="R2545">
        <v>-1</v>
      </c>
      <c r="S2545">
        <v>12</v>
      </c>
      <c r="T2545">
        <v>177.8</v>
      </c>
      <c r="U2545">
        <v>65.2</v>
      </c>
      <c r="V2545">
        <v>20.625</v>
      </c>
      <c r="W2545">
        <v>0.84</v>
      </c>
      <c r="X2545">
        <v>3</v>
      </c>
      <c r="Y2545">
        <v>2</v>
      </c>
      <c r="Z2545">
        <f>IF(AND(MIN(data!D2545:'data'!K2545, data!M2545:'data'!Y2545)&gt;=0, IF(data!L2545&lt;0, FALSE, data!L2545&lt;=95),COUNTA(data!D2545:'data'!Y2545)=22), 1, 0)</f>
        <v>0</v>
      </c>
      <c r="AA2545">
        <f>IF(data!D2545=3, IF(COUNTIFS(data!A:A, data!A2545, data!G:G, "&lt;&gt;2")=0, 1, 0), 0)</f>
        <v>0</v>
      </c>
      <c r="AB2545">
        <f>IF(AND(data!G2545=2, COUNTIFS(data!A:A, data!A2545, data!G:G, 2) = data!D2545), 1, 0)</f>
        <v>0</v>
      </c>
      <c r="AC2545" t="str">
        <f>IF(AB2545=1, data!D2545, "0")</f>
        <v>0</v>
      </c>
    </row>
    <row r="2546" spans="1:29" x14ac:dyDescent="0.25">
      <c r="A2546" s="1">
        <v>305341</v>
      </c>
      <c r="B2546">
        <v>3</v>
      </c>
      <c r="C2546" s="1" t="s">
        <v>2567</v>
      </c>
      <c r="D2546">
        <v>3</v>
      </c>
      <c r="E2546">
        <v>7</v>
      </c>
      <c r="F2546">
        <v>6</v>
      </c>
      <c r="G2546">
        <v>1</v>
      </c>
      <c r="H2546">
        <v>5</v>
      </c>
      <c r="I2546">
        <v>-1</v>
      </c>
      <c r="J2546">
        <v>7</v>
      </c>
      <c r="K2546">
        <v>-1</v>
      </c>
      <c r="L2546">
        <v>13</v>
      </c>
      <c r="M2546">
        <v>1</v>
      </c>
      <c r="N2546">
        <v>-1</v>
      </c>
      <c r="O2546">
        <v>-1</v>
      </c>
      <c r="P2546">
        <v>-1</v>
      </c>
      <c r="Q2546">
        <v>-1</v>
      </c>
      <c r="R2546">
        <v>-1</v>
      </c>
      <c r="S2546">
        <v>-2</v>
      </c>
      <c r="T2546">
        <v>115.4</v>
      </c>
      <c r="U2546">
        <v>22.2</v>
      </c>
      <c r="V2546">
        <v>16.670000000000002</v>
      </c>
      <c r="W2546">
        <v>-1</v>
      </c>
      <c r="X2546">
        <v>-2</v>
      </c>
      <c r="Y2546">
        <v>-2</v>
      </c>
      <c r="Z2546">
        <f>IF(AND(MIN(data!D2546:'data'!K2546, data!M2546:'data'!Y2546)&gt;=0, IF(data!L2546&lt;0, FALSE, data!L2546&lt;=95),COUNTA(data!D2546:'data'!Y2546)=22), 1, 0)</f>
        <v>0</v>
      </c>
      <c r="AA2546">
        <f>IF(data!D2546=3, IF(COUNTIFS(data!A:A, data!A2546, data!G:G, "&lt;&gt;2")=0, 1, 0), 0)</f>
        <v>0</v>
      </c>
      <c r="AB2546">
        <f>IF(AND(data!G2546=2, COUNTIFS(data!A:A, data!A2546, data!G:G, 2) = data!D2546), 1, 0)</f>
        <v>0</v>
      </c>
      <c r="AC2546" t="str">
        <f>IF(AB2546=1, data!D2546, "0")</f>
        <v>0</v>
      </c>
    </row>
    <row r="2547" spans="1:29" x14ac:dyDescent="0.25">
      <c r="A2547" s="1">
        <v>305351</v>
      </c>
      <c r="B2547">
        <v>1</v>
      </c>
      <c r="C2547" s="1" t="s">
        <v>2568</v>
      </c>
      <c r="D2547">
        <v>2</v>
      </c>
      <c r="E2547">
        <v>7</v>
      </c>
      <c r="F2547">
        <v>6</v>
      </c>
      <c r="G2547">
        <v>1</v>
      </c>
      <c r="H2547">
        <v>36</v>
      </c>
      <c r="I2547">
        <v>6</v>
      </c>
      <c r="J2547">
        <v>1</v>
      </c>
      <c r="K2547">
        <v>1</v>
      </c>
      <c r="L2547">
        <v>25</v>
      </c>
      <c r="M2547">
        <v>1</v>
      </c>
      <c r="N2547">
        <v>1</v>
      </c>
      <c r="O2547">
        <v>5</v>
      </c>
      <c r="P2547">
        <v>1</v>
      </c>
      <c r="Q2547">
        <v>5.1050000000000004</v>
      </c>
      <c r="R2547">
        <v>-1</v>
      </c>
      <c r="S2547">
        <v>3</v>
      </c>
      <c r="T2547">
        <v>184</v>
      </c>
      <c r="U2547">
        <v>76.8</v>
      </c>
      <c r="V2547">
        <v>22.684000000000001</v>
      </c>
      <c r="W2547">
        <v>0.91</v>
      </c>
      <c r="X2547">
        <v>1</v>
      </c>
      <c r="Y2547">
        <v>3</v>
      </c>
      <c r="Z2547">
        <f>IF(AND(MIN(data!D2547:'data'!K2547, data!M2547:'data'!Y2547)&gt;=0, IF(data!L2547&lt;0, FALSE, data!L2547&lt;=95),COUNTA(data!D2547:'data'!Y2547)=22), 1, 0)</f>
        <v>0</v>
      </c>
      <c r="AA2547">
        <f>IF(data!D2547=3, IF(COUNTIFS(data!A:A, data!A2547, data!G:G, "&lt;&gt;2")=0, 1, 0), 0)</f>
        <v>0</v>
      </c>
      <c r="AB2547">
        <f>IF(AND(data!G2547=2, COUNTIFS(data!A:A, data!A2547, data!G:G, 2) = data!D2547), 1, 0)</f>
        <v>0</v>
      </c>
      <c r="AC2547" t="str">
        <f>IF(AB2547=1, data!D2547, "0")</f>
        <v>0</v>
      </c>
    </row>
    <row r="2548" spans="1:29" x14ac:dyDescent="0.25">
      <c r="A2548" s="1">
        <v>305351</v>
      </c>
      <c r="B2548">
        <v>2</v>
      </c>
      <c r="C2548" s="1" t="s">
        <v>2569</v>
      </c>
      <c r="D2548">
        <v>2</v>
      </c>
      <c r="E2548">
        <v>7</v>
      </c>
      <c r="F2548">
        <v>6</v>
      </c>
      <c r="G2548">
        <v>1</v>
      </c>
      <c r="H2548">
        <v>35</v>
      </c>
      <c r="I2548">
        <v>6</v>
      </c>
      <c r="J2548">
        <v>1</v>
      </c>
      <c r="K2548">
        <v>2</v>
      </c>
      <c r="L2548">
        <v>25</v>
      </c>
      <c r="M2548">
        <v>1</v>
      </c>
      <c r="N2548">
        <v>1</v>
      </c>
      <c r="O2548">
        <v>5</v>
      </c>
      <c r="P2548">
        <v>1</v>
      </c>
      <c r="Q2548">
        <v>12.779</v>
      </c>
      <c r="R2548">
        <v>-1</v>
      </c>
      <c r="S2548">
        <v>1</v>
      </c>
      <c r="T2548">
        <v>174</v>
      </c>
      <c r="U2548">
        <v>83.2</v>
      </c>
      <c r="V2548">
        <v>27.481000000000002</v>
      </c>
      <c r="W2548">
        <v>0.90400000000000003</v>
      </c>
      <c r="X2548">
        <v>2</v>
      </c>
      <c r="Y2548">
        <v>1</v>
      </c>
      <c r="Z2548">
        <f>IF(AND(MIN(data!D2548:'data'!K2548, data!M2548:'data'!Y2548)&gt;=0, IF(data!L2548&lt;0, FALSE, data!L2548&lt;=95),COUNTA(data!D2548:'data'!Y2548)=22), 1, 0)</f>
        <v>0</v>
      </c>
      <c r="AA2548">
        <f>IF(data!D2548=3, IF(COUNTIFS(data!A:A, data!A2548, data!G:G, "&lt;&gt;2")=0, 1, 0), 0)</f>
        <v>0</v>
      </c>
      <c r="AB2548">
        <f>IF(AND(data!G2548=2, COUNTIFS(data!A:A, data!A2548, data!G:G, 2) = data!D2548), 1, 0)</f>
        <v>0</v>
      </c>
      <c r="AC2548" t="str">
        <f>IF(AB2548=1, data!D2548, "0")</f>
        <v>0</v>
      </c>
    </row>
    <row r="2549" spans="1:29" x14ac:dyDescent="0.25">
      <c r="A2549" s="1">
        <v>305371</v>
      </c>
      <c r="B2549">
        <v>1</v>
      </c>
      <c r="C2549" s="1" t="s">
        <v>2570</v>
      </c>
      <c r="D2549">
        <v>3</v>
      </c>
      <c r="E2549">
        <v>7</v>
      </c>
      <c r="F2549">
        <v>6</v>
      </c>
      <c r="G2549">
        <v>1</v>
      </c>
      <c r="H2549">
        <v>22</v>
      </c>
      <c r="I2549">
        <v>1</v>
      </c>
      <c r="J2549">
        <v>7</v>
      </c>
      <c r="K2549">
        <v>1</v>
      </c>
      <c r="L2549">
        <v>-1</v>
      </c>
      <c r="M2549">
        <v>3</v>
      </c>
      <c r="N2549">
        <v>1</v>
      </c>
      <c r="O2549">
        <v>5</v>
      </c>
      <c r="P2549">
        <v>1</v>
      </c>
      <c r="Q2549">
        <v>6.4329999999999998</v>
      </c>
      <c r="R2549">
        <v>4</v>
      </c>
      <c r="S2549">
        <v>2</v>
      </c>
      <c r="T2549">
        <v>172.6</v>
      </c>
      <c r="U2549">
        <v>88.8</v>
      </c>
      <c r="V2549">
        <v>29.808</v>
      </c>
      <c r="W2549">
        <v>0.86099999999999999</v>
      </c>
      <c r="X2549">
        <v>2</v>
      </c>
      <c r="Y2549">
        <v>1</v>
      </c>
      <c r="Z2549">
        <f>IF(AND(MIN(data!D2549:'data'!K2549, data!M2549:'data'!Y2549)&gt;=0, IF(data!L2549&lt;0, FALSE, data!L2549&lt;=95),COUNTA(data!D2549:'data'!Y2549)=22), 1, 0)</f>
        <v>0</v>
      </c>
      <c r="AA2549">
        <f>IF(data!D2549=3, IF(COUNTIFS(data!A:A, data!A2549, data!G:G, "&lt;&gt;2")=0, 1, 0), 0)</f>
        <v>0</v>
      </c>
      <c r="AB2549">
        <f>IF(AND(data!G2549=2, COUNTIFS(data!A:A, data!A2549, data!G:G, 2) = data!D2549), 1, 0)</f>
        <v>0</v>
      </c>
      <c r="AC2549" t="str">
        <f>IF(AB2549=1, data!D2549, "0")</f>
        <v>0</v>
      </c>
    </row>
    <row r="2550" spans="1:29" x14ac:dyDescent="0.25">
      <c r="A2550" s="1">
        <v>305371</v>
      </c>
      <c r="B2550">
        <v>2</v>
      </c>
      <c r="C2550" s="1" t="s">
        <v>2571</v>
      </c>
      <c r="D2550">
        <v>3</v>
      </c>
      <c r="E2550">
        <v>7</v>
      </c>
      <c r="F2550">
        <v>6</v>
      </c>
      <c r="G2550">
        <v>1</v>
      </c>
      <c r="H2550">
        <v>18</v>
      </c>
      <c r="I2550">
        <v>1</v>
      </c>
      <c r="J2550">
        <v>7</v>
      </c>
      <c r="K2550">
        <v>4</v>
      </c>
      <c r="L2550">
        <v>-1</v>
      </c>
      <c r="M2550">
        <v>3</v>
      </c>
      <c r="N2550">
        <v>1</v>
      </c>
      <c r="O2550">
        <v>5</v>
      </c>
      <c r="P2550">
        <v>2</v>
      </c>
      <c r="Q2550">
        <v>0</v>
      </c>
      <c r="R2550">
        <v>4</v>
      </c>
      <c r="S2550">
        <v>1</v>
      </c>
      <c r="T2550">
        <v>170.8</v>
      </c>
      <c r="U2550">
        <v>58.1</v>
      </c>
      <c r="V2550">
        <v>19.916</v>
      </c>
      <c r="W2550">
        <v>0.752</v>
      </c>
      <c r="X2550">
        <v>3</v>
      </c>
      <c r="Y2550">
        <v>2</v>
      </c>
      <c r="Z2550">
        <f>IF(AND(MIN(data!D2550:'data'!K2550, data!M2550:'data'!Y2550)&gt;=0, IF(data!L2550&lt;0, FALSE, data!L2550&lt;=95),COUNTA(data!D2550:'data'!Y2550)=22), 1, 0)</f>
        <v>0</v>
      </c>
      <c r="AA2550">
        <f>IF(data!D2550=3, IF(COUNTIFS(data!A:A, data!A2550, data!G:G, "&lt;&gt;2")=0, 1, 0), 0)</f>
        <v>0</v>
      </c>
      <c r="AB2550">
        <f>IF(AND(data!G2550=2, COUNTIFS(data!A:A, data!A2550, data!G:G, 2) = data!D2550), 1, 0)</f>
        <v>0</v>
      </c>
      <c r="AC2550" t="str">
        <f>IF(AB2550=1, data!D2550, "0")</f>
        <v>0</v>
      </c>
    </row>
    <row r="2551" spans="1:29" x14ac:dyDescent="0.25">
      <c r="A2551" s="1">
        <v>305371</v>
      </c>
      <c r="B2551">
        <v>3</v>
      </c>
      <c r="C2551" s="1" t="s">
        <v>2572</v>
      </c>
      <c r="D2551">
        <v>3</v>
      </c>
      <c r="E2551">
        <v>7</v>
      </c>
      <c r="F2551">
        <v>6</v>
      </c>
      <c r="G2551">
        <v>1</v>
      </c>
      <c r="H2551">
        <v>16</v>
      </c>
      <c r="I2551">
        <v>1</v>
      </c>
      <c r="J2551">
        <v>7</v>
      </c>
      <c r="K2551">
        <v>4</v>
      </c>
      <c r="L2551">
        <v>-1</v>
      </c>
      <c r="M2551">
        <v>3</v>
      </c>
      <c r="N2551">
        <v>1</v>
      </c>
      <c r="O2551">
        <v>5</v>
      </c>
      <c r="P2551">
        <v>2</v>
      </c>
      <c r="Q2551">
        <v>5.8000000000000003E-2</v>
      </c>
      <c r="R2551">
        <v>2</v>
      </c>
      <c r="S2551">
        <v>0</v>
      </c>
      <c r="T2551">
        <v>161.19999999999999</v>
      </c>
      <c r="U2551">
        <v>50.9</v>
      </c>
      <c r="V2551">
        <v>19.588000000000001</v>
      </c>
      <c r="W2551">
        <v>0.79300000000000004</v>
      </c>
      <c r="X2551">
        <v>3</v>
      </c>
      <c r="Y2551">
        <v>3</v>
      </c>
      <c r="Z2551">
        <f>IF(AND(MIN(data!D2551:'data'!K2551, data!M2551:'data'!Y2551)&gt;=0, IF(data!L2551&lt;0, FALSE, data!L2551&lt;=95),COUNTA(data!D2551:'data'!Y2551)=22), 1, 0)</f>
        <v>0</v>
      </c>
      <c r="AA2551">
        <f>IF(data!D2551=3, IF(COUNTIFS(data!A:A, data!A2551, data!G:G, "&lt;&gt;2")=0, 1, 0), 0)</f>
        <v>0</v>
      </c>
      <c r="AB2551">
        <f>IF(AND(data!G2551=2, COUNTIFS(data!A:A, data!A2551, data!G:G, 2) = data!D2551), 1, 0)</f>
        <v>0</v>
      </c>
      <c r="AC2551" t="str">
        <f>IF(AB2551=1, data!D2551, "0")</f>
        <v>0</v>
      </c>
    </row>
    <row r="2552" spans="1:29" x14ac:dyDescent="0.25">
      <c r="A2552" s="1">
        <v>306051</v>
      </c>
      <c r="B2552">
        <v>1</v>
      </c>
      <c r="C2552" s="1" t="s">
        <v>2573</v>
      </c>
      <c r="D2552">
        <v>1</v>
      </c>
      <c r="E2552">
        <v>9</v>
      </c>
      <c r="F2552">
        <v>20</v>
      </c>
      <c r="G2552">
        <v>2</v>
      </c>
      <c r="H2552">
        <v>44</v>
      </c>
      <c r="I2552">
        <v>3</v>
      </c>
      <c r="J2552">
        <v>3</v>
      </c>
      <c r="K2552">
        <v>4</v>
      </c>
      <c r="L2552">
        <v>10</v>
      </c>
      <c r="M2552">
        <v>1</v>
      </c>
      <c r="N2552">
        <v>2</v>
      </c>
      <c r="O2552">
        <v>5</v>
      </c>
      <c r="P2552">
        <v>1</v>
      </c>
      <c r="Q2552">
        <v>7</v>
      </c>
      <c r="R2552">
        <v>-1</v>
      </c>
      <c r="S2552">
        <v>1</v>
      </c>
      <c r="T2552">
        <v>173</v>
      </c>
      <c r="U2552">
        <v>67</v>
      </c>
      <c r="V2552">
        <v>22.385999999999999</v>
      </c>
      <c r="W2552">
        <v>-1</v>
      </c>
      <c r="X2552">
        <v>1</v>
      </c>
      <c r="Y2552">
        <v>3</v>
      </c>
      <c r="Z2552">
        <f>IF(AND(MIN(data!D2552:'data'!K2552, data!M2552:'data'!Y2552)&gt;=0, IF(data!L2552&lt;0, FALSE, data!L2552&lt;=95),COUNTA(data!D2552:'data'!Y2552)=22), 1, 0)</f>
        <v>0</v>
      </c>
      <c r="AA2552">
        <f>IF(data!D2552=3, IF(COUNTIFS(data!A:A, data!A2552, data!G:G, "&lt;&gt;2")=0, 1, 0), 0)</f>
        <v>0</v>
      </c>
      <c r="AB2552">
        <f>IF(AND(data!G2552=2, COUNTIFS(data!A:A, data!A2552, data!G:G, 2) = data!D2552), 1, 0)</f>
        <v>1</v>
      </c>
      <c r="AC2552">
        <f>IF(AB2552=1, data!D2552, "0")</f>
        <v>1</v>
      </c>
    </row>
    <row r="2553" spans="1:29" x14ac:dyDescent="0.25">
      <c r="A2553" s="1">
        <v>306151</v>
      </c>
      <c r="B2553">
        <v>1</v>
      </c>
      <c r="C2553" s="1" t="s">
        <v>2574</v>
      </c>
      <c r="D2553">
        <v>3</v>
      </c>
      <c r="E2553">
        <v>9</v>
      </c>
      <c r="F2553">
        <v>20</v>
      </c>
      <c r="G2553">
        <v>1</v>
      </c>
      <c r="H2553">
        <v>35</v>
      </c>
      <c r="I2553">
        <v>2</v>
      </c>
      <c r="J2553">
        <v>5</v>
      </c>
      <c r="K2553">
        <v>1</v>
      </c>
      <c r="L2553">
        <v>-1</v>
      </c>
      <c r="M2553">
        <v>2</v>
      </c>
      <c r="N2553">
        <v>1</v>
      </c>
      <c r="O2553">
        <v>5</v>
      </c>
      <c r="P2553">
        <v>1</v>
      </c>
      <c r="Q2553">
        <v>6.1449999999999996</v>
      </c>
      <c r="R2553">
        <v>-1</v>
      </c>
      <c r="S2553">
        <v>0</v>
      </c>
      <c r="T2553">
        <v>175.5</v>
      </c>
      <c r="U2553">
        <v>60</v>
      </c>
      <c r="V2553">
        <v>19.48</v>
      </c>
      <c r="W2553">
        <v>0.86399999999999999</v>
      </c>
      <c r="X2553">
        <v>-8</v>
      </c>
      <c r="Y2553">
        <v>3</v>
      </c>
      <c r="Z2553">
        <f>IF(AND(MIN(data!D2553:'data'!K2553, data!M2553:'data'!Y2553)&gt;=0, IF(data!L2553&lt;0, FALSE, data!L2553&lt;=95),COUNTA(data!D2553:'data'!Y2553)=22), 1, 0)</f>
        <v>0</v>
      </c>
      <c r="AA2553">
        <f>IF(data!D2553=3, IF(COUNTIFS(data!A:A, data!A2553, data!G:G, "&lt;&gt;2")=0, 1, 0), 0)</f>
        <v>0</v>
      </c>
      <c r="AB2553">
        <f>IF(AND(data!G2553=2, COUNTIFS(data!A:A, data!A2553, data!G:G, 2) = data!D2553), 1, 0)</f>
        <v>0</v>
      </c>
      <c r="AC2553" t="str">
        <f>IF(AB2553=1, data!D2553, "0")</f>
        <v>0</v>
      </c>
    </row>
    <row r="2554" spans="1:29" x14ac:dyDescent="0.25">
      <c r="A2554" s="1">
        <v>306151</v>
      </c>
      <c r="B2554">
        <v>2</v>
      </c>
      <c r="C2554" s="1" t="s">
        <v>2575</v>
      </c>
      <c r="D2554">
        <v>3</v>
      </c>
      <c r="E2554">
        <v>9</v>
      </c>
      <c r="F2554">
        <v>20</v>
      </c>
      <c r="G2554">
        <v>2</v>
      </c>
      <c r="H2554">
        <v>0</v>
      </c>
      <c r="I2554">
        <v>-1</v>
      </c>
      <c r="J2554">
        <v>5</v>
      </c>
      <c r="K2554">
        <v>-1</v>
      </c>
      <c r="L2554">
        <v>-1</v>
      </c>
      <c r="M2554">
        <v>1</v>
      </c>
      <c r="N2554">
        <v>-1</v>
      </c>
      <c r="O2554">
        <v>-1</v>
      </c>
      <c r="P2554">
        <v>-1</v>
      </c>
      <c r="Q2554">
        <v>-1</v>
      </c>
      <c r="R2554">
        <v>-1</v>
      </c>
      <c r="S2554">
        <v>-2</v>
      </c>
      <c r="T2554">
        <v>-1</v>
      </c>
      <c r="U2554">
        <v>7.8</v>
      </c>
      <c r="V2554">
        <v>-1</v>
      </c>
      <c r="W2554">
        <v>-1</v>
      </c>
      <c r="X2554">
        <v>-2</v>
      </c>
      <c r="Y2554">
        <v>-2</v>
      </c>
      <c r="Z2554">
        <f>IF(AND(MIN(data!D2554:'data'!K2554, data!M2554:'data'!Y2554)&gt;=0, IF(data!L2554&lt;0, FALSE, data!L2554&lt;=95),COUNTA(data!D2554:'data'!Y2554)=22), 1, 0)</f>
        <v>0</v>
      </c>
      <c r="AA2554">
        <f>IF(data!D2554=3, IF(COUNTIFS(data!A:A, data!A2554, data!G:G, "&lt;&gt;2")=0, 1, 0), 0)</f>
        <v>0</v>
      </c>
      <c r="AB2554">
        <f>IF(AND(data!G2554=2, COUNTIFS(data!A:A, data!A2554, data!G:G, 2) = data!D2554), 1, 0)</f>
        <v>0</v>
      </c>
      <c r="AC2554" t="str">
        <f>IF(AB2554=1, data!D2554, "0")</f>
        <v>0</v>
      </c>
    </row>
    <row r="2555" spans="1:29" x14ac:dyDescent="0.25">
      <c r="A2555" s="1">
        <v>306151</v>
      </c>
      <c r="B2555">
        <v>3</v>
      </c>
      <c r="C2555" s="1" t="s">
        <v>2576</v>
      </c>
      <c r="D2555">
        <v>3</v>
      </c>
      <c r="E2555">
        <v>9</v>
      </c>
      <c r="F2555">
        <v>20</v>
      </c>
      <c r="G2555">
        <v>2</v>
      </c>
      <c r="H2555">
        <v>25</v>
      </c>
      <c r="I2555">
        <v>2</v>
      </c>
      <c r="J2555">
        <v>5</v>
      </c>
      <c r="K2555">
        <v>1</v>
      </c>
      <c r="L2555">
        <v>-1</v>
      </c>
      <c r="M2555">
        <v>2</v>
      </c>
      <c r="N2555">
        <v>1</v>
      </c>
      <c r="O2555">
        <v>5</v>
      </c>
      <c r="P2555">
        <v>1</v>
      </c>
      <c r="Q2555">
        <v>3.145</v>
      </c>
      <c r="R2555">
        <v>-1</v>
      </c>
      <c r="S2555">
        <v>0</v>
      </c>
      <c r="T2555">
        <v>156.9</v>
      </c>
      <c r="U2555">
        <v>56.4</v>
      </c>
      <c r="V2555">
        <v>22.91</v>
      </c>
      <c r="W2555">
        <v>0.74199999999999999</v>
      </c>
      <c r="X2555">
        <v>1</v>
      </c>
      <c r="Y2555">
        <v>1</v>
      </c>
      <c r="Z2555">
        <f>IF(AND(MIN(data!D2555:'data'!K2555, data!M2555:'data'!Y2555)&gt;=0, IF(data!L2555&lt;0, FALSE, data!L2555&lt;=95),COUNTA(data!D2555:'data'!Y2555)=22), 1, 0)</f>
        <v>0</v>
      </c>
      <c r="AA2555">
        <f>IF(data!D2555=3, IF(COUNTIFS(data!A:A, data!A2555, data!G:G, "&lt;&gt;2")=0, 1, 0), 0)</f>
        <v>0</v>
      </c>
      <c r="AB2555">
        <f>IF(AND(data!G2555=2, COUNTIFS(data!A:A, data!A2555, data!G:G, 2) = data!D2555), 1, 0)</f>
        <v>0</v>
      </c>
      <c r="AC2555" t="str">
        <f>IF(AB2555=1, data!D2555, "0")</f>
        <v>0</v>
      </c>
    </row>
    <row r="2556" spans="1:29" x14ac:dyDescent="0.25">
      <c r="A2556" s="1">
        <v>306181</v>
      </c>
      <c r="B2556">
        <v>1</v>
      </c>
      <c r="C2556" s="1" t="s">
        <v>2577</v>
      </c>
      <c r="D2556">
        <v>1</v>
      </c>
      <c r="E2556">
        <v>9</v>
      </c>
      <c r="F2556">
        <v>20</v>
      </c>
      <c r="G2556">
        <v>2</v>
      </c>
      <c r="H2556">
        <v>27</v>
      </c>
      <c r="I2556">
        <v>1</v>
      </c>
      <c r="J2556">
        <v>1</v>
      </c>
      <c r="K2556">
        <v>1</v>
      </c>
      <c r="L2556">
        <v>11</v>
      </c>
      <c r="M2556">
        <v>3</v>
      </c>
      <c r="N2556">
        <v>4</v>
      </c>
      <c r="O2556">
        <v>2</v>
      </c>
      <c r="P2556">
        <v>1</v>
      </c>
      <c r="Q2556">
        <v>24.864999999999998</v>
      </c>
      <c r="R2556">
        <v>-1</v>
      </c>
      <c r="S2556">
        <v>0</v>
      </c>
      <c r="T2556">
        <v>166.8</v>
      </c>
      <c r="U2556">
        <v>91.3</v>
      </c>
      <c r="V2556">
        <v>32.814999999999998</v>
      </c>
      <c r="W2556">
        <v>0.89100000000000001</v>
      </c>
      <c r="X2556">
        <v>2</v>
      </c>
      <c r="Y2556">
        <v>1</v>
      </c>
      <c r="Z2556">
        <f>IF(AND(MIN(data!D2556:'data'!K2556, data!M2556:'data'!Y2556)&gt;=0, IF(data!L2556&lt;0, FALSE, data!L2556&lt;=95),COUNTA(data!D2556:'data'!Y2556)=22), 1, 0)</f>
        <v>0</v>
      </c>
      <c r="AA2556">
        <f>IF(data!D2556=3, IF(COUNTIFS(data!A:A, data!A2556, data!G:G, "&lt;&gt;2")=0, 1, 0), 0)</f>
        <v>0</v>
      </c>
      <c r="AB2556">
        <f>IF(AND(data!G2556=2, COUNTIFS(data!A:A, data!A2556, data!G:G, 2) = data!D2556), 1, 0)</f>
        <v>1</v>
      </c>
      <c r="AC2556">
        <f>IF(AB2556=1, data!D2556, "0")</f>
        <v>1</v>
      </c>
    </row>
    <row r="2557" spans="1:29" x14ac:dyDescent="0.25">
      <c r="A2557" s="1">
        <v>306201</v>
      </c>
      <c r="B2557">
        <v>1</v>
      </c>
      <c r="C2557" s="1" t="s">
        <v>2578</v>
      </c>
      <c r="D2557">
        <v>3</v>
      </c>
      <c r="E2557">
        <v>9</v>
      </c>
      <c r="F2557">
        <v>20</v>
      </c>
      <c r="G2557">
        <v>2</v>
      </c>
      <c r="H2557">
        <v>43</v>
      </c>
      <c r="I2557">
        <v>3</v>
      </c>
      <c r="J2557">
        <v>1</v>
      </c>
      <c r="K2557">
        <v>3</v>
      </c>
      <c r="L2557">
        <v>10</v>
      </c>
      <c r="M2557">
        <v>1</v>
      </c>
      <c r="N2557">
        <v>4</v>
      </c>
      <c r="O2557">
        <v>1</v>
      </c>
      <c r="P2557">
        <v>1</v>
      </c>
      <c r="Q2557">
        <v>17.173999999999999</v>
      </c>
      <c r="R2557">
        <v>-1</v>
      </c>
      <c r="S2557">
        <v>0</v>
      </c>
      <c r="T2557">
        <v>165.6</v>
      </c>
      <c r="U2557">
        <v>59.5</v>
      </c>
      <c r="V2557">
        <v>21.696999999999999</v>
      </c>
      <c r="W2557">
        <v>-1</v>
      </c>
      <c r="X2557">
        <v>1</v>
      </c>
      <c r="Y2557">
        <v>3</v>
      </c>
      <c r="Z2557">
        <f>IF(AND(MIN(data!D2557:'data'!K2557, data!M2557:'data'!Y2557)&gt;=0, IF(data!L2557&lt;0, FALSE, data!L2557&lt;=95),COUNTA(data!D2557:'data'!Y2557)=22), 1, 0)</f>
        <v>0</v>
      </c>
      <c r="AA2557">
        <f>IF(data!D2557=3, IF(COUNTIFS(data!A:A, data!A2557, data!G:G, "&lt;&gt;2")=0, 1, 0), 0)</f>
        <v>0</v>
      </c>
      <c r="AB2557">
        <f>IF(AND(data!G2557=2, COUNTIFS(data!A:A, data!A2557, data!G:G, 2) = data!D2557), 1, 0)</f>
        <v>0</v>
      </c>
      <c r="AC2557" t="str">
        <f>IF(AB2557=1, data!D2557, "0")</f>
        <v>0</v>
      </c>
    </row>
    <row r="2558" spans="1:29" x14ac:dyDescent="0.25">
      <c r="A2558" s="1">
        <v>306201</v>
      </c>
      <c r="B2558">
        <v>2</v>
      </c>
      <c r="C2558" s="1" t="s">
        <v>2579</v>
      </c>
      <c r="D2558">
        <v>3</v>
      </c>
      <c r="E2558">
        <v>9</v>
      </c>
      <c r="F2558">
        <v>20</v>
      </c>
      <c r="G2558">
        <v>1</v>
      </c>
      <c r="H2558">
        <v>15</v>
      </c>
      <c r="I2558">
        <v>-1</v>
      </c>
      <c r="J2558">
        <v>1</v>
      </c>
      <c r="K2558">
        <v>-1</v>
      </c>
      <c r="L2558">
        <v>10</v>
      </c>
      <c r="M2558">
        <v>1</v>
      </c>
      <c r="N2558">
        <v>-1</v>
      </c>
      <c r="O2558">
        <v>-1</v>
      </c>
      <c r="P2558">
        <v>-1</v>
      </c>
      <c r="Q2558">
        <v>-1</v>
      </c>
      <c r="R2558">
        <v>-1</v>
      </c>
      <c r="S2558">
        <v>3</v>
      </c>
      <c r="T2558">
        <v>174.8</v>
      </c>
      <c r="U2558">
        <v>61.1</v>
      </c>
      <c r="V2558">
        <v>19.997</v>
      </c>
      <c r="W2558">
        <v>-1</v>
      </c>
      <c r="X2558">
        <v>3</v>
      </c>
      <c r="Y2558">
        <v>3</v>
      </c>
      <c r="Z2558">
        <f>IF(AND(MIN(data!D2558:'data'!K2558, data!M2558:'data'!Y2558)&gt;=0, IF(data!L2558&lt;0, FALSE, data!L2558&lt;=95),COUNTA(data!D2558:'data'!Y2558)=22), 1, 0)</f>
        <v>0</v>
      </c>
      <c r="AA2558">
        <f>IF(data!D2558=3, IF(COUNTIFS(data!A:A, data!A2558, data!G:G, "&lt;&gt;2")=0, 1, 0), 0)</f>
        <v>0</v>
      </c>
      <c r="AB2558">
        <f>IF(AND(data!G2558=2, COUNTIFS(data!A:A, data!A2558, data!G:G, 2) = data!D2558), 1, 0)</f>
        <v>0</v>
      </c>
      <c r="AC2558" t="str">
        <f>IF(AB2558=1, data!D2558, "0")</f>
        <v>0</v>
      </c>
    </row>
    <row r="2559" spans="1:29" x14ac:dyDescent="0.25">
      <c r="A2559" s="1">
        <v>306201</v>
      </c>
      <c r="B2559">
        <v>3</v>
      </c>
      <c r="C2559" s="1" t="s">
        <v>2580</v>
      </c>
      <c r="D2559">
        <v>3</v>
      </c>
      <c r="E2559">
        <v>9</v>
      </c>
      <c r="F2559">
        <v>20</v>
      </c>
      <c r="G2559">
        <v>1</v>
      </c>
      <c r="H2559">
        <v>8</v>
      </c>
      <c r="I2559">
        <v>-1</v>
      </c>
      <c r="J2559">
        <v>1</v>
      </c>
      <c r="K2559">
        <v>-1</v>
      </c>
      <c r="L2559">
        <v>10</v>
      </c>
      <c r="M2559">
        <v>1</v>
      </c>
      <c r="N2559">
        <v>-1</v>
      </c>
      <c r="O2559">
        <v>-1</v>
      </c>
      <c r="P2559">
        <v>-1</v>
      </c>
      <c r="Q2559">
        <v>-1</v>
      </c>
      <c r="R2559">
        <v>-1</v>
      </c>
      <c r="S2559">
        <v>-2</v>
      </c>
      <c r="T2559">
        <v>138.19999999999999</v>
      </c>
      <c r="U2559">
        <v>38.4</v>
      </c>
      <c r="V2559">
        <v>20.106000000000002</v>
      </c>
      <c r="W2559">
        <v>-1</v>
      </c>
      <c r="X2559">
        <v>-8</v>
      </c>
      <c r="Y2559">
        <v>3</v>
      </c>
      <c r="Z2559">
        <f>IF(AND(MIN(data!D2559:'data'!K2559, data!M2559:'data'!Y2559)&gt;=0, IF(data!L2559&lt;0, FALSE, data!L2559&lt;=95),COUNTA(data!D2559:'data'!Y2559)=22), 1, 0)</f>
        <v>0</v>
      </c>
      <c r="AA2559">
        <f>IF(data!D2559=3, IF(COUNTIFS(data!A:A, data!A2559, data!G:G, "&lt;&gt;2")=0, 1, 0), 0)</f>
        <v>0</v>
      </c>
      <c r="AB2559">
        <f>IF(AND(data!G2559=2, COUNTIFS(data!A:A, data!A2559, data!G:G, 2) = data!D2559), 1, 0)</f>
        <v>0</v>
      </c>
      <c r="AC2559" t="str">
        <f>IF(AB2559=1, data!D2559, "0")</f>
        <v>0</v>
      </c>
    </row>
    <row r="2560" spans="1:29" x14ac:dyDescent="0.25">
      <c r="A2560" s="1">
        <v>306271</v>
      </c>
      <c r="B2560">
        <v>1</v>
      </c>
      <c r="C2560" s="1" t="s">
        <v>2581</v>
      </c>
      <c r="D2560">
        <v>1</v>
      </c>
      <c r="E2560">
        <v>9</v>
      </c>
      <c r="F2560">
        <v>20</v>
      </c>
      <c r="G2560">
        <v>1</v>
      </c>
      <c r="H2560">
        <v>59</v>
      </c>
      <c r="I2560">
        <v>4</v>
      </c>
      <c r="J2560">
        <v>1</v>
      </c>
      <c r="K2560">
        <v>7</v>
      </c>
      <c r="L2560">
        <v>5</v>
      </c>
      <c r="M2560">
        <v>2</v>
      </c>
      <c r="N2560">
        <v>4</v>
      </c>
      <c r="O2560">
        <v>1</v>
      </c>
      <c r="P2560">
        <v>1</v>
      </c>
      <c r="Q2560">
        <v>12.116</v>
      </c>
      <c r="R2560">
        <v>-1</v>
      </c>
      <c r="S2560">
        <v>3</v>
      </c>
      <c r="T2560">
        <v>156.30000000000001</v>
      </c>
      <c r="U2560">
        <v>57.9</v>
      </c>
      <c r="V2560">
        <v>23.701000000000001</v>
      </c>
      <c r="W2560">
        <v>0.91500000000000004</v>
      </c>
      <c r="X2560">
        <v>-8</v>
      </c>
      <c r="Y2560">
        <v>3</v>
      </c>
      <c r="Z2560">
        <f>IF(AND(MIN(data!D2560:'data'!K2560, data!M2560:'data'!Y2560)&gt;=0, IF(data!L2560&lt;0, FALSE, data!L2560&lt;=95),COUNTA(data!D2560:'data'!Y2560)=22), 1, 0)</f>
        <v>0</v>
      </c>
      <c r="AA2560">
        <f>IF(data!D2560=3, IF(COUNTIFS(data!A:A, data!A2560, data!G:G, "&lt;&gt;2")=0, 1, 0), 0)</f>
        <v>0</v>
      </c>
      <c r="AB2560">
        <f>IF(AND(data!G2560=2, COUNTIFS(data!A:A, data!A2560, data!G:G, 2) = data!D2560), 1, 0)</f>
        <v>0</v>
      </c>
      <c r="AC2560" t="str">
        <f>IF(AB2560=1, data!D2560, "0")</f>
        <v>0</v>
      </c>
    </row>
    <row r="2561" spans="1:29" x14ac:dyDescent="0.25">
      <c r="A2561" s="1">
        <v>306351</v>
      </c>
      <c r="B2561">
        <v>1</v>
      </c>
      <c r="C2561" s="1" t="s">
        <v>2582</v>
      </c>
      <c r="D2561">
        <v>2</v>
      </c>
      <c r="E2561">
        <v>9</v>
      </c>
      <c r="F2561">
        <v>20</v>
      </c>
      <c r="G2561">
        <v>1</v>
      </c>
      <c r="H2561">
        <v>25</v>
      </c>
      <c r="I2561">
        <v>6</v>
      </c>
      <c r="J2561">
        <v>1</v>
      </c>
      <c r="K2561">
        <v>1</v>
      </c>
      <c r="L2561">
        <v>19</v>
      </c>
      <c r="M2561">
        <v>3</v>
      </c>
      <c r="N2561">
        <v>4</v>
      </c>
      <c r="O2561">
        <v>1</v>
      </c>
      <c r="P2561">
        <v>1</v>
      </c>
      <c r="Q2561">
        <v>31.75</v>
      </c>
      <c r="R2561">
        <v>-1</v>
      </c>
      <c r="S2561">
        <v>2</v>
      </c>
      <c r="T2561">
        <v>174.5</v>
      </c>
      <c r="U2561">
        <v>63.8</v>
      </c>
      <c r="V2561">
        <v>20.952000000000002</v>
      </c>
      <c r="W2561">
        <v>0.81399999999999995</v>
      </c>
      <c r="X2561">
        <v>3</v>
      </c>
      <c r="Y2561">
        <v>3</v>
      </c>
      <c r="Z2561">
        <f>IF(AND(MIN(data!D2561:'data'!K2561, data!M2561:'data'!Y2561)&gt;=0, IF(data!L2561&lt;0, FALSE, data!L2561&lt;=95),COUNTA(data!D2561:'data'!Y2561)=22), 1, 0)</f>
        <v>0</v>
      </c>
      <c r="AA2561">
        <f>IF(data!D2561=3, IF(COUNTIFS(data!A:A, data!A2561, data!G:G, "&lt;&gt;2")=0, 1, 0), 0)</f>
        <v>0</v>
      </c>
      <c r="AB2561">
        <f>IF(AND(data!G2561=2, COUNTIFS(data!A:A, data!A2561, data!G:G, 2) = data!D2561), 1, 0)</f>
        <v>0</v>
      </c>
      <c r="AC2561" t="str">
        <f>IF(AB2561=1, data!D2561, "0")</f>
        <v>0</v>
      </c>
    </row>
    <row r="2562" spans="1:29" x14ac:dyDescent="0.25">
      <c r="A2562" s="1">
        <v>306351</v>
      </c>
      <c r="B2562">
        <v>2</v>
      </c>
      <c r="C2562" s="1" t="s">
        <v>2583</v>
      </c>
      <c r="D2562">
        <v>2</v>
      </c>
      <c r="E2562">
        <v>9</v>
      </c>
      <c r="F2562">
        <v>20</v>
      </c>
      <c r="G2562">
        <v>2</v>
      </c>
      <c r="H2562">
        <v>24</v>
      </c>
      <c r="I2562">
        <v>6</v>
      </c>
      <c r="J2562">
        <v>1</v>
      </c>
      <c r="K2562">
        <v>2</v>
      </c>
      <c r="L2562">
        <v>19</v>
      </c>
      <c r="M2562">
        <v>2</v>
      </c>
      <c r="N2562">
        <v>4</v>
      </c>
      <c r="O2562">
        <v>1</v>
      </c>
      <c r="P2562">
        <v>1</v>
      </c>
      <c r="Q2562">
        <v>4.5</v>
      </c>
      <c r="R2562">
        <v>2</v>
      </c>
      <c r="S2562">
        <v>3</v>
      </c>
      <c r="T2562">
        <v>170.1</v>
      </c>
      <c r="U2562">
        <v>57.4</v>
      </c>
      <c r="V2562">
        <v>19.838000000000001</v>
      </c>
      <c r="W2562">
        <v>0.76500000000000001</v>
      </c>
      <c r="X2562">
        <v>1</v>
      </c>
      <c r="Y2562">
        <v>3</v>
      </c>
      <c r="Z2562">
        <f>IF(AND(MIN(data!D2562:'data'!K2562, data!M2562:'data'!Y2562)&gt;=0, IF(data!L2562&lt;0, FALSE, data!L2562&lt;=95),COUNTA(data!D2562:'data'!Y2562)=22), 1, 0)</f>
        <v>1</v>
      </c>
      <c r="AA2562">
        <f>IF(data!D2562=3, IF(COUNTIFS(data!A:A, data!A2562, data!G:G, "&lt;&gt;2")=0, 1, 0), 0)</f>
        <v>0</v>
      </c>
      <c r="AB2562">
        <f>IF(AND(data!G2562=2, COUNTIFS(data!A:A, data!A2562, data!G:G, 2) = data!D2562), 1, 0)</f>
        <v>0</v>
      </c>
      <c r="AC2562" t="str">
        <f>IF(AB2562=1, data!D2562, "0")</f>
        <v>0</v>
      </c>
    </row>
    <row r="2563" spans="1:29" x14ac:dyDescent="0.25">
      <c r="A2563" s="1">
        <v>306371</v>
      </c>
      <c r="B2563">
        <v>1</v>
      </c>
      <c r="C2563" s="1" t="s">
        <v>2584</v>
      </c>
      <c r="D2563">
        <v>1</v>
      </c>
      <c r="E2563">
        <v>9</v>
      </c>
      <c r="F2563">
        <v>20</v>
      </c>
      <c r="G2563">
        <v>2</v>
      </c>
      <c r="H2563">
        <v>87</v>
      </c>
      <c r="I2563">
        <v>5</v>
      </c>
      <c r="J2563">
        <v>1</v>
      </c>
      <c r="K2563">
        <v>4</v>
      </c>
      <c r="L2563">
        <v>9</v>
      </c>
      <c r="M2563">
        <v>3</v>
      </c>
      <c r="N2563">
        <v>3</v>
      </c>
      <c r="O2563">
        <v>5</v>
      </c>
      <c r="P2563">
        <v>1</v>
      </c>
      <c r="Q2563">
        <v>3.8639999999999999</v>
      </c>
      <c r="R2563">
        <v>-1</v>
      </c>
      <c r="S2563">
        <v>6</v>
      </c>
      <c r="T2563">
        <v>168.2</v>
      </c>
      <c r="U2563">
        <v>79.8</v>
      </c>
      <c r="V2563">
        <v>28.207000000000001</v>
      </c>
      <c r="W2563">
        <v>-1</v>
      </c>
      <c r="X2563">
        <v>1</v>
      </c>
      <c r="Y2563">
        <v>3</v>
      </c>
      <c r="Z2563">
        <f>IF(AND(MIN(data!D2563:'data'!K2563, data!M2563:'data'!Y2563)&gt;=0, IF(data!L2563&lt;0, FALSE, data!L2563&lt;=95),COUNTA(data!D2563:'data'!Y2563)=22), 1, 0)</f>
        <v>0</v>
      </c>
      <c r="AA2563">
        <f>IF(data!D2563=3, IF(COUNTIFS(data!A:A, data!A2563, data!G:G, "&lt;&gt;2")=0, 1, 0), 0)</f>
        <v>0</v>
      </c>
      <c r="AB2563">
        <f>IF(AND(data!G2563=2, COUNTIFS(data!A:A, data!A2563, data!G:G, 2) = data!D2563), 1, 0)</f>
        <v>1</v>
      </c>
      <c r="AC2563">
        <f>IF(AB2563=1, data!D2563, "0")</f>
        <v>1</v>
      </c>
    </row>
    <row r="2564" spans="1:29" x14ac:dyDescent="0.25">
      <c r="A2564" s="1">
        <v>307051</v>
      </c>
      <c r="B2564">
        <v>1</v>
      </c>
      <c r="C2564" s="1" t="s">
        <v>2585</v>
      </c>
      <c r="D2564">
        <v>3</v>
      </c>
      <c r="E2564">
        <v>2</v>
      </c>
      <c r="F2564">
        <v>13</v>
      </c>
      <c r="G2564">
        <v>1</v>
      </c>
      <c r="H2564">
        <v>43</v>
      </c>
      <c r="I2564">
        <v>2</v>
      </c>
      <c r="J2564">
        <v>1</v>
      </c>
      <c r="K2564">
        <v>3</v>
      </c>
      <c r="L2564">
        <v>25</v>
      </c>
      <c r="M2564">
        <v>3</v>
      </c>
      <c r="N2564">
        <v>4</v>
      </c>
      <c r="O2564">
        <v>3</v>
      </c>
      <c r="P2564">
        <v>1</v>
      </c>
      <c r="Q2564">
        <v>7.4409999999999998</v>
      </c>
      <c r="R2564">
        <v>-1</v>
      </c>
      <c r="S2564">
        <v>2</v>
      </c>
      <c r="T2564">
        <v>180</v>
      </c>
      <c r="U2564">
        <v>109</v>
      </c>
      <c r="V2564">
        <v>33.642000000000003</v>
      </c>
      <c r="W2564">
        <v>-1</v>
      </c>
      <c r="X2564">
        <v>2</v>
      </c>
      <c r="Y2564">
        <v>1</v>
      </c>
      <c r="Z2564">
        <f>IF(AND(MIN(data!D2564:'data'!K2564, data!M2564:'data'!Y2564)&gt;=0, IF(data!L2564&lt;0, FALSE, data!L2564&lt;=95),COUNTA(data!D2564:'data'!Y2564)=22), 1, 0)</f>
        <v>0</v>
      </c>
      <c r="AA2564">
        <f>IF(data!D2564=3, IF(COUNTIFS(data!A:A, data!A2564, data!G:G, "&lt;&gt;2")=0, 1, 0), 0)</f>
        <v>0</v>
      </c>
      <c r="AB2564">
        <f>IF(AND(data!G2564=2, COUNTIFS(data!A:A, data!A2564, data!G:G, 2) = data!D2564), 1, 0)</f>
        <v>0</v>
      </c>
      <c r="AC2564" t="str">
        <f>IF(AB2564=1, data!D2564, "0")</f>
        <v>0</v>
      </c>
    </row>
    <row r="2565" spans="1:29" x14ac:dyDescent="0.25">
      <c r="A2565" s="1">
        <v>307051</v>
      </c>
      <c r="B2565">
        <v>2</v>
      </c>
      <c r="C2565" s="1" t="s">
        <v>2586</v>
      </c>
      <c r="D2565">
        <v>3</v>
      </c>
      <c r="E2565">
        <v>2</v>
      </c>
      <c r="F2565">
        <v>13</v>
      </c>
      <c r="G2565">
        <v>2</v>
      </c>
      <c r="H2565">
        <v>35</v>
      </c>
      <c r="I2565">
        <v>2</v>
      </c>
      <c r="J2565">
        <v>1</v>
      </c>
      <c r="K2565">
        <v>1</v>
      </c>
      <c r="L2565">
        <v>25</v>
      </c>
      <c r="M2565">
        <v>1</v>
      </c>
      <c r="N2565">
        <v>1</v>
      </c>
      <c r="O2565">
        <v>5</v>
      </c>
      <c r="P2565">
        <v>1</v>
      </c>
      <c r="Q2565">
        <v>3.46</v>
      </c>
      <c r="R2565">
        <v>-1</v>
      </c>
      <c r="S2565">
        <v>0</v>
      </c>
      <c r="T2565">
        <v>166.8</v>
      </c>
      <c r="U2565">
        <v>65.3</v>
      </c>
      <c r="V2565">
        <v>23.47</v>
      </c>
      <c r="W2565">
        <v>-1</v>
      </c>
      <c r="X2565">
        <v>-9</v>
      </c>
      <c r="Y2565">
        <v>1</v>
      </c>
      <c r="Z2565">
        <f>IF(AND(MIN(data!D2565:'data'!K2565, data!M2565:'data'!Y2565)&gt;=0, IF(data!L2565&lt;0, FALSE, data!L2565&lt;=95),COUNTA(data!D2565:'data'!Y2565)=22), 1, 0)</f>
        <v>0</v>
      </c>
      <c r="AA2565">
        <f>IF(data!D2565=3, IF(COUNTIFS(data!A:A, data!A2565, data!G:G, "&lt;&gt;2")=0, 1, 0), 0)</f>
        <v>0</v>
      </c>
      <c r="AB2565">
        <f>IF(AND(data!G2565=2, COUNTIFS(data!A:A, data!A2565, data!G:G, 2) = data!D2565), 1, 0)</f>
        <v>0</v>
      </c>
      <c r="AC2565" t="str">
        <f>IF(AB2565=1, data!D2565, "0")</f>
        <v>0</v>
      </c>
    </row>
    <row r="2566" spans="1:29" x14ac:dyDescent="0.25">
      <c r="A2566" s="1">
        <v>307051</v>
      </c>
      <c r="B2566">
        <v>3</v>
      </c>
      <c r="C2566" s="1" t="s">
        <v>2587</v>
      </c>
      <c r="D2566">
        <v>3</v>
      </c>
      <c r="E2566">
        <v>2</v>
      </c>
      <c r="F2566">
        <v>13</v>
      </c>
      <c r="G2566">
        <v>1</v>
      </c>
      <c r="H2566">
        <v>12</v>
      </c>
      <c r="I2566">
        <v>-1</v>
      </c>
      <c r="J2566">
        <v>1</v>
      </c>
      <c r="K2566">
        <v>-1</v>
      </c>
      <c r="L2566">
        <v>25</v>
      </c>
      <c r="M2566">
        <v>1</v>
      </c>
      <c r="N2566">
        <v>-1</v>
      </c>
      <c r="O2566">
        <v>-1</v>
      </c>
      <c r="P2566">
        <v>-1</v>
      </c>
      <c r="Q2566">
        <v>-1</v>
      </c>
      <c r="R2566">
        <v>-1</v>
      </c>
      <c r="S2566">
        <v>-2</v>
      </c>
      <c r="T2566">
        <v>150.9</v>
      </c>
      <c r="U2566">
        <v>44.8</v>
      </c>
      <c r="V2566">
        <v>19.673999999999999</v>
      </c>
      <c r="W2566">
        <v>-1</v>
      </c>
      <c r="X2566">
        <v>1</v>
      </c>
      <c r="Y2566">
        <v>3</v>
      </c>
      <c r="Z2566">
        <f>IF(AND(MIN(data!D2566:'data'!K2566, data!M2566:'data'!Y2566)&gt;=0, IF(data!L2566&lt;0, FALSE, data!L2566&lt;=95),COUNTA(data!D2566:'data'!Y2566)=22), 1, 0)</f>
        <v>0</v>
      </c>
      <c r="AA2566">
        <f>IF(data!D2566=3, IF(COUNTIFS(data!A:A, data!A2566, data!G:G, "&lt;&gt;2")=0, 1, 0), 0)</f>
        <v>0</v>
      </c>
      <c r="AB2566">
        <f>IF(AND(data!G2566=2, COUNTIFS(data!A:A, data!A2566, data!G:G, 2) = data!D2566), 1, 0)</f>
        <v>0</v>
      </c>
      <c r="AC2566" t="str">
        <f>IF(AB2566=1, data!D2566, "0")</f>
        <v>0</v>
      </c>
    </row>
    <row r="2567" spans="1:29" x14ac:dyDescent="0.25">
      <c r="A2567" s="1">
        <v>307151</v>
      </c>
      <c r="B2567">
        <v>1</v>
      </c>
      <c r="C2567" s="1" t="s">
        <v>2588</v>
      </c>
      <c r="D2567">
        <v>3</v>
      </c>
      <c r="E2567">
        <v>2</v>
      </c>
      <c r="F2567">
        <v>13</v>
      </c>
      <c r="G2567">
        <v>1</v>
      </c>
      <c r="H2567">
        <v>55</v>
      </c>
      <c r="I2567">
        <v>2</v>
      </c>
      <c r="J2567">
        <v>1</v>
      </c>
      <c r="K2567">
        <v>1</v>
      </c>
      <c r="L2567">
        <v>21</v>
      </c>
      <c r="M2567">
        <v>2</v>
      </c>
      <c r="N2567">
        <v>4</v>
      </c>
      <c r="O2567">
        <v>1</v>
      </c>
      <c r="P2567">
        <v>1</v>
      </c>
      <c r="Q2567">
        <v>36.229999999999997</v>
      </c>
      <c r="R2567">
        <v>-1</v>
      </c>
      <c r="S2567">
        <v>0</v>
      </c>
      <c r="T2567">
        <v>175.9</v>
      </c>
      <c r="U2567">
        <v>64.400000000000006</v>
      </c>
      <c r="V2567">
        <v>20.814</v>
      </c>
      <c r="W2567">
        <v>0.89500000000000002</v>
      </c>
      <c r="X2567">
        <v>1</v>
      </c>
      <c r="Y2567">
        <v>3</v>
      </c>
      <c r="Z2567">
        <f>IF(AND(MIN(data!D2567:'data'!K2567, data!M2567:'data'!Y2567)&gt;=0, IF(data!L2567&lt;0, FALSE, data!L2567&lt;=95),COUNTA(data!D2567:'data'!Y2567)=22), 1, 0)</f>
        <v>0</v>
      </c>
      <c r="AA2567">
        <f>IF(data!D2567=3, IF(COUNTIFS(data!A:A, data!A2567, data!G:G, "&lt;&gt;2")=0, 1, 0), 0)</f>
        <v>0</v>
      </c>
      <c r="AB2567">
        <f>IF(AND(data!G2567=2, COUNTIFS(data!A:A, data!A2567, data!G:G, 2) = data!D2567), 1, 0)</f>
        <v>0</v>
      </c>
      <c r="AC2567" t="str">
        <f>IF(AB2567=1, data!D2567, "0")</f>
        <v>0</v>
      </c>
    </row>
    <row r="2568" spans="1:29" x14ac:dyDescent="0.25">
      <c r="A2568" s="1">
        <v>307151</v>
      </c>
      <c r="B2568">
        <v>2</v>
      </c>
      <c r="C2568" s="1" t="s">
        <v>2589</v>
      </c>
      <c r="D2568">
        <v>3</v>
      </c>
      <c r="E2568">
        <v>2</v>
      </c>
      <c r="F2568">
        <v>13</v>
      </c>
      <c r="G2568">
        <v>2</v>
      </c>
      <c r="H2568">
        <v>51</v>
      </c>
      <c r="I2568">
        <v>2</v>
      </c>
      <c r="J2568">
        <v>1</v>
      </c>
      <c r="K2568">
        <v>2</v>
      </c>
      <c r="L2568">
        <v>21</v>
      </c>
      <c r="M2568">
        <v>3</v>
      </c>
      <c r="N2568">
        <v>4</v>
      </c>
      <c r="O2568">
        <v>3</v>
      </c>
      <c r="P2568">
        <v>1</v>
      </c>
      <c r="Q2568">
        <v>31.5</v>
      </c>
      <c r="R2568">
        <v>-1</v>
      </c>
      <c r="S2568">
        <v>12</v>
      </c>
      <c r="T2568">
        <v>167.4</v>
      </c>
      <c r="U2568">
        <v>46.2</v>
      </c>
      <c r="V2568">
        <v>16.486999999999998</v>
      </c>
      <c r="W2568">
        <v>0.80300000000000005</v>
      </c>
      <c r="X2568">
        <v>3</v>
      </c>
      <c r="Y2568">
        <v>2</v>
      </c>
      <c r="Z2568">
        <f>IF(AND(MIN(data!D2568:'data'!K2568, data!M2568:'data'!Y2568)&gt;=0, IF(data!L2568&lt;0, FALSE, data!L2568&lt;=95),COUNTA(data!D2568:'data'!Y2568)=22), 1, 0)</f>
        <v>0</v>
      </c>
      <c r="AA2568">
        <f>IF(data!D2568=3, IF(COUNTIFS(data!A:A, data!A2568, data!G:G, "&lt;&gt;2")=0, 1, 0), 0)</f>
        <v>0</v>
      </c>
      <c r="AB2568">
        <f>IF(AND(data!G2568=2, COUNTIFS(data!A:A, data!A2568, data!G:G, 2) = data!D2568), 1, 0)</f>
        <v>0</v>
      </c>
      <c r="AC2568" t="str">
        <f>IF(AB2568=1, data!D2568, "0")</f>
        <v>0</v>
      </c>
    </row>
    <row r="2569" spans="1:29" x14ac:dyDescent="0.25">
      <c r="A2569" s="1">
        <v>307151</v>
      </c>
      <c r="B2569">
        <v>3</v>
      </c>
      <c r="C2569" s="1" t="s">
        <v>2590</v>
      </c>
      <c r="D2569">
        <v>3</v>
      </c>
      <c r="E2569">
        <v>2</v>
      </c>
      <c r="F2569">
        <v>13</v>
      </c>
      <c r="G2569">
        <v>2</v>
      </c>
      <c r="H2569">
        <v>16</v>
      </c>
      <c r="I2569">
        <v>1</v>
      </c>
      <c r="J2569">
        <v>1</v>
      </c>
      <c r="K2569">
        <v>6</v>
      </c>
      <c r="L2569">
        <v>21</v>
      </c>
      <c r="M2569">
        <v>2</v>
      </c>
      <c r="N2569">
        <v>1</v>
      </c>
      <c r="O2569">
        <v>5</v>
      </c>
      <c r="P2569">
        <v>1</v>
      </c>
      <c r="Q2569">
        <v>0.34499999999999997</v>
      </c>
      <c r="R2569">
        <v>3</v>
      </c>
      <c r="S2569">
        <v>5</v>
      </c>
      <c r="T2569">
        <v>158.5</v>
      </c>
      <c r="U2569">
        <v>54.3</v>
      </c>
      <c r="V2569">
        <v>21.614000000000001</v>
      </c>
      <c r="W2569">
        <v>0.70699999999999996</v>
      </c>
      <c r="X2569">
        <v>2</v>
      </c>
      <c r="Y2569">
        <v>1</v>
      </c>
      <c r="Z2569">
        <f>IF(AND(MIN(data!D2569:'data'!K2569, data!M2569:'data'!Y2569)&gt;=0, IF(data!L2569&lt;0, FALSE, data!L2569&lt;=95),COUNTA(data!D2569:'data'!Y2569)=22), 1, 0)</f>
        <v>1</v>
      </c>
      <c r="AA2569">
        <f>IF(data!D2569=3, IF(COUNTIFS(data!A:A, data!A2569, data!G:G, "&lt;&gt;2")=0, 1, 0), 0)</f>
        <v>0</v>
      </c>
      <c r="AB2569">
        <f>IF(AND(data!G2569=2, COUNTIFS(data!A:A, data!A2569, data!G:G, 2) = data!D2569), 1, 0)</f>
        <v>0</v>
      </c>
      <c r="AC2569" t="str">
        <f>IF(AB2569=1, data!D2569, "0")</f>
        <v>0</v>
      </c>
    </row>
    <row r="2570" spans="1:29" x14ac:dyDescent="0.25">
      <c r="A2570" s="1">
        <v>307201</v>
      </c>
      <c r="B2570">
        <v>1</v>
      </c>
      <c r="C2570" s="1" t="s">
        <v>2591</v>
      </c>
      <c r="D2570">
        <v>3</v>
      </c>
      <c r="E2570">
        <v>2</v>
      </c>
      <c r="F2570">
        <v>13</v>
      </c>
      <c r="G2570">
        <v>2</v>
      </c>
      <c r="H2570">
        <v>41</v>
      </c>
      <c r="I2570">
        <v>2</v>
      </c>
      <c r="J2570">
        <v>1</v>
      </c>
      <c r="K2570">
        <v>1</v>
      </c>
      <c r="L2570">
        <v>20</v>
      </c>
      <c r="M2570">
        <v>1</v>
      </c>
      <c r="N2570">
        <v>4</v>
      </c>
      <c r="O2570">
        <v>3</v>
      </c>
      <c r="P2570">
        <v>1</v>
      </c>
      <c r="Q2570">
        <v>14</v>
      </c>
      <c r="R2570">
        <v>-1</v>
      </c>
      <c r="S2570">
        <v>-2</v>
      </c>
      <c r="T2570">
        <v>160.69999999999999</v>
      </c>
      <c r="U2570">
        <v>60.3</v>
      </c>
      <c r="V2570">
        <v>23.35</v>
      </c>
      <c r="W2570">
        <v>0.81699999999999995</v>
      </c>
      <c r="X2570">
        <v>-2</v>
      </c>
      <c r="Y2570">
        <v>-2</v>
      </c>
      <c r="Z2570">
        <f>IF(AND(MIN(data!D2570:'data'!K2570, data!M2570:'data'!Y2570)&gt;=0, IF(data!L2570&lt;0, FALSE, data!L2570&lt;=95),COUNTA(data!D2570:'data'!Y2570)=22), 1, 0)</f>
        <v>0</v>
      </c>
      <c r="AA2570">
        <f>IF(data!D2570=3, IF(COUNTIFS(data!A:A, data!A2570, data!G:G, "&lt;&gt;2")=0, 1, 0), 0)</f>
        <v>0</v>
      </c>
      <c r="AB2570">
        <f>IF(AND(data!G2570=2, COUNTIFS(data!A:A, data!A2570, data!G:G, 2) = data!D2570), 1, 0)</f>
        <v>0</v>
      </c>
      <c r="AC2570" t="str">
        <f>IF(AB2570=1, data!D2570, "0")</f>
        <v>0</v>
      </c>
    </row>
    <row r="2571" spans="1:29" x14ac:dyDescent="0.25">
      <c r="A2571" s="1">
        <v>307201</v>
      </c>
      <c r="B2571">
        <v>2</v>
      </c>
      <c r="C2571" s="1" t="s">
        <v>2592</v>
      </c>
      <c r="D2571">
        <v>3</v>
      </c>
      <c r="E2571">
        <v>2</v>
      </c>
      <c r="F2571">
        <v>13</v>
      </c>
      <c r="G2571">
        <v>1</v>
      </c>
      <c r="H2571">
        <v>13</v>
      </c>
      <c r="I2571">
        <v>-1</v>
      </c>
      <c r="J2571">
        <v>1</v>
      </c>
      <c r="K2571">
        <v>-1</v>
      </c>
      <c r="L2571">
        <v>20</v>
      </c>
      <c r="M2571">
        <v>2</v>
      </c>
      <c r="N2571">
        <v>-1</v>
      </c>
      <c r="O2571">
        <v>-1</v>
      </c>
      <c r="P2571">
        <v>-1</v>
      </c>
      <c r="Q2571">
        <v>-1</v>
      </c>
      <c r="R2571">
        <v>-1</v>
      </c>
      <c r="S2571">
        <v>6</v>
      </c>
      <c r="T2571">
        <v>153.30000000000001</v>
      </c>
      <c r="U2571">
        <v>44.5</v>
      </c>
      <c r="V2571">
        <v>18.934999999999999</v>
      </c>
      <c r="W2571">
        <v>-1</v>
      </c>
      <c r="X2571">
        <v>1</v>
      </c>
      <c r="Y2571">
        <v>1</v>
      </c>
      <c r="Z2571">
        <f>IF(AND(MIN(data!D2571:'data'!K2571, data!M2571:'data'!Y2571)&gt;=0, IF(data!L2571&lt;0, FALSE, data!L2571&lt;=95),COUNTA(data!D2571:'data'!Y2571)=22), 1, 0)</f>
        <v>0</v>
      </c>
      <c r="AA2571">
        <f>IF(data!D2571=3, IF(COUNTIFS(data!A:A, data!A2571, data!G:G, "&lt;&gt;2")=0, 1, 0), 0)</f>
        <v>0</v>
      </c>
      <c r="AB2571">
        <f>IF(AND(data!G2571=2, COUNTIFS(data!A:A, data!A2571, data!G:G, 2) = data!D2571), 1, 0)</f>
        <v>0</v>
      </c>
      <c r="AC2571" t="str">
        <f>IF(AB2571=1, data!D2571, "0")</f>
        <v>0</v>
      </c>
    </row>
    <row r="2572" spans="1:29" x14ac:dyDescent="0.25">
      <c r="A2572" s="1">
        <v>307201</v>
      </c>
      <c r="B2572">
        <v>3</v>
      </c>
      <c r="C2572" s="1" t="s">
        <v>2593</v>
      </c>
      <c r="D2572">
        <v>3</v>
      </c>
      <c r="E2572">
        <v>2</v>
      </c>
      <c r="F2572">
        <v>13</v>
      </c>
      <c r="G2572">
        <v>2</v>
      </c>
      <c r="H2572">
        <v>10</v>
      </c>
      <c r="I2572">
        <v>-1</v>
      </c>
      <c r="J2572">
        <v>1</v>
      </c>
      <c r="K2572">
        <v>-1</v>
      </c>
      <c r="L2572">
        <v>20</v>
      </c>
      <c r="M2572">
        <v>1</v>
      </c>
      <c r="N2572">
        <v>-1</v>
      </c>
      <c r="O2572">
        <v>-1</v>
      </c>
      <c r="P2572">
        <v>-1</v>
      </c>
      <c r="Q2572">
        <v>-1</v>
      </c>
      <c r="R2572">
        <v>-1</v>
      </c>
      <c r="S2572">
        <v>-2</v>
      </c>
      <c r="T2572">
        <v>138.19999999999999</v>
      </c>
      <c r="U2572">
        <v>32.299999999999997</v>
      </c>
      <c r="V2572">
        <v>16.911999999999999</v>
      </c>
      <c r="W2572">
        <v>-1</v>
      </c>
      <c r="X2572">
        <v>-8</v>
      </c>
      <c r="Y2572">
        <v>3</v>
      </c>
      <c r="Z2572">
        <f>IF(AND(MIN(data!D2572:'data'!K2572, data!M2572:'data'!Y2572)&gt;=0, IF(data!L2572&lt;0, FALSE, data!L2572&lt;=95),COUNTA(data!D2572:'data'!Y2572)=22), 1, 0)</f>
        <v>0</v>
      </c>
      <c r="AA2572">
        <f>IF(data!D2572=3, IF(COUNTIFS(data!A:A, data!A2572, data!G:G, "&lt;&gt;2")=0, 1, 0), 0)</f>
        <v>0</v>
      </c>
      <c r="AB2572">
        <f>IF(AND(data!G2572=2, COUNTIFS(data!A:A, data!A2572, data!G:G, 2) = data!D2572), 1, 0)</f>
        <v>0</v>
      </c>
      <c r="AC2572" t="str">
        <f>IF(AB2572=1, data!D2572, "0")</f>
        <v>0</v>
      </c>
    </row>
    <row r="2573" spans="1:29" x14ac:dyDescent="0.25">
      <c r="A2573" s="1">
        <v>307251</v>
      </c>
      <c r="B2573">
        <v>1</v>
      </c>
      <c r="C2573" s="1" t="s">
        <v>2594</v>
      </c>
      <c r="D2573">
        <v>4</v>
      </c>
      <c r="E2573">
        <v>2</v>
      </c>
      <c r="F2573">
        <v>13</v>
      </c>
      <c r="G2573">
        <v>1</v>
      </c>
      <c r="H2573">
        <v>53</v>
      </c>
      <c r="I2573">
        <v>2</v>
      </c>
      <c r="J2573">
        <v>1</v>
      </c>
      <c r="K2573">
        <v>2</v>
      </c>
      <c r="L2573">
        <v>17</v>
      </c>
      <c r="M2573">
        <v>2</v>
      </c>
      <c r="N2573">
        <v>3</v>
      </c>
      <c r="O2573">
        <v>5</v>
      </c>
      <c r="P2573">
        <v>1</v>
      </c>
      <c r="Q2573">
        <v>13.5</v>
      </c>
      <c r="R2573">
        <v>-1</v>
      </c>
      <c r="S2573">
        <v>0</v>
      </c>
      <c r="T2573">
        <v>170.9</v>
      </c>
      <c r="U2573">
        <v>87</v>
      </c>
      <c r="V2573">
        <v>29.788</v>
      </c>
      <c r="W2573">
        <v>1.0009999999999999</v>
      </c>
      <c r="X2573">
        <v>2</v>
      </c>
      <c r="Y2573">
        <v>3</v>
      </c>
      <c r="Z2573">
        <f>IF(AND(MIN(data!D2573:'data'!K2573, data!M2573:'data'!Y2573)&gt;=0, IF(data!L2573&lt;0, FALSE, data!L2573&lt;=95),COUNTA(data!D2573:'data'!Y2573)=22), 1, 0)</f>
        <v>0</v>
      </c>
      <c r="AA2573">
        <f>IF(data!D2573=3, IF(COUNTIFS(data!A:A, data!A2573, data!G:G, "&lt;&gt;2")=0, 1, 0), 0)</f>
        <v>0</v>
      </c>
      <c r="AB2573">
        <f>IF(AND(data!G2573=2, COUNTIFS(data!A:A, data!A2573, data!G:G, 2) = data!D2573), 1, 0)</f>
        <v>0</v>
      </c>
      <c r="AC2573" t="str">
        <f>IF(AB2573=1, data!D2573, "0")</f>
        <v>0</v>
      </c>
    </row>
    <row r="2574" spans="1:29" x14ac:dyDescent="0.25">
      <c r="A2574" s="1">
        <v>307251</v>
      </c>
      <c r="B2574">
        <v>2</v>
      </c>
      <c r="C2574" s="1" t="s">
        <v>2595</v>
      </c>
      <c r="D2574">
        <v>4</v>
      </c>
      <c r="E2574">
        <v>2</v>
      </c>
      <c r="F2574">
        <v>13</v>
      </c>
      <c r="G2574">
        <v>2</v>
      </c>
      <c r="H2574">
        <v>49</v>
      </c>
      <c r="I2574">
        <v>2</v>
      </c>
      <c r="J2574">
        <v>1</v>
      </c>
      <c r="K2574">
        <v>2</v>
      </c>
      <c r="L2574">
        <v>17</v>
      </c>
      <c r="M2574">
        <v>2</v>
      </c>
      <c r="N2574">
        <v>1</v>
      </c>
      <c r="O2574">
        <v>5</v>
      </c>
      <c r="P2574">
        <v>1</v>
      </c>
      <c r="Q2574">
        <v>11.25</v>
      </c>
      <c r="R2574">
        <v>-1</v>
      </c>
      <c r="S2574">
        <v>1</v>
      </c>
      <c r="T2574">
        <v>163.69999999999999</v>
      </c>
      <c r="U2574">
        <v>70.099999999999994</v>
      </c>
      <c r="V2574">
        <v>26.158999999999999</v>
      </c>
      <c r="W2574">
        <v>0.88300000000000001</v>
      </c>
      <c r="X2574">
        <v>2</v>
      </c>
      <c r="Y2574">
        <v>1</v>
      </c>
      <c r="Z2574">
        <f>IF(AND(MIN(data!D2574:'data'!K2574, data!M2574:'data'!Y2574)&gt;=0, IF(data!L2574&lt;0, FALSE, data!L2574&lt;=95),COUNTA(data!D2574:'data'!Y2574)=22), 1, 0)</f>
        <v>0</v>
      </c>
      <c r="AA2574">
        <f>IF(data!D2574=3, IF(COUNTIFS(data!A:A, data!A2574, data!G:G, "&lt;&gt;2")=0, 1, 0), 0)</f>
        <v>0</v>
      </c>
      <c r="AB2574">
        <f>IF(AND(data!G2574=2, COUNTIFS(data!A:A, data!A2574, data!G:G, 2) = data!D2574), 1, 0)</f>
        <v>0</v>
      </c>
      <c r="AC2574" t="str">
        <f>IF(AB2574=1, data!D2574, "0")</f>
        <v>0</v>
      </c>
    </row>
    <row r="2575" spans="1:29" x14ac:dyDescent="0.25">
      <c r="A2575" s="1">
        <v>307251</v>
      </c>
      <c r="B2575">
        <v>3</v>
      </c>
      <c r="C2575" s="1" t="s">
        <v>2596</v>
      </c>
      <c r="D2575">
        <v>4</v>
      </c>
      <c r="E2575">
        <v>2</v>
      </c>
      <c r="F2575">
        <v>13</v>
      </c>
      <c r="G2575">
        <v>1</v>
      </c>
      <c r="H2575">
        <v>22</v>
      </c>
      <c r="I2575">
        <v>1</v>
      </c>
      <c r="J2575">
        <v>1</v>
      </c>
      <c r="K2575">
        <v>3</v>
      </c>
      <c r="L2575">
        <v>17</v>
      </c>
      <c r="M2575">
        <v>2</v>
      </c>
      <c r="N2575">
        <v>4</v>
      </c>
      <c r="O2575">
        <v>1</v>
      </c>
      <c r="P2575">
        <v>1</v>
      </c>
      <c r="Q2575">
        <v>48.433</v>
      </c>
      <c r="R2575">
        <v>4</v>
      </c>
      <c r="S2575">
        <v>0</v>
      </c>
      <c r="T2575">
        <v>178.4</v>
      </c>
      <c r="U2575">
        <v>72.8</v>
      </c>
      <c r="V2575">
        <v>22.873999999999999</v>
      </c>
      <c r="W2575">
        <v>0.84699999999999998</v>
      </c>
      <c r="X2575">
        <v>1</v>
      </c>
      <c r="Y2575">
        <v>3</v>
      </c>
      <c r="Z2575">
        <f>IF(AND(MIN(data!D2575:'data'!K2575, data!M2575:'data'!Y2575)&gt;=0, IF(data!L2575&lt;0, FALSE, data!L2575&lt;=95),COUNTA(data!D2575:'data'!Y2575)=22), 1, 0)</f>
        <v>1</v>
      </c>
      <c r="AA2575">
        <f>IF(data!D2575=3, IF(COUNTIFS(data!A:A, data!A2575, data!G:G, "&lt;&gt;2")=0, 1, 0), 0)</f>
        <v>0</v>
      </c>
      <c r="AB2575">
        <f>IF(AND(data!G2575=2, COUNTIFS(data!A:A, data!A2575, data!G:G, 2) = data!D2575), 1, 0)</f>
        <v>0</v>
      </c>
      <c r="AC2575" t="str">
        <f>IF(AB2575=1, data!D2575, "0")</f>
        <v>0</v>
      </c>
    </row>
    <row r="2576" spans="1:29" x14ac:dyDescent="0.25">
      <c r="A2576" s="1">
        <v>307251</v>
      </c>
      <c r="B2576">
        <v>4</v>
      </c>
      <c r="C2576" s="1" t="s">
        <v>2597</v>
      </c>
      <c r="D2576">
        <v>4</v>
      </c>
      <c r="E2576">
        <v>2</v>
      </c>
      <c r="F2576">
        <v>13</v>
      </c>
      <c r="G2576">
        <v>1</v>
      </c>
      <c r="H2576">
        <v>16</v>
      </c>
      <c r="I2576">
        <v>1</v>
      </c>
      <c r="J2576">
        <v>1</v>
      </c>
      <c r="K2576">
        <v>3</v>
      </c>
      <c r="L2576">
        <v>17</v>
      </c>
      <c r="M2576">
        <v>2</v>
      </c>
      <c r="N2576">
        <v>1</v>
      </c>
      <c r="O2576">
        <v>5</v>
      </c>
      <c r="P2576">
        <v>1</v>
      </c>
      <c r="Q2576">
        <v>9.0579999999999998</v>
      </c>
      <c r="R2576">
        <v>2</v>
      </c>
      <c r="S2576">
        <v>0</v>
      </c>
      <c r="T2576">
        <v>185.3</v>
      </c>
      <c r="U2576">
        <v>75.900000000000006</v>
      </c>
      <c r="V2576">
        <v>22.105</v>
      </c>
      <c r="W2576">
        <v>0.877</v>
      </c>
      <c r="X2576">
        <v>1</v>
      </c>
      <c r="Y2576">
        <v>3</v>
      </c>
      <c r="Z2576">
        <f>IF(AND(MIN(data!D2576:'data'!K2576, data!M2576:'data'!Y2576)&gt;=0, IF(data!L2576&lt;0, FALSE, data!L2576&lt;=95),COUNTA(data!D2576:'data'!Y2576)=22), 1, 0)</f>
        <v>1</v>
      </c>
      <c r="AA2576">
        <f>IF(data!D2576=3, IF(COUNTIFS(data!A:A, data!A2576, data!G:G, "&lt;&gt;2")=0, 1, 0), 0)</f>
        <v>0</v>
      </c>
      <c r="AB2576">
        <f>IF(AND(data!G2576=2, COUNTIFS(data!A:A, data!A2576, data!G:G, 2) = data!D2576), 1, 0)</f>
        <v>0</v>
      </c>
      <c r="AC2576" t="str">
        <f>IF(AB2576=1, data!D2576, "0")</f>
        <v>0</v>
      </c>
    </row>
    <row r="2577" spans="1:29" x14ac:dyDescent="0.25">
      <c r="A2577" s="1">
        <v>307271</v>
      </c>
      <c r="B2577">
        <v>1</v>
      </c>
      <c r="C2577" s="1" t="s">
        <v>2598</v>
      </c>
      <c r="D2577">
        <v>2</v>
      </c>
      <c r="E2577">
        <v>2</v>
      </c>
      <c r="F2577">
        <v>13</v>
      </c>
      <c r="G2577">
        <v>1</v>
      </c>
      <c r="H2577">
        <v>80</v>
      </c>
      <c r="I2577">
        <v>2</v>
      </c>
      <c r="J2577">
        <v>1</v>
      </c>
      <c r="K2577">
        <v>6</v>
      </c>
      <c r="L2577">
        <v>10</v>
      </c>
      <c r="M2577">
        <v>2</v>
      </c>
      <c r="N2577">
        <v>3</v>
      </c>
      <c r="O2577">
        <v>5</v>
      </c>
      <c r="P2577">
        <v>1</v>
      </c>
      <c r="Q2577">
        <v>9.25</v>
      </c>
      <c r="R2577">
        <v>-1</v>
      </c>
      <c r="S2577">
        <v>0</v>
      </c>
      <c r="T2577">
        <v>164.5</v>
      </c>
      <c r="U2577">
        <v>78.099999999999994</v>
      </c>
      <c r="V2577">
        <v>28.861999999999998</v>
      </c>
      <c r="W2577">
        <v>0.91900000000000004</v>
      </c>
      <c r="X2577">
        <v>1</v>
      </c>
      <c r="Y2577">
        <v>3</v>
      </c>
      <c r="Z2577">
        <f>IF(AND(MIN(data!D2577:'data'!K2577, data!M2577:'data'!Y2577)&gt;=0, IF(data!L2577&lt;0, FALSE, data!L2577&lt;=95),COUNTA(data!D2577:'data'!Y2577)=22), 1, 0)</f>
        <v>0</v>
      </c>
      <c r="AA2577">
        <f>IF(data!D2577=3, IF(COUNTIFS(data!A:A, data!A2577, data!G:G, "&lt;&gt;2")=0, 1, 0), 0)</f>
        <v>0</v>
      </c>
      <c r="AB2577">
        <f>IF(AND(data!G2577=2, COUNTIFS(data!A:A, data!A2577, data!G:G, 2) = data!D2577), 1, 0)</f>
        <v>0</v>
      </c>
      <c r="AC2577" t="str">
        <f>IF(AB2577=1, data!D2577, "0")</f>
        <v>0</v>
      </c>
    </row>
    <row r="2578" spans="1:29" x14ac:dyDescent="0.25">
      <c r="A2578" s="1">
        <v>307271</v>
      </c>
      <c r="B2578">
        <v>2</v>
      </c>
      <c r="C2578" s="1" t="s">
        <v>2599</v>
      </c>
      <c r="D2578">
        <v>2</v>
      </c>
      <c r="E2578">
        <v>2</v>
      </c>
      <c r="F2578">
        <v>13</v>
      </c>
      <c r="G2578">
        <v>2</v>
      </c>
      <c r="H2578">
        <v>71</v>
      </c>
      <c r="I2578">
        <v>2</v>
      </c>
      <c r="J2578">
        <v>1</v>
      </c>
      <c r="K2578">
        <v>5</v>
      </c>
      <c r="L2578">
        <v>10</v>
      </c>
      <c r="M2578">
        <v>2</v>
      </c>
      <c r="N2578">
        <v>1</v>
      </c>
      <c r="O2578">
        <v>5</v>
      </c>
      <c r="P2578">
        <v>1</v>
      </c>
      <c r="Q2578">
        <v>1.615</v>
      </c>
      <c r="R2578">
        <v>-1</v>
      </c>
      <c r="S2578">
        <v>0</v>
      </c>
      <c r="T2578">
        <v>164.7</v>
      </c>
      <c r="U2578">
        <v>66.3</v>
      </c>
      <c r="V2578">
        <v>24.440999999999999</v>
      </c>
      <c r="W2578">
        <v>0.79100000000000004</v>
      </c>
      <c r="X2578">
        <v>-9</v>
      </c>
      <c r="Y2578">
        <v>3</v>
      </c>
      <c r="Z2578">
        <f>IF(AND(MIN(data!D2578:'data'!K2578, data!M2578:'data'!Y2578)&gt;=0, IF(data!L2578&lt;0, FALSE, data!L2578&lt;=95),COUNTA(data!D2578:'data'!Y2578)=22), 1, 0)</f>
        <v>0</v>
      </c>
      <c r="AA2578">
        <f>IF(data!D2578=3, IF(COUNTIFS(data!A:A, data!A2578, data!G:G, "&lt;&gt;2")=0, 1, 0), 0)</f>
        <v>0</v>
      </c>
      <c r="AB2578">
        <f>IF(AND(data!G2578=2, COUNTIFS(data!A:A, data!A2578, data!G:G, 2) = data!D2578), 1, 0)</f>
        <v>0</v>
      </c>
      <c r="AC2578" t="str">
        <f>IF(AB2578=1, data!D2578, "0")</f>
        <v>0</v>
      </c>
    </row>
    <row r="2579" spans="1:29" x14ac:dyDescent="0.25">
      <c r="A2579" s="1">
        <v>307341</v>
      </c>
      <c r="B2579">
        <v>1</v>
      </c>
      <c r="C2579" s="1" t="s">
        <v>2600</v>
      </c>
      <c r="D2579">
        <v>1</v>
      </c>
      <c r="E2579">
        <v>2</v>
      </c>
      <c r="F2579">
        <v>13</v>
      </c>
      <c r="G2579">
        <v>2</v>
      </c>
      <c r="H2579">
        <v>46</v>
      </c>
      <c r="I2579">
        <v>1</v>
      </c>
      <c r="J2579">
        <v>7</v>
      </c>
      <c r="K2579">
        <v>2</v>
      </c>
      <c r="L2579">
        <v>20</v>
      </c>
      <c r="M2579">
        <v>2</v>
      </c>
      <c r="N2579">
        <v>4</v>
      </c>
      <c r="O2579">
        <v>3</v>
      </c>
      <c r="P2579">
        <v>1</v>
      </c>
      <c r="Q2579">
        <v>47.375</v>
      </c>
      <c r="R2579">
        <v>-1</v>
      </c>
      <c r="S2579">
        <v>0</v>
      </c>
      <c r="T2579">
        <v>177.4</v>
      </c>
      <c r="U2579">
        <v>91.3</v>
      </c>
      <c r="V2579">
        <v>29.010999999999999</v>
      </c>
      <c r="W2579">
        <v>0.88600000000000001</v>
      </c>
      <c r="X2579">
        <v>2</v>
      </c>
      <c r="Y2579">
        <v>1</v>
      </c>
      <c r="Z2579">
        <f>IF(AND(MIN(data!D2579:'data'!K2579, data!M2579:'data'!Y2579)&gt;=0, IF(data!L2579&lt;0, FALSE, data!L2579&lt;=95),COUNTA(data!D2579:'data'!Y2579)=22), 1, 0)</f>
        <v>0</v>
      </c>
      <c r="AA2579">
        <f>IF(data!D2579=3, IF(COUNTIFS(data!A:A, data!A2579, data!G:G, "&lt;&gt;2")=0, 1, 0), 0)</f>
        <v>0</v>
      </c>
      <c r="AB2579">
        <f>IF(AND(data!G2579=2, COUNTIFS(data!A:A, data!A2579, data!G:G, 2) = data!D2579), 1, 0)</f>
        <v>1</v>
      </c>
      <c r="AC2579">
        <f>IF(AB2579=1, data!D2579, "0")</f>
        <v>1</v>
      </c>
    </row>
    <row r="2580" spans="1:29" x14ac:dyDescent="0.25">
      <c r="A2580" s="1">
        <v>307351</v>
      </c>
      <c r="B2580">
        <v>1</v>
      </c>
      <c r="C2580" s="1" t="s">
        <v>2601</v>
      </c>
      <c r="D2580">
        <v>2</v>
      </c>
      <c r="E2580">
        <v>2</v>
      </c>
      <c r="F2580">
        <v>13</v>
      </c>
      <c r="G2580">
        <v>1</v>
      </c>
      <c r="H2580">
        <v>52</v>
      </c>
      <c r="I2580">
        <v>2</v>
      </c>
      <c r="J2580">
        <v>1</v>
      </c>
      <c r="K2580">
        <v>2</v>
      </c>
      <c r="L2580">
        <v>21</v>
      </c>
      <c r="M2580">
        <v>2</v>
      </c>
      <c r="N2580">
        <v>3</v>
      </c>
      <c r="O2580">
        <v>5</v>
      </c>
      <c r="P2580">
        <v>1</v>
      </c>
      <c r="Q2580">
        <v>14.62</v>
      </c>
      <c r="R2580">
        <v>-1</v>
      </c>
      <c r="S2580">
        <v>0</v>
      </c>
      <c r="T2580">
        <v>175</v>
      </c>
      <c r="U2580">
        <v>78.900000000000006</v>
      </c>
      <c r="V2580">
        <v>25.763000000000002</v>
      </c>
      <c r="W2580">
        <v>0.93500000000000005</v>
      </c>
      <c r="X2580">
        <v>1</v>
      </c>
      <c r="Y2580">
        <v>3</v>
      </c>
      <c r="Z2580">
        <f>IF(AND(MIN(data!D2580:'data'!K2580, data!M2580:'data'!Y2580)&gt;=0, IF(data!L2580&lt;0, FALSE, data!L2580&lt;=95),COUNTA(data!D2580:'data'!Y2580)=22), 1, 0)</f>
        <v>0</v>
      </c>
      <c r="AA2580">
        <f>IF(data!D2580=3, IF(COUNTIFS(data!A:A, data!A2580, data!G:G, "&lt;&gt;2")=0, 1, 0), 0)</f>
        <v>0</v>
      </c>
      <c r="AB2580">
        <f>IF(AND(data!G2580=2, COUNTIFS(data!A:A, data!A2580, data!G:G, 2) = data!D2580), 1, 0)</f>
        <v>0</v>
      </c>
      <c r="AC2580" t="str">
        <f>IF(AB2580=1, data!D2580, "0")</f>
        <v>0</v>
      </c>
    </row>
    <row r="2581" spans="1:29" x14ac:dyDescent="0.25">
      <c r="A2581" s="1">
        <v>307351</v>
      </c>
      <c r="B2581">
        <v>2</v>
      </c>
      <c r="C2581" s="1" t="s">
        <v>2602</v>
      </c>
      <c r="D2581">
        <v>2</v>
      </c>
      <c r="E2581">
        <v>2</v>
      </c>
      <c r="F2581">
        <v>13</v>
      </c>
      <c r="G2581">
        <v>2</v>
      </c>
      <c r="H2581">
        <v>49</v>
      </c>
      <c r="I2581">
        <v>2</v>
      </c>
      <c r="J2581">
        <v>1</v>
      </c>
      <c r="K2581">
        <v>6</v>
      </c>
      <c r="L2581">
        <v>21</v>
      </c>
      <c r="M2581">
        <v>1</v>
      </c>
      <c r="N2581">
        <v>1</v>
      </c>
      <c r="O2581">
        <v>5</v>
      </c>
      <c r="P2581">
        <v>1</v>
      </c>
      <c r="Q2581">
        <v>8.1334</v>
      </c>
      <c r="R2581">
        <v>-1</v>
      </c>
      <c r="S2581">
        <v>0</v>
      </c>
      <c r="T2581">
        <v>162.30000000000001</v>
      </c>
      <c r="U2581">
        <v>67.099999999999994</v>
      </c>
      <c r="V2581">
        <v>25.472999999999999</v>
      </c>
      <c r="W2581">
        <v>0.755</v>
      </c>
      <c r="X2581">
        <v>2</v>
      </c>
      <c r="Y2581">
        <v>1</v>
      </c>
      <c r="Z2581">
        <f>IF(AND(MIN(data!D2581:'data'!K2581, data!M2581:'data'!Y2581)&gt;=0, IF(data!L2581&lt;0, FALSE, data!L2581&lt;=95),COUNTA(data!D2581:'data'!Y2581)=22), 1, 0)</f>
        <v>0</v>
      </c>
      <c r="AA2581">
        <f>IF(data!D2581=3, IF(COUNTIFS(data!A:A, data!A2581, data!G:G, "&lt;&gt;2")=0, 1, 0), 0)</f>
        <v>0</v>
      </c>
      <c r="AB2581">
        <f>IF(AND(data!G2581=2, COUNTIFS(data!A:A, data!A2581, data!G:G, 2) = data!D2581), 1, 0)</f>
        <v>0</v>
      </c>
      <c r="AC2581" t="str">
        <f>IF(AB2581=1, data!D2581, "0")</f>
        <v>0</v>
      </c>
    </row>
    <row r="2582" spans="1:29" x14ac:dyDescent="0.25">
      <c r="A2582" s="1">
        <v>307371</v>
      </c>
      <c r="B2582">
        <v>1</v>
      </c>
      <c r="C2582" s="1" t="s">
        <v>2603</v>
      </c>
      <c r="D2582">
        <v>2</v>
      </c>
      <c r="E2582">
        <v>2</v>
      </c>
      <c r="F2582">
        <v>13</v>
      </c>
      <c r="G2582">
        <v>1</v>
      </c>
      <c r="H2582">
        <v>43</v>
      </c>
      <c r="I2582">
        <v>2</v>
      </c>
      <c r="J2582">
        <v>1</v>
      </c>
      <c r="K2582">
        <v>2</v>
      </c>
      <c r="L2582">
        <v>11</v>
      </c>
      <c r="M2582">
        <v>2</v>
      </c>
      <c r="N2582">
        <v>1</v>
      </c>
      <c r="O2582">
        <v>5</v>
      </c>
      <c r="P2582">
        <v>1</v>
      </c>
      <c r="Q2582">
        <v>4.1829999999999998</v>
      </c>
      <c r="R2582">
        <v>-1</v>
      </c>
      <c r="S2582">
        <v>1</v>
      </c>
      <c r="T2582">
        <v>165.8</v>
      </c>
      <c r="U2582">
        <v>92.8</v>
      </c>
      <c r="V2582">
        <v>33.758000000000003</v>
      </c>
      <c r="W2582">
        <v>1.022</v>
      </c>
      <c r="X2582">
        <v>2</v>
      </c>
      <c r="Y2582">
        <v>3</v>
      </c>
      <c r="Z2582">
        <f>IF(AND(MIN(data!D2582:'data'!K2582, data!M2582:'data'!Y2582)&gt;=0, IF(data!L2582&lt;0, FALSE, data!L2582&lt;=95),COUNTA(data!D2582:'data'!Y2582)=22), 1, 0)</f>
        <v>0</v>
      </c>
      <c r="AA2582">
        <f>IF(data!D2582=3, IF(COUNTIFS(data!A:A, data!A2582, data!G:G, "&lt;&gt;2")=0, 1, 0), 0)</f>
        <v>0</v>
      </c>
      <c r="AB2582">
        <f>IF(AND(data!G2582=2, COUNTIFS(data!A:A, data!A2582, data!G:G, 2) = data!D2582), 1, 0)</f>
        <v>0</v>
      </c>
      <c r="AC2582" t="str">
        <f>IF(AB2582=1, data!D2582, "0")</f>
        <v>0</v>
      </c>
    </row>
    <row r="2583" spans="1:29" x14ac:dyDescent="0.25">
      <c r="A2583" s="1">
        <v>307371</v>
      </c>
      <c r="B2583">
        <v>2</v>
      </c>
      <c r="C2583" s="1" t="s">
        <v>2604</v>
      </c>
      <c r="D2583">
        <v>2</v>
      </c>
      <c r="E2583">
        <v>2</v>
      </c>
      <c r="F2583">
        <v>13</v>
      </c>
      <c r="G2583">
        <v>2</v>
      </c>
      <c r="H2583">
        <v>40</v>
      </c>
      <c r="I2583">
        <v>2</v>
      </c>
      <c r="J2583">
        <v>1</v>
      </c>
      <c r="K2583">
        <v>3</v>
      </c>
      <c r="L2583">
        <v>11</v>
      </c>
      <c r="M2583">
        <v>3</v>
      </c>
      <c r="N2583">
        <v>2</v>
      </c>
      <c r="O2583">
        <v>5</v>
      </c>
      <c r="P2583">
        <v>1</v>
      </c>
      <c r="Q2583">
        <v>3.0579999999999998</v>
      </c>
      <c r="R2583">
        <v>-1</v>
      </c>
      <c r="S2583">
        <v>2</v>
      </c>
      <c r="T2583">
        <v>172.4</v>
      </c>
      <c r="U2583">
        <v>104.1</v>
      </c>
      <c r="V2583">
        <v>35.024999999999999</v>
      </c>
      <c r="W2583">
        <v>0.84799999999999998</v>
      </c>
      <c r="X2583">
        <v>2</v>
      </c>
      <c r="Y2583">
        <v>3</v>
      </c>
      <c r="Z2583">
        <f>IF(AND(MIN(data!D2583:'data'!K2583, data!M2583:'data'!Y2583)&gt;=0, IF(data!L2583&lt;0, FALSE, data!L2583&lt;=95),COUNTA(data!D2583:'data'!Y2583)=22), 1, 0)</f>
        <v>0</v>
      </c>
      <c r="AA2583">
        <f>IF(data!D2583=3, IF(COUNTIFS(data!A:A, data!A2583, data!G:G, "&lt;&gt;2")=0, 1, 0), 0)</f>
        <v>0</v>
      </c>
      <c r="AB2583">
        <f>IF(AND(data!G2583=2, COUNTIFS(data!A:A, data!A2583, data!G:G, 2) = data!D2583), 1, 0)</f>
        <v>0</v>
      </c>
      <c r="AC2583" t="str">
        <f>IF(AB2583=1, data!D2583, "0")</f>
        <v>0</v>
      </c>
    </row>
    <row r="2584" spans="1:29" x14ac:dyDescent="0.25">
      <c r="A2584" s="1">
        <v>308051</v>
      </c>
      <c r="B2584">
        <v>1</v>
      </c>
      <c r="C2584" s="1" t="s">
        <v>2605</v>
      </c>
      <c r="D2584">
        <v>2</v>
      </c>
      <c r="E2584">
        <v>3</v>
      </c>
      <c r="F2584">
        <v>12</v>
      </c>
      <c r="G2584">
        <v>2</v>
      </c>
      <c r="H2584">
        <v>23</v>
      </c>
      <c r="I2584">
        <v>6</v>
      </c>
      <c r="J2584">
        <v>1</v>
      </c>
      <c r="K2584">
        <v>1</v>
      </c>
      <c r="L2584">
        <v>13</v>
      </c>
      <c r="M2584">
        <v>1</v>
      </c>
      <c r="N2584">
        <v>2</v>
      </c>
      <c r="O2584">
        <v>5</v>
      </c>
      <c r="P2584">
        <v>1</v>
      </c>
      <c r="Q2584">
        <v>3.8370000000000002</v>
      </c>
      <c r="R2584">
        <v>3</v>
      </c>
      <c r="S2584">
        <v>0</v>
      </c>
      <c r="T2584">
        <v>160.69999999999999</v>
      </c>
      <c r="U2584">
        <v>83.3</v>
      </c>
      <c r="V2584">
        <v>32.256</v>
      </c>
      <c r="W2584">
        <v>0.83899999999999997</v>
      </c>
      <c r="X2584">
        <v>2</v>
      </c>
      <c r="Y2584">
        <v>3</v>
      </c>
      <c r="Z2584">
        <f>IF(AND(MIN(data!D2584:'data'!K2584, data!M2584:'data'!Y2584)&gt;=0, IF(data!L2584&lt;0, FALSE, data!L2584&lt;=95),COUNTA(data!D2584:'data'!Y2584)=22), 1, 0)</f>
        <v>1</v>
      </c>
      <c r="AA2584">
        <f>IF(data!D2584=3, IF(COUNTIFS(data!A:A, data!A2584, data!G:G, "&lt;&gt;2")=0, 1, 0), 0)</f>
        <v>0</v>
      </c>
      <c r="AB2584">
        <f>IF(AND(data!G2584=2, COUNTIFS(data!A:A, data!A2584, data!G:G, 2) = data!D2584), 1, 0)</f>
        <v>0</v>
      </c>
      <c r="AC2584" t="str">
        <f>IF(AB2584=1, data!D2584, "0")</f>
        <v>0</v>
      </c>
    </row>
    <row r="2585" spans="1:29" x14ac:dyDescent="0.25">
      <c r="A2585" s="1">
        <v>308051</v>
      </c>
      <c r="B2585">
        <v>2</v>
      </c>
      <c r="C2585" s="1" t="s">
        <v>2606</v>
      </c>
      <c r="D2585">
        <v>2</v>
      </c>
      <c r="E2585">
        <v>3</v>
      </c>
      <c r="F2585">
        <v>12</v>
      </c>
      <c r="G2585">
        <v>1</v>
      </c>
      <c r="H2585">
        <v>24</v>
      </c>
      <c r="I2585">
        <v>6</v>
      </c>
      <c r="J2585">
        <v>1</v>
      </c>
      <c r="K2585">
        <v>1</v>
      </c>
      <c r="L2585">
        <v>13</v>
      </c>
      <c r="M2585">
        <v>1</v>
      </c>
      <c r="N2585">
        <v>2</v>
      </c>
      <c r="O2585">
        <v>5</v>
      </c>
      <c r="P2585">
        <v>1</v>
      </c>
      <c r="Q2585">
        <v>58.183</v>
      </c>
      <c r="R2585">
        <v>4</v>
      </c>
      <c r="S2585">
        <v>0</v>
      </c>
      <c r="T2585">
        <v>178.4</v>
      </c>
      <c r="U2585">
        <v>122.4</v>
      </c>
      <c r="V2585">
        <v>38.457999999999998</v>
      </c>
      <c r="W2585">
        <v>1.075</v>
      </c>
      <c r="X2585">
        <v>2</v>
      </c>
      <c r="Y2585">
        <v>1</v>
      </c>
      <c r="Z2585">
        <f>IF(AND(MIN(data!D2585:'data'!K2585, data!M2585:'data'!Y2585)&gt;=0, IF(data!L2585&lt;0, FALSE, data!L2585&lt;=95),COUNTA(data!D2585:'data'!Y2585)=22), 1, 0)</f>
        <v>1</v>
      </c>
      <c r="AA2585">
        <f>IF(data!D2585=3, IF(COUNTIFS(data!A:A, data!A2585, data!G:G, "&lt;&gt;2")=0, 1, 0), 0)</f>
        <v>0</v>
      </c>
      <c r="AB2585">
        <f>IF(AND(data!G2585=2, COUNTIFS(data!A:A, data!A2585, data!G:G, 2) = data!D2585), 1, 0)</f>
        <v>0</v>
      </c>
      <c r="AC2585" t="str">
        <f>IF(AB2585=1, data!D2585, "0")</f>
        <v>0</v>
      </c>
    </row>
    <row r="2586" spans="1:29" x14ac:dyDescent="0.25">
      <c r="A2586" s="1">
        <v>308151</v>
      </c>
      <c r="B2586">
        <v>1</v>
      </c>
      <c r="C2586" s="1" t="s">
        <v>2607</v>
      </c>
      <c r="D2586">
        <v>1</v>
      </c>
      <c r="E2586">
        <v>3</v>
      </c>
      <c r="F2586">
        <v>12</v>
      </c>
      <c r="G2586">
        <v>1</v>
      </c>
      <c r="H2586">
        <v>52</v>
      </c>
      <c r="I2586">
        <v>1</v>
      </c>
      <c r="J2586">
        <v>1</v>
      </c>
      <c r="K2586">
        <v>7</v>
      </c>
      <c r="L2586">
        <v>3</v>
      </c>
      <c r="M2586">
        <v>3</v>
      </c>
      <c r="N2586">
        <v>3</v>
      </c>
      <c r="O2586">
        <v>5</v>
      </c>
      <c r="P2586">
        <v>1</v>
      </c>
      <c r="Q2586">
        <v>3</v>
      </c>
      <c r="R2586">
        <v>-1</v>
      </c>
      <c r="S2586">
        <v>0</v>
      </c>
      <c r="T2586">
        <v>172.6</v>
      </c>
      <c r="U2586">
        <v>177.1</v>
      </c>
      <c r="V2586">
        <v>59.448</v>
      </c>
      <c r="W2586">
        <v>-1</v>
      </c>
      <c r="X2586">
        <v>2</v>
      </c>
      <c r="Y2586">
        <v>1</v>
      </c>
      <c r="Z2586">
        <f>IF(AND(MIN(data!D2586:'data'!K2586, data!M2586:'data'!Y2586)&gt;=0, IF(data!L2586&lt;0, FALSE, data!L2586&lt;=95),COUNTA(data!D2586:'data'!Y2586)=22), 1, 0)</f>
        <v>0</v>
      </c>
      <c r="AA2586">
        <f>IF(data!D2586=3, IF(COUNTIFS(data!A:A, data!A2586, data!G:G, "&lt;&gt;2")=0, 1, 0), 0)</f>
        <v>0</v>
      </c>
      <c r="AB2586">
        <f>IF(AND(data!G2586=2, COUNTIFS(data!A:A, data!A2586, data!G:G, 2) = data!D2586), 1, 0)</f>
        <v>0</v>
      </c>
      <c r="AC2586" t="str">
        <f>IF(AB2586=1, data!D2586, "0")</f>
        <v>0</v>
      </c>
    </row>
    <row r="2587" spans="1:29" x14ac:dyDescent="0.25">
      <c r="A2587" s="1">
        <v>308181</v>
      </c>
      <c r="B2587">
        <v>1</v>
      </c>
      <c r="C2587" s="1" t="s">
        <v>2608</v>
      </c>
      <c r="D2587">
        <v>4</v>
      </c>
      <c r="E2587">
        <v>3</v>
      </c>
      <c r="F2587">
        <v>12</v>
      </c>
      <c r="G2587">
        <v>2</v>
      </c>
      <c r="H2587">
        <v>30</v>
      </c>
      <c r="I2587">
        <v>2</v>
      </c>
      <c r="J2587">
        <v>6</v>
      </c>
      <c r="K2587">
        <v>4</v>
      </c>
      <c r="L2587">
        <v>8</v>
      </c>
      <c r="M2587">
        <v>2</v>
      </c>
      <c r="N2587">
        <v>1</v>
      </c>
      <c r="O2587">
        <v>5</v>
      </c>
      <c r="P2587">
        <v>2</v>
      </c>
      <c r="Q2587">
        <v>0</v>
      </c>
      <c r="R2587">
        <v>-1</v>
      </c>
      <c r="S2587">
        <v>1</v>
      </c>
      <c r="T2587">
        <v>160.19999999999999</v>
      </c>
      <c r="U2587">
        <v>-1</v>
      </c>
      <c r="V2587">
        <v>-1</v>
      </c>
      <c r="W2587">
        <v>-1</v>
      </c>
      <c r="X2587">
        <v>1</v>
      </c>
      <c r="Y2587">
        <v>3</v>
      </c>
      <c r="Z2587">
        <f>IF(AND(MIN(data!D2587:'data'!K2587, data!M2587:'data'!Y2587)&gt;=0, IF(data!L2587&lt;0, FALSE, data!L2587&lt;=95),COUNTA(data!D2587:'data'!Y2587)=22), 1, 0)</f>
        <v>0</v>
      </c>
      <c r="AA2587">
        <f>IF(data!D2587=3, IF(COUNTIFS(data!A:A, data!A2587, data!G:G, "&lt;&gt;2")=0, 1, 0), 0)</f>
        <v>0</v>
      </c>
      <c r="AB2587">
        <f>IF(AND(data!G2587=2, COUNTIFS(data!A:A, data!A2587, data!G:G, 2) = data!D2587), 1, 0)</f>
        <v>0</v>
      </c>
      <c r="AC2587" t="str">
        <f>IF(AB2587=1, data!D2587, "0")</f>
        <v>0</v>
      </c>
    </row>
    <row r="2588" spans="1:29" x14ac:dyDescent="0.25">
      <c r="A2588" s="1">
        <v>308181</v>
      </c>
      <c r="B2588">
        <v>2</v>
      </c>
      <c r="C2588" s="1" t="s">
        <v>2609</v>
      </c>
      <c r="D2588">
        <v>4</v>
      </c>
      <c r="E2588">
        <v>3</v>
      </c>
      <c r="F2588">
        <v>12</v>
      </c>
      <c r="G2588">
        <v>1</v>
      </c>
      <c r="H2588">
        <v>26</v>
      </c>
      <c r="I2588">
        <v>2</v>
      </c>
      <c r="J2588">
        <v>6</v>
      </c>
      <c r="K2588">
        <v>5</v>
      </c>
      <c r="L2588">
        <v>8</v>
      </c>
      <c r="M2588">
        <v>3</v>
      </c>
      <c r="N2588">
        <v>1</v>
      </c>
      <c r="O2588">
        <v>5</v>
      </c>
      <c r="P2588">
        <v>2</v>
      </c>
      <c r="Q2588">
        <v>0</v>
      </c>
      <c r="R2588">
        <v>-1</v>
      </c>
      <c r="S2588">
        <v>8</v>
      </c>
      <c r="T2588">
        <v>173.2</v>
      </c>
      <c r="U2588">
        <v>76.900000000000006</v>
      </c>
      <c r="V2588">
        <v>25.635000000000002</v>
      </c>
      <c r="W2588">
        <v>0.86099999999999999</v>
      </c>
      <c r="X2588">
        <v>-8</v>
      </c>
      <c r="Y2588">
        <v>1</v>
      </c>
      <c r="Z2588">
        <f>IF(AND(MIN(data!D2588:'data'!K2588, data!M2588:'data'!Y2588)&gt;=0, IF(data!L2588&lt;0, FALSE, data!L2588&lt;=95),COUNTA(data!D2588:'data'!Y2588)=22), 1, 0)</f>
        <v>0</v>
      </c>
      <c r="AA2588">
        <f>IF(data!D2588=3, IF(COUNTIFS(data!A:A, data!A2588, data!G:G, "&lt;&gt;2")=0, 1, 0), 0)</f>
        <v>0</v>
      </c>
      <c r="AB2588">
        <f>IF(AND(data!G2588=2, COUNTIFS(data!A:A, data!A2588, data!G:G, 2) = data!D2588), 1, 0)</f>
        <v>0</v>
      </c>
      <c r="AC2588" t="str">
        <f>IF(AB2588=1, data!D2588, "0")</f>
        <v>0</v>
      </c>
    </row>
    <row r="2589" spans="1:29" x14ac:dyDescent="0.25">
      <c r="A2589" s="1">
        <v>308181</v>
      </c>
      <c r="B2589">
        <v>3</v>
      </c>
      <c r="C2589" s="1" t="s">
        <v>2610</v>
      </c>
      <c r="D2589">
        <v>4</v>
      </c>
      <c r="E2589">
        <v>3</v>
      </c>
      <c r="F2589">
        <v>12</v>
      </c>
      <c r="G2589">
        <v>2</v>
      </c>
      <c r="H2589">
        <v>8</v>
      </c>
      <c r="I2589">
        <v>-1</v>
      </c>
      <c r="J2589">
        <v>6</v>
      </c>
      <c r="K2589">
        <v>-1</v>
      </c>
      <c r="L2589">
        <v>8</v>
      </c>
      <c r="M2589">
        <v>3</v>
      </c>
      <c r="N2589">
        <v>-1</v>
      </c>
      <c r="O2589">
        <v>-1</v>
      </c>
      <c r="P2589">
        <v>-1</v>
      </c>
      <c r="Q2589">
        <v>-1</v>
      </c>
      <c r="R2589">
        <v>-1</v>
      </c>
      <c r="S2589">
        <v>-2</v>
      </c>
      <c r="T2589">
        <v>125.3</v>
      </c>
      <c r="U2589">
        <v>21.9</v>
      </c>
      <c r="V2589">
        <v>13.949</v>
      </c>
      <c r="W2589">
        <v>-1</v>
      </c>
      <c r="X2589">
        <v>3</v>
      </c>
      <c r="Y2589">
        <v>3</v>
      </c>
      <c r="Z2589">
        <f>IF(AND(MIN(data!D2589:'data'!K2589, data!M2589:'data'!Y2589)&gt;=0, IF(data!L2589&lt;0, FALSE, data!L2589&lt;=95),COUNTA(data!D2589:'data'!Y2589)=22), 1, 0)</f>
        <v>0</v>
      </c>
      <c r="AA2589">
        <f>IF(data!D2589=3, IF(COUNTIFS(data!A:A, data!A2589, data!G:G, "&lt;&gt;2")=0, 1, 0), 0)</f>
        <v>0</v>
      </c>
      <c r="AB2589">
        <f>IF(AND(data!G2589=2, COUNTIFS(data!A:A, data!A2589, data!G:G, 2) = data!D2589), 1, 0)</f>
        <v>0</v>
      </c>
      <c r="AC2589" t="str">
        <f>IF(AB2589=1, data!D2589, "0")</f>
        <v>0</v>
      </c>
    </row>
    <row r="2590" spans="1:29" x14ac:dyDescent="0.25">
      <c r="A2590" s="1">
        <v>308181</v>
      </c>
      <c r="B2590">
        <v>4</v>
      </c>
      <c r="C2590" s="1" t="s">
        <v>2611</v>
      </c>
      <c r="D2590">
        <v>4</v>
      </c>
      <c r="E2590">
        <v>3</v>
      </c>
      <c r="F2590">
        <v>12</v>
      </c>
      <c r="G2590">
        <v>2</v>
      </c>
      <c r="H2590">
        <v>5</v>
      </c>
      <c r="I2590">
        <v>-1</v>
      </c>
      <c r="J2590">
        <v>6</v>
      </c>
      <c r="K2590">
        <v>-1</v>
      </c>
      <c r="L2590">
        <v>8</v>
      </c>
      <c r="M2590">
        <v>2</v>
      </c>
      <c r="N2590">
        <v>-1</v>
      </c>
      <c r="O2590">
        <v>-1</v>
      </c>
      <c r="P2590">
        <v>-1</v>
      </c>
      <c r="Q2590">
        <v>-1</v>
      </c>
      <c r="R2590">
        <v>-1</v>
      </c>
      <c r="S2590">
        <v>-2</v>
      </c>
      <c r="T2590">
        <v>113.2</v>
      </c>
      <c r="U2590">
        <v>20</v>
      </c>
      <c r="V2590">
        <v>15.608000000000001</v>
      </c>
      <c r="W2590">
        <v>-1</v>
      </c>
      <c r="X2590">
        <v>-2</v>
      </c>
      <c r="Y2590">
        <v>-2</v>
      </c>
      <c r="Z2590">
        <f>IF(AND(MIN(data!D2590:'data'!K2590, data!M2590:'data'!Y2590)&gt;=0, IF(data!L2590&lt;0, FALSE, data!L2590&lt;=95),COUNTA(data!D2590:'data'!Y2590)=22), 1, 0)</f>
        <v>0</v>
      </c>
      <c r="AA2590">
        <f>IF(data!D2590=3, IF(COUNTIFS(data!A:A, data!A2590, data!G:G, "&lt;&gt;2")=0, 1, 0), 0)</f>
        <v>0</v>
      </c>
      <c r="AB2590">
        <f>IF(AND(data!G2590=2, COUNTIFS(data!A:A, data!A2590, data!G:G, 2) = data!D2590), 1, 0)</f>
        <v>0</v>
      </c>
      <c r="AC2590" t="str">
        <f>IF(AB2590=1, data!D2590, "0")</f>
        <v>0</v>
      </c>
    </row>
    <row r="2591" spans="1:29" x14ac:dyDescent="0.25">
      <c r="A2591" s="1">
        <v>308201</v>
      </c>
      <c r="B2591">
        <v>1</v>
      </c>
      <c r="C2591" s="1" t="s">
        <v>2612</v>
      </c>
      <c r="D2591">
        <v>1</v>
      </c>
      <c r="E2591">
        <v>3</v>
      </c>
      <c r="F2591">
        <v>12</v>
      </c>
      <c r="G2591">
        <v>2</v>
      </c>
      <c r="H2591">
        <v>39</v>
      </c>
      <c r="I2591">
        <v>4</v>
      </c>
      <c r="J2591">
        <v>1</v>
      </c>
      <c r="K2591">
        <v>3</v>
      </c>
      <c r="L2591">
        <v>10</v>
      </c>
      <c r="M2591">
        <v>2</v>
      </c>
      <c r="N2591">
        <v>3</v>
      </c>
      <c r="O2591">
        <v>5</v>
      </c>
      <c r="P2591">
        <v>1</v>
      </c>
      <c r="Q2591">
        <v>5.1379999999999999</v>
      </c>
      <c r="R2591">
        <v>-1</v>
      </c>
      <c r="S2591">
        <v>0</v>
      </c>
      <c r="T2591">
        <v>171.5</v>
      </c>
      <c r="U2591">
        <v>74.599999999999994</v>
      </c>
      <c r="V2591">
        <v>25.364000000000001</v>
      </c>
      <c r="W2591">
        <v>0.92200000000000004</v>
      </c>
      <c r="X2591">
        <v>1</v>
      </c>
      <c r="Y2591">
        <v>1</v>
      </c>
      <c r="Z2591">
        <f>IF(AND(MIN(data!D2591:'data'!K2591, data!M2591:'data'!Y2591)&gt;=0, IF(data!L2591&lt;0, FALSE, data!L2591&lt;=95),COUNTA(data!D2591:'data'!Y2591)=22), 1, 0)</f>
        <v>0</v>
      </c>
      <c r="AA2591">
        <f>IF(data!D2591=3, IF(COUNTIFS(data!A:A, data!A2591, data!G:G, "&lt;&gt;2")=0, 1, 0), 0)</f>
        <v>0</v>
      </c>
      <c r="AB2591">
        <f>IF(AND(data!G2591=2, COUNTIFS(data!A:A, data!A2591, data!G:G, 2) = data!D2591), 1, 0)</f>
        <v>1</v>
      </c>
      <c r="AC2591">
        <f>IF(AB2591=1, data!D2591, "0")</f>
        <v>1</v>
      </c>
    </row>
    <row r="2592" spans="1:29" x14ac:dyDescent="0.25">
      <c r="A2592" s="1">
        <v>308251</v>
      </c>
      <c r="B2592">
        <v>1</v>
      </c>
      <c r="C2592" s="1" t="s">
        <v>2613</v>
      </c>
      <c r="D2592">
        <v>3</v>
      </c>
      <c r="E2592">
        <v>3</v>
      </c>
      <c r="F2592">
        <v>12</v>
      </c>
      <c r="G2592">
        <v>1</v>
      </c>
      <c r="H2592">
        <v>30</v>
      </c>
      <c r="I2592">
        <v>2</v>
      </c>
      <c r="J2592">
        <v>5</v>
      </c>
      <c r="K2592">
        <v>7</v>
      </c>
      <c r="L2592">
        <v>6</v>
      </c>
      <c r="M2592">
        <v>1</v>
      </c>
      <c r="N2592">
        <v>2</v>
      </c>
      <c r="O2592">
        <v>5</v>
      </c>
      <c r="P2592">
        <v>2</v>
      </c>
      <c r="Q2592">
        <v>0</v>
      </c>
      <c r="R2592">
        <v>-1</v>
      </c>
      <c r="S2592">
        <v>1</v>
      </c>
      <c r="T2592">
        <v>155</v>
      </c>
      <c r="U2592">
        <v>41.4</v>
      </c>
      <c r="V2592">
        <v>17.231999999999999</v>
      </c>
      <c r="W2592">
        <v>0.92800000000000005</v>
      </c>
      <c r="X2592">
        <v>3</v>
      </c>
      <c r="Y2592">
        <v>2</v>
      </c>
      <c r="Z2592">
        <f>IF(AND(MIN(data!D2592:'data'!K2592, data!M2592:'data'!Y2592)&gt;=0, IF(data!L2592&lt;0, FALSE, data!L2592&lt;=95),COUNTA(data!D2592:'data'!Y2592)=22), 1, 0)</f>
        <v>0</v>
      </c>
      <c r="AA2592">
        <f>IF(data!D2592=3, IF(COUNTIFS(data!A:A, data!A2592, data!G:G, "&lt;&gt;2")=0, 1, 0), 0)</f>
        <v>0</v>
      </c>
      <c r="AB2592">
        <f>IF(AND(data!G2592=2, COUNTIFS(data!A:A, data!A2592, data!G:G, 2) = data!D2592), 1, 0)</f>
        <v>0</v>
      </c>
      <c r="AC2592" t="str">
        <f>IF(AB2592=1, data!D2592, "0")</f>
        <v>0</v>
      </c>
    </row>
    <row r="2593" spans="1:29" x14ac:dyDescent="0.25">
      <c r="A2593" s="1">
        <v>308251</v>
      </c>
      <c r="B2593">
        <v>2</v>
      </c>
      <c r="C2593" s="1" t="s">
        <v>2614</v>
      </c>
      <c r="D2593">
        <v>3</v>
      </c>
      <c r="E2593">
        <v>3</v>
      </c>
      <c r="F2593">
        <v>12</v>
      </c>
      <c r="G2593">
        <v>2</v>
      </c>
      <c r="H2593">
        <v>23</v>
      </c>
      <c r="I2593">
        <v>2</v>
      </c>
      <c r="J2593">
        <v>5</v>
      </c>
      <c r="K2593">
        <v>3</v>
      </c>
      <c r="L2593">
        <v>6</v>
      </c>
      <c r="M2593">
        <v>3</v>
      </c>
      <c r="N2593">
        <v>1</v>
      </c>
      <c r="O2593">
        <v>5</v>
      </c>
      <c r="P2593">
        <v>2</v>
      </c>
      <c r="Q2593">
        <v>0</v>
      </c>
      <c r="R2593">
        <v>0</v>
      </c>
      <c r="S2593">
        <v>1</v>
      </c>
      <c r="T2593">
        <v>153.80000000000001</v>
      </c>
      <c r="U2593">
        <v>66.900000000000006</v>
      </c>
      <c r="V2593">
        <v>28.282</v>
      </c>
      <c r="W2593">
        <v>0.88900000000000001</v>
      </c>
      <c r="X2593">
        <v>2</v>
      </c>
      <c r="Y2593">
        <v>1</v>
      </c>
      <c r="Z2593">
        <f>IF(AND(MIN(data!D2593:'data'!K2593, data!M2593:'data'!Y2593)&gt;=0, IF(data!L2593&lt;0, FALSE, data!L2593&lt;=95),COUNTA(data!D2593:'data'!Y2593)=22), 1, 0)</f>
        <v>1</v>
      </c>
      <c r="AA2593">
        <f>IF(data!D2593=3, IF(COUNTIFS(data!A:A, data!A2593, data!G:G, "&lt;&gt;2")=0, 1, 0), 0)</f>
        <v>0</v>
      </c>
      <c r="AB2593">
        <f>IF(AND(data!G2593=2, COUNTIFS(data!A:A, data!A2593, data!G:G, 2) = data!D2593), 1, 0)</f>
        <v>0</v>
      </c>
      <c r="AC2593" t="str">
        <f>IF(AB2593=1, data!D2593, "0")</f>
        <v>0</v>
      </c>
    </row>
    <row r="2594" spans="1:29" x14ac:dyDescent="0.25">
      <c r="A2594" s="1">
        <v>308251</v>
      </c>
      <c r="B2594">
        <v>3</v>
      </c>
      <c r="C2594" s="1" t="s">
        <v>2615</v>
      </c>
      <c r="D2594">
        <v>3</v>
      </c>
      <c r="E2594">
        <v>3</v>
      </c>
      <c r="F2594">
        <v>12</v>
      </c>
      <c r="G2594">
        <v>2</v>
      </c>
      <c r="H2594">
        <v>0</v>
      </c>
      <c r="I2594">
        <v>-1</v>
      </c>
      <c r="J2594">
        <v>5</v>
      </c>
      <c r="K2594">
        <v>-1</v>
      </c>
      <c r="L2594">
        <v>6</v>
      </c>
      <c r="M2594">
        <v>1</v>
      </c>
      <c r="N2594">
        <v>-1</v>
      </c>
      <c r="O2594">
        <v>-1</v>
      </c>
      <c r="P2594">
        <v>-1</v>
      </c>
      <c r="Q2594">
        <v>-1</v>
      </c>
      <c r="R2594">
        <v>-1</v>
      </c>
      <c r="S2594">
        <v>-2</v>
      </c>
      <c r="T2594">
        <v>-1</v>
      </c>
      <c r="U2594">
        <v>3</v>
      </c>
      <c r="V2594">
        <v>-1</v>
      </c>
      <c r="W2594">
        <v>-1</v>
      </c>
      <c r="X2594">
        <v>-2</v>
      </c>
      <c r="Y2594">
        <v>-2</v>
      </c>
      <c r="Z2594">
        <f>IF(AND(MIN(data!D2594:'data'!K2594, data!M2594:'data'!Y2594)&gt;=0, IF(data!L2594&lt;0, FALSE, data!L2594&lt;=95),COUNTA(data!D2594:'data'!Y2594)=22), 1, 0)</f>
        <v>0</v>
      </c>
      <c r="AA2594">
        <f>IF(data!D2594=3, IF(COUNTIFS(data!A:A, data!A2594, data!G:G, "&lt;&gt;2")=0, 1, 0), 0)</f>
        <v>0</v>
      </c>
      <c r="AB2594">
        <f>IF(AND(data!G2594=2, COUNTIFS(data!A:A, data!A2594, data!G:G, 2) = data!D2594), 1, 0)</f>
        <v>0</v>
      </c>
      <c r="AC2594" t="str">
        <f>IF(AB2594=1, data!D2594, "0")</f>
        <v>0</v>
      </c>
    </row>
    <row r="2595" spans="1:29" x14ac:dyDescent="0.25">
      <c r="A2595" s="1">
        <v>308351</v>
      </c>
      <c r="B2595">
        <v>1</v>
      </c>
      <c r="C2595" s="1" t="s">
        <v>2616</v>
      </c>
      <c r="D2595">
        <v>2</v>
      </c>
      <c r="E2595">
        <v>3</v>
      </c>
      <c r="F2595">
        <v>12</v>
      </c>
      <c r="G2595">
        <v>2</v>
      </c>
      <c r="H2595">
        <v>32</v>
      </c>
      <c r="I2595">
        <v>2</v>
      </c>
      <c r="J2595">
        <v>1</v>
      </c>
      <c r="K2595">
        <v>4</v>
      </c>
      <c r="L2595">
        <v>17</v>
      </c>
      <c r="M2595">
        <v>2</v>
      </c>
      <c r="N2595">
        <v>3</v>
      </c>
      <c r="O2595">
        <v>5</v>
      </c>
      <c r="P2595">
        <v>2</v>
      </c>
      <c r="Q2595">
        <v>0</v>
      </c>
      <c r="R2595">
        <v>-1</v>
      </c>
      <c r="S2595">
        <v>0</v>
      </c>
      <c r="T2595">
        <v>164.9</v>
      </c>
      <c r="U2595">
        <v>-1</v>
      </c>
      <c r="V2595">
        <v>-1</v>
      </c>
      <c r="W2595">
        <v>0.77400000000000002</v>
      </c>
      <c r="X2595">
        <v>1</v>
      </c>
      <c r="Y2595">
        <v>3</v>
      </c>
      <c r="Z2595">
        <f>IF(AND(MIN(data!D2595:'data'!K2595, data!M2595:'data'!Y2595)&gt;=0, IF(data!L2595&lt;0, FALSE, data!L2595&lt;=95),COUNTA(data!D2595:'data'!Y2595)=22), 1, 0)</f>
        <v>0</v>
      </c>
      <c r="AA2595">
        <f>IF(data!D2595=3, IF(COUNTIFS(data!A:A, data!A2595, data!G:G, "&lt;&gt;2")=0, 1, 0), 0)</f>
        <v>0</v>
      </c>
      <c r="AB2595">
        <f>IF(AND(data!G2595=2, COUNTIFS(data!A:A, data!A2595, data!G:G, 2) = data!D2595), 1, 0)</f>
        <v>1</v>
      </c>
      <c r="AC2595">
        <f>IF(AB2595=1, data!D2595, "0")</f>
        <v>2</v>
      </c>
    </row>
    <row r="2596" spans="1:29" x14ac:dyDescent="0.25">
      <c r="A2596" s="1">
        <v>308351</v>
      </c>
      <c r="B2596">
        <v>2</v>
      </c>
      <c r="C2596" s="1" t="s">
        <v>2617</v>
      </c>
      <c r="D2596">
        <v>2</v>
      </c>
      <c r="E2596">
        <v>3</v>
      </c>
      <c r="F2596">
        <v>12</v>
      </c>
      <c r="G2596">
        <v>2</v>
      </c>
      <c r="H2596">
        <v>1</v>
      </c>
      <c r="I2596">
        <v>-1</v>
      </c>
      <c r="J2596">
        <v>2</v>
      </c>
      <c r="K2596">
        <v>-1</v>
      </c>
      <c r="L2596">
        <v>17</v>
      </c>
      <c r="M2596">
        <v>1</v>
      </c>
      <c r="N2596">
        <v>-1</v>
      </c>
      <c r="O2596">
        <v>-1</v>
      </c>
      <c r="P2596">
        <v>-1</v>
      </c>
      <c r="Q2596">
        <v>-1</v>
      </c>
      <c r="R2596">
        <v>-1</v>
      </c>
      <c r="S2596">
        <v>-2</v>
      </c>
      <c r="T2596">
        <v>-1</v>
      </c>
      <c r="U2596">
        <v>10.3</v>
      </c>
      <c r="V2596">
        <v>-1</v>
      </c>
      <c r="W2596">
        <v>-1</v>
      </c>
      <c r="X2596">
        <v>-2</v>
      </c>
      <c r="Y2596">
        <v>-2</v>
      </c>
      <c r="Z2596">
        <f>IF(AND(MIN(data!D2596:'data'!K2596, data!M2596:'data'!Y2596)&gt;=0, IF(data!L2596&lt;0, FALSE, data!L2596&lt;=95),COUNTA(data!D2596:'data'!Y2596)=22), 1, 0)</f>
        <v>0</v>
      </c>
      <c r="AA2596">
        <f>IF(data!D2596=3, IF(COUNTIFS(data!A:A, data!A2596, data!G:G, "&lt;&gt;2")=0, 1, 0), 0)</f>
        <v>0</v>
      </c>
      <c r="AB2596">
        <f>IF(AND(data!G2596=2, COUNTIFS(data!A:A, data!A2596, data!G:G, 2) = data!D2596), 1, 0)</f>
        <v>1</v>
      </c>
      <c r="AC2596">
        <f>IF(AB2596=1, data!D2596, "0")</f>
        <v>2</v>
      </c>
    </row>
    <row r="2597" spans="1:29" x14ac:dyDescent="0.25">
      <c r="A2597" s="1">
        <v>308371</v>
      </c>
      <c r="B2597">
        <v>1</v>
      </c>
      <c r="C2597" s="1" t="s">
        <v>2618</v>
      </c>
      <c r="D2597">
        <v>1</v>
      </c>
      <c r="E2597">
        <v>3</v>
      </c>
      <c r="F2597">
        <v>12</v>
      </c>
      <c r="G2597">
        <v>2</v>
      </c>
      <c r="H2597">
        <v>72</v>
      </c>
      <c r="I2597">
        <v>4</v>
      </c>
      <c r="J2597">
        <v>1</v>
      </c>
      <c r="K2597">
        <v>7</v>
      </c>
      <c r="L2597">
        <v>6</v>
      </c>
      <c r="M2597">
        <v>2</v>
      </c>
      <c r="N2597">
        <v>3</v>
      </c>
      <c r="O2597">
        <v>5</v>
      </c>
      <c r="P2597">
        <v>1</v>
      </c>
      <c r="Q2597">
        <v>0.20200000000000001</v>
      </c>
      <c r="R2597">
        <v>-1</v>
      </c>
      <c r="S2597">
        <v>0</v>
      </c>
      <c r="T2597">
        <v>165</v>
      </c>
      <c r="U2597">
        <v>66.900000000000006</v>
      </c>
      <c r="V2597">
        <v>24.573</v>
      </c>
      <c r="W2597">
        <v>-1</v>
      </c>
      <c r="X2597">
        <v>1</v>
      </c>
      <c r="Y2597">
        <v>3</v>
      </c>
      <c r="Z2597">
        <f>IF(AND(MIN(data!D2597:'data'!K2597, data!M2597:'data'!Y2597)&gt;=0, IF(data!L2597&lt;0, FALSE, data!L2597&lt;=95),COUNTA(data!D2597:'data'!Y2597)=22), 1, 0)</f>
        <v>0</v>
      </c>
      <c r="AA2597">
        <f>IF(data!D2597=3, IF(COUNTIFS(data!A:A, data!A2597, data!G:G, "&lt;&gt;2")=0, 1, 0), 0)</f>
        <v>0</v>
      </c>
      <c r="AB2597">
        <f>IF(AND(data!G2597=2, COUNTIFS(data!A:A, data!A2597, data!G:G, 2) = data!D2597), 1, 0)</f>
        <v>1</v>
      </c>
      <c r="AC2597">
        <f>IF(AB2597=1, data!D2597, "0")</f>
        <v>1</v>
      </c>
    </row>
    <row r="2598" spans="1:29" x14ac:dyDescent="0.25">
      <c r="A2598" s="1">
        <v>309151</v>
      </c>
      <c r="B2598">
        <v>1</v>
      </c>
      <c r="C2598" s="1" t="s">
        <v>2619</v>
      </c>
      <c r="D2598">
        <v>2</v>
      </c>
      <c r="E2598">
        <v>3</v>
      </c>
      <c r="F2598">
        <v>11</v>
      </c>
      <c r="G2598">
        <v>1</v>
      </c>
      <c r="H2598">
        <v>63</v>
      </c>
      <c r="I2598">
        <v>5</v>
      </c>
      <c r="J2598">
        <v>1</v>
      </c>
      <c r="K2598">
        <v>5</v>
      </c>
      <c r="L2598">
        <v>9</v>
      </c>
      <c r="M2598">
        <v>2</v>
      </c>
      <c r="N2598">
        <v>4</v>
      </c>
      <c r="O2598">
        <v>1</v>
      </c>
      <c r="P2598">
        <v>1</v>
      </c>
      <c r="Q2598">
        <v>0.17399999999999999</v>
      </c>
      <c r="R2598">
        <v>-1</v>
      </c>
      <c r="S2598">
        <v>-9</v>
      </c>
      <c r="T2598">
        <v>176.5</v>
      </c>
      <c r="U2598">
        <v>66.2</v>
      </c>
      <c r="V2598">
        <v>21.25</v>
      </c>
      <c r="W2598">
        <v>0.88900000000000001</v>
      </c>
      <c r="X2598">
        <v>1</v>
      </c>
      <c r="Y2598">
        <v>3</v>
      </c>
      <c r="Z2598">
        <f>IF(AND(MIN(data!D2598:'data'!K2598, data!M2598:'data'!Y2598)&gt;=0, IF(data!L2598&lt;0, FALSE, data!L2598&lt;=95),COUNTA(data!D2598:'data'!Y2598)=22), 1, 0)</f>
        <v>0</v>
      </c>
      <c r="AA2598">
        <f>IF(data!D2598=3, IF(COUNTIFS(data!A:A, data!A2598, data!G:G, "&lt;&gt;2")=0, 1, 0), 0)</f>
        <v>0</v>
      </c>
      <c r="AB2598">
        <f>IF(AND(data!G2598=2, COUNTIFS(data!A:A, data!A2598, data!G:G, 2) = data!D2598), 1, 0)</f>
        <v>0</v>
      </c>
      <c r="AC2598" t="str">
        <f>IF(AB2598=1, data!D2598, "0")</f>
        <v>0</v>
      </c>
    </row>
    <row r="2599" spans="1:29" x14ac:dyDescent="0.25">
      <c r="A2599" s="1">
        <v>309151</v>
      </c>
      <c r="B2599">
        <v>2</v>
      </c>
      <c r="C2599" s="1" t="s">
        <v>2620</v>
      </c>
      <c r="D2599">
        <v>2</v>
      </c>
      <c r="E2599">
        <v>3</v>
      </c>
      <c r="F2599">
        <v>11</v>
      </c>
      <c r="G2599">
        <v>1</v>
      </c>
      <c r="H2599">
        <v>19</v>
      </c>
      <c r="I2599">
        <v>1</v>
      </c>
      <c r="J2599">
        <v>1</v>
      </c>
      <c r="K2599">
        <v>5</v>
      </c>
      <c r="L2599">
        <v>9</v>
      </c>
      <c r="M2599">
        <v>2</v>
      </c>
      <c r="N2599">
        <v>3</v>
      </c>
      <c r="O2599">
        <v>5</v>
      </c>
      <c r="P2599">
        <v>1</v>
      </c>
      <c r="Q2599">
        <v>-9</v>
      </c>
      <c r="R2599">
        <v>4</v>
      </c>
      <c r="S2599">
        <v>0</v>
      </c>
      <c r="T2599">
        <v>178.1</v>
      </c>
      <c r="U2599">
        <v>79.5</v>
      </c>
      <c r="V2599">
        <v>25.062999999999999</v>
      </c>
      <c r="W2599">
        <v>0.79700000000000004</v>
      </c>
      <c r="X2599">
        <v>1</v>
      </c>
      <c r="Y2599">
        <v>3</v>
      </c>
      <c r="Z2599">
        <f>IF(AND(MIN(data!D2599:'data'!K2599, data!M2599:'data'!Y2599)&gt;=0, IF(data!L2599&lt;0, FALSE, data!L2599&lt;=95),COUNTA(data!D2599:'data'!Y2599)=22), 1, 0)</f>
        <v>0</v>
      </c>
      <c r="AA2599">
        <f>IF(data!D2599=3, IF(COUNTIFS(data!A:A, data!A2599, data!G:G, "&lt;&gt;2")=0, 1, 0), 0)</f>
        <v>0</v>
      </c>
      <c r="AB2599">
        <f>IF(AND(data!G2599=2, COUNTIFS(data!A:A, data!A2599, data!G:G, 2) = data!D2599), 1, 0)</f>
        <v>0</v>
      </c>
      <c r="AC2599" t="str">
        <f>IF(AB2599=1, data!D2599, "0")</f>
        <v>0</v>
      </c>
    </row>
    <row r="2600" spans="1:29" x14ac:dyDescent="0.25">
      <c r="A2600" s="1">
        <v>309181</v>
      </c>
      <c r="B2600">
        <v>1</v>
      </c>
      <c r="C2600" s="1" t="s">
        <v>2621</v>
      </c>
      <c r="D2600">
        <v>1</v>
      </c>
      <c r="E2600">
        <v>3</v>
      </c>
      <c r="F2600">
        <v>11</v>
      </c>
      <c r="G2600">
        <v>2</v>
      </c>
      <c r="H2600">
        <v>28</v>
      </c>
      <c r="I2600">
        <v>1</v>
      </c>
      <c r="J2600">
        <v>1</v>
      </c>
      <c r="K2600">
        <v>2</v>
      </c>
      <c r="L2600">
        <v>10</v>
      </c>
      <c r="M2600">
        <v>1</v>
      </c>
      <c r="N2600">
        <v>1</v>
      </c>
      <c r="O2600">
        <v>5</v>
      </c>
      <c r="P2600">
        <v>1</v>
      </c>
      <c r="Q2600">
        <v>143</v>
      </c>
      <c r="R2600">
        <v>-1</v>
      </c>
      <c r="S2600">
        <v>0</v>
      </c>
      <c r="T2600">
        <v>176.7</v>
      </c>
      <c r="U2600">
        <v>85.9</v>
      </c>
      <c r="V2600">
        <v>27.512</v>
      </c>
      <c r="W2600">
        <v>0.88800000000000001</v>
      </c>
      <c r="X2600">
        <v>1</v>
      </c>
      <c r="Y2600">
        <v>3</v>
      </c>
      <c r="Z2600">
        <f>IF(AND(MIN(data!D2600:'data'!K2600, data!M2600:'data'!Y2600)&gt;=0, IF(data!L2600&lt;0, FALSE, data!L2600&lt;=95),COUNTA(data!D2600:'data'!Y2600)=22), 1, 0)</f>
        <v>0</v>
      </c>
      <c r="AA2600">
        <f>IF(data!D2600=3, IF(COUNTIFS(data!A:A, data!A2600, data!G:G, "&lt;&gt;2")=0, 1, 0), 0)</f>
        <v>0</v>
      </c>
      <c r="AB2600">
        <f>IF(AND(data!G2600=2, COUNTIFS(data!A:A, data!A2600, data!G:G, 2) = data!D2600), 1, 0)</f>
        <v>1</v>
      </c>
      <c r="AC2600">
        <f>IF(AB2600=1, data!D2600, "0")</f>
        <v>1</v>
      </c>
    </row>
    <row r="2601" spans="1:29" x14ac:dyDescent="0.25">
      <c r="A2601" s="1">
        <v>309251</v>
      </c>
      <c r="B2601">
        <v>1</v>
      </c>
      <c r="C2601" s="1" t="s">
        <v>2622</v>
      </c>
      <c r="D2601">
        <v>1</v>
      </c>
      <c r="E2601">
        <v>3</v>
      </c>
      <c r="F2601">
        <v>11</v>
      </c>
      <c r="G2601">
        <v>2</v>
      </c>
      <c r="H2601">
        <v>80</v>
      </c>
      <c r="I2601">
        <v>5</v>
      </c>
      <c r="J2601">
        <v>1</v>
      </c>
      <c r="K2601">
        <v>7</v>
      </c>
      <c r="L2601">
        <v>5</v>
      </c>
      <c r="M2601">
        <v>4</v>
      </c>
      <c r="N2601">
        <v>2</v>
      </c>
      <c r="O2601">
        <v>5</v>
      </c>
      <c r="P2601">
        <v>1</v>
      </c>
      <c r="Q2601">
        <v>8.6999999999999994E-2</v>
      </c>
      <c r="R2601">
        <v>-1</v>
      </c>
      <c r="S2601">
        <v>3</v>
      </c>
      <c r="T2601">
        <v>150.80000000000001</v>
      </c>
      <c r="U2601">
        <v>101.5</v>
      </c>
      <c r="V2601">
        <v>44.634</v>
      </c>
      <c r="W2601">
        <v>0.90300000000000002</v>
      </c>
      <c r="X2601">
        <v>2</v>
      </c>
      <c r="Y2601">
        <v>1</v>
      </c>
      <c r="Z2601">
        <f>IF(AND(MIN(data!D2601:'data'!K2601, data!M2601:'data'!Y2601)&gt;=0, IF(data!L2601&lt;0, FALSE, data!L2601&lt;=95),COUNTA(data!D2601:'data'!Y2601)=22), 1, 0)</f>
        <v>0</v>
      </c>
      <c r="AA2601">
        <f>IF(data!D2601=3, IF(COUNTIFS(data!A:A, data!A2601, data!G:G, "&lt;&gt;2")=0, 1, 0), 0)</f>
        <v>0</v>
      </c>
      <c r="AB2601">
        <f>IF(AND(data!G2601=2, COUNTIFS(data!A:A, data!A2601, data!G:G, 2) = data!D2601), 1, 0)</f>
        <v>1</v>
      </c>
      <c r="AC2601">
        <f>IF(AB2601=1, data!D2601, "0")</f>
        <v>1</v>
      </c>
    </row>
    <row r="2602" spans="1:29" x14ac:dyDescent="0.25">
      <c r="A2602" s="1">
        <v>309271</v>
      </c>
      <c r="B2602">
        <v>1</v>
      </c>
      <c r="C2602" s="1" t="s">
        <v>2623</v>
      </c>
      <c r="D2602">
        <v>1</v>
      </c>
      <c r="E2602">
        <v>3</v>
      </c>
      <c r="F2602">
        <v>11</v>
      </c>
      <c r="G2602">
        <v>2</v>
      </c>
      <c r="H2602">
        <v>73</v>
      </c>
      <c r="I2602">
        <v>5</v>
      </c>
      <c r="J2602">
        <v>1</v>
      </c>
      <c r="K2602">
        <v>6</v>
      </c>
      <c r="L2602">
        <v>6</v>
      </c>
      <c r="M2602">
        <v>1</v>
      </c>
      <c r="N2602">
        <v>3</v>
      </c>
      <c r="O2602">
        <v>5</v>
      </c>
      <c r="P2602">
        <v>1</v>
      </c>
      <c r="Q2602">
        <v>1.5</v>
      </c>
      <c r="R2602">
        <v>-1</v>
      </c>
      <c r="S2602">
        <v>0</v>
      </c>
      <c r="T2602">
        <v>158.69999999999999</v>
      </c>
      <c r="U2602">
        <v>71.599999999999994</v>
      </c>
      <c r="V2602">
        <v>28.428999999999998</v>
      </c>
      <c r="W2602">
        <v>0.92600000000000005</v>
      </c>
      <c r="X2602">
        <v>2</v>
      </c>
      <c r="Y2602">
        <v>1</v>
      </c>
      <c r="Z2602">
        <f>IF(AND(MIN(data!D2602:'data'!K2602, data!M2602:'data'!Y2602)&gt;=0, IF(data!L2602&lt;0, FALSE, data!L2602&lt;=95),COUNTA(data!D2602:'data'!Y2602)=22), 1, 0)</f>
        <v>0</v>
      </c>
      <c r="AA2602">
        <f>IF(data!D2602=3, IF(COUNTIFS(data!A:A, data!A2602, data!G:G, "&lt;&gt;2")=0, 1, 0), 0)</f>
        <v>0</v>
      </c>
      <c r="AB2602">
        <f>IF(AND(data!G2602=2, COUNTIFS(data!A:A, data!A2602, data!G:G, 2) = data!D2602), 1, 0)</f>
        <v>1</v>
      </c>
      <c r="AC2602">
        <f>IF(AB2602=1, data!D2602, "0")</f>
        <v>1</v>
      </c>
    </row>
    <row r="2603" spans="1:29" x14ac:dyDescent="0.25">
      <c r="A2603" s="1">
        <v>309341</v>
      </c>
      <c r="B2603">
        <v>1</v>
      </c>
      <c r="C2603" s="1" t="s">
        <v>2624</v>
      </c>
      <c r="D2603">
        <v>1</v>
      </c>
      <c r="E2603">
        <v>3</v>
      </c>
      <c r="F2603">
        <v>11</v>
      </c>
      <c r="G2603">
        <v>1</v>
      </c>
      <c r="H2603">
        <v>62</v>
      </c>
      <c r="I2603">
        <v>2</v>
      </c>
      <c r="J2603">
        <v>1</v>
      </c>
      <c r="K2603">
        <v>4</v>
      </c>
      <c r="L2603">
        <v>7</v>
      </c>
      <c r="M2603">
        <v>3</v>
      </c>
      <c r="N2603">
        <v>3</v>
      </c>
      <c r="O2603">
        <v>5</v>
      </c>
      <c r="P2603">
        <v>1</v>
      </c>
      <c r="Q2603">
        <v>5.8000000000000003E-2</v>
      </c>
      <c r="R2603">
        <v>-1</v>
      </c>
      <c r="S2603">
        <v>0</v>
      </c>
      <c r="T2603">
        <v>161</v>
      </c>
      <c r="U2603">
        <v>95.5</v>
      </c>
      <c r="V2603">
        <v>36.843000000000004</v>
      </c>
      <c r="W2603">
        <v>0.98199999999999998</v>
      </c>
      <c r="X2603">
        <v>2</v>
      </c>
      <c r="Y2603">
        <v>1</v>
      </c>
      <c r="Z2603">
        <f>IF(AND(MIN(data!D2603:'data'!K2603, data!M2603:'data'!Y2603)&gt;=0, IF(data!L2603&lt;0, FALSE, data!L2603&lt;=95),COUNTA(data!D2603:'data'!Y2603)=22), 1, 0)</f>
        <v>0</v>
      </c>
      <c r="AA2603">
        <f>IF(data!D2603=3, IF(COUNTIFS(data!A:A, data!A2603, data!G:G, "&lt;&gt;2")=0, 1, 0), 0)</f>
        <v>0</v>
      </c>
      <c r="AB2603">
        <f>IF(AND(data!G2603=2, COUNTIFS(data!A:A, data!A2603, data!G:G, 2) = data!D2603), 1, 0)</f>
        <v>0</v>
      </c>
      <c r="AC2603" t="str">
        <f>IF(AB2603=1, data!D2603, "0")</f>
        <v>0</v>
      </c>
    </row>
    <row r="2604" spans="1:29" x14ac:dyDescent="0.25">
      <c r="A2604" s="1">
        <v>309351</v>
      </c>
      <c r="B2604">
        <v>1</v>
      </c>
      <c r="C2604" s="1" t="s">
        <v>2625</v>
      </c>
      <c r="D2604">
        <v>4</v>
      </c>
      <c r="E2604">
        <v>3</v>
      </c>
      <c r="F2604">
        <v>11</v>
      </c>
      <c r="G2604">
        <v>2</v>
      </c>
      <c r="H2604">
        <v>49</v>
      </c>
      <c r="I2604">
        <v>2</v>
      </c>
      <c r="J2604">
        <v>1</v>
      </c>
      <c r="K2604">
        <v>4</v>
      </c>
      <c r="L2604">
        <v>10</v>
      </c>
      <c r="M2604">
        <v>2</v>
      </c>
      <c r="N2604">
        <v>4</v>
      </c>
      <c r="O2604">
        <v>1</v>
      </c>
      <c r="P2604">
        <v>1</v>
      </c>
      <c r="Q2604">
        <v>3.2589999999999999</v>
      </c>
      <c r="R2604">
        <v>-1</v>
      </c>
      <c r="S2604">
        <v>1</v>
      </c>
      <c r="T2604">
        <v>164.2</v>
      </c>
      <c r="U2604">
        <v>57</v>
      </c>
      <c r="V2604">
        <v>21.140999999999998</v>
      </c>
      <c r="W2604">
        <v>0.79900000000000004</v>
      </c>
      <c r="X2604">
        <v>1</v>
      </c>
      <c r="Y2604">
        <v>3</v>
      </c>
      <c r="Z2604">
        <f>IF(AND(MIN(data!D2604:'data'!K2604, data!M2604:'data'!Y2604)&gt;=0, IF(data!L2604&lt;0, FALSE, data!L2604&lt;=95),COUNTA(data!D2604:'data'!Y2604)=22), 1, 0)</f>
        <v>0</v>
      </c>
      <c r="AA2604">
        <f>IF(data!D2604=3, IF(COUNTIFS(data!A:A, data!A2604, data!G:G, "&lt;&gt;2")=0, 1, 0), 0)</f>
        <v>0</v>
      </c>
      <c r="AB2604">
        <f>IF(AND(data!G2604=2, COUNTIFS(data!A:A, data!A2604, data!G:G, 2) = data!D2604), 1, 0)</f>
        <v>0</v>
      </c>
      <c r="AC2604" t="str">
        <f>IF(AB2604=1, data!D2604, "0")</f>
        <v>0</v>
      </c>
    </row>
    <row r="2605" spans="1:29" x14ac:dyDescent="0.25">
      <c r="A2605" s="1">
        <v>309351</v>
      </c>
      <c r="B2605">
        <v>2</v>
      </c>
      <c r="C2605" s="1" t="s">
        <v>2626</v>
      </c>
      <c r="D2605">
        <v>4</v>
      </c>
      <c r="E2605">
        <v>3</v>
      </c>
      <c r="F2605">
        <v>11</v>
      </c>
      <c r="G2605">
        <v>1</v>
      </c>
      <c r="H2605">
        <v>50</v>
      </c>
      <c r="I2605">
        <v>2</v>
      </c>
      <c r="J2605">
        <v>1</v>
      </c>
      <c r="K2605">
        <v>4</v>
      </c>
      <c r="L2605">
        <v>10</v>
      </c>
      <c r="M2605">
        <v>2</v>
      </c>
      <c r="N2605">
        <v>4</v>
      </c>
      <c r="O2605">
        <v>2</v>
      </c>
      <c r="P2605">
        <v>1</v>
      </c>
      <c r="Q2605">
        <v>18.029</v>
      </c>
      <c r="R2605">
        <v>-1</v>
      </c>
      <c r="S2605">
        <v>1</v>
      </c>
      <c r="T2605">
        <v>174.9</v>
      </c>
      <c r="U2605">
        <v>77.599999999999994</v>
      </c>
      <c r="V2605">
        <v>25.367999999999999</v>
      </c>
      <c r="W2605">
        <v>0.92800000000000005</v>
      </c>
      <c r="X2605">
        <v>2</v>
      </c>
      <c r="Y2605">
        <v>3</v>
      </c>
      <c r="Z2605">
        <f>IF(AND(MIN(data!D2605:'data'!K2605, data!M2605:'data'!Y2605)&gt;=0, IF(data!L2605&lt;0, FALSE, data!L2605&lt;=95),COUNTA(data!D2605:'data'!Y2605)=22), 1, 0)</f>
        <v>0</v>
      </c>
      <c r="AA2605">
        <f>IF(data!D2605=3, IF(COUNTIFS(data!A:A, data!A2605, data!G:G, "&lt;&gt;2")=0, 1, 0), 0)</f>
        <v>0</v>
      </c>
      <c r="AB2605">
        <f>IF(AND(data!G2605=2, COUNTIFS(data!A:A, data!A2605, data!G:G, 2) = data!D2605), 1, 0)</f>
        <v>0</v>
      </c>
      <c r="AC2605" t="str">
        <f>IF(AB2605=1, data!D2605, "0")</f>
        <v>0</v>
      </c>
    </row>
    <row r="2606" spans="1:29" x14ac:dyDescent="0.25">
      <c r="A2606" s="1">
        <v>309351</v>
      </c>
      <c r="B2606">
        <v>3</v>
      </c>
      <c r="C2606" s="1" t="s">
        <v>2627</v>
      </c>
      <c r="D2606">
        <v>4</v>
      </c>
      <c r="E2606">
        <v>3</v>
      </c>
      <c r="F2606">
        <v>11</v>
      </c>
      <c r="G2606">
        <v>1</v>
      </c>
      <c r="H2606">
        <v>13</v>
      </c>
      <c r="I2606">
        <v>-1</v>
      </c>
      <c r="J2606">
        <v>1</v>
      </c>
      <c r="K2606">
        <v>-1</v>
      </c>
      <c r="L2606">
        <v>10</v>
      </c>
      <c r="M2606">
        <v>2</v>
      </c>
      <c r="N2606">
        <v>-1</v>
      </c>
      <c r="O2606">
        <v>-1</v>
      </c>
      <c r="P2606">
        <v>-1</v>
      </c>
      <c r="Q2606">
        <v>-1</v>
      </c>
      <c r="R2606">
        <v>-1</v>
      </c>
      <c r="S2606">
        <v>2</v>
      </c>
      <c r="T2606">
        <v>164.5</v>
      </c>
      <c r="U2606">
        <v>47.3</v>
      </c>
      <c r="V2606">
        <v>17.48</v>
      </c>
      <c r="W2606">
        <v>-1</v>
      </c>
      <c r="X2606">
        <v>1</v>
      </c>
      <c r="Y2606">
        <v>3</v>
      </c>
      <c r="Z2606">
        <f>IF(AND(MIN(data!D2606:'data'!K2606, data!M2606:'data'!Y2606)&gt;=0, IF(data!L2606&lt;0, FALSE, data!L2606&lt;=95),COUNTA(data!D2606:'data'!Y2606)=22), 1, 0)</f>
        <v>0</v>
      </c>
      <c r="AA2606">
        <f>IF(data!D2606=3, IF(COUNTIFS(data!A:A, data!A2606, data!G:G, "&lt;&gt;2")=0, 1, 0), 0)</f>
        <v>0</v>
      </c>
      <c r="AB2606">
        <f>IF(AND(data!G2606=2, COUNTIFS(data!A:A, data!A2606, data!G:G, 2) = data!D2606), 1, 0)</f>
        <v>0</v>
      </c>
      <c r="AC2606" t="str">
        <f>IF(AB2606=1, data!D2606, "0")</f>
        <v>0</v>
      </c>
    </row>
    <row r="2607" spans="1:29" x14ac:dyDescent="0.25">
      <c r="A2607" s="1">
        <v>309351</v>
      </c>
      <c r="B2607">
        <v>4</v>
      </c>
      <c r="C2607" s="1" t="s">
        <v>2628</v>
      </c>
      <c r="D2607">
        <v>4</v>
      </c>
      <c r="E2607">
        <v>3</v>
      </c>
      <c r="F2607">
        <v>11</v>
      </c>
      <c r="G2607">
        <v>1</v>
      </c>
      <c r="H2607">
        <v>9</v>
      </c>
      <c r="I2607">
        <v>-1</v>
      </c>
      <c r="J2607">
        <v>1</v>
      </c>
      <c r="K2607">
        <v>-1</v>
      </c>
      <c r="L2607">
        <v>10</v>
      </c>
      <c r="M2607">
        <v>2</v>
      </c>
      <c r="N2607">
        <v>-1</v>
      </c>
      <c r="O2607">
        <v>-1</v>
      </c>
      <c r="P2607">
        <v>-1</v>
      </c>
      <c r="Q2607">
        <v>-1</v>
      </c>
      <c r="R2607">
        <v>-1</v>
      </c>
      <c r="S2607">
        <v>-2</v>
      </c>
      <c r="T2607">
        <v>139</v>
      </c>
      <c r="U2607">
        <v>29.5</v>
      </c>
      <c r="V2607">
        <v>15.268000000000001</v>
      </c>
      <c r="W2607">
        <v>-1</v>
      </c>
      <c r="X2607">
        <v>-8</v>
      </c>
      <c r="Y2607">
        <v>3</v>
      </c>
      <c r="Z2607">
        <f>IF(AND(MIN(data!D2607:'data'!K2607, data!M2607:'data'!Y2607)&gt;=0, IF(data!L2607&lt;0, FALSE, data!L2607&lt;=95),COUNTA(data!D2607:'data'!Y2607)=22), 1, 0)</f>
        <v>0</v>
      </c>
      <c r="AA2607">
        <f>IF(data!D2607=3, IF(COUNTIFS(data!A:A, data!A2607, data!G:G, "&lt;&gt;2")=0, 1, 0), 0)</f>
        <v>0</v>
      </c>
      <c r="AB2607">
        <f>IF(AND(data!G2607=2, COUNTIFS(data!A:A, data!A2607, data!G:G, 2) = data!D2607), 1, 0)</f>
        <v>0</v>
      </c>
      <c r="AC2607" t="str">
        <f>IF(AB2607=1, data!D2607, "0")</f>
        <v>0</v>
      </c>
    </row>
    <row r="2608" spans="1:29" x14ac:dyDescent="0.25">
      <c r="A2608" s="1">
        <v>310051</v>
      </c>
      <c r="B2608">
        <v>1</v>
      </c>
      <c r="C2608" s="1" t="s">
        <v>2629</v>
      </c>
      <c r="D2608">
        <v>2</v>
      </c>
      <c r="E2608">
        <v>6</v>
      </c>
      <c r="F2608">
        <v>3</v>
      </c>
      <c r="G2608">
        <v>2</v>
      </c>
      <c r="H2608">
        <v>72</v>
      </c>
      <c r="I2608">
        <v>5</v>
      </c>
      <c r="J2608">
        <v>1</v>
      </c>
      <c r="K2608">
        <v>6</v>
      </c>
      <c r="L2608">
        <v>97</v>
      </c>
      <c r="M2608">
        <v>1</v>
      </c>
      <c r="N2608">
        <v>3</v>
      </c>
      <c r="O2608">
        <v>5</v>
      </c>
      <c r="P2608">
        <v>1</v>
      </c>
      <c r="Q2608">
        <v>0.317</v>
      </c>
      <c r="R2608">
        <v>-1</v>
      </c>
      <c r="S2608">
        <v>0</v>
      </c>
      <c r="T2608">
        <v>154</v>
      </c>
      <c r="U2608">
        <v>60.2</v>
      </c>
      <c r="V2608">
        <v>25.384</v>
      </c>
      <c r="W2608">
        <v>0.82099999999999995</v>
      </c>
      <c r="X2608">
        <v>1</v>
      </c>
      <c r="Y2608">
        <v>1</v>
      </c>
      <c r="Z2608">
        <f>IF(AND(MIN(data!D2608:'data'!K2608, data!M2608:'data'!Y2608)&gt;=0, IF(data!L2608&lt;0, FALSE, data!L2608&lt;=95),COUNTA(data!D2608:'data'!Y2608)=22), 1, 0)</f>
        <v>0</v>
      </c>
      <c r="AA2608">
        <f>IF(data!D2608=3, IF(COUNTIFS(data!A:A, data!A2608, data!G:G, "&lt;&gt;2")=0, 1, 0), 0)</f>
        <v>0</v>
      </c>
      <c r="AB2608">
        <f>IF(AND(data!G2608=2, COUNTIFS(data!A:A, data!A2608, data!G:G, 2) = data!D2608), 1, 0)</f>
        <v>1</v>
      </c>
      <c r="AC2608">
        <f>IF(AB2608=1, data!D2608, "0")</f>
        <v>2</v>
      </c>
    </row>
    <row r="2609" spans="1:29" x14ac:dyDescent="0.25">
      <c r="A2609" s="1">
        <v>310051</v>
      </c>
      <c r="B2609">
        <v>2</v>
      </c>
      <c r="C2609" s="1" t="s">
        <v>2630</v>
      </c>
      <c r="D2609">
        <v>2</v>
      </c>
      <c r="E2609">
        <v>6</v>
      </c>
      <c r="F2609">
        <v>3</v>
      </c>
      <c r="G2609">
        <v>2</v>
      </c>
      <c r="H2609">
        <v>30</v>
      </c>
      <c r="I2609">
        <v>1</v>
      </c>
      <c r="J2609">
        <v>1</v>
      </c>
      <c r="K2609">
        <v>1</v>
      </c>
      <c r="L2609">
        <v>97</v>
      </c>
      <c r="M2609">
        <v>1</v>
      </c>
      <c r="N2609">
        <v>1</v>
      </c>
      <c r="O2609">
        <v>5</v>
      </c>
      <c r="P2609">
        <v>1</v>
      </c>
      <c r="Q2609">
        <v>2.1629999999999998</v>
      </c>
      <c r="R2609">
        <v>-1</v>
      </c>
      <c r="S2609">
        <v>2</v>
      </c>
      <c r="T2609">
        <v>161.19999999999999</v>
      </c>
      <c r="U2609">
        <v>52.2</v>
      </c>
      <c r="V2609">
        <v>20.088000000000001</v>
      </c>
      <c r="W2609">
        <v>0.74199999999999999</v>
      </c>
      <c r="X2609">
        <v>1</v>
      </c>
      <c r="Y2609">
        <v>3</v>
      </c>
      <c r="Z2609">
        <f>IF(AND(MIN(data!D2609:'data'!K2609, data!M2609:'data'!Y2609)&gt;=0, IF(data!L2609&lt;0, FALSE, data!L2609&lt;=95),COUNTA(data!D2609:'data'!Y2609)=22), 1, 0)</f>
        <v>0</v>
      </c>
      <c r="AA2609">
        <f>IF(data!D2609=3, IF(COUNTIFS(data!A:A, data!A2609, data!G:G, "&lt;&gt;2")=0, 1, 0), 0)</f>
        <v>0</v>
      </c>
      <c r="AB2609">
        <f>IF(AND(data!G2609=2, COUNTIFS(data!A:A, data!A2609, data!G:G, 2) = data!D2609), 1, 0)</f>
        <v>1</v>
      </c>
      <c r="AC2609">
        <f>IF(AB2609=1, data!D2609, "0")</f>
        <v>2</v>
      </c>
    </row>
    <row r="2610" spans="1:29" x14ac:dyDescent="0.25">
      <c r="A2610" s="1">
        <v>310151</v>
      </c>
      <c r="B2610">
        <v>1</v>
      </c>
      <c r="C2610" s="1" t="s">
        <v>2631</v>
      </c>
      <c r="D2610">
        <v>2</v>
      </c>
      <c r="E2610">
        <v>6</v>
      </c>
      <c r="F2610">
        <v>3</v>
      </c>
      <c r="G2610">
        <v>2</v>
      </c>
      <c r="H2610">
        <v>54</v>
      </c>
      <c r="I2610">
        <v>5</v>
      </c>
      <c r="J2610">
        <v>1</v>
      </c>
      <c r="K2610">
        <v>6</v>
      </c>
      <c r="L2610">
        <v>10</v>
      </c>
      <c r="M2610">
        <v>1</v>
      </c>
      <c r="N2610">
        <v>1</v>
      </c>
      <c r="O2610">
        <v>5</v>
      </c>
      <c r="P2610">
        <v>1</v>
      </c>
      <c r="Q2610">
        <v>1.5289999999999999</v>
      </c>
      <c r="R2610">
        <v>-1</v>
      </c>
      <c r="S2610">
        <v>1</v>
      </c>
      <c r="T2610">
        <v>169.1</v>
      </c>
      <c r="U2610">
        <v>73.2</v>
      </c>
      <c r="V2610">
        <v>25.599</v>
      </c>
      <c r="W2610">
        <v>0.81499999999999995</v>
      </c>
      <c r="X2610">
        <v>2</v>
      </c>
      <c r="Y2610">
        <v>1</v>
      </c>
      <c r="Z2610">
        <f>IF(AND(MIN(data!D2610:'data'!K2610, data!M2610:'data'!Y2610)&gt;=0, IF(data!L2610&lt;0, FALSE, data!L2610&lt;=95),COUNTA(data!D2610:'data'!Y2610)=22), 1, 0)</f>
        <v>0</v>
      </c>
      <c r="AA2610">
        <f>IF(data!D2610=3, IF(COUNTIFS(data!A:A, data!A2610, data!G:G, "&lt;&gt;2")=0, 1, 0), 0)</f>
        <v>0</v>
      </c>
      <c r="AB2610">
        <f>IF(AND(data!G2610=2, COUNTIFS(data!A:A, data!A2610, data!G:G, 2) = data!D2610), 1, 0)</f>
        <v>0</v>
      </c>
      <c r="AC2610" t="str">
        <f>IF(AB2610=1, data!D2610, "0")</f>
        <v>0</v>
      </c>
    </row>
    <row r="2611" spans="1:29" x14ac:dyDescent="0.25">
      <c r="A2611" s="1">
        <v>310151</v>
      </c>
      <c r="B2611">
        <v>2</v>
      </c>
      <c r="C2611" s="1" t="s">
        <v>2632</v>
      </c>
      <c r="D2611">
        <v>2</v>
      </c>
      <c r="E2611">
        <v>6</v>
      </c>
      <c r="F2611">
        <v>3</v>
      </c>
      <c r="G2611">
        <v>1</v>
      </c>
      <c r="H2611">
        <v>23</v>
      </c>
      <c r="I2611">
        <v>1</v>
      </c>
      <c r="J2611">
        <v>1</v>
      </c>
      <c r="K2611">
        <v>3</v>
      </c>
      <c r="L2611">
        <v>10</v>
      </c>
      <c r="M2611">
        <v>1</v>
      </c>
      <c r="N2611">
        <v>4</v>
      </c>
      <c r="O2611">
        <v>1</v>
      </c>
      <c r="P2611">
        <v>1</v>
      </c>
      <c r="Q2611">
        <v>15.605</v>
      </c>
      <c r="R2611">
        <v>4</v>
      </c>
      <c r="S2611">
        <v>0</v>
      </c>
      <c r="T2611">
        <v>175.6</v>
      </c>
      <c r="U2611">
        <v>65.099999999999994</v>
      </c>
      <c r="V2611">
        <v>21.111999999999998</v>
      </c>
      <c r="W2611">
        <v>0.80500000000000005</v>
      </c>
      <c r="X2611">
        <v>-8</v>
      </c>
      <c r="Y2611">
        <v>3</v>
      </c>
      <c r="Z2611">
        <f>IF(AND(MIN(data!D2611:'data'!K2611, data!M2611:'data'!Y2611)&gt;=0, IF(data!L2611&lt;0, FALSE, data!L2611&lt;=95),COUNTA(data!D2611:'data'!Y2611)=22), 1, 0)</f>
        <v>0</v>
      </c>
      <c r="AA2611">
        <f>IF(data!D2611=3, IF(COUNTIFS(data!A:A, data!A2611, data!G:G, "&lt;&gt;2")=0, 1, 0), 0)</f>
        <v>0</v>
      </c>
      <c r="AB2611">
        <f>IF(AND(data!G2611=2, COUNTIFS(data!A:A, data!A2611, data!G:G, 2) = data!D2611), 1, 0)</f>
        <v>0</v>
      </c>
      <c r="AC2611" t="str">
        <f>IF(AB2611=1, data!D2611, "0")</f>
        <v>0</v>
      </c>
    </row>
    <row r="2612" spans="1:29" x14ac:dyDescent="0.25">
      <c r="A2612" s="1">
        <v>310201</v>
      </c>
      <c r="B2612">
        <v>1</v>
      </c>
      <c r="C2612" s="1" t="s">
        <v>2633</v>
      </c>
      <c r="D2612">
        <v>1</v>
      </c>
      <c r="E2612">
        <v>6</v>
      </c>
      <c r="F2612">
        <v>3</v>
      </c>
      <c r="G2612">
        <v>1</v>
      </c>
      <c r="H2612">
        <v>57</v>
      </c>
      <c r="I2612">
        <v>4</v>
      </c>
      <c r="J2612">
        <v>1</v>
      </c>
      <c r="K2612">
        <v>3</v>
      </c>
      <c r="L2612">
        <v>9</v>
      </c>
      <c r="M2612">
        <v>2</v>
      </c>
      <c r="N2612">
        <v>3</v>
      </c>
      <c r="O2612">
        <v>5</v>
      </c>
      <c r="P2612">
        <v>1</v>
      </c>
      <c r="Q2612">
        <v>0.60699999999999998</v>
      </c>
      <c r="R2612">
        <v>-1</v>
      </c>
      <c r="S2612">
        <v>0</v>
      </c>
      <c r="T2612">
        <v>156.6</v>
      </c>
      <c r="U2612">
        <v>62.7</v>
      </c>
      <c r="V2612">
        <v>25.567</v>
      </c>
      <c r="W2612">
        <v>0.86599999999999999</v>
      </c>
      <c r="X2612">
        <v>2</v>
      </c>
      <c r="Y2612">
        <v>1</v>
      </c>
      <c r="Z2612">
        <f>IF(AND(MIN(data!D2612:'data'!K2612, data!M2612:'data'!Y2612)&gt;=0, IF(data!L2612&lt;0, FALSE, data!L2612&lt;=95),COUNTA(data!D2612:'data'!Y2612)=22), 1, 0)</f>
        <v>0</v>
      </c>
      <c r="AA2612">
        <f>IF(data!D2612=3, IF(COUNTIFS(data!A:A, data!A2612, data!G:G, "&lt;&gt;2")=0, 1, 0), 0)</f>
        <v>0</v>
      </c>
      <c r="AB2612">
        <f>IF(AND(data!G2612=2, COUNTIFS(data!A:A, data!A2612, data!G:G, 2) = data!D2612), 1, 0)</f>
        <v>0</v>
      </c>
      <c r="AC2612" t="str">
        <f>IF(AB2612=1, data!D2612, "0")</f>
        <v>0</v>
      </c>
    </row>
    <row r="2613" spans="1:29" x14ac:dyDescent="0.25">
      <c r="A2613" s="1">
        <v>310251</v>
      </c>
      <c r="B2613">
        <v>1</v>
      </c>
      <c r="C2613" s="1" t="s">
        <v>2634</v>
      </c>
      <c r="D2613">
        <v>2</v>
      </c>
      <c r="E2613">
        <v>6</v>
      </c>
      <c r="F2613">
        <v>3</v>
      </c>
      <c r="G2613">
        <v>2</v>
      </c>
      <c r="H2613">
        <v>36</v>
      </c>
      <c r="I2613">
        <v>4</v>
      </c>
      <c r="J2613">
        <v>1</v>
      </c>
      <c r="K2613">
        <v>2</v>
      </c>
      <c r="L2613">
        <v>5</v>
      </c>
      <c r="M2613">
        <v>2</v>
      </c>
      <c r="N2613">
        <v>2</v>
      </c>
      <c r="O2613">
        <v>5</v>
      </c>
      <c r="P2613">
        <v>1</v>
      </c>
      <c r="Q2613">
        <v>7.73</v>
      </c>
      <c r="R2613">
        <v>-1</v>
      </c>
      <c r="S2613">
        <v>9</v>
      </c>
      <c r="T2613">
        <v>158.69999999999999</v>
      </c>
      <c r="U2613">
        <v>68.099999999999994</v>
      </c>
      <c r="V2613">
        <v>27.039000000000001</v>
      </c>
      <c r="W2613">
        <v>0.879</v>
      </c>
      <c r="X2613">
        <v>2</v>
      </c>
      <c r="Y2613">
        <v>1</v>
      </c>
      <c r="Z2613">
        <f>IF(AND(MIN(data!D2613:'data'!K2613, data!M2613:'data'!Y2613)&gt;=0, IF(data!L2613&lt;0, FALSE, data!L2613&lt;=95),COUNTA(data!D2613:'data'!Y2613)=22), 1, 0)</f>
        <v>0</v>
      </c>
      <c r="AA2613">
        <f>IF(data!D2613=3, IF(COUNTIFS(data!A:A, data!A2613, data!G:G, "&lt;&gt;2")=0, 1, 0), 0)</f>
        <v>0</v>
      </c>
      <c r="AB2613">
        <f>IF(AND(data!G2613=2, COUNTIFS(data!A:A, data!A2613, data!G:G, 2) = data!D2613), 1, 0)</f>
        <v>1</v>
      </c>
      <c r="AC2613">
        <f>IF(AB2613=1, data!D2613, "0")</f>
        <v>2</v>
      </c>
    </row>
    <row r="2614" spans="1:29" x14ac:dyDescent="0.25">
      <c r="A2614" s="1">
        <v>310251</v>
      </c>
      <c r="B2614">
        <v>2</v>
      </c>
      <c r="C2614" s="1" t="s">
        <v>2635</v>
      </c>
      <c r="D2614">
        <v>2</v>
      </c>
      <c r="E2614">
        <v>6</v>
      </c>
      <c r="F2614">
        <v>3</v>
      </c>
      <c r="G2614">
        <v>2</v>
      </c>
      <c r="H2614">
        <v>2</v>
      </c>
      <c r="I2614">
        <v>-1</v>
      </c>
      <c r="J2614">
        <v>1</v>
      </c>
      <c r="K2614">
        <v>-1</v>
      </c>
      <c r="L2614">
        <v>5</v>
      </c>
      <c r="M2614">
        <v>2</v>
      </c>
      <c r="N2614">
        <v>-1</v>
      </c>
      <c r="O2614">
        <v>-1</v>
      </c>
      <c r="P2614">
        <v>-1</v>
      </c>
      <c r="Q2614">
        <v>-1</v>
      </c>
      <c r="R2614">
        <v>-1</v>
      </c>
      <c r="S2614">
        <v>-2</v>
      </c>
      <c r="T2614">
        <v>91.9</v>
      </c>
      <c r="U2614">
        <v>12.5</v>
      </c>
      <c r="V2614">
        <v>14.801</v>
      </c>
      <c r="W2614">
        <v>-1</v>
      </c>
      <c r="X2614">
        <v>-2</v>
      </c>
      <c r="Y2614">
        <v>-2</v>
      </c>
      <c r="Z2614">
        <f>IF(AND(MIN(data!D2614:'data'!K2614, data!M2614:'data'!Y2614)&gt;=0, IF(data!L2614&lt;0, FALSE, data!L2614&lt;=95),COUNTA(data!D2614:'data'!Y2614)=22), 1, 0)</f>
        <v>0</v>
      </c>
      <c r="AA2614">
        <f>IF(data!D2614=3, IF(COUNTIFS(data!A:A, data!A2614, data!G:G, "&lt;&gt;2")=0, 1, 0), 0)</f>
        <v>0</v>
      </c>
      <c r="AB2614">
        <f>IF(AND(data!G2614=2, COUNTIFS(data!A:A, data!A2614, data!G:G, 2) = data!D2614), 1, 0)</f>
        <v>1</v>
      </c>
      <c r="AC2614">
        <f>IF(AB2614=1, data!D2614, "0")</f>
        <v>2</v>
      </c>
    </row>
    <row r="2615" spans="1:29" x14ac:dyDescent="0.25">
      <c r="A2615" s="1">
        <v>310271</v>
      </c>
      <c r="B2615">
        <v>1</v>
      </c>
      <c r="C2615" s="1" t="s">
        <v>2636</v>
      </c>
      <c r="D2615">
        <v>1</v>
      </c>
      <c r="E2615">
        <v>6</v>
      </c>
      <c r="F2615">
        <v>3</v>
      </c>
      <c r="G2615">
        <v>1</v>
      </c>
      <c r="H2615">
        <v>72</v>
      </c>
      <c r="I2615">
        <v>5</v>
      </c>
      <c r="J2615">
        <v>1</v>
      </c>
      <c r="K2615">
        <v>4</v>
      </c>
      <c r="L2615">
        <v>6</v>
      </c>
      <c r="M2615">
        <v>2</v>
      </c>
      <c r="N2615">
        <v>2</v>
      </c>
      <c r="O2615">
        <v>5</v>
      </c>
      <c r="P2615">
        <v>1</v>
      </c>
      <c r="Q2615">
        <v>3.1440000000000001</v>
      </c>
      <c r="R2615">
        <v>-1</v>
      </c>
      <c r="S2615">
        <v>0</v>
      </c>
      <c r="T2615">
        <v>168.7</v>
      </c>
      <c r="U2615">
        <v>64.7</v>
      </c>
      <c r="V2615">
        <v>22.734000000000002</v>
      </c>
      <c r="W2615">
        <v>0.83699999999999997</v>
      </c>
      <c r="X2615">
        <v>1</v>
      </c>
      <c r="Y2615">
        <v>3</v>
      </c>
      <c r="Z2615">
        <f>IF(AND(MIN(data!D2615:'data'!K2615, data!M2615:'data'!Y2615)&gt;=0, IF(data!L2615&lt;0, FALSE, data!L2615&lt;=95),COUNTA(data!D2615:'data'!Y2615)=22), 1, 0)</f>
        <v>0</v>
      </c>
      <c r="AA2615">
        <f>IF(data!D2615=3, IF(COUNTIFS(data!A:A, data!A2615, data!G:G, "&lt;&gt;2")=0, 1, 0), 0)</f>
        <v>0</v>
      </c>
      <c r="AB2615">
        <f>IF(AND(data!G2615=2, COUNTIFS(data!A:A, data!A2615, data!G:G, 2) = data!D2615), 1, 0)</f>
        <v>0</v>
      </c>
      <c r="AC2615" t="str">
        <f>IF(AB2615=1, data!D2615, "0")</f>
        <v>0</v>
      </c>
    </row>
    <row r="2616" spans="1:29" x14ac:dyDescent="0.25">
      <c r="A2616" s="1">
        <v>310341</v>
      </c>
      <c r="B2616">
        <v>1</v>
      </c>
      <c r="C2616" s="1" t="s">
        <v>2637</v>
      </c>
      <c r="D2616">
        <v>3</v>
      </c>
      <c r="E2616">
        <v>6</v>
      </c>
      <c r="F2616">
        <v>3</v>
      </c>
      <c r="G2616">
        <v>2</v>
      </c>
      <c r="H2616">
        <v>36</v>
      </c>
      <c r="I2616">
        <v>1</v>
      </c>
      <c r="J2616">
        <v>1</v>
      </c>
      <c r="K2616">
        <v>3</v>
      </c>
      <c r="L2616">
        <v>6</v>
      </c>
      <c r="M2616">
        <v>2</v>
      </c>
      <c r="N2616">
        <v>3</v>
      </c>
      <c r="O2616">
        <v>5</v>
      </c>
      <c r="P2616">
        <v>1</v>
      </c>
      <c r="Q2616">
        <v>2.2789999999999999</v>
      </c>
      <c r="R2616">
        <v>-1</v>
      </c>
      <c r="S2616">
        <v>0</v>
      </c>
      <c r="T2616">
        <v>158.4</v>
      </c>
      <c r="U2616">
        <v>65.900000000000006</v>
      </c>
      <c r="V2616">
        <v>26.265000000000001</v>
      </c>
      <c r="W2616">
        <v>0.84899999999999998</v>
      </c>
      <c r="X2616">
        <v>1</v>
      </c>
      <c r="Y2616">
        <v>3</v>
      </c>
      <c r="Z2616">
        <f>IF(AND(MIN(data!D2616:'data'!K2616, data!M2616:'data'!Y2616)&gt;=0, IF(data!L2616&lt;0, FALSE, data!L2616&lt;=95),COUNTA(data!D2616:'data'!Y2616)=22), 1, 0)</f>
        <v>0</v>
      </c>
      <c r="AA2616">
        <f>IF(data!D2616=3, IF(COUNTIFS(data!A:A, data!A2616, data!G:G, "&lt;&gt;2")=0, 1, 0), 0)</f>
        <v>1</v>
      </c>
      <c r="AB2616">
        <f>IF(AND(data!G2616=2, COUNTIFS(data!A:A, data!A2616, data!G:G, 2) = data!D2616), 1, 0)</f>
        <v>1</v>
      </c>
      <c r="AC2616">
        <f>IF(AB2616=1, data!D2616, "0")</f>
        <v>3</v>
      </c>
    </row>
    <row r="2617" spans="1:29" x14ac:dyDescent="0.25">
      <c r="A2617" s="1">
        <v>310341</v>
      </c>
      <c r="B2617">
        <v>2</v>
      </c>
      <c r="C2617" s="1" t="s">
        <v>2638</v>
      </c>
      <c r="D2617">
        <v>3</v>
      </c>
      <c r="E2617">
        <v>6</v>
      </c>
      <c r="F2617">
        <v>3</v>
      </c>
      <c r="G2617">
        <v>2</v>
      </c>
      <c r="H2617">
        <v>9</v>
      </c>
      <c r="I2617">
        <v>-1</v>
      </c>
      <c r="J2617">
        <v>1</v>
      </c>
      <c r="K2617">
        <v>-1</v>
      </c>
      <c r="L2617">
        <v>6</v>
      </c>
      <c r="M2617">
        <v>2</v>
      </c>
      <c r="N2617">
        <v>-1</v>
      </c>
      <c r="O2617">
        <v>-1</v>
      </c>
      <c r="P2617">
        <v>-1</v>
      </c>
      <c r="Q2617">
        <v>-1</v>
      </c>
      <c r="R2617">
        <v>-1</v>
      </c>
      <c r="S2617">
        <v>-2</v>
      </c>
      <c r="T2617">
        <v>142.19999999999999</v>
      </c>
      <c r="U2617">
        <v>-1</v>
      </c>
      <c r="V2617">
        <v>-1</v>
      </c>
      <c r="W2617">
        <v>-1</v>
      </c>
      <c r="X2617">
        <v>-8</v>
      </c>
      <c r="Y2617">
        <v>3</v>
      </c>
      <c r="Z2617">
        <f>IF(AND(MIN(data!D2617:'data'!K2617, data!M2617:'data'!Y2617)&gt;=0, IF(data!L2617&lt;0, FALSE, data!L2617&lt;=95),COUNTA(data!D2617:'data'!Y2617)=22), 1, 0)</f>
        <v>0</v>
      </c>
      <c r="AA2617">
        <f>IF(data!D2617=3, IF(COUNTIFS(data!A:A, data!A2617, data!G:G, "&lt;&gt;2")=0, 1, 0), 0)</f>
        <v>1</v>
      </c>
      <c r="AB2617">
        <f>IF(AND(data!G2617=2, COUNTIFS(data!A:A, data!A2617, data!G:G, 2) = data!D2617), 1, 0)</f>
        <v>1</v>
      </c>
      <c r="AC2617">
        <f>IF(AB2617=1, data!D2617, "0")</f>
        <v>3</v>
      </c>
    </row>
    <row r="2618" spans="1:29" x14ac:dyDescent="0.25">
      <c r="A2618" s="1">
        <v>310341</v>
      </c>
      <c r="B2618">
        <v>3</v>
      </c>
      <c r="C2618" s="1" t="s">
        <v>2639</v>
      </c>
      <c r="D2618">
        <v>3</v>
      </c>
      <c r="E2618">
        <v>6</v>
      </c>
      <c r="F2618">
        <v>3</v>
      </c>
      <c r="G2618">
        <v>2</v>
      </c>
      <c r="H2618">
        <v>7</v>
      </c>
      <c r="I2618">
        <v>-1</v>
      </c>
      <c r="J2618">
        <v>1</v>
      </c>
      <c r="K2618">
        <v>-1</v>
      </c>
      <c r="L2618">
        <v>6</v>
      </c>
      <c r="M2618">
        <v>3</v>
      </c>
      <c r="N2618">
        <v>-1</v>
      </c>
      <c r="O2618">
        <v>-1</v>
      </c>
      <c r="P2618">
        <v>-1</v>
      </c>
      <c r="Q2618">
        <v>-1</v>
      </c>
      <c r="R2618">
        <v>-1</v>
      </c>
      <c r="S2618">
        <v>-2</v>
      </c>
      <c r="T2618">
        <v>121.8</v>
      </c>
      <c r="U2618">
        <v>24.6</v>
      </c>
      <c r="V2618">
        <v>16.582000000000001</v>
      </c>
      <c r="W2618">
        <v>-1</v>
      </c>
      <c r="X2618">
        <v>-2</v>
      </c>
      <c r="Y2618">
        <v>-2</v>
      </c>
      <c r="Z2618">
        <f>IF(AND(MIN(data!D2618:'data'!K2618, data!M2618:'data'!Y2618)&gt;=0, IF(data!L2618&lt;0, FALSE, data!L2618&lt;=95),COUNTA(data!D2618:'data'!Y2618)=22), 1, 0)</f>
        <v>0</v>
      </c>
      <c r="AA2618">
        <f>IF(data!D2618=3, IF(COUNTIFS(data!A:A, data!A2618, data!G:G, "&lt;&gt;2")=0, 1, 0), 0)</f>
        <v>1</v>
      </c>
      <c r="AB2618">
        <f>IF(AND(data!G2618=2, COUNTIFS(data!A:A, data!A2618, data!G:G, 2) = data!D2618), 1, 0)</f>
        <v>1</v>
      </c>
      <c r="AC2618">
        <f>IF(AB2618=1, data!D2618, "0")</f>
        <v>3</v>
      </c>
    </row>
    <row r="2619" spans="1:29" x14ac:dyDescent="0.25">
      <c r="A2619" s="1">
        <v>310351</v>
      </c>
      <c r="B2619">
        <v>1</v>
      </c>
      <c r="C2619" s="1" t="s">
        <v>2640</v>
      </c>
      <c r="D2619">
        <v>2</v>
      </c>
      <c r="E2619">
        <v>6</v>
      </c>
      <c r="F2619">
        <v>3</v>
      </c>
      <c r="G2619">
        <v>1</v>
      </c>
      <c r="H2619">
        <v>61</v>
      </c>
      <c r="I2619">
        <v>2</v>
      </c>
      <c r="J2619">
        <v>1</v>
      </c>
      <c r="K2619">
        <v>1</v>
      </c>
      <c r="L2619">
        <v>18</v>
      </c>
      <c r="M2619">
        <v>2</v>
      </c>
      <c r="N2619">
        <v>3</v>
      </c>
      <c r="O2619">
        <v>5</v>
      </c>
      <c r="P2619">
        <v>1</v>
      </c>
      <c r="Q2619">
        <v>11.5</v>
      </c>
      <c r="R2619">
        <v>-1</v>
      </c>
      <c r="S2619">
        <v>0</v>
      </c>
      <c r="T2619">
        <v>171.2</v>
      </c>
      <c r="U2619">
        <v>77.099999999999994</v>
      </c>
      <c r="V2619">
        <v>26.306000000000001</v>
      </c>
      <c r="W2619">
        <v>0.92700000000000005</v>
      </c>
      <c r="X2619">
        <v>1</v>
      </c>
      <c r="Y2619">
        <v>3</v>
      </c>
      <c r="Z2619">
        <f>IF(AND(MIN(data!D2619:'data'!K2619, data!M2619:'data'!Y2619)&gt;=0, IF(data!L2619&lt;0, FALSE, data!L2619&lt;=95),COUNTA(data!D2619:'data'!Y2619)=22), 1, 0)</f>
        <v>0</v>
      </c>
      <c r="AA2619">
        <f>IF(data!D2619=3, IF(COUNTIFS(data!A:A, data!A2619, data!G:G, "&lt;&gt;2")=0, 1, 0), 0)</f>
        <v>0</v>
      </c>
      <c r="AB2619">
        <f>IF(AND(data!G2619=2, COUNTIFS(data!A:A, data!A2619, data!G:G, 2) = data!D2619), 1, 0)</f>
        <v>0</v>
      </c>
      <c r="AC2619" t="str">
        <f>IF(AB2619=1, data!D2619, "0")</f>
        <v>0</v>
      </c>
    </row>
    <row r="2620" spans="1:29" x14ac:dyDescent="0.25">
      <c r="A2620" s="1">
        <v>310351</v>
      </c>
      <c r="B2620">
        <v>2</v>
      </c>
      <c r="C2620" s="1" t="s">
        <v>2641</v>
      </c>
      <c r="D2620">
        <v>2</v>
      </c>
      <c r="E2620">
        <v>6</v>
      </c>
      <c r="F2620">
        <v>3</v>
      </c>
      <c r="G2620">
        <v>2</v>
      </c>
      <c r="H2620">
        <v>58</v>
      </c>
      <c r="I2620">
        <v>2</v>
      </c>
      <c r="J2620">
        <v>1</v>
      </c>
      <c r="K2620">
        <v>6</v>
      </c>
      <c r="L2620">
        <v>18</v>
      </c>
      <c r="M2620">
        <v>2</v>
      </c>
      <c r="N2620">
        <v>3</v>
      </c>
      <c r="O2620">
        <v>5</v>
      </c>
      <c r="P2620">
        <v>1</v>
      </c>
      <c r="Q2620">
        <v>7.1150000000000002</v>
      </c>
      <c r="R2620">
        <v>-1</v>
      </c>
      <c r="S2620">
        <v>0</v>
      </c>
      <c r="T2620">
        <v>164.2</v>
      </c>
      <c r="U2620">
        <v>70.2</v>
      </c>
      <c r="V2620">
        <v>26.036999999999999</v>
      </c>
      <c r="W2620">
        <v>0.86099999999999999</v>
      </c>
      <c r="X2620">
        <v>2</v>
      </c>
      <c r="Y2620">
        <v>3</v>
      </c>
      <c r="Z2620">
        <f>IF(AND(MIN(data!D2620:'data'!K2620, data!M2620:'data'!Y2620)&gt;=0, IF(data!L2620&lt;0, FALSE, data!L2620&lt;=95),COUNTA(data!D2620:'data'!Y2620)=22), 1, 0)</f>
        <v>0</v>
      </c>
      <c r="AA2620">
        <f>IF(data!D2620=3, IF(COUNTIFS(data!A:A, data!A2620, data!G:G, "&lt;&gt;2")=0, 1, 0), 0)</f>
        <v>0</v>
      </c>
      <c r="AB2620">
        <f>IF(AND(data!G2620=2, COUNTIFS(data!A:A, data!A2620, data!G:G, 2) = data!D2620), 1, 0)</f>
        <v>0</v>
      </c>
      <c r="AC2620" t="str">
        <f>IF(AB2620=1, data!D2620, "0")</f>
        <v>0</v>
      </c>
    </row>
    <row r="2621" spans="1:29" x14ac:dyDescent="0.25">
      <c r="A2621" s="1">
        <v>310371</v>
      </c>
      <c r="B2621">
        <v>1</v>
      </c>
      <c r="C2621" s="1" t="s">
        <v>2642</v>
      </c>
      <c r="D2621">
        <v>3</v>
      </c>
      <c r="E2621">
        <v>6</v>
      </c>
      <c r="F2621">
        <v>3</v>
      </c>
      <c r="G2621">
        <v>1</v>
      </c>
      <c r="H2621">
        <v>29</v>
      </c>
      <c r="I2621">
        <v>4</v>
      </c>
      <c r="J2621">
        <v>1</v>
      </c>
      <c r="K2621">
        <v>4</v>
      </c>
      <c r="L2621">
        <v>96</v>
      </c>
      <c r="M2621">
        <v>2</v>
      </c>
      <c r="N2621">
        <v>4</v>
      </c>
      <c r="O2621">
        <v>3</v>
      </c>
      <c r="P2621">
        <v>1</v>
      </c>
      <c r="Q2621">
        <v>82</v>
      </c>
      <c r="R2621">
        <v>-1</v>
      </c>
      <c r="S2621">
        <v>0</v>
      </c>
      <c r="T2621">
        <v>164.9</v>
      </c>
      <c r="U2621">
        <v>73.2</v>
      </c>
      <c r="V2621">
        <v>26.92</v>
      </c>
      <c r="W2621">
        <v>0.92800000000000005</v>
      </c>
      <c r="X2621">
        <v>1</v>
      </c>
      <c r="Y2621">
        <v>3</v>
      </c>
      <c r="Z2621">
        <f>IF(AND(MIN(data!D2621:'data'!K2621, data!M2621:'data'!Y2621)&gt;=0, IF(data!L2621&lt;0, FALSE, data!L2621&lt;=95),COUNTA(data!D2621:'data'!Y2621)=22), 1, 0)</f>
        <v>0</v>
      </c>
      <c r="AA2621">
        <f>IF(data!D2621=3, IF(COUNTIFS(data!A:A, data!A2621, data!G:G, "&lt;&gt;2")=0, 1, 0), 0)</f>
        <v>0</v>
      </c>
      <c r="AB2621">
        <f>IF(AND(data!G2621=2, COUNTIFS(data!A:A, data!A2621, data!G:G, 2) = data!D2621), 1, 0)</f>
        <v>0</v>
      </c>
      <c r="AC2621" t="str">
        <f>IF(AB2621=1, data!D2621, "0")</f>
        <v>0</v>
      </c>
    </row>
    <row r="2622" spans="1:29" x14ac:dyDescent="0.25">
      <c r="A2622" s="1">
        <v>310371</v>
      </c>
      <c r="B2622">
        <v>2</v>
      </c>
      <c r="C2622" s="1" t="s">
        <v>2643</v>
      </c>
      <c r="D2622">
        <v>3</v>
      </c>
      <c r="E2622">
        <v>6</v>
      </c>
      <c r="F2622">
        <v>3</v>
      </c>
      <c r="G2622">
        <v>2</v>
      </c>
      <c r="H2622">
        <v>24</v>
      </c>
      <c r="I2622">
        <v>1</v>
      </c>
      <c r="J2622">
        <v>1</v>
      </c>
      <c r="K2622">
        <v>1</v>
      </c>
      <c r="L2622">
        <v>96</v>
      </c>
      <c r="M2622">
        <v>1</v>
      </c>
      <c r="N2622">
        <v>2</v>
      </c>
      <c r="O2622">
        <v>5</v>
      </c>
      <c r="P2622">
        <v>1</v>
      </c>
      <c r="Q2622">
        <v>34.5</v>
      </c>
      <c r="R2622">
        <v>4</v>
      </c>
      <c r="S2622">
        <v>6</v>
      </c>
      <c r="T2622">
        <v>163.80000000000001</v>
      </c>
      <c r="U2622">
        <v>59.7</v>
      </c>
      <c r="V2622">
        <v>22.251000000000001</v>
      </c>
      <c r="W2622">
        <v>0.64800000000000002</v>
      </c>
      <c r="X2622">
        <v>1</v>
      </c>
      <c r="Y2622">
        <v>1</v>
      </c>
      <c r="Z2622">
        <f>IF(AND(MIN(data!D2622:'data'!K2622, data!M2622:'data'!Y2622)&gt;=0, IF(data!L2622&lt;0, FALSE, data!L2622&lt;=95),COUNTA(data!D2622:'data'!Y2622)=22), 1, 0)</f>
        <v>0</v>
      </c>
      <c r="AA2622">
        <f>IF(data!D2622=3, IF(COUNTIFS(data!A:A, data!A2622, data!G:G, "&lt;&gt;2")=0, 1, 0), 0)</f>
        <v>0</v>
      </c>
      <c r="AB2622">
        <f>IF(AND(data!G2622=2, COUNTIFS(data!A:A, data!A2622, data!G:G, 2) = data!D2622), 1, 0)</f>
        <v>0</v>
      </c>
      <c r="AC2622" t="str">
        <f>IF(AB2622=1, data!D2622, "0")</f>
        <v>0</v>
      </c>
    </row>
    <row r="2623" spans="1:29" x14ac:dyDescent="0.25">
      <c r="A2623" s="1">
        <v>310371</v>
      </c>
      <c r="B2623">
        <v>3</v>
      </c>
      <c r="C2623" s="1" t="s">
        <v>2644</v>
      </c>
      <c r="D2623">
        <v>3</v>
      </c>
      <c r="E2623">
        <v>6</v>
      </c>
      <c r="F2623">
        <v>3</v>
      </c>
      <c r="G2623">
        <v>1</v>
      </c>
      <c r="H2623">
        <v>24</v>
      </c>
      <c r="I2623">
        <v>1</v>
      </c>
      <c r="J2623">
        <v>1</v>
      </c>
      <c r="K2623">
        <v>1</v>
      </c>
      <c r="L2623">
        <v>96</v>
      </c>
      <c r="M2623">
        <v>1</v>
      </c>
      <c r="N2623">
        <v>1</v>
      </c>
      <c r="O2623">
        <v>5</v>
      </c>
      <c r="P2623">
        <v>1</v>
      </c>
      <c r="Q2623">
        <v>17.625</v>
      </c>
      <c r="R2623">
        <v>1</v>
      </c>
      <c r="S2623">
        <v>1</v>
      </c>
      <c r="T2623">
        <v>179.9</v>
      </c>
      <c r="U2623">
        <v>77.099999999999994</v>
      </c>
      <c r="V2623">
        <v>23.823</v>
      </c>
      <c r="W2623">
        <v>0.86599999999999999</v>
      </c>
      <c r="X2623">
        <v>1</v>
      </c>
      <c r="Y2623">
        <v>3</v>
      </c>
      <c r="Z2623">
        <f>IF(AND(MIN(data!D2623:'data'!K2623, data!M2623:'data'!Y2623)&gt;=0, IF(data!L2623&lt;0, FALSE, data!L2623&lt;=95),COUNTA(data!D2623:'data'!Y2623)=22), 1, 0)</f>
        <v>0</v>
      </c>
      <c r="AA2623">
        <f>IF(data!D2623=3, IF(COUNTIFS(data!A:A, data!A2623, data!G:G, "&lt;&gt;2")=0, 1, 0), 0)</f>
        <v>0</v>
      </c>
      <c r="AB2623">
        <f>IF(AND(data!G2623=2, COUNTIFS(data!A:A, data!A2623, data!G:G, 2) = data!D2623), 1, 0)</f>
        <v>0</v>
      </c>
      <c r="AC2623" t="str">
        <f>IF(AB2623=1, data!D2623, "0")</f>
        <v>0</v>
      </c>
    </row>
    <row r="2624" spans="1:29" x14ac:dyDescent="0.25">
      <c r="A2624" s="1">
        <v>311051</v>
      </c>
      <c r="B2624">
        <v>1</v>
      </c>
      <c r="C2624" s="1" t="s">
        <v>2645</v>
      </c>
      <c r="D2624">
        <v>1</v>
      </c>
      <c r="E2624">
        <v>7</v>
      </c>
      <c r="F2624">
        <v>5</v>
      </c>
      <c r="G2624">
        <v>1</v>
      </c>
      <c r="H2624">
        <v>30</v>
      </c>
      <c r="I2624">
        <v>1</v>
      </c>
      <c r="J2624">
        <v>6</v>
      </c>
      <c r="K2624">
        <v>1</v>
      </c>
      <c r="L2624">
        <v>20</v>
      </c>
      <c r="M2624">
        <v>1</v>
      </c>
      <c r="N2624">
        <v>1</v>
      </c>
      <c r="O2624">
        <v>5</v>
      </c>
      <c r="P2624">
        <v>2</v>
      </c>
      <c r="Q2624">
        <v>0</v>
      </c>
      <c r="R2624">
        <v>-1</v>
      </c>
      <c r="S2624">
        <v>0</v>
      </c>
      <c r="T2624">
        <v>180.6</v>
      </c>
      <c r="U2624">
        <v>71.400000000000006</v>
      </c>
      <c r="V2624">
        <v>21.890999999999998</v>
      </c>
      <c r="W2624">
        <v>-1</v>
      </c>
      <c r="X2624">
        <v>1</v>
      </c>
      <c r="Y2624">
        <v>3</v>
      </c>
      <c r="Z2624">
        <f>IF(AND(MIN(data!D2624:'data'!K2624, data!M2624:'data'!Y2624)&gt;=0, IF(data!L2624&lt;0, FALSE, data!L2624&lt;=95),COUNTA(data!D2624:'data'!Y2624)=22), 1, 0)</f>
        <v>0</v>
      </c>
      <c r="AA2624">
        <f>IF(data!D2624=3, IF(COUNTIFS(data!A:A, data!A2624, data!G:G, "&lt;&gt;2")=0, 1, 0), 0)</f>
        <v>0</v>
      </c>
      <c r="AB2624">
        <f>IF(AND(data!G2624=2, COUNTIFS(data!A:A, data!A2624, data!G:G, 2) = data!D2624), 1, 0)</f>
        <v>0</v>
      </c>
      <c r="AC2624" t="str">
        <f>IF(AB2624=1, data!D2624, "0")</f>
        <v>0</v>
      </c>
    </row>
    <row r="2625" spans="1:29" x14ac:dyDescent="0.25">
      <c r="A2625" s="1">
        <v>311201</v>
      </c>
      <c r="B2625">
        <v>1</v>
      </c>
      <c r="C2625" s="1" t="s">
        <v>2646</v>
      </c>
      <c r="D2625">
        <v>2</v>
      </c>
      <c r="E2625">
        <v>7</v>
      </c>
      <c r="F2625">
        <v>5</v>
      </c>
      <c r="G2625">
        <v>1</v>
      </c>
      <c r="H2625">
        <v>45</v>
      </c>
      <c r="I2625">
        <v>2</v>
      </c>
      <c r="J2625">
        <v>5</v>
      </c>
      <c r="K2625">
        <v>1</v>
      </c>
      <c r="L2625">
        <v>17</v>
      </c>
      <c r="M2625">
        <v>2</v>
      </c>
      <c r="N2625">
        <v>1</v>
      </c>
      <c r="O2625">
        <v>5</v>
      </c>
      <c r="P2625">
        <v>1</v>
      </c>
      <c r="Q2625">
        <v>7.5289999999999999</v>
      </c>
      <c r="R2625">
        <v>-1</v>
      </c>
      <c r="S2625">
        <v>0</v>
      </c>
      <c r="T2625">
        <v>172.5</v>
      </c>
      <c r="U2625">
        <v>68.5</v>
      </c>
      <c r="V2625">
        <v>23.02</v>
      </c>
      <c r="W2625">
        <v>-1</v>
      </c>
      <c r="X2625">
        <v>1</v>
      </c>
      <c r="Y2625">
        <v>3</v>
      </c>
      <c r="Z2625">
        <f>IF(AND(MIN(data!D2625:'data'!K2625, data!M2625:'data'!Y2625)&gt;=0, IF(data!L2625&lt;0, FALSE, data!L2625&lt;=95),COUNTA(data!D2625:'data'!Y2625)=22), 1, 0)</f>
        <v>0</v>
      </c>
      <c r="AA2625">
        <f>IF(data!D2625=3, IF(COUNTIFS(data!A:A, data!A2625, data!G:G, "&lt;&gt;2")=0, 1, 0), 0)</f>
        <v>0</v>
      </c>
      <c r="AB2625">
        <f>IF(AND(data!G2625=2, COUNTIFS(data!A:A, data!A2625, data!G:G, 2) = data!D2625), 1, 0)</f>
        <v>0</v>
      </c>
      <c r="AC2625" t="str">
        <f>IF(AB2625=1, data!D2625, "0")</f>
        <v>0</v>
      </c>
    </row>
    <row r="2626" spans="1:29" x14ac:dyDescent="0.25">
      <c r="A2626" s="1">
        <v>311201</v>
      </c>
      <c r="B2626">
        <v>2</v>
      </c>
      <c r="C2626" s="1" t="s">
        <v>2647</v>
      </c>
      <c r="D2626">
        <v>2</v>
      </c>
      <c r="E2626">
        <v>7</v>
      </c>
      <c r="F2626">
        <v>5</v>
      </c>
      <c r="G2626">
        <v>2</v>
      </c>
      <c r="H2626">
        <v>39</v>
      </c>
      <c r="I2626">
        <v>2</v>
      </c>
      <c r="J2626">
        <v>5</v>
      </c>
      <c r="K2626">
        <v>4</v>
      </c>
      <c r="L2626">
        <v>17</v>
      </c>
      <c r="M2626">
        <v>2</v>
      </c>
      <c r="N2626">
        <v>1</v>
      </c>
      <c r="O2626">
        <v>5</v>
      </c>
      <c r="P2626">
        <v>1</v>
      </c>
      <c r="Q2626">
        <v>3</v>
      </c>
      <c r="R2626">
        <v>-1</v>
      </c>
      <c r="S2626">
        <v>-2</v>
      </c>
      <c r="T2626">
        <v>150.5</v>
      </c>
      <c r="U2626">
        <v>75.5</v>
      </c>
      <c r="V2626">
        <v>33.332999999999998</v>
      </c>
      <c r="W2626">
        <v>-1</v>
      </c>
      <c r="X2626">
        <v>-2</v>
      </c>
      <c r="Y2626">
        <v>-2</v>
      </c>
      <c r="Z2626">
        <f>IF(AND(MIN(data!D2626:'data'!K2626, data!M2626:'data'!Y2626)&gt;=0, IF(data!L2626&lt;0, FALSE, data!L2626&lt;=95),COUNTA(data!D2626:'data'!Y2626)=22), 1, 0)</f>
        <v>0</v>
      </c>
      <c r="AA2626">
        <f>IF(data!D2626=3, IF(COUNTIFS(data!A:A, data!A2626, data!G:G, "&lt;&gt;2")=0, 1, 0), 0)</f>
        <v>0</v>
      </c>
      <c r="AB2626">
        <f>IF(AND(data!G2626=2, COUNTIFS(data!A:A, data!A2626, data!G:G, 2) = data!D2626), 1, 0)</f>
        <v>0</v>
      </c>
      <c r="AC2626" t="str">
        <f>IF(AB2626=1, data!D2626, "0")</f>
        <v>0</v>
      </c>
    </row>
    <row r="2627" spans="1:29" x14ac:dyDescent="0.25">
      <c r="A2627" s="1">
        <v>311251</v>
      </c>
      <c r="B2627">
        <v>1</v>
      </c>
      <c r="C2627" s="1" t="s">
        <v>2648</v>
      </c>
      <c r="D2627">
        <v>3</v>
      </c>
      <c r="E2627">
        <v>7</v>
      </c>
      <c r="F2627">
        <v>5</v>
      </c>
      <c r="G2627">
        <v>1</v>
      </c>
      <c r="H2627">
        <v>60</v>
      </c>
      <c r="I2627">
        <v>2</v>
      </c>
      <c r="J2627">
        <v>6</v>
      </c>
      <c r="K2627">
        <v>1</v>
      </c>
      <c r="L2627">
        <v>97</v>
      </c>
      <c r="M2627">
        <v>2</v>
      </c>
      <c r="N2627">
        <v>4</v>
      </c>
      <c r="O2627">
        <v>2</v>
      </c>
      <c r="P2627">
        <v>1</v>
      </c>
      <c r="Q2627">
        <v>1.585</v>
      </c>
      <c r="R2627">
        <v>-1</v>
      </c>
      <c r="S2627">
        <v>2</v>
      </c>
      <c r="T2627">
        <v>179.4</v>
      </c>
      <c r="U2627">
        <v>74.8</v>
      </c>
      <c r="V2627">
        <v>23.241</v>
      </c>
      <c r="W2627">
        <v>0.91500000000000004</v>
      </c>
      <c r="X2627">
        <v>1</v>
      </c>
      <c r="Y2627">
        <v>3</v>
      </c>
      <c r="Z2627">
        <f>IF(AND(MIN(data!D2627:'data'!K2627, data!M2627:'data'!Y2627)&gt;=0, IF(data!L2627&lt;0, FALSE, data!L2627&lt;=95),COUNTA(data!D2627:'data'!Y2627)=22), 1, 0)</f>
        <v>0</v>
      </c>
      <c r="AA2627">
        <f>IF(data!D2627=3, IF(COUNTIFS(data!A:A, data!A2627, data!G:G, "&lt;&gt;2")=0, 1, 0), 0)</f>
        <v>0</v>
      </c>
      <c r="AB2627">
        <f>IF(AND(data!G2627=2, COUNTIFS(data!A:A, data!A2627, data!G:G, 2) = data!D2627), 1, 0)</f>
        <v>0</v>
      </c>
      <c r="AC2627" t="str">
        <f>IF(AB2627=1, data!D2627, "0")</f>
        <v>0</v>
      </c>
    </row>
    <row r="2628" spans="1:29" x14ac:dyDescent="0.25">
      <c r="A2628" s="1">
        <v>311251</v>
      </c>
      <c r="B2628">
        <v>2</v>
      </c>
      <c r="C2628" s="1" t="s">
        <v>2649</v>
      </c>
      <c r="D2628">
        <v>3</v>
      </c>
      <c r="E2628">
        <v>7</v>
      </c>
      <c r="F2628">
        <v>5</v>
      </c>
      <c r="G2628">
        <v>2</v>
      </c>
      <c r="H2628">
        <v>53</v>
      </c>
      <c r="I2628">
        <v>2</v>
      </c>
      <c r="J2628">
        <v>6</v>
      </c>
      <c r="K2628">
        <v>1</v>
      </c>
      <c r="L2628">
        <v>97</v>
      </c>
      <c r="M2628">
        <v>3</v>
      </c>
      <c r="N2628">
        <v>1</v>
      </c>
      <c r="O2628">
        <v>5</v>
      </c>
      <c r="P2628">
        <v>1</v>
      </c>
      <c r="Q2628">
        <v>0.14399999999999999</v>
      </c>
      <c r="R2628">
        <v>-1</v>
      </c>
      <c r="S2628">
        <v>0</v>
      </c>
      <c r="T2628">
        <v>160.4</v>
      </c>
      <c r="U2628">
        <v>70.099999999999994</v>
      </c>
      <c r="V2628">
        <v>27.245999999999999</v>
      </c>
      <c r="W2628">
        <v>0.81</v>
      </c>
      <c r="X2628">
        <v>2</v>
      </c>
      <c r="Y2628">
        <v>1</v>
      </c>
      <c r="Z2628">
        <f>IF(AND(MIN(data!D2628:'data'!K2628, data!M2628:'data'!Y2628)&gt;=0, IF(data!L2628&lt;0, FALSE, data!L2628&lt;=95),COUNTA(data!D2628:'data'!Y2628)=22), 1, 0)</f>
        <v>0</v>
      </c>
      <c r="AA2628">
        <f>IF(data!D2628=3, IF(COUNTIFS(data!A:A, data!A2628, data!G:G, "&lt;&gt;2")=0, 1, 0), 0)</f>
        <v>0</v>
      </c>
      <c r="AB2628">
        <f>IF(AND(data!G2628=2, COUNTIFS(data!A:A, data!A2628, data!G:G, 2) = data!D2628), 1, 0)</f>
        <v>0</v>
      </c>
      <c r="AC2628" t="str">
        <f>IF(AB2628=1, data!D2628, "0")</f>
        <v>0</v>
      </c>
    </row>
    <row r="2629" spans="1:29" x14ac:dyDescent="0.25">
      <c r="A2629" s="1">
        <v>311251</v>
      </c>
      <c r="B2629">
        <v>3</v>
      </c>
      <c r="C2629" s="1" t="s">
        <v>2650</v>
      </c>
      <c r="D2629">
        <v>3</v>
      </c>
      <c r="E2629">
        <v>7</v>
      </c>
      <c r="F2629">
        <v>5</v>
      </c>
      <c r="G2629">
        <v>2</v>
      </c>
      <c r="H2629">
        <v>24</v>
      </c>
      <c r="I2629">
        <v>1</v>
      </c>
      <c r="J2629">
        <v>6</v>
      </c>
      <c r="K2629">
        <v>1</v>
      </c>
      <c r="L2629">
        <v>97</v>
      </c>
      <c r="M2629">
        <v>2</v>
      </c>
      <c r="N2629">
        <v>1</v>
      </c>
      <c r="O2629">
        <v>5</v>
      </c>
      <c r="P2629">
        <v>1</v>
      </c>
      <c r="Q2629">
        <v>23.202000000000002</v>
      </c>
      <c r="R2629">
        <v>2</v>
      </c>
      <c r="S2629">
        <v>2</v>
      </c>
      <c r="T2629">
        <v>165.4</v>
      </c>
      <c r="U2629">
        <v>48.7</v>
      </c>
      <c r="V2629">
        <v>17.802</v>
      </c>
      <c r="W2629">
        <v>0.77900000000000003</v>
      </c>
      <c r="X2629">
        <v>1</v>
      </c>
      <c r="Y2629">
        <v>3</v>
      </c>
      <c r="Z2629">
        <f>IF(AND(MIN(data!D2629:'data'!K2629, data!M2629:'data'!Y2629)&gt;=0, IF(data!L2629&lt;0, FALSE, data!L2629&lt;=95),COUNTA(data!D2629:'data'!Y2629)=22), 1, 0)</f>
        <v>0</v>
      </c>
      <c r="AA2629">
        <f>IF(data!D2629=3, IF(COUNTIFS(data!A:A, data!A2629, data!G:G, "&lt;&gt;2")=0, 1, 0), 0)</f>
        <v>0</v>
      </c>
      <c r="AB2629">
        <f>IF(AND(data!G2629=2, COUNTIFS(data!A:A, data!A2629, data!G:G, 2) = data!D2629), 1, 0)</f>
        <v>0</v>
      </c>
      <c r="AC2629" t="str">
        <f>IF(AB2629=1, data!D2629, "0")</f>
        <v>0</v>
      </c>
    </row>
    <row r="2630" spans="1:29" x14ac:dyDescent="0.25">
      <c r="A2630" s="1">
        <v>311351</v>
      </c>
      <c r="B2630">
        <v>1</v>
      </c>
      <c r="C2630" s="1" t="s">
        <v>2651</v>
      </c>
      <c r="D2630">
        <v>4</v>
      </c>
      <c r="E2630">
        <v>7</v>
      </c>
      <c r="F2630">
        <v>5</v>
      </c>
      <c r="G2630">
        <v>1</v>
      </c>
      <c r="H2630">
        <v>51</v>
      </c>
      <c r="I2630">
        <v>2</v>
      </c>
      <c r="J2630">
        <v>5</v>
      </c>
      <c r="K2630">
        <v>7</v>
      </c>
      <c r="L2630">
        <v>96</v>
      </c>
      <c r="M2630">
        <v>2</v>
      </c>
      <c r="N2630">
        <v>1</v>
      </c>
      <c r="O2630">
        <v>5</v>
      </c>
      <c r="P2630">
        <v>1</v>
      </c>
      <c r="Q2630">
        <v>14</v>
      </c>
      <c r="R2630">
        <v>-1</v>
      </c>
      <c r="S2630">
        <v>-2</v>
      </c>
      <c r="T2630">
        <v>158.5</v>
      </c>
      <c r="U2630">
        <v>59.5</v>
      </c>
      <c r="V2630">
        <v>23.684000000000001</v>
      </c>
      <c r="W2630">
        <v>-1</v>
      </c>
      <c r="X2630">
        <v>-2</v>
      </c>
      <c r="Y2630">
        <v>-2</v>
      </c>
      <c r="Z2630">
        <f>IF(AND(MIN(data!D2630:'data'!K2630, data!M2630:'data'!Y2630)&gt;=0, IF(data!L2630&lt;0, FALSE, data!L2630&lt;=95),COUNTA(data!D2630:'data'!Y2630)=22), 1, 0)</f>
        <v>0</v>
      </c>
      <c r="AA2630">
        <f>IF(data!D2630=3, IF(COUNTIFS(data!A:A, data!A2630, data!G:G, "&lt;&gt;2")=0, 1, 0), 0)</f>
        <v>0</v>
      </c>
      <c r="AB2630">
        <f>IF(AND(data!G2630=2, COUNTIFS(data!A:A, data!A2630, data!G:G, 2) = data!D2630), 1, 0)</f>
        <v>0</v>
      </c>
      <c r="AC2630" t="str">
        <f>IF(AB2630=1, data!D2630, "0")</f>
        <v>0</v>
      </c>
    </row>
    <row r="2631" spans="1:29" x14ac:dyDescent="0.25">
      <c r="A2631" s="1">
        <v>311351</v>
      </c>
      <c r="B2631">
        <v>2</v>
      </c>
      <c r="C2631" s="1" t="s">
        <v>2652</v>
      </c>
      <c r="D2631">
        <v>4</v>
      </c>
      <c r="E2631">
        <v>7</v>
      </c>
      <c r="F2631">
        <v>5</v>
      </c>
      <c r="G2631">
        <v>2</v>
      </c>
      <c r="H2631">
        <v>50</v>
      </c>
      <c r="I2631">
        <v>2</v>
      </c>
      <c r="J2631">
        <v>5</v>
      </c>
      <c r="K2631">
        <v>4</v>
      </c>
      <c r="L2631">
        <v>96</v>
      </c>
      <c r="M2631">
        <v>2</v>
      </c>
      <c r="N2631">
        <v>1</v>
      </c>
      <c r="O2631">
        <v>5</v>
      </c>
      <c r="P2631">
        <v>2</v>
      </c>
      <c r="Q2631">
        <v>0</v>
      </c>
      <c r="R2631">
        <v>-1</v>
      </c>
      <c r="S2631">
        <v>-2</v>
      </c>
      <c r="T2631">
        <v>151.9</v>
      </c>
      <c r="U2631">
        <v>64</v>
      </c>
      <c r="V2631">
        <v>27.736999999999998</v>
      </c>
      <c r="W2631">
        <v>-1</v>
      </c>
      <c r="X2631">
        <v>-2</v>
      </c>
      <c r="Y2631">
        <v>-2</v>
      </c>
      <c r="Z2631">
        <f>IF(AND(MIN(data!D2631:'data'!K2631, data!M2631:'data'!Y2631)&gt;=0, IF(data!L2631&lt;0, FALSE, data!L2631&lt;=95),COUNTA(data!D2631:'data'!Y2631)=22), 1, 0)</f>
        <v>0</v>
      </c>
      <c r="AA2631">
        <f>IF(data!D2631=3, IF(COUNTIFS(data!A:A, data!A2631, data!G:G, "&lt;&gt;2")=0, 1, 0), 0)</f>
        <v>0</v>
      </c>
      <c r="AB2631">
        <f>IF(AND(data!G2631=2, COUNTIFS(data!A:A, data!A2631, data!G:G, 2) = data!D2631), 1, 0)</f>
        <v>0</v>
      </c>
      <c r="AC2631" t="str">
        <f>IF(AB2631=1, data!D2631, "0")</f>
        <v>0</v>
      </c>
    </row>
    <row r="2632" spans="1:29" x14ac:dyDescent="0.25">
      <c r="A2632" s="1">
        <v>311351</v>
      </c>
      <c r="B2632">
        <v>3</v>
      </c>
      <c r="C2632" s="1" t="s">
        <v>2653</v>
      </c>
      <c r="D2632">
        <v>4</v>
      </c>
      <c r="E2632">
        <v>7</v>
      </c>
      <c r="F2632">
        <v>5</v>
      </c>
      <c r="G2632">
        <v>1</v>
      </c>
      <c r="H2632">
        <v>12</v>
      </c>
      <c r="I2632">
        <v>-1</v>
      </c>
      <c r="J2632">
        <v>5</v>
      </c>
      <c r="K2632">
        <v>-1</v>
      </c>
      <c r="L2632">
        <v>96</v>
      </c>
      <c r="M2632">
        <v>2</v>
      </c>
      <c r="N2632">
        <v>-1</v>
      </c>
      <c r="O2632">
        <v>-1</v>
      </c>
      <c r="P2632">
        <v>-1</v>
      </c>
      <c r="Q2632">
        <v>-1</v>
      </c>
      <c r="R2632">
        <v>-1</v>
      </c>
      <c r="S2632">
        <v>-2</v>
      </c>
      <c r="T2632">
        <v>148.80000000000001</v>
      </c>
      <c r="U2632">
        <v>46</v>
      </c>
      <c r="V2632">
        <v>20.776</v>
      </c>
      <c r="W2632">
        <v>-1</v>
      </c>
      <c r="X2632">
        <v>1</v>
      </c>
      <c r="Y2632">
        <v>3</v>
      </c>
      <c r="Z2632">
        <f>IF(AND(MIN(data!D2632:'data'!K2632, data!M2632:'data'!Y2632)&gt;=0, IF(data!L2632&lt;0, FALSE, data!L2632&lt;=95),COUNTA(data!D2632:'data'!Y2632)=22), 1, 0)</f>
        <v>0</v>
      </c>
      <c r="AA2632">
        <f>IF(data!D2632=3, IF(COUNTIFS(data!A:A, data!A2632, data!G:G, "&lt;&gt;2")=0, 1, 0), 0)</f>
        <v>0</v>
      </c>
      <c r="AB2632">
        <f>IF(AND(data!G2632=2, COUNTIFS(data!A:A, data!A2632, data!G:G, 2) = data!D2632), 1, 0)</f>
        <v>0</v>
      </c>
      <c r="AC2632" t="str">
        <f>IF(AB2632=1, data!D2632, "0")</f>
        <v>0</v>
      </c>
    </row>
    <row r="2633" spans="1:29" x14ac:dyDescent="0.25">
      <c r="A2633" s="1">
        <v>311351</v>
      </c>
      <c r="B2633">
        <v>4</v>
      </c>
      <c r="C2633" s="1" t="s">
        <v>2654</v>
      </c>
      <c r="D2633">
        <v>4</v>
      </c>
      <c r="E2633">
        <v>7</v>
      </c>
      <c r="F2633">
        <v>5</v>
      </c>
      <c r="G2633">
        <v>1</v>
      </c>
      <c r="H2633">
        <v>10</v>
      </c>
      <c r="I2633">
        <v>-1</v>
      </c>
      <c r="J2633">
        <v>5</v>
      </c>
      <c r="K2633">
        <v>-1</v>
      </c>
      <c r="L2633">
        <v>96</v>
      </c>
      <c r="M2633">
        <v>2</v>
      </c>
      <c r="N2633">
        <v>-1</v>
      </c>
      <c r="O2633">
        <v>-1</v>
      </c>
      <c r="P2633">
        <v>-1</v>
      </c>
      <c r="Q2633">
        <v>-1</v>
      </c>
      <c r="R2633">
        <v>-1</v>
      </c>
      <c r="S2633">
        <v>-2</v>
      </c>
      <c r="T2633">
        <v>130.80000000000001</v>
      </c>
      <c r="U2633">
        <v>31</v>
      </c>
      <c r="V2633">
        <v>18.119</v>
      </c>
      <c r="W2633">
        <v>-1</v>
      </c>
      <c r="X2633">
        <v>1</v>
      </c>
      <c r="Y2633">
        <v>3</v>
      </c>
      <c r="Z2633">
        <f>IF(AND(MIN(data!D2633:'data'!K2633, data!M2633:'data'!Y2633)&gt;=0, IF(data!L2633&lt;0, FALSE, data!L2633&lt;=95),COUNTA(data!D2633:'data'!Y2633)=22), 1, 0)</f>
        <v>0</v>
      </c>
      <c r="AA2633">
        <f>IF(data!D2633=3, IF(COUNTIFS(data!A:A, data!A2633, data!G:G, "&lt;&gt;2")=0, 1, 0), 0)</f>
        <v>0</v>
      </c>
      <c r="AB2633">
        <f>IF(AND(data!G2633=2, COUNTIFS(data!A:A, data!A2633, data!G:G, 2) = data!D2633), 1, 0)</f>
        <v>0</v>
      </c>
      <c r="AC2633" t="str">
        <f>IF(AB2633=1, data!D2633, "0")</f>
        <v>0</v>
      </c>
    </row>
    <row r="2634" spans="1:29" x14ac:dyDescent="0.25">
      <c r="A2634" s="1">
        <v>312051</v>
      </c>
      <c r="B2634">
        <v>1</v>
      </c>
      <c r="C2634" s="1" t="s">
        <v>2655</v>
      </c>
      <c r="D2634">
        <v>1</v>
      </c>
      <c r="E2634">
        <v>3</v>
      </c>
      <c r="F2634">
        <v>23</v>
      </c>
      <c r="G2634">
        <v>2</v>
      </c>
      <c r="H2634">
        <v>52</v>
      </c>
      <c r="I2634">
        <v>4</v>
      </c>
      <c r="J2634">
        <v>1</v>
      </c>
      <c r="K2634">
        <v>4</v>
      </c>
      <c r="L2634">
        <v>6</v>
      </c>
      <c r="M2634">
        <v>3</v>
      </c>
      <c r="N2634">
        <v>3</v>
      </c>
      <c r="O2634">
        <v>5</v>
      </c>
      <c r="P2634">
        <v>1</v>
      </c>
      <c r="Q2634">
        <v>9.0289999999999999</v>
      </c>
      <c r="R2634">
        <v>-1</v>
      </c>
      <c r="S2634">
        <v>3</v>
      </c>
      <c r="T2634">
        <v>162.9</v>
      </c>
      <c r="U2634">
        <v>93.1</v>
      </c>
      <c r="V2634">
        <v>35.084000000000003</v>
      </c>
      <c r="W2634">
        <v>1.0209999999999999</v>
      </c>
      <c r="X2634">
        <v>2</v>
      </c>
      <c r="Y2634">
        <v>3</v>
      </c>
      <c r="Z2634">
        <f>IF(AND(MIN(data!D2634:'data'!K2634, data!M2634:'data'!Y2634)&gt;=0, IF(data!L2634&lt;0, FALSE, data!L2634&lt;=95),COUNTA(data!D2634:'data'!Y2634)=22), 1, 0)</f>
        <v>0</v>
      </c>
      <c r="AA2634">
        <f>IF(data!D2634=3, IF(COUNTIFS(data!A:A, data!A2634, data!G:G, "&lt;&gt;2")=0, 1, 0), 0)</f>
        <v>0</v>
      </c>
      <c r="AB2634">
        <f>IF(AND(data!G2634=2, COUNTIFS(data!A:A, data!A2634, data!G:G, 2) = data!D2634), 1, 0)</f>
        <v>1</v>
      </c>
      <c r="AC2634">
        <f>IF(AB2634=1, data!D2634, "0")</f>
        <v>1</v>
      </c>
    </row>
    <row r="2635" spans="1:29" x14ac:dyDescent="0.25">
      <c r="A2635" s="1">
        <v>312251</v>
      </c>
      <c r="B2635">
        <v>1</v>
      </c>
      <c r="C2635" s="1" t="s">
        <v>2656</v>
      </c>
      <c r="D2635">
        <v>1</v>
      </c>
      <c r="E2635">
        <v>3</v>
      </c>
      <c r="F2635">
        <v>23</v>
      </c>
      <c r="G2635">
        <v>1</v>
      </c>
      <c r="H2635">
        <v>53</v>
      </c>
      <c r="I2635">
        <v>1</v>
      </c>
      <c r="J2635">
        <v>1</v>
      </c>
      <c r="K2635">
        <v>7</v>
      </c>
      <c r="L2635">
        <v>5</v>
      </c>
      <c r="M2635">
        <v>4</v>
      </c>
      <c r="N2635">
        <v>1</v>
      </c>
      <c r="O2635">
        <v>5</v>
      </c>
      <c r="P2635">
        <v>1</v>
      </c>
      <c r="Q2635">
        <v>32.5</v>
      </c>
      <c r="R2635">
        <v>-1</v>
      </c>
      <c r="S2635">
        <v>1</v>
      </c>
      <c r="T2635">
        <v>169.4</v>
      </c>
      <c r="U2635">
        <v>-1</v>
      </c>
      <c r="V2635">
        <v>-1</v>
      </c>
      <c r="W2635">
        <v>-1</v>
      </c>
      <c r="X2635">
        <v>2</v>
      </c>
      <c r="Y2635">
        <v>3</v>
      </c>
      <c r="Z2635">
        <f>IF(AND(MIN(data!D2635:'data'!K2635, data!M2635:'data'!Y2635)&gt;=0, IF(data!L2635&lt;0, FALSE, data!L2635&lt;=95),COUNTA(data!D2635:'data'!Y2635)=22), 1, 0)</f>
        <v>0</v>
      </c>
      <c r="AA2635">
        <f>IF(data!D2635=3, IF(COUNTIFS(data!A:A, data!A2635, data!G:G, "&lt;&gt;2")=0, 1, 0), 0)</f>
        <v>0</v>
      </c>
      <c r="AB2635">
        <f>IF(AND(data!G2635=2, COUNTIFS(data!A:A, data!A2635, data!G:G, 2) = data!D2635), 1, 0)</f>
        <v>0</v>
      </c>
      <c r="AC2635" t="str">
        <f>IF(AB2635=1, data!D2635, "0")</f>
        <v>0</v>
      </c>
    </row>
    <row r="2636" spans="1:29" x14ac:dyDescent="0.25">
      <c r="A2636" s="1">
        <v>312271</v>
      </c>
      <c r="B2636">
        <v>1</v>
      </c>
      <c r="C2636" s="1" t="s">
        <v>2657</v>
      </c>
      <c r="D2636">
        <v>1</v>
      </c>
      <c r="E2636">
        <v>3</v>
      </c>
      <c r="F2636">
        <v>23</v>
      </c>
      <c r="G2636">
        <v>1</v>
      </c>
      <c r="H2636">
        <v>68</v>
      </c>
      <c r="I2636">
        <v>5</v>
      </c>
      <c r="J2636">
        <v>1</v>
      </c>
      <c r="K2636">
        <v>7</v>
      </c>
      <c r="L2636">
        <v>5</v>
      </c>
      <c r="M2636">
        <v>2</v>
      </c>
      <c r="N2636">
        <v>3</v>
      </c>
      <c r="O2636">
        <v>5</v>
      </c>
      <c r="P2636">
        <v>1</v>
      </c>
      <c r="Q2636">
        <v>23.558</v>
      </c>
      <c r="R2636">
        <v>-1</v>
      </c>
      <c r="S2636">
        <v>-2</v>
      </c>
      <c r="T2636">
        <v>153.80000000000001</v>
      </c>
      <c r="U2636">
        <v>57.4</v>
      </c>
      <c r="V2636">
        <v>24.265999999999998</v>
      </c>
      <c r="W2636">
        <v>0.753</v>
      </c>
      <c r="X2636">
        <v>-2</v>
      </c>
      <c r="Y2636">
        <v>-2</v>
      </c>
      <c r="Z2636">
        <f>IF(AND(MIN(data!D2636:'data'!K2636, data!M2636:'data'!Y2636)&gt;=0, IF(data!L2636&lt;0, FALSE, data!L2636&lt;=95),COUNTA(data!D2636:'data'!Y2636)=22), 1, 0)</f>
        <v>0</v>
      </c>
      <c r="AA2636">
        <f>IF(data!D2636=3, IF(COUNTIFS(data!A:A, data!A2636, data!G:G, "&lt;&gt;2")=0, 1, 0), 0)</f>
        <v>0</v>
      </c>
      <c r="AB2636">
        <f>IF(AND(data!G2636=2, COUNTIFS(data!A:A, data!A2636, data!G:G, 2) = data!D2636), 1, 0)</f>
        <v>0</v>
      </c>
      <c r="AC2636" t="str">
        <f>IF(AB2636=1, data!D2636, "0")</f>
        <v>0</v>
      </c>
    </row>
    <row r="2637" spans="1:29" x14ac:dyDescent="0.25">
      <c r="A2637" s="1">
        <v>312341</v>
      </c>
      <c r="B2637">
        <v>1</v>
      </c>
      <c r="C2637" s="1" t="s">
        <v>2658</v>
      </c>
      <c r="D2637">
        <v>1</v>
      </c>
      <c r="E2637">
        <v>3</v>
      </c>
      <c r="F2637">
        <v>23</v>
      </c>
      <c r="G2637">
        <v>1</v>
      </c>
      <c r="H2637">
        <v>64</v>
      </c>
      <c r="I2637">
        <v>1</v>
      </c>
      <c r="J2637">
        <v>1</v>
      </c>
      <c r="K2637">
        <v>4</v>
      </c>
      <c r="L2637">
        <v>5</v>
      </c>
      <c r="M2637">
        <v>3</v>
      </c>
      <c r="N2637">
        <v>4</v>
      </c>
      <c r="O2637">
        <v>3</v>
      </c>
      <c r="P2637">
        <v>1</v>
      </c>
      <c r="Q2637">
        <v>9.0579999999999998</v>
      </c>
      <c r="R2637">
        <v>-1</v>
      </c>
      <c r="S2637">
        <v>10</v>
      </c>
      <c r="T2637">
        <v>179.2</v>
      </c>
      <c r="U2637">
        <v>66.7</v>
      </c>
      <c r="V2637">
        <v>20.771000000000001</v>
      </c>
      <c r="W2637">
        <v>0.875</v>
      </c>
      <c r="X2637">
        <v>1</v>
      </c>
      <c r="Y2637">
        <v>3</v>
      </c>
      <c r="Z2637">
        <f>IF(AND(MIN(data!D2637:'data'!K2637, data!M2637:'data'!Y2637)&gt;=0, IF(data!L2637&lt;0, FALSE, data!L2637&lt;=95),COUNTA(data!D2637:'data'!Y2637)=22), 1, 0)</f>
        <v>0</v>
      </c>
      <c r="AA2637">
        <f>IF(data!D2637=3, IF(COUNTIFS(data!A:A, data!A2637, data!G:G, "&lt;&gt;2")=0, 1, 0), 0)</f>
        <v>0</v>
      </c>
      <c r="AB2637">
        <f>IF(AND(data!G2637=2, COUNTIFS(data!A:A, data!A2637, data!G:G, 2) = data!D2637), 1, 0)</f>
        <v>0</v>
      </c>
      <c r="AC2637" t="str">
        <f>IF(AB2637=1, data!D2637, "0")</f>
        <v>0</v>
      </c>
    </row>
    <row r="2638" spans="1:29" x14ac:dyDescent="0.25">
      <c r="A2638" s="1">
        <v>312351</v>
      </c>
      <c r="B2638">
        <v>1</v>
      </c>
      <c r="C2638" s="1" t="s">
        <v>2659</v>
      </c>
      <c r="D2638">
        <v>1</v>
      </c>
      <c r="E2638">
        <v>3</v>
      </c>
      <c r="F2638">
        <v>23</v>
      </c>
      <c r="G2638">
        <v>2</v>
      </c>
      <c r="H2638">
        <v>66</v>
      </c>
      <c r="I2638">
        <v>1</v>
      </c>
      <c r="J2638">
        <v>1</v>
      </c>
      <c r="K2638">
        <v>7</v>
      </c>
      <c r="L2638">
        <v>6</v>
      </c>
      <c r="M2638">
        <v>2</v>
      </c>
      <c r="N2638">
        <v>3</v>
      </c>
      <c r="O2638">
        <v>5</v>
      </c>
      <c r="P2638">
        <v>1</v>
      </c>
      <c r="Q2638">
        <v>0.77900000000000003</v>
      </c>
      <c r="R2638">
        <v>-1</v>
      </c>
      <c r="S2638">
        <v>0</v>
      </c>
      <c r="T2638">
        <v>164.2</v>
      </c>
      <c r="U2638">
        <v>51.2</v>
      </c>
      <c r="V2638">
        <v>18.989999999999998</v>
      </c>
      <c r="W2638">
        <v>0.83199999999999996</v>
      </c>
      <c r="X2638">
        <v>1</v>
      </c>
      <c r="Y2638">
        <v>3</v>
      </c>
      <c r="Z2638">
        <f>IF(AND(MIN(data!D2638:'data'!K2638, data!M2638:'data'!Y2638)&gt;=0, IF(data!L2638&lt;0, FALSE, data!L2638&lt;=95),COUNTA(data!D2638:'data'!Y2638)=22), 1, 0)</f>
        <v>0</v>
      </c>
      <c r="AA2638">
        <f>IF(data!D2638=3, IF(COUNTIFS(data!A:A, data!A2638, data!G:G, "&lt;&gt;2")=0, 1, 0), 0)</f>
        <v>0</v>
      </c>
      <c r="AB2638">
        <f>IF(AND(data!G2638=2, COUNTIFS(data!A:A, data!A2638, data!G:G, 2) = data!D2638), 1, 0)</f>
        <v>1</v>
      </c>
      <c r="AC2638">
        <f>IF(AB2638=1, data!D2638, "0")</f>
        <v>1</v>
      </c>
    </row>
    <row r="2639" spans="1:29" x14ac:dyDescent="0.25">
      <c r="A2639" s="1">
        <v>312371</v>
      </c>
      <c r="B2639">
        <v>1</v>
      </c>
      <c r="C2639" s="1" t="s">
        <v>2660</v>
      </c>
      <c r="D2639">
        <v>1</v>
      </c>
      <c r="E2639">
        <v>3</v>
      </c>
      <c r="F2639">
        <v>23</v>
      </c>
      <c r="G2639">
        <v>2</v>
      </c>
      <c r="H2639">
        <v>21</v>
      </c>
      <c r="I2639">
        <v>1</v>
      </c>
      <c r="J2639">
        <v>5</v>
      </c>
      <c r="K2639">
        <v>3</v>
      </c>
      <c r="L2639">
        <v>96</v>
      </c>
      <c r="M2639">
        <v>1</v>
      </c>
      <c r="N2639">
        <v>4</v>
      </c>
      <c r="O2639">
        <v>1</v>
      </c>
      <c r="P2639">
        <v>2</v>
      </c>
      <c r="Q2639">
        <v>0</v>
      </c>
      <c r="R2639">
        <v>0</v>
      </c>
      <c r="S2639">
        <v>0</v>
      </c>
      <c r="T2639">
        <v>-1</v>
      </c>
      <c r="U2639">
        <v>-1</v>
      </c>
      <c r="V2639">
        <v>-1</v>
      </c>
      <c r="W2639">
        <v>-1</v>
      </c>
      <c r="X2639">
        <v>1</v>
      </c>
      <c r="Y2639">
        <v>3</v>
      </c>
      <c r="Z2639">
        <f>IF(AND(MIN(data!D2639:'data'!K2639, data!M2639:'data'!Y2639)&gt;=0, IF(data!L2639&lt;0, FALSE, data!L2639&lt;=95),COUNTA(data!D2639:'data'!Y2639)=22), 1, 0)</f>
        <v>0</v>
      </c>
      <c r="AA2639">
        <f>IF(data!D2639=3, IF(COUNTIFS(data!A:A, data!A2639, data!G:G, "&lt;&gt;2")=0, 1, 0), 0)</f>
        <v>0</v>
      </c>
      <c r="AB2639">
        <f>IF(AND(data!G2639=2, COUNTIFS(data!A:A, data!A2639, data!G:G, 2) = data!D2639), 1, 0)</f>
        <v>1</v>
      </c>
      <c r="AC2639">
        <f>IF(AB2639=1, data!D2639, "0")</f>
        <v>1</v>
      </c>
    </row>
    <row r="2640" spans="1:29" x14ac:dyDescent="0.25">
      <c r="A2640" s="1">
        <v>313051</v>
      </c>
      <c r="B2640">
        <v>1</v>
      </c>
      <c r="C2640" s="1" t="s">
        <v>2661</v>
      </c>
      <c r="D2640">
        <v>1</v>
      </c>
      <c r="E2640">
        <v>1</v>
      </c>
      <c r="F2640">
        <v>10</v>
      </c>
      <c r="G2640">
        <v>1</v>
      </c>
      <c r="H2640">
        <v>48</v>
      </c>
      <c r="I2640">
        <v>4</v>
      </c>
      <c r="J2640">
        <v>1</v>
      </c>
      <c r="K2640">
        <v>4</v>
      </c>
      <c r="L2640">
        <v>9</v>
      </c>
      <c r="M2640">
        <v>2</v>
      </c>
      <c r="N2640">
        <v>4</v>
      </c>
      <c r="O2640">
        <v>2</v>
      </c>
      <c r="P2640">
        <v>1</v>
      </c>
      <c r="Q2640">
        <v>9.3450000000000006</v>
      </c>
      <c r="R2640">
        <v>-1</v>
      </c>
      <c r="S2640">
        <v>5</v>
      </c>
      <c r="T2640">
        <v>162.1</v>
      </c>
      <c r="U2640">
        <v>59.6</v>
      </c>
      <c r="V2640">
        <v>22.681999999999999</v>
      </c>
      <c r="W2640">
        <v>0.73</v>
      </c>
      <c r="X2640">
        <v>1</v>
      </c>
      <c r="Y2640">
        <v>2</v>
      </c>
      <c r="Z2640">
        <f>IF(AND(MIN(data!D2640:'data'!K2640, data!M2640:'data'!Y2640)&gt;=0, IF(data!L2640&lt;0, FALSE, data!L2640&lt;=95),COUNTA(data!D2640:'data'!Y2640)=22), 1, 0)</f>
        <v>0</v>
      </c>
      <c r="AA2640">
        <f>IF(data!D2640=3, IF(COUNTIFS(data!A:A, data!A2640, data!G:G, "&lt;&gt;2")=0, 1, 0), 0)</f>
        <v>0</v>
      </c>
      <c r="AB2640">
        <f>IF(AND(data!G2640=2, COUNTIFS(data!A:A, data!A2640, data!G:G, 2) = data!D2640), 1, 0)</f>
        <v>0</v>
      </c>
      <c r="AC2640" t="str">
        <f>IF(AB2640=1, data!D2640, "0")</f>
        <v>0</v>
      </c>
    </row>
    <row r="2641" spans="1:29" x14ac:dyDescent="0.25">
      <c r="A2641" s="1">
        <v>313151</v>
      </c>
      <c r="B2641">
        <v>1</v>
      </c>
      <c r="C2641" s="1" t="s">
        <v>2662</v>
      </c>
      <c r="D2641">
        <v>3</v>
      </c>
      <c r="E2641">
        <v>1</v>
      </c>
      <c r="F2641">
        <v>10</v>
      </c>
      <c r="G2641">
        <v>2</v>
      </c>
      <c r="H2641">
        <v>66</v>
      </c>
      <c r="I2641">
        <v>2</v>
      </c>
      <c r="J2641">
        <v>1</v>
      </c>
      <c r="K2641">
        <v>7</v>
      </c>
      <c r="L2641">
        <v>6</v>
      </c>
      <c r="M2641">
        <v>2</v>
      </c>
      <c r="N2641">
        <v>1</v>
      </c>
      <c r="O2641">
        <v>5</v>
      </c>
      <c r="P2641">
        <v>1</v>
      </c>
      <c r="Q2641">
        <v>0.92300000000000004</v>
      </c>
      <c r="R2641">
        <v>-1</v>
      </c>
      <c r="S2641">
        <v>0</v>
      </c>
      <c r="T2641">
        <v>157.4</v>
      </c>
      <c r="U2641">
        <v>57.3</v>
      </c>
      <c r="V2641">
        <v>23.128</v>
      </c>
      <c r="W2641">
        <v>0.79</v>
      </c>
      <c r="X2641">
        <v>1</v>
      </c>
      <c r="Y2641">
        <v>3</v>
      </c>
      <c r="Z2641">
        <f>IF(AND(MIN(data!D2641:'data'!K2641, data!M2641:'data'!Y2641)&gt;=0, IF(data!L2641&lt;0, FALSE, data!L2641&lt;=95),COUNTA(data!D2641:'data'!Y2641)=22), 1, 0)</f>
        <v>0</v>
      </c>
      <c r="AA2641">
        <f>IF(data!D2641=3, IF(COUNTIFS(data!A:A, data!A2641, data!G:G, "&lt;&gt;2")=0, 1, 0), 0)</f>
        <v>0</v>
      </c>
      <c r="AB2641">
        <f>IF(AND(data!G2641=2, COUNTIFS(data!A:A, data!A2641, data!G:G, 2) = data!D2641), 1, 0)</f>
        <v>0</v>
      </c>
      <c r="AC2641" t="str">
        <f>IF(AB2641=1, data!D2641, "0")</f>
        <v>0</v>
      </c>
    </row>
    <row r="2642" spans="1:29" x14ac:dyDescent="0.25">
      <c r="A2642" s="1">
        <v>313151</v>
      </c>
      <c r="B2642">
        <v>2</v>
      </c>
      <c r="C2642" s="1" t="s">
        <v>2663</v>
      </c>
      <c r="D2642">
        <v>3</v>
      </c>
      <c r="E2642">
        <v>1</v>
      </c>
      <c r="F2642">
        <v>10</v>
      </c>
      <c r="G2642">
        <v>1</v>
      </c>
      <c r="H2642">
        <v>64</v>
      </c>
      <c r="I2642">
        <v>2</v>
      </c>
      <c r="J2642">
        <v>1</v>
      </c>
      <c r="K2642">
        <v>7</v>
      </c>
      <c r="L2642">
        <v>6</v>
      </c>
      <c r="M2642">
        <v>1</v>
      </c>
      <c r="N2642">
        <v>3</v>
      </c>
      <c r="O2642">
        <v>5</v>
      </c>
      <c r="P2642">
        <v>1</v>
      </c>
      <c r="Q2642">
        <v>35.029000000000003</v>
      </c>
      <c r="R2642">
        <v>-1</v>
      </c>
      <c r="S2642">
        <v>0</v>
      </c>
      <c r="T2642">
        <v>170.2</v>
      </c>
      <c r="U2642">
        <v>83.2</v>
      </c>
      <c r="V2642">
        <v>28.721</v>
      </c>
      <c r="W2642">
        <v>0.93400000000000005</v>
      </c>
      <c r="X2642">
        <v>2</v>
      </c>
      <c r="Y2642">
        <v>1</v>
      </c>
      <c r="Z2642">
        <f>IF(AND(MIN(data!D2642:'data'!K2642, data!M2642:'data'!Y2642)&gt;=0, IF(data!L2642&lt;0, FALSE, data!L2642&lt;=95),COUNTA(data!D2642:'data'!Y2642)=22), 1, 0)</f>
        <v>0</v>
      </c>
      <c r="AA2642">
        <f>IF(data!D2642=3, IF(COUNTIFS(data!A:A, data!A2642, data!G:G, "&lt;&gt;2")=0, 1, 0), 0)</f>
        <v>0</v>
      </c>
      <c r="AB2642">
        <f>IF(AND(data!G2642=2, COUNTIFS(data!A:A, data!A2642, data!G:G, 2) = data!D2642), 1, 0)</f>
        <v>0</v>
      </c>
      <c r="AC2642" t="str">
        <f>IF(AB2642=1, data!D2642, "0")</f>
        <v>0</v>
      </c>
    </row>
    <row r="2643" spans="1:29" x14ac:dyDescent="0.25">
      <c r="A2643" s="1">
        <v>313151</v>
      </c>
      <c r="B2643">
        <v>3</v>
      </c>
      <c r="C2643" s="1" t="s">
        <v>2664</v>
      </c>
      <c r="D2643">
        <v>3</v>
      </c>
      <c r="E2643">
        <v>1</v>
      </c>
      <c r="F2643">
        <v>10</v>
      </c>
      <c r="G2643">
        <v>1</v>
      </c>
      <c r="H2643">
        <v>34</v>
      </c>
      <c r="I2643">
        <v>1</v>
      </c>
      <c r="J2643">
        <v>1</v>
      </c>
      <c r="K2643">
        <v>7</v>
      </c>
      <c r="L2643">
        <v>6</v>
      </c>
      <c r="M2643">
        <v>2</v>
      </c>
      <c r="N2643">
        <v>1</v>
      </c>
      <c r="O2643">
        <v>5</v>
      </c>
      <c r="P2643">
        <v>1</v>
      </c>
      <c r="Q2643">
        <v>60.287999999999997</v>
      </c>
      <c r="R2643">
        <v>-1</v>
      </c>
      <c r="S2643">
        <v>0</v>
      </c>
      <c r="T2643">
        <v>178.7</v>
      </c>
      <c r="U2643">
        <v>92</v>
      </c>
      <c r="V2643">
        <v>28.81</v>
      </c>
      <c r="W2643">
        <v>0.92800000000000005</v>
      </c>
      <c r="X2643">
        <v>2</v>
      </c>
      <c r="Y2643">
        <v>3</v>
      </c>
      <c r="Z2643">
        <f>IF(AND(MIN(data!D2643:'data'!K2643, data!M2643:'data'!Y2643)&gt;=0, IF(data!L2643&lt;0, FALSE, data!L2643&lt;=95),COUNTA(data!D2643:'data'!Y2643)=22), 1, 0)</f>
        <v>0</v>
      </c>
      <c r="AA2643">
        <f>IF(data!D2643=3, IF(COUNTIFS(data!A:A, data!A2643, data!G:G, "&lt;&gt;2")=0, 1, 0), 0)</f>
        <v>0</v>
      </c>
      <c r="AB2643">
        <f>IF(AND(data!G2643=2, COUNTIFS(data!A:A, data!A2643, data!G:G, 2) = data!D2643), 1, 0)</f>
        <v>0</v>
      </c>
      <c r="AC2643" t="str">
        <f>IF(AB2643=1, data!D2643, "0")</f>
        <v>0</v>
      </c>
    </row>
    <row r="2644" spans="1:29" x14ac:dyDescent="0.25">
      <c r="A2644" s="1">
        <v>313181</v>
      </c>
      <c r="B2644">
        <v>1</v>
      </c>
      <c r="C2644" s="1" t="s">
        <v>2665</v>
      </c>
      <c r="D2644">
        <v>2</v>
      </c>
      <c r="E2644">
        <v>1</v>
      </c>
      <c r="F2644">
        <v>10</v>
      </c>
      <c r="G2644">
        <v>1</v>
      </c>
      <c r="H2644">
        <v>71</v>
      </c>
      <c r="I2644">
        <v>2</v>
      </c>
      <c r="J2644">
        <v>1</v>
      </c>
      <c r="K2644">
        <v>2</v>
      </c>
      <c r="L2644">
        <v>10</v>
      </c>
      <c r="M2644">
        <v>2</v>
      </c>
      <c r="N2644">
        <v>3</v>
      </c>
      <c r="O2644">
        <v>5</v>
      </c>
      <c r="P2644">
        <v>1</v>
      </c>
      <c r="Q2644">
        <v>15</v>
      </c>
      <c r="R2644">
        <v>-1</v>
      </c>
      <c r="S2644">
        <v>7</v>
      </c>
      <c r="T2644">
        <v>166.2</v>
      </c>
      <c r="U2644">
        <v>70.2</v>
      </c>
      <c r="V2644">
        <v>25.414000000000001</v>
      </c>
      <c r="W2644">
        <v>0.93200000000000005</v>
      </c>
      <c r="X2644">
        <v>1</v>
      </c>
      <c r="Y2644">
        <v>3</v>
      </c>
      <c r="Z2644">
        <f>IF(AND(MIN(data!D2644:'data'!K2644, data!M2644:'data'!Y2644)&gt;=0, IF(data!L2644&lt;0, FALSE, data!L2644&lt;=95),COUNTA(data!D2644:'data'!Y2644)=22), 1, 0)</f>
        <v>0</v>
      </c>
      <c r="AA2644">
        <f>IF(data!D2644=3, IF(COUNTIFS(data!A:A, data!A2644, data!G:G, "&lt;&gt;2")=0, 1, 0), 0)</f>
        <v>0</v>
      </c>
      <c r="AB2644">
        <f>IF(AND(data!G2644=2, COUNTIFS(data!A:A, data!A2644, data!G:G, 2) = data!D2644), 1, 0)</f>
        <v>0</v>
      </c>
      <c r="AC2644" t="str">
        <f>IF(AB2644=1, data!D2644, "0")</f>
        <v>0</v>
      </c>
    </row>
    <row r="2645" spans="1:29" x14ac:dyDescent="0.25">
      <c r="A2645" s="1">
        <v>313181</v>
      </c>
      <c r="B2645">
        <v>2</v>
      </c>
      <c r="C2645" s="1" t="s">
        <v>2666</v>
      </c>
      <c r="D2645">
        <v>2</v>
      </c>
      <c r="E2645">
        <v>1</v>
      </c>
      <c r="F2645">
        <v>10</v>
      </c>
      <c r="G2645">
        <v>2</v>
      </c>
      <c r="H2645">
        <v>65</v>
      </c>
      <c r="I2645">
        <v>2</v>
      </c>
      <c r="J2645">
        <v>1</v>
      </c>
      <c r="K2645">
        <v>6</v>
      </c>
      <c r="L2645">
        <v>10</v>
      </c>
      <c r="M2645">
        <v>3</v>
      </c>
      <c r="N2645">
        <v>1</v>
      </c>
      <c r="O2645">
        <v>5</v>
      </c>
      <c r="P2645">
        <v>1</v>
      </c>
      <c r="Q2645">
        <v>4.6150000000000002</v>
      </c>
      <c r="R2645">
        <v>-1</v>
      </c>
      <c r="S2645">
        <v>4</v>
      </c>
      <c r="T2645">
        <v>155.6</v>
      </c>
      <c r="U2645">
        <v>56.7</v>
      </c>
      <c r="V2645">
        <v>23.419</v>
      </c>
      <c r="W2645">
        <v>0.72499999999999998</v>
      </c>
      <c r="X2645">
        <v>-9</v>
      </c>
      <c r="Y2645">
        <v>3</v>
      </c>
      <c r="Z2645">
        <f>IF(AND(MIN(data!D2645:'data'!K2645, data!M2645:'data'!Y2645)&gt;=0, IF(data!L2645&lt;0, FALSE, data!L2645&lt;=95),COUNTA(data!D2645:'data'!Y2645)=22), 1, 0)</f>
        <v>0</v>
      </c>
      <c r="AA2645">
        <f>IF(data!D2645=3, IF(COUNTIFS(data!A:A, data!A2645, data!G:G, "&lt;&gt;2")=0, 1, 0), 0)</f>
        <v>0</v>
      </c>
      <c r="AB2645">
        <f>IF(AND(data!G2645=2, COUNTIFS(data!A:A, data!A2645, data!G:G, 2) = data!D2645), 1, 0)</f>
        <v>0</v>
      </c>
      <c r="AC2645" t="str">
        <f>IF(AB2645=1, data!D2645, "0")</f>
        <v>0</v>
      </c>
    </row>
    <row r="2646" spans="1:29" x14ac:dyDescent="0.25">
      <c r="A2646" s="1">
        <v>313201</v>
      </c>
      <c r="B2646">
        <v>1</v>
      </c>
      <c r="C2646" s="1" t="s">
        <v>2667</v>
      </c>
      <c r="D2646">
        <v>1</v>
      </c>
      <c r="E2646">
        <v>1</v>
      </c>
      <c r="F2646">
        <v>10</v>
      </c>
      <c r="G2646">
        <v>2</v>
      </c>
      <c r="H2646">
        <v>58</v>
      </c>
      <c r="I2646">
        <v>5</v>
      </c>
      <c r="J2646">
        <v>1</v>
      </c>
      <c r="K2646">
        <v>7</v>
      </c>
      <c r="L2646">
        <v>5</v>
      </c>
      <c r="M2646">
        <v>1</v>
      </c>
      <c r="N2646">
        <v>3</v>
      </c>
      <c r="O2646">
        <v>5</v>
      </c>
      <c r="P2646">
        <v>1</v>
      </c>
      <c r="Q2646">
        <v>12</v>
      </c>
      <c r="R2646">
        <v>-1</v>
      </c>
      <c r="S2646">
        <v>0</v>
      </c>
      <c r="T2646">
        <v>155.69999999999999</v>
      </c>
      <c r="U2646">
        <v>81.2</v>
      </c>
      <c r="V2646">
        <v>33.494999999999997</v>
      </c>
      <c r="W2646">
        <v>-1</v>
      </c>
      <c r="X2646">
        <v>-8</v>
      </c>
      <c r="Y2646">
        <v>1</v>
      </c>
      <c r="Z2646">
        <f>IF(AND(MIN(data!D2646:'data'!K2646, data!M2646:'data'!Y2646)&gt;=0, IF(data!L2646&lt;0, FALSE, data!L2646&lt;=95),COUNTA(data!D2646:'data'!Y2646)=22), 1, 0)</f>
        <v>0</v>
      </c>
      <c r="AA2646">
        <f>IF(data!D2646=3, IF(COUNTIFS(data!A:A, data!A2646, data!G:G, "&lt;&gt;2")=0, 1, 0), 0)</f>
        <v>0</v>
      </c>
      <c r="AB2646">
        <f>IF(AND(data!G2646=2, COUNTIFS(data!A:A, data!A2646, data!G:G, 2) = data!D2646), 1, 0)</f>
        <v>1</v>
      </c>
      <c r="AC2646">
        <f>IF(AB2646=1, data!D2646, "0")</f>
        <v>1</v>
      </c>
    </row>
    <row r="2647" spans="1:29" x14ac:dyDescent="0.25">
      <c r="A2647" s="1">
        <v>313251</v>
      </c>
      <c r="B2647">
        <v>1</v>
      </c>
      <c r="C2647" s="1" t="s">
        <v>2668</v>
      </c>
      <c r="D2647">
        <v>2</v>
      </c>
      <c r="E2647">
        <v>1</v>
      </c>
      <c r="F2647">
        <v>10</v>
      </c>
      <c r="G2647">
        <v>2</v>
      </c>
      <c r="H2647">
        <v>42</v>
      </c>
      <c r="I2647">
        <v>3</v>
      </c>
      <c r="J2647">
        <v>1</v>
      </c>
      <c r="K2647">
        <v>7</v>
      </c>
      <c r="L2647">
        <v>6</v>
      </c>
      <c r="M2647">
        <v>3</v>
      </c>
      <c r="N2647">
        <v>4</v>
      </c>
      <c r="O2647">
        <v>2</v>
      </c>
      <c r="P2647">
        <v>1</v>
      </c>
      <c r="Q2647">
        <v>56</v>
      </c>
      <c r="R2647">
        <v>-1</v>
      </c>
      <c r="S2647">
        <v>10</v>
      </c>
      <c r="T2647">
        <v>164.9</v>
      </c>
      <c r="U2647">
        <v>104.4</v>
      </c>
      <c r="V2647">
        <v>38.393999999999998</v>
      </c>
      <c r="W2647">
        <v>0.91</v>
      </c>
      <c r="X2647">
        <v>2</v>
      </c>
      <c r="Y2647">
        <v>3</v>
      </c>
      <c r="Z2647">
        <f>IF(AND(MIN(data!D2647:'data'!K2647, data!M2647:'data'!Y2647)&gt;=0, IF(data!L2647&lt;0, FALSE, data!L2647&lt;=95),COUNTA(data!D2647:'data'!Y2647)=22), 1, 0)</f>
        <v>0</v>
      </c>
      <c r="AA2647">
        <f>IF(data!D2647=3, IF(COUNTIFS(data!A:A, data!A2647, data!G:G, "&lt;&gt;2")=0, 1, 0), 0)</f>
        <v>0</v>
      </c>
      <c r="AB2647">
        <f>IF(AND(data!G2647=2, COUNTIFS(data!A:A, data!A2647, data!G:G, 2) = data!D2647), 1, 0)</f>
        <v>1</v>
      </c>
      <c r="AC2647">
        <f>IF(AB2647=1, data!D2647, "0")</f>
        <v>2</v>
      </c>
    </row>
    <row r="2648" spans="1:29" x14ac:dyDescent="0.25">
      <c r="A2648" s="1">
        <v>313251</v>
      </c>
      <c r="B2648">
        <v>2</v>
      </c>
      <c r="C2648" s="1" t="s">
        <v>2669</v>
      </c>
      <c r="D2648">
        <v>2</v>
      </c>
      <c r="E2648">
        <v>1</v>
      </c>
      <c r="F2648">
        <v>10</v>
      </c>
      <c r="G2648">
        <v>2</v>
      </c>
      <c r="H2648">
        <v>18</v>
      </c>
      <c r="I2648">
        <v>1</v>
      </c>
      <c r="J2648">
        <v>1</v>
      </c>
      <c r="K2648">
        <v>5</v>
      </c>
      <c r="L2648">
        <v>6</v>
      </c>
      <c r="M2648">
        <v>2</v>
      </c>
      <c r="N2648">
        <v>4</v>
      </c>
      <c r="O2648">
        <v>1</v>
      </c>
      <c r="P2648">
        <v>1</v>
      </c>
      <c r="Q2648">
        <v>9.9184999999999999</v>
      </c>
      <c r="R2648">
        <v>2</v>
      </c>
      <c r="S2648">
        <v>6</v>
      </c>
      <c r="T2648">
        <v>170.7</v>
      </c>
      <c r="U2648">
        <v>79</v>
      </c>
      <c r="V2648">
        <v>27.111999999999998</v>
      </c>
      <c r="W2648">
        <v>0.73799999999999999</v>
      </c>
      <c r="X2648">
        <v>2</v>
      </c>
      <c r="Y2648">
        <v>1</v>
      </c>
      <c r="Z2648">
        <f>IF(AND(MIN(data!D2648:'data'!K2648, data!M2648:'data'!Y2648)&gt;=0, IF(data!L2648&lt;0, FALSE, data!L2648&lt;=95),COUNTA(data!D2648:'data'!Y2648)=22), 1, 0)</f>
        <v>1</v>
      </c>
      <c r="AA2648">
        <f>IF(data!D2648=3, IF(COUNTIFS(data!A:A, data!A2648, data!G:G, "&lt;&gt;2")=0, 1, 0), 0)</f>
        <v>0</v>
      </c>
      <c r="AB2648">
        <f>IF(AND(data!G2648=2, COUNTIFS(data!A:A, data!A2648, data!G:G, 2) = data!D2648), 1, 0)</f>
        <v>1</v>
      </c>
      <c r="AC2648">
        <f>IF(AB2648=1, data!D2648, "0")</f>
        <v>2</v>
      </c>
    </row>
    <row r="2649" spans="1:29" x14ac:dyDescent="0.25">
      <c r="A2649" s="1">
        <v>313351</v>
      </c>
      <c r="B2649">
        <v>1</v>
      </c>
      <c r="C2649" s="1" t="s">
        <v>2670</v>
      </c>
      <c r="D2649">
        <v>2</v>
      </c>
      <c r="E2649">
        <v>1</v>
      </c>
      <c r="F2649">
        <v>10</v>
      </c>
      <c r="G2649">
        <v>1</v>
      </c>
      <c r="H2649">
        <v>65</v>
      </c>
      <c r="I2649">
        <v>2</v>
      </c>
      <c r="J2649">
        <v>1</v>
      </c>
      <c r="K2649">
        <v>7</v>
      </c>
      <c r="L2649">
        <v>7</v>
      </c>
      <c r="M2649">
        <v>3</v>
      </c>
      <c r="N2649">
        <v>4</v>
      </c>
      <c r="O2649">
        <v>1</v>
      </c>
      <c r="P2649">
        <v>1</v>
      </c>
      <c r="Q2649">
        <v>15.029</v>
      </c>
      <c r="R2649">
        <v>-1</v>
      </c>
      <c r="S2649">
        <v>0</v>
      </c>
      <c r="T2649">
        <v>158.80000000000001</v>
      </c>
      <c r="U2649">
        <v>79.2</v>
      </c>
      <c r="V2649">
        <v>31.407</v>
      </c>
      <c r="W2649">
        <v>1.038</v>
      </c>
      <c r="X2649">
        <v>2</v>
      </c>
      <c r="Y2649">
        <v>3</v>
      </c>
      <c r="Z2649">
        <f>IF(AND(MIN(data!D2649:'data'!K2649, data!M2649:'data'!Y2649)&gt;=0, IF(data!L2649&lt;0, FALSE, data!L2649&lt;=95),COUNTA(data!D2649:'data'!Y2649)=22), 1, 0)</f>
        <v>0</v>
      </c>
      <c r="AA2649">
        <f>IF(data!D2649=3, IF(COUNTIFS(data!A:A, data!A2649, data!G:G, "&lt;&gt;2")=0, 1, 0), 0)</f>
        <v>0</v>
      </c>
      <c r="AB2649">
        <f>IF(AND(data!G2649=2, COUNTIFS(data!A:A, data!A2649, data!G:G, 2) = data!D2649), 1, 0)</f>
        <v>0</v>
      </c>
      <c r="AC2649" t="str">
        <f>IF(AB2649=1, data!D2649, "0")</f>
        <v>0</v>
      </c>
    </row>
    <row r="2650" spans="1:29" x14ac:dyDescent="0.25">
      <c r="A2650" s="1">
        <v>313351</v>
      </c>
      <c r="B2650">
        <v>2</v>
      </c>
      <c r="C2650" s="1" t="s">
        <v>2671</v>
      </c>
      <c r="D2650">
        <v>2</v>
      </c>
      <c r="E2650">
        <v>1</v>
      </c>
      <c r="F2650">
        <v>10</v>
      </c>
      <c r="G2650">
        <v>2</v>
      </c>
      <c r="H2650">
        <v>61</v>
      </c>
      <c r="I2650">
        <v>2</v>
      </c>
      <c r="J2650">
        <v>1</v>
      </c>
      <c r="K2650">
        <v>7</v>
      </c>
      <c r="L2650">
        <v>7</v>
      </c>
      <c r="M2650">
        <v>5</v>
      </c>
      <c r="N2650">
        <v>3</v>
      </c>
      <c r="O2650">
        <v>5</v>
      </c>
      <c r="P2650">
        <v>1</v>
      </c>
      <c r="Q2650">
        <v>0.28799999999999998</v>
      </c>
      <c r="R2650">
        <v>-1</v>
      </c>
      <c r="S2650">
        <v>1</v>
      </c>
      <c r="T2650">
        <v>147.80000000000001</v>
      </c>
      <c r="U2650">
        <v>62.8</v>
      </c>
      <c r="V2650">
        <v>28.748000000000001</v>
      </c>
      <c r="W2650">
        <v>0.92300000000000004</v>
      </c>
      <c r="X2650">
        <v>2</v>
      </c>
      <c r="Y2650">
        <v>3</v>
      </c>
      <c r="Z2650">
        <f>IF(AND(MIN(data!D2650:'data'!K2650, data!M2650:'data'!Y2650)&gt;=0, IF(data!L2650&lt;0, FALSE, data!L2650&lt;=95),COUNTA(data!D2650:'data'!Y2650)=22), 1, 0)</f>
        <v>0</v>
      </c>
      <c r="AA2650">
        <f>IF(data!D2650=3, IF(COUNTIFS(data!A:A, data!A2650, data!G:G, "&lt;&gt;2")=0, 1, 0), 0)</f>
        <v>0</v>
      </c>
      <c r="AB2650">
        <f>IF(AND(data!G2650=2, COUNTIFS(data!A:A, data!A2650, data!G:G, 2) = data!D2650), 1, 0)</f>
        <v>0</v>
      </c>
      <c r="AC2650" t="str">
        <f>IF(AB2650=1, data!D2650, "0")</f>
        <v>0</v>
      </c>
    </row>
    <row r="2651" spans="1:29" x14ac:dyDescent="0.25">
      <c r="A2651" s="1">
        <v>313371</v>
      </c>
      <c r="B2651">
        <v>1</v>
      </c>
      <c r="C2651" s="1" t="s">
        <v>2672</v>
      </c>
      <c r="D2651">
        <v>1</v>
      </c>
      <c r="E2651">
        <v>1</v>
      </c>
      <c r="F2651">
        <v>10</v>
      </c>
      <c r="G2651">
        <v>2</v>
      </c>
      <c r="H2651">
        <v>49</v>
      </c>
      <c r="I2651">
        <v>1</v>
      </c>
      <c r="J2651">
        <v>1</v>
      </c>
      <c r="K2651">
        <v>5</v>
      </c>
      <c r="L2651">
        <v>10</v>
      </c>
      <c r="M2651">
        <v>3</v>
      </c>
      <c r="N2651">
        <v>3</v>
      </c>
      <c r="O2651">
        <v>5</v>
      </c>
      <c r="P2651">
        <v>1</v>
      </c>
      <c r="Q2651">
        <v>18</v>
      </c>
      <c r="R2651">
        <v>-1</v>
      </c>
      <c r="S2651">
        <v>2</v>
      </c>
      <c r="T2651">
        <v>171.5</v>
      </c>
      <c r="U2651">
        <v>89.1</v>
      </c>
      <c r="V2651">
        <v>30.294</v>
      </c>
      <c r="W2651">
        <v>0.98299999999999998</v>
      </c>
      <c r="X2651">
        <v>2</v>
      </c>
      <c r="Y2651">
        <v>1</v>
      </c>
      <c r="Z2651">
        <f>IF(AND(MIN(data!D2651:'data'!K2651, data!M2651:'data'!Y2651)&gt;=0, IF(data!L2651&lt;0, FALSE, data!L2651&lt;=95),COUNTA(data!D2651:'data'!Y2651)=22), 1, 0)</f>
        <v>0</v>
      </c>
      <c r="AA2651">
        <f>IF(data!D2651=3, IF(COUNTIFS(data!A:A, data!A2651, data!G:G, "&lt;&gt;2")=0, 1, 0), 0)</f>
        <v>0</v>
      </c>
      <c r="AB2651">
        <f>IF(AND(data!G2651=2, COUNTIFS(data!A:A, data!A2651, data!G:G, 2) = data!D2651), 1, 0)</f>
        <v>1</v>
      </c>
      <c r="AC2651">
        <f>IF(AB2651=1, data!D2651, "0")</f>
        <v>1</v>
      </c>
    </row>
    <row r="2652" spans="1:29" x14ac:dyDescent="0.25">
      <c r="A2652" s="1">
        <v>314051</v>
      </c>
      <c r="B2652">
        <v>1</v>
      </c>
      <c r="C2652" s="1" t="s">
        <v>2673</v>
      </c>
      <c r="D2652">
        <v>2</v>
      </c>
      <c r="E2652">
        <v>1</v>
      </c>
      <c r="F2652">
        <v>10</v>
      </c>
      <c r="G2652">
        <v>1</v>
      </c>
      <c r="H2652">
        <v>68</v>
      </c>
      <c r="I2652">
        <v>2</v>
      </c>
      <c r="J2652">
        <v>1</v>
      </c>
      <c r="K2652">
        <v>4</v>
      </c>
      <c r="L2652">
        <v>10</v>
      </c>
      <c r="M2652">
        <v>2</v>
      </c>
      <c r="N2652">
        <v>2</v>
      </c>
      <c r="O2652">
        <v>5</v>
      </c>
      <c r="P2652">
        <v>1</v>
      </c>
      <c r="Q2652">
        <v>3.4329999999999998</v>
      </c>
      <c r="R2652">
        <v>-1</v>
      </c>
      <c r="S2652">
        <v>1</v>
      </c>
      <c r="T2652">
        <v>171.7</v>
      </c>
      <c r="U2652">
        <v>86.8</v>
      </c>
      <c r="V2652">
        <v>29.443000000000001</v>
      </c>
      <c r="W2652">
        <v>1.157</v>
      </c>
      <c r="X2652">
        <v>2</v>
      </c>
      <c r="Y2652">
        <v>1</v>
      </c>
      <c r="Z2652">
        <f>IF(AND(MIN(data!D2652:'data'!K2652, data!M2652:'data'!Y2652)&gt;=0, IF(data!L2652&lt;0, FALSE, data!L2652&lt;=95),COUNTA(data!D2652:'data'!Y2652)=22), 1, 0)</f>
        <v>0</v>
      </c>
      <c r="AA2652">
        <f>IF(data!D2652=3, IF(COUNTIFS(data!A:A, data!A2652, data!G:G, "&lt;&gt;2")=0, 1, 0), 0)</f>
        <v>0</v>
      </c>
      <c r="AB2652">
        <f>IF(AND(data!G2652=2, COUNTIFS(data!A:A, data!A2652, data!G:G, 2) = data!D2652), 1, 0)</f>
        <v>0</v>
      </c>
      <c r="AC2652" t="str">
        <f>IF(AB2652=1, data!D2652, "0")</f>
        <v>0</v>
      </c>
    </row>
    <row r="2653" spans="1:29" x14ac:dyDescent="0.25">
      <c r="A2653" s="1">
        <v>314051</v>
      </c>
      <c r="B2653">
        <v>2</v>
      </c>
      <c r="C2653" s="1" t="s">
        <v>2674</v>
      </c>
      <c r="D2653">
        <v>2</v>
      </c>
      <c r="E2653">
        <v>1</v>
      </c>
      <c r="F2653">
        <v>10</v>
      </c>
      <c r="G2653">
        <v>2</v>
      </c>
      <c r="H2653">
        <v>66</v>
      </c>
      <c r="I2653">
        <v>2</v>
      </c>
      <c r="J2653">
        <v>1</v>
      </c>
      <c r="K2653">
        <v>4</v>
      </c>
      <c r="L2653">
        <v>10</v>
      </c>
      <c r="M2653">
        <v>3</v>
      </c>
      <c r="N2653">
        <v>1</v>
      </c>
      <c r="O2653">
        <v>5</v>
      </c>
      <c r="P2653">
        <v>1</v>
      </c>
      <c r="Q2653">
        <v>0.23100000000000001</v>
      </c>
      <c r="R2653">
        <v>-1</v>
      </c>
      <c r="S2653">
        <v>2</v>
      </c>
      <c r="T2653">
        <v>155.5</v>
      </c>
      <c r="U2653">
        <v>72.2</v>
      </c>
      <c r="V2653">
        <v>29.859000000000002</v>
      </c>
      <c r="W2653">
        <v>0.82799999999999996</v>
      </c>
      <c r="X2653">
        <v>2</v>
      </c>
      <c r="Y2653">
        <v>1</v>
      </c>
      <c r="Z2653">
        <f>IF(AND(MIN(data!D2653:'data'!K2653, data!M2653:'data'!Y2653)&gt;=0, IF(data!L2653&lt;0, FALSE, data!L2653&lt;=95),COUNTA(data!D2653:'data'!Y2653)=22), 1, 0)</f>
        <v>0</v>
      </c>
      <c r="AA2653">
        <f>IF(data!D2653=3, IF(COUNTIFS(data!A:A, data!A2653, data!G:G, "&lt;&gt;2")=0, 1, 0), 0)</f>
        <v>0</v>
      </c>
      <c r="AB2653">
        <f>IF(AND(data!G2653=2, COUNTIFS(data!A:A, data!A2653, data!G:G, 2) = data!D2653), 1, 0)</f>
        <v>0</v>
      </c>
      <c r="AC2653" t="str">
        <f>IF(AB2653=1, data!D2653, "0")</f>
        <v>0</v>
      </c>
    </row>
    <row r="2654" spans="1:29" x14ac:dyDescent="0.25">
      <c r="A2654" s="1">
        <v>314181</v>
      </c>
      <c r="B2654">
        <v>1</v>
      </c>
      <c r="C2654" s="1" t="s">
        <v>2675</v>
      </c>
      <c r="D2654">
        <v>2</v>
      </c>
      <c r="E2654">
        <v>1</v>
      </c>
      <c r="F2654">
        <v>10</v>
      </c>
      <c r="G2654">
        <v>2</v>
      </c>
      <c r="H2654">
        <v>43</v>
      </c>
      <c r="I2654">
        <v>2</v>
      </c>
      <c r="J2654">
        <v>1</v>
      </c>
      <c r="K2654">
        <v>3</v>
      </c>
      <c r="L2654">
        <v>21</v>
      </c>
      <c r="M2654">
        <v>1</v>
      </c>
      <c r="N2654">
        <v>1</v>
      </c>
      <c r="O2654">
        <v>5</v>
      </c>
      <c r="P2654">
        <v>1</v>
      </c>
      <c r="Q2654">
        <v>4.6159999999999997</v>
      </c>
      <c r="R2654">
        <v>-1</v>
      </c>
      <c r="S2654">
        <v>0</v>
      </c>
      <c r="T2654">
        <v>169.7</v>
      </c>
      <c r="U2654">
        <v>76.099999999999994</v>
      </c>
      <c r="V2654">
        <v>26.425000000000001</v>
      </c>
      <c r="W2654">
        <v>0.77200000000000002</v>
      </c>
      <c r="X2654">
        <v>2</v>
      </c>
      <c r="Y2654">
        <v>1</v>
      </c>
      <c r="Z2654">
        <f>IF(AND(MIN(data!D2654:'data'!K2654, data!M2654:'data'!Y2654)&gt;=0, IF(data!L2654&lt;0, FALSE, data!L2654&lt;=95),COUNTA(data!D2654:'data'!Y2654)=22), 1, 0)</f>
        <v>0</v>
      </c>
      <c r="AA2654">
        <f>IF(data!D2654=3, IF(COUNTIFS(data!A:A, data!A2654, data!G:G, "&lt;&gt;2")=0, 1, 0), 0)</f>
        <v>0</v>
      </c>
      <c r="AB2654">
        <f>IF(AND(data!G2654=2, COUNTIFS(data!A:A, data!A2654, data!G:G, 2) = data!D2654), 1, 0)</f>
        <v>1</v>
      </c>
      <c r="AC2654">
        <f>IF(AB2654=1, data!D2654, "0")</f>
        <v>2</v>
      </c>
    </row>
    <row r="2655" spans="1:29" x14ac:dyDescent="0.25">
      <c r="A2655" s="1">
        <v>314181</v>
      </c>
      <c r="B2655">
        <v>2</v>
      </c>
      <c r="C2655" s="1" t="s">
        <v>2676</v>
      </c>
      <c r="D2655">
        <v>2</v>
      </c>
      <c r="E2655">
        <v>1</v>
      </c>
      <c r="F2655">
        <v>10</v>
      </c>
      <c r="G2655">
        <v>2</v>
      </c>
      <c r="H2655">
        <v>21</v>
      </c>
      <c r="I2655">
        <v>1</v>
      </c>
      <c r="J2655">
        <v>1</v>
      </c>
      <c r="K2655">
        <v>1</v>
      </c>
      <c r="L2655">
        <v>21</v>
      </c>
      <c r="M2655">
        <v>2</v>
      </c>
      <c r="N2655">
        <v>1</v>
      </c>
      <c r="O2655">
        <v>5</v>
      </c>
      <c r="P2655">
        <v>1</v>
      </c>
      <c r="Q2655">
        <v>2.25</v>
      </c>
      <c r="R2655">
        <v>2</v>
      </c>
      <c r="S2655">
        <v>0</v>
      </c>
      <c r="T2655">
        <v>167.7</v>
      </c>
      <c r="U2655">
        <v>55.5</v>
      </c>
      <c r="V2655">
        <v>19.734999999999999</v>
      </c>
      <c r="W2655">
        <v>0.73799999999999999</v>
      </c>
      <c r="X2655">
        <v>1</v>
      </c>
      <c r="Y2655">
        <v>3</v>
      </c>
      <c r="Z2655">
        <f>IF(AND(MIN(data!D2655:'data'!K2655, data!M2655:'data'!Y2655)&gt;=0, IF(data!L2655&lt;0, FALSE, data!L2655&lt;=95),COUNTA(data!D2655:'data'!Y2655)=22), 1, 0)</f>
        <v>1</v>
      </c>
      <c r="AA2655">
        <f>IF(data!D2655=3, IF(COUNTIFS(data!A:A, data!A2655, data!G:G, "&lt;&gt;2")=0, 1, 0), 0)</f>
        <v>0</v>
      </c>
      <c r="AB2655">
        <f>IF(AND(data!G2655=2, COUNTIFS(data!A:A, data!A2655, data!G:G, 2) = data!D2655), 1, 0)</f>
        <v>1</v>
      </c>
      <c r="AC2655">
        <f>IF(AB2655=1, data!D2655, "0")</f>
        <v>2</v>
      </c>
    </row>
    <row r="2656" spans="1:29" x14ac:dyDescent="0.25">
      <c r="A2656" s="1">
        <v>314271</v>
      </c>
      <c r="B2656">
        <v>1</v>
      </c>
      <c r="C2656" s="1" t="s">
        <v>2677</v>
      </c>
      <c r="D2656">
        <v>1</v>
      </c>
      <c r="E2656">
        <v>1</v>
      </c>
      <c r="F2656">
        <v>10</v>
      </c>
      <c r="G2656">
        <v>2</v>
      </c>
      <c r="H2656">
        <v>32</v>
      </c>
      <c r="I2656">
        <v>4</v>
      </c>
      <c r="J2656">
        <v>1</v>
      </c>
      <c r="K2656">
        <v>4</v>
      </c>
      <c r="L2656">
        <v>13</v>
      </c>
      <c r="M2656">
        <v>1</v>
      </c>
      <c r="N2656">
        <v>4</v>
      </c>
      <c r="O2656">
        <v>2</v>
      </c>
      <c r="P2656">
        <v>1</v>
      </c>
      <c r="Q2656">
        <v>13.38</v>
      </c>
      <c r="R2656">
        <v>-1</v>
      </c>
      <c r="S2656">
        <v>0</v>
      </c>
      <c r="T2656">
        <v>166.3</v>
      </c>
      <c r="U2656">
        <v>73.400000000000006</v>
      </c>
      <c r="V2656">
        <v>26.541</v>
      </c>
      <c r="W2656">
        <v>0.89500000000000002</v>
      </c>
      <c r="X2656">
        <v>1</v>
      </c>
      <c r="Y2656">
        <v>3</v>
      </c>
      <c r="Z2656">
        <f>IF(AND(MIN(data!D2656:'data'!K2656, data!M2656:'data'!Y2656)&gt;=0, IF(data!L2656&lt;0, FALSE, data!L2656&lt;=95),COUNTA(data!D2656:'data'!Y2656)=22), 1, 0)</f>
        <v>0</v>
      </c>
      <c r="AA2656">
        <f>IF(data!D2656=3, IF(COUNTIFS(data!A:A, data!A2656, data!G:G, "&lt;&gt;2")=0, 1, 0), 0)</f>
        <v>0</v>
      </c>
      <c r="AB2656">
        <f>IF(AND(data!G2656=2, COUNTIFS(data!A:A, data!A2656, data!G:G, 2) = data!D2656), 1, 0)</f>
        <v>1</v>
      </c>
      <c r="AC2656">
        <f>IF(AB2656=1, data!D2656, "0")</f>
        <v>1</v>
      </c>
    </row>
    <row r="2657" spans="1:29" x14ac:dyDescent="0.25">
      <c r="A2657" s="1">
        <v>314351</v>
      </c>
      <c r="B2657">
        <v>1</v>
      </c>
      <c r="C2657" s="1" t="s">
        <v>2678</v>
      </c>
      <c r="D2657">
        <v>4</v>
      </c>
      <c r="E2657">
        <v>1</v>
      </c>
      <c r="F2657">
        <v>10</v>
      </c>
      <c r="G2657">
        <v>1</v>
      </c>
      <c r="H2657">
        <v>43</v>
      </c>
      <c r="I2657">
        <v>2</v>
      </c>
      <c r="J2657">
        <v>1</v>
      </c>
      <c r="K2657">
        <v>2</v>
      </c>
      <c r="L2657">
        <v>12</v>
      </c>
      <c r="M2657">
        <v>2</v>
      </c>
      <c r="N2657">
        <v>1</v>
      </c>
      <c r="O2657">
        <v>5</v>
      </c>
      <c r="P2657">
        <v>1</v>
      </c>
      <c r="Q2657">
        <v>18.231999999999999</v>
      </c>
      <c r="R2657">
        <v>-1</v>
      </c>
      <c r="S2657">
        <v>0</v>
      </c>
      <c r="T2657">
        <v>168.5</v>
      </c>
      <c r="U2657">
        <v>68.5</v>
      </c>
      <c r="V2657">
        <v>24.126000000000001</v>
      </c>
      <c r="W2657">
        <v>0.872</v>
      </c>
      <c r="X2657">
        <v>1</v>
      </c>
      <c r="Y2657">
        <v>3</v>
      </c>
      <c r="Z2657">
        <f>IF(AND(MIN(data!D2657:'data'!K2657, data!M2657:'data'!Y2657)&gt;=0, IF(data!L2657&lt;0, FALSE, data!L2657&lt;=95),COUNTA(data!D2657:'data'!Y2657)=22), 1, 0)</f>
        <v>0</v>
      </c>
      <c r="AA2657">
        <f>IF(data!D2657=3, IF(COUNTIFS(data!A:A, data!A2657, data!G:G, "&lt;&gt;2")=0, 1, 0), 0)</f>
        <v>0</v>
      </c>
      <c r="AB2657">
        <f>IF(AND(data!G2657=2, COUNTIFS(data!A:A, data!A2657, data!G:G, 2) = data!D2657), 1, 0)</f>
        <v>0</v>
      </c>
      <c r="AC2657" t="str">
        <f>IF(AB2657=1, data!D2657, "0")</f>
        <v>0</v>
      </c>
    </row>
    <row r="2658" spans="1:29" x14ac:dyDescent="0.25">
      <c r="A2658" s="1">
        <v>314351</v>
      </c>
      <c r="B2658">
        <v>2</v>
      </c>
      <c r="C2658" s="1" t="s">
        <v>2679</v>
      </c>
      <c r="D2658">
        <v>4</v>
      </c>
      <c r="E2658">
        <v>1</v>
      </c>
      <c r="F2658">
        <v>10</v>
      </c>
      <c r="G2658">
        <v>2</v>
      </c>
      <c r="H2658">
        <v>41</v>
      </c>
      <c r="I2658">
        <v>2</v>
      </c>
      <c r="J2658">
        <v>1</v>
      </c>
      <c r="K2658">
        <v>5</v>
      </c>
      <c r="L2658">
        <v>12</v>
      </c>
      <c r="M2658">
        <v>2</v>
      </c>
      <c r="N2658">
        <v>1</v>
      </c>
      <c r="O2658">
        <v>5</v>
      </c>
      <c r="P2658">
        <v>1</v>
      </c>
      <c r="Q2658">
        <v>20.029</v>
      </c>
      <c r="R2658">
        <v>-1</v>
      </c>
      <c r="S2658">
        <v>0</v>
      </c>
      <c r="T2658">
        <v>173.6</v>
      </c>
      <c r="U2658">
        <v>59.5</v>
      </c>
      <c r="V2658">
        <v>19.742999999999999</v>
      </c>
      <c r="W2658">
        <v>0.77600000000000002</v>
      </c>
      <c r="X2658">
        <v>3</v>
      </c>
      <c r="Y2658">
        <v>2</v>
      </c>
      <c r="Z2658">
        <f>IF(AND(MIN(data!D2658:'data'!K2658, data!M2658:'data'!Y2658)&gt;=0, IF(data!L2658&lt;0, FALSE, data!L2658&lt;=95),COUNTA(data!D2658:'data'!Y2658)=22), 1, 0)</f>
        <v>0</v>
      </c>
      <c r="AA2658">
        <f>IF(data!D2658=3, IF(COUNTIFS(data!A:A, data!A2658, data!G:G, "&lt;&gt;2")=0, 1, 0), 0)</f>
        <v>0</v>
      </c>
      <c r="AB2658">
        <f>IF(AND(data!G2658=2, COUNTIFS(data!A:A, data!A2658, data!G:G, 2) = data!D2658), 1, 0)</f>
        <v>0</v>
      </c>
      <c r="AC2658" t="str">
        <f>IF(AB2658=1, data!D2658, "0")</f>
        <v>0</v>
      </c>
    </row>
    <row r="2659" spans="1:29" x14ac:dyDescent="0.25">
      <c r="A2659" s="1">
        <v>314351</v>
      </c>
      <c r="B2659">
        <v>3</v>
      </c>
      <c r="C2659" s="1" t="s">
        <v>2680</v>
      </c>
      <c r="D2659">
        <v>4</v>
      </c>
      <c r="E2659">
        <v>1</v>
      </c>
      <c r="F2659">
        <v>10</v>
      </c>
      <c r="G2659">
        <v>1</v>
      </c>
      <c r="H2659">
        <v>18</v>
      </c>
      <c r="I2659">
        <v>1</v>
      </c>
      <c r="J2659">
        <v>1</v>
      </c>
      <c r="K2659">
        <v>3</v>
      </c>
      <c r="L2659">
        <v>12</v>
      </c>
      <c r="M2659">
        <v>1</v>
      </c>
      <c r="N2659">
        <v>1</v>
      </c>
      <c r="O2659">
        <v>5</v>
      </c>
      <c r="P2659">
        <v>1</v>
      </c>
      <c r="Q2659">
        <v>27.75</v>
      </c>
      <c r="R2659">
        <v>4</v>
      </c>
      <c r="S2659">
        <v>0</v>
      </c>
      <c r="T2659">
        <v>178.7</v>
      </c>
      <c r="U2659">
        <v>62.6</v>
      </c>
      <c r="V2659">
        <v>19.603000000000002</v>
      </c>
      <c r="W2659">
        <v>0.71099999999999997</v>
      </c>
      <c r="X2659">
        <v>1</v>
      </c>
      <c r="Y2659">
        <v>3</v>
      </c>
      <c r="Z2659">
        <f>IF(AND(MIN(data!D2659:'data'!K2659, data!M2659:'data'!Y2659)&gt;=0, IF(data!L2659&lt;0, FALSE, data!L2659&lt;=95),COUNTA(data!D2659:'data'!Y2659)=22), 1, 0)</f>
        <v>1</v>
      </c>
      <c r="AA2659">
        <f>IF(data!D2659=3, IF(COUNTIFS(data!A:A, data!A2659, data!G:G, "&lt;&gt;2")=0, 1, 0), 0)</f>
        <v>0</v>
      </c>
      <c r="AB2659">
        <f>IF(AND(data!G2659=2, COUNTIFS(data!A:A, data!A2659, data!G:G, 2) = data!D2659), 1, 0)</f>
        <v>0</v>
      </c>
      <c r="AC2659" t="str">
        <f>IF(AB2659=1, data!D2659, "0")</f>
        <v>0</v>
      </c>
    </row>
    <row r="2660" spans="1:29" x14ac:dyDescent="0.25">
      <c r="A2660" s="1">
        <v>314351</v>
      </c>
      <c r="B2660">
        <v>4</v>
      </c>
      <c r="C2660" s="1" t="s">
        <v>2681</v>
      </c>
      <c r="D2660">
        <v>4</v>
      </c>
      <c r="E2660">
        <v>1</v>
      </c>
      <c r="F2660">
        <v>10</v>
      </c>
      <c r="G2660">
        <v>2</v>
      </c>
      <c r="H2660">
        <v>14</v>
      </c>
      <c r="I2660">
        <v>-1</v>
      </c>
      <c r="J2660">
        <v>1</v>
      </c>
      <c r="K2660">
        <v>-1</v>
      </c>
      <c r="L2660">
        <v>12</v>
      </c>
      <c r="M2660">
        <v>1</v>
      </c>
      <c r="N2660">
        <v>-1</v>
      </c>
      <c r="O2660">
        <v>-1</v>
      </c>
      <c r="P2660">
        <v>-1</v>
      </c>
      <c r="Q2660">
        <v>-1</v>
      </c>
      <c r="R2660">
        <v>-1</v>
      </c>
      <c r="S2660">
        <v>0</v>
      </c>
      <c r="T2660">
        <v>158.6</v>
      </c>
      <c r="U2660">
        <v>45.3</v>
      </c>
      <c r="V2660">
        <v>18.009</v>
      </c>
      <c r="W2660">
        <v>-1</v>
      </c>
      <c r="X2660">
        <v>1</v>
      </c>
      <c r="Y2660">
        <v>3</v>
      </c>
      <c r="Z2660">
        <f>IF(AND(MIN(data!D2660:'data'!K2660, data!M2660:'data'!Y2660)&gt;=0, IF(data!L2660&lt;0, FALSE, data!L2660&lt;=95),COUNTA(data!D2660:'data'!Y2660)=22), 1, 0)</f>
        <v>0</v>
      </c>
      <c r="AA2660">
        <f>IF(data!D2660=3, IF(COUNTIFS(data!A:A, data!A2660, data!G:G, "&lt;&gt;2")=0, 1, 0), 0)</f>
        <v>0</v>
      </c>
      <c r="AB2660">
        <f>IF(AND(data!G2660=2, COUNTIFS(data!A:A, data!A2660, data!G:G, 2) = data!D2660), 1, 0)</f>
        <v>0</v>
      </c>
      <c r="AC2660" t="str">
        <f>IF(AB2660=1, data!D2660, "0")</f>
        <v>0</v>
      </c>
    </row>
    <row r="2661" spans="1:29" x14ac:dyDescent="0.25">
      <c r="A2661" s="1">
        <v>314371</v>
      </c>
      <c r="B2661">
        <v>1</v>
      </c>
      <c r="C2661" s="1" t="s">
        <v>2682</v>
      </c>
      <c r="D2661">
        <v>2</v>
      </c>
      <c r="E2661">
        <v>1</v>
      </c>
      <c r="F2661">
        <v>10</v>
      </c>
      <c r="G2661">
        <v>1</v>
      </c>
      <c r="H2661">
        <v>67</v>
      </c>
      <c r="I2661">
        <v>2</v>
      </c>
      <c r="J2661">
        <v>1</v>
      </c>
      <c r="K2661">
        <v>5</v>
      </c>
      <c r="L2661">
        <v>8</v>
      </c>
      <c r="M2661">
        <v>2</v>
      </c>
      <c r="N2661">
        <v>4</v>
      </c>
      <c r="O2661">
        <v>1</v>
      </c>
      <c r="P2661">
        <v>1</v>
      </c>
      <c r="Q2661">
        <v>40.259</v>
      </c>
      <c r="R2661">
        <v>-1</v>
      </c>
      <c r="S2661">
        <v>0</v>
      </c>
      <c r="T2661">
        <v>169.2</v>
      </c>
      <c r="U2661">
        <v>71.400000000000006</v>
      </c>
      <c r="V2661">
        <v>24.94</v>
      </c>
      <c r="W2661">
        <v>0.93700000000000006</v>
      </c>
      <c r="X2661">
        <v>1</v>
      </c>
      <c r="Y2661">
        <v>2</v>
      </c>
      <c r="Z2661">
        <f>IF(AND(MIN(data!D2661:'data'!K2661, data!M2661:'data'!Y2661)&gt;=0, IF(data!L2661&lt;0, FALSE, data!L2661&lt;=95),COUNTA(data!D2661:'data'!Y2661)=22), 1, 0)</f>
        <v>0</v>
      </c>
      <c r="AA2661">
        <f>IF(data!D2661=3, IF(COUNTIFS(data!A:A, data!A2661, data!G:G, "&lt;&gt;2")=0, 1, 0), 0)</f>
        <v>0</v>
      </c>
      <c r="AB2661">
        <f>IF(AND(data!G2661=2, COUNTIFS(data!A:A, data!A2661, data!G:G, 2) = data!D2661), 1, 0)</f>
        <v>0</v>
      </c>
      <c r="AC2661" t="str">
        <f>IF(AB2661=1, data!D2661, "0")</f>
        <v>0</v>
      </c>
    </row>
    <row r="2662" spans="1:29" x14ac:dyDescent="0.25">
      <c r="A2662" s="1">
        <v>314371</v>
      </c>
      <c r="B2662">
        <v>2</v>
      </c>
      <c r="C2662" s="1" t="s">
        <v>2683</v>
      </c>
      <c r="D2662">
        <v>2</v>
      </c>
      <c r="E2662">
        <v>1</v>
      </c>
      <c r="F2662">
        <v>10</v>
      </c>
      <c r="G2662">
        <v>2</v>
      </c>
      <c r="H2662">
        <v>65</v>
      </c>
      <c r="I2662">
        <v>2</v>
      </c>
      <c r="J2662">
        <v>1</v>
      </c>
      <c r="K2662">
        <v>7</v>
      </c>
      <c r="L2662">
        <v>8</v>
      </c>
      <c r="M2662">
        <v>2</v>
      </c>
      <c r="N2662">
        <v>3</v>
      </c>
      <c r="O2662">
        <v>5</v>
      </c>
      <c r="P2662">
        <v>1</v>
      </c>
      <c r="Q2662">
        <v>2.25</v>
      </c>
      <c r="R2662">
        <v>-1</v>
      </c>
      <c r="S2662">
        <v>0</v>
      </c>
      <c r="T2662">
        <v>161.1</v>
      </c>
      <c r="U2662">
        <v>64.7</v>
      </c>
      <c r="V2662">
        <v>24.928999999999998</v>
      </c>
      <c r="W2662">
        <v>0.83199999999999996</v>
      </c>
      <c r="X2662">
        <v>2</v>
      </c>
      <c r="Y2662">
        <v>1</v>
      </c>
      <c r="Z2662">
        <f>IF(AND(MIN(data!D2662:'data'!K2662, data!M2662:'data'!Y2662)&gt;=0, IF(data!L2662&lt;0, FALSE, data!L2662&lt;=95),COUNTA(data!D2662:'data'!Y2662)=22), 1, 0)</f>
        <v>0</v>
      </c>
      <c r="AA2662">
        <f>IF(data!D2662=3, IF(COUNTIFS(data!A:A, data!A2662, data!G:G, "&lt;&gt;2")=0, 1, 0), 0)</f>
        <v>0</v>
      </c>
      <c r="AB2662">
        <f>IF(AND(data!G2662=2, COUNTIFS(data!A:A, data!A2662, data!G:G, 2) = data!D2662), 1, 0)</f>
        <v>0</v>
      </c>
      <c r="AC2662" t="str">
        <f>IF(AB2662=1, data!D2662, "0")</f>
        <v>0</v>
      </c>
    </row>
    <row r="2663" spans="1:29" x14ac:dyDescent="0.25">
      <c r="A2663" s="1">
        <v>315051</v>
      </c>
      <c r="B2663">
        <v>1</v>
      </c>
      <c r="C2663" s="1" t="s">
        <v>2684</v>
      </c>
      <c r="D2663">
        <v>4</v>
      </c>
      <c r="E2663">
        <v>9</v>
      </c>
      <c r="F2663">
        <v>20</v>
      </c>
      <c r="G2663">
        <v>1</v>
      </c>
      <c r="H2663">
        <v>48</v>
      </c>
      <c r="I2663">
        <v>2</v>
      </c>
      <c r="J2663">
        <v>1</v>
      </c>
      <c r="K2663">
        <v>2</v>
      </c>
      <c r="L2663">
        <v>13</v>
      </c>
      <c r="M2663">
        <v>1</v>
      </c>
      <c r="N2663">
        <v>1</v>
      </c>
      <c r="O2663">
        <v>5</v>
      </c>
      <c r="P2663">
        <v>1</v>
      </c>
      <c r="Q2663">
        <v>0.75</v>
      </c>
      <c r="R2663">
        <v>-1</v>
      </c>
      <c r="S2663">
        <v>0</v>
      </c>
      <c r="T2663">
        <v>182.2</v>
      </c>
      <c r="U2663">
        <v>86.6</v>
      </c>
      <c r="V2663">
        <v>26.087</v>
      </c>
      <c r="W2663">
        <v>0.94599999999999995</v>
      </c>
      <c r="X2663">
        <v>1</v>
      </c>
      <c r="Y2663">
        <v>1</v>
      </c>
      <c r="Z2663">
        <f>IF(AND(MIN(data!D2663:'data'!K2663, data!M2663:'data'!Y2663)&gt;=0, IF(data!L2663&lt;0, FALSE, data!L2663&lt;=95),COUNTA(data!D2663:'data'!Y2663)=22), 1, 0)</f>
        <v>0</v>
      </c>
      <c r="AA2663">
        <f>IF(data!D2663=3, IF(COUNTIFS(data!A:A, data!A2663, data!G:G, "&lt;&gt;2")=0, 1, 0), 0)</f>
        <v>0</v>
      </c>
      <c r="AB2663">
        <f>IF(AND(data!G2663=2, COUNTIFS(data!A:A, data!A2663, data!G:G, 2) = data!D2663), 1, 0)</f>
        <v>0</v>
      </c>
      <c r="AC2663" t="str">
        <f>IF(AB2663=1, data!D2663, "0")</f>
        <v>0</v>
      </c>
    </row>
    <row r="2664" spans="1:29" x14ac:dyDescent="0.25">
      <c r="A2664" s="1">
        <v>315051</v>
      </c>
      <c r="B2664">
        <v>2</v>
      </c>
      <c r="C2664" s="1" t="s">
        <v>2685</v>
      </c>
      <c r="D2664">
        <v>4</v>
      </c>
      <c r="E2664">
        <v>9</v>
      </c>
      <c r="F2664">
        <v>20</v>
      </c>
      <c r="G2664">
        <v>2</v>
      </c>
      <c r="H2664">
        <v>50</v>
      </c>
      <c r="I2664">
        <v>2</v>
      </c>
      <c r="J2664">
        <v>1</v>
      </c>
      <c r="K2664">
        <v>6</v>
      </c>
      <c r="L2664">
        <v>13</v>
      </c>
      <c r="M2664">
        <v>1</v>
      </c>
      <c r="N2664">
        <v>2</v>
      </c>
      <c r="O2664">
        <v>5</v>
      </c>
      <c r="P2664">
        <v>1</v>
      </c>
      <c r="Q2664">
        <v>1.5</v>
      </c>
      <c r="R2664">
        <v>-1</v>
      </c>
      <c r="S2664">
        <v>0</v>
      </c>
      <c r="T2664">
        <v>158.9</v>
      </c>
      <c r="U2664">
        <v>65.2</v>
      </c>
      <c r="V2664">
        <v>25.823</v>
      </c>
      <c r="W2664">
        <v>0.88800000000000001</v>
      </c>
      <c r="X2664">
        <v>1</v>
      </c>
      <c r="Y2664">
        <v>1</v>
      </c>
      <c r="Z2664">
        <f>IF(AND(MIN(data!D2664:'data'!K2664, data!M2664:'data'!Y2664)&gt;=0, IF(data!L2664&lt;0, FALSE, data!L2664&lt;=95),COUNTA(data!D2664:'data'!Y2664)=22), 1, 0)</f>
        <v>0</v>
      </c>
      <c r="AA2664">
        <f>IF(data!D2664=3, IF(COUNTIFS(data!A:A, data!A2664, data!G:G, "&lt;&gt;2")=0, 1, 0), 0)</f>
        <v>0</v>
      </c>
      <c r="AB2664">
        <f>IF(AND(data!G2664=2, COUNTIFS(data!A:A, data!A2664, data!G:G, 2) = data!D2664), 1, 0)</f>
        <v>0</v>
      </c>
      <c r="AC2664" t="str">
        <f>IF(AB2664=1, data!D2664, "0")</f>
        <v>0</v>
      </c>
    </row>
    <row r="2665" spans="1:29" x14ac:dyDescent="0.25">
      <c r="A2665" s="1">
        <v>315051</v>
      </c>
      <c r="B2665">
        <v>3</v>
      </c>
      <c r="C2665" s="1" t="s">
        <v>2686</v>
      </c>
      <c r="D2665">
        <v>4</v>
      </c>
      <c r="E2665">
        <v>9</v>
      </c>
      <c r="F2665">
        <v>20</v>
      </c>
      <c r="G2665">
        <v>2</v>
      </c>
      <c r="H2665">
        <v>15</v>
      </c>
      <c r="I2665">
        <v>-1</v>
      </c>
      <c r="J2665">
        <v>1</v>
      </c>
      <c r="K2665">
        <v>-1</v>
      </c>
      <c r="L2665">
        <v>13</v>
      </c>
      <c r="M2665">
        <v>2</v>
      </c>
      <c r="N2665">
        <v>-1</v>
      </c>
      <c r="O2665">
        <v>-1</v>
      </c>
      <c r="P2665">
        <v>-1</v>
      </c>
      <c r="Q2665">
        <v>-1</v>
      </c>
      <c r="R2665">
        <v>-1</v>
      </c>
      <c r="S2665">
        <v>3</v>
      </c>
      <c r="T2665">
        <v>156.1</v>
      </c>
      <c r="U2665">
        <v>62.3</v>
      </c>
      <c r="V2665">
        <v>25.567</v>
      </c>
      <c r="W2665">
        <v>-1</v>
      </c>
      <c r="X2665">
        <v>1</v>
      </c>
      <c r="Y2665">
        <v>1</v>
      </c>
      <c r="Z2665">
        <f>IF(AND(MIN(data!D2665:'data'!K2665, data!M2665:'data'!Y2665)&gt;=0, IF(data!L2665&lt;0, FALSE, data!L2665&lt;=95),COUNTA(data!D2665:'data'!Y2665)=22), 1, 0)</f>
        <v>0</v>
      </c>
      <c r="AA2665">
        <f>IF(data!D2665=3, IF(COUNTIFS(data!A:A, data!A2665, data!G:G, "&lt;&gt;2")=0, 1, 0), 0)</f>
        <v>0</v>
      </c>
      <c r="AB2665">
        <f>IF(AND(data!G2665=2, COUNTIFS(data!A:A, data!A2665, data!G:G, 2) = data!D2665), 1, 0)</f>
        <v>0</v>
      </c>
      <c r="AC2665" t="str">
        <f>IF(AB2665=1, data!D2665, "0")</f>
        <v>0</v>
      </c>
    </row>
    <row r="2666" spans="1:29" x14ac:dyDescent="0.25">
      <c r="A2666" s="1">
        <v>315051</v>
      </c>
      <c r="B2666">
        <v>4</v>
      </c>
      <c r="C2666" s="1" t="s">
        <v>2687</v>
      </c>
      <c r="D2666">
        <v>4</v>
      </c>
      <c r="E2666">
        <v>9</v>
      </c>
      <c r="F2666">
        <v>20</v>
      </c>
      <c r="G2666">
        <v>2</v>
      </c>
      <c r="H2666">
        <v>15</v>
      </c>
      <c r="I2666">
        <v>-1</v>
      </c>
      <c r="J2666">
        <v>1</v>
      </c>
      <c r="K2666">
        <v>-1</v>
      </c>
      <c r="L2666">
        <v>13</v>
      </c>
      <c r="M2666">
        <v>3</v>
      </c>
      <c r="N2666">
        <v>-1</v>
      </c>
      <c r="O2666">
        <v>-1</v>
      </c>
      <c r="P2666">
        <v>-1</v>
      </c>
      <c r="Q2666">
        <v>-1</v>
      </c>
      <c r="R2666">
        <v>-1</v>
      </c>
      <c r="S2666">
        <v>9</v>
      </c>
      <c r="T2666">
        <v>154.80000000000001</v>
      </c>
      <c r="U2666">
        <v>58.7</v>
      </c>
      <c r="V2666">
        <v>24.495999999999999</v>
      </c>
      <c r="W2666">
        <v>-1</v>
      </c>
      <c r="X2666">
        <v>2</v>
      </c>
      <c r="Y2666">
        <v>3</v>
      </c>
      <c r="Z2666">
        <f>IF(AND(MIN(data!D2666:'data'!K2666, data!M2666:'data'!Y2666)&gt;=0, IF(data!L2666&lt;0, FALSE, data!L2666&lt;=95),COUNTA(data!D2666:'data'!Y2666)=22), 1, 0)</f>
        <v>0</v>
      </c>
      <c r="AA2666">
        <f>IF(data!D2666=3, IF(COUNTIFS(data!A:A, data!A2666, data!G:G, "&lt;&gt;2")=0, 1, 0), 0)</f>
        <v>0</v>
      </c>
      <c r="AB2666">
        <f>IF(AND(data!G2666=2, COUNTIFS(data!A:A, data!A2666, data!G:G, 2) = data!D2666), 1, 0)</f>
        <v>0</v>
      </c>
      <c r="AC2666" t="str">
        <f>IF(AB2666=1, data!D2666, "0")</f>
        <v>0</v>
      </c>
    </row>
    <row r="2667" spans="1:29" x14ac:dyDescent="0.25">
      <c r="A2667" s="1">
        <v>315251</v>
      </c>
      <c r="B2667">
        <v>1</v>
      </c>
      <c r="C2667" s="1" t="s">
        <v>2688</v>
      </c>
      <c r="D2667">
        <v>2</v>
      </c>
      <c r="E2667">
        <v>9</v>
      </c>
      <c r="F2667">
        <v>20</v>
      </c>
      <c r="G2667">
        <v>1</v>
      </c>
      <c r="H2667">
        <v>76</v>
      </c>
      <c r="I2667">
        <v>2</v>
      </c>
      <c r="J2667">
        <v>1</v>
      </c>
      <c r="K2667">
        <v>3</v>
      </c>
      <c r="L2667">
        <v>7</v>
      </c>
      <c r="M2667">
        <v>1</v>
      </c>
      <c r="N2667">
        <v>3</v>
      </c>
      <c r="O2667">
        <v>5</v>
      </c>
      <c r="P2667">
        <v>1</v>
      </c>
      <c r="Q2667">
        <v>6.0289999999999999</v>
      </c>
      <c r="R2667">
        <v>-1</v>
      </c>
      <c r="S2667">
        <v>1</v>
      </c>
      <c r="T2667">
        <v>170.4</v>
      </c>
      <c r="U2667">
        <v>74.400000000000006</v>
      </c>
      <c r="V2667">
        <v>25.623000000000001</v>
      </c>
      <c r="W2667">
        <v>0.92900000000000005</v>
      </c>
      <c r="X2667">
        <v>1</v>
      </c>
      <c r="Y2667">
        <v>3</v>
      </c>
      <c r="Z2667">
        <f>IF(AND(MIN(data!D2667:'data'!K2667, data!M2667:'data'!Y2667)&gt;=0, IF(data!L2667&lt;0, FALSE, data!L2667&lt;=95),COUNTA(data!D2667:'data'!Y2667)=22), 1, 0)</f>
        <v>0</v>
      </c>
      <c r="AA2667">
        <f>IF(data!D2667=3, IF(COUNTIFS(data!A:A, data!A2667, data!G:G, "&lt;&gt;2")=0, 1, 0), 0)</f>
        <v>0</v>
      </c>
      <c r="AB2667">
        <f>IF(AND(data!G2667=2, COUNTIFS(data!A:A, data!A2667, data!G:G, 2) = data!D2667), 1, 0)</f>
        <v>0</v>
      </c>
      <c r="AC2667" t="str">
        <f>IF(AB2667=1, data!D2667, "0")</f>
        <v>0</v>
      </c>
    </row>
    <row r="2668" spans="1:29" x14ac:dyDescent="0.25">
      <c r="A2668" s="1">
        <v>315251</v>
      </c>
      <c r="B2668">
        <v>2</v>
      </c>
      <c r="C2668" s="1" t="s">
        <v>2689</v>
      </c>
      <c r="D2668">
        <v>2</v>
      </c>
      <c r="E2668">
        <v>9</v>
      </c>
      <c r="F2668">
        <v>20</v>
      </c>
      <c r="G2668">
        <v>2</v>
      </c>
      <c r="H2668">
        <v>68</v>
      </c>
      <c r="I2668">
        <v>2</v>
      </c>
      <c r="J2668">
        <v>1</v>
      </c>
      <c r="K2668">
        <v>7</v>
      </c>
      <c r="L2668">
        <v>7</v>
      </c>
      <c r="M2668">
        <v>1</v>
      </c>
      <c r="N2668">
        <v>4</v>
      </c>
      <c r="O2668">
        <v>3</v>
      </c>
      <c r="P2668">
        <v>1</v>
      </c>
      <c r="Q2668">
        <v>3.0289999999999999</v>
      </c>
      <c r="R2668">
        <v>-1</v>
      </c>
      <c r="S2668">
        <v>1</v>
      </c>
      <c r="T2668">
        <v>163.5</v>
      </c>
      <c r="U2668">
        <v>67.3</v>
      </c>
      <c r="V2668">
        <v>25.175999999999998</v>
      </c>
      <c r="W2668">
        <v>0.80900000000000005</v>
      </c>
      <c r="X2668">
        <v>1</v>
      </c>
      <c r="Y2668">
        <v>3</v>
      </c>
      <c r="Z2668">
        <f>IF(AND(MIN(data!D2668:'data'!K2668, data!M2668:'data'!Y2668)&gt;=0, IF(data!L2668&lt;0, FALSE, data!L2668&lt;=95),COUNTA(data!D2668:'data'!Y2668)=22), 1, 0)</f>
        <v>0</v>
      </c>
      <c r="AA2668">
        <f>IF(data!D2668=3, IF(COUNTIFS(data!A:A, data!A2668, data!G:G, "&lt;&gt;2")=0, 1, 0), 0)</f>
        <v>0</v>
      </c>
      <c r="AB2668">
        <f>IF(AND(data!G2668=2, COUNTIFS(data!A:A, data!A2668, data!G:G, 2) = data!D2668), 1, 0)</f>
        <v>0</v>
      </c>
      <c r="AC2668" t="str">
        <f>IF(AB2668=1, data!D2668, "0")</f>
        <v>0</v>
      </c>
    </row>
    <row r="2669" spans="1:29" x14ac:dyDescent="0.25">
      <c r="A2669" s="1">
        <v>315341</v>
      </c>
      <c r="B2669">
        <v>1</v>
      </c>
      <c r="C2669" s="1" t="s">
        <v>2690</v>
      </c>
      <c r="D2669">
        <v>2</v>
      </c>
      <c r="E2669">
        <v>9</v>
      </c>
      <c r="F2669">
        <v>20</v>
      </c>
      <c r="G2669">
        <v>1</v>
      </c>
      <c r="H2669">
        <v>28</v>
      </c>
      <c r="I2669">
        <v>2</v>
      </c>
      <c r="J2669">
        <v>1</v>
      </c>
      <c r="K2669">
        <v>4</v>
      </c>
      <c r="L2669">
        <v>14</v>
      </c>
      <c r="M2669">
        <v>2</v>
      </c>
      <c r="N2669">
        <v>1</v>
      </c>
      <c r="O2669">
        <v>5</v>
      </c>
      <c r="P2669">
        <v>1</v>
      </c>
      <c r="Q2669">
        <v>39</v>
      </c>
      <c r="R2669">
        <v>-1</v>
      </c>
      <c r="S2669">
        <v>2</v>
      </c>
      <c r="T2669">
        <v>176.5</v>
      </c>
      <c r="U2669">
        <v>96</v>
      </c>
      <c r="V2669">
        <v>30.815999999999999</v>
      </c>
      <c r="W2669">
        <v>0.93200000000000005</v>
      </c>
      <c r="X2669">
        <v>2</v>
      </c>
      <c r="Y2669">
        <v>3</v>
      </c>
      <c r="Z2669">
        <f>IF(AND(MIN(data!D2669:'data'!K2669, data!M2669:'data'!Y2669)&gt;=0, IF(data!L2669&lt;0, FALSE, data!L2669&lt;=95),COUNTA(data!D2669:'data'!Y2669)=22), 1, 0)</f>
        <v>0</v>
      </c>
      <c r="AA2669">
        <f>IF(data!D2669=3, IF(COUNTIFS(data!A:A, data!A2669, data!G:G, "&lt;&gt;2")=0, 1, 0), 0)</f>
        <v>0</v>
      </c>
      <c r="AB2669">
        <f>IF(AND(data!G2669=2, COUNTIFS(data!A:A, data!A2669, data!G:G, 2) = data!D2669), 1, 0)</f>
        <v>0</v>
      </c>
      <c r="AC2669" t="str">
        <f>IF(AB2669=1, data!D2669, "0")</f>
        <v>0</v>
      </c>
    </row>
    <row r="2670" spans="1:29" x14ac:dyDescent="0.25">
      <c r="A2670" s="1">
        <v>315341</v>
      </c>
      <c r="B2670">
        <v>2</v>
      </c>
      <c r="C2670" s="1" t="s">
        <v>2691</v>
      </c>
      <c r="D2670">
        <v>2</v>
      </c>
      <c r="E2670">
        <v>9</v>
      </c>
      <c r="F2670">
        <v>20</v>
      </c>
      <c r="G2670">
        <v>2</v>
      </c>
      <c r="H2670">
        <v>28</v>
      </c>
      <c r="I2670">
        <v>2</v>
      </c>
      <c r="J2670">
        <v>1</v>
      </c>
      <c r="K2670">
        <v>4</v>
      </c>
      <c r="L2670">
        <v>14</v>
      </c>
      <c r="M2670">
        <v>2</v>
      </c>
      <c r="N2670">
        <v>1</v>
      </c>
      <c r="O2670">
        <v>5</v>
      </c>
      <c r="P2670">
        <v>1</v>
      </c>
      <c r="Q2670">
        <v>1.5</v>
      </c>
      <c r="R2670">
        <v>-1</v>
      </c>
      <c r="S2670">
        <v>5</v>
      </c>
      <c r="T2670">
        <v>166.8</v>
      </c>
      <c r="U2670">
        <v>-1</v>
      </c>
      <c r="V2670">
        <v>-1</v>
      </c>
      <c r="W2670">
        <v>-1</v>
      </c>
      <c r="X2670">
        <v>1</v>
      </c>
      <c r="Y2670">
        <v>3</v>
      </c>
      <c r="Z2670">
        <f>IF(AND(MIN(data!D2670:'data'!K2670, data!M2670:'data'!Y2670)&gt;=0, IF(data!L2670&lt;0, FALSE, data!L2670&lt;=95),COUNTA(data!D2670:'data'!Y2670)=22), 1, 0)</f>
        <v>0</v>
      </c>
      <c r="AA2670">
        <f>IF(data!D2670=3, IF(COUNTIFS(data!A:A, data!A2670, data!G:G, "&lt;&gt;2")=0, 1, 0), 0)</f>
        <v>0</v>
      </c>
      <c r="AB2670">
        <f>IF(AND(data!G2670=2, COUNTIFS(data!A:A, data!A2670, data!G:G, 2) = data!D2670), 1, 0)</f>
        <v>0</v>
      </c>
      <c r="AC2670" t="str">
        <f>IF(AB2670=1, data!D2670, "0")</f>
        <v>0</v>
      </c>
    </row>
    <row r="2671" spans="1:29" x14ac:dyDescent="0.25">
      <c r="A2671" s="1">
        <v>315351</v>
      </c>
      <c r="B2671">
        <v>1</v>
      </c>
      <c r="C2671" s="1" t="s">
        <v>2692</v>
      </c>
      <c r="D2671">
        <v>3</v>
      </c>
      <c r="E2671">
        <v>9</v>
      </c>
      <c r="F2671">
        <v>20</v>
      </c>
      <c r="G2671">
        <v>1</v>
      </c>
      <c r="H2671">
        <v>58</v>
      </c>
      <c r="I2671">
        <v>2</v>
      </c>
      <c r="J2671">
        <v>1</v>
      </c>
      <c r="K2671">
        <v>7</v>
      </c>
      <c r="L2671">
        <v>96</v>
      </c>
      <c r="M2671">
        <v>2</v>
      </c>
      <c r="N2671">
        <v>3</v>
      </c>
      <c r="O2671">
        <v>5</v>
      </c>
      <c r="P2671">
        <v>1</v>
      </c>
      <c r="Q2671">
        <v>21.75</v>
      </c>
      <c r="R2671">
        <v>-1</v>
      </c>
      <c r="S2671">
        <v>1</v>
      </c>
      <c r="T2671">
        <v>169.1</v>
      </c>
      <c r="U2671">
        <v>79.8</v>
      </c>
      <c r="V2671">
        <v>27.907</v>
      </c>
      <c r="W2671">
        <v>0.95</v>
      </c>
      <c r="X2671">
        <v>2</v>
      </c>
      <c r="Y2671">
        <v>3</v>
      </c>
      <c r="Z2671">
        <f>IF(AND(MIN(data!D2671:'data'!K2671, data!M2671:'data'!Y2671)&gt;=0, IF(data!L2671&lt;0, FALSE, data!L2671&lt;=95),COUNTA(data!D2671:'data'!Y2671)=22), 1, 0)</f>
        <v>0</v>
      </c>
      <c r="AA2671">
        <f>IF(data!D2671=3, IF(COUNTIFS(data!A:A, data!A2671, data!G:G, "&lt;&gt;2")=0, 1, 0), 0)</f>
        <v>0</v>
      </c>
      <c r="AB2671">
        <f>IF(AND(data!G2671=2, COUNTIFS(data!A:A, data!A2671, data!G:G, 2) = data!D2671), 1, 0)</f>
        <v>0</v>
      </c>
      <c r="AC2671" t="str">
        <f>IF(AB2671=1, data!D2671, "0")</f>
        <v>0</v>
      </c>
    </row>
    <row r="2672" spans="1:29" x14ac:dyDescent="0.25">
      <c r="A2672" s="1">
        <v>315351</v>
      </c>
      <c r="B2672">
        <v>2</v>
      </c>
      <c r="C2672" s="1" t="s">
        <v>2693</v>
      </c>
      <c r="D2672">
        <v>3</v>
      </c>
      <c r="E2672">
        <v>9</v>
      </c>
      <c r="F2672">
        <v>20</v>
      </c>
      <c r="G2672">
        <v>2</v>
      </c>
      <c r="H2672">
        <v>45</v>
      </c>
      <c r="I2672">
        <v>2</v>
      </c>
      <c r="J2672">
        <v>1</v>
      </c>
      <c r="K2672">
        <v>4</v>
      </c>
      <c r="L2672">
        <v>96</v>
      </c>
      <c r="M2672">
        <v>1</v>
      </c>
      <c r="N2672">
        <v>3</v>
      </c>
      <c r="O2672">
        <v>5</v>
      </c>
      <c r="P2672">
        <v>1</v>
      </c>
      <c r="Q2672">
        <v>6.75</v>
      </c>
      <c r="R2672">
        <v>-1</v>
      </c>
      <c r="S2672">
        <v>0</v>
      </c>
      <c r="T2672">
        <v>159.30000000000001</v>
      </c>
      <c r="U2672">
        <v>61.8</v>
      </c>
      <c r="V2672">
        <v>24.353000000000002</v>
      </c>
      <c r="W2672">
        <v>0.71</v>
      </c>
      <c r="X2672">
        <v>2</v>
      </c>
      <c r="Y2672">
        <v>1</v>
      </c>
      <c r="Z2672">
        <f>IF(AND(MIN(data!D2672:'data'!K2672, data!M2672:'data'!Y2672)&gt;=0, IF(data!L2672&lt;0, FALSE, data!L2672&lt;=95),COUNTA(data!D2672:'data'!Y2672)=22), 1, 0)</f>
        <v>0</v>
      </c>
      <c r="AA2672">
        <f>IF(data!D2672=3, IF(COUNTIFS(data!A:A, data!A2672, data!G:G, "&lt;&gt;2")=0, 1, 0), 0)</f>
        <v>0</v>
      </c>
      <c r="AB2672">
        <f>IF(AND(data!G2672=2, COUNTIFS(data!A:A, data!A2672, data!G:G, 2) = data!D2672), 1, 0)</f>
        <v>0</v>
      </c>
      <c r="AC2672" t="str">
        <f>IF(AB2672=1, data!D2672, "0")</f>
        <v>0</v>
      </c>
    </row>
    <row r="2673" spans="1:29" x14ac:dyDescent="0.25">
      <c r="A2673" s="1">
        <v>315351</v>
      </c>
      <c r="B2673">
        <v>3</v>
      </c>
      <c r="C2673" s="1" t="s">
        <v>2694</v>
      </c>
      <c r="D2673">
        <v>3</v>
      </c>
      <c r="E2673">
        <v>9</v>
      </c>
      <c r="F2673">
        <v>20</v>
      </c>
      <c r="G2673">
        <v>1</v>
      </c>
      <c r="H2673">
        <v>15</v>
      </c>
      <c r="I2673">
        <v>-1</v>
      </c>
      <c r="J2673">
        <v>1</v>
      </c>
      <c r="K2673">
        <v>-1</v>
      </c>
      <c r="L2673">
        <v>96</v>
      </c>
      <c r="M2673">
        <v>1</v>
      </c>
      <c r="N2673">
        <v>-1</v>
      </c>
      <c r="O2673">
        <v>-1</v>
      </c>
      <c r="P2673">
        <v>-1</v>
      </c>
      <c r="Q2673">
        <v>-1</v>
      </c>
      <c r="R2673">
        <v>-1</v>
      </c>
      <c r="S2673">
        <v>0</v>
      </c>
      <c r="T2673">
        <v>159.19999999999999</v>
      </c>
      <c r="U2673">
        <v>61.9</v>
      </c>
      <c r="V2673">
        <v>24.422999999999998</v>
      </c>
      <c r="W2673">
        <v>-1</v>
      </c>
      <c r="X2673">
        <v>-8</v>
      </c>
      <c r="Y2673">
        <v>3</v>
      </c>
      <c r="Z2673">
        <f>IF(AND(MIN(data!D2673:'data'!K2673, data!M2673:'data'!Y2673)&gt;=0, IF(data!L2673&lt;0, FALSE, data!L2673&lt;=95),COUNTA(data!D2673:'data'!Y2673)=22), 1, 0)</f>
        <v>0</v>
      </c>
      <c r="AA2673">
        <f>IF(data!D2673=3, IF(COUNTIFS(data!A:A, data!A2673, data!G:G, "&lt;&gt;2")=0, 1, 0), 0)</f>
        <v>0</v>
      </c>
      <c r="AB2673">
        <f>IF(AND(data!G2673=2, COUNTIFS(data!A:A, data!A2673, data!G:G, 2) = data!D2673), 1, 0)</f>
        <v>0</v>
      </c>
      <c r="AC2673" t="str">
        <f>IF(AB2673=1, data!D2673, "0")</f>
        <v>0</v>
      </c>
    </row>
    <row r="2674" spans="1:29" x14ac:dyDescent="0.25">
      <c r="A2674" s="1">
        <v>316051</v>
      </c>
      <c r="B2674">
        <v>1</v>
      </c>
      <c r="C2674" s="1" t="s">
        <v>2695</v>
      </c>
      <c r="D2674">
        <v>2</v>
      </c>
      <c r="E2674">
        <v>9</v>
      </c>
      <c r="F2674">
        <v>21</v>
      </c>
      <c r="G2674">
        <v>1</v>
      </c>
      <c r="H2674">
        <v>70</v>
      </c>
      <c r="I2674">
        <v>2</v>
      </c>
      <c r="J2674">
        <v>1</v>
      </c>
      <c r="K2674">
        <v>4</v>
      </c>
      <c r="L2674">
        <v>22</v>
      </c>
      <c r="M2674">
        <v>2</v>
      </c>
      <c r="N2674">
        <v>3</v>
      </c>
      <c r="O2674">
        <v>5</v>
      </c>
      <c r="P2674">
        <v>1</v>
      </c>
      <c r="Q2674">
        <v>0.34599999999999997</v>
      </c>
      <c r="R2674">
        <v>-1</v>
      </c>
      <c r="S2674">
        <v>1</v>
      </c>
      <c r="T2674">
        <v>180.4</v>
      </c>
      <c r="U2674">
        <v>76.400000000000006</v>
      </c>
      <c r="V2674">
        <v>23.475999999999999</v>
      </c>
      <c r="W2674">
        <v>0.91600000000000004</v>
      </c>
      <c r="X2674">
        <v>3</v>
      </c>
      <c r="Y2674">
        <v>3</v>
      </c>
      <c r="Z2674">
        <f>IF(AND(MIN(data!D2674:'data'!K2674, data!M2674:'data'!Y2674)&gt;=0, IF(data!L2674&lt;0, FALSE, data!L2674&lt;=95),COUNTA(data!D2674:'data'!Y2674)=22), 1, 0)</f>
        <v>0</v>
      </c>
      <c r="AA2674">
        <f>IF(data!D2674=3, IF(COUNTIFS(data!A:A, data!A2674, data!G:G, "&lt;&gt;2")=0, 1, 0), 0)</f>
        <v>0</v>
      </c>
      <c r="AB2674">
        <f>IF(AND(data!G2674=2, COUNTIFS(data!A:A, data!A2674, data!G:G, 2) = data!D2674), 1, 0)</f>
        <v>0</v>
      </c>
      <c r="AC2674" t="str">
        <f>IF(AB2674=1, data!D2674, "0")</f>
        <v>0</v>
      </c>
    </row>
    <row r="2675" spans="1:29" x14ac:dyDescent="0.25">
      <c r="A2675" s="1">
        <v>316051</v>
      </c>
      <c r="B2675">
        <v>2</v>
      </c>
      <c r="C2675" s="1" t="s">
        <v>2696</v>
      </c>
      <c r="D2675">
        <v>2</v>
      </c>
      <c r="E2675">
        <v>9</v>
      </c>
      <c r="F2675">
        <v>21</v>
      </c>
      <c r="G2675">
        <v>2</v>
      </c>
      <c r="H2675">
        <v>60</v>
      </c>
      <c r="I2675">
        <v>2</v>
      </c>
      <c r="J2675">
        <v>1</v>
      </c>
      <c r="K2675">
        <v>4</v>
      </c>
      <c r="L2675">
        <v>22</v>
      </c>
      <c r="M2675">
        <v>1</v>
      </c>
      <c r="N2675">
        <v>1</v>
      </c>
      <c r="O2675">
        <v>5</v>
      </c>
      <c r="P2675">
        <v>1</v>
      </c>
      <c r="Q2675">
        <v>15</v>
      </c>
      <c r="R2675">
        <v>-1</v>
      </c>
      <c r="S2675">
        <v>2</v>
      </c>
      <c r="T2675">
        <v>159.1</v>
      </c>
      <c r="U2675">
        <v>101.9</v>
      </c>
      <c r="V2675">
        <v>40.256</v>
      </c>
      <c r="W2675">
        <v>-1</v>
      </c>
      <c r="X2675">
        <v>2</v>
      </c>
      <c r="Y2675">
        <v>1</v>
      </c>
      <c r="Z2675">
        <f>IF(AND(MIN(data!D2675:'data'!K2675, data!M2675:'data'!Y2675)&gt;=0, IF(data!L2675&lt;0, FALSE, data!L2675&lt;=95),COUNTA(data!D2675:'data'!Y2675)=22), 1, 0)</f>
        <v>0</v>
      </c>
      <c r="AA2675">
        <f>IF(data!D2675=3, IF(COUNTIFS(data!A:A, data!A2675, data!G:G, "&lt;&gt;2")=0, 1, 0), 0)</f>
        <v>0</v>
      </c>
      <c r="AB2675">
        <f>IF(AND(data!G2675=2, COUNTIFS(data!A:A, data!A2675, data!G:G, 2) = data!D2675), 1, 0)</f>
        <v>0</v>
      </c>
      <c r="AC2675" t="str">
        <f>IF(AB2675=1, data!D2675, "0")</f>
        <v>0</v>
      </c>
    </row>
    <row r="2676" spans="1:29" x14ac:dyDescent="0.25">
      <c r="A2676" s="1">
        <v>316181</v>
      </c>
      <c r="B2676">
        <v>1</v>
      </c>
      <c r="C2676" s="1" t="s">
        <v>2697</v>
      </c>
      <c r="D2676">
        <v>1</v>
      </c>
      <c r="E2676">
        <v>9</v>
      </c>
      <c r="F2676">
        <v>21</v>
      </c>
      <c r="G2676">
        <v>1</v>
      </c>
      <c r="H2676">
        <v>35</v>
      </c>
      <c r="I2676">
        <v>1</v>
      </c>
      <c r="J2676">
        <v>1</v>
      </c>
      <c r="K2676">
        <v>2</v>
      </c>
      <c r="L2676">
        <v>12</v>
      </c>
      <c r="M2676">
        <v>1</v>
      </c>
      <c r="N2676">
        <v>3</v>
      </c>
      <c r="O2676">
        <v>5</v>
      </c>
      <c r="P2676">
        <v>1</v>
      </c>
      <c r="Q2676">
        <v>8.6199999999999992</v>
      </c>
      <c r="R2676">
        <v>-1</v>
      </c>
      <c r="S2676">
        <v>0</v>
      </c>
      <c r="T2676">
        <v>176.9</v>
      </c>
      <c r="U2676">
        <v>90.3</v>
      </c>
      <c r="V2676">
        <v>28.856000000000002</v>
      </c>
      <c r="W2676">
        <v>0.95299999999999996</v>
      </c>
      <c r="X2676">
        <v>1</v>
      </c>
      <c r="Y2676">
        <v>1</v>
      </c>
      <c r="Z2676">
        <f>IF(AND(MIN(data!D2676:'data'!K2676, data!M2676:'data'!Y2676)&gt;=0, IF(data!L2676&lt;0, FALSE, data!L2676&lt;=95),COUNTA(data!D2676:'data'!Y2676)=22), 1, 0)</f>
        <v>0</v>
      </c>
      <c r="AA2676">
        <f>IF(data!D2676=3, IF(COUNTIFS(data!A:A, data!A2676, data!G:G, "&lt;&gt;2")=0, 1, 0), 0)</f>
        <v>0</v>
      </c>
      <c r="AB2676">
        <f>IF(AND(data!G2676=2, COUNTIFS(data!A:A, data!A2676, data!G:G, 2) = data!D2676), 1, 0)</f>
        <v>0</v>
      </c>
      <c r="AC2676" t="str">
        <f>IF(AB2676=1, data!D2676, "0")</f>
        <v>0</v>
      </c>
    </row>
    <row r="2677" spans="1:29" x14ac:dyDescent="0.25">
      <c r="A2677" s="1">
        <v>316351</v>
      </c>
      <c r="B2677">
        <v>1</v>
      </c>
      <c r="C2677" s="1" t="s">
        <v>2698</v>
      </c>
      <c r="D2677">
        <v>1</v>
      </c>
      <c r="E2677">
        <v>9</v>
      </c>
      <c r="F2677">
        <v>21</v>
      </c>
      <c r="G2677">
        <v>1</v>
      </c>
      <c r="H2677">
        <v>76</v>
      </c>
      <c r="I2677">
        <v>4</v>
      </c>
      <c r="J2677">
        <v>1</v>
      </c>
      <c r="K2677">
        <v>7</v>
      </c>
      <c r="L2677">
        <v>5</v>
      </c>
      <c r="M2677">
        <v>3</v>
      </c>
      <c r="N2677">
        <v>1</v>
      </c>
      <c r="O2677">
        <v>5</v>
      </c>
      <c r="P2677">
        <v>1</v>
      </c>
      <c r="Q2677">
        <v>1.5</v>
      </c>
      <c r="R2677">
        <v>-1</v>
      </c>
      <c r="S2677">
        <v>1</v>
      </c>
      <c r="T2677">
        <v>168.1</v>
      </c>
      <c r="U2677">
        <v>67.8</v>
      </c>
      <c r="V2677">
        <v>23.994</v>
      </c>
      <c r="W2677">
        <v>0.876</v>
      </c>
      <c r="X2677">
        <v>2</v>
      </c>
      <c r="Y2677">
        <v>1</v>
      </c>
      <c r="Z2677">
        <f>IF(AND(MIN(data!D2677:'data'!K2677, data!M2677:'data'!Y2677)&gt;=0, IF(data!L2677&lt;0, FALSE, data!L2677&lt;=95),COUNTA(data!D2677:'data'!Y2677)=22), 1, 0)</f>
        <v>0</v>
      </c>
      <c r="AA2677">
        <f>IF(data!D2677=3, IF(COUNTIFS(data!A:A, data!A2677, data!G:G, "&lt;&gt;2")=0, 1, 0), 0)</f>
        <v>0</v>
      </c>
      <c r="AB2677">
        <f>IF(AND(data!G2677=2, COUNTIFS(data!A:A, data!A2677, data!G:G, 2) = data!D2677), 1, 0)</f>
        <v>0</v>
      </c>
      <c r="AC2677" t="str">
        <f>IF(AB2677=1, data!D2677, "0")</f>
        <v>0</v>
      </c>
    </row>
    <row r="2678" spans="1:29" x14ac:dyDescent="0.25">
      <c r="A2678" s="1">
        <v>316371</v>
      </c>
      <c r="B2678">
        <v>1</v>
      </c>
      <c r="C2678" s="1" t="s">
        <v>2699</v>
      </c>
      <c r="D2678">
        <v>3</v>
      </c>
      <c r="E2678">
        <v>9</v>
      </c>
      <c r="F2678">
        <v>21</v>
      </c>
      <c r="G2678">
        <v>2</v>
      </c>
      <c r="H2678">
        <v>32</v>
      </c>
      <c r="I2678">
        <v>2</v>
      </c>
      <c r="J2678">
        <v>1</v>
      </c>
      <c r="K2678">
        <v>4</v>
      </c>
      <c r="L2678">
        <v>15</v>
      </c>
      <c r="M2678">
        <v>2</v>
      </c>
      <c r="N2678">
        <v>4</v>
      </c>
      <c r="O2678">
        <v>1</v>
      </c>
      <c r="P2678">
        <v>1</v>
      </c>
      <c r="Q2678">
        <v>10.125</v>
      </c>
      <c r="R2678">
        <v>-1</v>
      </c>
      <c r="S2678">
        <v>0</v>
      </c>
      <c r="T2678">
        <v>168.9</v>
      </c>
      <c r="U2678">
        <v>65.900000000000006</v>
      </c>
      <c r="V2678">
        <v>23.100999999999999</v>
      </c>
      <c r="W2678">
        <v>0.75800000000000001</v>
      </c>
      <c r="X2678">
        <v>1</v>
      </c>
      <c r="Y2678">
        <v>1</v>
      </c>
      <c r="Z2678">
        <f>IF(AND(MIN(data!D2678:'data'!K2678, data!M2678:'data'!Y2678)&gt;=0, IF(data!L2678&lt;0, FALSE, data!L2678&lt;=95),COUNTA(data!D2678:'data'!Y2678)=22), 1, 0)</f>
        <v>0</v>
      </c>
      <c r="AA2678">
        <f>IF(data!D2678=3, IF(COUNTIFS(data!A:A, data!A2678, data!G:G, "&lt;&gt;2")=0, 1, 0), 0)</f>
        <v>0</v>
      </c>
      <c r="AB2678">
        <f>IF(AND(data!G2678=2, COUNTIFS(data!A:A, data!A2678, data!G:G, 2) = data!D2678), 1, 0)</f>
        <v>0</v>
      </c>
      <c r="AC2678" t="str">
        <f>IF(AB2678=1, data!D2678, "0")</f>
        <v>0</v>
      </c>
    </row>
    <row r="2679" spans="1:29" x14ac:dyDescent="0.25">
      <c r="A2679" s="1">
        <v>316371</v>
      </c>
      <c r="B2679">
        <v>2</v>
      </c>
      <c r="C2679" s="1" t="s">
        <v>2700</v>
      </c>
      <c r="D2679">
        <v>3</v>
      </c>
      <c r="E2679">
        <v>9</v>
      </c>
      <c r="F2679">
        <v>21</v>
      </c>
      <c r="G2679">
        <v>1</v>
      </c>
      <c r="H2679">
        <v>5</v>
      </c>
      <c r="I2679">
        <v>-1</v>
      </c>
      <c r="J2679">
        <v>1</v>
      </c>
      <c r="K2679">
        <v>-1</v>
      </c>
      <c r="L2679">
        <v>15</v>
      </c>
      <c r="M2679">
        <v>2</v>
      </c>
      <c r="N2679">
        <v>-1</v>
      </c>
      <c r="O2679">
        <v>-1</v>
      </c>
      <c r="P2679">
        <v>-1</v>
      </c>
      <c r="Q2679">
        <v>-1</v>
      </c>
      <c r="R2679">
        <v>-1</v>
      </c>
      <c r="S2679">
        <v>-2</v>
      </c>
      <c r="T2679">
        <v>113.9</v>
      </c>
      <c r="U2679">
        <v>19.7</v>
      </c>
      <c r="V2679">
        <v>15.185</v>
      </c>
      <c r="W2679">
        <v>-1</v>
      </c>
      <c r="X2679">
        <v>-2</v>
      </c>
      <c r="Y2679">
        <v>-2</v>
      </c>
      <c r="Z2679">
        <f>IF(AND(MIN(data!D2679:'data'!K2679, data!M2679:'data'!Y2679)&gt;=0, IF(data!L2679&lt;0, FALSE, data!L2679&lt;=95),COUNTA(data!D2679:'data'!Y2679)=22), 1, 0)</f>
        <v>0</v>
      </c>
      <c r="AA2679">
        <f>IF(data!D2679=3, IF(COUNTIFS(data!A:A, data!A2679, data!G:G, "&lt;&gt;2")=0, 1, 0), 0)</f>
        <v>0</v>
      </c>
      <c r="AB2679">
        <f>IF(AND(data!G2679=2, COUNTIFS(data!A:A, data!A2679, data!G:G, 2) = data!D2679), 1, 0)</f>
        <v>0</v>
      </c>
      <c r="AC2679" t="str">
        <f>IF(AB2679=1, data!D2679, "0")</f>
        <v>0</v>
      </c>
    </row>
    <row r="2680" spans="1:29" x14ac:dyDescent="0.25">
      <c r="A2680" s="1">
        <v>316371</v>
      </c>
      <c r="B2680">
        <v>3</v>
      </c>
      <c r="C2680" s="1" t="s">
        <v>2701</v>
      </c>
      <c r="D2680">
        <v>3</v>
      </c>
      <c r="E2680">
        <v>9</v>
      </c>
      <c r="F2680">
        <v>21</v>
      </c>
      <c r="G2680">
        <v>1</v>
      </c>
      <c r="H2680">
        <v>4</v>
      </c>
      <c r="I2680">
        <v>-1</v>
      </c>
      <c r="J2680">
        <v>1</v>
      </c>
      <c r="K2680">
        <v>-1</v>
      </c>
      <c r="L2680">
        <v>15</v>
      </c>
      <c r="M2680">
        <v>2</v>
      </c>
      <c r="N2680">
        <v>-1</v>
      </c>
      <c r="O2680">
        <v>-1</v>
      </c>
      <c r="P2680">
        <v>-1</v>
      </c>
      <c r="Q2680">
        <v>-1</v>
      </c>
      <c r="R2680">
        <v>-1</v>
      </c>
      <c r="S2680">
        <v>-2</v>
      </c>
      <c r="T2680">
        <v>110.4</v>
      </c>
      <c r="U2680">
        <v>19.8</v>
      </c>
      <c r="V2680">
        <v>16.245000000000001</v>
      </c>
      <c r="W2680">
        <v>-1</v>
      </c>
      <c r="X2680">
        <v>-2</v>
      </c>
      <c r="Y2680">
        <v>-2</v>
      </c>
      <c r="Z2680">
        <f>IF(AND(MIN(data!D2680:'data'!K2680, data!M2680:'data'!Y2680)&gt;=0, IF(data!L2680&lt;0, FALSE, data!L2680&lt;=95),COUNTA(data!D2680:'data'!Y2680)=22), 1, 0)</f>
        <v>0</v>
      </c>
      <c r="AA2680">
        <f>IF(data!D2680=3, IF(COUNTIFS(data!A:A, data!A2680, data!G:G, "&lt;&gt;2")=0, 1, 0), 0)</f>
        <v>0</v>
      </c>
      <c r="AB2680">
        <f>IF(AND(data!G2680=2, COUNTIFS(data!A:A, data!A2680, data!G:G, 2) = data!D2680), 1, 0)</f>
        <v>0</v>
      </c>
      <c r="AC2680" t="str">
        <f>IF(AB2680=1, data!D2680, "0")</f>
        <v>0</v>
      </c>
    </row>
    <row r="2681" spans="1:29" x14ac:dyDescent="0.25">
      <c r="A2681" s="1">
        <v>317181</v>
      </c>
      <c r="B2681">
        <v>1</v>
      </c>
      <c r="C2681" s="1" t="s">
        <v>2702</v>
      </c>
      <c r="D2681">
        <v>2</v>
      </c>
      <c r="E2681">
        <v>6</v>
      </c>
      <c r="F2681">
        <v>3</v>
      </c>
      <c r="G2681">
        <v>1</v>
      </c>
      <c r="H2681">
        <v>55</v>
      </c>
      <c r="I2681">
        <v>6</v>
      </c>
      <c r="J2681">
        <v>1</v>
      </c>
      <c r="K2681">
        <v>4</v>
      </c>
      <c r="L2681">
        <v>18</v>
      </c>
      <c r="M2681">
        <v>2</v>
      </c>
      <c r="N2681">
        <v>1</v>
      </c>
      <c r="O2681">
        <v>5</v>
      </c>
      <c r="P2681">
        <v>1</v>
      </c>
      <c r="Q2681">
        <v>14.39546</v>
      </c>
      <c r="R2681">
        <v>-1</v>
      </c>
      <c r="S2681">
        <v>2</v>
      </c>
      <c r="T2681">
        <v>173.8</v>
      </c>
      <c r="U2681">
        <v>86.9</v>
      </c>
      <c r="V2681">
        <v>28.768999999999998</v>
      </c>
      <c r="W2681">
        <v>0.88700000000000001</v>
      </c>
      <c r="X2681">
        <v>2</v>
      </c>
      <c r="Y2681">
        <v>1</v>
      </c>
      <c r="Z2681">
        <f>IF(AND(MIN(data!D2681:'data'!K2681, data!M2681:'data'!Y2681)&gt;=0, IF(data!L2681&lt;0, FALSE, data!L2681&lt;=95),COUNTA(data!D2681:'data'!Y2681)=22), 1, 0)</f>
        <v>0</v>
      </c>
      <c r="AA2681">
        <f>IF(data!D2681=3, IF(COUNTIFS(data!A:A, data!A2681, data!G:G, "&lt;&gt;2")=0, 1, 0), 0)</f>
        <v>0</v>
      </c>
      <c r="AB2681">
        <f>IF(AND(data!G2681=2, COUNTIFS(data!A:A, data!A2681, data!G:G, 2) = data!D2681), 1, 0)</f>
        <v>0</v>
      </c>
      <c r="AC2681" t="str">
        <f>IF(AB2681=1, data!D2681, "0")</f>
        <v>0</v>
      </c>
    </row>
    <row r="2682" spans="1:29" x14ac:dyDescent="0.25">
      <c r="A2682" s="1">
        <v>317181</v>
      </c>
      <c r="B2682">
        <v>2</v>
      </c>
      <c r="C2682" s="1" t="s">
        <v>2703</v>
      </c>
      <c r="D2682">
        <v>2</v>
      </c>
      <c r="E2682">
        <v>6</v>
      </c>
      <c r="F2682">
        <v>3</v>
      </c>
      <c r="G2682">
        <v>2</v>
      </c>
      <c r="H2682">
        <v>51</v>
      </c>
      <c r="I2682">
        <v>6</v>
      </c>
      <c r="J2682">
        <v>1</v>
      </c>
      <c r="K2682">
        <v>1</v>
      </c>
      <c r="L2682">
        <v>18</v>
      </c>
      <c r="M2682">
        <v>2</v>
      </c>
      <c r="N2682">
        <v>1</v>
      </c>
      <c r="O2682">
        <v>5</v>
      </c>
      <c r="P2682">
        <v>1</v>
      </c>
      <c r="Q2682">
        <v>0.98</v>
      </c>
      <c r="R2682">
        <v>-1</v>
      </c>
      <c r="S2682">
        <v>1</v>
      </c>
      <c r="T2682">
        <v>160</v>
      </c>
      <c r="U2682">
        <v>77.099999999999994</v>
      </c>
      <c r="V2682">
        <v>30.117000000000001</v>
      </c>
      <c r="W2682">
        <v>0.872</v>
      </c>
      <c r="X2682">
        <v>2</v>
      </c>
      <c r="Y2682">
        <v>1</v>
      </c>
      <c r="Z2682">
        <f>IF(AND(MIN(data!D2682:'data'!K2682, data!M2682:'data'!Y2682)&gt;=0, IF(data!L2682&lt;0, FALSE, data!L2682&lt;=95),COUNTA(data!D2682:'data'!Y2682)=22), 1, 0)</f>
        <v>0</v>
      </c>
      <c r="AA2682">
        <f>IF(data!D2682=3, IF(COUNTIFS(data!A:A, data!A2682, data!G:G, "&lt;&gt;2")=0, 1, 0), 0)</f>
        <v>0</v>
      </c>
      <c r="AB2682">
        <f>IF(AND(data!G2682=2, COUNTIFS(data!A:A, data!A2682, data!G:G, 2) = data!D2682), 1, 0)</f>
        <v>0</v>
      </c>
      <c r="AC2682" t="str">
        <f>IF(AB2682=1, data!D2682, "0")</f>
        <v>0</v>
      </c>
    </row>
    <row r="2683" spans="1:29" x14ac:dyDescent="0.25">
      <c r="A2683" s="1">
        <v>317201</v>
      </c>
      <c r="B2683">
        <v>1</v>
      </c>
      <c r="C2683" s="1" t="s">
        <v>2704</v>
      </c>
      <c r="D2683">
        <v>2</v>
      </c>
      <c r="E2683">
        <v>6</v>
      </c>
      <c r="F2683">
        <v>3</v>
      </c>
      <c r="G2683">
        <v>1</v>
      </c>
      <c r="H2683">
        <v>68</v>
      </c>
      <c r="I2683">
        <v>2</v>
      </c>
      <c r="J2683">
        <v>1</v>
      </c>
      <c r="K2683">
        <v>7</v>
      </c>
      <c r="L2683">
        <v>9</v>
      </c>
      <c r="M2683">
        <v>4</v>
      </c>
      <c r="N2683">
        <v>3</v>
      </c>
      <c r="O2683">
        <v>5</v>
      </c>
      <c r="P2683">
        <v>1</v>
      </c>
      <c r="Q2683">
        <v>0.17399999999999999</v>
      </c>
      <c r="R2683">
        <v>-1</v>
      </c>
      <c r="S2683">
        <v>2</v>
      </c>
      <c r="T2683">
        <v>163.4</v>
      </c>
      <c r="U2683">
        <v>111.1</v>
      </c>
      <c r="V2683">
        <v>41.610999999999997</v>
      </c>
      <c r="W2683">
        <v>0.97399999999999998</v>
      </c>
      <c r="X2683">
        <v>2</v>
      </c>
      <c r="Y2683">
        <v>1</v>
      </c>
      <c r="Z2683">
        <f>IF(AND(MIN(data!D2683:'data'!K2683, data!M2683:'data'!Y2683)&gt;=0, IF(data!L2683&lt;0, FALSE, data!L2683&lt;=95),COUNTA(data!D2683:'data'!Y2683)=22), 1, 0)</f>
        <v>0</v>
      </c>
      <c r="AA2683">
        <f>IF(data!D2683=3, IF(COUNTIFS(data!A:A, data!A2683, data!G:G, "&lt;&gt;2")=0, 1, 0), 0)</f>
        <v>0</v>
      </c>
      <c r="AB2683">
        <f>IF(AND(data!G2683=2, COUNTIFS(data!A:A, data!A2683, data!G:G, 2) = data!D2683), 1, 0)</f>
        <v>0</v>
      </c>
      <c r="AC2683" t="str">
        <f>IF(AB2683=1, data!D2683, "0")</f>
        <v>0</v>
      </c>
    </row>
    <row r="2684" spans="1:29" x14ac:dyDescent="0.25">
      <c r="A2684" s="1">
        <v>317201</v>
      </c>
      <c r="B2684">
        <v>2</v>
      </c>
      <c r="C2684" s="1" t="s">
        <v>2705</v>
      </c>
      <c r="D2684">
        <v>2</v>
      </c>
      <c r="E2684">
        <v>6</v>
      </c>
      <c r="F2684">
        <v>3</v>
      </c>
      <c r="G2684">
        <v>2</v>
      </c>
      <c r="H2684">
        <v>67</v>
      </c>
      <c r="I2684">
        <v>2</v>
      </c>
      <c r="J2684">
        <v>1</v>
      </c>
      <c r="K2684">
        <v>7</v>
      </c>
      <c r="L2684">
        <v>9</v>
      </c>
      <c r="M2684">
        <v>3</v>
      </c>
      <c r="N2684">
        <v>1</v>
      </c>
      <c r="O2684">
        <v>5</v>
      </c>
      <c r="P2684">
        <v>1</v>
      </c>
      <c r="Q2684">
        <v>0.11600000000000001</v>
      </c>
      <c r="R2684">
        <v>-1</v>
      </c>
      <c r="S2684">
        <v>0</v>
      </c>
      <c r="T2684">
        <v>151.5</v>
      </c>
      <c r="U2684">
        <v>-1</v>
      </c>
      <c r="V2684">
        <v>-1</v>
      </c>
      <c r="W2684">
        <v>0.86099999999999999</v>
      </c>
      <c r="X2684">
        <v>2</v>
      </c>
      <c r="Y2684">
        <v>1</v>
      </c>
      <c r="Z2684">
        <f>IF(AND(MIN(data!D2684:'data'!K2684, data!M2684:'data'!Y2684)&gt;=0, IF(data!L2684&lt;0, FALSE, data!L2684&lt;=95),COUNTA(data!D2684:'data'!Y2684)=22), 1, 0)</f>
        <v>0</v>
      </c>
      <c r="AA2684">
        <f>IF(data!D2684=3, IF(COUNTIFS(data!A:A, data!A2684, data!G:G, "&lt;&gt;2")=0, 1, 0), 0)</f>
        <v>0</v>
      </c>
      <c r="AB2684">
        <f>IF(AND(data!G2684=2, COUNTIFS(data!A:A, data!A2684, data!G:G, 2) = data!D2684), 1, 0)</f>
        <v>0</v>
      </c>
      <c r="AC2684" t="str">
        <f>IF(AB2684=1, data!D2684, "0")</f>
        <v>0</v>
      </c>
    </row>
    <row r="2685" spans="1:29" x14ac:dyDescent="0.25">
      <c r="A2685" s="1">
        <v>317251</v>
      </c>
      <c r="B2685">
        <v>1</v>
      </c>
      <c r="C2685" s="1" t="s">
        <v>2706</v>
      </c>
      <c r="D2685">
        <v>3</v>
      </c>
      <c r="E2685">
        <v>6</v>
      </c>
      <c r="F2685">
        <v>3</v>
      </c>
      <c r="G2685">
        <v>1</v>
      </c>
      <c r="H2685">
        <v>35</v>
      </c>
      <c r="I2685">
        <v>2</v>
      </c>
      <c r="J2685">
        <v>1</v>
      </c>
      <c r="K2685">
        <v>1</v>
      </c>
      <c r="L2685">
        <v>14</v>
      </c>
      <c r="M2685">
        <v>1</v>
      </c>
      <c r="N2685">
        <v>1</v>
      </c>
      <c r="O2685">
        <v>5</v>
      </c>
      <c r="P2685">
        <v>1</v>
      </c>
      <c r="Q2685">
        <v>27.259</v>
      </c>
      <c r="R2685">
        <v>-1</v>
      </c>
      <c r="S2685">
        <v>2</v>
      </c>
      <c r="T2685">
        <v>182.9</v>
      </c>
      <c r="U2685">
        <v>87.4</v>
      </c>
      <c r="V2685">
        <v>26.126999999999999</v>
      </c>
      <c r="W2685">
        <v>0.94399999999999995</v>
      </c>
      <c r="X2685">
        <v>1</v>
      </c>
      <c r="Y2685">
        <v>3</v>
      </c>
      <c r="Z2685">
        <f>IF(AND(MIN(data!D2685:'data'!K2685, data!M2685:'data'!Y2685)&gt;=0, IF(data!L2685&lt;0, FALSE, data!L2685&lt;=95),COUNTA(data!D2685:'data'!Y2685)=22), 1, 0)</f>
        <v>0</v>
      </c>
      <c r="AA2685">
        <f>IF(data!D2685=3, IF(COUNTIFS(data!A:A, data!A2685, data!G:G, "&lt;&gt;2")=0, 1, 0), 0)</f>
        <v>0</v>
      </c>
      <c r="AB2685">
        <f>IF(AND(data!G2685=2, COUNTIFS(data!A:A, data!A2685, data!G:G, 2) = data!D2685), 1, 0)</f>
        <v>0</v>
      </c>
      <c r="AC2685" t="str">
        <f>IF(AB2685=1, data!D2685, "0")</f>
        <v>0</v>
      </c>
    </row>
    <row r="2686" spans="1:29" x14ac:dyDescent="0.25">
      <c r="A2686" s="1">
        <v>317251</v>
      </c>
      <c r="B2686">
        <v>2</v>
      </c>
      <c r="C2686" s="1" t="s">
        <v>2707</v>
      </c>
      <c r="D2686">
        <v>3</v>
      </c>
      <c r="E2686">
        <v>6</v>
      </c>
      <c r="F2686">
        <v>3</v>
      </c>
      <c r="G2686">
        <v>2</v>
      </c>
      <c r="H2686">
        <v>37</v>
      </c>
      <c r="I2686">
        <v>2</v>
      </c>
      <c r="J2686">
        <v>1</v>
      </c>
      <c r="K2686">
        <v>1</v>
      </c>
      <c r="L2686">
        <v>14</v>
      </c>
      <c r="M2686">
        <v>1</v>
      </c>
      <c r="N2686">
        <v>1</v>
      </c>
      <c r="O2686">
        <v>5</v>
      </c>
      <c r="P2686">
        <v>1</v>
      </c>
      <c r="Q2686">
        <v>6.3940000000000001</v>
      </c>
      <c r="R2686">
        <v>-1</v>
      </c>
      <c r="S2686">
        <v>1</v>
      </c>
      <c r="T2686">
        <v>170.9</v>
      </c>
      <c r="U2686">
        <v>76.8</v>
      </c>
      <c r="V2686">
        <v>26.295000000000002</v>
      </c>
      <c r="W2686">
        <v>0.82399999999999995</v>
      </c>
      <c r="X2686">
        <v>2</v>
      </c>
      <c r="Y2686">
        <v>1</v>
      </c>
      <c r="Z2686">
        <f>IF(AND(MIN(data!D2686:'data'!K2686, data!M2686:'data'!Y2686)&gt;=0, IF(data!L2686&lt;0, FALSE, data!L2686&lt;=95),COUNTA(data!D2686:'data'!Y2686)=22), 1, 0)</f>
        <v>0</v>
      </c>
      <c r="AA2686">
        <f>IF(data!D2686=3, IF(COUNTIFS(data!A:A, data!A2686, data!G:G, "&lt;&gt;2")=0, 1, 0), 0)</f>
        <v>0</v>
      </c>
      <c r="AB2686">
        <f>IF(AND(data!G2686=2, COUNTIFS(data!A:A, data!A2686, data!G:G, 2) = data!D2686), 1, 0)</f>
        <v>0</v>
      </c>
      <c r="AC2686" t="str">
        <f>IF(AB2686=1, data!D2686, "0")</f>
        <v>0</v>
      </c>
    </row>
    <row r="2687" spans="1:29" x14ac:dyDescent="0.25">
      <c r="A2687" s="1">
        <v>317251</v>
      </c>
      <c r="B2687">
        <v>3</v>
      </c>
      <c r="C2687" s="1" t="s">
        <v>2708</v>
      </c>
      <c r="D2687">
        <v>3</v>
      </c>
      <c r="E2687">
        <v>6</v>
      </c>
      <c r="F2687">
        <v>3</v>
      </c>
      <c r="G2687">
        <v>1</v>
      </c>
      <c r="H2687">
        <v>0</v>
      </c>
      <c r="I2687">
        <v>-1</v>
      </c>
      <c r="J2687">
        <v>1</v>
      </c>
      <c r="K2687">
        <v>-1</v>
      </c>
      <c r="L2687">
        <v>14</v>
      </c>
      <c r="M2687">
        <v>1</v>
      </c>
      <c r="N2687">
        <v>-1</v>
      </c>
      <c r="O2687">
        <v>-1</v>
      </c>
      <c r="P2687">
        <v>-1</v>
      </c>
      <c r="Q2687">
        <v>-1</v>
      </c>
      <c r="R2687">
        <v>-1</v>
      </c>
      <c r="S2687">
        <v>-2</v>
      </c>
      <c r="T2687">
        <v>-1</v>
      </c>
      <c r="U2687">
        <v>11.5</v>
      </c>
      <c r="V2687">
        <v>-1</v>
      </c>
      <c r="W2687">
        <v>-1</v>
      </c>
      <c r="X2687">
        <v>-2</v>
      </c>
      <c r="Y2687">
        <v>-2</v>
      </c>
      <c r="Z2687">
        <f>IF(AND(MIN(data!D2687:'data'!K2687, data!M2687:'data'!Y2687)&gt;=0, IF(data!L2687&lt;0, FALSE, data!L2687&lt;=95),COUNTA(data!D2687:'data'!Y2687)=22), 1, 0)</f>
        <v>0</v>
      </c>
      <c r="AA2687">
        <f>IF(data!D2687=3, IF(COUNTIFS(data!A:A, data!A2687, data!G:G, "&lt;&gt;2")=0, 1, 0), 0)</f>
        <v>0</v>
      </c>
      <c r="AB2687">
        <f>IF(AND(data!G2687=2, COUNTIFS(data!A:A, data!A2687, data!G:G, 2) = data!D2687), 1, 0)</f>
        <v>0</v>
      </c>
      <c r="AC2687" t="str">
        <f>IF(AB2687=1, data!D2687, "0")</f>
        <v>0</v>
      </c>
    </row>
    <row r="2688" spans="1:29" x14ac:dyDescent="0.25">
      <c r="A2688" s="1">
        <v>317271</v>
      </c>
      <c r="B2688">
        <v>1</v>
      </c>
      <c r="C2688" s="1" t="s">
        <v>2709</v>
      </c>
      <c r="D2688">
        <v>1</v>
      </c>
      <c r="E2688">
        <v>6</v>
      </c>
      <c r="F2688">
        <v>3</v>
      </c>
      <c r="G2688">
        <v>1</v>
      </c>
      <c r="H2688">
        <v>80</v>
      </c>
      <c r="I2688">
        <v>5</v>
      </c>
      <c r="J2688">
        <v>1</v>
      </c>
      <c r="K2688">
        <v>1</v>
      </c>
      <c r="L2688">
        <v>96</v>
      </c>
      <c r="M2688">
        <v>1</v>
      </c>
      <c r="N2688">
        <v>3</v>
      </c>
      <c r="O2688">
        <v>5</v>
      </c>
      <c r="P2688">
        <v>1</v>
      </c>
      <c r="Q2688">
        <v>35.029000000000003</v>
      </c>
      <c r="R2688">
        <v>-1</v>
      </c>
      <c r="S2688">
        <v>0</v>
      </c>
      <c r="T2688">
        <v>175.5</v>
      </c>
      <c r="U2688">
        <v>68.7</v>
      </c>
      <c r="V2688">
        <v>22.305</v>
      </c>
      <c r="W2688">
        <v>0.81699999999999995</v>
      </c>
      <c r="X2688">
        <v>1</v>
      </c>
      <c r="Y2688">
        <v>3</v>
      </c>
      <c r="Z2688">
        <f>IF(AND(MIN(data!D2688:'data'!K2688, data!M2688:'data'!Y2688)&gt;=0, IF(data!L2688&lt;0, FALSE, data!L2688&lt;=95),COUNTA(data!D2688:'data'!Y2688)=22), 1, 0)</f>
        <v>0</v>
      </c>
      <c r="AA2688">
        <f>IF(data!D2688=3, IF(COUNTIFS(data!A:A, data!A2688, data!G:G, "&lt;&gt;2")=0, 1, 0), 0)</f>
        <v>0</v>
      </c>
      <c r="AB2688">
        <f>IF(AND(data!G2688=2, COUNTIFS(data!A:A, data!A2688, data!G:G, 2) = data!D2688), 1, 0)</f>
        <v>0</v>
      </c>
      <c r="AC2688" t="str">
        <f>IF(AB2688=1, data!D2688, "0")</f>
        <v>0</v>
      </c>
    </row>
    <row r="2689" spans="1:29" x14ac:dyDescent="0.25">
      <c r="A2689" s="1">
        <v>317371</v>
      </c>
      <c r="B2689">
        <v>1</v>
      </c>
      <c r="C2689" s="1" t="s">
        <v>2710</v>
      </c>
      <c r="D2689">
        <v>1</v>
      </c>
      <c r="E2689">
        <v>6</v>
      </c>
      <c r="F2689">
        <v>3</v>
      </c>
      <c r="G2689">
        <v>1</v>
      </c>
      <c r="H2689">
        <v>27</v>
      </c>
      <c r="I2689">
        <v>1</v>
      </c>
      <c r="J2689">
        <v>1</v>
      </c>
      <c r="K2689">
        <v>4</v>
      </c>
      <c r="L2689">
        <v>8</v>
      </c>
      <c r="M2689">
        <v>3</v>
      </c>
      <c r="N2689">
        <v>1</v>
      </c>
      <c r="O2689">
        <v>5</v>
      </c>
      <c r="P2689">
        <v>1</v>
      </c>
      <c r="Q2689">
        <v>76.69</v>
      </c>
      <c r="R2689">
        <v>-1</v>
      </c>
      <c r="S2689">
        <v>8</v>
      </c>
      <c r="T2689">
        <v>185.9</v>
      </c>
      <c r="U2689">
        <v>95.3</v>
      </c>
      <c r="V2689">
        <v>27.576000000000001</v>
      </c>
      <c r="W2689">
        <v>0.89700000000000002</v>
      </c>
      <c r="X2689">
        <v>2</v>
      </c>
      <c r="Y2689">
        <v>1</v>
      </c>
      <c r="Z2689">
        <f>IF(AND(MIN(data!D2689:'data'!K2689, data!M2689:'data'!Y2689)&gt;=0, IF(data!L2689&lt;0, FALSE, data!L2689&lt;=95),COUNTA(data!D2689:'data'!Y2689)=22), 1, 0)</f>
        <v>0</v>
      </c>
      <c r="AA2689">
        <f>IF(data!D2689=3, IF(COUNTIFS(data!A:A, data!A2689, data!G:G, "&lt;&gt;2")=0, 1, 0), 0)</f>
        <v>0</v>
      </c>
      <c r="AB2689">
        <f>IF(AND(data!G2689=2, COUNTIFS(data!A:A, data!A2689, data!G:G, 2) = data!D2689), 1, 0)</f>
        <v>0</v>
      </c>
      <c r="AC2689" t="str">
        <f>IF(AB2689=1, data!D2689, "0")</f>
        <v>0</v>
      </c>
    </row>
    <row r="2690" spans="1:29" x14ac:dyDescent="0.25">
      <c r="A2690" s="1">
        <v>318051</v>
      </c>
      <c r="B2690">
        <v>1</v>
      </c>
      <c r="C2690" s="1" t="s">
        <v>2711</v>
      </c>
      <c r="D2690">
        <v>2</v>
      </c>
      <c r="E2690">
        <v>9</v>
      </c>
      <c r="F2690">
        <v>21</v>
      </c>
      <c r="G2690">
        <v>1</v>
      </c>
      <c r="H2690">
        <v>84</v>
      </c>
      <c r="I2690">
        <v>2</v>
      </c>
      <c r="J2690">
        <v>1</v>
      </c>
      <c r="K2690">
        <v>1</v>
      </c>
      <c r="L2690">
        <v>97</v>
      </c>
      <c r="M2690">
        <v>1</v>
      </c>
      <c r="N2690">
        <v>3</v>
      </c>
      <c r="O2690">
        <v>5</v>
      </c>
      <c r="P2690">
        <v>1</v>
      </c>
      <c r="Q2690">
        <v>10.865</v>
      </c>
      <c r="R2690">
        <v>-1</v>
      </c>
      <c r="S2690">
        <v>0</v>
      </c>
      <c r="T2690">
        <v>-1</v>
      </c>
      <c r="U2690">
        <v>-1</v>
      </c>
      <c r="V2690">
        <v>-1</v>
      </c>
      <c r="W2690">
        <v>0.98199999999999998</v>
      </c>
      <c r="X2690">
        <v>1</v>
      </c>
      <c r="Y2690">
        <v>3</v>
      </c>
      <c r="Z2690">
        <f>IF(AND(MIN(data!D2690:'data'!K2690, data!M2690:'data'!Y2690)&gt;=0, IF(data!L2690&lt;0, FALSE, data!L2690&lt;=95),COUNTA(data!D2690:'data'!Y2690)=22), 1, 0)</f>
        <v>0</v>
      </c>
      <c r="AA2690">
        <f>IF(data!D2690=3, IF(COUNTIFS(data!A:A, data!A2690, data!G:G, "&lt;&gt;2")=0, 1, 0), 0)</f>
        <v>0</v>
      </c>
      <c r="AB2690">
        <f>IF(AND(data!G2690=2, COUNTIFS(data!A:A, data!A2690, data!G:G, 2) = data!D2690), 1, 0)</f>
        <v>0</v>
      </c>
      <c r="AC2690" t="str">
        <f>IF(AB2690=1, data!D2690, "0")</f>
        <v>0</v>
      </c>
    </row>
    <row r="2691" spans="1:29" x14ac:dyDescent="0.25">
      <c r="A2691" s="1">
        <v>318051</v>
      </c>
      <c r="B2691">
        <v>2</v>
      </c>
      <c r="C2691" s="1" t="s">
        <v>2712</v>
      </c>
      <c r="D2691">
        <v>2</v>
      </c>
      <c r="E2691">
        <v>9</v>
      </c>
      <c r="F2691">
        <v>21</v>
      </c>
      <c r="G2691">
        <v>2</v>
      </c>
      <c r="H2691">
        <v>85</v>
      </c>
      <c r="I2691">
        <v>2</v>
      </c>
      <c r="J2691">
        <v>1</v>
      </c>
      <c r="K2691">
        <v>6</v>
      </c>
      <c r="L2691">
        <v>97</v>
      </c>
      <c r="M2691">
        <v>2</v>
      </c>
      <c r="N2691">
        <v>4</v>
      </c>
      <c r="O2691">
        <v>2</v>
      </c>
      <c r="P2691">
        <v>1</v>
      </c>
      <c r="Q2691">
        <v>21.25</v>
      </c>
      <c r="R2691">
        <v>-1</v>
      </c>
      <c r="S2691">
        <v>4</v>
      </c>
      <c r="T2691">
        <v>-1</v>
      </c>
      <c r="U2691">
        <v>-1</v>
      </c>
      <c r="V2691">
        <v>-1</v>
      </c>
      <c r="W2691">
        <v>0.89100000000000001</v>
      </c>
      <c r="X2691">
        <v>1</v>
      </c>
      <c r="Y2691">
        <v>1</v>
      </c>
      <c r="Z2691">
        <f>IF(AND(MIN(data!D2691:'data'!K2691, data!M2691:'data'!Y2691)&gt;=0, IF(data!L2691&lt;0, FALSE, data!L2691&lt;=95),COUNTA(data!D2691:'data'!Y2691)=22), 1, 0)</f>
        <v>0</v>
      </c>
      <c r="AA2691">
        <f>IF(data!D2691=3, IF(COUNTIFS(data!A:A, data!A2691, data!G:G, "&lt;&gt;2")=0, 1, 0), 0)</f>
        <v>0</v>
      </c>
      <c r="AB2691">
        <f>IF(AND(data!G2691=2, COUNTIFS(data!A:A, data!A2691, data!G:G, 2) = data!D2691), 1, 0)</f>
        <v>0</v>
      </c>
      <c r="AC2691" t="str">
        <f>IF(AB2691=1, data!D2691, "0")</f>
        <v>0</v>
      </c>
    </row>
    <row r="2692" spans="1:29" x14ac:dyDescent="0.25">
      <c r="A2692" s="1">
        <v>318151</v>
      </c>
      <c r="B2692">
        <v>1</v>
      </c>
      <c r="C2692" s="1" t="s">
        <v>2713</v>
      </c>
      <c r="D2692">
        <v>1</v>
      </c>
      <c r="E2692">
        <v>9</v>
      </c>
      <c r="F2692">
        <v>21</v>
      </c>
      <c r="G2692">
        <v>1</v>
      </c>
      <c r="H2692">
        <v>58</v>
      </c>
      <c r="I2692">
        <v>1</v>
      </c>
      <c r="J2692">
        <v>1</v>
      </c>
      <c r="K2692">
        <v>1</v>
      </c>
      <c r="L2692">
        <v>12</v>
      </c>
      <c r="M2692">
        <v>1</v>
      </c>
      <c r="N2692">
        <v>4</v>
      </c>
      <c r="O2692">
        <v>1</v>
      </c>
      <c r="P2692">
        <v>1</v>
      </c>
      <c r="Q2692">
        <v>1.7569999999999999</v>
      </c>
      <c r="R2692">
        <v>-1</v>
      </c>
      <c r="S2692">
        <v>0</v>
      </c>
      <c r="T2692">
        <v>169.3</v>
      </c>
      <c r="U2692">
        <v>67.8</v>
      </c>
      <c r="V2692">
        <v>23.655000000000001</v>
      </c>
      <c r="W2692">
        <v>0.82499999999999996</v>
      </c>
      <c r="X2692">
        <v>1</v>
      </c>
      <c r="Y2692">
        <v>3</v>
      </c>
      <c r="Z2692">
        <f>IF(AND(MIN(data!D2692:'data'!K2692, data!M2692:'data'!Y2692)&gt;=0, IF(data!L2692&lt;0, FALSE, data!L2692&lt;=95),COUNTA(data!D2692:'data'!Y2692)=22), 1, 0)</f>
        <v>0</v>
      </c>
      <c r="AA2692">
        <f>IF(data!D2692=3, IF(COUNTIFS(data!A:A, data!A2692, data!G:G, "&lt;&gt;2")=0, 1, 0), 0)</f>
        <v>0</v>
      </c>
      <c r="AB2692">
        <f>IF(AND(data!G2692=2, COUNTIFS(data!A:A, data!A2692, data!G:G, 2) = data!D2692), 1, 0)</f>
        <v>0</v>
      </c>
      <c r="AC2692" t="str">
        <f>IF(AB2692=1, data!D2692, "0")</f>
        <v>0</v>
      </c>
    </row>
    <row r="2693" spans="1:29" x14ac:dyDescent="0.25">
      <c r="A2693" s="1">
        <v>318181</v>
      </c>
      <c r="B2693">
        <v>1</v>
      </c>
      <c r="C2693" s="1" t="s">
        <v>2714</v>
      </c>
      <c r="D2693">
        <v>2</v>
      </c>
      <c r="E2693">
        <v>9</v>
      </c>
      <c r="F2693">
        <v>21</v>
      </c>
      <c r="G2693">
        <v>1</v>
      </c>
      <c r="H2693">
        <v>65</v>
      </c>
      <c r="I2693">
        <v>2</v>
      </c>
      <c r="J2693">
        <v>1</v>
      </c>
      <c r="K2693">
        <v>1</v>
      </c>
      <c r="L2693">
        <v>22</v>
      </c>
      <c r="M2693">
        <v>1</v>
      </c>
      <c r="N2693">
        <v>3</v>
      </c>
      <c r="O2693">
        <v>5</v>
      </c>
      <c r="P2693">
        <v>1</v>
      </c>
      <c r="Q2693">
        <v>38</v>
      </c>
      <c r="R2693">
        <v>-1</v>
      </c>
      <c r="S2693">
        <v>1</v>
      </c>
      <c r="T2693">
        <v>182.3</v>
      </c>
      <c r="U2693">
        <v>90.3</v>
      </c>
      <c r="V2693">
        <v>27.172000000000001</v>
      </c>
      <c r="W2693">
        <v>-1</v>
      </c>
      <c r="X2693">
        <v>2</v>
      </c>
      <c r="Y2693">
        <v>3</v>
      </c>
      <c r="Z2693">
        <f>IF(AND(MIN(data!D2693:'data'!K2693, data!M2693:'data'!Y2693)&gt;=0, IF(data!L2693&lt;0, FALSE, data!L2693&lt;=95),COUNTA(data!D2693:'data'!Y2693)=22), 1, 0)</f>
        <v>0</v>
      </c>
      <c r="AA2693">
        <f>IF(data!D2693=3, IF(COUNTIFS(data!A:A, data!A2693, data!G:G, "&lt;&gt;2")=0, 1, 0), 0)</f>
        <v>0</v>
      </c>
      <c r="AB2693">
        <f>IF(AND(data!G2693=2, COUNTIFS(data!A:A, data!A2693, data!G:G, 2) = data!D2693), 1, 0)</f>
        <v>0</v>
      </c>
      <c r="AC2693" t="str">
        <f>IF(AB2693=1, data!D2693, "0")</f>
        <v>0</v>
      </c>
    </row>
    <row r="2694" spans="1:29" x14ac:dyDescent="0.25">
      <c r="A2694" s="1">
        <v>318181</v>
      </c>
      <c r="B2694">
        <v>2</v>
      </c>
      <c r="C2694" s="1" t="s">
        <v>2715</v>
      </c>
      <c r="D2694">
        <v>2</v>
      </c>
      <c r="E2694">
        <v>9</v>
      </c>
      <c r="F2694">
        <v>21</v>
      </c>
      <c r="G2694">
        <v>2</v>
      </c>
      <c r="H2694">
        <v>57</v>
      </c>
      <c r="I2694">
        <v>2</v>
      </c>
      <c r="J2694">
        <v>1</v>
      </c>
      <c r="K2694">
        <v>3</v>
      </c>
      <c r="L2694">
        <v>22</v>
      </c>
      <c r="M2694">
        <v>1</v>
      </c>
      <c r="N2694">
        <v>1</v>
      </c>
      <c r="O2694">
        <v>5</v>
      </c>
      <c r="P2694">
        <v>1</v>
      </c>
      <c r="Q2694">
        <v>14.75</v>
      </c>
      <c r="R2694">
        <v>-1</v>
      </c>
      <c r="S2694">
        <v>3</v>
      </c>
      <c r="T2694">
        <v>163.19999999999999</v>
      </c>
      <c r="U2694">
        <v>66.900000000000006</v>
      </c>
      <c r="V2694">
        <v>25.117999999999999</v>
      </c>
      <c r="W2694">
        <v>-1</v>
      </c>
      <c r="X2694">
        <v>1</v>
      </c>
      <c r="Y2694">
        <v>1</v>
      </c>
      <c r="Z2694">
        <f>IF(AND(MIN(data!D2694:'data'!K2694, data!M2694:'data'!Y2694)&gt;=0, IF(data!L2694&lt;0, FALSE, data!L2694&lt;=95),COUNTA(data!D2694:'data'!Y2694)=22), 1, 0)</f>
        <v>0</v>
      </c>
      <c r="AA2694">
        <f>IF(data!D2694=3, IF(COUNTIFS(data!A:A, data!A2694, data!G:G, "&lt;&gt;2")=0, 1, 0), 0)</f>
        <v>0</v>
      </c>
      <c r="AB2694">
        <f>IF(AND(data!G2694=2, COUNTIFS(data!A:A, data!A2694, data!G:G, 2) = data!D2694), 1, 0)</f>
        <v>0</v>
      </c>
      <c r="AC2694" t="str">
        <f>IF(AB2694=1, data!D2694, "0")</f>
        <v>0</v>
      </c>
    </row>
    <row r="2695" spans="1:29" x14ac:dyDescent="0.25">
      <c r="A2695" s="1">
        <v>318271</v>
      </c>
      <c r="B2695">
        <v>1</v>
      </c>
      <c r="C2695" s="1" t="s">
        <v>2716</v>
      </c>
      <c r="D2695">
        <v>2</v>
      </c>
      <c r="E2695">
        <v>9</v>
      </c>
      <c r="F2695">
        <v>21</v>
      </c>
      <c r="G2695">
        <v>2</v>
      </c>
      <c r="H2695">
        <v>37</v>
      </c>
      <c r="I2695">
        <v>2</v>
      </c>
      <c r="J2695">
        <v>1</v>
      </c>
      <c r="K2695">
        <v>1</v>
      </c>
      <c r="L2695">
        <v>26</v>
      </c>
      <c r="M2695">
        <v>1</v>
      </c>
      <c r="N2695">
        <v>1</v>
      </c>
      <c r="O2695">
        <v>5</v>
      </c>
      <c r="P2695">
        <v>1</v>
      </c>
      <c r="Q2695">
        <v>5.625</v>
      </c>
      <c r="R2695">
        <v>-1</v>
      </c>
      <c r="S2695">
        <v>2</v>
      </c>
      <c r="T2695">
        <v>168.4</v>
      </c>
      <c r="U2695">
        <v>64.400000000000006</v>
      </c>
      <c r="V2695">
        <v>22.709</v>
      </c>
      <c r="W2695">
        <v>-1</v>
      </c>
      <c r="X2695">
        <v>1</v>
      </c>
      <c r="Y2695">
        <v>3</v>
      </c>
      <c r="Z2695">
        <f>IF(AND(MIN(data!D2695:'data'!K2695, data!M2695:'data'!Y2695)&gt;=0, IF(data!L2695&lt;0, FALSE, data!L2695&lt;=95),COUNTA(data!D2695:'data'!Y2695)=22), 1, 0)</f>
        <v>0</v>
      </c>
      <c r="AA2695">
        <f>IF(data!D2695=3, IF(COUNTIFS(data!A:A, data!A2695, data!G:G, "&lt;&gt;2")=0, 1, 0), 0)</f>
        <v>0</v>
      </c>
      <c r="AB2695">
        <f>IF(AND(data!G2695=2, COUNTIFS(data!A:A, data!A2695, data!G:G, 2) = data!D2695), 1, 0)</f>
        <v>1</v>
      </c>
      <c r="AC2695">
        <f>IF(AB2695=1, data!D2695, "0")</f>
        <v>2</v>
      </c>
    </row>
    <row r="2696" spans="1:29" x14ac:dyDescent="0.25">
      <c r="A2696" s="1">
        <v>318271</v>
      </c>
      <c r="B2696">
        <v>2</v>
      </c>
      <c r="C2696" s="1" t="s">
        <v>2717</v>
      </c>
      <c r="D2696">
        <v>2</v>
      </c>
      <c r="E2696">
        <v>9</v>
      </c>
      <c r="F2696">
        <v>21</v>
      </c>
      <c r="G2696">
        <v>2</v>
      </c>
      <c r="H2696">
        <v>1</v>
      </c>
      <c r="I2696">
        <v>-1</v>
      </c>
      <c r="J2696">
        <v>1</v>
      </c>
      <c r="K2696">
        <v>-1</v>
      </c>
      <c r="L2696">
        <v>26</v>
      </c>
      <c r="M2696">
        <v>1</v>
      </c>
      <c r="N2696">
        <v>-1</v>
      </c>
      <c r="O2696">
        <v>-1</v>
      </c>
      <c r="P2696">
        <v>-1</v>
      </c>
      <c r="Q2696">
        <v>-1</v>
      </c>
      <c r="R2696">
        <v>-1</v>
      </c>
      <c r="S2696">
        <v>-2</v>
      </c>
      <c r="T2696">
        <v>-1</v>
      </c>
      <c r="U2696">
        <v>9.6999999999999993</v>
      </c>
      <c r="V2696">
        <v>-1</v>
      </c>
      <c r="W2696">
        <v>-1</v>
      </c>
      <c r="X2696">
        <v>-2</v>
      </c>
      <c r="Y2696">
        <v>-2</v>
      </c>
      <c r="Z2696">
        <f>IF(AND(MIN(data!D2696:'data'!K2696, data!M2696:'data'!Y2696)&gt;=0, IF(data!L2696&lt;0, FALSE, data!L2696&lt;=95),COUNTA(data!D2696:'data'!Y2696)=22), 1, 0)</f>
        <v>0</v>
      </c>
      <c r="AA2696">
        <f>IF(data!D2696=3, IF(COUNTIFS(data!A:A, data!A2696, data!G:G, "&lt;&gt;2")=0, 1, 0), 0)</f>
        <v>0</v>
      </c>
      <c r="AB2696">
        <f>IF(AND(data!G2696=2, COUNTIFS(data!A:A, data!A2696, data!G:G, 2) = data!D2696), 1, 0)</f>
        <v>1</v>
      </c>
      <c r="AC2696">
        <f>IF(AB2696=1, data!D2696, "0")</f>
        <v>2</v>
      </c>
    </row>
    <row r="2697" spans="1:29" x14ac:dyDescent="0.25">
      <c r="A2697" s="1">
        <v>318341</v>
      </c>
      <c r="B2697">
        <v>1</v>
      </c>
      <c r="C2697" s="1" t="s">
        <v>2718</v>
      </c>
      <c r="D2697">
        <v>2</v>
      </c>
      <c r="E2697">
        <v>9</v>
      </c>
      <c r="F2697">
        <v>21</v>
      </c>
      <c r="G2697">
        <v>1</v>
      </c>
      <c r="H2697">
        <v>74</v>
      </c>
      <c r="I2697">
        <v>2</v>
      </c>
      <c r="J2697">
        <v>1</v>
      </c>
      <c r="K2697">
        <v>2</v>
      </c>
      <c r="L2697">
        <v>10</v>
      </c>
      <c r="M2697">
        <v>1</v>
      </c>
      <c r="N2697">
        <v>3</v>
      </c>
      <c r="O2697">
        <v>5</v>
      </c>
      <c r="P2697">
        <v>1</v>
      </c>
      <c r="Q2697">
        <v>26.638999999999999</v>
      </c>
      <c r="R2697">
        <v>-1</v>
      </c>
      <c r="S2697">
        <v>0</v>
      </c>
      <c r="T2697">
        <v>167.8</v>
      </c>
      <c r="U2697">
        <v>69.2</v>
      </c>
      <c r="V2697">
        <v>24.577000000000002</v>
      </c>
      <c r="W2697">
        <v>0.93100000000000005</v>
      </c>
      <c r="X2697">
        <v>1</v>
      </c>
      <c r="Y2697">
        <v>1</v>
      </c>
      <c r="Z2697">
        <f>IF(AND(MIN(data!D2697:'data'!K2697, data!M2697:'data'!Y2697)&gt;=0, IF(data!L2697&lt;0, FALSE, data!L2697&lt;=95),COUNTA(data!D2697:'data'!Y2697)=22), 1, 0)</f>
        <v>0</v>
      </c>
      <c r="AA2697">
        <f>IF(data!D2697=3, IF(COUNTIFS(data!A:A, data!A2697, data!G:G, "&lt;&gt;2")=0, 1, 0), 0)</f>
        <v>0</v>
      </c>
      <c r="AB2697">
        <f>IF(AND(data!G2697=2, COUNTIFS(data!A:A, data!A2697, data!G:G, 2) = data!D2697), 1, 0)</f>
        <v>0</v>
      </c>
      <c r="AC2697" t="str">
        <f>IF(AB2697=1, data!D2697, "0")</f>
        <v>0</v>
      </c>
    </row>
    <row r="2698" spans="1:29" x14ac:dyDescent="0.25">
      <c r="A2698" s="1">
        <v>318341</v>
      </c>
      <c r="B2698">
        <v>2</v>
      </c>
      <c r="C2698" s="1" t="s">
        <v>2719</v>
      </c>
      <c r="D2698">
        <v>2</v>
      </c>
      <c r="E2698">
        <v>9</v>
      </c>
      <c r="F2698">
        <v>21</v>
      </c>
      <c r="G2698">
        <v>2</v>
      </c>
      <c r="H2698">
        <v>70</v>
      </c>
      <c r="I2698">
        <v>2</v>
      </c>
      <c r="J2698">
        <v>1</v>
      </c>
      <c r="K2698">
        <v>5</v>
      </c>
      <c r="L2698">
        <v>10</v>
      </c>
      <c r="M2698">
        <v>1</v>
      </c>
      <c r="N2698">
        <v>1</v>
      </c>
      <c r="O2698">
        <v>5</v>
      </c>
      <c r="P2698">
        <v>1</v>
      </c>
      <c r="Q2698">
        <v>0.51900000000000002</v>
      </c>
      <c r="R2698">
        <v>-1</v>
      </c>
      <c r="S2698">
        <v>0</v>
      </c>
      <c r="T2698">
        <v>157.69999999999999</v>
      </c>
      <c r="U2698">
        <v>61.9</v>
      </c>
      <c r="V2698">
        <v>24.89</v>
      </c>
      <c r="W2698">
        <v>0.74</v>
      </c>
      <c r="X2698">
        <v>2</v>
      </c>
      <c r="Y2698">
        <v>1</v>
      </c>
      <c r="Z2698">
        <f>IF(AND(MIN(data!D2698:'data'!K2698, data!M2698:'data'!Y2698)&gt;=0, IF(data!L2698&lt;0, FALSE, data!L2698&lt;=95),COUNTA(data!D2698:'data'!Y2698)=22), 1, 0)</f>
        <v>0</v>
      </c>
      <c r="AA2698">
        <f>IF(data!D2698=3, IF(COUNTIFS(data!A:A, data!A2698, data!G:G, "&lt;&gt;2")=0, 1, 0), 0)</f>
        <v>0</v>
      </c>
      <c r="AB2698">
        <f>IF(AND(data!G2698=2, COUNTIFS(data!A:A, data!A2698, data!G:G, 2) = data!D2698), 1, 0)</f>
        <v>0</v>
      </c>
      <c r="AC2698" t="str">
        <f>IF(AB2698=1, data!D2698, "0")</f>
        <v>0</v>
      </c>
    </row>
    <row r="2699" spans="1:29" x14ac:dyDescent="0.25">
      <c r="A2699" s="1">
        <v>318351</v>
      </c>
      <c r="B2699">
        <v>1</v>
      </c>
      <c r="C2699" s="1" t="s">
        <v>2720</v>
      </c>
      <c r="D2699">
        <v>2</v>
      </c>
      <c r="E2699">
        <v>9</v>
      </c>
      <c r="F2699">
        <v>21</v>
      </c>
      <c r="G2699">
        <v>1</v>
      </c>
      <c r="H2699">
        <v>58</v>
      </c>
      <c r="I2699">
        <v>2</v>
      </c>
      <c r="J2699">
        <v>1</v>
      </c>
      <c r="K2699">
        <v>2</v>
      </c>
      <c r="L2699">
        <v>14</v>
      </c>
      <c r="M2699">
        <v>3</v>
      </c>
      <c r="N2699">
        <v>3</v>
      </c>
      <c r="O2699">
        <v>5</v>
      </c>
      <c r="P2699">
        <v>1</v>
      </c>
      <c r="Q2699">
        <v>15.558</v>
      </c>
      <c r="R2699">
        <v>-1</v>
      </c>
      <c r="S2699">
        <v>0</v>
      </c>
      <c r="T2699">
        <v>175.6</v>
      </c>
      <c r="U2699">
        <v>76.5</v>
      </c>
      <c r="V2699">
        <v>24.809000000000001</v>
      </c>
      <c r="W2699">
        <v>0.86899999999999999</v>
      </c>
      <c r="X2699">
        <v>1</v>
      </c>
      <c r="Y2699">
        <v>3</v>
      </c>
      <c r="Z2699">
        <f>IF(AND(MIN(data!D2699:'data'!K2699, data!M2699:'data'!Y2699)&gt;=0, IF(data!L2699&lt;0, FALSE, data!L2699&lt;=95),COUNTA(data!D2699:'data'!Y2699)=22), 1, 0)</f>
        <v>0</v>
      </c>
      <c r="AA2699">
        <f>IF(data!D2699=3, IF(COUNTIFS(data!A:A, data!A2699, data!G:G, "&lt;&gt;2")=0, 1, 0), 0)</f>
        <v>0</v>
      </c>
      <c r="AB2699">
        <f>IF(AND(data!G2699=2, COUNTIFS(data!A:A, data!A2699, data!G:G, 2) = data!D2699), 1, 0)</f>
        <v>0</v>
      </c>
      <c r="AC2699" t="str">
        <f>IF(AB2699=1, data!D2699, "0")</f>
        <v>0</v>
      </c>
    </row>
    <row r="2700" spans="1:29" x14ac:dyDescent="0.25">
      <c r="A2700" s="1">
        <v>318351</v>
      </c>
      <c r="B2700">
        <v>2</v>
      </c>
      <c r="C2700" s="1" t="s">
        <v>2721</v>
      </c>
      <c r="D2700">
        <v>2</v>
      </c>
      <c r="E2700">
        <v>9</v>
      </c>
      <c r="F2700">
        <v>21</v>
      </c>
      <c r="G2700">
        <v>2</v>
      </c>
      <c r="H2700">
        <v>56</v>
      </c>
      <c r="I2700">
        <v>2</v>
      </c>
      <c r="J2700">
        <v>1</v>
      </c>
      <c r="K2700">
        <v>4</v>
      </c>
      <c r="L2700">
        <v>14</v>
      </c>
      <c r="M2700">
        <v>1</v>
      </c>
      <c r="N2700">
        <v>1</v>
      </c>
      <c r="O2700">
        <v>5</v>
      </c>
      <c r="P2700">
        <v>1</v>
      </c>
      <c r="Q2700">
        <v>14.259</v>
      </c>
      <c r="R2700">
        <v>-1</v>
      </c>
      <c r="S2700">
        <v>0</v>
      </c>
      <c r="T2700">
        <v>159.4</v>
      </c>
      <c r="U2700">
        <v>62.3</v>
      </c>
      <c r="V2700">
        <v>24.518999999999998</v>
      </c>
      <c r="W2700">
        <v>0.78100000000000003</v>
      </c>
      <c r="X2700">
        <v>1</v>
      </c>
      <c r="Y2700">
        <v>3</v>
      </c>
      <c r="Z2700">
        <f>IF(AND(MIN(data!D2700:'data'!K2700, data!M2700:'data'!Y2700)&gt;=0, IF(data!L2700&lt;0, FALSE, data!L2700&lt;=95),COUNTA(data!D2700:'data'!Y2700)=22), 1, 0)</f>
        <v>0</v>
      </c>
      <c r="AA2700">
        <f>IF(data!D2700=3, IF(COUNTIFS(data!A:A, data!A2700, data!G:G, "&lt;&gt;2")=0, 1, 0), 0)</f>
        <v>0</v>
      </c>
      <c r="AB2700">
        <f>IF(AND(data!G2700=2, COUNTIFS(data!A:A, data!A2700, data!G:G, 2) = data!D2700), 1, 0)</f>
        <v>0</v>
      </c>
      <c r="AC2700" t="str">
        <f>IF(AB2700=1, data!D2700, "0")</f>
        <v>0</v>
      </c>
    </row>
    <row r="2701" spans="1:29" x14ac:dyDescent="0.25">
      <c r="A2701" s="1">
        <v>319151</v>
      </c>
      <c r="B2701">
        <v>1</v>
      </c>
      <c r="C2701" s="1" t="s">
        <v>2722</v>
      </c>
      <c r="D2701">
        <v>2</v>
      </c>
      <c r="E2701">
        <v>2</v>
      </c>
      <c r="F2701">
        <v>15</v>
      </c>
      <c r="G2701">
        <v>1</v>
      </c>
      <c r="H2701">
        <v>66</v>
      </c>
      <c r="I2701">
        <v>2</v>
      </c>
      <c r="J2701">
        <v>1</v>
      </c>
      <c r="K2701">
        <v>7</v>
      </c>
      <c r="L2701">
        <v>11</v>
      </c>
      <c r="M2701">
        <v>3</v>
      </c>
      <c r="N2701">
        <v>3</v>
      </c>
      <c r="O2701">
        <v>5</v>
      </c>
      <c r="P2701">
        <v>1</v>
      </c>
      <c r="Q2701">
        <v>12</v>
      </c>
      <c r="R2701">
        <v>-1</v>
      </c>
      <c r="S2701">
        <v>8</v>
      </c>
      <c r="T2701">
        <v>161.80000000000001</v>
      </c>
      <c r="U2701">
        <v>65.099999999999994</v>
      </c>
      <c r="V2701">
        <v>24.867000000000001</v>
      </c>
      <c r="W2701">
        <v>0.83899999999999997</v>
      </c>
      <c r="X2701">
        <v>1</v>
      </c>
      <c r="Y2701">
        <v>2</v>
      </c>
      <c r="Z2701">
        <f>IF(AND(MIN(data!D2701:'data'!K2701, data!M2701:'data'!Y2701)&gt;=0, IF(data!L2701&lt;0, FALSE, data!L2701&lt;=95),COUNTA(data!D2701:'data'!Y2701)=22), 1, 0)</f>
        <v>0</v>
      </c>
      <c r="AA2701">
        <f>IF(data!D2701=3, IF(COUNTIFS(data!A:A, data!A2701, data!G:G, "&lt;&gt;2")=0, 1, 0), 0)</f>
        <v>0</v>
      </c>
      <c r="AB2701">
        <f>IF(AND(data!G2701=2, COUNTIFS(data!A:A, data!A2701, data!G:G, 2) = data!D2701), 1, 0)</f>
        <v>0</v>
      </c>
      <c r="AC2701" t="str">
        <f>IF(AB2701=1, data!D2701, "0")</f>
        <v>0</v>
      </c>
    </row>
    <row r="2702" spans="1:29" x14ac:dyDescent="0.25">
      <c r="A2702" s="1">
        <v>319151</v>
      </c>
      <c r="B2702">
        <v>2</v>
      </c>
      <c r="C2702" s="1" t="s">
        <v>2723</v>
      </c>
      <c r="D2702">
        <v>2</v>
      </c>
      <c r="E2702">
        <v>2</v>
      </c>
      <c r="F2702">
        <v>15</v>
      </c>
      <c r="G2702">
        <v>2</v>
      </c>
      <c r="H2702">
        <v>63</v>
      </c>
      <c r="I2702">
        <v>2</v>
      </c>
      <c r="J2702">
        <v>1</v>
      </c>
      <c r="K2702">
        <v>7</v>
      </c>
      <c r="L2702">
        <v>11</v>
      </c>
      <c r="M2702">
        <v>1</v>
      </c>
      <c r="N2702">
        <v>1</v>
      </c>
      <c r="O2702">
        <v>5</v>
      </c>
      <c r="P2702">
        <v>1</v>
      </c>
      <c r="Q2702">
        <v>7.6159999999999997</v>
      </c>
      <c r="R2702">
        <v>-1</v>
      </c>
      <c r="S2702">
        <v>0</v>
      </c>
      <c r="T2702">
        <v>159.19999999999999</v>
      </c>
      <c r="U2702">
        <v>80.5</v>
      </c>
      <c r="V2702">
        <v>31.762</v>
      </c>
      <c r="W2702">
        <v>0.75600000000000001</v>
      </c>
      <c r="X2702">
        <v>2</v>
      </c>
      <c r="Y2702">
        <v>1</v>
      </c>
      <c r="Z2702">
        <f>IF(AND(MIN(data!D2702:'data'!K2702, data!M2702:'data'!Y2702)&gt;=0, IF(data!L2702&lt;0, FALSE, data!L2702&lt;=95),COUNTA(data!D2702:'data'!Y2702)=22), 1, 0)</f>
        <v>0</v>
      </c>
      <c r="AA2702">
        <f>IF(data!D2702=3, IF(COUNTIFS(data!A:A, data!A2702, data!G:G, "&lt;&gt;2")=0, 1, 0), 0)</f>
        <v>0</v>
      </c>
      <c r="AB2702">
        <f>IF(AND(data!G2702=2, COUNTIFS(data!A:A, data!A2702, data!G:G, 2) = data!D2702), 1, 0)</f>
        <v>0</v>
      </c>
      <c r="AC2702" t="str">
        <f>IF(AB2702=1, data!D2702, "0")</f>
        <v>0</v>
      </c>
    </row>
    <row r="2703" spans="1:29" x14ac:dyDescent="0.25">
      <c r="A2703" s="1">
        <v>319181</v>
      </c>
      <c r="B2703">
        <v>1</v>
      </c>
      <c r="C2703" s="1" t="s">
        <v>2724</v>
      </c>
      <c r="D2703">
        <v>3</v>
      </c>
      <c r="E2703">
        <v>2</v>
      </c>
      <c r="F2703">
        <v>15</v>
      </c>
      <c r="G2703">
        <v>1</v>
      </c>
      <c r="H2703">
        <v>46</v>
      </c>
      <c r="I2703">
        <v>2</v>
      </c>
      <c r="J2703">
        <v>1</v>
      </c>
      <c r="K2703">
        <v>3</v>
      </c>
      <c r="L2703">
        <v>15</v>
      </c>
      <c r="M2703">
        <v>1</v>
      </c>
      <c r="N2703">
        <v>1</v>
      </c>
      <c r="O2703">
        <v>5</v>
      </c>
      <c r="P2703">
        <v>1</v>
      </c>
      <c r="Q2703">
        <v>74.1464</v>
      </c>
      <c r="R2703">
        <v>-1</v>
      </c>
      <c r="S2703">
        <v>0</v>
      </c>
      <c r="T2703">
        <v>179.5</v>
      </c>
      <c r="U2703">
        <v>99.1</v>
      </c>
      <c r="V2703">
        <v>30.757000000000001</v>
      </c>
      <c r="W2703">
        <v>1.012</v>
      </c>
      <c r="X2703">
        <v>2</v>
      </c>
      <c r="Y2703">
        <v>1</v>
      </c>
      <c r="Z2703">
        <f>IF(AND(MIN(data!D2703:'data'!K2703, data!M2703:'data'!Y2703)&gt;=0, IF(data!L2703&lt;0, FALSE, data!L2703&lt;=95),COUNTA(data!D2703:'data'!Y2703)=22), 1, 0)</f>
        <v>0</v>
      </c>
      <c r="AA2703">
        <f>IF(data!D2703=3, IF(COUNTIFS(data!A:A, data!A2703, data!G:G, "&lt;&gt;2")=0, 1, 0), 0)</f>
        <v>0</v>
      </c>
      <c r="AB2703">
        <f>IF(AND(data!G2703=2, COUNTIFS(data!A:A, data!A2703, data!G:G, 2) = data!D2703), 1, 0)</f>
        <v>0</v>
      </c>
      <c r="AC2703" t="str">
        <f>IF(AB2703=1, data!D2703, "0")</f>
        <v>0</v>
      </c>
    </row>
    <row r="2704" spans="1:29" x14ac:dyDescent="0.25">
      <c r="A2704" s="1">
        <v>319181</v>
      </c>
      <c r="B2704">
        <v>2</v>
      </c>
      <c r="C2704" s="1" t="s">
        <v>2725</v>
      </c>
      <c r="D2704">
        <v>3</v>
      </c>
      <c r="E2704">
        <v>2</v>
      </c>
      <c r="F2704">
        <v>15</v>
      </c>
      <c r="G2704">
        <v>2</v>
      </c>
      <c r="H2704">
        <v>47</v>
      </c>
      <c r="I2704">
        <v>2</v>
      </c>
      <c r="J2704">
        <v>1</v>
      </c>
      <c r="K2704">
        <v>7</v>
      </c>
      <c r="L2704">
        <v>15</v>
      </c>
      <c r="M2704">
        <v>2</v>
      </c>
      <c r="N2704">
        <v>4</v>
      </c>
      <c r="O2704">
        <v>3</v>
      </c>
      <c r="P2704">
        <v>1</v>
      </c>
      <c r="Q2704">
        <v>21.98</v>
      </c>
      <c r="R2704">
        <v>-1</v>
      </c>
      <c r="S2704">
        <v>0</v>
      </c>
      <c r="T2704">
        <v>164.7</v>
      </c>
      <c r="U2704">
        <v>87.1</v>
      </c>
      <c r="V2704">
        <v>32.109000000000002</v>
      </c>
      <c r="W2704">
        <v>0.9</v>
      </c>
      <c r="X2704">
        <v>2</v>
      </c>
      <c r="Y2704">
        <v>1</v>
      </c>
      <c r="Z2704">
        <f>IF(AND(MIN(data!D2704:'data'!K2704, data!M2704:'data'!Y2704)&gt;=0, IF(data!L2704&lt;0, FALSE, data!L2704&lt;=95),COUNTA(data!D2704:'data'!Y2704)=22), 1, 0)</f>
        <v>0</v>
      </c>
      <c r="AA2704">
        <f>IF(data!D2704=3, IF(COUNTIFS(data!A:A, data!A2704, data!G:G, "&lt;&gt;2")=0, 1, 0), 0)</f>
        <v>0</v>
      </c>
      <c r="AB2704">
        <f>IF(AND(data!G2704=2, COUNTIFS(data!A:A, data!A2704, data!G:G, 2) = data!D2704), 1, 0)</f>
        <v>0</v>
      </c>
      <c r="AC2704" t="str">
        <f>IF(AB2704=1, data!D2704, "0")</f>
        <v>0</v>
      </c>
    </row>
    <row r="2705" spans="1:29" x14ac:dyDescent="0.25">
      <c r="A2705" s="1">
        <v>319181</v>
      </c>
      <c r="B2705">
        <v>3</v>
      </c>
      <c r="C2705" s="1" t="s">
        <v>2726</v>
      </c>
      <c r="D2705">
        <v>3</v>
      </c>
      <c r="E2705">
        <v>2</v>
      </c>
      <c r="F2705">
        <v>15</v>
      </c>
      <c r="G2705">
        <v>1</v>
      </c>
      <c r="H2705">
        <v>18</v>
      </c>
      <c r="I2705">
        <v>1</v>
      </c>
      <c r="J2705">
        <v>1</v>
      </c>
      <c r="K2705">
        <v>4</v>
      </c>
      <c r="L2705">
        <v>15</v>
      </c>
      <c r="M2705">
        <v>1</v>
      </c>
      <c r="N2705">
        <v>1</v>
      </c>
      <c r="O2705">
        <v>5</v>
      </c>
      <c r="P2705">
        <v>2</v>
      </c>
      <c r="Q2705">
        <v>0.28999999999999998</v>
      </c>
      <c r="R2705">
        <v>0</v>
      </c>
      <c r="S2705">
        <v>0</v>
      </c>
      <c r="T2705">
        <v>186.5</v>
      </c>
      <c r="U2705">
        <v>113.5</v>
      </c>
      <c r="V2705">
        <v>32.631999999999998</v>
      </c>
      <c r="W2705">
        <v>0.94099999999999995</v>
      </c>
      <c r="X2705">
        <v>2</v>
      </c>
      <c r="Y2705">
        <v>3</v>
      </c>
      <c r="Z2705">
        <f>IF(AND(MIN(data!D2705:'data'!K2705, data!M2705:'data'!Y2705)&gt;=0, IF(data!L2705&lt;0, FALSE, data!L2705&lt;=95),COUNTA(data!D2705:'data'!Y2705)=22), 1, 0)</f>
        <v>1</v>
      </c>
      <c r="AA2705">
        <f>IF(data!D2705=3, IF(COUNTIFS(data!A:A, data!A2705, data!G:G, "&lt;&gt;2")=0, 1, 0), 0)</f>
        <v>0</v>
      </c>
      <c r="AB2705">
        <f>IF(AND(data!G2705=2, COUNTIFS(data!A:A, data!A2705, data!G:G, 2) = data!D2705), 1, 0)</f>
        <v>0</v>
      </c>
      <c r="AC2705" t="str">
        <f>IF(AB2705=1, data!D2705, "0")</f>
        <v>0</v>
      </c>
    </row>
    <row r="2706" spans="1:29" x14ac:dyDescent="0.25">
      <c r="A2706" s="1">
        <v>319251</v>
      </c>
      <c r="B2706">
        <v>1</v>
      </c>
      <c r="C2706" s="1" t="s">
        <v>2727</v>
      </c>
      <c r="D2706">
        <v>1</v>
      </c>
      <c r="E2706">
        <v>2</v>
      </c>
      <c r="F2706">
        <v>15</v>
      </c>
      <c r="G2706">
        <v>1</v>
      </c>
      <c r="H2706">
        <v>66</v>
      </c>
      <c r="I2706">
        <v>5</v>
      </c>
      <c r="J2706">
        <v>1</v>
      </c>
      <c r="K2706">
        <v>7</v>
      </c>
      <c r="L2706">
        <v>5</v>
      </c>
      <c r="M2706">
        <v>2</v>
      </c>
      <c r="N2706">
        <v>3</v>
      </c>
      <c r="O2706">
        <v>5</v>
      </c>
      <c r="P2706">
        <v>2</v>
      </c>
      <c r="Q2706">
        <v>0.23200000000000001</v>
      </c>
      <c r="R2706">
        <v>-1</v>
      </c>
      <c r="S2706">
        <v>0</v>
      </c>
      <c r="T2706">
        <v>159.6</v>
      </c>
      <c r="U2706">
        <v>77.099999999999994</v>
      </c>
      <c r="V2706">
        <v>30.268000000000001</v>
      </c>
      <c r="W2706">
        <v>0.97099999999999997</v>
      </c>
      <c r="X2706">
        <v>2</v>
      </c>
      <c r="Y2706">
        <v>1</v>
      </c>
      <c r="Z2706">
        <f>IF(AND(MIN(data!D2706:'data'!K2706, data!M2706:'data'!Y2706)&gt;=0, IF(data!L2706&lt;0, FALSE, data!L2706&lt;=95),COUNTA(data!D2706:'data'!Y2706)=22), 1, 0)</f>
        <v>0</v>
      </c>
      <c r="AA2706">
        <f>IF(data!D2706=3, IF(COUNTIFS(data!A:A, data!A2706, data!G:G, "&lt;&gt;2")=0, 1, 0), 0)</f>
        <v>0</v>
      </c>
      <c r="AB2706">
        <f>IF(AND(data!G2706=2, COUNTIFS(data!A:A, data!A2706, data!G:G, 2) = data!D2706), 1, 0)</f>
        <v>0</v>
      </c>
      <c r="AC2706" t="str">
        <f>IF(AB2706=1, data!D2706, "0")</f>
        <v>0</v>
      </c>
    </row>
    <row r="2707" spans="1:29" x14ac:dyDescent="0.25">
      <c r="A2707" s="1">
        <v>319271</v>
      </c>
      <c r="B2707">
        <v>1</v>
      </c>
      <c r="C2707" s="1" t="s">
        <v>2728</v>
      </c>
      <c r="D2707">
        <v>1</v>
      </c>
      <c r="E2707">
        <v>2</v>
      </c>
      <c r="F2707">
        <v>15</v>
      </c>
      <c r="G2707">
        <v>2</v>
      </c>
      <c r="H2707">
        <v>53</v>
      </c>
      <c r="I2707">
        <v>1</v>
      </c>
      <c r="J2707">
        <v>1</v>
      </c>
      <c r="K2707">
        <v>3</v>
      </c>
      <c r="L2707">
        <v>8</v>
      </c>
      <c r="M2707">
        <v>2</v>
      </c>
      <c r="N2707">
        <v>1</v>
      </c>
      <c r="O2707">
        <v>5</v>
      </c>
      <c r="P2707">
        <v>1</v>
      </c>
      <c r="Q2707">
        <v>10.25</v>
      </c>
      <c r="R2707">
        <v>-1</v>
      </c>
      <c r="S2707">
        <v>4</v>
      </c>
      <c r="T2707">
        <v>175.3</v>
      </c>
      <c r="U2707">
        <v>68.099999999999994</v>
      </c>
      <c r="V2707">
        <v>22.161000000000001</v>
      </c>
      <c r="W2707">
        <v>0.90200000000000002</v>
      </c>
      <c r="X2707">
        <v>3</v>
      </c>
      <c r="Y2707">
        <v>2</v>
      </c>
      <c r="Z2707">
        <f>IF(AND(MIN(data!D2707:'data'!K2707, data!M2707:'data'!Y2707)&gt;=0, IF(data!L2707&lt;0, FALSE, data!L2707&lt;=95),COUNTA(data!D2707:'data'!Y2707)=22), 1, 0)</f>
        <v>0</v>
      </c>
      <c r="AA2707">
        <f>IF(data!D2707=3, IF(COUNTIFS(data!A:A, data!A2707, data!G:G, "&lt;&gt;2")=0, 1, 0), 0)</f>
        <v>0</v>
      </c>
      <c r="AB2707">
        <f>IF(AND(data!G2707=2, COUNTIFS(data!A:A, data!A2707, data!G:G, 2) = data!D2707), 1, 0)</f>
        <v>1</v>
      </c>
      <c r="AC2707">
        <f>IF(AB2707=1, data!D2707, "0")</f>
        <v>1</v>
      </c>
    </row>
    <row r="2708" spans="1:29" x14ac:dyDescent="0.25">
      <c r="A2708" s="1">
        <v>319371</v>
      </c>
      <c r="B2708">
        <v>1</v>
      </c>
      <c r="C2708" s="1" t="s">
        <v>2729</v>
      </c>
      <c r="D2708">
        <v>2</v>
      </c>
      <c r="E2708">
        <v>2</v>
      </c>
      <c r="F2708">
        <v>15</v>
      </c>
      <c r="G2708">
        <v>2</v>
      </c>
      <c r="H2708">
        <v>26</v>
      </c>
      <c r="I2708">
        <v>1</v>
      </c>
      <c r="J2708">
        <v>1</v>
      </c>
      <c r="K2708">
        <v>4</v>
      </c>
      <c r="L2708">
        <v>7</v>
      </c>
      <c r="M2708">
        <v>1</v>
      </c>
      <c r="N2708">
        <v>4</v>
      </c>
      <c r="O2708">
        <v>2</v>
      </c>
      <c r="P2708">
        <v>2</v>
      </c>
      <c r="Q2708">
        <v>0.14499999999999999</v>
      </c>
      <c r="R2708">
        <v>-1</v>
      </c>
      <c r="S2708">
        <v>0</v>
      </c>
      <c r="T2708">
        <v>160.1</v>
      </c>
      <c r="U2708">
        <v>56.1</v>
      </c>
      <c r="V2708">
        <v>21.887</v>
      </c>
      <c r="W2708">
        <v>0.751</v>
      </c>
      <c r="X2708">
        <v>1</v>
      </c>
      <c r="Y2708">
        <v>3</v>
      </c>
      <c r="Z2708">
        <f>IF(AND(MIN(data!D2708:'data'!K2708, data!M2708:'data'!Y2708)&gt;=0, IF(data!L2708&lt;0, FALSE, data!L2708&lt;=95),COUNTA(data!D2708:'data'!Y2708)=22), 1, 0)</f>
        <v>0</v>
      </c>
      <c r="AA2708">
        <f>IF(data!D2708=3, IF(COUNTIFS(data!A:A, data!A2708, data!G:G, "&lt;&gt;2")=0, 1, 0), 0)</f>
        <v>0</v>
      </c>
      <c r="AB2708">
        <f>IF(AND(data!G2708=2, COUNTIFS(data!A:A, data!A2708, data!G:G, 2) = data!D2708), 1, 0)</f>
        <v>1</v>
      </c>
      <c r="AC2708">
        <f>IF(AB2708=1, data!D2708, "0")</f>
        <v>2</v>
      </c>
    </row>
    <row r="2709" spans="1:29" x14ac:dyDescent="0.25">
      <c r="A2709" s="1">
        <v>319371</v>
      </c>
      <c r="B2709">
        <v>2</v>
      </c>
      <c r="C2709" s="1" t="s">
        <v>2730</v>
      </c>
      <c r="D2709">
        <v>2</v>
      </c>
      <c r="E2709">
        <v>2</v>
      </c>
      <c r="F2709">
        <v>15</v>
      </c>
      <c r="G2709">
        <v>2</v>
      </c>
      <c r="H2709">
        <v>10</v>
      </c>
      <c r="I2709">
        <v>-1</v>
      </c>
      <c r="J2709">
        <v>1</v>
      </c>
      <c r="K2709">
        <v>-1</v>
      </c>
      <c r="L2709">
        <v>7</v>
      </c>
      <c r="M2709">
        <v>1</v>
      </c>
      <c r="N2709">
        <v>-1</v>
      </c>
      <c r="O2709">
        <v>-1</v>
      </c>
      <c r="P2709">
        <v>-1</v>
      </c>
      <c r="Q2709">
        <v>-1</v>
      </c>
      <c r="R2709">
        <v>-1</v>
      </c>
      <c r="S2709">
        <v>-2</v>
      </c>
      <c r="T2709">
        <v>136.5</v>
      </c>
      <c r="U2709">
        <v>43.5</v>
      </c>
      <c r="V2709">
        <v>23.347000000000001</v>
      </c>
      <c r="W2709">
        <v>-1</v>
      </c>
      <c r="X2709">
        <v>2</v>
      </c>
      <c r="Y2709">
        <v>1</v>
      </c>
      <c r="Z2709">
        <f>IF(AND(MIN(data!D2709:'data'!K2709, data!M2709:'data'!Y2709)&gt;=0, IF(data!L2709&lt;0, FALSE, data!L2709&lt;=95),COUNTA(data!D2709:'data'!Y2709)=22), 1, 0)</f>
        <v>0</v>
      </c>
      <c r="AA2709">
        <f>IF(data!D2709=3, IF(COUNTIFS(data!A:A, data!A2709, data!G:G, "&lt;&gt;2")=0, 1, 0), 0)</f>
        <v>0</v>
      </c>
      <c r="AB2709">
        <f>IF(AND(data!G2709=2, COUNTIFS(data!A:A, data!A2709, data!G:G, 2) = data!D2709), 1, 0)</f>
        <v>1</v>
      </c>
      <c r="AC2709">
        <f>IF(AB2709=1, data!D2709, "0")</f>
        <v>2</v>
      </c>
    </row>
    <row r="2710" spans="1:29" x14ac:dyDescent="0.25">
      <c r="A2710" s="1">
        <v>320181</v>
      </c>
      <c r="B2710">
        <v>1</v>
      </c>
      <c r="C2710" s="1" t="s">
        <v>2731</v>
      </c>
      <c r="D2710">
        <v>2</v>
      </c>
      <c r="E2710">
        <v>6</v>
      </c>
      <c r="F2710">
        <v>2</v>
      </c>
      <c r="G2710">
        <v>1</v>
      </c>
      <c r="H2710">
        <v>54</v>
      </c>
      <c r="I2710">
        <v>2</v>
      </c>
      <c r="J2710">
        <v>1</v>
      </c>
      <c r="K2710">
        <v>7</v>
      </c>
      <c r="L2710">
        <v>15</v>
      </c>
      <c r="M2710">
        <v>3</v>
      </c>
      <c r="N2710">
        <v>1</v>
      </c>
      <c r="O2710">
        <v>5</v>
      </c>
      <c r="P2710">
        <v>2</v>
      </c>
      <c r="Q2710">
        <v>0</v>
      </c>
      <c r="R2710">
        <v>-1</v>
      </c>
      <c r="S2710">
        <v>6</v>
      </c>
      <c r="T2710">
        <v>172.1</v>
      </c>
      <c r="U2710">
        <v>68.3</v>
      </c>
      <c r="V2710">
        <v>23.06</v>
      </c>
      <c r="W2710">
        <v>0.94799999999999995</v>
      </c>
      <c r="X2710">
        <v>3</v>
      </c>
      <c r="Y2710">
        <v>3</v>
      </c>
      <c r="Z2710">
        <f>IF(AND(MIN(data!D2710:'data'!K2710, data!M2710:'data'!Y2710)&gt;=0, IF(data!L2710&lt;0, FALSE, data!L2710&lt;=95),COUNTA(data!D2710:'data'!Y2710)=22), 1, 0)</f>
        <v>0</v>
      </c>
      <c r="AA2710">
        <f>IF(data!D2710=3, IF(COUNTIFS(data!A:A, data!A2710, data!G:G, "&lt;&gt;2")=0, 1, 0), 0)</f>
        <v>0</v>
      </c>
      <c r="AB2710">
        <f>IF(AND(data!G2710=2, COUNTIFS(data!A:A, data!A2710, data!G:G, 2) = data!D2710), 1, 0)</f>
        <v>0</v>
      </c>
      <c r="AC2710" t="str">
        <f>IF(AB2710=1, data!D2710, "0")</f>
        <v>0</v>
      </c>
    </row>
    <row r="2711" spans="1:29" x14ac:dyDescent="0.25">
      <c r="A2711" s="1">
        <v>320181</v>
      </c>
      <c r="B2711">
        <v>2</v>
      </c>
      <c r="C2711" s="1" t="s">
        <v>2732</v>
      </c>
      <c r="D2711">
        <v>2</v>
      </c>
      <c r="E2711">
        <v>6</v>
      </c>
      <c r="F2711">
        <v>2</v>
      </c>
      <c r="G2711">
        <v>2</v>
      </c>
      <c r="H2711">
        <v>53</v>
      </c>
      <c r="I2711">
        <v>2</v>
      </c>
      <c r="J2711">
        <v>1</v>
      </c>
      <c r="K2711">
        <v>4</v>
      </c>
      <c r="L2711">
        <v>15</v>
      </c>
      <c r="M2711">
        <v>2</v>
      </c>
      <c r="N2711">
        <v>1</v>
      </c>
      <c r="O2711">
        <v>5</v>
      </c>
      <c r="P2711">
        <v>2</v>
      </c>
      <c r="Q2711">
        <v>2.9000000000000001E-2</v>
      </c>
      <c r="R2711">
        <v>-1</v>
      </c>
      <c r="S2711">
        <v>0</v>
      </c>
      <c r="T2711">
        <v>171.5</v>
      </c>
      <c r="U2711">
        <v>84.6</v>
      </c>
      <c r="V2711">
        <v>28.763999999999999</v>
      </c>
      <c r="W2711">
        <v>0.94799999999999995</v>
      </c>
      <c r="X2711">
        <v>2</v>
      </c>
      <c r="Y2711">
        <v>1</v>
      </c>
      <c r="Z2711">
        <f>IF(AND(MIN(data!D2711:'data'!K2711, data!M2711:'data'!Y2711)&gt;=0, IF(data!L2711&lt;0, FALSE, data!L2711&lt;=95),COUNTA(data!D2711:'data'!Y2711)=22), 1, 0)</f>
        <v>0</v>
      </c>
      <c r="AA2711">
        <f>IF(data!D2711=3, IF(COUNTIFS(data!A:A, data!A2711, data!G:G, "&lt;&gt;2")=0, 1, 0), 0)</f>
        <v>0</v>
      </c>
      <c r="AB2711">
        <f>IF(AND(data!G2711=2, COUNTIFS(data!A:A, data!A2711, data!G:G, 2) = data!D2711), 1, 0)</f>
        <v>0</v>
      </c>
      <c r="AC2711" t="str">
        <f>IF(AB2711=1, data!D2711, "0")</f>
        <v>0</v>
      </c>
    </row>
    <row r="2712" spans="1:29" x14ac:dyDescent="0.25">
      <c r="A2712" s="1">
        <v>320201</v>
      </c>
      <c r="B2712">
        <v>1</v>
      </c>
      <c r="C2712" s="1" t="s">
        <v>2733</v>
      </c>
      <c r="D2712">
        <v>1</v>
      </c>
      <c r="E2712">
        <v>6</v>
      </c>
      <c r="F2712">
        <v>2</v>
      </c>
      <c r="G2712">
        <v>1</v>
      </c>
      <c r="H2712">
        <v>38</v>
      </c>
      <c r="I2712">
        <v>4</v>
      </c>
      <c r="J2712">
        <v>1</v>
      </c>
      <c r="K2712">
        <v>1</v>
      </c>
      <c r="L2712">
        <v>17</v>
      </c>
      <c r="M2712">
        <v>1</v>
      </c>
      <c r="N2712">
        <v>1</v>
      </c>
      <c r="O2712">
        <v>5</v>
      </c>
      <c r="P2712">
        <v>1</v>
      </c>
      <c r="Q2712">
        <v>23.364999999999998</v>
      </c>
      <c r="R2712">
        <v>-1</v>
      </c>
      <c r="S2712">
        <v>0</v>
      </c>
      <c r="T2712">
        <v>174</v>
      </c>
      <c r="U2712">
        <v>83.3</v>
      </c>
      <c r="V2712">
        <v>27.513999999999999</v>
      </c>
      <c r="W2712">
        <v>0.92200000000000004</v>
      </c>
      <c r="X2712">
        <v>2</v>
      </c>
      <c r="Y2712">
        <v>1</v>
      </c>
      <c r="Z2712">
        <f>IF(AND(MIN(data!D2712:'data'!K2712, data!M2712:'data'!Y2712)&gt;=0, IF(data!L2712&lt;0, FALSE, data!L2712&lt;=95),COUNTA(data!D2712:'data'!Y2712)=22), 1, 0)</f>
        <v>0</v>
      </c>
      <c r="AA2712">
        <f>IF(data!D2712=3, IF(COUNTIFS(data!A:A, data!A2712, data!G:G, "&lt;&gt;2")=0, 1, 0), 0)</f>
        <v>0</v>
      </c>
      <c r="AB2712">
        <f>IF(AND(data!G2712=2, COUNTIFS(data!A:A, data!A2712, data!G:G, 2) = data!D2712), 1, 0)</f>
        <v>0</v>
      </c>
      <c r="AC2712" t="str">
        <f>IF(AB2712=1, data!D2712, "0")</f>
        <v>0</v>
      </c>
    </row>
    <row r="2713" spans="1:29" x14ac:dyDescent="0.25">
      <c r="A2713" s="1">
        <v>320271</v>
      </c>
      <c r="B2713">
        <v>1</v>
      </c>
      <c r="C2713" s="1" t="s">
        <v>2734</v>
      </c>
      <c r="D2713">
        <v>1</v>
      </c>
      <c r="E2713">
        <v>6</v>
      </c>
      <c r="F2713">
        <v>2</v>
      </c>
      <c r="G2713">
        <v>1</v>
      </c>
      <c r="H2713">
        <v>29</v>
      </c>
      <c r="I2713">
        <v>1</v>
      </c>
      <c r="J2713">
        <v>1</v>
      </c>
      <c r="K2713">
        <v>1</v>
      </c>
      <c r="L2713">
        <v>12</v>
      </c>
      <c r="M2713">
        <v>2</v>
      </c>
      <c r="N2713">
        <v>1</v>
      </c>
      <c r="O2713">
        <v>5</v>
      </c>
      <c r="P2713">
        <v>1</v>
      </c>
      <c r="Q2713">
        <v>7.5916399999999999</v>
      </c>
      <c r="R2713">
        <v>-1</v>
      </c>
      <c r="S2713">
        <v>8</v>
      </c>
      <c r="T2713">
        <v>177.4</v>
      </c>
      <c r="U2713">
        <v>76.900000000000006</v>
      </c>
      <c r="V2713">
        <v>24.434999999999999</v>
      </c>
      <c r="W2713">
        <v>0.74</v>
      </c>
      <c r="X2713">
        <v>2</v>
      </c>
      <c r="Y2713">
        <v>1</v>
      </c>
      <c r="Z2713">
        <f>IF(AND(MIN(data!D2713:'data'!K2713, data!M2713:'data'!Y2713)&gt;=0, IF(data!L2713&lt;0, FALSE, data!L2713&lt;=95),COUNTA(data!D2713:'data'!Y2713)=22), 1, 0)</f>
        <v>0</v>
      </c>
      <c r="AA2713">
        <f>IF(data!D2713=3, IF(COUNTIFS(data!A:A, data!A2713, data!G:G, "&lt;&gt;2")=0, 1, 0), 0)</f>
        <v>0</v>
      </c>
      <c r="AB2713">
        <f>IF(AND(data!G2713=2, COUNTIFS(data!A:A, data!A2713, data!G:G, 2) = data!D2713), 1, 0)</f>
        <v>0</v>
      </c>
      <c r="AC2713" t="str">
        <f>IF(AB2713=1, data!D2713, "0")</f>
        <v>0</v>
      </c>
    </row>
    <row r="2714" spans="1:29" x14ac:dyDescent="0.25">
      <c r="A2714" s="1">
        <v>320351</v>
      </c>
      <c r="B2714">
        <v>1</v>
      </c>
      <c r="C2714" s="1" t="s">
        <v>2735</v>
      </c>
      <c r="D2714">
        <v>1</v>
      </c>
      <c r="E2714">
        <v>6</v>
      </c>
      <c r="F2714">
        <v>2</v>
      </c>
      <c r="G2714">
        <v>1</v>
      </c>
      <c r="H2714">
        <v>68</v>
      </c>
      <c r="I2714">
        <v>6</v>
      </c>
      <c r="J2714">
        <v>1</v>
      </c>
      <c r="K2714">
        <v>2</v>
      </c>
      <c r="L2714">
        <v>18</v>
      </c>
      <c r="M2714">
        <v>1</v>
      </c>
      <c r="N2714">
        <v>1</v>
      </c>
      <c r="O2714">
        <v>5</v>
      </c>
      <c r="P2714">
        <v>1</v>
      </c>
      <c r="Q2714">
        <v>0.374</v>
      </c>
      <c r="R2714">
        <v>-1</v>
      </c>
      <c r="S2714">
        <v>0</v>
      </c>
      <c r="T2714">
        <v>-1</v>
      </c>
      <c r="U2714">
        <v>-1</v>
      </c>
      <c r="V2714">
        <v>-1</v>
      </c>
      <c r="W2714">
        <v>-1</v>
      </c>
      <c r="X2714">
        <v>1</v>
      </c>
      <c r="Y2714">
        <v>1</v>
      </c>
      <c r="Z2714">
        <f>IF(AND(MIN(data!D2714:'data'!K2714, data!M2714:'data'!Y2714)&gt;=0, IF(data!L2714&lt;0, FALSE, data!L2714&lt;=95),COUNTA(data!D2714:'data'!Y2714)=22), 1, 0)</f>
        <v>0</v>
      </c>
      <c r="AA2714">
        <f>IF(data!D2714=3, IF(COUNTIFS(data!A:A, data!A2714, data!G:G, "&lt;&gt;2")=0, 1, 0), 0)</f>
        <v>0</v>
      </c>
      <c r="AB2714">
        <f>IF(AND(data!G2714=2, COUNTIFS(data!A:A, data!A2714, data!G:G, 2) = data!D2714), 1, 0)</f>
        <v>0</v>
      </c>
      <c r="AC2714" t="str">
        <f>IF(AB2714=1, data!D2714, "0")</f>
        <v>0</v>
      </c>
    </row>
    <row r="2715" spans="1:29" x14ac:dyDescent="0.25">
      <c r="A2715" s="1">
        <v>320371</v>
      </c>
      <c r="B2715">
        <v>1</v>
      </c>
      <c r="C2715" s="1" t="s">
        <v>2736</v>
      </c>
      <c r="D2715">
        <v>1</v>
      </c>
      <c r="E2715">
        <v>6</v>
      </c>
      <c r="F2715">
        <v>2</v>
      </c>
      <c r="G2715">
        <v>1</v>
      </c>
      <c r="H2715">
        <v>72</v>
      </c>
      <c r="I2715">
        <v>5</v>
      </c>
      <c r="J2715">
        <v>1</v>
      </c>
      <c r="K2715">
        <v>4</v>
      </c>
      <c r="L2715">
        <v>6</v>
      </c>
      <c r="M2715">
        <v>2</v>
      </c>
      <c r="N2715">
        <v>3</v>
      </c>
      <c r="O2715">
        <v>5</v>
      </c>
      <c r="P2715">
        <v>1</v>
      </c>
      <c r="Q2715">
        <v>0.57499999999999996</v>
      </c>
      <c r="R2715">
        <v>-1</v>
      </c>
      <c r="S2715">
        <v>0</v>
      </c>
      <c r="T2715">
        <v>155.4</v>
      </c>
      <c r="U2715">
        <v>60.7</v>
      </c>
      <c r="V2715">
        <v>25.135000000000002</v>
      </c>
      <c r="W2715">
        <v>-1</v>
      </c>
      <c r="X2715">
        <v>-8</v>
      </c>
      <c r="Y2715">
        <v>3</v>
      </c>
      <c r="Z2715">
        <f>IF(AND(MIN(data!D2715:'data'!K2715, data!M2715:'data'!Y2715)&gt;=0, IF(data!L2715&lt;0, FALSE, data!L2715&lt;=95),COUNTA(data!D2715:'data'!Y2715)=22), 1, 0)</f>
        <v>0</v>
      </c>
      <c r="AA2715">
        <f>IF(data!D2715=3, IF(COUNTIFS(data!A:A, data!A2715, data!G:G, "&lt;&gt;2")=0, 1, 0), 0)</f>
        <v>0</v>
      </c>
      <c r="AB2715">
        <f>IF(AND(data!G2715=2, COUNTIFS(data!A:A, data!A2715, data!G:G, 2) = data!D2715), 1, 0)</f>
        <v>0</v>
      </c>
      <c r="AC2715" t="str">
        <f>IF(AB2715=1, data!D2715, "0")</f>
        <v>0</v>
      </c>
    </row>
    <row r="2716" spans="1:29" x14ac:dyDescent="0.25">
      <c r="A2716" s="1">
        <v>321051</v>
      </c>
      <c r="B2716">
        <v>1</v>
      </c>
      <c r="C2716" s="1" t="s">
        <v>2737</v>
      </c>
      <c r="D2716">
        <v>4</v>
      </c>
      <c r="E2716">
        <v>8</v>
      </c>
      <c r="F2716">
        <v>19</v>
      </c>
      <c r="G2716">
        <v>1</v>
      </c>
      <c r="H2716">
        <v>43</v>
      </c>
      <c r="I2716">
        <v>2</v>
      </c>
      <c r="J2716">
        <v>1</v>
      </c>
      <c r="K2716">
        <v>3</v>
      </c>
      <c r="L2716">
        <v>17</v>
      </c>
      <c r="M2716">
        <v>1</v>
      </c>
      <c r="N2716">
        <v>4</v>
      </c>
      <c r="O2716">
        <v>2</v>
      </c>
      <c r="P2716">
        <v>1</v>
      </c>
      <c r="Q2716">
        <v>0.46</v>
      </c>
      <c r="R2716">
        <v>-1</v>
      </c>
      <c r="S2716">
        <v>0</v>
      </c>
      <c r="T2716">
        <v>169.3</v>
      </c>
      <c r="U2716">
        <v>77.7</v>
      </c>
      <c r="V2716">
        <v>27.109000000000002</v>
      </c>
      <c r="W2716">
        <v>0.86799999999999999</v>
      </c>
      <c r="X2716">
        <v>1</v>
      </c>
      <c r="Y2716">
        <v>2</v>
      </c>
      <c r="Z2716">
        <f>IF(AND(MIN(data!D2716:'data'!K2716, data!M2716:'data'!Y2716)&gt;=0, IF(data!L2716&lt;0, FALSE, data!L2716&lt;=95),COUNTA(data!D2716:'data'!Y2716)=22), 1, 0)</f>
        <v>0</v>
      </c>
      <c r="AA2716">
        <f>IF(data!D2716=3, IF(COUNTIFS(data!A:A, data!A2716, data!G:G, "&lt;&gt;2")=0, 1, 0), 0)</f>
        <v>0</v>
      </c>
      <c r="AB2716">
        <f>IF(AND(data!G2716=2, COUNTIFS(data!A:A, data!A2716, data!G:G, 2) = data!D2716), 1, 0)</f>
        <v>0</v>
      </c>
      <c r="AC2716" t="str">
        <f>IF(AB2716=1, data!D2716, "0")</f>
        <v>0</v>
      </c>
    </row>
    <row r="2717" spans="1:29" x14ac:dyDescent="0.25">
      <c r="A2717" s="1">
        <v>321051</v>
      </c>
      <c r="B2717">
        <v>2</v>
      </c>
      <c r="C2717" s="1" t="s">
        <v>2738</v>
      </c>
      <c r="D2717">
        <v>4</v>
      </c>
      <c r="E2717">
        <v>8</v>
      </c>
      <c r="F2717">
        <v>19</v>
      </c>
      <c r="G2717">
        <v>2</v>
      </c>
      <c r="H2717">
        <v>24</v>
      </c>
      <c r="I2717">
        <v>2</v>
      </c>
      <c r="J2717">
        <v>1</v>
      </c>
      <c r="K2717">
        <v>7</v>
      </c>
      <c r="L2717">
        <v>17</v>
      </c>
      <c r="M2717">
        <v>2</v>
      </c>
      <c r="N2717">
        <v>4</v>
      </c>
      <c r="O2717">
        <v>2</v>
      </c>
      <c r="P2717">
        <v>1</v>
      </c>
      <c r="Q2717">
        <v>0.28799999999999998</v>
      </c>
      <c r="R2717">
        <v>4</v>
      </c>
      <c r="S2717">
        <v>1</v>
      </c>
      <c r="T2717">
        <v>158.69999999999999</v>
      </c>
      <c r="U2717">
        <v>-1</v>
      </c>
      <c r="V2717">
        <v>-1</v>
      </c>
      <c r="W2717">
        <v>-1</v>
      </c>
      <c r="X2717">
        <v>1</v>
      </c>
      <c r="Y2717">
        <v>3</v>
      </c>
      <c r="Z2717">
        <f>IF(AND(MIN(data!D2717:'data'!K2717, data!M2717:'data'!Y2717)&gt;=0, IF(data!L2717&lt;0, FALSE, data!L2717&lt;=95),COUNTA(data!D2717:'data'!Y2717)=22), 1, 0)</f>
        <v>0</v>
      </c>
      <c r="AA2717">
        <f>IF(data!D2717=3, IF(COUNTIFS(data!A:A, data!A2717, data!G:G, "&lt;&gt;2")=0, 1, 0), 0)</f>
        <v>0</v>
      </c>
      <c r="AB2717">
        <f>IF(AND(data!G2717=2, COUNTIFS(data!A:A, data!A2717, data!G:G, 2) = data!D2717), 1, 0)</f>
        <v>0</v>
      </c>
      <c r="AC2717" t="str">
        <f>IF(AB2717=1, data!D2717, "0")</f>
        <v>0</v>
      </c>
    </row>
    <row r="2718" spans="1:29" x14ac:dyDescent="0.25">
      <c r="A2718" s="1">
        <v>321051</v>
      </c>
      <c r="B2718">
        <v>3</v>
      </c>
      <c r="C2718" s="1" t="s">
        <v>2739</v>
      </c>
      <c r="D2718">
        <v>4</v>
      </c>
      <c r="E2718">
        <v>8</v>
      </c>
      <c r="F2718">
        <v>19</v>
      </c>
      <c r="G2718">
        <v>1</v>
      </c>
      <c r="H2718">
        <v>7</v>
      </c>
      <c r="I2718">
        <v>-1</v>
      </c>
      <c r="J2718">
        <v>1</v>
      </c>
      <c r="K2718">
        <v>-1</v>
      </c>
      <c r="L2718">
        <v>17</v>
      </c>
      <c r="M2718">
        <v>2</v>
      </c>
      <c r="N2718">
        <v>-1</v>
      </c>
      <c r="O2718">
        <v>-1</v>
      </c>
      <c r="P2718">
        <v>-1</v>
      </c>
      <c r="Q2718">
        <v>-1</v>
      </c>
      <c r="R2718">
        <v>-1</v>
      </c>
      <c r="S2718">
        <v>-2</v>
      </c>
      <c r="T2718">
        <v>117.2</v>
      </c>
      <c r="U2718">
        <v>21.6</v>
      </c>
      <c r="V2718">
        <v>15.725</v>
      </c>
      <c r="W2718">
        <v>-1</v>
      </c>
      <c r="X2718">
        <v>-2</v>
      </c>
      <c r="Y2718">
        <v>-2</v>
      </c>
      <c r="Z2718">
        <f>IF(AND(MIN(data!D2718:'data'!K2718, data!M2718:'data'!Y2718)&gt;=0, IF(data!L2718&lt;0, FALSE, data!L2718&lt;=95),COUNTA(data!D2718:'data'!Y2718)=22), 1, 0)</f>
        <v>0</v>
      </c>
      <c r="AA2718">
        <f>IF(data!D2718=3, IF(COUNTIFS(data!A:A, data!A2718, data!G:G, "&lt;&gt;2")=0, 1, 0), 0)</f>
        <v>0</v>
      </c>
      <c r="AB2718">
        <f>IF(AND(data!G2718=2, COUNTIFS(data!A:A, data!A2718, data!G:G, 2) = data!D2718), 1, 0)</f>
        <v>0</v>
      </c>
      <c r="AC2718" t="str">
        <f>IF(AB2718=1, data!D2718, "0")</f>
        <v>0</v>
      </c>
    </row>
    <row r="2719" spans="1:29" x14ac:dyDescent="0.25">
      <c r="A2719" s="1">
        <v>321051</v>
      </c>
      <c r="B2719">
        <v>4</v>
      </c>
      <c r="C2719" s="1" t="s">
        <v>2740</v>
      </c>
      <c r="D2719">
        <v>4</v>
      </c>
      <c r="E2719">
        <v>8</v>
      </c>
      <c r="F2719">
        <v>19</v>
      </c>
      <c r="G2719">
        <v>2</v>
      </c>
      <c r="H2719">
        <v>4</v>
      </c>
      <c r="I2719">
        <v>-1</v>
      </c>
      <c r="J2719">
        <v>1</v>
      </c>
      <c r="K2719">
        <v>-1</v>
      </c>
      <c r="L2719">
        <v>17</v>
      </c>
      <c r="M2719">
        <v>2</v>
      </c>
      <c r="N2719">
        <v>-1</v>
      </c>
      <c r="O2719">
        <v>-1</v>
      </c>
      <c r="P2719">
        <v>-1</v>
      </c>
      <c r="Q2719">
        <v>-1</v>
      </c>
      <c r="R2719">
        <v>-1</v>
      </c>
      <c r="S2719">
        <v>-2</v>
      </c>
      <c r="T2719">
        <v>101.1</v>
      </c>
      <c r="U2719">
        <v>15.2</v>
      </c>
      <c r="V2719">
        <v>14.871</v>
      </c>
      <c r="W2719">
        <v>-1</v>
      </c>
      <c r="X2719">
        <v>-2</v>
      </c>
      <c r="Y2719">
        <v>-2</v>
      </c>
      <c r="Z2719">
        <f>IF(AND(MIN(data!D2719:'data'!K2719, data!M2719:'data'!Y2719)&gt;=0, IF(data!L2719&lt;0, FALSE, data!L2719&lt;=95),COUNTA(data!D2719:'data'!Y2719)=22), 1, 0)</f>
        <v>0</v>
      </c>
      <c r="AA2719">
        <f>IF(data!D2719=3, IF(COUNTIFS(data!A:A, data!A2719, data!G:G, "&lt;&gt;2")=0, 1, 0), 0)</f>
        <v>0</v>
      </c>
      <c r="AB2719">
        <f>IF(AND(data!G2719=2, COUNTIFS(data!A:A, data!A2719, data!G:G, 2) = data!D2719), 1, 0)</f>
        <v>0</v>
      </c>
      <c r="AC2719" t="str">
        <f>IF(AB2719=1, data!D2719, "0")</f>
        <v>0</v>
      </c>
    </row>
    <row r="2720" spans="1:29" x14ac:dyDescent="0.25">
      <c r="A2720" s="1">
        <v>321151</v>
      </c>
      <c r="B2720">
        <v>1</v>
      </c>
      <c r="C2720" s="1" t="s">
        <v>2741</v>
      </c>
      <c r="D2720">
        <v>3</v>
      </c>
      <c r="E2720">
        <v>8</v>
      </c>
      <c r="F2720">
        <v>19</v>
      </c>
      <c r="G2720">
        <v>1</v>
      </c>
      <c r="H2720">
        <v>38</v>
      </c>
      <c r="I2720">
        <v>2</v>
      </c>
      <c r="J2720">
        <v>1</v>
      </c>
      <c r="K2720">
        <v>5</v>
      </c>
      <c r="L2720">
        <v>15</v>
      </c>
      <c r="M2720">
        <v>2</v>
      </c>
      <c r="N2720">
        <v>1</v>
      </c>
      <c r="O2720">
        <v>5</v>
      </c>
      <c r="P2720">
        <v>1</v>
      </c>
      <c r="Q2720">
        <v>0.77900000000000003</v>
      </c>
      <c r="R2720">
        <v>-1</v>
      </c>
      <c r="S2720">
        <v>1</v>
      </c>
      <c r="T2720">
        <v>177.6</v>
      </c>
      <c r="U2720">
        <v>92.5</v>
      </c>
      <c r="V2720">
        <v>29.326000000000001</v>
      </c>
      <c r="W2720">
        <v>0.90400000000000003</v>
      </c>
      <c r="X2720">
        <v>2</v>
      </c>
      <c r="Y2720">
        <v>3</v>
      </c>
      <c r="Z2720">
        <f>IF(AND(MIN(data!D2720:'data'!K2720, data!M2720:'data'!Y2720)&gt;=0, IF(data!L2720&lt;0, FALSE, data!L2720&lt;=95),COUNTA(data!D2720:'data'!Y2720)=22), 1, 0)</f>
        <v>0</v>
      </c>
      <c r="AA2720">
        <f>IF(data!D2720=3, IF(COUNTIFS(data!A:A, data!A2720, data!G:G, "&lt;&gt;2")=0, 1, 0), 0)</f>
        <v>0</v>
      </c>
      <c r="AB2720">
        <f>IF(AND(data!G2720=2, COUNTIFS(data!A:A, data!A2720, data!G:G, 2) = data!D2720), 1, 0)</f>
        <v>0</v>
      </c>
      <c r="AC2720" t="str">
        <f>IF(AB2720=1, data!D2720, "0")</f>
        <v>0</v>
      </c>
    </row>
    <row r="2721" spans="1:29" x14ac:dyDescent="0.25">
      <c r="A2721" s="1">
        <v>321151</v>
      </c>
      <c r="B2721">
        <v>2</v>
      </c>
      <c r="C2721" s="1" t="s">
        <v>2742</v>
      </c>
      <c r="D2721">
        <v>3</v>
      </c>
      <c r="E2721">
        <v>8</v>
      </c>
      <c r="F2721">
        <v>19</v>
      </c>
      <c r="G2721">
        <v>2</v>
      </c>
      <c r="H2721">
        <v>35</v>
      </c>
      <c r="I2721">
        <v>2</v>
      </c>
      <c r="J2721">
        <v>1</v>
      </c>
      <c r="K2721">
        <v>4</v>
      </c>
      <c r="L2721">
        <v>15</v>
      </c>
      <c r="M2721">
        <v>2</v>
      </c>
      <c r="N2721">
        <v>4</v>
      </c>
      <c r="O2721">
        <v>3</v>
      </c>
      <c r="P2721">
        <v>1</v>
      </c>
      <c r="Q2721">
        <v>0.31900000000000001</v>
      </c>
      <c r="R2721">
        <v>-1</v>
      </c>
      <c r="S2721">
        <v>0</v>
      </c>
      <c r="T2721">
        <v>162.19999999999999</v>
      </c>
      <c r="U2721">
        <v>102.4</v>
      </c>
      <c r="V2721">
        <v>38.921999999999997</v>
      </c>
      <c r="W2721">
        <v>0.83699999999999997</v>
      </c>
      <c r="X2721">
        <v>2</v>
      </c>
      <c r="Y2721">
        <v>3</v>
      </c>
      <c r="Z2721">
        <f>IF(AND(MIN(data!D2721:'data'!K2721, data!M2721:'data'!Y2721)&gt;=0, IF(data!L2721&lt;0, FALSE, data!L2721&lt;=95),COUNTA(data!D2721:'data'!Y2721)=22), 1, 0)</f>
        <v>0</v>
      </c>
      <c r="AA2721">
        <f>IF(data!D2721=3, IF(COUNTIFS(data!A:A, data!A2721, data!G:G, "&lt;&gt;2")=0, 1, 0), 0)</f>
        <v>0</v>
      </c>
      <c r="AB2721">
        <f>IF(AND(data!G2721=2, COUNTIFS(data!A:A, data!A2721, data!G:G, 2) = data!D2721), 1, 0)</f>
        <v>0</v>
      </c>
      <c r="AC2721" t="str">
        <f>IF(AB2721=1, data!D2721, "0")</f>
        <v>0</v>
      </c>
    </row>
    <row r="2722" spans="1:29" x14ac:dyDescent="0.25">
      <c r="A2722" s="1">
        <v>321151</v>
      </c>
      <c r="B2722">
        <v>3</v>
      </c>
      <c r="C2722" s="1" t="s">
        <v>2743</v>
      </c>
      <c r="D2722">
        <v>3</v>
      </c>
      <c r="E2722">
        <v>8</v>
      </c>
      <c r="F2722">
        <v>19</v>
      </c>
      <c r="G2722">
        <v>1</v>
      </c>
      <c r="H2722">
        <v>1</v>
      </c>
      <c r="I2722">
        <v>-1</v>
      </c>
      <c r="J2722">
        <v>1</v>
      </c>
      <c r="K2722">
        <v>-1</v>
      </c>
      <c r="L2722">
        <v>15</v>
      </c>
      <c r="M2722">
        <v>2</v>
      </c>
      <c r="N2722">
        <v>-1</v>
      </c>
      <c r="O2722">
        <v>-1</v>
      </c>
      <c r="P2722">
        <v>-1</v>
      </c>
      <c r="Q2722">
        <v>-1</v>
      </c>
      <c r="R2722">
        <v>-1</v>
      </c>
      <c r="S2722">
        <v>-2</v>
      </c>
      <c r="T2722">
        <v>-1</v>
      </c>
      <c r="U2722">
        <v>10.7</v>
      </c>
      <c r="V2722">
        <v>-1</v>
      </c>
      <c r="W2722">
        <v>-1</v>
      </c>
      <c r="X2722">
        <v>-2</v>
      </c>
      <c r="Y2722">
        <v>-2</v>
      </c>
      <c r="Z2722">
        <f>IF(AND(MIN(data!D2722:'data'!K2722, data!M2722:'data'!Y2722)&gt;=0, IF(data!L2722&lt;0, FALSE, data!L2722&lt;=95),COUNTA(data!D2722:'data'!Y2722)=22), 1, 0)</f>
        <v>0</v>
      </c>
      <c r="AA2722">
        <f>IF(data!D2722=3, IF(COUNTIFS(data!A:A, data!A2722, data!G:G, "&lt;&gt;2")=0, 1, 0), 0)</f>
        <v>0</v>
      </c>
      <c r="AB2722">
        <f>IF(AND(data!G2722=2, COUNTIFS(data!A:A, data!A2722, data!G:G, 2) = data!D2722), 1, 0)</f>
        <v>0</v>
      </c>
      <c r="AC2722" t="str">
        <f>IF(AB2722=1, data!D2722, "0")</f>
        <v>0</v>
      </c>
    </row>
    <row r="2723" spans="1:29" x14ac:dyDescent="0.25">
      <c r="A2723" s="1">
        <v>321251</v>
      </c>
      <c r="B2723">
        <v>1</v>
      </c>
      <c r="C2723" s="1" t="s">
        <v>2744</v>
      </c>
      <c r="D2723">
        <v>1</v>
      </c>
      <c r="E2723">
        <v>8</v>
      </c>
      <c r="F2723">
        <v>19</v>
      </c>
      <c r="G2723">
        <v>1</v>
      </c>
      <c r="H2723">
        <v>40</v>
      </c>
      <c r="I2723">
        <v>3</v>
      </c>
      <c r="J2723">
        <v>1</v>
      </c>
      <c r="K2723">
        <v>6</v>
      </c>
      <c r="L2723">
        <v>14</v>
      </c>
      <c r="M2723">
        <v>2</v>
      </c>
      <c r="N2723">
        <v>4</v>
      </c>
      <c r="O2723">
        <v>3</v>
      </c>
      <c r="P2723">
        <v>1</v>
      </c>
      <c r="Q2723">
        <v>6.3170000000000002</v>
      </c>
      <c r="R2723">
        <v>-1</v>
      </c>
      <c r="S2723">
        <v>10</v>
      </c>
      <c r="T2723">
        <v>173</v>
      </c>
      <c r="U2723">
        <v>121.8</v>
      </c>
      <c r="V2723">
        <v>40.695999999999998</v>
      </c>
      <c r="W2723">
        <v>-1</v>
      </c>
      <c r="X2723">
        <v>2</v>
      </c>
      <c r="Y2723">
        <v>3</v>
      </c>
      <c r="Z2723">
        <f>IF(AND(MIN(data!D2723:'data'!K2723, data!M2723:'data'!Y2723)&gt;=0, IF(data!L2723&lt;0, FALSE, data!L2723&lt;=95),COUNTA(data!D2723:'data'!Y2723)=22), 1, 0)</f>
        <v>0</v>
      </c>
      <c r="AA2723">
        <f>IF(data!D2723=3, IF(COUNTIFS(data!A:A, data!A2723, data!G:G, "&lt;&gt;2")=0, 1, 0), 0)</f>
        <v>0</v>
      </c>
      <c r="AB2723">
        <f>IF(AND(data!G2723=2, COUNTIFS(data!A:A, data!A2723, data!G:G, 2) = data!D2723), 1, 0)</f>
        <v>0</v>
      </c>
      <c r="AC2723" t="str">
        <f>IF(AB2723=1, data!D2723, "0")</f>
        <v>0</v>
      </c>
    </row>
    <row r="2724" spans="1:29" x14ac:dyDescent="0.25">
      <c r="A2724" s="1">
        <v>321271</v>
      </c>
      <c r="B2724">
        <v>1</v>
      </c>
      <c r="C2724" s="1" t="s">
        <v>2745</v>
      </c>
      <c r="D2724">
        <v>2</v>
      </c>
      <c r="E2724">
        <v>8</v>
      </c>
      <c r="F2724">
        <v>19</v>
      </c>
      <c r="G2724">
        <v>1</v>
      </c>
      <c r="H2724">
        <v>64</v>
      </c>
      <c r="I2724">
        <v>2</v>
      </c>
      <c r="J2724">
        <v>1</v>
      </c>
      <c r="K2724">
        <v>6</v>
      </c>
      <c r="L2724">
        <v>6</v>
      </c>
      <c r="M2724">
        <v>1</v>
      </c>
      <c r="N2724">
        <v>1</v>
      </c>
      <c r="O2724">
        <v>5</v>
      </c>
      <c r="P2724">
        <v>1</v>
      </c>
      <c r="Q2724">
        <v>0.80800000000000005</v>
      </c>
      <c r="R2724">
        <v>-1</v>
      </c>
      <c r="S2724">
        <v>0</v>
      </c>
      <c r="T2724">
        <v>183.2</v>
      </c>
      <c r="U2724">
        <v>106.6</v>
      </c>
      <c r="V2724">
        <v>31.762</v>
      </c>
      <c r="W2724">
        <v>-1</v>
      </c>
      <c r="X2724">
        <v>2</v>
      </c>
      <c r="Y2724">
        <v>3</v>
      </c>
      <c r="Z2724">
        <f>IF(AND(MIN(data!D2724:'data'!K2724, data!M2724:'data'!Y2724)&gt;=0, IF(data!L2724&lt;0, FALSE, data!L2724&lt;=95),COUNTA(data!D2724:'data'!Y2724)=22), 1, 0)</f>
        <v>0</v>
      </c>
      <c r="AA2724">
        <f>IF(data!D2724=3, IF(COUNTIFS(data!A:A, data!A2724, data!G:G, "&lt;&gt;2")=0, 1, 0), 0)</f>
        <v>0</v>
      </c>
      <c r="AB2724">
        <f>IF(AND(data!G2724=2, COUNTIFS(data!A:A, data!A2724, data!G:G, 2) = data!D2724), 1, 0)</f>
        <v>0</v>
      </c>
      <c r="AC2724" t="str">
        <f>IF(AB2724=1, data!D2724, "0")</f>
        <v>0</v>
      </c>
    </row>
    <row r="2725" spans="1:29" x14ac:dyDescent="0.25">
      <c r="A2725" s="1">
        <v>321271</v>
      </c>
      <c r="B2725">
        <v>2</v>
      </c>
      <c r="C2725" s="1" t="s">
        <v>2746</v>
      </c>
      <c r="D2725">
        <v>2</v>
      </c>
      <c r="E2725">
        <v>8</v>
      </c>
      <c r="F2725">
        <v>19</v>
      </c>
      <c r="G2725">
        <v>2</v>
      </c>
      <c r="H2725">
        <v>64</v>
      </c>
      <c r="I2725">
        <v>2</v>
      </c>
      <c r="J2725">
        <v>1</v>
      </c>
      <c r="K2725">
        <v>7</v>
      </c>
      <c r="L2725">
        <v>6</v>
      </c>
      <c r="M2725">
        <v>3</v>
      </c>
      <c r="N2725">
        <v>1</v>
      </c>
      <c r="O2725">
        <v>5</v>
      </c>
      <c r="P2725">
        <v>1</v>
      </c>
      <c r="Q2725">
        <v>0.14499999999999999</v>
      </c>
      <c r="R2725">
        <v>-1</v>
      </c>
      <c r="S2725">
        <v>1</v>
      </c>
      <c r="T2725">
        <v>165.4</v>
      </c>
      <c r="U2725">
        <v>96</v>
      </c>
      <c r="V2725">
        <v>35.091000000000001</v>
      </c>
      <c r="W2725">
        <v>-1</v>
      </c>
      <c r="X2725">
        <v>2</v>
      </c>
      <c r="Y2725">
        <v>1</v>
      </c>
      <c r="Z2725">
        <f>IF(AND(MIN(data!D2725:'data'!K2725, data!M2725:'data'!Y2725)&gt;=0, IF(data!L2725&lt;0, FALSE, data!L2725&lt;=95),COUNTA(data!D2725:'data'!Y2725)=22), 1, 0)</f>
        <v>0</v>
      </c>
      <c r="AA2725">
        <f>IF(data!D2725=3, IF(COUNTIFS(data!A:A, data!A2725, data!G:G, "&lt;&gt;2")=0, 1, 0), 0)</f>
        <v>0</v>
      </c>
      <c r="AB2725">
        <f>IF(AND(data!G2725=2, COUNTIFS(data!A:A, data!A2725, data!G:G, 2) = data!D2725), 1, 0)</f>
        <v>0</v>
      </c>
      <c r="AC2725" t="str">
        <f>IF(AB2725=1, data!D2725, "0")</f>
        <v>0</v>
      </c>
    </row>
    <row r="2726" spans="1:29" x14ac:dyDescent="0.25">
      <c r="A2726" s="1">
        <v>321341</v>
      </c>
      <c r="B2726">
        <v>1</v>
      </c>
      <c r="C2726" s="1" t="s">
        <v>2747</v>
      </c>
      <c r="D2726">
        <v>4</v>
      </c>
      <c r="E2726">
        <v>8</v>
      </c>
      <c r="F2726">
        <v>19</v>
      </c>
      <c r="G2726">
        <v>1</v>
      </c>
      <c r="H2726">
        <v>58</v>
      </c>
      <c r="I2726">
        <v>2</v>
      </c>
      <c r="J2726">
        <v>7</v>
      </c>
      <c r="K2726">
        <v>7</v>
      </c>
      <c r="L2726">
        <v>10</v>
      </c>
      <c r="M2726">
        <v>1</v>
      </c>
      <c r="N2726">
        <v>1</v>
      </c>
      <c r="O2726">
        <v>5</v>
      </c>
      <c r="P2726">
        <v>2</v>
      </c>
      <c r="Q2726">
        <v>0</v>
      </c>
      <c r="R2726">
        <v>-1</v>
      </c>
      <c r="S2726">
        <v>2</v>
      </c>
      <c r="T2726">
        <v>176.6</v>
      </c>
      <c r="U2726">
        <v>93.2</v>
      </c>
      <c r="V2726">
        <v>29.884</v>
      </c>
      <c r="W2726">
        <v>0.97299999999999998</v>
      </c>
      <c r="X2726">
        <v>2</v>
      </c>
      <c r="Y2726">
        <v>1</v>
      </c>
      <c r="Z2726">
        <f>IF(AND(MIN(data!D2726:'data'!K2726, data!M2726:'data'!Y2726)&gt;=0, IF(data!L2726&lt;0, FALSE, data!L2726&lt;=95),COUNTA(data!D2726:'data'!Y2726)=22), 1, 0)</f>
        <v>0</v>
      </c>
      <c r="AA2726">
        <f>IF(data!D2726=3, IF(COUNTIFS(data!A:A, data!A2726, data!G:G, "&lt;&gt;2")=0, 1, 0), 0)</f>
        <v>0</v>
      </c>
      <c r="AB2726">
        <f>IF(AND(data!G2726=2, COUNTIFS(data!A:A, data!A2726, data!G:G, 2) = data!D2726), 1, 0)</f>
        <v>0</v>
      </c>
      <c r="AC2726" t="str">
        <f>IF(AB2726=1, data!D2726, "0")</f>
        <v>0</v>
      </c>
    </row>
    <row r="2727" spans="1:29" x14ac:dyDescent="0.25">
      <c r="A2727" s="1">
        <v>321341</v>
      </c>
      <c r="B2727">
        <v>2</v>
      </c>
      <c r="C2727" s="1" t="s">
        <v>2748</v>
      </c>
      <c r="D2727">
        <v>4</v>
      </c>
      <c r="E2727">
        <v>8</v>
      </c>
      <c r="F2727">
        <v>19</v>
      </c>
      <c r="G2727">
        <v>2</v>
      </c>
      <c r="H2727">
        <v>53</v>
      </c>
      <c r="I2727">
        <v>2</v>
      </c>
      <c r="J2727">
        <v>1</v>
      </c>
      <c r="K2727">
        <v>3</v>
      </c>
      <c r="L2727">
        <v>10</v>
      </c>
      <c r="M2727">
        <v>1</v>
      </c>
      <c r="N2727">
        <v>1</v>
      </c>
      <c r="O2727">
        <v>5</v>
      </c>
      <c r="P2727">
        <v>1</v>
      </c>
      <c r="Q2727">
        <v>2.19184</v>
      </c>
      <c r="R2727">
        <v>-1</v>
      </c>
      <c r="S2727">
        <v>3</v>
      </c>
      <c r="T2727">
        <v>160</v>
      </c>
      <c r="U2727">
        <v>73.900000000000006</v>
      </c>
      <c r="V2727">
        <v>28.867000000000001</v>
      </c>
      <c r="W2727">
        <v>0.83899999999999997</v>
      </c>
      <c r="X2727">
        <v>2</v>
      </c>
      <c r="Y2727">
        <v>1</v>
      </c>
      <c r="Z2727">
        <f>IF(AND(MIN(data!D2727:'data'!K2727, data!M2727:'data'!Y2727)&gt;=0, IF(data!L2727&lt;0, FALSE, data!L2727&lt;=95),COUNTA(data!D2727:'data'!Y2727)=22), 1, 0)</f>
        <v>0</v>
      </c>
      <c r="AA2727">
        <f>IF(data!D2727=3, IF(COUNTIFS(data!A:A, data!A2727, data!G:G, "&lt;&gt;2")=0, 1, 0), 0)</f>
        <v>0</v>
      </c>
      <c r="AB2727">
        <f>IF(AND(data!G2727=2, COUNTIFS(data!A:A, data!A2727, data!G:G, 2) = data!D2727), 1, 0)</f>
        <v>0</v>
      </c>
      <c r="AC2727" t="str">
        <f>IF(AB2727=1, data!D2727, "0")</f>
        <v>0</v>
      </c>
    </row>
    <row r="2728" spans="1:29" x14ac:dyDescent="0.25">
      <c r="A2728" s="1">
        <v>321341</v>
      </c>
      <c r="B2728">
        <v>3</v>
      </c>
      <c r="C2728" s="1" t="s">
        <v>2749</v>
      </c>
      <c r="D2728">
        <v>4</v>
      </c>
      <c r="E2728">
        <v>8</v>
      </c>
      <c r="F2728">
        <v>19</v>
      </c>
      <c r="G2728">
        <v>2</v>
      </c>
      <c r="H2728">
        <v>19</v>
      </c>
      <c r="I2728">
        <v>1</v>
      </c>
      <c r="J2728">
        <v>1</v>
      </c>
      <c r="K2728">
        <v>4</v>
      </c>
      <c r="L2728">
        <v>10</v>
      </c>
      <c r="M2728">
        <v>2</v>
      </c>
      <c r="N2728">
        <v>1</v>
      </c>
      <c r="O2728">
        <v>5</v>
      </c>
      <c r="P2728">
        <v>1</v>
      </c>
      <c r="Q2728">
        <v>-9</v>
      </c>
      <c r="R2728">
        <v>4</v>
      </c>
      <c r="S2728">
        <v>5</v>
      </c>
      <c r="T2728">
        <v>173.2</v>
      </c>
      <c r="U2728">
        <v>-1</v>
      </c>
      <c r="V2728">
        <v>-1</v>
      </c>
      <c r="W2728">
        <v>0.79500000000000004</v>
      </c>
      <c r="X2728">
        <v>2</v>
      </c>
      <c r="Y2728">
        <v>1</v>
      </c>
      <c r="Z2728">
        <f>IF(AND(MIN(data!D2728:'data'!K2728, data!M2728:'data'!Y2728)&gt;=0, IF(data!L2728&lt;0, FALSE, data!L2728&lt;=95),COUNTA(data!D2728:'data'!Y2728)=22), 1, 0)</f>
        <v>0</v>
      </c>
      <c r="AA2728">
        <f>IF(data!D2728=3, IF(COUNTIFS(data!A:A, data!A2728, data!G:G, "&lt;&gt;2")=0, 1, 0), 0)</f>
        <v>0</v>
      </c>
      <c r="AB2728">
        <f>IF(AND(data!G2728=2, COUNTIFS(data!A:A, data!A2728, data!G:G, 2) = data!D2728), 1, 0)</f>
        <v>0</v>
      </c>
      <c r="AC2728" t="str">
        <f>IF(AB2728=1, data!D2728, "0")</f>
        <v>0</v>
      </c>
    </row>
    <row r="2729" spans="1:29" x14ac:dyDescent="0.25">
      <c r="A2729" s="1">
        <v>321341</v>
      </c>
      <c r="B2729">
        <v>4</v>
      </c>
      <c r="C2729" s="1" t="s">
        <v>2750</v>
      </c>
      <c r="D2729">
        <v>4</v>
      </c>
      <c r="E2729">
        <v>8</v>
      </c>
      <c r="F2729">
        <v>19</v>
      </c>
      <c r="G2729">
        <v>2</v>
      </c>
      <c r="H2729">
        <v>26</v>
      </c>
      <c r="I2729">
        <v>1</v>
      </c>
      <c r="J2729">
        <v>1</v>
      </c>
      <c r="K2729">
        <v>2</v>
      </c>
      <c r="L2729">
        <v>10</v>
      </c>
      <c r="M2729">
        <v>2</v>
      </c>
      <c r="N2729">
        <v>4</v>
      </c>
      <c r="O2729">
        <v>2</v>
      </c>
      <c r="P2729">
        <v>1</v>
      </c>
      <c r="Q2729">
        <v>4.5549999999999997</v>
      </c>
      <c r="R2729">
        <v>-1</v>
      </c>
      <c r="S2729">
        <v>2</v>
      </c>
      <c r="T2729">
        <v>173.2</v>
      </c>
      <c r="U2729">
        <v>-1</v>
      </c>
      <c r="V2729">
        <v>-1</v>
      </c>
      <c r="W2729">
        <v>-1</v>
      </c>
      <c r="X2729">
        <v>2</v>
      </c>
      <c r="Y2729">
        <v>1</v>
      </c>
      <c r="Z2729">
        <f>IF(AND(MIN(data!D2729:'data'!K2729, data!M2729:'data'!Y2729)&gt;=0, IF(data!L2729&lt;0, FALSE, data!L2729&lt;=95),COUNTA(data!D2729:'data'!Y2729)=22), 1, 0)</f>
        <v>0</v>
      </c>
      <c r="AA2729">
        <f>IF(data!D2729=3, IF(COUNTIFS(data!A:A, data!A2729, data!G:G, "&lt;&gt;2")=0, 1, 0), 0)</f>
        <v>0</v>
      </c>
      <c r="AB2729">
        <f>IF(AND(data!G2729=2, COUNTIFS(data!A:A, data!A2729, data!G:G, 2) = data!D2729), 1, 0)</f>
        <v>0</v>
      </c>
      <c r="AC2729" t="str">
        <f>IF(AB2729=1, data!D2729, "0")</f>
        <v>0</v>
      </c>
    </row>
    <row r="2730" spans="1:29" x14ac:dyDescent="0.25">
      <c r="A2730" s="1">
        <v>321351</v>
      </c>
      <c r="B2730">
        <v>1</v>
      </c>
      <c r="C2730" s="1" t="s">
        <v>2751</v>
      </c>
      <c r="D2730">
        <v>1</v>
      </c>
      <c r="E2730">
        <v>8</v>
      </c>
      <c r="F2730">
        <v>19</v>
      </c>
      <c r="G2730">
        <v>1</v>
      </c>
      <c r="H2730">
        <v>71</v>
      </c>
      <c r="I2730">
        <v>5</v>
      </c>
      <c r="J2730">
        <v>1</v>
      </c>
      <c r="K2730">
        <v>7</v>
      </c>
      <c r="L2730">
        <v>5</v>
      </c>
      <c r="M2730">
        <v>3</v>
      </c>
      <c r="N2730">
        <v>4</v>
      </c>
      <c r="O2730">
        <v>1</v>
      </c>
      <c r="P2730">
        <v>1</v>
      </c>
      <c r="Q2730">
        <v>2.9000000000000001E-2</v>
      </c>
      <c r="R2730">
        <v>-1</v>
      </c>
      <c r="S2730">
        <v>0</v>
      </c>
      <c r="T2730">
        <v>164.1</v>
      </c>
      <c r="U2730">
        <v>77.3</v>
      </c>
      <c r="V2730">
        <v>28.704999999999998</v>
      </c>
      <c r="W2730">
        <v>0.81799999999999995</v>
      </c>
      <c r="X2730">
        <v>-8</v>
      </c>
      <c r="Y2730">
        <v>1</v>
      </c>
      <c r="Z2730">
        <f>IF(AND(MIN(data!D2730:'data'!K2730, data!M2730:'data'!Y2730)&gt;=0, IF(data!L2730&lt;0, FALSE, data!L2730&lt;=95),COUNTA(data!D2730:'data'!Y2730)=22), 1, 0)</f>
        <v>0</v>
      </c>
      <c r="AA2730">
        <f>IF(data!D2730=3, IF(COUNTIFS(data!A:A, data!A2730, data!G:G, "&lt;&gt;2")=0, 1, 0), 0)</f>
        <v>0</v>
      </c>
      <c r="AB2730">
        <f>IF(AND(data!G2730=2, COUNTIFS(data!A:A, data!A2730, data!G:G, 2) = data!D2730), 1, 0)</f>
        <v>0</v>
      </c>
      <c r="AC2730" t="str">
        <f>IF(AB2730=1, data!D2730, "0")</f>
        <v>0</v>
      </c>
    </row>
    <row r="2731" spans="1:29" x14ac:dyDescent="0.25">
      <c r="A2731" s="1">
        <v>322051</v>
      </c>
      <c r="B2731">
        <v>1</v>
      </c>
      <c r="C2731" s="1" t="s">
        <v>2752</v>
      </c>
      <c r="D2731">
        <v>3</v>
      </c>
      <c r="E2731">
        <v>9</v>
      </c>
      <c r="F2731">
        <v>21</v>
      </c>
      <c r="G2731">
        <v>1</v>
      </c>
      <c r="H2731">
        <v>34</v>
      </c>
      <c r="I2731">
        <v>2</v>
      </c>
      <c r="J2731">
        <v>1</v>
      </c>
      <c r="K2731">
        <v>2</v>
      </c>
      <c r="L2731">
        <v>13</v>
      </c>
      <c r="M2731">
        <v>1</v>
      </c>
      <c r="N2731">
        <v>1</v>
      </c>
      <c r="O2731">
        <v>5</v>
      </c>
      <c r="P2731">
        <v>1</v>
      </c>
      <c r="Q2731">
        <v>10.173999999999999</v>
      </c>
      <c r="R2731">
        <v>-1</v>
      </c>
      <c r="S2731">
        <v>0</v>
      </c>
      <c r="T2731">
        <v>180.7</v>
      </c>
      <c r="U2731">
        <v>82.7</v>
      </c>
      <c r="V2731">
        <v>25.327000000000002</v>
      </c>
      <c r="W2731">
        <v>0.88200000000000001</v>
      </c>
      <c r="X2731">
        <v>1</v>
      </c>
      <c r="Y2731">
        <v>1</v>
      </c>
      <c r="Z2731">
        <f>IF(AND(MIN(data!D2731:'data'!K2731, data!M2731:'data'!Y2731)&gt;=0, IF(data!L2731&lt;0, FALSE, data!L2731&lt;=95),COUNTA(data!D2731:'data'!Y2731)=22), 1, 0)</f>
        <v>0</v>
      </c>
      <c r="AA2731">
        <f>IF(data!D2731=3, IF(COUNTIFS(data!A:A, data!A2731, data!G:G, "&lt;&gt;2")=0, 1, 0), 0)</f>
        <v>0</v>
      </c>
      <c r="AB2731">
        <f>IF(AND(data!G2731=2, COUNTIFS(data!A:A, data!A2731, data!G:G, 2) = data!D2731), 1, 0)</f>
        <v>0</v>
      </c>
      <c r="AC2731" t="str">
        <f>IF(AB2731=1, data!D2731, "0")</f>
        <v>0</v>
      </c>
    </row>
    <row r="2732" spans="1:29" x14ac:dyDescent="0.25">
      <c r="A2732" s="1">
        <v>322051</v>
      </c>
      <c r="B2732">
        <v>2</v>
      </c>
      <c r="C2732" s="1" t="s">
        <v>2753</v>
      </c>
      <c r="D2732">
        <v>3</v>
      </c>
      <c r="E2732">
        <v>9</v>
      </c>
      <c r="F2732">
        <v>21</v>
      </c>
      <c r="G2732">
        <v>2</v>
      </c>
      <c r="H2732">
        <v>41</v>
      </c>
      <c r="I2732">
        <v>2</v>
      </c>
      <c r="J2732">
        <v>1</v>
      </c>
      <c r="K2732">
        <v>4</v>
      </c>
      <c r="L2732">
        <v>13</v>
      </c>
      <c r="M2732">
        <v>2</v>
      </c>
      <c r="N2732">
        <v>1</v>
      </c>
      <c r="O2732">
        <v>5</v>
      </c>
      <c r="P2732">
        <v>1</v>
      </c>
      <c r="Q2732">
        <v>6.75</v>
      </c>
      <c r="R2732">
        <v>-1</v>
      </c>
      <c r="S2732">
        <v>0</v>
      </c>
      <c r="T2732">
        <v>156.9</v>
      </c>
      <c r="U2732">
        <v>69.099999999999994</v>
      </c>
      <c r="V2732">
        <v>28.068999999999999</v>
      </c>
      <c r="W2732">
        <v>0.79200000000000004</v>
      </c>
      <c r="X2732">
        <v>2</v>
      </c>
      <c r="Y2732">
        <v>1</v>
      </c>
      <c r="Z2732">
        <f>IF(AND(MIN(data!D2732:'data'!K2732, data!M2732:'data'!Y2732)&gt;=0, IF(data!L2732&lt;0, FALSE, data!L2732&lt;=95),COUNTA(data!D2732:'data'!Y2732)=22), 1, 0)</f>
        <v>0</v>
      </c>
      <c r="AA2732">
        <f>IF(data!D2732=3, IF(COUNTIFS(data!A:A, data!A2732, data!G:G, "&lt;&gt;2")=0, 1, 0), 0)</f>
        <v>0</v>
      </c>
      <c r="AB2732">
        <f>IF(AND(data!G2732=2, COUNTIFS(data!A:A, data!A2732, data!G:G, 2) = data!D2732), 1, 0)</f>
        <v>0</v>
      </c>
      <c r="AC2732" t="str">
        <f>IF(AB2732=1, data!D2732, "0")</f>
        <v>0</v>
      </c>
    </row>
    <row r="2733" spans="1:29" x14ac:dyDescent="0.25">
      <c r="A2733" s="1">
        <v>322051</v>
      </c>
      <c r="B2733">
        <v>3</v>
      </c>
      <c r="C2733" s="1" t="s">
        <v>2754</v>
      </c>
      <c r="D2733">
        <v>3</v>
      </c>
      <c r="E2733">
        <v>9</v>
      </c>
      <c r="F2733">
        <v>21</v>
      </c>
      <c r="G2733">
        <v>2</v>
      </c>
      <c r="H2733">
        <v>5</v>
      </c>
      <c r="I2733">
        <v>-1</v>
      </c>
      <c r="J2733">
        <v>1</v>
      </c>
      <c r="K2733">
        <v>-1</v>
      </c>
      <c r="L2733">
        <v>13</v>
      </c>
      <c r="M2733">
        <v>1</v>
      </c>
      <c r="N2733">
        <v>-1</v>
      </c>
      <c r="O2733">
        <v>-1</v>
      </c>
      <c r="P2733">
        <v>-1</v>
      </c>
      <c r="Q2733">
        <v>-1</v>
      </c>
      <c r="R2733">
        <v>-1</v>
      </c>
      <c r="S2733">
        <v>-2</v>
      </c>
      <c r="T2733">
        <v>112.3</v>
      </c>
      <c r="U2733">
        <v>24.5</v>
      </c>
      <c r="V2733">
        <v>19.427</v>
      </c>
      <c r="W2733">
        <v>-1</v>
      </c>
      <c r="X2733">
        <v>-2</v>
      </c>
      <c r="Y2733">
        <v>-2</v>
      </c>
      <c r="Z2733">
        <f>IF(AND(MIN(data!D2733:'data'!K2733, data!M2733:'data'!Y2733)&gt;=0, IF(data!L2733&lt;0, FALSE, data!L2733&lt;=95),COUNTA(data!D2733:'data'!Y2733)=22), 1, 0)</f>
        <v>0</v>
      </c>
      <c r="AA2733">
        <f>IF(data!D2733=3, IF(COUNTIFS(data!A:A, data!A2733, data!G:G, "&lt;&gt;2")=0, 1, 0), 0)</f>
        <v>0</v>
      </c>
      <c r="AB2733">
        <f>IF(AND(data!G2733=2, COUNTIFS(data!A:A, data!A2733, data!G:G, 2) = data!D2733), 1, 0)</f>
        <v>0</v>
      </c>
      <c r="AC2733" t="str">
        <f>IF(AB2733=1, data!D2733, "0")</f>
        <v>0</v>
      </c>
    </row>
    <row r="2734" spans="1:29" x14ac:dyDescent="0.25">
      <c r="A2734" s="1">
        <v>322151</v>
      </c>
      <c r="B2734">
        <v>1</v>
      </c>
      <c r="C2734" s="1" t="s">
        <v>2755</v>
      </c>
      <c r="D2734">
        <v>1</v>
      </c>
      <c r="E2734">
        <v>9</v>
      </c>
      <c r="F2734">
        <v>21</v>
      </c>
      <c r="G2734">
        <v>2</v>
      </c>
      <c r="H2734">
        <v>86</v>
      </c>
      <c r="I2734">
        <v>5</v>
      </c>
      <c r="J2734">
        <v>1</v>
      </c>
      <c r="K2734">
        <v>7</v>
      </c>
      <c r="L2734">
        <v>6</v>
      </c>
      <c r="M2734">
        <v>1</v>
      </c>
      <c r="N2734">
        <v>1</v>
      </c>
      <c r="O2734">
        <v>5</v>
      </c>
      <c r="P2734">
        <v>2</v>
      </c>
      <c r="Q2734">
        <v>0</v>
      </c>
      <c r="R2734">
        <v>-1</v>
      </c>
      <c r="S2734">
        <v>0</v>
      </c>
      <c r="T2734">
        <v>152.4</v>
      </c>
      <c r="U2734">
        <v>55.1</v>
      </c>
      <c r="V2734">
        <v>23.724</v>
      </c>
      <c r="W2734">
        <v>0.82299999999999995</v>
      </c>
      <c r="X2734">
        <v>1</v>
      </c>
      <c r="Y2734">
        <v>3</v>
      </c>
      <c r="Z2734">
        <f>IF(AND(MIN(data!D2734:'data'!K2734, data!M2734:'data'!Y2734)&gt;=0, IF(data!L2734&lt;0, FALSE, data!L2734&lt;=95),COUNTA(data!D2734:'data'!Y2734)=22), 1, 0)</f>
        <v>0</v>
      </c>
      <c r="AA2734">
        <f>IF(data!D2734=3, IF(COUNTIFS(data!A:A, data!A2734, data!G:G, "&lt;&gt;2")=0, 1, 0), 0)</f>
        <v>0</v>
      </c>
      <c r="AB2734">
        <f>IF(AND(data!G2734=2, COUNTIFS(data!A:A, data!A2734, data!G:G, 2) = data!D2734), 1, 0)</f>
        <v>1</v>
      </c>
      <c r="AC2734">
        <f>IF(AB2734=1, data!D2734, "0")</f>
        <v>1</v>
      </c>
    </row>
    <row r="2735" spans="1:29" x14ac:dyDescent="0.25">
      <c r="A2735" s="1">
        <v>322181</v>
      </c>
      <c r="B2735">
        <v>1</v>
      </c>
      <c r="C2735" s="1" t="s">
        <v>2756</v>
      </c>
      <c r="D2735">
        <v>2</v>
      </c>
      <c r="E2735">
        <v>9</v>
      </c>
      <c r="F2735">
        <v>21</v>
      </c>
      <c r="G2735">
        <v>2</v>
      </c>
      <c r="H2735">
        <v>36</v>
      </c>
      <c r="I2735">
        <v>2</v>
      </c>
      <c r="J2735">
        <v>1</v>
      </c>
      <c r="K2735">
        <v>2</v>
      </c>
      <c r="L2735">
        <v>17</v>
      </c>
      <c r="M2735">
        <v>1</v>
      </c>
      <c r="N2735">
        <v>1</v>
      </c>
      <c r="O2735">
        <v>5</v>
      </c>
      <c r="P2735">
        <v>2</v>
      </c>
      <c r="Q2735">
        <v>2.9000000000000001E-2</v>
      </c>
      <c r="R2735">
        <v>-1</v>
      </c>
      <c r="S2735">
        <v>0</v>
      </c>
      <c r="T2735">
        <v>171.8</v>
      </c>
      <c r="U2735">
        <v>-1</v>
      </c>
      <c r="V2735">
        <v>-1</v>
      </c>
      <c r="W2735">
        <v>-1</v>
      </c>
      <c r="X2735">
        <v>1</v>
      </c>
      <c r="Y2735">
        <v>3</v>
      </c>
      <c r="Z2735">
        <f>IF(AND(MIN(data!D2735:'data'!K2735, data!M2735:'data'!Y2735)&gt;=0, IF(data!L2735&lt;0, FALSE, data!L2735&lt;=95),COUNTA(data!D2735:'data'!Y2735)=22), 1, 0)</f>
        <v>0</v>
      </c>
      <c r="AA2735">
        <f>IF(data!D2735=3, IF(COUNTIFS(data!A:A, data!A2735, data!G:G, "&lt;&gt;2")=0, 1, 0), 0)</f>
        <v>0</v>
      </c>
      <c r="AB2735">
        <f>IF(AND(data!G2735=2, COUNTIFS(data!A:A, data!A2735, data!G:G, 2) = data!D2735), 1, 0)</f>
        <v>0</v>
      </c>
      <c r="AC2735" t="str">
        <f>IF(AB2735=1, data!D2735, "0")</f>
        <v>0</v>
      </c>
    </row>
    <row r="2736" spans="1:29" x14ac:dyDescent="0.25">
      <c r="A2736" s="1">
        <v>322181</v>
      </c>
      <c r="B2736">
        <v>2</v>
      </c>
      <c r="C2736" s="1" t="s">
        <v>2757</v>
      </c>
      <c r="D2736">
        <v>2</v>
      </c>
      <c r="E2736">
        <v>9</v>
      </c>
      <c r="F2736">
        <v>21</v>
      </c>
      <c r="G2736">
        <v>1</v>
      </c>
      <c r="H2736">
        <v>3</v>
      </c>
      <c r="I2736">
        <v>-1</v>
      </c>
      <c r="J2736">
        <v>1</v>
      </c>
      <c r="K2736">
        <v>-1</v>
      </c>
      <c r="L2736">
        <v>17</v>
      </c>
      <c r="M2736">
        <v>1</v>
      </c>
      <c r="N2736">
        <v>-1</v>
      </c>
      <c r="O2736">
        <v>-1</v>
      </c>
      <c r="P2736">
        <v>-1</v>
      </c>
      <c r="Q2736">
        <v>-1</v>
      </c>
      <c r="R2736">
        <v>-1</v>
      </c>
      <c r="S2736">
        <v>-2</v>
      </c>
      <c r="T2736">
        <v>104.9</v>
      </c>
      <c r="U2736">
        <v>18</v>
      </c>
      <c r="V2736">
        <v>16.358000000000001</v>
      </c>
      <c r="W2736">
        <v>-1</v>
      </c>
      <c r="X2736">
        <v>-2</v>
      </c>
      <c r="Y2736">
        <v>-2</v>
      </c>
      <c r="Z2736">
        <f>IF(AND(MIN(data!D2736:'data'!K2736, data!M2736:'data'!Y2736)&gt;=0, IF(data!L2736&lt;0, FALSE, data!L2736&lt;=95),COUNTA(data!D2736:'data'!Y2736)=22), 1, 0)</f>
        <v>0</v>
      </c>
      <c r="AA2736">
        <f>IF(data!D2736=3, IF(COUNTIFS(data!A:A, data!A2736, data!G:G, "&lt;&gt;2")=0, 1, 0), 0)</f>
        <v>0</v>
      </c>
      <c r="AB2736">
        <f>IF(AND(data!G2736=2, COUNTIFS(data!A:A, data!A2736, data!G:G, 2) = data!D2736), 1, 0)</f>
        <v>0</v>
      </c>
      <c r="AC2736" t="str">
        <f>IF(AB2736=1, data!D2736, "0")</f>
        <v>0</v>
      </c>
    </row>
    <row r="2737" spans="1:29" x14ac:dyDescent="0.25">
      <c r="A2737" s="1">
        <v>322201</v>
      </c>
      <c r="B2737">
        <v>1</v>
      </c>
      <c r="C2737" s="1" t="s">
        <v>2758</v>
      </c>
      <c r="D2737">
        <v>2</v>
      </c>
      <c r="E2737">
        <v>9</v>
      </c>
      <c r="F2737">
        <v>21</v>
      </c>
      <c r="G2737">
        <v>2</v>
      </c>
      <c r="H2737">
        <v>43</v>
      </c>
      <c r="I2737">
        <v>3</v>
      </c>
      <c r="J2737">
        <v>1</v>
      </c>
      <c r="K2737">
        <v>2</v>
      </c>
      <c r="L2737">
        <v>8</v>
      </c>
      <c r="M2737">
        <v>1</v>
      </c>
      <c r="N2737">
        <v>4</v>
      </c>
      <c r="O2737">
        <v>2</v>
      </c>
      <c r="P2737">
        <v>1</v>
      </c>
      <c r="Q2737">
        <v>10.702999999999999</v>
      </c>
      <c r="R2737">
        <v>-1</v>
      </c>
      <c r="S2737">
        <v>1</v>
      </c>
      <c r="T2737">
        <v>173.4</v>
      </c>
      <c r="U2737">
        <v>102.3</v>
      </c>
      <c r="V2737">
        <v>34.023000000000003</v>
      </c>
      <c r="W2737">
        <v>0.78300000000000003</v>
      </c>
      <c r="X2737">
        <v>2</v>
      </c>
      <c r="Y2737">
        <v>1</v>
      </c>
      <c r="Z2737">
        <f>IF(AND(MIN(data!D2737:'data'!K2737, data!M2737:'data'!Y2737)&gt;=0, IF(data!L2737&lt;0, FALSE, data!L2737&lt;=95),COUNTA(data!D2737:'data'!Y2737)=22), 1, 0)</f>
        <v>0</v>
      </c>
      <c r="AA2737">
        <f>IF(data!D2737=3, IF(COUNTIFS(data!A:A, data!A2737, data!G:G, "&lt;&gt;2")=0, 1, 0), 0)</f>
        <v>0</v>
      </c>
      <c r="AB2737">
        <f>IF(AND(data!G2737=2, COUNTIFS(data!A:A, data!A2737, data!G:G, 2) = data!D2737), 1, 0)</f>
        <v>1</v>
      </c>
      <c r="AC2737">
        <f>IF(AB2737=1, data!D2737, "0")</f>
        <v>2</v>
      </c>
    </row>
    <row r="2738" spans="1:29" x14ac:dyDescent="0.25">
      <c r="A2738" s="1">
        <v>322201</v>
      </c>
      <c r="B2738">
        <v>2</v>
      </c>
      <c r="C2738" s="1" t="s">
        <v>2759</v>
      </c>
      <c r="D2738">
        <v>2</v>
      </c>
      <c r="E2738">
        <v>9</v>
      </c>
      <c r="F2738">
        <v>21</v>
      </c>
      <c r="G2738">
        <v>2</v>
      </c>
      <c r="H2738">
        <v>17</v>
      </c>
      <c r="I2738">
        <v>1</v>
      </c>
      <c r="J2738">
        <v>1</v>
      </c>
      <c r="K2738">
        <v>4</v>
      </c>
      <c r="L2738">
        <v>8</v>
      </c>
      <c r="M2738">
        <v>2</v>
      </c>
      <c r="N2738">
        <v>4</v>
      </c>
      <c r="O2738">
        <v>1</v>
      </c>
      <c r="P2738">
        <v>1</v>
      </c>
      <c r="Q2738">
        <v>22.25</v>
      </c>
      <c r="R2738">
        <v>2</v>
      </c>
      <c r="S2738">
        <v>6</v>
      </c>
      <c r="T2738">
        <v>169.8</v>
      </c>
      <c r="U2738">
        <v>74.5</v>
      </c>
      <c r="V2738">
        <v>25.838999999999999</v>
      </c>
      <c r="W2738">
        <v>0.746</v>
      </c>
      <c r="X2738">
        <v>2</v>
      </c>
      <c r="Y2738">
        <v>1</v>
      </c>
      <c r="Z2738">
        <f>IF(AND(MIN(data!D2738:'data'!K2738, data!M2738:'data'!Y2738)&gt;=0, IF(data!L2738&lt;0, FALSE, data!L2738&lt;=95),COUNTA(data!D2738:'data'!Y2738)=22), 1, 0)</f>
        <v>1</v>
      </c>
      <c r="AA2738">
        <f>IF(data!D2738=3, IF(COUNTIFS(data!A:A, data!A2738, data!G:G, "&lt;&gt;2")=0, 1, 0), 0)</f>
        <v>0</v>
      </c>
      <c r="AB2738">
        <f>IF(AND(data!G2738=2, COUNTIFS(data!A:A, data!A2738, data!G:G, 2) = data!D2738), 1, 0)</f>
        <v>1</v>
      </c>
      <c r="AC2738">
        <f>IF(AB2738=1, data!D2738, "0")</f>
        <v>2</v>
      </c>
    </row>
    <row r="2739" spans="1:29" x14ac:dyDescent="0.25">
      <c r="A2739" s="1">
        <v>322351</v>
      </c>
      <c r="B2739">
        <v>1</v>
      </c>
      <c r="C2739" s="1" t="s">
        <v>2760</v>
      </c>
      <c r="D2739">
        <v>4</v>
      </c>
      <c r="E2739">
        <v>9</v>
      </c>
      <c r="F2739">
        <v>21</v>
      </c>
      <c r="G2739">
        <v>1</v>
      </c>
      <c r="H2739">
        <v>43</v>
      </c>
      <c r="I2739">
        <v>2</v>
      </c>
      <c r="J2739">
        <v>1</v>
      </c>
      <c r="K2739">
        <v>3</v>
      </c>
      <c r="L2739">
        <v>12</v>
      </c>
      <c r="M2739">
        <v>2</v>
      </c>
      <c r="N2739">
        <v>3</v>
      </c>
      <c r="O2739">
        <v>5</v>
      </c>
      <c r="P2739">
        <v>1</v>
      </c>
      <c r="Q2739">
        <v>7.6150000000000002</v>
      </c>
      <c r="R2739">
        <v>-1</v>
      </c>
      <c r="S2739">
        <v>1</v>
      </c>
      <c r="T2739">
        <v>174.1</v>
      </c>
      <c r="U2739">
        <v>69.400000000000006</v>
      </c>
      <c r="V2739">
        <v>22.896000000000001</v>
      </c>
      <c r="W2739">
        <v>0.873</v>
      </c>
      <c r="X2739">
        <v>1</v>
      </c>
      <c r="Y2739">
        <v>3</v>
      </c>
      <c r="Z2739">
        <f>IF(AND(MIN(data!D2739:'data'!K2739, data!M2739:'data'!Y2739)&gt;=0, IF(data!L2739&lt;0, FALSE, data!L2739&lt;=95),COUNTA(data!D2739:'data'!Y2739)=22), 1, 0)</f>
        <v>0</v>
      </c>
      <c r="AA2739">
        <f>IF(data!D2739=3, IF(COUNTIFS(data!A:A, data!A2739, data!G:G, "&lt;&gt;2")=0, 1, 0), 0)</f>
        <v>0</v>
      </c>
      <c r="AB2739">
        <f>IF(AND(data!G2739=2, COUNTIFS(data!A:A, data!A2739, data!G:G, 2) = data!D2739), 1, 0)</f>
        <v>0</v>
      </c>
      <c r="AC2739" t="str">
        <f>IF(AB2739=1, data!D2739, "0")</f>
        <v>0</v>
      </c>
    </row>
    <row r="2740" spans="1:29" x14ac:dyDescent="0.25">
      <c r="A2740" s="1">
        <v>322351</v>
      </c>
      <c r="B2740">
        <v>2</v>
      </c>
      <c r="C2740" s="1" t="s">
        <v>2761</v>
      </c>
      <c r="D2740">
        <v>4</v>
      </c>
      <c r="E2740">
        <v>9</v>
      </c>
      <c r="F2740">
        <v>21</v>
      </c>
      <c r="G2740">
        <v>2</v>
      </c>
      <c r="H2740">
        <v>38</v>
      </c>
      <c r="I2740">
        <v>2</v>
      </c>
      <c r="J2740">
        <v>1</v>
      </c>
      <c r="K2740">
        <v>3</v>
      </c>
      <c r="L2740">
        <v>12</v>
      </c>
      <c r="M2740">
        <v>1</v>
      </c>
      <c r="N2740">
        <v>1</v>
      </c>
      <c r="O2740">
        <v>5</v>
      </c>
      <c r="P2740">
        <v>1</v>
      </c>
      <c r="Q2740">
        <v>7.6150000000000002</v>
      </c>
      <c r="R2740">
        <v>-1</v>
      </c>
      <c r="S2740">
        <v>0</v>
      </c>
      <c r="T2740">
        <v>170.9</v>
      </c>
      <c r="U2740">
        <v>65.7</v>
      </c>
      <c r="V2740">
        <v>22.495000000000001</v>
      </c>
      <c r="W2740">
        <v>0.82399999999999995</v>
      </c>
      <c r="X2740">
        <v>1</v>
      </c>
      <c r="Y2740">
        <v>3</v>
      </c>
      <c r="Z2740">
        <f>IF(AND(MIN(data!D2740:'data'!K2740, data!M2740:'data'!Y2740)&gt;=0, IF(data!L2740&lt;0, FALSE, data!L2740&lt;=95),COUNTA(data!D2740:'data'!Y2740)=22), 1, 0)</f>
        <v>0</v>
      </c>
      <c r="AA2740">
        <f>IF(data!D2740=3, IF(COUNTIFS(data!A:A, data!A2740, data!G:G, "&lt;&gt;2")=0, 1, 0), 0)</f>
        <v>0</v>
      </c>
      <c r="AB2740">
        <f>IF(AND(data!G2740=2, COUNTIFS(data!A:A, data!A2740, data!G:G, 2) = data!D2740), 1, 0)</f>
        <v>0</v>
      </c>
      <c r="AC2740" t="str">
        <f>IF(AB2740=1, data!D2740, "0")</f>
        <v>0</v>
      </c>
    </row>
    <row r="2741" spans="1:29" x14ac:dyDescent="0.25">
      <c r="A2741" s="1">
        <v>322351</v>
      </c>
      <c r="B2741">
        <v>3</v>
      </c>
      <c r="C2741" s="1" t="s">
        <v>2762</v>
      </c>
      <c r="D2741">
        <v>4</v>
      </c>
      <c r="E2741">
        <v>9</v>
      </c>
      <c r="F2741">
        <v>21</v>
      </c>
      <c r="G2741">
        <v>2</v>
      </c>
      <c r="H2741">
        <v>14</v>
      </c>
      <c r="I2741">
        <v>-1</v>
      </c>
      <c r="J2741">
        <v>1</v>
      </c>
      <c r="K2741">
        <v>-1</v>
      </c>
      <c r="L2741">
        <v>12</v>
      </c>
      <c r="M2741">
        <v>1</v>
      </c>
      <c r="N2741">
        <v>-1</v>
      </c>
      <c r="O2741">
        <v>-1</v>
      </c>
      <c r="P2741">
        <v>-1</v>
      </c>
      <c r="Q2741">
        <v>-1</v>
      </c>
      <c r="R2741">
        <v>-1</v>
      </c>
      <c r="S2741">
        <v>0</v>
      </c>
      <c r="T2741">
        <v>169</v>
      </c>
      <c r="U2741">
        <v>54</v>
      </c>
      <c r="V2741">
        <v>18.907</v>
      </c>
      <c r="W2741">
        <v>-1</v>
      </c>
      <c r="X2741">
        <v>1</v>
      </c>
      <c r="Y2741">
        <v>3</v>
      </c>
      <c r="Z2741">
        <f>IF(AND(MIN(data!D2741:'data'!K2741, data!M2741:'data'!Y2741)&gt;=0, IF(data!L2741&lt;0, FALSE, data!L2741&lt;=95),COUNTA(data!D2741:'data'!Y2741)=22), 1, 0)</f>
        <v>0</v>
      </c>
      <c r="AA2741">
        <f>IF(data!D2741=3, IF(COUNTIFS(data!A:A, data!A2741, data!G:G, "&lt;&gt;2")=0, 1, 0), 0)</f>
        <v>0</v>
      </c>
      <c r="AB2741">
        <f>IF(AND(data!G2741=2, COUNTIFS(data!A:A, data!A2741, data!G:G, 2) = data!D2741), 1, 0)</f>
        <v>0</v>
      </c>
      <c r="AC2741" t="str">
        <f>IF(AB2741=1, data!D2741, "0")</f>
        <v>0</v>
      </c>
    </row>
    <row r="2742" spans="1:29" x14ac:dyDescent="0.25">
      <c r="A2742" s="1">
        <v>322351</v>
      </c>
      <c r="B2742">
        <v>4</v>
      </c>
      <c r="C2742" s="1" t="s">
        <v>2763</v>
      </c>
      <c r="D2742">
        <v>4</v>
      </c>
      <c r="E2742">
        <v>9</v>
      </c>
      <c r="F2742">
        <v>21</v>
      </c>
      <c r="G2742">
        <v>1</v>
      </c>
      <c r="H2742">
        <v>11</v>
      </c>
      <c r="I2742">
        <v>-1</v>
      </c>
      <c r="J2742">
        <v>1</v>
      </c>
      <c r="K2742">
        <v>-1</v>
      </c>
      <c r="L2742">
        <v>12</v>
      </c>
      <c r="M2742">
        <v>1</v>
      </c>
      <c r="N2742">
        <v>-1</v>
      </c>
      <c r="O2742">
        <v>-1</v>
      </c>
      <c r="P2742">
        <v>-1</v>
      </c>
      <c r="Q2742">
        <v>-1</v>
      </c>
      <c r="R2742">
        <v>-1</v>
      </c>
      <c r="S2742">
        <v>-2</v>
      </c>
      <c r="T2742">
        <v>141</v>
      </c>
      <c r="U2742">
        <v>37.299999999999997</v>
      </c>
      <c r="V2742">
        <v>18.762</v>
      </c>
      <c r="W2742">
        <v>-1</v>
      </c>
      <c r="X2742">
        <v>1</v>
      </c>
      <c r="Y2742">
        <v>3</v>
      </c>
      <c r="Z2742">
        <f>IF(AND(MIN(data!D2742:'data'!K2742, data!M2742:'data'!Y2742)&gt;=0, IF(data!L2742&lt;0, FALSE, data!L2742&lt;=95),COUNTA(data!D2742:'data'!Y2742)=22), 1, 0)</f>
        <v>0</v>
      </c>
      <c r="AA2742">
        <f>IF(data!D2742=3, IF(COUNTIFS(data!A:A, data!A2742, data!G:G, "&lt;&gt;2")=0, 1, 0), 0)</f>
        <v>0</v>
      </c>
      <c r="AB2742">
        <f>IF(AND(data!G2742=2, COUNTIFS(data!A:A, data!A2742, data!G:G, 2) = data!D2742), 1, 0)</f>
        <v>0</v>
      </c>
      <c r="AC2742" t="str">
        <f>IF(AB2742=1, data!D2742, "0")</f>
        <v>0</v>
      </c>
    </row>
    <row r="2743" spans="1:29" x14ac:dyDescent="0.25">
      <c r="A2743" s="1">
        <v>323051</v>
      </c>
      <c r="B2743">
        <v>1</v>
      </c>
      <c r="C2743" s="1" t="s">
        <v>2764</v>
      </c>
      <c r="D2743">
        <v>3</v>
      </c>
      <c r="E2743">
        <v>4</v>
      </c>
      <c r="F2743">
        <v>24</v>
      </c>
      <c r="G2743">
        <v>2</v>
      </c>
      <c r="H2743">
        <v>36</v>
      </c>
      <c r="I2743">
        <v>2</v>
      </c>
      <c r="J2743">
        <v>1</v>
      </c>
      <c r="K2743">
        <v>4</v>
      </c>
      <c r="L2743">
        <v>17</v>
      </c>
      <c r="M2743">
        <v>1</v>
      </c>
      <c r="N2743">
        <v>4</v>
      </c>
      <c r="O2743">
        <v>1</v>
      </c>
      <c r="P2743">
        <v>1</v>
      </c>
      <c r="Q2743">
        <v>16.37</v>
      </c>
      <c r="R2743">
        <v>-1</v>
      </c>
      <c r="S2743">
        <v>0</v>
      </c>
      <c r="T2743">
        <v>162.19999999999999</v>
      </c>
      <c r="U2743">
        <v>63.5</v>
      </c>
      <c r="V2743">
        <v>24.135999999999999</v>
      </c>
      <c r="W2743">
        <v>0.82099999999999995</v>
      </c>
      <c r="X2743">
        <v>1</v>
      </c>
      <c r="Y2743">
        <v>3</v>
      </c>
      <c r="Z2743">
        <f>IF(AND(MIN(data!D2743:'data'!K2743, data!M2743:'data'!Y2743)&gt;=0, IF(data!L2743&lt;0, FALSE, data!L2743&lt;=95),COUNTA(data!D2743:'data'!Y2743)=22), 1, 0)</f>
        <v>0</v>
      </c>
      <c r="AA2743">
        <f>IF(data!D2743=3, IF(COUNTIFS(data!A:A, data!A2743, data!G:G, "&lt;&gt;2")=0, 1, 0), 0)</f>
        <v>0</v>
      </c>
      <c r="AB2743">
        <f>IF(AND(data!G2743=2, COUNTIFS(data!A:A, data!A2743, data!G:G, 2) = data!D2743), 1, 0)</f>
        <v>0</v>
      </c>
      <c r="AC2743" t="str">
        <f>IF(AB2743=1, data!D2743, "0")</f>
        <v>0</v>
      </c>
    </row>
    <row r="2744" spans="1:29" x14ac:dyDescent="0.25">
      <c r="A2744" s="1">
        <v>323051</v>
      </c>
      <c r="B2744">
        <v>2</v>
      </c>
      <c r="C2744" s="1" t="s">
        <v>2765</v>
      </c>
      <c r="D2744">
        <v>3</v>
      </c>
      <c r="E2744">
        <v>4</v>
      </c>
      <c r="F2744">
        <v>24</v>
      </c>
      <c r="G2744">
        <v>1</v>
      </c>
      <c r="H2744">
        <v>11</v>
      </c>
      <c r="I2744">
        <v>-1</v>
      </c>
      <c r="J2744">
        <v>1</v>
      </c>
      <c r="K2744">
        <v>-1</v>
      </c>
      <c r="L2744">
        <v>17</v>
      </c>
      <c r="M2744">
        <v>1</v>
      </c>
      <c r="N2744">
        <v>-1</v>
      </c>
      <c r="O2744">
        <v>-1</v>
      </c>
      <c r="P2744">
        <v>-1</v>
      </c>
      <c r="Q2744">
        <v>-1</v>
      </c>
      <c r="R2744">
        <v>-1</v>
      </c>
      <c r="S2744">
        <v>-2</v>
      </c>
      <c r="T2744">
        <v>146.80000000000001</v>
      </c>
      <c r="U2744">
        <v>42.1</v>
      </c>
      <c r="V2744">
        <v>19.536000000000001</v>
      </c>
      <c r="W2744">
        <v>-1</v>
      </c>
      <c r="X2744">
        <v>1</v>
      </c>
      <c r="Y2744">
        <v>3</v>
      </c>
      <c r="Z2744">
        <f>IF(AND(MIN(data!D2744:'data'!K2744, data!M2744:'data'!Y2744)&gt;=0, IF(data!L2744&lt;0, FALSE, data!L2744&lt;=95),COUNTA(data!D2744:'data'!Y2744)=22), 1, 0)</f>
        <v>0</v>
      </c>
      <c r="AA2744">
        <f>IF(data!D2744=3, IF(COUNTIFS(data!A:A, data!A2744, data!G:G, "&lt;&gt;2")=0, 1, 0), 0)</f>
        <v>0</v>
      </c>
      <c r="AB2744">
        <f>IF(AND(data!G2744=2, COUNTIFS(data!A:A, data!A2744, data!G:G, 2) = data!D2744), 1, 0)</f>
        <v>0</v>
      </c>
      <c r="AC2744" t="str">
        <f>IF(AB2744=1, data!D2744, "0")</f>
        <v>0</v>
      </c>
    </row>
    <row r="2745" spans="1:29" x14ac:dyDescent="0.25">
      <c r="A2745" s="1">
        <v>323051</v>
      </c>
      <c r="B2745">
        <v>3</v>
      </c>
      <c r="C2745" s="1" t="s">
        <v>2766</v>
      </c>
      <c r="D2745">
        <v>3</v>
      </c>
      <c r="E2745">
        <v>4</v>
      </c>
      <c r="F2745">
        <v>24</v>
      </c>
      <c r="G2745">
        <v>1</v>
      </c>
      <c r="H2745">
        <v>8</v>
      </c>
      <c r="I2745">
        <v>-1</v>
      </c>
      <c r="J2745">
        <v>1</v>
      </c>
      <c r="K2745">
        <v>-1</v>
      </c>
      <c r="L2745">
        <v>17</v>
      </c>
      <c r="M2745">
        <v>1</v>
      </c>
      <c r="N2745">
        <v>-1</v>
      </c>
      <c r="O2745">
        <v>-1</v>
      </c>
      <c r="P2745">
        <v>-1</v>
      </c>
      <c r="Q2745">
        <v>-1</v>
      </c>
      <c r="R2745">
        <v>-1</v>
      </c>
      <c r="S2745">
        <v>-2</v>
      </c>
      <c r="T2745">
        <v>133.19999999999999</v>
      </c>
      <c r="U2745">
        <v>31.4</v>
      </c>
      <c r="V2745">
        <v>17.698</v>
      </c>
      <c r="W2745">
        <v>-1</v>
      </c>
      <c r="X2745">
        <v>1</v>
      </c>
      <c r="Y2745">
        <v>3</v>
      </c>
      <c r="Z2745">
        <f>IF(AND(MIN(data!D2745:'data'!K2745, data!M2745:'data'!Y2745)&gt;=0, IF(data!L2745&lt;0, FALSE, data!L2745&lt;=95),COUNTA(data!D2745:'data'!Y2745)=22), 1, 0)</f>
        <v>0</v>
      </c>
      <c r="AA2745">
        <f>IF(data!D2745=3, IF(COUNTIFS(data!A:A, data!A2745, data!G:G, "&lt;&gt;2")=0, 1, 0), 0)</f>
        <v>0</v>
      </c>
      <c r="AB2745">
        <f>IF(AND(data!G2745=2, COUNTIFS(data!A:A, data!A2745, data!G:G, 2) = data!D2745), 1, 0)</f>
        <v>0</v>
      </c>
      <c r="AC2745" t="str">
        <f>IF(AB2745=1, data!D2745, "0")</f>
        <v>0</v>
      </c>
    </row>
    <row r="2746" spans="1:29" x14ac:dyDescent="0.25">
      <c r="A2746" s="1">
        <v>323151</v>
      </c>
      <c r="B2746">
        <v>1</v>
      </c>
      <c r="C2746" s="1" t="s">
        <v>2767</v>
      </c>
      <c r="D2746">
        <v>1</v>
      </c>
      <c r="E2746">
        <v>4</v>
      </c>
      <c r="F2746">
        <v>24</v>
      </c>
      <c r="G2746">
        <v>1</v>
      </c>
      <c r="H2746">
        <v>29</v>
      </c>
      <c r="I2746">
        <v>2</v>
      </c>
      <c r="J2746">
        <v>1</v>
      </c>
      <c r="K2746">
        <v>4</v>
      </c>
      <c r="L2746">
        <v>13</v>
      </c>
      <c r="M2746">
        <v>1</v>
      </c>
      <c r="N2746">
        <v>3</v>
      </c>
      <c r="O2746">
        <v>5</v>
      </c>
      <c r="P2746">
        <v>1</v>
      </c>
      <c r="Q2746">
        <v>25.902000000000001</v>
      </c>
      <c r="R2746">
        <v>-1</v>
      </c>
      <c r="S2746">
        <v>5</v>
      </c>
      <c r="T2746">
        <v>180.8</v>
      </c>
      <c r="U2746">
        <v>91.2</v>
      </c>
      <c r="V2746">
        <v>27.9</v>
      </c>
      <c r="W2746">
        <v>-1</v>
      </c>
      <c r="X2746">
        <v>2</v>
      </c>
      <c r="Y2746">
        <v>3</v>
      </c>
      <c r="Z2746">
        <f>IF(AND(MIN(data!D2746:'data'!K2746, data!M2746:'data'!Y2746)&gt;=0, IF(data!L2746&lt;0, FALSE, data!L2746&lt;=95),COUNTA(data!D2746:'data'!Y2746)=22), 1, 0)</f>
        <v>0</v>
      </c>
      <c r="AA2746">
        <f>IF(data!D2746=3, IF(COUNTIFS(data!A:A, data!A2746, data!G:G, "&lt;&gt;2")=0, 1, 0), 0)</f>
        <v>0</v>
      </c>
      <c r="AB2746">
        <f>IF(AND(data!G2746=2, COUNTIFS(data!A:A, data!A2746, data!G:G, 2) = data!D2746), 1, 0)</f>
        <v>0</v>
      </c>
      <c r="AC2746" t="str">
        <f>IF(AB2746=1, data!D2746, "0")</f>
        <v>0</v>
      </c>
    </row>
    <row r="2747" spans="1:29" x14ac:dyDescent="0.25">
      <c r="A2747" s="1">
        <v>323181</v>
      </c>
      <c r="B2747">
        <v>1</v>
      </c>
      <c r="C2747" s="1" t="s">
        <v>2768</v>
      </c>
      <c r="D2747">
        <v>2</v>
      </c>
      <c r="E2747">
        <v>4</v>
      </c>
      <c r="F2747">
        <v>24</v>
      </c>
      <c r="G2747">
        <v>1</v>
      </c>
      <c r="H2747">
        <v>46</v>
      </c>
      <c r="I2747">
        <v>4</v>
      </c>
      <c r="J2747">
        <v>1</v>
      </c>
      <c r="K2747">
        <v>7</v>
      </c>
      <c r="L2747">
        <v>7</v>
      </c>
      <c r="M2747">
        <v>3</v>
      </c>
      <c r="N2747">
        <v>4</v>
      </c>
      <c r="O2747">
        <v>1</v>
      </c>
      <c r="P2747">
        <v>1</v>
      </c>
      <c r="Q2747">
        <v>0.11600000000000001</v>
      </c>
      <c r="R2747">
        <v>-1</v>
      </c>
      <c r="S2747">
        <v>8</v>
      </c>
      <c r="T2747">
        <v>178.5</v>
      </c>
      <c r="U2747">
        <v>69.5</v>
      </c>
      <c r="V2747">
        <v>21.812999999999999</v>
      </c>
      <c r="W2747">
        <v>-1</v>
      </c>
      <c r="X2747">
        <v>1</v>
      </c>
      <c r="Y2747">
        <v>3</v>
      </c>
      <c r="Z2747">
        <f>IF(AND(MIN(data!D2747:'data'!K2747, data!M2747:'data'!Y2747)&gt;=0, IF(data!L2747&lt;0, FALSE, data!L2747&lt;=95),COUNTA(data!D2747:'data'!Y2747)=22), 1, 0)</f>
        <v>0</v>
      </c>
      <c r="AA2747">
        <f>IF(data!D2747=3, IF(COUNTIFS(data!A:A, data!A2747, data!G:G, "&lt;&gt;2")=0, 1, 0), 0)</f>
        <v>0</v>
      </c>
      <c r="AB2747">
        <f>IF(AND(data!G2747=2, COUNTIFS(data!A:A, data!A2747, data!G:G, 2) = data!D2747), 1, 0)</f>
        <v>0</v>
      </c>
      <c r="AC2747" t="str">
        <f>IF(AB2747=1, data!D2747, "0")</f>
        <v>0</v>
      </c>
    </row>
    <row r="2748" spans="1:29" x14ac:dyDescent="0.25">
      <c r="A2748" s="1">
        <v>323181</v>
      </c>
      <c r="B2748">
        <v>2</v>
      </c>
      <c r="C2748" s="1" t="s">
        <v>2769</v>
      </c>
      <c r="D2748">
        <v>2</v>
      </c>
      <c r="E2748">
        <v>4</v>
      </c>
      <c r="F2748">
        <v>24</v>
      </c>
      <c r="G2748">
        <v>2</v>
      </c>
      <c r="H2748">
        <v>52</v>
      </c>
      <c r="I2748">
        <v>4</v>
      </c>
      <c r="J2748">
        <v>1</v>
      </c>
      <c r="K2748">
        <v>7</v>
      </c>
      <c r="L2748">
        <v>7</v>
      </c>
      <c r="M2748">
        <v>4</v>
      </c>
      <c r="N2748">
        <v>4</v>
      </c>
      <c r="O2748">
        <v>1</v>
      </c>
      <c r="P2748">
        <v>1</v>
      </c>
      <c r="Q2748">
        <v>8.6999999999999994E-2</v>
      </c>
      <c r="R2748">
        <v>-1</v>
      </c>
      <c r="S2748">
        <v>4</v>
      </c>
      <c r="T2748">
        <v>159.4</v>
      </c>
      <c r="U2748">
        <v>72.8</v>
      </c>
      <c r="V2748">
        <v>28.652000000000001</v>
      </c>
      <c r="W2748">
        <v>-1</v>
      </c>
      <c r="X2748">
        <v>2</v>
      </c>
      <c r="Y2748">
        <v>1</v>
      </c>
      <c r="Z2748">
        <f>IF(AND(MIN(data!D2748:'data'!K2748, data!M2748:'data'!Y2748)&gt;=0, IF(data!L2748&lt;0, FALSE, data!L2748&lt;=95),COUNTA(data!D2748:'data'!Y2748)=22), 1, 0)</f>
        <v>0</v>
      </c>
      <c r="AA2748">
        <f>IF(data!D2748=3, IF(COUNTIFS(data!A:A, data!A2748, data!G:G, "&lt;&gt;2")=0, 1, 0), 0)</f>
        <v>0</v>
      </c>
      <c r="AB2748">
        <f>IF(AND(data!G2748=2, COUNTIFS(data!A:A, data!A2748, data!G:G, 2) = data!D2748), 1, 0)</f>
        <v>0</v>
      </c>
      <c r="AC2748" t="str">
        <f>IF(AB2748=1, data!D2748, "0")</f>
        <v>0</v>
      </c>
    </row>
    <row r="2749" spans="1:29" x14ac:dyDescent="0.25">
      <c r="A2749" s="1">
        <v>323201</v>
      </c>
      <c r="B2749">
        <v>1</v>
      </c>
      <c r="C2749" s="1" t="s">
        <v>2770</v>
      </c>
      <c r="D2749">
        <v>1</v>
      </c>
      <c r="E2749">
        <v>4</v>
      </c>
      <c r="F2749">
        <v>24</v>
      </c>
      <c r="G2749">
        <v>2</v>
      </c>
      <c r="H2749">
        <v>76</v>
      </c>
      <c r="I2749">
        <v>5</v>
      </c>
      <c r="J2749">
        <v>1</v>
      </c>
      <c r="K2749">
        <v>7</v>
      </c>
      <c r="L2749">
        <v>7</v>
      </c>
      <c r="M2749">
        <v>4</v>
      </c>
      <c r="N2749">
        <v>1</v>
      </c>
      <c r="O2749">
        <v>5</v>
      </c>
      <c r="P2749">
        <v>1</v>
      </c>
      <c r="Q2749">
        <v>8.4190000000000005</v>
      </c>
      <c r="R2749">
        <v>-1</v>
      </c>
      <c r="S2749">
        <v>4</v>
      </c>
      <c r="T2749">
        <v>171.2</v>
      </c>
      <c r="U2749">
        <v>74.7</v>
      </c>
      <c r="V2749">
        <v>25.486999999999998</v>
      </c>
      <c r="W2749">
        <v>0.92</v>
      </c>
      <c r="X2749">
        <v>1</v>
      </c>
      <c r="Y2749">
        <v>3</v>
      </c>
      <c r="Z2749">
        <f>IF(AND(MIN(data!D2749:'data'!K2749, data!M2749:'data'!Y2749)&gt;=0, IF(data!L2749&lt;0, FALSE, data!L2749&lt;=95),COUNTA(data!D2749:'data'!Y2749)=22), 1, 0)</f>
        <v>0</v>
      </c>
      <c r="AA2749">
        <f>IF(data!D2749=3, IF(COUNTIFS(data!A:A, data!A2749, data!G:G, "&lt;&gt;2")=0, 1, 0), 0)</f>
        <v>0</v>
      </c>
      <c r="AB2749">
        <f>IF(AND(data!G2749=2, COUNTIFS(data!A:A, data!A2749, data!G:G, 2) = data!D2749), 1, 0)</f>
        <v>1</v>
      </c>
      <c r="AC2749">
        <f>IF(AB2749=1, data!D2749, "0")</f>
        <v>1</v>
      </c>
    </row>
    <row r="2750" spans="1:29" x14ac:dyDescent="0.25">
      <c r="A2750" s="1">
        <v>323251</v>
      </c>
      <c r="B2750">
        <v>1</v>
      </c>
      <c r="C2750" s="1" t="s">
        <v>2771</v>
      </c>
      <c r="D2750">
        <v>3</v>
      </c>
      <c r="E2750">
        <v>4</v>
      </c>
      <c r="F2750">
        <v>24</v>
      </c>
      <c r="G2750">
        <v>2</v>
      </c>
      <c r="H2750">
        <v>34</v>
      </c>
      <c r="I2750">
        <v>1</v>
      </c>
      <c r="J2750">
        <v>1</v>
      </c>
      <c r="K2750">
        <v>5</v>
      </c>
      <c r="L2750">
        <v>7</v>
      </c>
      <c r="M2750">
        <v>1</v>
      </c>
      <c r="N2750">
        <v>4</v>
      </c>
      <c r="O2750">
        <v>1</v>
      </c>
      <c r="P2750">
        <v>1</v>
      </c>
      <c r="Q2750">
        <v>4.2450000000000001</v>
      </c>
      <c r="R2750">
        <v>-1</v>
      </c>
      <c r="S2750">
        <v>4</v>
      </c>
      <c r="T2750">
        <v>167.5</v>
      </c>
      <c r="U2750">
        <v>90.3</v>
      </c>
      <c r="V2750">
        <v>32.185000000000002</v>
      </c>
      <c r="W2750">
        <v>0.94899999999999995</v>
      </c>
      <c r="X2750">
        <v>2</v>
      </c>
      <c r="Y2750">
        <v>3</v>
      </c>
      <c r="Z2750">
        <f>IF(AND(MIN(data!D2750:'data'!K2750, data!M2750:'data'!Y2750)&gt;=0, IF(data!L2750&lt;0, FALSE, data!L2750&lt;=95),COUNTA(data!D2750:'data'!Y2750)=22), 1, 0)</f>
        <v>0</v>
      </c>
      <c r="AA2750">
        <f>IF(data!D2750=3, IF(COUNTIFS(data!A:A, data!A2750, data!G:G, "&lt;&gt;2")=0, 1, 0), 0)</f>
        <v>0</v>
      </c>
      <c r="AB2750">
        <f>IF(AND(data!G2750=2, COUNTIFS(data!A:A, data!A2750, data!G:G, 2) = data!D2750), 1, 0)</f>
        <v>0</v>
      </c>
      <c r="AC2750" t="str">
        <f>IF(AB2750=1, data!D2750, "0")</f>
        <v>0</v>
      </c>
    </row>
    <row r="2751" spans="1:29" x14ac:dyDescent="0.25">
      <c r="A2751" s="1">
        <v>323251</v>
      </c>
      <c r="B2751">
        <v>2</v>
      </c>
      <c r="C2751" s="1" t="s">
        <v>2772</v>
      </c>
      <c r="D2751">
        <v>3</v>
      </c>
      <c r="E2751">
        <v>4</v>
      </c>
      <c r="F2751">
        <v>24</v>
      </c>
      <c r="G2751">
        <v>1</v>
      </c>
      <c r="H2751">
        <v>13</v>
      </c>
      <c r="I2751">
        <v>-1</v>
      </c>
      <c r="J2751">
        <v>2</v>
      </c>
      <c r="K2751">
        <v>-1</v>
      </c>
      <c r="L2751">
        <v>7</v>
      </c>
      <c r="M2751">
        <v>1</v>
      </c>
      <c r="N2751">
        <v>-1</v>
      </c>
      <c r="O2751">
        <v>-1</v>
      </c>
      <c r="P2751">
        <v>-1</v>
      </c>
      <c r="Q2751">
        <v>-1</v>
      </c>
      <c r="R2751">
        <v>-1</v>
      </c>
      <c r="S2751">
        <v>2</v>
      </c>
      <c r="T2751">
        <v>167.9</v>
      </c>
      <c r="U2751">
        <v>72.7</v>
      </c>
      <c r="V2751">
        <v>25.789000000000001</v>
      </c>
      <c r="W2751">
        <v>-1</v>
      </c>
      <c r="X2751">
        <v>2</v>
      </c>
      <c r="Y2751">
        <v>3</v>
      </c>
      <c r="Z2751">
        <f>IF(AND(MIN(data!D2751:'data'!K2751, data!M2751:'data'!Y2751)&gt;=0, IF(data!L2751&lt;0, FALSE, data!L2751&lt;=95),COUNTA(data!D2751:'data'!Y2751)=22), 1, 0)</f>
        <v>0</v>
      </c>
      <c r="AA2751">
        <f>IF(data!D2751=3, IF(COUNTIFS(data!A:A, data!A2751, data!G:G, "&lt;&gt;2")=0, 1, 0), 0)</f>
        <v>0</v>
      </c>
      <c r="AB2751">
        <f>IF(AND(data!G2751=2, COUNTIFS(data!A:A, data!A2751, data!G:G, 2) = data!D2751), 1, 0)</f>
        <v>0</v>
      </c>
      <c r="AC2751" t="str">
        <f>IF(AB2751=1, data!D2751, "0")</f>
        <v>0</v>
      </c>
    </row>
    <row r="2752" spans="1:29" x14ac:dyDescent="0.25">
      <c r="A2752" s="1">
        <v>323251</v>
      </c>
      <c r="B2752">
        <v>3</v>
      </c>
      <c r="C2752" s="1" t="s">
        <v>2773</v>
      </c>
      <c r="D2752">
        <v>3</v>
      </c>
      <c r="E2752">
        <v>4</v>
      </c>
      <c r="F2752">
        <v>24</v>
      </c>
      <c r="G2752">
        <v>2</v>
      </c>
      <c r="H2752">
        <v>2</v>
      </c>
      <c r="I2752">
        <v>-1</v>
      </c>
      <c r="J2752">
        <v>1</v>
      </c>
      <c r="K2752">
        <v>-1</v>
      </c>
      <c r="L2752">
        <v>7</v>
      </c>
      <c r="M2752">
        <v>1</v>
      </c>
      <c r="N2752">
        <v>-1</v>
      </c>
      <c r="O2752">
        <v>-1</v>
      </c>
      <c r="P2752">
        <v>-1</v>
      </c>
      <c r="Q2752">
        <v>-1</v>
      </c>
      <c r="R2752">
        <v>-1</v>
      </c>
      <c r="S2752">
        <v>-2</v>
      </c>
      <c r="T2752">
        <v>91.5</v>
      </c>
      <c r="U2752">
        <v>14.6</v>
      </c>
      <c r="V2752">
        <v>17.439</v>
      </c>
      <c r="W2752">
        <v>-1</v>
      </c>
      <c r="X2752">
        <v>-2</v>
      </c>
      <c r="Y2752">
        <v>-2</v>
      </c>
      <c r="Z2752">
        <f>IF(AND(MIN(data!D2752:'data'!K2752, data!M2752:'data'!Y2752)&gt;=0, IF(data!L2752&lt;0, FALSE, data!L2752&lt;=95),COUNTA(data!D2752:'data'!Y2752)=22), 1, 0)</f>
        <v>0</v>
      </c>
      <c r="AA2752">
        <f>IF(data!D2752=3, IF(COUNTIFS(data!A:A, data!A2752, data!G:G, "&lt;&gt;2")=0, 1, 0), 0)</f>
        <v>0</v>
      </c>
      <c r="AB2752">
        <f>IF(AND(data!G2752=2, COUNTIFS(data!A:A, data!A2752, data!G:G, 2) = data!D2752), 1, 0)</f>
        <v>0</v>
      </c>
      <c r="AC2752" t="str">
        <f>IF(AB2752=1, data!D2752, "0")</f>
        <v>0</v>
      </c>
    </row>
    <row r="2753" spans="1:29" x14ac:dyDescent="0.25">
      <c r="A2753" s="1">
        <v>323341</v>
      </c>
      <c r="B2753">
        <v>1</v>
      </c>
      <c r="C2753" s="1" t="s">
        <v>2774</v>
      </c>
      <c r="D2753">
        <v>5</v>
      </c>
      <c r="E2753">
        <v>4</v>
      </c>
      <c r="F2753">
        <v>24</v>
      </c>
      <c r="G2753">
        <v>1</v>
      </c>
      <c r="H2753">
        <v>47</v>
      </c>
      <c r="I2753">
        <v>2</v>
      </c>
      <c r="J2753">
        <v>1</v>
      </c>
      <c r="K2753">
        <v>7</v>
      </c>
      <c r="L2753">
        <v>9</v>
      </c>
      <c r="M2753">
        <v>2</v>
      </c>
      <c r="N2753">
        <v>4</v>
      </c>
      <c r="O2753">
        <v>3</v>
      </c>
      <c r="P2753">
        <v>1</v>
      </c>
      <c r="Q2753">
        <v>28.029</v>
      </c>
      <c r="R2753">
        <v>-1</v>
      </c>
      <c r="S2753">
        <v>1</v>
      </c>
      <c r="T2753">
        <v>166.1</v>
      </c>
      <c r="U2753">
        <v>53.4</v>
      </c>
      <c r="V2753">
        <v>19.355</v>
      </c>
      <c r="W2753">
        <v>-1</v>
      </c>
      <c r="X2753">
        <v>3</v>
      </c>
      <c r="Y2753">
        <v>2</v>
      </c>
      <c r="Z2753">
        <f>IF(AND(MIN(data!D2753:'data'!K2753, data!M2753:'data'!Y2753)&gt;=0, IF(data!L2753&lt;0, FALSE, data!L2753&lt;=95),COUNTA(data!D2753:'data'!Y2753)=22), 1, 0)</f>
        <v>0</v>
      </c>
      <c r="AA2753">
        <f>IF(data!D2753=3, IF(COUNTIFS(data!A:A, data!A2753, data!G:G, "&lt;&gt;2")=0, 1, 0), 0)</f>
        <v>0</v>
      </c>
      <c r="AB2753">
        <f>IF(AND(data!G2753=2, COUNTIFS(data!A:A, data!A2753, data!G:G, 2) = data!D2753), 1, 0)</f>
        <v>0</v>
      </c>
      <c r="AC2753" t="str">
        <f>IF(AB2753=1, data!D2753, "0")</f>
        <v>0</v>
      </c>
    </row>
    <row r="2754" spans="1:29" x14ac:dyDescent="0.25">
      <c r="A2754" s="1">
        <v>323341</v>
      </c>
      <c r="B2754">
        <v>2</v>
      </c>
      <c r="C2754" s="1" t="s">
        <v>2775</v>
      </c>
      <c r="D2754">
        <v>5</v>
      </c>
      <c r="E2754">
        <v>4</v>
      </c>
      <c r="F2754">
        <v>24</v>
      </c>
      <c r="G2754">
        <v>2</v>
      </c>
      <c r="H2754">
        <v>37</v>
      </c>
      <c r="I2754">
        <v>2</v>
      </c>
      <c r="J2754">
        <v>1</v>
      </c>
      <c r="K2754">
        <v>5</v>
      </c>
      <c r="L2754">
        <v>9</v>
      </c>
      <c r="M2754">
        <v>2</v>
      </c>
      <c r="N2754">
        <v>2</v>
      </c>
      <c r="O2754">
        <v>5</v>
      </c>
      <c r="P2754">
        <v>1</v>
      </c>
      <c r="Q2754">
        <v>11.26</v>
      </c>
      <c r="R2754">
        <v>-1</v>
      </c>
      <c r="S2754">
        <v>0</v>
      </c>
      <c r="T2754">
        <v>150.1</v>
      </c>
      <c r="U2754">
        <v>62</v>
      </c>
      <c r="V2754">
        <v>27.518999999999998</v>
      </c>
      <c r="W2754">
        <v>-1</v>
      </c>
      <c r="X2754">
        <v>2</v>
      </c>
      <c r="Y2754">
        <v>1</v>
      </c>
      <c r="Z2754">
        <f>IF(AND(MIN(data!D2754:'data'!K2754, data!M2754:'data'!Y2754)&gt;=0, IF(data!L2754&lt;0, FALSE, data!L2754&lt;=95),COUNTA(data!D2754:'data'!Y2754)=22), 1, 0)</f>
        <v>0</v>
      </c>
      <c r="AA2754">
        <f>IF(data!D2754=3, IF(COUNTIFS(data!A:A, data!A2754, data!G:G, "&lt;&gt;2")=0, 1, 0), 0)</f>
        <v>0</v>
      </c>
      <c r="AB2754">
        <f>IF(AND(data!G2754=2, COUNTIFS(data!A:A, data!A2754, data!G:G, 2) = data!D2754), 1, 0)</f>
        <v>0</v>
      </c>
      <c r="AC2754" t="str">
        <f>IF(AB2754=1, data!D2754, "0")</f>
        <v>0</v>
      </c>
    </row>
    <row r="2755" spans="1:29" x14ac:dyDescent="0.25">
      <c r="A2755" s="1">
        <v>323341</v>
      </c>
      <c r="B2755">
        <v>3</v>
      </c>
      <c r="C2755" s="1" t="s">
        <v>2776</v>
      </c>
      <c r="D2755">
        <v>5</v>
      </c>
      <c r="E2755">
        <v>4</v>
      </c>
      <c r="F2755">
        <v>24</v>
      </c>
      <c r="G2755">
        <v>2</v>
      </c>
      <c r="H2755">
        <v>17</v>
      </c>
      <c r="I2755">
        <v>1</v>
      </c>
      <c r="J2755">
        <v>1</v>
      </c>
      <c r="K2755">
        <v>5</v>
      </c>
      <c r="L2755">
        <v>9</v>
      </c>
      <c r="M2755">
        <v>2</v>
      </c>
      <c r="N2755">
        <v>4</v>
      </c>
      <c r="O2755">
        <v>1</v>
      </c>
      <c r="P2755">
        <v>1</v>
      </c>
      <c r="Q2755">
        <v>7.8940000000000001</v>
      </c>
      <c r="R2755">
        <v>1</v>
      </c>
      <c r="S2755">
        <v>0</v>
      </c>
      <c r="T2755">
        <v>154.80000000000001</v>
      </c>
      <c r="U2755">
        <v>46</v>
      </c>
      <c r="V2755">
        <v>19.196000000000002</v>
      </c>
      <c r="W2755">
        <v>-1</v>
      </c>
      <c r="X2755">
        <v>3</v>
      </c>
      <c r="Y2755">
        <v>3</v>
      </c>
      <c r="Z2755">
        <f>IF(AND(MIN(data!D2755:'data'!K2755, data!M2755:'data'!Y2755)&gt;=0, IF(data!L2755&lt;0, FALSE, data!L2755&lt;=95),COUNTA(data!D2755:'data'!Y2755)=22), 1, 0)</f>
        <v>0</v>
      </c>
      <c r="AA2755">
        <f>IF(data!D2755=3, IF(COUNTIFS(data!A:A, data!A2755, data!G:G, "&lt;&gt;2")=0, 1, 0), 0)</f>
        <v>0</v>
      </c>
      <c r="AB2755">
        <f>IF(AND(data!G2755=2, COUNTIFS(data!A:A, data!A2755, data!G:G, 2) = data!D2755), 1, 0)</f>
        <v>0</v>
      </c>
      <c r="AC2755" t="str">
        <f>IF(AB2755=1, data!D2755, "0")</f>
        <v>0</v>
      </c>
    </row>
    <row r="2756" spans="1:29" x14ac:dyDescent="0.25">
      <c r="A2756" s="1">
        <v>323341</v>
      </c>
      <c r="B2756">
        <v>4</v>
      </c>
      <c r="C2756" s="1" t="s">
        <v>2777</v>
      </c>
      <c r="D2756">
        <v>5</v>
      </c>
      <c r="E2756">
        <v>4</v>
      </c>
      <c r="F2756">
        <v>24</v>
      </c>
      <c r="G2756">
        <v>2</v>
      </c>
      <c r="H2756">
        <v>13</v>
      </c>
      <c r="I2756">
        <v>-1</v>
      </c>
      <c r="J2756">
        <v>1</v>
      </c>
      <c r="K2756">
        <v>-1</v>
      </c>
      <c r="L2756">
        <v>9</v>
      </c>
      <c r="M2756">
        <v>2</v>
      </c>
      <c r="N2756">
        <v>-1</v>
      </c>
      <c r="O2756">
        <v>-1</v>
      </c>
      <c r="P2756">
        <v>-1</v>
      </c>
      <c r="Q2756">
        <v>-1</v>
      </c>
      <c r="R2756">
        <v>-1</v>
      </c>
      <c r="S2756">
        <v>0</v>
      </c>
      <c r="T2756">
        <v>148.69999999999999</v>
      </c>
      <c r="U2756">
        <v>47.8</v>
      </c>
      <c r="V2756">
        <v>21.617999999999999</v>
      </c>
      <c r="W2756">
        <v>-1</v>
      </c>
      <c r="X2756">
        <v>1</v>
      </c>
      <c r="Y2756">
        <v>3</v>
      </c>
      <c r="Z2756">
        <f>IF(AND(MIN(data!D2756:'data'!K2756, data!M2756:'data'!Y2756)&gt;=0, IF(data!L2756&lt;0, FALSE, data!L2756&lt;=95),COUNTA(data!D2756:'data'!Y2756)=22), 1, 0)</f>
        <v>0</v>
      </c>
      <c r="AA2756">
        <f>IF(data!D2756=3, IF(COUNTIFS(data!A:A, data!A2756, data!G:G, "&lt;&gt;2")=0, 1, 0), 0)</f>
        <v>0</v>
      </c>
      <c r="AB2756">
        <f>IF(AND(data!G2756=2, COUNTIFS(data!A:A, data!A2756, data!G:G, 2) = data!D2756), 1, 0)</f>
        <v>0</v>
      </c>
      <c r="AC2756" t="str">
        <f>IF(AB2756=1, data!D2756, "0")</f>
        <v>0</v>
      </c>
    </row>
    <row r="2757" spans="1:29" x14ac:dyDescent="0.25">
      <c r="A2757" s="1">
        <v>323341</v>
      </c>
      <c r="B2757">
        <v>5</v>
      </c>
      <c r="C2757" s="1" t="s">
        <v>2778</v>
      </c>
      <c r="D2757">
        <v>5</v>
      </c>
      <c r="E2757">
        <v>4</v>
      </c>
      <c r="F2757">
        <v>24</v>
      </c>
      <c r="G2757">
        <v>2</v>
      </c>
      <c r="H2757">
        <v>0</v>
      </c>
      <c r="I2757">
        <v>-1</v>
      </c>
      <c r="J2757">
        <v>1</v>
      </c>
      <c r="K2757">
        <v>-1</v>
      </c>
      <c r="L2757">
        <v>9</v>
      </c>
      <c r="M2757">
        <v>1</v>
      </c>
      <c r="N2757">
        <v>-1</v>
      </c>
      <c r="O2757">
        <v>-1</v>
      </c>
      <c r="P2757">
        <v>-1</v>
      </c>
      <c r="Q2757">
        <v>-1</v>
      </c>
      <c r="R2757">
        <v>-1</v>
      </c>
      <c r="S2757">
        <v>-2</v>
      </c>
      <c r="T2757">
        <v>-1</v>
      </c>
      <c r="U2757">
        <v>8.6999999999999993</v>
      </c>
      <c r="V2757">
        <v>-1</v>
      </c>
      <c r="W2757">
        <v>-1</v>
      </c>
      <c r="X2757">
        <v>-2</v>
      </c>
      <c r="Y2757">
        <v>-2</v>
      </c>
      <c r="Z2757">
        <f>IF(AND(MIN(data!D2757:'data'!K2757, data!M2757:'data'!Y2757)&gt;=0, IF(data!L2757&lt;0, FALSE, data!L2757&lt;=95),COUNTA(data!D2757:'data'!Y2757)=22), 1, 0)</f>
        <v>0</v>
      </c>
      <c r="AA2757">
        <f>IF(data!D2757=3, IF(COUNTIFS(data!A:A, data!A2757, data!G:G, "&lt;&gt;2")=0, 1, 0), 0)</f>
        <v>0</v>
      </c>
      <c r="AB2757">
        <f>IF(AND(data!G2757=2, COUNTIFS(data!A:A, data!A2757, data!G:G, 2) = data!D2757), 1, 0)</f>
        <v>0</v>
      </c>
      <c r="AC2757" t="str">
        <f>IF(AB2757=1, data!D2757, "0")</f>
        <v>0</v>
      </c>
    </row>
    <row r="2758" spans="1:29" x14ac:dyDescent="0.25">
      <c r="A2758" s="1">
        <v>323351</v>
      </c>
      <c r="B2758">
        <v>1</v>
      </c>
      <c r="C2758" s="1" t="s">
        <v>2779</v>
      </c>
      <c r="D2758">
        <v>2</v>
      </c>
      <c r="E2758">
        <v>4</v>
      </c>
      <c r="F2758">
        <v>24</v>
      </c>
      <c r="G2758">
        <v>1</v>
      </c>
      <c r="H2758">
        <v>51</v>
      </c>
      <c r="I2758">
        <v>2</v>
      </c>
      <c r="J2758">
        <v>1</v>
      </c>
      <c r="K2758">
        <v>4</v>
      </c>
      <c r="L2758">
        <v>15</v>
      </c>
      <c r="M2758">
        <v>1</v>
      </c>
      <c r="N2758">
        <v>3</v>
      </c>
      <c r="O2758">
        <v>5</v>
      </c>
      <c r="P2758">
        <v>1</v>
      </c>
      <c r="Q2758">
        <v>10.808</v>
      </c>
      <c r="R2758">
        <v>-1</v>
      </c>
      <c r="S2758">
        <v>0</v>
      </c>
      <c r="T2758">
        <v>180</v>
      </c>
      <c r="U2758">
        <v>112.3</v>
      </c>
      <c r="V2758">
        <v>34.659999999999997</v>
      </c>
      <c r="W2758">
        <v>0.96199999999999997</v>
      </c>
      <c r="X2758">
        <v>2</v>
      </c>
      <c r="Y2758">
        <v>1</v>
      </c>
      <c r="Z2758">
        <f>IF(AND(MIN(data!D2758:'data'!K2758, data!M2758:'data'!Y2758)&gt;=0, IF(data!L2758&lt;0, FALSE, data!L2758&lt;=95),COUNTA(data!D2758:'data'!Y2758)=22), 1, 0)</f>
        <v>0</v>
      </c>
      <c r="AA2758">
        <f>IF(data!D2758=3, IF(COUNTIFS(data!A:A, data!A2758, data!G:G, "&lt;&gt;2")=0, 1, 0), 0)</f>
        <v>0</v>
      </c>
      <c r="AB2758">
        <f>IF(AND(data!G2758=2, COUNTIFS(data!A:A, data!A2758, data!G:G, 2) = data!D2758), 1, 0)</f>
        <v>0</v>
      </c>
      <c r="AC2758" t="str">
        <f>IF(AB2758=1, data!D2758, "0")</f>
        <v>0</v>
      </c>
    </row>
    <row r="2759" spans="1:29" x14ac:dyDescent="0.25">
      <c r="A2759" s="1">
        <v>323351</v>
      </c>
      <c r="B2759">
        <v>2</v>
      </c>
      <c r="C2759" s="1" t="s">
        <v>2780</v>
      </c>
      <c r="D2759">
        <v>2</v>
      </c>
      <c r="E2759">
        <v>4</v>
      </c>
      <c r="F2759">
        <v>24</v>
      </c>
      <c r="G2759">
        <v>2</v>
      </c>
      <c r="H2759">
        <v>48</v>
      </c>
      <c r="I2759">
        <v>2</v>
      </c>
      <c r="J2759">
        <v>1</v>
      </c>
      <c r="K2759">
        <v>7</v>
      </c>
      <c r="L2759">
        <v>15</v>
      </c>
      <c r="M2759">
        <v>1</v>
      </c>
      <c r="N2759">
        <v>1</v>
      </c>
      <c r="O2759">
        <v>5</v>
      </c>
      <c r="P2759">
        <v>1</v>
      </c>
      <c r="Q2759">
        <v>3.8370000000000002</v>
      </c>
      <c r="R2759">
        <v>-1</v>
      </c>
      <c r="S2759">
        <v>1</v>
      </c>
      <c r="T2759">
        <v>164.4</v>
      </c>
      <c r="U2759">
        <v>-1</v>
      </c>
      <c r="V2759">
        <v>-1</v>
      </c>
      <c r="W2759">
        <v>0.78700000000000003</v>
      </c>
      <c r="X2759">
        <v>2</v>
      </c>
      <c r="Y2759">
        <v>1</v>
      </c>
      <c r="Z2759">
        <f>IF(AND(MIN(data!D2759:'data'!K2759, data!M2759:'data'!Y2759)&gt;=0, IF(data!L2759&lt;0, FALSE, data!L2759&lt;=95),COUNTA(data!D2759:'data'!Y2759)=22), 1, 0)</f>
        <v>0</v>
      </c>
      <c r="AA2759">
        <f>IF(data!D2759=3, IF(COUNTIFS(data!A:A, data!A2759, data!G:G, "&lt;&gt;2")=0, 1, 0), 0)</f>
        <v>0</v>
      </c>
      <c r="AB2759">
        <f>IF(AND(data!G2759=2, COUNTIFS(data!A:A, data!A2759, data!G:G, 2) = data!D2759), 1, 0)</f>
        <v>0</v>
      </c>
      <c r="AC2759" t="str">
        <f>IF(AB2759=1, data!D2759, "0")</f>
        <v>0</v>
      </c>
    </row>
    <row r="2760" spans="1:29" x14ac:dyDescent="0.25">
      <c r="A2760" s="1">
        <v>324051</v>
      </c>
      <c r="B2760">
        <v>1</v>
      </c>
      <c r="C2760" s="1" t="s">
        <v>2781</v>
      </c>
      <c r="D2760">
        <v>2</v>
      </c>
      <c r="E2760">
        <v>6</v>
      </c>
      <c r="F2760">
        <v>2</v>
      </c>
      <c r="G2760">
        <v>1</v>
      </c>
      <c r="H2760">
        <v>44</v>
      </c>
      <c r="I2760">
        <v>2</v>
      </c>
      <c r="J2760">
        <v>1</v>
      </c>
      <c r="K2760">
        <v>1</v>
      </c>
      <c r="L2760">
        <v>18</v>
      </c>
      <c r="M2760">
        <v>1</v>
      </c>
      <c r="N2760">
        <v>1</v>
      </c>
      <c r="O2760">
        <v>5</v>
      </c>
      <c r="P2760">
        <v>1</v>
      </c>
      <c r="Q2760">
        <v>2.4809999999999999</v>
      </c>
      <c r="R2760">
        <v>-1</v>
      </c>
      <c r="S2760">
        <v>0</v>
      </c>
      <c r="T2760">
        <v>178.5</v>
      </c>
      <c r="U2760">
        <v>64.599999999999994</v>
      </c>
      <c r="V2760">
        <v>20.274999999999999</v>
      </c>
      <c r="W2760">
        <v>0.81899999999999995</v>
      </c>
      <c r="X2760">
        <v>1</v>
      </c>
      <c r="Y2760">
        <v>3</v>
      </c>
      <c r="Z2760">
        <f>IF(AND(MIN(data!D2760:'data'!K2760, data!M2760:'data'!Y2760)&gt;=0, IF(data!L2760&lt;0, FALSE, data!L2760&lt;=95),COUNTA(data!D2760:'data'!Y2760)=22), 1, 0)</f>
        <v>0</v>
      </c>
      <c r="AA2760">
        <f>IF(data!D2760=3, IF(COUNTIFS(data!A:A, data!A2760, data!G:G, "&lt;&gt;2")=0, 1, 0), 0)</f>
        <v>0</v>
      </c>
      <c r="AB2760">
        <f>IF(AND(data!G2760=2, COUNTIFS(data!A:A, data!A2760, data!G:G, 2) = data!D2760), 1, 0)</f>
        <v>0</v>
      </c>
      <c r="AC2760" t="str">
        <f>IF(AB2760=1, data!D2760, "0")</f>
        <v>0</v>
      </c>
    </row>
    <row r="2761" spans="1:29" x14ac:dyDescent="0.25">
      <c r="A2761" s="1">
        <v>324051</v>
      </c>
      <c r="B2761">
        <v>2</v>
      </c>
      <c r="C2761" s="1" t="s">
        <v>2782</v>
      </c>
      <c r="D2761">
        <v>2</v>
      </c>
      <c r="E2761">
        <v>6</v>
      </c>
      <c r="F2761">
        <v>2</v>
      </c>
      <c r="G2761">
        <v>2</v>
      </c>
      <c r="H2761">
        <v>42</v>
      </c>
      <c r="I2761">
        <v>2</v>
      </c>
      <c r="J2761">
        <v>1</v>
      </c>
      <c r="K2761">
        <v>1</v>
      </c>
      <c r="L2761">
        <v>18</v>
      </c>
      <c r="M2761">
        <v>2</v>
      </c>
      <c r="N2761">
        <v>3</v>
      </c>
      <c r="O2761">
        <v>5</v>
      </c>
      <c r="P2761">
        <v>1</v>
      </c>
      <c r="Q2761">
        <v>0.95199999999999996</v>
      </c>
      <c r="R2761">
        <v>-1</v>
      </c>
      <c r="S2761">
        <v>1</v>
      </c>
      <c r="T2761">
        <v>168.5</v>
      </c>
      <c r="U2761">
        <v>68.099999999999994</v>
      </c>
      <c r="V2761">
        <v>23.984999999999999</v>
      </c>
      <c r="W2761">
        <v>0.83599999999999997</v>
      </c>
      <c r="X2761">
        <v>1</v>
      </c>
      <c r="Y2761">
        <v>3</v>
      </c>
      <c r="Z2761">
        <f>IF(AND(MIN(data!D2761:'data'!K2761, data!M2761:'data'!Y2761)&gt;=0, IF(data!L2761&lt;0, FALSE, data!L2761&lt;=95),COUNTA(data!D2761:'data'!Y2761)=22), 1, 0)</f>
        <v>0</v>
      </c>
      <c r="AA2761">
        <f>IF(data!D2761=3, IF(COUNTIFS(data!A:A, data!A2761, data!G:G, "&lt;&gt;2")=0, 1, 0), 0)</f>
        <v>0</v>
      </c>
      <c r="AB2761">
        <f>IF(AND(data!G2761=2, COUNTIFS(data!A:A, data!A2761, data!G:G, 2) = data!D2761), 1, 0)</f>
        <v>0</v>
      </c>
      <c r="AC2761" t="str">
        <f>IF(AB2761=1, data!D2761, "0")</f>
        <v>0</v>
      </c>
    </row>
    <row r="2762" spans="1:29" x14ac:dyDescent="0.25">
      <c r="A2762" s="1">
        <v>324151</v>
      </c>
      <c r="B2762">
        <v>1</v>
      </c>
      <c r="C2762" s="1" t="s">
        <v>2783</v>
      </c>
      <c r="D2762">
        <v>2</v>
      </c>
      <c r="E2762">
        <v>6</v>
      </c>
      <c r="F2762">
        <v>2</v>
      </c>
      <c r="G2762">
        <v>2</v>
      </c>
      <c r="H2762">
        <v>45</v>
      </c>
      <c r="I2762">
        <v>1</v>
      </c>
      <c r="J2762">
        <v>1</v>
      </c>
      <c r="K2762">
        <v>6</v>
      </c>
      <c r="L2762">
        <v>5</v>
      </c>
      <c r="M2762">
        <v>2</v>
      </c>
      <c r="N2762">
        <v>4</v>
      </c>
      <c r="O2762">
        <v>1</v>
      </c>
      <c r="P2762">
        <v>1</v>
      </c>
      <c r="Q2762">
        <v>0.317</v>
      </c>
      <c r="R2762">
        <v>-1</v>
      </c>
      <c r="S2762">
        <v>12</v>
      </c>
      <c r="T2762">
        <v>166.4</v>
      </c>
      <c r="U2762">
        <v>54.9</v>
      </c>
      <c r="V2762">
        <v>19.827000000000002</v>
      </c>
      <c r="W2762">
        <v>0.80300000000000005</v>
      </c>
      <c r="X2762">
        <v>3</v>
      </c>
      <c r="Y2762">
        <v>2</v>
      </c>
      <c r="Z2762">
        <f>IF(AND(MIN(data!D2762:'data'!K2762, data!M2762:'data'!Y2762)&gt;=0, IF(data!L2762&lt;0, FALSE, data!L2762&lt;=95),COUNTA(data!D2762:'data'!Y2762)=22), 1, 0)</f>
        <v>0</v>
      </c>
      <c r="AA2762">
        <f>IF(data!D2762=3, IF(COUNTIFS(data!A:A, data!A2762, data!G:G, "&lt;&gt;2")=0, 1, 0), 0)</f>
        <v>0</v>
      </c>
      <c r="AB2762">
        <f>IF(AND(data!G2762=2, COUNTIFS(data!A:A, data!A2762, data!G:G, 2) = data!D2762), 1, 0)</f>
        <v>1</v>
      </c>
      <c r="AC2762">
        <f>IF(AB2762=1, data!D2762, "0")</f>
        <v>2</v>
      </c>
    </row>
    <row r="2763" spans="1:29" x14ac:dyDescent="0.25">
      <c r="A2763" s="1">
        <v>324151</v>
      </c>
      <c r="B2763">
        <v>2</v>
      </c>
      <c r="C2763" s="1" t="s">
        <v>2784</v>
      </c>
      <c r="D2763">
        <v>2</v>
      </c>
      <c r="E2763">
        <v>6</v>
      </c>
      <c r="F2763">
        <v>2</v>
      </c>
      <c r="G2763">
        <v>2</v>
      </c>
      <c r="H2763">
        <v>15</v>
      </c>
      <c r="I2763">
        <v>-1</v>
      </c>
      <c r="J2763">
        <v>1</v>
      </c>
      <c r="K2763">
        <v>-1</v>
      </c>
      <c r="L2763">
        <v>5</v>
      </c>
      <c r="M2763">
        <v>2</v>
      </c>
      <c r="N2763">
        <v>-1</v>
      </c>
      <c r="O2763">
        <v>-1</v>
      </c>
      <c r="P2763">
        <v>-1</v>
      </c>
      <c r="Q2763">
        <v>-1</v>
      </c>
      <c r="R2763">
        <v>-1</v>
      </c>
      <c r="S2763">
        <v>3</v>
      </c>
      <c r="T2763">
        <v>160.1</v>
      </c>
      <c r="U2763">
        <v>61.2</v>
      </c>
      <c r="V2763">
        <v>23.876000000000001</v>
      </c>
      <c r="W2763">
        <v>-1</v>
      </c>
      <c r="X2763">
        <v>1</v>
      </c>
      <c r="Y2763">
        <v>3</v>
      </c>
      <c r="Z2763">
        <f>IF(AND(MIN(data!D2763:'data'!K2763, data!M2763:'data'!Y2763)&gt;=0, IF(data!L2763&lt;0, FALSE, data!L2763&lt;=95),COUNTA(data!D2763:'data'!Y2763)=22), 1, 0)</f>
        <v>0</v>
      </c>
      <c r="AA2763">
        <f>IF(data!D2763=3, IF(COUNTIFS(data!A:A, data!A2763, data!G:G, "&lt;&gt;2")=0, 1, 0), 0)</f>
        <v>0</v>
      </c>
      <c r="AB2763">
        <f>IF(AND(data!G2763=2, COUNTIFS(data!A:A, data!A2763, data!G:G, 2) = data!D2763), 1, 0)</f>
        <v>1</v>
      </c>
      <c r="AC2763">
        <f>IF(AB2763=1, data!D2763, "0")</f>
        <v>2</v>
      </c>
    </row>
    <row r="2764" spans="1:29" x14ac:dyDescent="0.25">
      <c r="A2764" s="1">
        <v>324251</v>
      </c>
      <c r="B2764">
        <v>1</v>
      </c>
      <c r="C2764" s="1" t="s">
        <v>2785</v>
      </c>
      <c r="D2764">
        <v>4</v>
      </c>
      <c r="E2764">
        <v>6</v>
      </c>
      <c r="F2764">
        <v>2</v>
      </c>
      <c r="G2764">
        <v>2</v>
      </c>
      <c r="H2764">
        <v>39</v>
      </c>
      <c r="I2764">
        <v>2</v>
      </c>
      <c r="J2764">
        <v>1</v>
      </c>
      <c r="K2764">
        <v>1</v>
      </c>
      <c r="L2764">
        <v>31</v>
      </c>
      <c r="M2764">
        <v>1</v>
      </c>
      <c r="N2764">
        <v>1</v>
      </c>
      <c r="O2764">
        <v>5</v>
      </c>
      <c r="P2764">
        <v>1</v>
      </c>
      <c r="Q2764">
        <v>10.846</v>
      </c>
      <c r="R2764">
        <v>-1</v>
      </c>
      <c r="S2764">
        <v>0</v>
      </c>
      <c r="T2764">
        <v>157.30000000000001</v>
      </c>
      <c r="U2764">
        <v>60.3</v>
      </c>
      <c r="V2764">
        <v>24.37</v>
      </c>
      <c r="W2764">
        <v>0.85799999999999998</v>
      </c>
      <c r="X2764">
        <v>2</v>
      </c>
      <c r="Y2764">
        <v>1</v>
      </c>
      <c r="Z2764">
        <f>IF(AND(MIN(data!D2764:'data'!K2764, data!M2764:'data'!Y2764)&gt;=0, IF(data!L2764&lt;0, FALSE, data!L2764&lt;=95),COUNTA(data!D2764:'data'!Y2764)=22), 1, 0)</f>
        <v>0</v>
      </c>
      <c r="AA2764">
        <f>IF(data!D2764=3, IF(COUNTIFS(data!A:A, data!A2764, data!G:G, "&lt;&gt;2")=0, 1, 0), 0)</f>
        <v>0</v>
      </c>
      <c r="AB2764">
        <f>IF(AND(data!G2764=2, COUNTIFS(data!A:A, data!A2764, data!G:G, 2) = data!D2764), 1, 0)</f>
        <v>0</v>
      </c>
      <c r="AC2764" t="str">
        <f>IF(AB2764=1, data!D2764, "0")</f>
        <v>0</v>
      </c>
    </row>
    <row r="2765" spans="1:29" x14ac:dyDescent="0.25">
      <c r="A2765" s="1">
        <v>324251</v>
      </c>
      <c r="B2765">
        <v>2</v>
      </c>
      <c r="C2765" s="1" t="s">
        <v>2786</v>
      </c>
      <c r="D2765">
        <v>4</v>
      </c>
      <c r="E2765">
        <v>6</v>
      </c>
      <c r="F2765">
        <v>2</v>
      </c>
      <c r="G2765">
        <v>1</v>
      </c>
      <c r="H2765">
        <v>37</v>
      </c>
      <c r="I2765">
        <v>2</v>
      </c>
      <c r="J2765">
        <v>1</v>
      </c>
      <c r="K2765">
        <v>1</v>
      </c>
      <c r="L2765">
        <v>31</v>
      </c>
      <c r="M2765">
        <v>1</v>
      </c>
      <c r="N2765">
        <v>2</v>
      </c>
      <c r="O2765">
        <v>5</v>
      </c>
      <c r="P2765">
        <v>1</v>
      </c>
      <c r="Q2765">
        <v>6.9279999999999999</v>
      </c>
      <c r="R2765">
        <v>-1</v>
      </c>
      <c r="S2765">
        <v>5</v>
      </c>
      <c r="T2765">
        <v>179.9</v>
      </c>
      <c r="U2765">
        <v>79.400000000000006</v>
      </c>
      <c r="V2765">
        <v>24.533000000000001</v>
      </c>
      <c r="W2765">
        <v>0.89200000000000002</v>
      </c>
      <c r="X2765">
        <v>1</v>
      </c>
      <c r="Y2765">
        <v>1</v>
      </c>
      <c r="Z2765">
        <f>IF(AND(MIN(data!D2765:'data'!K2765, data!M2765:'data'!Y2765)&gt;=0, IF(data!L2765&lt;0, FALSE, data!L2765&lt;=95),COUNTA(data!D2765:'data'!Y2765)=22), 1, 0)</f>
        <v>0</v>
      </c>
      <c r="AA2765">
        <f>IF(data!D2765=3, IF(COUNTIFS(data!A:A, data!A2765, data!G:G, "&lt;&gt;2")=0, 1, 0), 0)</f>
        <v>0</v>
      </c>
      <c r="AB2765">
        <f>IF(AND(data!G2765=2, COUNTIFS(data!A:A, data!A2765, data!G:G, 2) = data!D2765), 1, 0)</f>
        <v>0</v>
      </c>
      <c r="AC2765" t="str">
        <f>IF(AB2765=1, data!D2765, "0")</f>
        <v>0</v>
      </c>
    </row>
    <row r="2766" spans="1:29" x14ac:dyDescent="0.25">
      <c r="A2766" s="1">
        <v>324251</v>
      </c>
      <c r="B2766">
        <v>3</v>
      </c>
      <c r="C2766" s="1" t="s">
        <v>2787</v>
      </c>
      <c r="D2766">
        <v>4</v>
      </c>
      <c r="E2766">
        <v>6</v>
      </c>
      <c r="F2766">
        <v>2</v>
      </c>
      <c r="G2766">
        <v>2</v>
      </c>
      <c r="H2766">
        <v>6</v>
      </c>
      <c r="I2766">
        <v>-1</v>
      </c>
      <c r="J2766">
        <v>1</v>
      </c>
      <c r="K2766">
        <v>-1</v>
      </c>
      <c r="L2766">
        <v>31</v>
      </c>
      <c r="M2766">
        <v>1</v>
      </c>
      <c r="N2766">
        <v>-1</v>
      </c>
      <c r="O2766">
        <v>-1</v>
      </c>
      <c r="P2766">
        <v>-1</v>
      </c>
      <c r="Q2766">
        <v>-1</v>
      </c>
      <c r="R2766">
        <v>-1</v>
      </c>
      <c r="S2766">
        <v>-2</v>
      </c>
      <c r="T2766">
        <v>120.4</v>
      </c>
      <c r="U2766">
        <v>23.5</v>
      </c>
      <c r="V2766">
        <v>16.210999999999999</v>
      </c>
      <c r="W2766">
        <v>-1</v>
      </c>
      <c r="X2766">
        <v>-2</v>
      </c>
      <c r="Y2766">
        <v>-2</v>
      </c>
      <c r="Z2766">
        <f>IF(AND(MIN(data!D2766:'data'!K2766, data!M2766:'data'!Y2766)&gt;=0, IF(data!L2766&lt;0, FALSE, data!L2766&lt;=95),COUNTA(data!D2766:'data'!Y2766)=22), 1, 0)</f>
        <v>0</v>
      </c>
      <c r="AA2766">
        <f>IF(data!D2766=3, IF(COUNTIFS(data!A:A, data!A2766, data!G:G, "&lt;&gt;2")=0, 1, 0), 0)</f>
        <v>0</v>
      </c>
      <c r="AB2766">
        <f>IF(AND(data!G2766=2, COUNTIFS(data!A:A, data!A2766, data!G:G, 2) = data!D2766), 1, 0)</f>
        <v>0</v>
      </c>
      <c r="AC2766" t="str">
        <f>IF(AB2766=1, data!D2766, "0")</f>
        <v>0</v>
      </c>
    </row>
    <row r="2767" spans="1:29" x14ac:dyDescent="0.25">
      <c r="A2767" s="1">
        <v>324251</v>
      </c>
      <c r="B2767">
        <v>4</v>
      </c>
      <c r="C2767" s="1" t="s">
        <v>2788</v>
      </c>
      <c r="D2767">
        <v>4</v>
      </c>
      <c r="E2767">
        <v>6</v>
      </c>
      <c r="F2767">
        <v>2</v>
      </c>
      <c r="G2767">
        <v>1</v>
      </c>
      <c r="H2767">
        <v>2</v>
      </c>
      <c r="I2767">
        <v>-1</v>
      </c>
      <c r="J2767">
        <v>1</v>
      </c>
      <c r="K2767">
        <v>-1</v>
      </c>
      <c r="L2767">
        <v>31</v>
      </c>
      <c r="M2767">
        <v>1</v>
      </c>
      <c r="N2767">
        <v>-1</v>
      </c>
      <c r="O2767">
        <v>-1</v>
      </c>
      <c r="P2767">
        <v>-1</v>
      </c>
      <c r="Q2767">
        <v>-1</v>
      </c>
      <c r="R2767">
        <v>-1</v>
      </c>
      <c r="S2767">
        <v>-2</v>
      </c>
      <c r="T2767">
        <v>-1</v>
      </c>
      <c r="U2767">
        <v>-1</v>
      </c>
      <c r="V2767">
        <v>-1</v>
      </c>
      <c r="W2767">
        <v>-1</v>
      </c>
      <c r="X2767">
        <v>-2</v>
      </c>
      <c r="Y2767">
        <v>-2</v>
      </c>
      <c r="Z2767">
        <f>IF(AND(MIN(data!D2767:'data'!K2767, data!M2767:'data'!Y2767)&gt;=0, IF(data!L2767&lt;0, FALSE, data!L2767&lt;=95),COUNTA(data!D2767:'data'!Y2767)=22), 1, 0)</f>
        <v>0</v>
      </c>
      <c r="AA2767">
        <f>IF(data!D2767=3, IF(COUNTIFS(data!A:A, data!A2767, data!G:G, "&lt;&gt;2")=0, 1, 0), 0)</f>
        <v>0</v>
      </c>
      <c r="AB2767">
        <f>IF(AND(data!G2767=2, COUNTIFS(data!A:A, data!A2767, data!G:G, 2) = data!D2767), 1, 0)</f>
        <v>0</v>
      </c>
      <c r="AC2767" t="str">
        <f>IF(AB2767=1, data!D2767, "0")</f>
        <v>0</v>
      </c>
    </row>
    <row r="2768" spans="1:29" x14ac:dyDescent="0.25">
      <c r="A2768" s="1">
        <v>324271</v>
      </c>
      <c r="B2768">
        <v>1</v>
      </c>
      <c r="C2768" s="1" t="s">
        <v>2789</v>
      </c>
      <c r="D2768">
        <v>3</v>
      </c>
      <c r="E2768">
        <v>6</v>
      </c>
      <c r="F2768">
        <v>2</v>
      </c>
      <c r="G2768">
        <v>1</v>
      </c>
      <c r="H2768">
        <v>29</v>
      </c>
      <c r="I2768">
        <v>1</v>
      </c>
      <c r="J2768">
        <v>1</v>
      </c>
      <c r="K2768">
        <v>1</v>
      </c>
      <c r="L2768">
        <v>25</v>
      </c>
      <c r="M2768">
        <v>2</v>
      </c>
      <c r="N2768">
        <v>4</v>
      </c>
      <c r="O2768">
        <v>1</v>
      </c>
      <c r="P2768">
        <v>1</v>
      </c>
      <c r="Q2768">
        <v>45.262999999999998</v>
      </c>
      <c r="R2768">
        <v>-1</v>
      </c>
      <c r="S2768">
        <v>0</v>
      </c>
      <c r="T2768">
        <v>182.8</v>
      </c>
      <c r="U2768">
        <v>85.8</v>
      </c>
      <c r="V2768">
        <v>25.675999999999998</v>
      </c>
      <c r="W2768">
        <v>0.876</v>
      </c>
      <c r="X2768">
        <v>1</v>
      </c>
      <c r="Y2768">
        <v>3</v>
      </c>
      <c r="Z2768">
        <f>IF(AND(MIN(data!D2768:'data'!K2768, data!M2768:'data'!Y2768)&gt;=0, IF(data!L2768&lt;0, FALSE, data!L2768&lt;=95),COUNTA(data!D2768:'data'!Y2768)=22), 1, 0)</f>
        <v>0</v>
      </c>
      <c r="AA2768">
        <f>IF(data!D2768=3, IF(COUNTIFS(data!A:A, data!A2768, data!G:G, "&lt;&gt;2")=0, 1, 0), 0)</f>
        <v>0</v>
      </c>
      <c r="AB2768">
        <f>IF(AND(data!G2768=2, COUNTIFS(data!A:A, data!A2768, data!G:G, 2) = data!D2768), 1, 0)</f>
        <v>0</v>
      </c>
      <c r="AC2768" t="str">
        <f>IF(AB2768=1, data!D2768, "0")</f>
        <v>0</v>
      </c>
    </row>
    <row r="2769" spans="1:29" x14ac:dyDescent="0.25">
      <c r="A2769" s="1">
        <v>324271</v>
      </c>
      <c r="B2769">
        <v>2</v>
      </c>
      <c r="C2769" s="1" t="s">
        <v>2790</v>
      </c>
      <c r="D2769">
        <v>3</v>
      </c>
      <c r="E2769">
        <v>6</v>
      </c>
      <c r="F2769">
        <v>2</v>
      </c>
      <c r="G2769">
        <v>1</v>
      </c>
      <c r="H2769">
        <v>27</v>
      </c>
      <c r="I2769">
        <v>1</v>
      </c>
      <c r="J2769">
        <v>1</v>
      </c>
      <c r="K2769">
        <v>1</v>
      </c>
      <c r="L2769">
        <v>25</v>
      </c>
      <c r="M2769">
        <v>2</v>
      </c>
      <c r="N2769">
        <v>4</v>
      </c>
      <c r="O2769">
        <v>1</v>
      </c>
      <c r="P2769">
        <v>1</v>
      </c>
      <c r="Q2769">
        <v>43.527999999999999</v>
      </c>
      <c r="R2769">
        <v>-1</v>
      </c>
      <c r="S2769">
        <v>0</v>
      </c>
      <c r="T2769">
        <v>181.8</v>
      </c>
      <c r="U2769">
        <v>68.7</v>
      </c>
      <c r="V2769">
        <v>20.786000000000001</v>
      </c>
      <c r="W2769">
        <v>-1</v>
      </c>
      <c r="X2769">
        <v>3</v>
      </c>
      <c r="Y2769">
        <v>2</v>
      </c>
      <c r="Z2769">
        <f>IF(AND(MIN(data!D2769:'data'!K2769, data!M2769:'data'!Y2769)&gt;=0, IF(data!L2769&lt;0, FALSE, data!L2769&lt;=95),COUNTA(data!D2769:'data'!Y2769)=22), 1, 0)</f>
        <v>0</v>
      </c>
      <c r="AA2769">
        <f>IF(data!D2769=3, IF(COUNTIFS(data!A:A, data!A2769, data!G:G, "&lt;&gt;2")=0, 1, 0), 0)</f>
        <v>0</v>
      </c>
      <c r="AB2769">
        <f>IF(AND(data!G2769=2, COUNTIFS(data!A:A, data!A2769, data!G:G, 2) = data!D2769), 1, 0)</f>
        <v>0</v>
      </c>
      <c r="AC2769" t="str">
        <f>IF(AB2769=1, data!D2769, "0")</f>
        <v>0</v>
      </c>
    </row>
    <row r="2770" spans="1:29" x14ac:dyDescent="0.25">
      <c r="A2770" s="1">
        <v>324271</v>
      </c>
      <c r="B2770">
        <v>3</v>
      </c>
      <c r="C2770" s="1" t="s">
        <v>2791</v>
      </c>
      <c r="D2770">
        <v>3</v>
      </c>
      <c r="E2770">
        <v>6</v>
      </c>
      <c r="F2770">
        <v>2</v>
      </c>
      <c r="G2770">
        <v>1</v>
      </c>
      <c r="H2770">
        <v>25</v>
      </c>
      <c r="I2770">
        <v>1</v>
      </c>
      <c r="J2770">
        <v>1</v>
      </c>
      <c r="K2770">
        <v>1</v>
      </c>
      <c r="L2770">
        <v>25</v>
      </c>
      <c r="M2770">
        <v>2</v>
      </c>
      <c r="N2770">
        <v>4</v>
      </c>
      <c r="O2770">
        <v>2</v>
      </c>
      <c r="P2770">
        <v>1</v>
      </c>
      <c r="Q2770">
        <v>45.146999999999998</v>
      </c>
      <c r="R2770">
        <v>-1</v>
      </c>
      <c r="S2770">
        <v>0</v>
      </c>
      <c r="T2770">
        <v>171.2</v>
      </c>
      <c r="U2770">
        <v>78</v>
      </c>
      <c r="V2770">
        <v>26.613</v>
      </c>
      <c r="W2770">
        <v>-1</v>
      </c>
      <c r="X2770">
        <v>2</v>
      </c>
      <c r="Y2770">
        <v>1</v>
      </c>
      <c r="Z2770">
        <f>IF(AND(MIN(data!D2770:'data'!K2770, data!M2770:'data'!Y2770)&gt;=0, IF(data!L2770&lt;0, FALSE, data!L2770&lt;=95),COUNTA(data!D2770:'data'!Y2770)=22), 1, 0)</f>
        <v>0</v>
      </c>
      <c r="AA2770">
        <f>IF(data!D2770=3, IF(COUNTIFS(data!A:A, data!A2770, data!G:G, "&lt;&gt;2")=0, 1, 0), 0)</f>
        <v>0</v>
      </c>
      <c r="AB2770">
        <f>IF(AND(data!G2770=2, COUNTIFS(data!A:A, data!A2770, data!G:G, 2) = data!D2770), 1, 0)</f>
        <v>0</v>
      </c>
      <c r="AC2770" t="str">
        <f>IF(AB2770=1, data!D2770, "0")</f>
        <v>0</v>
      </c>
    </row>
    <row r="2771" spans="1:29" x14ac:dyDescent="0.25">
      <c r="A2771" s="1">
        <v>324341</v>
      </c>
      <c r="B2771">
        <v>1</v>
      </c>
      <c r="C2771" s="1" t="s">
        <v>2792</v>
      </c>
      <c r="D2771">
        <v>4</v>
      </c>
      <c r="E2771">
        <v>6</v>
      </c>
      <c r="F2771">
        <v>2</v>
      </c>
      <c r="G2771">
        <v>1</v>
      </c>
      <c r="H2771">
        <v>44</v>
      </c>
      <c r="I2771">
        <v>6</v>
      </c>
      <c r="J2771">
        <v>1</v>
      </c>
      <c r="K2771">
        <v>2</v>
      </c>
      <c r="L2771">
        <v>18</v>
      </c>
      <c r="M2771">
        <v>2</v>
      </c>
      <c r="N2771">
        <v>1</v>
      </c>
      <c r="O2771">
        <v>5</v>
      </c>
      <c r="P2771">
        <v>1</v>
      </c>
      <c r="Q2771">
        <v>17.75</v>
      </c>
      <c r="R2771">
        <v>-1</v>
      </c>
      <c r="S2771">
        <v>0</v>
      </c>
      <c r="T2771">
        <v>176.9</v>
      </c>
      <c r="U2771">
        <v>86.2</v>
      </c>
      <c r="V2771">
        <v>27.545999999999999</v>
      </c>
      <c r="W2771">
        <v>0.95199999999999996</v>
      </c>
      <c r="X2771">
        <v>1</v>
      </c>
      <c r="Y2771">
        <v>3</v>
      </c>
      <c r="Z2771">
        <f>IF(AND(MIN(data!D2771:'data'!K2771, data!M2771:'data'!Y2771)&gt;=0, IF(data!L2771&lt;0, FALSE, data!L2771&lt;=95),COUNTA(data!D2771:'data'!Y2771)=22), 1, 0)</f>
        <v>0</v>
      </c>
      <c r="AA2771">
        <f>IF(data!D2771=3, IF(COUNTIFS(data!A:A, data!A2771, data!G:G, "&lt;&gt;2")=0, 1, 0), 0)</f>
        <v>0</v>
      </c>
      <c r="AB2771">
        <f>IF(AND(data!G2771=2, COUNTIFS(data!A:A, data!A2771, data!G:G, 2) = data!D2771), 1, 0)</f>
        <v>0</v>
      </c>
      <c r="AC2771" t="str">
        <f>IF(AB2771=1, data!D2771, "0")</f>
        <v>0</v>
      </c>
    </row>
    <row r="2772" spans="1:29" x14ac:dyDescent="0.25">
      <c r="A2772" s="1">
        <v>324341</v>
      </c>
      <c r="B2772">
        <v>2</v>
      </c>
      <c r="C2772" s="1" t="s">
        <v>2793</v>
      </c>
      <c r="D2772">
        <v>4</v>
      </c>
      <c r="E2772">
        <v>6</v>
      </c>
      <c r="F2772">
        <v>2</v>
      </c>
      <c r="G2772">
        <v>2</v>
      </c>
      <c r="H2772">
        <v>42</v>
      </c>
      <c r="I2772">
        <v>6</v>
      </c>
      <c r="J2772">
        <v>1</v>
      </c>
      <c r="K2772">
        <v>4</v>
      </c>
      <c r="L2772">
        <v>18</v>
      </c>
      <c r="M2772">
        <v>1</v>
      </c>
      <c r="N2772">
        <v>1</v>
      </c>
      <c r="O2772">
        <v>5</v>
      </c>
      <c r="P2772">
        <v>1</v>
      </c>
      <c r="Q2772">
        <v>7.5490000000000004</v>
      </c>
      <c r="R2772">
        <v>-1</v>
      </c>
      <c r="S2772">
        <v>2</v>
      </c>
      <c r="T2772">
        <v>159.80000000000001</v>
      </c>
      <c r="U2772">
        <v>62.3</v>
      </c>
      <c r="V2772">
        <v>24.396999999999998</v>
      </c>
      <c r="W2772">
        <v>0.81499999999999995</v>
      </c>
      <c r="X2772">
        <v>2</v>
      </c>
      <c r="Y2772">
        <v>3</v>
      </c>
      <c r="Z2772">
        <f>IF(AND(MIN(data!D2772:'data'!K2772, data!M2772:'data'!Y2772)&gt;=0, IF(data!L2772&lt;0, FALSE, data!L2772&lt;=95),COUNTA(data!D2772:'data'!Y2772)=22), 1, 0)</f>
        <v>0</v>
      </c>
      <c r="AA2772">
        <f>IF(data!D2772=3, IF(COUNTIFS(data!A:A, data!A2772, data!G:G, "&lt;&gt;2")=0, 1, 0), 0)</f>
        <v>0</v>
      </c>
      <c r="AB2772">
        <f>IF(AND(data!G2772=2, COUNTIFS(data!A:A, data!A2772, data!G:G, 2) = data!D2772), 1, 0)</f>
        <v>0</v>
      </c>
      <c r="AC2772" t="str">
        <f>IF(AB2772=1, data!D2772, "0")</f>
        <v>0</v>
      </c>
    </row>
    <row r="2773" spans="1:29" x14ac:dyDescent="0.25">
      <c r="A2773" s="1">
        <v>324341</v>
      </c>
      <c r="B2773">
        <v>3</v>
      </c>
      <c r="C2773" s="1" t="s">
        <v>2794</v>
      </c>
      <c r="D2773">
        <v>4</v>
      </c>
      <c r="E2773">
        <v>6</v>
      </c>
      <c r="F2773">
        <v>2</v>
      </c>
      <c r="G2773">
        <v>2</v>
      </c>
      <c r="H2773">
        <v>13</v>
      </c>
      <c r="I2773">
        <v>-1</v>
      </c>
      <c r="J2773">
        <v>1</v>
      </c>
      <c r="K2773">
        <v>-1</v>
      </c>
      <c r="L2773">
        <v>18</v>
      </c>
      <c r="M2773">
        <v>1</v>
      </c>
      <c r="N2773">
        <v>-1</v>
      </c>
      <c r="O2773">
        <v>-1</v>
      </c>
      <c r="P2773">
        <v>-1</v>
      </c>
      <c r="Q2773">
        <v>-1</v>
      </c>
      <c r="R2773">
        <v>-1</v>
      </c>
      <c r="S2773">
        <v>0</v>
      </c>
      <c r="T2773">
        <v>150.19999999999999</v>
      </c>
      <c r="U2773">
        <v>40.799999999999997</v>
      </c>
      <c r="V2773">
        <v>18.085000000000001</v>
      </c>
      <c r="W2773">
        <v>-1</v>
      </c>
      <c r="X2773">
        <v>1</v>
      </c>
      <c r="Y2773">
        <v>1</v>
      </c>
      <c r="Z2773">
        <f>IF(AND(MIN(data!D2773:'data'!K2773, data!M2773:'data'!Y2773)&gt;=0, IF(data!L2773&lt;0, FALSE, data!L2773&lt;=95),COUNTA(data!D2773:'data'!Y2773)=22), 1, 0)</f>
        <v>0</v>
      </c>
      <c r="AA2773">
        <f>IF(data!D2773=3, IF(COUNTIFS(data!A:A, data!A2773, data!G:G, "&lt;&gt;2")=0, 1, 0), 0)</f>
        <v>0</v>
      </c>
      <c r="AB2773">
        <f>IF(AND(data!G2773=2, COUNTIFS(data!A:A, data!A2773, data!G:G, 2) = data!D2773), 1, 0)</f>
        <v>0</v>
      </c>
      <c r="AC2773" t="str">
        <f>IF(AB2773=1, data!D2773, "0")</f>
        <v>0</v>
      </c>
    </row>
    <row r="2774" spans="1:29" x14ac:dyDescent="0.25">
      <c r="A2774" s="1">
        <v>324341</v>
      </c>
      <c r="B2774">
        <v>4</v>
      </c>
      <c r="C2774" s="1" t="s">
        <v>2795</v>
      </c>
      <c r="D2774">
        <v>4</v>
      </c>
      <c r="E2774">
        <v>6</v>
      </c>
      <c r="F2774">
        <v>2</v>
      </c>
      <c r="G2774">
        <v>2</v>
      </c>
      <c r="H2774">
        <v>11</v>
      </c>
      <c r="I2774">
        <v>-1</v>
      </c>
      <c r="J2774">
        <v>1</v>
      </c>
      <c r="K2774">
        <v>-1</v>
      </c>
      <c r="L2774">
        <v>18</v>
      </c>
      <c r="M2774">
        <v>2</v>
      </c>
      <c r="N2774">
        <v>-1</v>
      </c>
      <c r="O2774">
        <v>-1</v>
      </c>
      <c r="P2774">
        <v>-1</v>
      </c>
      <c r="Q2774">
        <v>-1</v>
      </c>
      <c r="R2774">
        <v>-1</v>
      </c>
      <c r="S2774">
        <v>-2</v>
      </c>
      <c r="T2774">
        <v>145.9</v>
      </c>
      <c r="U2774">
        <v>34.1</v>
      </c>
      <c r="V2774">
        <v>16.018999999999998</v>
      </c>
      <c r="W2774">
        <v>-1</v>
      </c>
      <c r="X2774">
        <v>3</v>
      </c>
      <c r="Y2774">
        <v>3</v>
      </c>
      <c r="Z2774">
        <f>IF(AND(MIN(data!D2774:'data'!K2774, data!M2774:'data'!Y2774)&gt;=0, IF(data!L2774&lt;0, FALSE, data!L2774&lt;=95),COUNTA(data!D2774:'data'!Y2774)=22), 1, 0)</f>
        <v>0</v>
      </c>
      <c r="AA2774">
        <f>IF(data!D2774=3, IF(COUNTIFS(data!A:A, data!A2774, data!G:G, "&lt;&gt;2")=0, 1, 0), 0)</f>
        <v>0</v>
      </c>
      <c r="AB2774">
        <f>IF(AND(data!G2774=2, COUNTIFS(data!A:A, data!A2774, data!G:G, 2) = data!D2774), 1, 0)</f>
        <v>0</v>
      </c>
      <c r="AC2774" t="str">
        <f>IF(AB2774=1, data!D2774, "0")</f>
        <v>0</v>
      </c>
    </row>
    <row r="2775" spans="1:29" x14ac:dyDescent="0.25">
      <c r="A2775" s="1">
        <v>324351</v>
      </c>
      <c r="B2775">
        <v>1</v>
      </c>
      <c r="C2775" s="1" t="s">
        <v>2796</v>
      </c>
      <c r="D2775">
        <v>2</v>
      </c>
      <c r="E2775">
        <v>6</v>
      </c>
      <c r="F2775">
        <v>2</v>
      </c>
      <c r="G2775">
        <v>1</v>
      </c>
      <c r="H2775">
        <v>27</v>
      </c>
      <c r="I2775">
        <v>1</v>
      </c>
      <c r="J2775">
        <v>1</v>
      </c>
      <c r="K2775">
        <v>1</v>
      </c>
      <c r="L2775">
        <v>-1</v>
      </c>
      <c r="M2775">
        <v>1</v>
      </c>
      <c r="N2775">
        <v>1</v>
      </c>
      <c r="O2775">
        <v>5</v>
      </c>
      <c r="P2775">
        <v>1</v>
      </c>
      <c r="Q2775">
        <v>29.760999999999999</v>
      </c>
      <c r="R2775">
        <v>-1</v>
      </c>
      <c r="S2775">
        <v>0</v>
      </c>
      <c r="T2775">
        <v>171.2</v>
      </c>
      <c r="U2775">
        <v>94.3</v>
      </c>
      <c r="V2775">
        <v>32.173999999999999</v>
      </c>
      <c r="W2775">
        <v>-1</v>
      </c>
      <c r="X2775">
        <v>2</v>
      </c>
      <c r="Y2775">
        <v>1</v>
      </c>
      <c r="Z2775">
        <f>IF(AND(MIN(data!D2775:'data'!K2775, data!M2775:'data'!Y2775)&gt;=0, IF(data!L2775&lt;0, FALSE, data!L2775&lt;=95),COUNTA(data!D2775:'data'!Y2775)=22), 1, 0)</f>
        <v>0</v>
      </c>
      <c r="AA2775">
        <f>IF(data!D2775=3, IF(COUNTIFS(data!A:A, data!A2775, data!G:G, "&lt;&gt;2")=0, 1, 0), 0)</f>
        <v>0</v>
      </c>
      <c r="AB2775">
        <f>IF(AND(data!G2775=2, COUNTIFS(data!A:A, data!A2775, data!G:G, 2) = data!D2775), 1, 0)</f>
        <v>0</v>
      </c>
      <c r="AC2775" t="str">
        <f>IF(AB2775=1, data!D2775, "0")</f>
        <v>0</v>
      </c>
    </row>
    <row r="2776" spans="1:29" x14ac:dyDescent="0.25">
      <c r="A2776" s="1">
        <v>324351</v>
      </c>
      <c r="B2776">
        <v>2</v>
      </c>
      <c r="C2776" s="1" t="s">
        <v>2797</v>
      </c>
      <c r="D2776">
        <v>2</v>
      </c>
      <c r="E2776">
        <v>6</v>
      </c>
      <c r="F2776">
        <v>2</v>
      </c>
      <c r="G2776">
        <v>2</v>
      </c>
      <c r="H2776">
        <v>24</v>
      </c>
      <c r="I2776">
        <v>1</v>
      </c>
      <c r="J2776">
        <v>1</v>
      </c>
      <c r="K2776">
        <v>1</v>
      </c>
      <c r="L2776">
        <v>-1</v>
      </c>
      <c r="M2776">
        <v>1</v>
      </c>
      <c r="N2776">
        <v>1</v>
      </c>
      <c r="O2776">
        <v>5</v>
      </c>
      <c r="P2776">
        <v>1</v>
      </c>
      <c r="Q2776">
        <v>10.154</v>
      </c>
      <c r="R2776">
        <v>3</v>
      </c>
      <c r="S2776">
        <v>0</v>
      </c>
      <c r="T2776">
        <v>168.9</v>
      </c>
      <c r="U2776">
        <v>68.400000000000006</v>
      </c>
      <c r="V2776">
        <v>23.977</v>
      </c>
      <c r="W2776">
        <v>-1</v>
      </c>
      <c r="X2776">
        <v>1</v>
      </c>
      <c r="Y2776">
        <v>3</v>
      </c>
      <c r="Z2776">
        <f>IF(AND(MIN(data!D2776:'data'!K2776, data!M2776:'data'!Y2776)&gt;=0, IF(data!L2776&lt;0, FALSE, data!L2776&lt;=95),COUNTA(data!D2776:'data'!Y2776)=22), 1, 0)</f>
        <v>0</v>
      </c>
      <c r="AA2776">
        <f>IF(data!D2776=3, IF(COUNTIFS(data!A:A, data!A2776, data!G:G, "&lt;&gt;2")=0, 1, 0), 0)</f>
        <v>0</v>
      </c>
      <c r="AB2776">
        <f>IF(AND(data!G2776=2, COUNTIFS(data!A:A, data!A2776, data!G:G, 2) = data!D2776), 1, 0)</f>
        <v>0</v>
      </c>
      <c r="AC2776" t="str">
        <f>IF(AB2776=1, data!D2776, "0")</f>
        <v>0</v>
      </c>
    </row>
    <row r="2777" spans="1:29" x14ac:dyDescent="0.25">
      <c r="A2777" s="1">
        <v>324371</v>
      </c>
      <c r="B2777">
        <v>1</v>
      </c>
      <c r="C2777" s="1" t="s">
        <v>2798</v>
      </c>
      <c r="D2777">
        <v>2</v>
      </c>
      <c r="E2777">
        <v>6</v>
      </c>
      <c r="F2777">
        <v>2</v>
      </c>
      <c r="G2777">
        <v>2</v>
      </c>
      <c r="H2777">
        <v>39</v>
      </c>
      <c r="I2777">
        <v>2</v>
      </c>
      <c r="J2777">
        <v>1</v>
      </c>
      <c r="K2777">
        <v>4</v>
      </c>
      <c r="L2777">
        <v>30</v>
      </c>
      <c r="M2777">
        <v>1</v>
      </c>
      <c r="N2777">
        <v>3</v>
      </c>
      <c r="O2777">
        <v>5</v>
      </c>
      <c r="P2777">
        <v>1</v>
      </c>
      <c r="Q2777">
        <v>14.75</v>
      </c>
      <c r="R2777">
        <v>-1</v>
      </c>
      <c r="S2777">
        <v>1</v>
      </c>
      <c r="T2777">
        <v>180.4</v>
      </c>
      <c r="U2777">
        <v>69.099999999999994</v>
      </c>
      <c r="V2777">
        <v>21.233000000000001</v>
      </c>
      <c r="W2777">
        <v>-1</v>
      </c>
      <c r="X2777">
        <v>1</v>
      </c>
      <c r="Y2777">
        <v>3</v>
      </c>
      <c r="Z2777">
        <f>IF(AND(MIN(data!D2777:'data'!K2777, data!M2777:'data'!Y2777)&gt;=0, IF(data!L2777&lt;0, FALSE, data!L2777&lt;=95),COUNTA(data!D2777:'data'!Y2777)=22), 1, 0)</f>
        <v>0</v>
      </c>
      <c r="AA2777">
        <f>IF(data!D2777=3, IF(COUNTIFS(data!A:A, data!A2777, data!G:G, "&lt;&gt;2")=0, 1, 0), 0)</f>
        <v>0</v>
      </c>
      <c r="AB2777">
        <f>IF(AND(data!G2777=2, COUNTIFS(data!A:A, data!A2777, data!G:G, 2) = data!D2777), 1, 0)</f>
        <v>1</v>
      </c>
      <c r="AC2777">
        <f>IF(AB2777=1, data!D2777, "0")</f>
        <v>2</v>
      </c>
    </row>
    <row r="2778" spans="1:29" x14ac:dyDescent="0.25">
      <c r="A2778" s="1">
        <v>324371</v>
      </c>
      <c r="B2778">
        <v>2</v>
      </c>
      <c r="C2778" s="1" t="s">
        <v>2799</v>
      </c>
      <c r="D2778">
        <v>2</v>
      </c>
      <c r="E2778">
        <v>6</v>
      </c>
      <c r="F2778">
        <v>2</v>
      </c>
      <c r="G2778">
        <v>2</v>
      </c>
      <c r="H2778">
        <v>8</v>
      </c>
      <c r="I2778">
        <v>-1</v>
      </c>
      <c r="J2778">
        <v>1</v>
      </c>
      <c r="K2778">
        <v>-1</v>
      </c>
      <c r="L2778">
        <v>30</v>
      </c>
      <c r="M2778">
        <v>2</v>
      </c>
      <c r="N2778">
        <v>-1</v>
      </c>
      <c r="O2778">
        <v>-1</v>
      </c>
      <c r="P2778">
        <v>-1</v>
      </c>
      <c r="Q2778">
        <v>-1</v>
      </c>
      <c r="R2778">
        <v>-1</v>
      </c>
      <c r="S2778">
        <v>-2</v>
      </c>
      <c r="T2778">
        <v>133.4</v>
      </c>
      <c r="U2778">
        <v>30.9</v>
      </c>
      <c r="V2778">
        <v>17.364000000000001</v>
      </c>
      <c r="W2778">
        <v>-1</v>
      </c>
      <c r="X2778">
        <v>1</v>
      </c>
      <c r="Y2778">
        <v>3</v>
      </c>
      <c r="Z2778">
        <f>IF(AND(MIN(data!D2778:'data'!K2778, data!M2778:'data'!Y2778)&gt;=0, IF(data!L2778&lt;0, FALSE, data!L2778&lt;=95),COUNTA(data!D2778:'data'!Y2778)=22), 1, 0)</f>
        <v>0</v>
      </c>
      <c r="AA2778">
        <f>IF(data!D2778=3, IF(COUNTIFS(data!A:A, data!A2778, data!G:G, "&lt;&gt;2")=0, 1, 0), 0)</f>
        <v>0</v>
      </c>
      <c r="AB2778">
        <f>IF(AND(data!G2778=2, COUNTIFS(data!A:A, data!A2778, data!G:G, 2) = data!D2778), 1, 0)</f>
        <v>1</v>
      </c>
      <c r="AC2778">
        <f>IF(AB2778=1, data!D2778, "0")</f>
        <v>2</v>
      </c>
    </row>
    <row r="2779" spans="1:29" x14ac:dyDescent="0.25">
      <c r="A2779" s="1">
        <v>325051</v>
      </c>
      <c r="B2779">
        <v>1</v>
      </c>
      <c r="C2779" s="1" t="s">
        <v>2800</v>
      </c>
      <c r="D2779">
        <v>1</v>
      </c>
      <c r="E2779">
        <v>3</v>
      </c>
      <c r="F2779">
        <v>11</v>
      </c>
      <c r="G2779">
        <v>2</v>
      </c>
      <c r="H2779">
        <v>63</v>
      </c>
      <c r="I2779">
        <v>4</v>
      </c>
      <c r="J2779">
        <v>1</v>
      </c>
      <c r="K2779">
        <v>1</v>
      </c>
      <c r="L2779">
        <v>9</v>
      </c>
      <c r="M2779">
        <v>5</v>
      </c>
      <c r="N2779">
        <v>3</v>
      </c>
      <c r="O2779">
        <v>5</v>
      </c>
      <c r="P2779">
        <v>2</v>
      </c>
      <c r="Q2779">
        <v>0</v>
      </c>
      <c r="R2779">
        <v>-1</v>
      </c>
      <c r="S2779">
        <v>0</v>
      </c>
      <c r="T2779">
        <v>168</v>
      </c>
      <c r="U2779">
        <v>81.2</v>
      </c>
      <c r="V2779">
        <v>28.77</v>
      </c>
      <c r="W2779">
        <v>0.84799999999999998</v>
      </c>
      <c r="X2779">
        <v>2</v>
      </c>
      <c r="Y2779">
        <v>1</v>
      </c>
      <c r="Z2779">
        <f>IF(AND(MIN(data!D2779:'data'!K2779, data!M2779:'data'!Y2779)&gt;=0, IF(data!L2779&lt;0, FALSE, data!L2779&lt;=95),COUNTA(data!D2779:'data'!Y2779)=22), 1, 0)</f>
        <v>0</v>
      </c>
      <c r="AA2779">
        <f>IF(data!D2779=3, IF(COUNTIFS(data!A:A, data!A2779, data!G:G, "&lt;&gt;2")=0, 1, 0), 0)</f>
        <v>0</v>
      </c>
      <c r="AB2779">
        <f>IF(AND(data!G2779=2, COUNTIFS(data!A:A, data!A2779, data!G:G, 2) = data!D2779), 1, 0)</f>
        <v>1</v>
      </c>
      <c r="AC2779">
        <f>IF(AB2779=1, data!D2779, "0")</f>
        <v>1</v>
      </c>
    </row>
    <row r="2780" spans="1:29" x14ac:dyDescent="0.25">
      <c r="A2780" s="1">
        <v>325201</v>
      </c>
      <c r="B2780">
        <v>1</v>
      </c>
      <c r="C2780" s="1" t="s">
        <v>2801</v>
      </c>
      <c r="D2780">
        <v>2</v>
      </c>
      <c r="E2780">
        <v>3</v>
      </c>
      <c r="F2780">
        <v>11</v>
      </c>
      <c r="G2780">
        <v>1</v>
      </c>
      <c r="H2780">
        <v>81</v>
      </c>
      <c r="I2780">
        <v>2</v>
      </c>
      <c r="J2780">
        <v>1</v>
      </c>
      <c r="K2780">
        <v>4</v>
      </c>
      <c r="L2780">
        <v>11</v>
      </c>
      <c r="M2780">
        <v>2</v>
      </c>
      <c r="N2780">
        <v>1</v>
      </c>
      <c r="O2780">
        <v>5</v>
      </c>
      <c r="P2780">
        <v>2</v>
      </c>
      <c r="Q2780">
        <v>8.6999999999999994E-2</v>
      </c>
      <c r="R2780">
        <v>-1</v>
      </c>
      <c r="S2780">
        <v>0</v>
      </c>
      <c r="T2780">
        <v>173</v>
      </c>
      <c r="U2780">
        <v>73.7</v>
      </c>
      <c r="V2780">
        <v>24.625</v>
      </c>
      <c r="W2780">
        <v>-1</v>
      </c>
      <c r="X2780">
        <v>1</v>
      </c>
      <c r="Y2780">
        <v>3</v>
      </c>
      <c r="Z2780">
        <f>IF(AND(MIN(data!D2780:'data'!K2780, data!M2780:'data'!Y2780)&gt;=0, IF(data!L2780&lt;0, FALSE, data!L2780&lt;=95),COUNTA(data!D2780:'data'!Y2780)=22), 1, 0)</f>
        <v>0</v>
      </c>
      <c r="AA2780">
        <f>IF(data!D2780=3, IF(COUNTIFS(data!A:A, data!A2780, data!G:G, "&lt;&gt;2")=0, 1, 0), 0)</f>
        <v>0</v>
      </c>
      <c r="AB2780">
        <f>IF(AND(data!G2780=2, COUNTIFS(data!A:A, data!A2780, data!G:G, 2) = data!D2780), 1, 0)</f>
        <v>0</v>
      </c>
      <c r="AC2780" t="str">
        <f>IF(AB2780=1, data!D2780, "0")</f>
        <v>0</v>
      </c>
    </row>
    <row r="2781" spans="1:29" x14ac:dyDescent="0.25">
      <c r="A2781" s="1">
        <v>325201</v>
      </c>
      <c r="B2781">
        <v>2</v>
      </c>
      <c r="C2781" s="1" t="s">
        <v>2802</v>
      </c>
      <c r="D2781">
        <v>2</v>
      </c>
      <c r="E2781">
        <v>3</v>
      </c>
      <c r="F2781">
        <v>11</v>
      </c>
      <c r="G2781">
        <v>2</v>
      </c>
      <c r="H2781">
        <v>81</v>
      </c>
      <c r="I2781">
        <v>2</v>
      </c>
      <c r="J2781">
        <v>1</v>
      </c>
      <c r="K2781">
        <v>6</v>
      </c>
      <c r="L2781">
        <v>11</v>
      </c>
      <c r="M2781">
        <v>3</v>
      </c>
      <c r="N2781">
        <v>3</v>
      </c>
      <c r="O2781">
        <v>5</v>
      </c>
      <c r="P2781">
        <v>2</v>
      </c>
      <c r="Q2781">
        <v>0</v>
      </c>
      <c r="R2781">
        <v>-1</v>
      </c>
      <c r="S2781">
        <v>-9</v>
      </c>
      <c r="T2781">
        <v>163.5</v>
      </c>
      <c r="U2781">
        <v>66.5</v>
      </c>
      <c r="V2781">
        <v>24.876000000000001</v>
      </c>
      <c r="W2781">
        <v>-1</v>
      </c>
      <c r="X2781">
        <v>-8</v>
      </c>
      <c r="Y2781">
        <v>3</v>
      </c>
      <c r="Z2781">
        <f>IF(AND(MIN(data!D2781:'data'!K2781, data!M2781:'data'!Y2781)&gt;=0, IF(data!L2781&lt;0, FALSE, data!L2781&lt;=95),COUNTA(data!D2781:'data'!Y2781)=22), 1, 0)</f>
        <v>0</v>
      </c>
      <c r="AA2781">
        <f>IF(data!D2781=3, IF(COUNTIFS(data!A:A, data!A2781, data!G:G, "&lt;&gt;2")=0, 1, 0), 0)</f>
        <v>0</v>
      </c>
      <c r="AB2781">
        <f>IF(AND(data!G2781=2, COUNTIFS(data!A:A, data!A2781, data!G:G, 2) = data!D2781), 1, 0)</f>
        <v>0</v>
      </c>
      <c r="AC2781" t="str">
        <f>IF(AB2781=1, data!D2781, "0")</f>
        <v>0</v>
      </c>
    </row>
    <row r="2782" spans="1:29" x14ac:dyDescent="0.25">
      <c r="A2782" s="1">
        <v>325271</v>
      </c>
      <c r="B2782">
        <v>1</v>
      </c>
      <c r="C2782" s="1" t="s">
        <v>2803</v>
      </c>
      <c r="D2782">
        <v>2</v>
      </c>
      <c r="E2782">
        <v>3</v>
      </c>
      <c r="F2782">
        <v>11</v>
      </c>
      <c r="G2782">
        <v>1</v>
      </c>
      <c r="H2782">
        <v>55</v>
      </c>
      <c r="I2782">
        <v>2</v>
      </c>
      <c r="J2782">
        <v>1</v>
      </c>
      <c r="K2782">
        <v>2</v>
      </c>
      <c r="L2782">
        <v>25</v>
      </c>
      <c r="M2782">
        <v>3</v>
      </c>
      <c r="N2782">
        <v>1</v>
      </c>
      <c r="O2782">
        <v>5</v>
      </c>
      <c r="P2782">
        <v>1</v>
      </c>
      <c r="Q2782">
        <v>16.73</v>
      </c>
      <c r="R2782">
        <v>-1</v>
      </c>
      <c r="S2782">
        <v>2</v>
      </c>
      <c r="T2782">
        <v>175.1</v>
      </c>
      <c r="U2782">
        <v>75.599999999999994</v>
      </c>
      <c r="V2782">
        <v>24.658000000000001</v>
      </c>
      <c r="W2782">
        <v>0.86199999999999999</v>
      </c>
      <c r="X2782">
        <v>1</v>
      </c>
      <c r="Y2782">
        <v>3</v>
      </c>
      <c r="Z2782">
        <f>IF(AND(MIN(data!D2782:'data'!K2782, data!M2782:'data'!Y2782)&gt;=0, IF(data!L2782&lt;0, FALSE, data!L2782&lt;=95),COUNTA(data!D2782:'data'!Y2782)=22), 1, 0)</f>
        <v>0</v>
      </c>
      <c r="AA2782">
        <f>IF(data!D2782=3, IF(COUNTIFS(data!A:A, data!A2782, data!G:G, "&lt;&gt;2")=0, 1, 0), 0)</f>
        <v>0</v>
      </c>
      <c r="AB2782">
        <f>IF(AND(data!G2782=2, COUNTIFS(data!A:A, data!A2782, data!G:G, 2) = data!D2782), 1, 0)</f>
        <v>0</v>
      </c>
      <c r="AC2782" t="str">
        <f>IF(AB2782=1, data!D2782, "0")</f>
        <v>0</v>
      </c>
    </row>
    <row r="2783" spans="1:29" x14ac:dyDescent="0.25">
      <c r="A2783" s="1">
        <v>325271</v>
      </c>
      <c r="B2783">
        <v>2</v>
      </c>
      <c r="C2783" s="1" t="s">
        <v>2804</v>
      </c>
      <c r="D2783">
        <v>2</v>
      </c>
      <c r="E2783">
        <v>3</v>
      </c>
      <c r="F2783">
        <v>11</v>
      </c>
      <c r="G2783">
        <v>2</v>
      </c>
      <c r="H2783">
        <v>57</v>
      </c>
      <c r="I2783">
        <v>2</v>
      </c>
      <c r="J2783">
        <v>1</v>
      </c>
      <c r="K2783">
        <v>4</v>
      </c>
      <c r="L2783">
        <v>25</v>
      </c>
      <c r="M2783">
        <v>3</v>
      </c>
      <c r="N2783">
        <v>3</v>
      </c>
      <c r="O2783">
        <v>5</v>
      </c>
      <c r="P2783">
        <v>1</v>
      </c>
      <c r="Q2783">
        <v>13</v>
      </c>
      <c r="R2783">
        <v>-1</v>
      </c>
      <c r="S2783">
        <v>0</v>
      </c>
      <c r="T2783">
        <v>154.30000000000001</v>
      </c>
      <c r="U2783">
        <v>48.7</v>
      </c>
      <c r="V2783">
        <v>20.454999999999998</v>
      </c>
      <c r="W2783">
        <v>0.84899999999999998</v>
      </c>
      <c r="X2783">
        <v>1</v>
      </c>
      <c r="Y2783">
        <v>3</v>
      </c>
      <c r="Z2783">
        <f>IF(AND(MIN(data!D2783:'data'!K2783, data!M2783:'data'!Y2783)&gt;=0, IF(data!L2783&lt;0, FALSE, data!L2783&lt;=95),COUNTA(data!D2783:'data'!Y2783)=22), 1, 0)</f>
        <v>0</v>
      </c>
      <c r="AA2783">
        <f>IF(data!D2783=3, IF(COUNTIFS(data!A:A, data!A2783, data!G:G, "&lt;&gt;2")=0, 1, 0), 0)</f>
        <v>0</v>
      </c>
      <c r="AB2783">
        <f>IF(AND(data!G2783=2, COUNTIFS(data!A:A, data!A2783, data!G:G, 2) = data!D2783), 1, 0)</f>
        <v>0</v>
      </c>
      <c r="AC2783" t="str">
        <f>IF(AB2783=1, data!D2783, "0")</f>
        <v>0</v>
      </c>
    </row>
    <row r="2784" spans="1:29" x14ac:dyDescent="0.25">
      <c r="A2784" s="1">
        <v>325341</v>
      </c>
      <c r="B2784">
        <v>1</v>
      </c>
      <c r="C2784" s="1" t="s">
        <v>2805</v>
      </c>
      <c r="D2784">
        <v>1</v>
      </c>
      <c r="E2784">
        <v>3</v>
      </c>
      <c r="F2784">
        <v>11</v>
      </c>
      <c r="G2784">
        <v>1</v>
      </c>
      <c r="H2784">
        <v>81</v>
      </c>
      <c r="I2784">
        <v>5</v>
      </c>
      <c r="J2784">
        <v>1</v>
      </c>
      <c r="K2784">
        <v>6</v>
      </c>
      <c r="L2784">
        <v>96</v>
      </c>
      <c r="M2784">
        <v>2</v>
      </c>
      <c r="N2784">
        <v>3</v>
      </c>
      <c r="O2784">
        <v>5</v>
      </c>
      <c r="P2784">
        <v>1</v>
      </c>
      <c r="Q2784">
        <v>13.375</v>
      </c>
      <c r="R2784">
        <v>-1</v>
      </c>
      <c r="S2784">
        <v>1</v>
      </c>
      <c r="T2784">
        <v>153</v>
      </c>
      <c r="U2784">
        <v>78</v>
      </c>
      <c r="V2784">
        <v>33.320999999999998</v>
      </c>
      <c r="W2784">
        <v>0.86099999999999999</v>
      </c>
      <c r="X2784">
        <v>2</v>
      </c>
      <c r="Y2784">
        <v>3</v>
      </c>
      <c r="Z2784">
        <f>IF(AND(MIN(data!D2784:'data'!K2784, data!M2784:'data'!Y2784)&gt;=0, IF(data!L2784&lt;0, FALSE, data!L2784&lt;=95),COUNTA(data!D2784:'data'!Y2784)=22), 1, 0)</f>
        <v>0</v>
      </c>
      <c r="AA2784">
        <f>IF(data!D2784=3, IF(COUNTIFS(data!A:A, data!A2784, data!G:G, "&lt;&gt;2")=0, 1, 0), 0)</f>
        <v>0</v>
      </c>
      <c r="AB2784">
        <f>IF(AND(data!G2784=2, COUNTIFS(data!A:A, data!A2784, data!G:G, 2) = data!D2784), 1, 0)</f>
        <v>0</v>
      </c>
      <c r="AC2784" t="str">
        <f>IF(AB2784=1, data!D2784, "0")</f>
        <v>0</v>
      </c>
    </row>
    <row r="2785" spans="1:29" x14ac:dyDescent="0.25">
      <c r="A2785" s="1">
        <v>326051</v>
      </c>
      <c r="B2785">
        <v>1</v>
      </c>
      <c r="C2785" s="1" t="s">
        <v>2806</v>
      </c>
      <c r="D2785">
        <v>2</v>
      </c>
      <c r="E2785">
        <v>8</v>
      </c>
      <c r="F2785">
        <v>18</v>
      </c>
      <c r="G2785">
        <v>1</v>
      </c>
      <c r="H2785">
        <v>51</v>
      </c>
      <c r="I2785">
        <v>2</v>
      </c>
      <c r="J2785">
        <v>1</v>
      </c>
      <c r="K2785">
        <v>7</v>
      </c>
      <c r="L2785">
        <v>97</v>
      </c>
      <c r="M2785">
        <v>1</v>
      </c>
      <c r="N2785">
        <v>3</v>
      </c>
      <c r="O2785">
        <v>5</v>
      </c>
      <c r="P2785">
        <v>1</v>
      </c>
      <c r="Q2785">
        <v>6</v>
      </c>
      <c r="R2785">
        <v>-1</v>
      </c>
      <c r="S2785">
        <v>0</v>
      </c>
      <c r="T2785">
        <v>186.5</v>
      </c>
      <c r="U2785">
        <v>98.2</v>
      </c>
      <c r="V2785">
        <v>28.233000000000001</v>
      </c>
      <c r="W2785">
        <v>0.93899999999999995</v>
      </c>
      <c r="X2785">
        <v>2</v>
      </c>
      <c r="Y2785">
        <v>1</v>
      </c>
      <c r="Z2785">
        <f>IF(AND(MIN(data!D2785:'data'!K2785, data!M2785:'data'!Y2785)&gt;=0, IF(data!L2785&lt;0, FALSE, data!L2785&lt;=95),COUNTA(data!D2785:'data'!Y2785)=22), 1, 0)</f>
        <v>0</v>
      </c>
      <c r="AA2785">
        <f>IF(data!D2785=3, IF(COUNTIFS(data!A:A, data!A2785, data!G:G, "&lt;&gt;2")=0, 1, 0), 0)</f>
        <v>0</v>
      </c>
      <c r="AB2785">
        <f>IF(AND(data!G2785=2, COUNTIFS(data!A:A, data!A2785, data!G:G, 2) = data!D2785), 1, 0)</f>
        <v>0</v>
      </c>
      <c r="AC2785" t="str">
        <f>IF(AB2785=1, data!D2785, "0")</f>
        <v>0</v>
      </c>
    </row>
    <row r="2786" spans="1:29" x14ac:dyDescent="0.25">
      <c r="A2786" s="1">
        <v>326051</v>
      </c>
      <c r="B2786">
        <v>2</v>
      </c>
      <c r="C2786" s="1" t="s">
        <v>2807</v>
      </c>
      <c r="D2786">
        <v>2</v>
      </c>
      <c r="E2786">
        <v>8</v>
      </c>
      <c r="F2786">
        <v>18</v>
      </c>
      <c r="G2786">
        <v>2</v>
      </c>
      <c r="H2786">
        <v>48</v>
      </c>
      <c r="I2786">
        <v>2</v>
      </c>
      <c r="J2786">
        <v>1</v>
      </c>
      <c r="K2786">
        <v>4</v>
      </c>
      <c r="L2786">
        <v>97</v>
      </c>
      <c r="M2786">
        <v>1</v>
      </c>
      <c r="N2786">
        <v>1</v>
      </c>
      <c r="O2786">
        <v>5</v>
      </c>
      <c r="P2786">
        <v>2</v>
      </c>
      <c r="Q2786">
        <v>0</v>
      </c>
      <c r="R2786">
        <v>-1</v>
      </c>
      <c r="S2786">
        <v>0</v>
      </c>
      <c r="T2786">
        <v>176.3</v>
      </c>
      <c r="U2786">
        <v>77.2</v>
      </c>
      <c r="V2786">
        <v>24.838000000000001</v>
      </c>
      <c r="W2786">
        <v>0.84399999999999997</v>
      </c>
      <c r="X2786">
        <v>2</v>
      </c>
      <c r="Y2786">
        <v>1</v>
      </c>
      <c r="Z2786">
        <f>IF(AND(MIN(data!D2786:'data'!K2786, data!M2786:'data'!Y2786)&gt;=0, IF(data!L2786&lt;0, FALSE, data!L2786&lt;=95),COUNTA(data!D2786:'data'!Y2786)=22), 1, 0)</f>
        <v>0</v>
      </c>
      <c r="AA2786">
        <f>IF(data!D2786=3, IF(COUNTIFS(data!A:A, data!A2786, data!G:G, "&lt;&gt;2")=0, 1, 0), 0)</f>
        <v>0</v>
      </c>
      <c r="AB2786">
        <f>IF(AND(data!G2786=2, COUNTIFS(data!A:A, data!A2786, data!G:G, 2) = data!D2786), 1, 0)</f>
        <v>0</v>
      </c>
      <c r="AC2786" t="str">
        <f>IF(AB2786=1, data!D2786, "0")</f>
        <v>0</v>
      </c>
    </row>
    <row r="2787" spans="1:29" x14ac:dyDescent="0.25">
      <c r="A2787" s="1">
        <v>326181</v>
      </c>
      <c r="B2787">
        <v>1</v>
      </c>
      <c r="C2787" s="1" t="s">
        <v>2808</v>
      </c>
      <c r="D2787">
        <v>3</v>
      </c>
      <c r="E2787">
        <v>8</v>
      </c>
      <c r="F2787">
        <v>18</v>
      </c>
      <c r="G2787">
        <v>2</v>
      </c>
      <c r="H2787">
        <v>35</v>
      </c>
      <c r="I2787">
        <v>2</v>
      </c>
      <c r="J2787">
        <v>1</v>
      </c>
      <c r="K2787">
        <v>4</v>
      </c>
      <c r="L2787">
        <v>96</v>
      </c>
      <c r="M2787">
        <v>1</v>
      </c>
      <c r="N2787">
        <v>3</v>
      </c>
      <c r="O2787">
        <v>5</v>
      </c>
      <c r="P2787">
        <v>1</v>
      </c>
      <c r="Q2787">
        <v>18.587</v>
      </c>
      <c r="R2787">
        <v>-1</v>
      </c>
      <c r="S2787">
        <v>4</v>
      </c>
      <c r="T2787">
        <v>-1</v>
      </c>
      <c r="U2787">
        <v>-1</v>
      </c>
      <c r="V2787">
        <v>-1</v>
      </c>
      <c r="W2787">
        <v>0.91800000000000004</v>
      </c>
      <c r="X2787">
        <v>2</v>
      </c>
      <c r="Y2787">
        <v>1</v>
      </c>
      <c r="Z2787">
        <f>IF(AND(MIN(data!D2787:'data'!K2787, data!M2787:'data'!Y2787)&gt;=0, IF(data!L2787&lt;0, FALSE, data!L2787&lt;=95),COUNTA(data!D2787:'data'!Y2787)=22), 1, 0)</f>
        <v>0</v>
      </c>
      <c r="AA2787">
        <f>IF(data!D2787=3, IF(COUNTIFS(data!A:A, data!A2787, data!G:G, "&lt;&gt;2")=0, 1, 0), 0)</f>
        <v>0</v>
      </c>
      <c r="AB2787">
        <f>IF(AND(data!G2787=2, COUNTIFS(data!A:A, data!A2787, data!G:G, 2) = data!D2787), 1, 0)</f>
        <v>0</v>
      </c>
      <c r="AC2787" t="str">
        <f>IF(AB2787=1, data!D2787, "0")</f>
        <v>0</v>
      </c>
    </row>
    <row r="2788" spans="1:29" x14ac:dyDescent="0.25">
      <c r="A2788" s="1">
        <v>326181</v>
      </c>
      <c r="B2788">
        <v>2</v>
      </c>
      <c r="C2788" s="1" t="s">
        <v>2809</v>
      </c>
      <c r="D2788">
        <v>3</v>
      </c>
      <c r="E2788">
        <v>8</v>
      </c>
      <c r="F2788">
        <v>18</v>
      </c>
      <c r="G2788">
        <v>1</v>
      </c>
      <c r="H2788">
        <v>4</v>
      </c>
      <c r="I2788">
        <v>-1</v>
      </c>
      <c r="J2788">
        <v>1</v>
      </c>
      <c r="K2788">
        <v>-1</v>
      </c>
      <c r="L2788">
        <v>96</v>
      </c>
      <c r="M2788">
        <v>1</v>
      </c>
      <c r="N2788">
        <v>-1</v>
      </c>
      <c r="O2788">
        <v>-1</v>
      </c>
      <c r="P2788">
        <v>-1</v>
      </c>
      <c r="Q2788">
        <v>-1</v>
      </c>
      <c r="R2788">
        <v>-1</v>
      </c>
      <c r="S2788">
        <v>-2</v>
      </c>
      <c r="T2788">
        <v>-1</v>
      </c>
      <c r="U2788">
        <v>-1</v>
      </c>
      <c r="V2788">
        <v>-1</v>
      </c>
      <c r="W2788">
        <v>-1</v>
      </c>
      <c r="X2788">
        <v>-2</v>
      </c>
      <c r="Y2788">
        <v>-2</v>
      </c>
      <c r="Z2788">
        <f>IF(AND(MIN(data!D2788:'data'!K2788, data!M2788:'data'!Y2788)&gt;=0, IF(data!L2788&lt;0, FALSE, data!L2788&lt;=95),COUNTA(data!D2788:'data'!Y2788)=22), 1, 0)</f>
        <v>0</v>
      </c>
      <c r="AA2788">
        <f>IF(data!D2788=3, IF(COUNTIFS(data!A:A, data!A2788, data!G:G, "&lt;&gt;2")=0, 1, 0), 0)</f>
        <v>0</v>
      </c>
      <c r="AB2788">
        <f>IF(AND(data!G2788=2, COUNTIFS(data!A:A, data!A2788, data!G:G, 2) = data!D2788), 1, 0)</f>
        <v>0</v>
      </c>
      <c r="AC2788" t="str">
        <f>IF(AB2788=1, data!D2788, "0")</f>
        <v>0</v>
      </c>
    </row>
    <row r="2789" spans="1:29" x14ac:dyDescent="0.25">
      <c r="A2789" s="1">
        <v>326181</v>
      </c>
      <c r="B2789">
        <v>3</v>
      </c>
      <c r="C2789" s="1" t="s">
        <v>2810</v>
      </c>
      <c r="D2789">
        <v>3</v>
      </c>
      <c r="E2789">
        <v>8</v>
      </c>
      <c r="F2789">
        <v>18</v>
      </c>
      <c r="G2789">
        <v>1</v>
      </c>
      <c r="H2789">
        <v>7</v>
      </c>
      <c r="I2789">
        <v>-1</v>
      </c>
      <c r="J2789">
        <v>1</v>
      </c>
      <c r="K2789">
        <v>-1</v>
      </c>
      <c r="L2789">
        <v>96</v>
      </c>
      <c r="M2789">
        <v>1</v>
      </c>
      <c r="N2789">
        <v>-1</v>
      </c>
      <c r="O2789">
        <v>-1</v>
      </c>
      <c r="P2789">
        <v>-1</v>
      </c>
      <c r="Q2789">
        <v>-1</v>
      </c>
      <c r="R2789">
        <v>-1</v>
      </c>
      <c r="S2789">
        <v>-2</v>
      </c>
      <c r="T2789">
        <v>-1</v>
      </c>
      <c r="U2789">
        <v>-1</v>
      </c>
      <c r="V2789">
        <v>-1</v>
      </c>
      <c r="W2789">
        <v>-1</v>
      </c>
      <c r="X2789">
        <v>-2</v>
      </c>
      <c r="Y2789">
        <v>-2</v>
      </c>
      <c r="Z2789">
        <f>IF(AND(MIN(data!D2789:'data'!K2789, data!M2789:'data'!Y2789)&gt;=0, IF(data!L2789&lt;0, FALSE, data!L2789&lt;=95),COUNTA(data!D2789:'data'!Y2789)=22), 1, 0)</f>
        <v>0</v>
      </c>
      <c r="AA2789">
        <f>IF(data!D2789=3, IF(COUNTIFS(data!A:A, data!A2789, data!G:G, "&lt;&gt;2")=0, 1, 0), 0)</f>
        <v>0</v>
      </c>
      <c r="AB2789">
        <f>IF(AND(data!G2789=2, COUNTIFS(data!A:A, data!A2789, data!G:G, 2) = data!D2789), 1, 0)</f>
        <v>0</v>
      </c>
      <c r="AC2789" t="str">
        <f>IF(AB2789=1, data!D2789, "0")</f>
        <v>0</v>
      </c>
    </row>
    <row r="2790" spans="1:29" x14ac:dyDescent="0.25">
      <c r="A2790" s="1">
        <v>326251</v>
      </c>
      <c r="B2790">
        <v>1</v>
      </c>
      <c r="C2790" s="1" t="s">
        <v>2811</v>
      </c>
      <c r="D2790">
        <v>2</v>
      </c>
      <c r="E2790">
        <v>8</v>
      </c>
      <c r="F2790">
        <v>18</v>
      </c>
      <c r="G2790">
        <v>1</v>
      </c>
      <c r="H2790">
        <v>35</v>
      </c>
      <c r="I2790">
        <v>6</v>
      </c>
      <c r="J2790">
        <v>1</v>
      </c>
      <c r="K2790">
        <v>5</v>
      </c>
      <c r="L2790">
        <v>97</v>
      </c>
      <c r="M2790">
        <v>1</v>
      </c>
      <c r="N2790">
        <v>3</v>
      </c>
      <c r="O2790">
        <v>5</v>
      </c>
      <c r="P2790">
        <v>1</v>
      </c>
      <c r="Q2790">
        <v>9.7789999999999999</v>
      </c>
      <c r="R2790">
        <v>-1</v>
      </c>
      <c r="S2790">
        <v>0</v>
      </c>
      <c r="T2790">
        <v>168.2</v>
      </c>
      <c r="U2790">
        <v>85.1</v>
      </c>
      <c r="V2790">
        <v>30.08</v>
      </c>
      <c r="W2790">
        <v>0.91</v>
      </c>
      <c r="X2790">
        <v>2</v>
      </c>
      <c r="Y2790">
        <v>1</v>
      </c>
      <c r="Z2790">
        <f>IF(AND(MIN(data!D2790:'data'!K2790, data!M2790:'data'!Y2790)&gt;=0, IF(data!L2790&lt;0, FALSE, data!L2790&lt;=95),COUNTA(data!D2790:'data'!Y2790)=22), 1, 0)</f>
        <v>0</v>
      </c>
      <c r="AA2790">
        <f>IF(data!D2790=3, IF(COUNTIFS(data!A:A, data!A2790, data!G:G, "&lt;&gt;2")=0, 1, 0), 0)</f>
        <v>0</v>
      </c>
      <c r="AB2790">
        <f>IF(AND(data!G2790=2, COUNTIFS(data!A:A, data!A2790, data!G:G, 2) = data!D2790), 1, 0)</f>
        <v>0</v>
      </c>
      <c r="AC2790" t="str">
        <f>IF(AB2790=1, data!D2790, "0")</f>
        <v>0</v>
      </c>
    </row>
    <row r="2791" spans="1:29" x14ac:dyDescent="0.25">
      <c r="A2791" s="1">
        <v>326251</v>
      </c>
      <c r="B2791">
        <v>2</v>
      </c>
      <c r="C2791" s="1" t="s">
        <v>2812</v>
      </c>
      <c r="D2791">
        <v>2</v>
      </c>
      <c r="E2791">
        <v>8</v>
      </c>
      <c r="F2791">
        <v>18</v>
      </c>
      <c r="G2791">
        <v>2</v>
      </c>
      <c r="H2791">
        <v>32</v>
      </c>
      <c r="I2791">
        <v>6</v>
      </c>
      <c r="J2791">
        <v>1</v>
      </c>
      <c r="K2791">
        <v>4</v>
      </c>
      <c r="L2791">
        <v>97</v>
      </c>
      <c r="M2791">
        <v>1</v>
      </c>
      <c r="N2791">
        <v>1</v>
      </c>
      <c r="O2791">
        <v>5</v>
      </c>
      <c r="P2791">
        <v>1</v>
      </c>
      <c r="Q2791">
        <v>4.9329999999999998</v>
      </c>
      <c r="R2791">
        <v>-1</v>
      </c>
      <c r="S2791">
        <v>0</v>
      </c>
      <c r="T2791">
        <v>168.9</v>
      </c>
      <c r="U2791">
        <v>54.1</v>
      </c>
      <c r="V2791">
        <v>18.963999999999999</v>
      </c>
      <c r="W2791">
        <v>0.71899999999999997</v>
      </c>
      <c r="X2791">
        <v>1</v>
      </c>
      <c r="Y2791">
        <v>3</v>
      </c>
      <c r="Z2791">
        <f>IF(AND(MIN(data!D2791:'data'!K2791, data!M2791:'data'!Y2791)&gt;=0, IF(data!L2791&lt;0, FALSE, data!L2791&lt;=95),COUNTA(data!D2791:'data'!Y2791)=22), 1, 0)</f>
        <v>0</v>
      </c>
      <c r="AA2791">
        <f>IF(data!D2791=3, IF(COUNTIFS(data!A:A, data!A2791, data!G:G, "&lt;&gt;2")=0, 1, 0), 0)</f>
        <v>0</v>
      </c>
      <c r="AB2791">
        <f>IF(AND(data!G2791=2, COUNTIFS(data!A:A, data!A2791, data!G:G, 2) = data!D2791), 1, 0)</f>
        <v>0</v>
      </c>
      <c r="AC2791" t="str">
        <f>IF(AB2791=1, data!D2791, "0")</f>
        <v>0</v>
      </c>
    </row>
    <row r="2792" spans="1:29" x14ac:dyDescent="0.25">
      <c r="A2792" s="1">
        <v>326341</v>
      </c>
      <c r="B2792">
        <v>1</v>
      </c>
      <c r="C2792" s="1" t="s">
        <v>2813</v>
      </c>
      <c r="D2792">
        <v>2</v>
      </c>
      <c r="E2792">
        <v>8</v>
      </c>
      <c r="F2792">
        <v>18</v>
      </c>
      <c r="G2792">
        <v>1</v>
      </c>
      <c r="H2792">
        <v>60</v>
      </c>
      <c r="I2792">
        <v>2</v>
      </c>
      <c r="J2792">
        <v>1</v>
      </c>
      <c r="K2792">
        <v>7</v>
      </c>
      <c r="L2792">
        <v>97</v>
      </c>
      <c r="M2792">
        <v>3</v>
      </c>
      <c r="N2792">
        <v>2</v>
      </c>
      <c r="O2792">
        <v>5</v>
      </c>
      <c r="P2792">
        <v>1</v>
      </c>
      <c r="Q2792">
        <v>19.344999999999999</v>
      </c>
      <c r="R2792">
        <v>-1</v>
      </c>
      <c r="S2792">
        <v>0</v>
      </c>
      <c r="T2792">
        <v>170.9</v>
      </c>
      <c r="U2792">
        <v>100.8</v>
      </c>
      <c r="V2792">
        <v>34.512</v>
      </c>
      <c r="W2792">
        <v>1.054</v>
      </c>
      <c r="X2792">
        <v>2</v>
      </c>
      <c r="Y2792">
        <v>3</v>
      </c>
      <c r="Z2792">
        <f>IF(AND(MIN(data!D2792:'data'!K2792, data!M2792:'data'!Y2792)&gt;=0, IF(data!L2792&lt;0, FALSE, data!L2792&lt;=95),COUNTA(data!D2792:'data'!Y2792)=22), 1, 0)</f>
        <v>0</v>
      </c>
      <c r="AA2792">
        <f>IF(data!D2792=3, IF(COUNTIFS(data!A:A, data!A2792, data!G:G, "&lt;&gt;2")=0, 1, 0), 0)</f>
        <v>0</v>
      </c>
      <c r="AB2792">
        <f>IF(AND(data!G2792=2, COUNTIFS(data!A:A, data!A2792, data!G:G, 2) = data!D2792), 1, 0)</f>
        <v>0</v>
      </c>
      <c r="AC2792" t="str">
        <f>IF(AB2792=1, data!D2792, "0")</f>
        <v>0</v>
      </c>
    </row>
    <row r="2793" spans="1:29" x14ac:dyDescent="0.25">
      <c r="A2793" s="1">
        <v>326341</v>
      </c>
      <c r="B2793">
        <v>2</v>
      </c>
      <c r="C2793" s="1" t="s">
        <v>2814</v>
      </c>
      <c r="D2793">
        <v>2</v>
      </c>
      <c r="E2793">
        <v>8</v>
      </c>
      <c r="F2793">
        <v>18</v>
      </c>
      <c r="G2793">
        <v>2</v>
      </c>
      <c r="H2793">
        <v>57</v>
      </c>
      <c r="I2793">
        <v>2</v>
      </c>
      <c r="J2793">
        <v>1</v>
      </c>
      <c r="K2793">
        <v>7</v>
      </c>
      <c r="L2793">
        <v>97</v>
      </c>
      <c r="M2793">
        <v>3</v>
      </c>
      <c r="N2793">
        <v>1</v>
      </c>
      <c r="O2793">
        <v>5</v>
      </c>
      <c r="P2793">
        <v>1</v>
      </c>
      <c r="Q2793">
        <v>5.0289999999999999</v>
      </c>
      <c r="R2793">
        <v>-1</v>
      </c>
      <c r="S2793">
        <v>0</v>
      </c>
      <c r="T2793">
        <v>160.5</v>
      </c>
      <c r="U2793">
        <v>88.7</v>
      </c>
      <c r="V2793">
        <v>34.433</v>
      </c>
      <c r="W2793">
        <v>0.97499999999999998</v>
      </c>
      <c r="X2793">
        <v>2</v>
      </c>
      <c r="Y2793">
        <v>1</v>
      </c>
      <c r="Z2793">
        <f>IF(AND(MIN(data!D2793:'data'!K2793, data!M2793:'data'!Y2793)&gt;=0, IF(data!L2793&lt;0, FALSE, data!L2793&lt;=95),COUNTA(data!D2793:'data'!Y2793)=22), 1, 0)</f>
        <v>0</v>
      </c>
      <c r="AA2793">
        <f>IF(data!D2793=3, IF(COUNTIFS(data!A:A, data!A2793, data!G:G, "&lt;&gt;2")=0, 1, 0), 0)</f>
        <v>0</v>
      </c>
      <c r="AB2793">
        <f>IF(AND(data!G2793=2, COUNTIFS(data!A:A, data!A2793, data!G:G, 2) = data!D2793), 1, 0)</f>
        <v>0</v>
      </c>
      <c r="AC2793" t="str">
        <f>IF(AB2793=1, data!D2793, "0")</f>
        <v>0</v>
      </c>
    </row>
    <row r="2794" spans="1:29" x14ac:dyDescent="0.25">
      <c r="A2794" s="1">
        <v>326351</v>
      </c>
      <c r="B2794">
        <v>1</v>
      </c>
      <c r="C2794" s="1" t="s">
        <v>2815</v>
      </c>
      <c r="D2794">
        <v>3</v>
      </c>
      <c r="E2794">
        <v>8</v>
      </c>
      <c r="F2794">
        <v>18</v>
      </c>
      <c r="G2794">
        <v>2</v>
      </c>
      <c r="H2794">
        <v>22</v>
      </c>
      <c r="I2794">
        <v>1</v>
      </c>
      <c r="J2794">
        <v>1</v>
      </c>
      <c r="K2794">
        <v>7</v>
      </c>
      <c r="L2794">
        <v>4</v>
      </c>
      <c r="M2794">
        <v>2</v>
      </c>
      <c r="N2794">
        <v>4</v>
      </c>
      <c r="O2794">
        <v>2</v>
      </c>
      <c r="P2794">
        <v>2</v>
      </c>
      <c r="Q2794">
        <v>0</v>
      </c>
      <c r="R2794">
        <v>0</v>
      </c>
      <c r="S2794">
        <v>0</v>
      </c>
      <c r="T2794">
        <v>178</v>
      </c>
      <c r="U2794">
        <v>-1</v>
      </c>
      <c r="V2794">
        <v>-1</v>
      </c>
      <c r="W2794">
        <v>-1</v>
      </c>
      <c r="X2794">
        <v>2</v>
      </c>
      <c r="Y2794">
        <v>1</v>
      </c>
      <c r="Z2794">
        <f>IF(AND(MIN(data!D2794:'data'!K2794, data!M2794:'data'!Y2794)&gt;=0, IF(data!L2794&lt;0, FALSE, data!L2794&lt;=95),COUNTA(data!D2794:'data'!Y2794)=22), 1, 0)</f>
        <v>0</v>
      </c>
      <c r="AA2794">
        <f>IF(data!D2794=3, IF(COUNTIFS(data!A:A, data!A2794, data!G:G, "&lt;&gt;2")=0, 1, 0), 0)</f>
        <v>0</v>
      </c>
      <c r="AB2794">
        <f>IF(AND(data!G2794=2, COUNTIFS(data!A:A, data!A2794, data!G:G, 2) = data!D2794), 1, 0)</f>
        <v>0</v>
      </c>
      <c r="AC2794" t="str">
        <f>IF(AB2794=1, data!D2794, "0")</f>
        <v>0</v>
      </c>
    </row>
    <row r="2795" spans="1:29" x14ac:dyDescent="0.25">
      <c r="A2795" s="1">
        <v>326351</v>
      </c>
      <c r="B2795">
        <v>2</v>
      </c>
      <c r="C2795" s="1" t="s">
        <v>2816</v>
      </c>
      <c r="D2795">
        <v>3</v>
      </c>
      <c r="E2795">
        <v>8</v>
      </c>
      <c r="F2795">
        <v>18</v>
      </c>
      <c r="G2795">
        <v>1</v>
      </c>
      <c r="H2795">
        <v>4</v>
      </c>
      <c r="I2795">
        <v>-1</v>
      </c>
      <c r="J2795">
        <v>1</v>
      </c>
      <c r="K2795">
        <v>-1</v>
      </c>
      <c r="L2795">
        <v>4</v>
      </c>
      <c r="M2795">
        <v>2</v>
      </c>
      <c r="N2795">
        <v>-1</v>
      </c>
      <c r="O2795">
        <v>-1</v>
      </c>
      <c r="P2795">
        <v>-1</v>
      </c>
      <c r="Q2795">
        <v>-1</v>
      </c>
      <c r="R2795">
        <v>-1</v>
      </c>
      <c r="S2795">
        <v>-2</v>
      </c>
      <c r="T2795">
        <v>-1</v>
      </c>
      <c r="U2795">
        <v>-1</v>
      </c>
      <c r="V2795">
        <v>-1</v>
      </c>
      <c r="W2795">
        <v>-1</v>
      </c>
      <c r="X2795">
        <v>-2</v>
      </c>
      <c r="Y2795">
        <v>-2</v>
      </c>
      <c r="Z2795">
        <f>IF(AND(MIN(data!D2795:'data'!K2795, data!M2795:'data'!Y2795)&gt;=0, IF(data!L2795&lt;0, FALSE, data!L2795&lt;=95),COUNTA(data!D2795:'data'!Y2795)=22), 1, 0)</f>
        <v>0</v>
      </c>
      <c r="AA2795">
        <f>IF(data!D2795=3, IF(COUNTIFS(data!A:A, data!A2795, data!G:G, "&lt;&gt;2")=0, 1, 0), 0)</f>
        <v>0</v>
      </c>
      <c r="AB2795">
        <f>IF(AND(data!G2795=2, COUNTIFS(data!A:A, data!A2795, data!G:G, 2) = data!D2795), 1, 0)</f>
        <v>0</v>
      </c>
      <c r="AC2795" t="str">
        <f>IF(AB2795=1, data!D2795, "0")</f>
        <v>0</v>
      </c>
    </row>
    <row r="2796" spans="1:29" x14ac:dyDescent="0.25">
      <c r="A2796" s="1">
        <v>326351</v>
      </c>
      <c r="B2796">
        <v>3</v>
      </c>
      <c r="C2796" s="1" t="s">
        <v>2817</v>
      </c>
      <c r="D2796">
        <v>3</v>
      </c>
      <c r="E2796">
        <v>8</v>
      </c>
      <c r="F2796">
        <v>18</v>
      </c>
      <c r="G2796">
        <v>2</v>
      </c>
      <c r="H2796">
        <v>0</v>
      </c>
      <c r="I2796">
        <v>-1</v>
      </c>
      <c r="J2796">
        <v>1</v>
      </c>
      <c r="K2796">
        <v>-1</v>
      </c>
      <c r="L2796">
        <v>4</v>
      </c>
      <c r="M2796">
        <v>2</v>
      </c>
      <c r="N2796">
        <v>-1</v>
      </c>
      <c r="O2796">
        <v>-1</v>
      </c>
      <c r="P2796">
        <v>-1</v>
      </c>
      <c r="Q2796">
        <v>-1</v>
      </c>
      <c r="R2796">
        <v>-1</v>
      </c>
      <c r="S2796">
        <v>-2</v>
      </c>
      <c r="T2796">
        <v>-1</v>
      </c>
      <c r="U2796">
        <v>-1</v>
      </c>
      <c r="V2796">
        <v>-1</v>
      </c>
      <c r="W2796">
        <v>-1</v>
      </c>
      <c r="X2796">
        <v>-2</v>
      </c>
      <c r="Y2796">
        <v>-2</v>
      </c>
      <c r="Z2796">
        <f>IF(AND(MIN(data!D2796:'data'!K2796, data!M2796:'data'!Y2796)&gt;=0, IF(data!L2796&lt;0, FALSE, data!L2796&lt;=95),COUNTA(data!D2796:'data'!Y2796)=22), 1, 0)</f>
        <v>0</v>
      </c>
      <c r="AA2796">
        <f>IF(data!D2796=3, IF(COUNTIFS(data!A:A, data!A2796, data!G:G, "&lt;&gt;2")=0, 1, 0), 0)</f>
        <v>0</v>
      </c>
      <c r="AB2796">
        <f>IF(AND(data!G2796=2, COUNTIFS(data!A:A, data!A2796, data!G:G, 2) = data!D2796), 1, 0)</f>
        <v>0</v>
      </c>
      <c r="AC2796" t="str">
        <f>IF(AB2796=1, data!D2796, "0")</f>
        <v>0</v>
      </c>
    </row>
    <row r="2797" spans="1:29" x14ac:dyDescent="0.25">
      <c r="A2797" s="1">
        <v>326371</v>
      </c>
      <c r="B2797">
        <v>1</v>
      </c>
      <c r="C2797" s="1" t="s">
        <v>2818</v>
      </c>
      <c r="D2797">
        <v>2</v>
      </c>
      <c r="E2797">
        <v>8</v>
      </c>
      <c r="F2797">
        <v>18</v>
      </c>
      <c r="G2797">
        <v>1</v>
      </c>
      <c r="H2797">
        <v>67</v>
      </c>
      <c r="I2797">
        <v>2</v>
      </c>
      <c r="J2797">
        <v>1</v>
      </c>
      <c r="K2797">
        <v>7</v>
      </c>
      <c r="L2797">
        <v>9</v>
      </c>
      <c r="M2797">
        <v>1</v>
      </c>
      <c r="N2797">
        <v>3</v>
      </c>
      <c r="O2797">
        <v>5</v>
      </c>
      <c r="P2797">
        <v>1</v>
      </c>
      <c r="Q2797">
        <v>3</v>
      </c>
      <c r="R2797">
        <v>-1</v>
      </c>
      <c r="S2797">
        <v>1</v>
      </c>
      <c r="T2797">
        <v>176.1</v>
      </c>
      <c r="U2797">
        <v>124.2</v>
      </c>
      <c r="V2797">
        <v>40.049999999999997</v>
      </c>
      <c r="W2797">
        <v>0.93600000000000005</v>
      </c>
      <c r="X2797">
        <v>2</v>
      </c>
      <c r="Y2797">
        <v>1</v>
      </c>
      <c r="Z2797">
        <f>IF(AND(MIN(data!D2797:'data'!K2797, data!M2797:'data'!Y2797)&gt;=0, IF(data!L2797&lt;0, FALSE, data!L2797&lt;=95),COUNTA(data!D2797:'data'!Y2797)=22), 1, 0)</f>
        <v>0</v>
      </c>
      <c r="AA2797">
        <f>IF(data!D2797=3, IF(COUNTIFS(data!A:A, data!A2797, data!G:G, "&lt;&gt;2")=0, 1, 0), 0)</f>
        <v>0</v>
      </c>
      <c r="AB2797">
        <f>IF(AND(data!G2797=2, COUNTIFS(data!A:A, data!A2797, data!G:G, 2) = data!D2797), 1, 0)</f>
        <v>0</v>
      </c>
      <c r="AC2797" t="str">
        <f>IF(AB2797=1, data!D2797, "0")</f>
        <v>0</v>
      </c>
    </row>
    <row r="2798" spans="1:29" x14ac:dyDescent="0.25">
      <c r="A2798" s="1">
        <v>326371</v>
      </c>
      <c r="B2798">
        <v>2</v>
      </c>
      <c r="C2798" s="1" t="s">
        <v>2819</v>
      </c>
      <c r="D2798">
        <v>2</v>
      </c>
      <c r="E2798">
        <v>8</v>
      </c>
      <c r="F2798">
        <v>18</v>
      </c>
      <c r="G2798">
        <v>2</v>
      </c>
      <c r="H2798">
        <v>63</v>
      </c>
      <c r="I2798">
        <v>2</v>
      </c>
      <c r="J2798">
        <v>1</v>
      </c>
      <c r="K2798">
        <v>7</v>
      </c>
      <c r="L2798">
        <v>9</v>
      </c>
      <c r="M2798">
        <v>3</v>
      </c>
      <c r="N2798">
        <v>1</v>
      </c>
      <c r="O2798">
        <v>5</v>
      </c>
      <c r="P2798">
        <v>1</v>
      </c>
      <c r="Q2798">
        <v>0.75</v>
      </c>
      <c r="R2798">
        <v>-1</v>
      </c>
      <c r="S2798">
        <v>0</v>
      </c>
      <c r="T2798">
        <v>164.6</v>
      </c>
      <c r="U2798">
        <v>83.8</v>
      </c>
      <c r="V2798">
        <v>30.93</v>
      </c>
      <c r="W2798">
        <v>0.81200000000000006</v>
      </c>
      <c r="X2798">
        <v>2</v>
      </c>
      <c r="Y2798">
        <v>-9</v>
      </c>
      <c r="Z2798">
        <f>IF(AND(MIN(data!D2798:'data'!K2798, data!M2798:'data'!Y2798)&gt;=0, IF(data!L2798&lt;0, FALSE, data!L2798&lt;=95),COUNTA(data!D2798:'data'!Y2798)=22), 1, 0)</f>
        <v>0</v>
      </c>
      <c r="AA2798">
        <f>IF(data!D2798=3, IF(COUNTIFS(data!A:A, data!A2798, data!G:G, "&lt;&gt;2")=0, 1, 0), 0)</f>
        <v>0</v>
      </c>
      <c r="AB2798">
        <f>IF(AND(data!G2798=2, COUNTIFS(data!A:A, data!A2798, data!G:G, 2) = data!D2798), 1, 0)</f>
        <v>0</v>
      </c>
      <c r="AC2798" t="str">
        <f>IF(AB2798=1, data!D2798, "0")</f>
        <v>0</v>
      </c>
    </row>
    <row r="2799" spans="1:29" x14ac:dyDescent="0.25">
      <c r="A2799" s="1">
        <v>327151</v>
      </c>
      <c r="B2799">
        <v>1</v>
      </c>
      <c r="C2799" s="1" t="s">
        <v>2820</v>
      </c>
      <c r="D2799">
        <v>2</v>
      </c>
      <c r="E2799">
        <v>5</v>
      </c>
      <c r="F2799">
        <v>26</v>
      </c>
      <c r="G2799">
        <v>1</v>
      </c>
      <c r="H2799">
        <v>74</v>
      </c>
      <c r="I2799">
        <v>2</v>
      </c>
      <c r="J2799">
        <v>1</v>
      </c>
      <c r="K2799">
        <v>7</v>
      </c>
      <c r="L2799">
        <v>8</v>
      </c>
      <c r="M2799">
        <v>4</v>
      </c>
      <c r="N2799">
        <v>3</v>
      </c>
      <c r="O2799">
        <v>5</v>
      </c>
      <c r="P2799">
        <v>1</v>
      </c>
      <c r="Q2799">
        <v>13.115</v>
      </c>
      <c r="R2799">
        <v>-1</v>
      </c>
      <c r="S2799">
        <v>2</v>
      </c>
      <c r="T2799">
        <v>163.6</v>
      </c>
      <c r="U2799">
        <v>79.400000000000006</v>
      </c>
      <c r="V2799">
        <v>29.666</v>
      </c>
      <c r="W2799">
        <v>1.1559999999999999</v>
      </c>
      <c r="X2799">
        <v>2</v>
      </c>
      <c r="Y2799">
        <v>3</v>
      </c>
      <c r="Z2799">
        <f>IF(AND(MIN(data!D2799:'data'!K2799, data!M2799:'data'!Y2799)&gt;=0, IF(data!L2799&lt;0, FALSE, data!L2799&lt;=95),COUNTA(data!D2799:'data'!Y2799)=22), 1, 0)</f>
        <v>0</v>
      </c>
      <c r="AA2799">
        <f>IF(data!D2799=3, IF(COUNTIFS(data!A:A, data!A2799, data!G:G, "&lt;&gt;2")=0, 1, 0), 0)</f>
        <v>0</v>
      </c>
      <c r="AB2799">
        <f>IF(AND(data!G2799=2, COUNTIFS(data!A:A, data!A2799, data!G:G, 2) = data!D2799), 1, 0)</f>
        <v>0</v>
      </c>
      <c r="AC2799" t="str">
        <f>IF(AB2799=1, data!D2799, "0")</f>
        <v>0</v>
      </c>
    </row>
    <row r="2800" spans="1:29" x14ac:dyDescent="0.25">
      <c r="A2800" s="1">
        <v>327151</v>
      </c>
      <c r="B2800">
        <v>2</v>
      </c>
      <c r="C2800" s="1" t="s">
        <v>2821</v>
      </c>
      <c r="D2800">
        <v>2</v>
      </c>
      <c r="E2800">
        <v>5</v>
      </c>
      <c r="F2800">
        <v>26</v>
      </c>
      <c r="G2800">
        <v>2</v>
      </c>
      <c r="H2800">
        <v>71</v>
      </c>
      <c r="I2800">
        <v>2</v>
      </c>
      <c r="J2800">
        <v>1</v>
      </c>
      <c r="K2800">
        <v>7</v>
      </c>
      <c r="L2800">
        <v>8</v>
      </c>
      <c r="M2800">
        <v>4</v>
      </c>
      <c r="N2800">
        <v>3</v>
      </c>
      <c r="O2800">
        <v>5</v>
      </c>
      <c r="P2800">
        <v>1</v>
      </c>
      <c r="Q2800">
        <v>0.49</v>
      </c>
      <c r="R2800">
        <v>-1</v>
      </c>
      <c r="S2800">
        <v>3</v>
      </c>
      <c r="T2800">
        <v>162.1</v>
      </c>
      <c r="U2800">
        <v>71.400000000000006</v>
      </c>
      <c r="V2800">
        <v>27.172999999999998</v>
      </c>
      <c r="W2800">
        <v>0.95599999999999996</v>
      </c>
      <c r="X2800">
        <v>1</v>
      </c>
      <c r="Y2800">
        <v>1</v>
      </c>
      <c r="Z2800">
        <f>IF(AND(MIN(data!D2800:'data'!K2800, data!M2800:'data'!Y2800)&gt;=0, IF(data!L2800&lt;0, FALSE, data!L2800&lt;=95),COUNTA(data!D2800:'data'!Y2800)=22), 1, 0)</f>
        <v>0</v>
      </c>
      <c r="AA2800">
        <f>IF(data!D2800=3, IF(COUNTIFS(data!A:A, data!A2800, data!G:G, "&lt;&gt;2")=0, 1, 0), 0)</f>
        <v>0</v>
      </c>
      <c r="AB2800">
        <f>IF(AND(data!G2800=2, COUNTIFS(data!A:A, data!A2800, data!G:G, 2) = data!D2800), 1, 0)</f>
        <v>0</v>
      </c>
      <c r="AC2800" t="str">
        <f>IF(AB2800=1, data!D2800, "0")</f>
        <v>0</v>
      </c>
    </row>
    <row r="2801" spans="1:29" x14ac:dyDescent="0.25">
      <c r="A2801" s="1">
        <v>327181</v>
      </c>
      <c r="B2801">
        <v>1</v>
      </c>
      <c r="C2801" s="1" t="s">
        <v>2822</v>
      </c>
      <c r="D2801">
        <v>4</v>
      </c>
      <c r="E2801">
        <v>5</v>
      </c>
      <c r="F2801">
        <v>26</v>
      </c>
      <c r="G2801">
        <v>1</v>
      </c>
      <c r="H2801">
        <v>35</v>
      </c>
      <c r="I2801">
        <v>2</v>
      </c>
      <c r="J2801">
        <v>1</v>
      </c>
      <c r="K2801">
        <v>4</v>
      </c>
      <c r="L2801">
        <v>8</v>
      </c>
      <c r="M2801">
        <v>1</v>
      </c>
      <c r="N2801">
        <v>1</v>
      </c>
      <c r="O2801">
        <v>5</v>
      </c>
      <c r="P2801">
        <v>1</v>
      </c>
      <c r="Q2801">
        <v>5.0289999999999999</v>
      </c>
      <c r="R2801">
        <v>-1</v>
      </c>
      <c r="S2801">
        <v>0</v>
      </c>
      <c r="T2801">
        <v>-1</v>
      </c>
      <c r="U2801">
        <v>-1</v>
      </c>
      <c r="V2801">
        <v>-1</v>
      </c>
      <c r="W2801">
        <v>0.86199999999999999</v>
      </c>
      <c r="X2801">
        <v>1</v>
      </c>
      <c r="Y2801">
        <v>3</v>
      </c>
      <c r="Z2801">
        <f>IF(AND(MIN(data!D2801:'data'!K2801, data!M2801:'data'!Y2801)&gt;=0, IF(data!L2801&lt;0, FALSE, data!L2801&lt;=95),COUNTA(data!D2801:'data'!Y2801)=22), 1, 0)</f>
        <v>0</v>
      </c>
      <c r="AA2801">
        <f>IF(data!D2801=3, IF(COUNTIFS(data!A:A, data!A2801, data!G:G, "&lt;&gt;2")=0, 1, 0), 0)</f>
        <v>0</v>
      </c>
      <c r="AB2801">
        <f>IF(AND(data!G2801=2, COUNTIFS(data!A:A, data!A2801, data!G:G, 2) = data!D2801), 1, 0)</f>
        <v>0</v>
      </c>
      <c r="AC2801" t="str">
        <f>IF(AB2801=1, data!D2801, "0")</f>
        <v>0</v>
      </c>
    </row>
    <row r="2802" spans="1:29" x14ac:dyDescent="0.25">
      <c r="A2802" s="1">
        <v>327181</v>
      </c>
      <c r="B2802">
        <v>2</v>
      </c>
      <c r="C2802" s="1" t="s">
        <v>2823</v>
      </c>
      <c r="D2802">
        <v>4</v>
      </c>
      <c r="E2802">
        <v>5</v>
      </c>
      <c r="F2802">
        <v>26</v>
      </c>
      <c r="G2802">
        <v>2</v>
      </c>
      <c r="H2802">
        <v>33</v>
      </c>
      <c r="I2802">
        <v>2</v>
      </c>
      <c r="J2802">
        <v>1</v>
      </c>
      <c r="K2802">
        <v>4</v>
      </c>
      <c r="L2802">
        <v>8</v>
      </c>
      <c r="M2802">
        <v>3</v>
      </c>
      <c r="N2802">
        <v>4</v>
      </c>
      <c r="O2802">
        <v>1</v>
      </c>
      <c r="P2802">
        <v>2</v>
      </c>
      <c r="Q2802">
        <v>0</v>
      </c>
      <c r="R2802">
        <v>-1</v>
      </c>
      <c r="S2802">
        <v>0</v>
      </c>
      <c r="T2802">
        <v>158.9</v>
      </c>
      <c r="U2802">
        <v>48.4</v>
      </c>
      <c r="V2802">
        <v>19.169</v>
      </c>
      <c r="W2802">
        <v>0.73599999999999999</v>
      </c>
      <c r="X2802">
        <v>3</v>
      </c>
      <c r="Y2802">
        <v>2</v>
      </c>
      <c r="Z2802">
        <f>IF(AND(MIN(data!D2802:'data'!K2802, data!M2802:'data'!Y2802)&gt;=0, IF(data!L2802&lt;0, FALSE, data!L2802&lt;=95),COUNTA(data!D2802:'data'!Y2802)=22), 1, 0)</f>
        <v>0</v>
      </c>
      <c r="AA2802">
        <f>IF(data!D2802=3, IF(COUNTIFS(data!A:A, data!A2802, data!G:G, "&lt;&gt;2")=0, 1, 0), 0)</f>
        <v>0</v>
      </c>
      <c r="AB2802">
        <f>IF(AND(data!G2802=2, COUNTIFS(data!A:A, data!A2802, data!G:G, 2) = data!D2802), 1, 0)</f>
        <v>0</v>
      </c>
      <c r="AC2802" t="str">
        <f>IF(AB2802=1, data!D2802, "0")</f>
        <v>0</v>
      </c>
    </row>
    <row r="2803" spans="1:29" x14ac:dyDescent="0.25">
      <c r="A2803" s="1">
        <v>327181</v>
      </c>
      <c r="B2803">
        <v>3</v>
      </c>
      <c r="C2803" s="1" t="s">
        <v>2824</v>
      </c>
      <c r="D2803">
        <v>4</v>
      </c>
      <c r="E2803">
        <v>5</v>
      </c>
      <c r="F2803">
        <v>26</v>
      </c>
      <c r="G2803">
        <v>2</v>
      </c>
      <c r="H2803">
        <v>15</v>
      </c>
      <c r="I2803">
        <v>-1</v>
      </c>
      <c r="J2803">
        <v>1</v>
      </c>
      <c r="K2803">
        <v>-1</v>
      </c>
      <c r="L2803">
        <v>8</v>
      </c>
      <c r="M2803">
        <v>1</v>
      </c>
      <c r="N2803">
        <v>-1</v>
      </c>
      <c r="O2803">
        <v>-1</v>
      </c>
      <c r="P2803">
        <v>-1</v>
      </c>
      <c r="Q2803">
        <v>-1</v>
      </c>
      <c r="R2803">
        <v>-1</v>
      </c>
      <c r="S2803">
        <v>2</v>
      </c>
      <c r="T2803">
        <v>160.69999999999999</v>
      </c>
      <c r="U2803">
        <v>45.8</v>
      </c>
      <c r="V2803">
        <v>17.734999999999999</v>
      </c>
      <c r="W2803">
        <v>-1</v>
      </c>
      <c r="X2803">
        <v>1</v>
      </c>
      <c r="Y2803">
        <v>3</v>
      </c>
      <c r="Z2803">
        <f>IF(AND(MIN(data!D2803:'data'!K2803, data!M2803:'data'!Y2803)&gt;=0, IF(data!L2803&lt;0, FALSE, data!L2803&lt;=95),COUNTA(data!D2803:'data'!Y2803)=22), 1, 0)</f>
        <v>0</v>
      </c>
      <c r="AA2803">
        <f>IF(data!D2803=3, IF(COUNTIFS(data!A:A, data!A2803, data!G:G, "&lt;&gt;2")=0, 1, 0), 0)</f>
        <v>0</v>
      </c>
      <c r="AB2803">
        <f>IF(AND(data!G2803=2, COUNTIFS(data!A:A, data!A2803, data!G:G, 2) = data!D2803), 1, 0)</f>
        <v>0</v>
      </c>
      <c r="AC2803" t="str">
        <f>IF(AB2803=1, data!D2803, "0")</f>
        <v>0</v>
      </c>
    </row>
    <row r="2804" spans="1:29" x14ac:dyDescent="0.25">
      <c r="A2804" s="1">
        <v>327181</v>
      </c>
      <c r="B2804">
        <v>4</v>
      </c>
      <c r="C2804" s="1" t="s">
        <v>2825</v>
      </c>
      <c r="D2804">
        <v>4</v>
      </c>
      <c r="E2804">
        <v>5</v>
      </c>
      <c r="F2804">
        <v>26</v>
      </c>
      <c r="G2804">
        <v>2</v>
      </c>
      <c r="H2804">
        <v>8</v>
      </c>
      <c r="I2804">
        <v>-1</v>
      </c>
      <c r="J2804">
        <v>1</v>
      </c>
      <c r="K2804">
        <v>-1</v>
      </c>
      <c r="L2804">
        <v>8</v>
      </c>
      <c r="M2804">
        <v>1</v>
      </c>
      <c r="N2804">
        <v>-1</v>
      </c>
      <c r="O2804">
        <v>-1</v>
      </c>
      <c r="P2804">
        <v>-1</v>
      </c>
      <c r="Q2804">
        <v>-1</v>
      </c>
      <c r="R2804">
        <v>-1</v>
      </c>
      <c r="S2804">
        <v>-2</v>
      </c>
      <c r="T2804">
        <v>130</v>
      </c>
      <c r="U2804">
        <v>26.4</v>
      </c>
      <c r="V2804">
        <v>15.621</v>
      </c>
      <c r="W2804">
        <v>-1</v>
      </c>
      <c r="X2804">
        <v>-8</v>
      </c>
      <c r="Y2804">
        <v>3</v>
      </c>
      <c r="Z2804">
        <f>IF(AND(MIN(data!D2804:'data'!K2804, data!M2804:'data'!Y2804)&gt;=0, IF(data!L2804&lt;0, FALSE, data!L2804&lt;=95),COUNTA(data!D2804:'data'!Y2804)=22), 1, 0)</f>
        <v>0</v>
      </c>
      <c r="AA2804">
        <f>IF(data!D2804=3, IF(COUNTIFS(data!A:A, data!A2804, data!G:G, "&lt;&gt;2")=0, 1, 0), 0)</f>
        <v>0</v>
      </c>
      <c r="AB2804">
        <f>IF(AND(data!G2804=2, COUNTIFS(data!A:A, data!A2804, data!G:G, 2) = data!D2804), 1, 0)</f>
        <v>0</v>
      </c>
      <c r="AC2804" t="str">
        <f>IF(AB2804=1, data!D2804, "0")</f>
        <v>0</v>
      </c>
    </row>
    <row r="2805" spans="1:29" x14ac:dyDescent="0.25">
      <c r="A2805" s="1">
        <v>327201</v>
      </c>
      <c r="B2805">
        <v>1</v>
      </c>
      <c r="C2805" s="1" t="s">
        <v>2826</v>
      </c>
      <c r="D2805">
        <v>1</v>
      </c>
      <c r="E2805">
        <v>5</v>
      </c>
      <c r="F2805">
        <v>26</v>
      </c>
      <c r="G2805">
        <v>1</v>
      </c>
      <c r="H2805">
        <v>70</v>
      </c>
      <c r="I2805">
        <v>5</v>
      </c>
      <c r="J2805">
        <v>1</v>
      </c>
      <c r="K2805">
        <v>7</v>
      </c>
      <c r="L2805">
        <v>7</v>
      </c>
      <c r="M2805">
        <v>3</v>
      </c>
      <c r="N2805">
        <v>1</v>
      </c>
      <c r="O2805">
        <v>5</v>
      </c>
      <c r="P2805">
        <v>2</v>
      </c>
      <c r="Q2805">
        <v>0.115</v>
      </c>
      <c r="R2805">
        <v>-1</v>
      </c>
      <c r="S2805">
        <v>3</v>
      </c>
      <c r="T2805">
        <v>152.6</v>
      </c>
      <c r="U2805">
        <v>50.3</v>
      </c>
      <c r="V2805">
        <v>21.6</v>
      </c>
      <c r="W2805">
        <v>0.94799999999999995</v>
      </c>
      <c r="X2805">
        <v>-8</v>
      </c>
      <c r="Y2805">
        <v>3</v>
      </c>
      <c r="Z2805">
        <f>IF(AND(MIN(data!D2805:'data'!K2805, data!M2805:'data'!Y2805)&gt;=0, IF(data!L2805&lt;0, FALSE, data!L2805&lt;=95),COUNTA(data!D2805:'data'!Y2805)=22), 1, 0)</f>
        <v>0</v>
      </c>
      <c r="AA2805">
        <f>IF(data!D2805=3, IF(COUNTIFS(data!A:A, data!A2805, data!G:G, "&lt;&gt;2")=0, 1, 0), 0)</f>
        <v>0</v>
      </c>
      <c r="AB2805">
        <f>IF(AND(data!G2805=2, COUNTIFS(data!A:A, data!A2805, data!G:G, 2) = data!D2805), 1, 0)</f>
        <v>0</v>
      </c>
      <c r="AC2805" t="str">
        <f>IF(AB2805=1, data!D2805, "0")</f>
        <v>0</v>
      </c>
    </row>
    <row r="2806" spans="1:29" x14ac:dyDescent="0.25">
      <c r="A2806" s="1">
        <v>327271</v>
      </c>
      <c r="B2806">
        <v>1</v>
      </c>
      <c r="C2806" s="1" t="s">
        <v>2827</v>
      </c>
      <c r="D2806">
        <v>2</v>
      </c>
      <c r="E2806">
        <v>5</v>
      </c>
      <c r="F2806">
        <v>26</v>
      </c>
      <c r="G2806">
        <v>1</v>
      </c>
      <c r="H2806">
        <v>79</v>
      </c>
      <c r="I2806">
        <v>2</v>
      </c>
      <c r="J2806">
        <v>1</v>
      </c>
      <c r="K2806">
        <v>7</v>
      </c>
      <c r="L2806">
        <v>6</v>
      </c>
      <c r="M2806">
        <v>2</v>
      </c>
      <c r="N2806">
        <v>1</v>
      </c>
      <c r="O2806">
        <v>5</v>
      </c>
      <c r="P2806">
        <v>2</v>
      </c>
      <c r="Q2806">
        <v>0.375</v>
      </c>
      <c r="R2806">
        <v>-1</v>
      </c>
      <c r="S2806">
        <v>0</v>
      </c>
      <c r="T2806">
        <v>174.1</v>
      </c>
      <c r="U2806">
        <v>77.400000000000006</v>
      </c>
      <c r="V2806">
        <v>25.535</v>
      </c>
      <c r="W2806">
        <v>1.028</v>
      </c>
      <c r="X2806">
        <v>1</v>
      </c>
      <c r="Y2806">
        <v>3</v>
      </c>
      <c r="Z2806">
        <f>IF(AND(MIN(data!D2806:'data'!K2806, data!M2806:'data'!Y2806)&gt;=0, IF(data!L2806&lt;0, FALSE, data!L2806&lt;=95),COUNTA(data!D2806:'data'!Y2806)=22), 1, 0)</f>
        <v>0</v>
      </c>
      <c r="AA2806">
        <f>IF(data!D2806=3, IF(COUNTIFS(data!A:A, data!A2806, data!G:G, "&lt;&gt;2")=0, 1, 0), 0)</f>
        <v>0</v>
      </c>
      <c r="AB2806">
        <f>IF(AND(data!G2806=2, COUNTIFS(data!A:A, data!A2806, data!G:G, 2) = data!D2806), 1, 0)</f>
        <v>0</v>
      </c>
      <c r="AC2806" t="str">
        <f>IF(AB2806=1, data!D2806, "0")</f>
        <v>0</v>
      </c>
    </row>
    <row r="2807" spans="1:29" x14ac:dyDescent="0.25">
      <c r="A2807" s="1">
        <v>327271</v>
      </c>
      <c r="B2807">
        <v>2</v>
      </c>
      <c r="C2807" s="1" t="s">
        <v>2828</v>
      </c>
      <c r="D2807">
        <v>2</v>
      </c>
      <c r="E2807">
        <v>5</v>
      </c>
      <c r="F2807">
        <v>26</v>
      </c>
      <c r="G2807">
        <v>2</v>
      </c>
      <c r="H2807">
        <v>77</v>
      </c>
      <c r="I2807">
        <v>2</v>
      </c>
      <c r="J2807">
        <v>1</v>
      </c>
      <c r="K2807">
        <v>7</v>
      </c>
      <c r="L2807">
        <v>6</v>
      </c>
      <c r="M2807">
        <v>2</v>
      </c>
      <c r="N2807">
        <v>1</v>
      </c>
      <c r="O2807">
        <v>5</v>
      </c>
      <c r="P2807">
        <v>2</v>
      </c>
      <c r="Q2807">
        <v>0</v>
      </c>
      <c r="R2807">
        <v>-1</v>
      </c>
      <c r="S2807">
        <v>1</v>
      </c>
      <c r="T2807">
        <v>156.19999999999999</v>
      </c>
      <c r="U2807">
        <v>66.7</v>
      </c>
      <c r="V2807">
        <v>27.338000000000001</v>
      </c>
      <c r="W2807">
        <v>0.77200000000000002</v>
      </c>
      <c r="X2807">
        <v>1</v>
      </c>
      <c r="Y2807">
        <v>3</v>
      </c>
      <c r="Z2807">
        <f>IF(AND(MIN(data!D2807:'data'!K2807, data!M2807:'data'!Y2807)&gt;=0, IF(data!L2807&lt;0, FALSE, data!L2807&lt;=95),COUNTA(data!D2807:'data'!Y2807)=22), 1, 0)</f>
        <v>0</v>
      </c>
      <c r="AA2807">
        <f>IF(data!D2807=3, IF(COUNTIFS(data!A:A, data!A2807, data!G:G, "&lt;&gt;2")=0, 1, 0), 0)</f>
        <v>0</v>
      </c>
      <c r="AB2807">
        <f>IF(AND(data!G2807=2, COUNTIFS(data!A:A, data!A2807, data!G:G, 2) = data!D2807), 1, 0)</f>
        <v>0</v>
      </c>
      <c r="AC2807" t="str">
        <f>IF(AB2807=1, data!D2807, "0")</f>
        <v>0</v>
      </c>
    </row>
    <row r="2808" spans="1:29" x14ac:dyDescent="0.25">
      <c r="A2808" s="1">
        <v>327341</v>
      </c>
      <c r="B2808">
        <v>1</v>
      </c>
      <c r="C2808" s="1" t="s">
        <v>2829</v>
      </c>
      <c r="D2808">
        <v>2</v>
      </c>
      <c r="E2808">
        <v>5</v>
      </c>
      <c r="F2808">
        <v>26</v>
      </c>
      <c r="G2808">
        <v>1</v>
      </c>
      <c r="H2808">
        <v>58</v>
      </c>
      <c r="I2808">
        <v>2</v>
      </c>
      <c r="J2808">
        <v>1</v>
      </c>
      <c r="K2808">
        <v>7</v>
      </c>
      <c r="L2808">
        <v>8</v>
      </c>
      <c r="M2808">
        <v>2</v>
      </c>
      <c r="N2808">
        <v>1</v>
      </c>
      <c r="O2808">
        <v>5</v>
      </c>
      <c r="P2808">
        <v>1</v>
      </c>
      <c r="Q2808">
        <v>29.73</v>
      </c>
      <c r="R2808">
        <v>-1</v>
      </c>
      <c r="S2808">
        <v>3</v>
      </c>
      <c r="T2808">
        <v>181.2</v>
      </c>
      <c r="U2808">
        <v>85.1</v>
      </c>
      <c r="V2808">
        <v>25.919</v>
      </c>
      <c r="W2808">
        <v>1.054</v>
      </c>
      <c r="X2808">
        <v>2</v>
      </c>
      <c r="Y2808">
        <v>3</v>
      </c>
      <c r="Z2808">
        <f>IF(AND(MIN(data!D2808:'data'!K2808, data!M2808:'data'!Y2808)&gt;=0, IF(data!L2808&lt;0, FALSE, data!L2808&lt;=95),COUNTA(data!D2808:'data'!Y2808)=22), 1, 0)</f>
        <v>0</v>
      </c>
      <c r="AA2808">
        <f>IF(data!D2808=3, IF(COUNTIFS(data!A:A, data!A2808, data!G:G, "&lt;&gt;2")=0, 1, 0), 0)</f>
        <v>0</v>
      </c>
      <c r="AB2808">
        <f>IF(AND(data!G2808=2, COUNTIFS(data!A:A, data!A2808, data!G:G, 2) = data!D2808), 1, 0)</f>
        <v>0</v>
      </c>
      <c r="AC2808" t="str">
        <f>IF(AB2808=1, data!D2808, "0")</f>
        <v>0</v>
      </c>
    </row>
    <row r="2809" spans="1:29" x14ac:dyDescent="0.25">
      <c r="A2809" s="1">
        <v>327341</v>
      </c>
      <c r="B2809">
        <v>2</v>
      </c>
      <c r="C2809" s="1" t="s">
        <v>2830</v>
      </c>
      <c r="D2809">
        <v>2</v>
      </c>
      <c r="E2809">
        <v>5</v>
      </c>
      <c r="F2809">
        <v>26</v>
      </c>
      <c r="G2809">
        <v>2</v>
      </c>
      <c r="H2809">
        <v>55</v>
      </c>
      <c r="I2809">
        <v>2</v>
      </c>
      <c r="J2809">
        <v>1</v>
      </c>
      <c r="K2809">
        <v>7</v>
      </c>
      <c r="L2809">
        <v>8</v>
      </c>
      <c r="M2809">
        <v>2</v>
      </c>
      <c r="N2809">
        <v>1</v>
      </c>
      <c r="O2809">
        <v>5</v>
      </c>
      <c r="P2809">
        <v>1</v>
      </c>
      <c r="Q2809">
        <v>11.866</v>
      </c>
      <c r="R2809">
        <v>-1</v>
      </c>
      <c r="S2809">
        <v>1</v>
      </c>
      <c r="T2809">
        <v>166.3</v>
      </c>
      <c r="U2809">
        <v>61.9</v>
      </c>
      <c r="V2809">
        <v>22.382000000000001</v>
      </c>
      <c r="W2809">
        <v>0.82699999999999996</v>
      </c>
      <c r="X2809">
        <v>1</v>
      </c>
      <c r="Y2809">
        <v>3</v>
      </c>
      <c r="Z2809">
        <f>IF(AND(MIN(data!D2809:'data'!K2809, data!M2809:'data'!Y2809)&gt;=0, IF(data!L2809&lt;0, FALSE, data!L2809&lt;=95),COUNTA(data!D2809:'data'!Y2809)=22), 1, 0)</f>
        <v>0</v>
      </c>
      <c r="AA2809">
        <f>IF(data!D2809=3, IF(COUNTIFS(data!A:A, data!A2809, data!G:G, "&lt;&gt;2")=0, 1, 0), 0)</f>
        <v>0</v>
      </c>
      <c r="AB2809">
        <f>IF(AND(data!G2809=2, COUNTIFS(data!A:A, data!A2809, data!G:G, 2) = data!D2809), 1, 0)</f>
        <v>0</v>
      </c>
      <c r="AC2809" t="str">
        <f>IF(AB2809=1, data!D2809, "0")</f>
        <v>0</v>
      </c>
    </row>
    <row r="2810" spans="1:29" x14ac:dyDescent="0.25">
      <c r="A2810" s="1">
        <v>327351</v>
      </c>
      <c r="B2810">
        <v>1</v>
      </c>
      <c r="C2810" s="1" t="s">
        <v>2831</v>
      </c>
      <c r="D2810">
        <v>3</v>
      </c>
      <c r="E2810">
        <v>5</v>
      </c>
      <c r="F2810">
        <v>26</v>
      </c>
      <c r="G2810">
        <v>1</v>
      </c>
      <c r="H2810">
        <v>35</v>
      </c>
      <c r="I2810">
        <v>6</v>
      </c>
      <c r="J2810">
        <v>1</v>
      </c>
      <c r="K2810">
        <v>7</v>
      </c>
      <c r="L2810">
        <v>12</v>
      </c>
      <c r="M2810">
        <v>2</v>
      </c>
      <c r="N2810">
        <v>4</v>
      </c>
      <c r="O2810">
        <v>2</v>
      </c>
      <c r="P2810">
        <v>1</v>
      </c>
      <c r="Q2810">
        <v>3.46</v>
      </c>
      <c r="R2810">
        <v>-1</v>
      </c>
      <c r="S2810">
        <v>1</v>
      </c>
      <c r="T2810">
        <v>184.1</v>
      </c>
      <c r="U2810">
        <v>69</v>
      </c>
      <c r="V2810">
        <v>20.358000000000001</v>
      </c>
      <c r="W2810">
        <v>0.80400000000000005</v>
      </c>
      <c r="X2810">
        <v>3</v>
      </c>
      <c r="Y2810">
        <v>3</v>
      </c>
      <c r="Z2810">
        <f>IF(AND(MIN(data!D2810:'data'!K2810, data!M2810:'data'!Y2810)&gt;=0, IF(data!L2810&lt;0, FALSE, data!L2810&lt;=95),COUNTA(data!D2810:'data'!Y2810)=22), 1, 0)</f>
        <v>0</v>
      </c>
      <c r="AA2810">
        <f>IF(data!D2810=3, IF(COUNTIFS(data!A:A, data!A2810, data!G:G, "&lt;&gt;2")=0, 1, 0), 0)</f>
        <v>0</v>
      </c>
      <c r="AB2810">
        <f>IF(AND(data!G2810=2, COUNTIFS(data!A:A, data!A2810, data!G:G, 2) = data!D2810), 1, 0)</f>
        <v>0</v>
      </c>
      <c r="AC2810" t="str">
        <f>IF(AB2810=1, data!D2810, "0")</f>
        <v>0</v>
      </c>
    </row>
    <row r="2811" spans="1:29" x14ac:dyDescent="0.25">
      <c r="A2811" s="1">
        <v>327351</v>
      </c>
      <c r="B2811">
        <v>2</v>
      </c>
      <c r="C2811" s="1" t="s">
        <v>2832</v>
      </c>
      <c r="D2811">
        <v>3</v>
      </c>
      <c r="E2811">
        <v>5</v>
      </c>
      <c r="F2811">
        <v>26</v>
      </c>
      <c r="G2811">
        <v>2</v>
      </c>
      <c r="H2811">
        <v>36</v>
      </c>
      <c r="I2811">
        <v>6</v>
      </c>
      <c r="J2811">
        <v>1</v>
      </c>
      <c r="K2811">
        <v>3</v>
      </c>
      <c r="L2811">
        <v>12</v>
      </c>
      <c r="M2811">
        <v>2</v>
      </c>
      <c r="N2811">
        <v>1</v>
      </c>
      <c r="O2811">
        <v>5</v>
      </c>
      <c r="P2811">
        <v>1</v>
      </c>
      <c r="Q2811">
        <v>0.14399999999999999</v>
      </c>
      <c r="R2811">
        <v>-1</v>
      </c>
      <c r="S2811">
        <v>1</v>
      </c>
      <c r="T2811">
        <v>160.9</v>
      </c>
      <c r="U2811">
        <v>59.5</v>
      </c>
      <c r="V2811">
        <v>22.983000000000001</v>
      </c>
      <c r="W2811">
        <v>0.74399999999999999</v>
      </c>
      <c r="X2811">
        <v>1</v>
      </c>
      <c r="Y2811">
        <v>3</v>
      </c>
      <c r="Z2811">
        <f>IF(AND(MIN(data!D2811:'data'!K2811, data!M2811:'data'!Y2811)&gt;=0, IF(data!L2811&lt;0, FALSE, data!L2811&lt;=95),COUNTA(data!D2811:'data'!Y2811)=22), 1, 0)</f>
        <v>0</v>
      </c>
      <c r="AA2811">
        <f>IF(data!D2811=3, IF(COUNTIFS(data!A:A, data!A2811, data!G:G, "&lt;&gt;2")=0, 1, 0), 0)</f>
        <v>0</v>
      </c>
      <c r="AB2811">
        <f>IF(AND(data!G2811=2, COUNTIFS(data!A:A, data!A2811, data!G:G, 2) = data!D2811), 1, 0)</f>
        <v>0</v>
      </c>
      <c r="AC2811" t="str">
        <f>IF(AB2811=1, data!D2811, "0")</f>
        <v>0</v>
      </c>
    </row>
    <row r="2812" spans="1:29" x14ac:dyDescent="0.25">
      <c r="A2812" s="1">
        <v>327351</v>
      </c>
      <c r="B2812">
        <v>3</v>
      </c>
      <c r="C2812" s="1" t="s">
        <v>2833</v>
      </c>
      <c r="D2812">
        <v>3</v>
      </c>
      <c r="E2812">
        <v>5</v>
      </c>
      <c r="F2812">
        <v>26</v>
      </c>
      <c r="G2812">
        <v>2</v>
      </c>
      <c r="H2812">
        <v>5</v>
      </c>
      <c r="I2812">
        <v>-1</v>
      </c>
      <c r="J2812">
        <v>1</v>
      </c>
      <c r="K2812">
        <v>-1</v>
      </c>
      <c r="L2812">
        <v>12</v>
      </c>
      <c r="M2812">
        <v>2</v>
      </c>
      <c r="N2812">
        <v>-1</v>
      </c>
      <c r="O2812">
        <v>-1</v>
      </c>
      <c r="P2812">
        <v>-1</v>
      </c>
      <c r="Q2812">
        <v>-1</v>
      </c>
      <c r="R2812">
        <v>-1</v>
      </c>
      <c r="S2812">
        <v>-2</v>
      </c>
      <c r="T2812">
        <v>107.8</v>
      </c>
      <c r="U2812">
        <v>18.8</v>
      </c>
      <c r="V2812">
        <v>16.178000000000001</v>
      </c>
      <c r="W2812">
        <v>-1</v>
      </c>
      <c r="X2812">
        <v>-2</v>
      </c>
      <c r="Y2812">
        <v>-2</v>
      </c>
      <c r="Z2812">
        <f>IF(AND(MIN(data!D2812:'data'!K2812, data!M2812:'data'!Y2812)&gt;=0, IF(data!L2812&lt;0, FALSE, data!L2812&lt;=95),COUNTA(data!D2812:'data'!Y2812)=22), 1, 0)</f>
        <v>0</v>
      </c>
      <c r="AA2812">
        <f>IF(data!D2812=3, IF(COUNTIFS(data!A:A, data!A2812, data!G:G, "&lt;&gt;2")=0, 1, 0), 0)</f>
        <v>0</v>
      </c>
      <c r="AB2812">
        <f>IF(AND(data!G2812=2, COUNTIFS(data!A:A, data!A2812, data!G:G, 2) = data!D2812), 1, 0)</f>
        <v>0</v>
      </c>
      <c r="AC2812" t="str">
        <f>IF(AB2812=1, data!D2812, "0")</f>
        <v>0</v>
      </c>
    </row>
    <row r="2813" spans="1:29" x14ac:dyDescent="0.25">
      <c r="A2813" s="1">
        <v>327371</v>
      </c>
      <c r="B2813">
        <v>1</v>
      </c>
      <c r="C2813" s="1" t="s">
        <v>2834</v>
      </c>
      <c r="D2813">
        <v>2</v>
      </c>
      <c r="E2813">
        <v>5</v>
      </c>
      <c r="F2813">
        <v>26</v>
      </c>
      <c r="G2813">
        <v>1</v>
      </c>
      <c r="H2813">
        <v>58</v>
      </c>
      <c r="I2813">
        <v>2</v>
      </c>
      <c r="J2813">
        <v>1</v>
      </c>
      <c r="K2813">
        <v>4</v>
      </c>
      <c r="L2813">
        <v>8</v>
      </c>
      <c r="M2813">
        <v>1</v>
      </c>
      <c r="N2813">
        <v>1</v>
      </c>
      <c r="O2813">
        <v>5</v>
      </c>
      <c r="P2813">
        <v>1</v>
      </c>
      <c r="Q2813">
        <v>8.6150000000000002</v>
      </c>
      <c r="R2813">
        <v>-1</v>
      </c>
      <c r="S2813">
        <v>0</v>
      </c>
      <c r="T2813">
        <v>173.1</v>
      </c>
      <c r="U2813">
        <v>78.599999999999994</v>
      </c>
      <c r="V2813">
        <v>26.231999999999999</v>
      </c>
      <c r="W2813">
        <v>-1</v>
      </c>
      <c r="X2813">
        <v>1</v>
      </c>
      <c r="Y2813">
        <v>3</v>
      </c>
      <c r="Z2813">
        <f>IF(AND(MIN(data!D2813:'data'!K2813, data!M2813:'data'!Y2813)&gt;=0, IF(data!L2813&lt;0, FALSE, data!L2813&lt;=95),COUNTA(data!D2813:'data'!Y2813)=22), 1, 0)</f>
        <v>0</v>
      </c>
      <c r="AA2813">
        <f>IF(data!D2813=3, IF(COUNTIFS(data!A:A, data!A2813, data!G:G, "&lt;&gt;2")=0, 1, 0), 0)</f>
        <v>0</v>
      </c>
      <c r="AB2813">
        <f>IF(AND(data!G2813=2, COUNTIFS(data!A:A, data!A2813, data!G:G, 2) = data!D2813), 1, 0)</f>
        <v>0</v>
      </c>
      <c r="AC2813" t="str">
        <f>IF(AB2813=1, data!D2813, "0")</f>
        <v>0</v>
      </c>
    </row>
    <row r="2814" spans="1:29" x14ac:dyDescent="0.25">
      <c r="A2814" s="1">
        <v>327371</v>
      </c>
      <c r="B2814">
        <v>2</v>
      </c>
      <c r="C2814" s="1" t="s">
        <v>2835</v>
      </c>
      <c r="D2814">
        <v>2</v>
      </c>
      <c r="E2814">
        <v>5</v>
      </c>
      <c r="F2814">
        <v>26</v>
      </c>
      <c r="G2814">
        <v>2</v>
      </c>
      <c r="H2814">
        <v>56</v>
      </c>
      <c r="I2814">
        <v>2</v>
      </c>
      <c r="J2814">
        <v>1</v>
      </c>
      <c r="K2814">
        <v>6</v>
      </c>
      <c r="L2814">
        <v>8</v>
      </c>
      <c r="M2814">
        <v>1</v>
      </c>
      <c r="N2814">
        <v>1</v>
      </c>
      <c r="O2814">
        <v>5</v>
      </c>
      <c r="P2814">
        <v>2</v>
      </c>
      <c r="Q2814">
        <v>0</v>
      </c>
      <c r="R2814">
        <v>-1</v>
      </c>
      <c r="S2814">
        <v>0</v>
      </c>
      <c r="T2814">
        <v>160.9</v>
      </c>
      <c r="U2814">
        <v>87.4</v>
      </c>
      <c r="V2814">
        <v>33.76</v>
      </c>
      <c r="W2814">
        <v>-1</v>
      </c>
      <c r="X2814">
        <v>2</v>
      </c>
      <c r="Y2814">
        <v>1</v>
      </c>
      <c r="Z2814">
        <f>IF(AND(MIN(data!D2814:'data'!K2814, data!M2814:'data'!Y2814)&gt;=0, IF(data!L2814&lt;0, FALSE, data!L2814&lt;=95),COUNTA(data!D2814:'data'!Y2814)=22), 1, 0)</f>
        <v>0</v>
      </c>
      <c r="AA2814">
        <f>IF(data!D2814=3, IF(COUNTIFS(data!A:A, data!A2814, data!G:G, "&lt;&gt;2")=0, 1, 0), 0)</f>
        <v>0</v>
      </c>
      <c r="AB2814">
        <f>IF(AND(data!G2814=2, COUNTIFS(data!A:A, data!A2814, data!G:G, 2) = data!D2814), 1, 0)</f>
        <v>0</v>
      </c>
      <c r="AC2814" t="str">
        <f>IF(AB2814=1, data!D2814, "0")</f>
        <v>0</v>
      </c>
    </row>
    <row r="2815" spans="1:29" x14ac:dyDescent="0.25">
      <c r="A2815" s="1">
        <v>328051</v>
      </c>
      <c r="B2815">
        <v>1</v>
      </c>
      <c r="C2815" s="1" t="s">
        <v>2836</v>
      </c>
      <c r="D2815">
        <v>1</v>
      </c>
      <c r="E2815">
        <v>7</v>
      </c>
      <c r="F2815">
        <v>6</v>
      </c>
      <c r="G2815">
        <v>2</v>
      </c>
      <c r="H2815">
        <v>54</v>
      </c>
      <c r="I2815">
        <v>5</v>
      </c>
      <c r="J2815">
        <v>1</v>
      </c>
      <c r="K2815">
        <v>4</v>
      </c>
      <c r="L2815">
        <v>11</v>
      </c>
      <c r="M2815">
        <v>2</v>
      </c>
      <c r="N2815">
        <v>3</v>
      </c>
      <c r="O2815">
        <v>5</v>
      </c>
      <c r="P2815">
        <v>1</v>
      </c>
      <c r="Q2815">
        <v>45.75</v>
      </c>
      <c r="R2815">
        <v>-1</v>
      </c>
      <c r="S2815">
        <v>1</v>
      </c>
      <c r="T2815">
        <v>182.6</v>
      </c>
      <c r="U2815">
        <v>71.5</v>
      </c>
      <c r="V2815">
        <v>21.443999999999999</v>
      </c>
      <c r="W2815">
        <v>0.93500000000000005</v>
      </c>
      <c r="X2815">
        <v>1</v>
      </c>
      <c r="Y2815">
        <v>3</v>
      </c>
      <c r="Z2815">
        <f>IF(AND(MIN(data!D2815:'data'!K2815, data!M2815:'data'!Y2815)&gt;=0, IF(data!L2815&lt;0, FALSE, data!L2815&lt;=95),COUNTA(data!D2815:'data'!Y2815)=22), 1, 0)</f>
        <v>0</v>
      </c>
      <c r="AA2815">
        <f>IF(data!D2815=3, IF(COUNTIFS(data!A:A, data!A2815, data!G:G, "&lt;&gt;2")=0, 1, 0), 0)</f>
        <v>0</v>
      </c>
      <c r="AB2815">
        <f>IF(AND(data!G2815=2, COUNTIFS(data!A:A, data!A2815, data!G:G, 2) = data!D2815), 1, 0)</f>
        <v>1</v>
      </c>
      <c r="AC2815">
        <f>IF(AB2815=1, data!D2815, "0")</f>
        <v>1</v>
      </c>
    </row>
    <row r="2816" spans="1:29" x14ac:dyDescent="0.25">
      <c r="A2816" s="1">
        <v>328151</v>
      </c>
      <c r="B2816">
        <v>1</v>
      </c>
      <c r="C2816" s="1" t="s">
        <v>2837</v>
      </c>
      <c r="D2816">
        <v>5</v>
      </c>
      <c r="E2816">
        <v>7</v>
      </c>
      <c r="F2816">
        <v>6</v>
      </c>
      <c r="G2816">
        <v>2</v>
      </c>
      <c r="H2816">
        <v>41</v>
      </c>
      <c r="I2816">
        <v>2</v>
      </c>
      <c r="J2816">
        <v>1</v>
      </c>
      <c r="K2816">
        <v>3</v>
      </c>
      <c r="L2816">
        <v>17</v>
      </c>
      <c r="M2816">
        <v>1</v>
      </c>
      <c r="N2816">
        <v>1</v>
      </c>
      <c r="O2816">
        <v>5</v>
      </c>
      <c r="P2816">
        <v>1</v>
      </c>
      <c r="Q2816">
        <v>5.8000000000000003E-2</v>
      </c>
      <c r="R2816">
        <v>-1</v>
      </c>
      <c r="S2816">
        <v>1</v>
      </c>
      <c r="T2816">
        <v>166.1</v>
      </c>
      <c r="U2816">
        <v>98.6</v>
      </c>
      <c r="V2816">
        <v>35.738999999999997</v>
      </c>
      <c r="W2816">
        <v>0.90500000000000003</v>
      </c>
      <c r="X2816">
        <v>2</v>
      </c>
      <c r="Y2816">
        <v>1</v>
      </c>
      <c r="Z2816">
        <f>IF(AND(MIN(data!D2816:'data'!K2816, data!M2816:'data'!Y2816)&gt;=0, IF(data!L2816&lt;0, FALSE, data!L2816&lt;=95),COUNTA(data!D2816:'data'!Y2816)=22), 1, 0)</f>
        <v>0</v>
      </c>
      <c r="AA2816">
        <f>IF(data!D2816=3, IF(COUNTIFS(data!A:A, data!A2816, data!G:G, "&lt;&gt;2")=0, 1, 0), 0)</f>
        <v>0</v>
      </c>
      <c r="AB2816">
        <f>IF(AND(data!G2816=2, COUNTIFS(data!A:A, data!A2816, data!G:G, 2) = data!D2816), 1, 0)</f>
        <v>0</v>
      </c>
      <c r="AC2816" t="str">
        <f>IF(AB2816=1, data!D2816, "0")</f>
        <v>0</v>
      </c>
    </row>
    <row r="2817" spans="1:29" x14ac:dyDescent="0.25">
      <c r="A2817" s="1">
        <v>328151</v>
      </c>
      <c r="B2817">
        <v>2</v>
      </c>
      <c r="C2817" s="1" t="s">
        <v>2838</v>
      </c>
      <c r="D2817">
        <v>5</v>
      </c>
      <c r="E2817">
        <v>7</v>
      </c>
      <c r="F2817">
        <v>6</v>
      </c>
      <c r="G2817">
        <v>1</v>
      </c>
      <c r="H2817">
        <v>41</v>
      </c>
      <c r="I2817">
        <v>2</v>
      </c>
      <c r="J2817">
        <v>1</v>
      </c>
      <c r="K2817">
        <v>4</v>
      </c>
      <c r="L2817">
        <v>17</v>
      </c>
      <c r="M2817">
        <v>2</v>
      </c>
      <c r="N2817">
        <v>4</v>
      </c>
      <c r="O2817">
        <v>2</v>
      </c>
      <c r="P2817">
        <v>2</v>
      </c>
      <c r="Q2817">
        <v>0.34799999999999998</v>
      </c>
      <c r="R2817">
        <v>-1</v>
      </c>
      <c r="S2817">
        <v>0</v>
      </c>
      <c r="T2817">
        <v>179.9</v>
      </c>
      <c r="U2817">
        <v>88.4</v>
      </c>
      <c r="V2817">
        <v>27.314</v>
      </c>
      <c r="W2817">
        <v>0.94199999999999995</v>
      </c>
      <c r="X2817">
        <v>1</v>
      </c>
      <c r="Y2817">
        <v>3</v>
      </c>
      <c r="Z2817">
        <f>IF(AND(MIN(data!D2817:'data'!K2817, data!M2817:'data'!Y2817)&gt;=0, IF(data!L2817&lt;0, FALSE, data!L2817&lt;=95),COUNTA(data!D2817:'data'!Y2817)=22), 1, 0)</f>
        <v>0</v>
      </c>
      <c r="AA2817">
        <f>IF(data!D2817=3, IF(COUNTIFS(data!A:A, data!A2817, data!G:G, "&lt;&gt;2")=0, 1, 0), 0)</f>
        <v>0</v>
      </c>
      <c r="AB2817">
        <f>IF(AND(data!G2817=2, COUNTIFS(data!A:A, data!A2817, data!G:G, 2) = data!D2817), 1, 0)</f>
        <v>0</v>
      </c>
      <c r="AC2817" t="str">
        <f>IF(AB2817=1, data!D2817, "0")</f>
        <v>0</v>
      </c>
    </row>
    <row r="2818" spans="1:29" x14ac:dyDescent="0.25">
      <c r="A2818" s="1">
        <v>328151</v>
      </c>
      <c r="B2818">
        <v>3</v>
      </c>
      <c r="C2818" s="1" t="s">
        <v>2839</v>
      </c>
      <c r="D2818">
        <v>5</v>
      </c>
      <c r="E2818">
        <v>7</v>
      </c>
      <c r="F2818">
        <v>6</v>
      </c>
      <c r="G2818">
        <v>2</v>
      </c>
      <c r="H2818">
        <v>16</v>
      </c>
      <c r="I2818">
        <v>1</v>
      </c>
      <c r="J2818">
        <v>1</v>
      </c>
      <c r="K2818">
        <v>4</v>
      </c>
      <c r="L2818">
        <v>17</v>
      </c>
      <c r="M2818">
        <v>1</v>
      </c>
      <c r="N2818">
        <v>1</v>
      </c>
      <c r="O2818">
        <v>5</v>
      </c>
      <c r="P2818">
        <v>1</v>
      </c>
      <c r="Q2818">
        <v>-9</v>
      </c>
      <c r="R2818">
        <v>1</v>
      </c>
      <c r="S2818">
        <v>3</v>
      </c>
      <c r="T2818">
        <v>170.7</v>
      </c>
      <c r="U2818">
        <v>58</v>
      </c>
      <c r="V2818">
        <v>19.905000000000001</v>
      </c>
      <c r="W2818">
        <v>0.77600000000000002</v>
      </c>
      <c r="X2818">
        <v>1</v>
      </c>
      <c r="Y2818">
        <v>3</v>
      </c>
      <c r="Z2818">
        <f>IF(AND(MIN(data!D2818:'data'!K2818, data!M2818:'data'!Y2818)&gt;=0, IF(data!L2818&lt;0, FALSE, data!L2818&lt;=95),COUNTA(data!D2818:'data'!Y2818)=22), 1, 0)</f>
        <v>0</v>
      </c>
      <c r="AA2818">
        <f>IF(data!D2818=3, IF(COUNTIFS(data!A:A, data!A2818, data!G:G, "&lt;&gt;2")=0, 1, 0), 0)</f>
        <v>0</v>
      </c>
      <c r="AB2818">
        <f>IF(AND(data!G2818=2, COUNTIFS(data!A:A, data!A2818, data!G:G, 2) = data!D2818), 1, 0)</f>
        <v>0</v>
      </c>
      <c r="AC2818" t="str">
        <f>IF(AB2818=1, data!D2818, "0")</f>
        <v>0</v>
      </c>
    </row>
    <row r="2819" spans="1:29" x14ac:dyDescent="0.25">
      <c r="A2819" s="1">
        <v>328151</v>
      </c>
      <c r="B2819">
        <v>4</v>
      </c>
      <c r="C2819" s="1" t="s">
        <v>2840</v>
      </c>
      <c r="D2819">
        <v>5</v>
      </c>
      <c r="E2819">
        <v>7</v>
      </c>
      <c r="F2819">
        <v>6</v>
      </c>
      <c r="G2819">
        <v>2</v>
      </c>
      <c r="H2819">
        <v>13</v>
      </c>
      <c r="I2819">
        <v>-1</v>
      </c>
      <c r="J2819">
        <v>1</v>
      </c>
      <c r="K2819">
        <v>-1</v>
      </c>
      <c r="L2819">
        <v>17</v>
      </c>
      <c r="M2819">
        <v>2</v>
      </c>
      <c r="N2819">
        <v>-1</v>
      </c>
      <c r="O2819">
        <v>-1</v>
      </c>
      <c r="P2819">
        <v>-1</v>
      </c>
      <c r="Q2819">
        <v>-1</v>
      </c>
      <c r="R2819">
        <v>-1</v>
      </c>
      <c r="S2819">
        <v>0</v>
      </c>
      <c r="T2819">
        <v>166.4</v>
      </c>
      <c r="U2819">
        <v>60.4</v>
      </c>
      <c r="V2819">
        <v>21.814</v>
      </c>
      <c r="W2819">
        <v>-1</v>
      </c>
      <c r="X2819">
        <v>2</v>
      </c>
      <c r="Y2819">
        <v>3</v>
      </c>
      <c r="Z2819">
        <f>IF(AND(MIN(data!D2819:'data'!K2819, data!M2819:'data'!Y2819)&gt;=0, IF(data!L2819&lt;0, FALSE, data!L2819&lt;=95),COUNTA(data!D2819:'data'!Y2819)=22), 1, 0)</f>
        <v>0</v>
      </c>
      <c r="AA2819">
        <f>IF(data!D2819=3, IF(COUNTIFS(data!A:A, data!A2819, data!G:G, "&lt;&gt;2")=0, 1, 0), 0)</f>
        <v>0</v>
      </c>
      <c r="AB2819">
        <f>IF(AND(data!G2819=2, COUNTIFS(data!A:A, data!A2819, data!G:G, 2) = data!D2819), 1, 0)</f>
        <v>0</v>
      </c>
      <c r="AC2819" t="str">
        <f>IF(AB2819=1, data!D2819, "0")</f>
        <v>0</v>
      </c>
    </row>
    <row r="2820" spans="1:29" x14ac:dyDescent="0.25">
      <c r="A2820" s="1">
        <v>328151</v>
      </c>
      <c r="B2820">
        <v>5</v>
      </c>
      <c r="C2820" s="1" t="s">
        <v>2841</v>
      </c>
      <c r="D2820">
        <v>5</v>
      </c>
      <c r="E2820">
        <v>7</v>
      </c>
      <c r="F2820">
        <v>6</v>
      </c>
      <c r="G2820">
        <v>2</v>
      </c>
      <c r="H2820">
        <v>11</v>
      </c>
      <c r="I2820">
        <v>-1</v>
      </c>
      <c r="J2820">
        <v>1</v>
      </c>
      <c r="K2820">
        <v>-1</v>
      </c>
      <c r="L2820">
        <v>17</v>
      </c>
      <c r="M2820">
        <v>1</v>
      </c>
      <c r="N2820">
        <v>-1</v>
      </c>
      <c r="O2820">
        <v>-1</v>
      </c>
      <c r="P2820">
        <v>-1</v>
      </c>
      <c r="Q2820">
        <v>-1</v>
      </c>
      <c r="R2820">
        <v>-1</v>
      </c>
      <c r="S2820">
        <v>-2</v>
      </c>
      <c r="T2820">
        <v>155.69999999999999</v>
      </c>
      <c r="U2820">
        <v>63.8</v>
      </c>
      <c r="V2820">
        <v>26.317</v>
      </c>
      <c r="W2820">
        <v>-1</v>
      </c>
      <c r="X2820">
        <v>2</v>
      </c>
      <c r="Y2820">
        <v>3</v>
      </c>
      <c r="Z2820">
        <f>IF(AND(MIN(data!D2820:'data'!K2820, data!M2820:'data'!Y2820)&gt;=0, IF(data!L2820&lt;0, FALSE, data!L2820&lt;=95),COUNTA(data!D2820:'data'!Y2820)=22), 1, 0)</f>
        <v>0</v>
      </c>
      <c r="AA2820">
        <f>IF(data!D2820=3, IF(COUNTIFS(data!A:A, data!A2820, data!G:G, "&lt;&gt;2")=0, 1, 0), 0)</f>
        <v>0</v>
      </c>
      <c r="AB2820">
        <f>IF(AND(data!G2820=2, COUNTIFS(data!A:A, data!A2820, data!G:G, 2) = data!D2820), 1, 0)</f>
        <v>0</v>
      </c>
      <c r="AC2820" t="str">
        <f>IF(AB2820=1, data!D2820, "0")</f>
        <v>0</v>
      </c>
    </row>
    <row r="2821" spans="1:29" x14ac:dyDescent="0.25">
      <c r="A2821" s="1">
        <v>328152</v>
      </c>
      <c r="B2821">
        <v>1</v>
      </c>
      <c r="C2821" s="1" t="s">
        <v>2842</v>
      </c>
      <c r="D2821">
        <v>2</v>
      </c>
      <c r="E2821">
        <v>7</v>
      </c>
      <c r="F2821">
        <v>6</v>
      </c>
      <c r="G2821">
        <v>1</v>
      </c>
      <c r="H2821">
        <v>71</v>
      </c>
      <c r="I2821">
        <v>2</v>
      </c>
      <c r="J2821">
        <v>1</v>
      </c>
      <c r="K2821">
        <v>5</v>
      </c>
      <c r="L2821">
        <v>97</v>
      </c>
      <c r="M2821">
        <v>1</v>
      </c>
      <c r="N2821">
        <v>3</v>
      </c>
      <c r="O2821">
        <v>5</v>
      </c>
      <c r="P2821">
        <v>1</v>
      </c>
      <c r="Q2821">
        <v>0.48899999999999999</v>
      </c>
      <c r="R2821">
        <v>-1</v>
      </c>
      <c r="S2821">
        <v>0</v>
      </c>
      <c r="T2821">
        <v>172.4</v>
      </c>
      <c r="U2821">
        <v>61.4</v>
      </c>
      <c r="V2821">
        <v>20.658000000000001</v>
      </c>
      <c r="W2821">
        <v>0.90500000000000003</v>
      </c>
      <c r="X2821">
        <v>1</v>
      </c>
      <c r="Y2821">
        <v>3</v>
      </c>
      <c r="Z2821">
        <f>IF(AND(MIN(data!D2821:'data'!K2821, data!M2821:'data'!Y2821)&gt;=0, IF(data!L2821&lt;0, FALSE, data!L2821&lt;=95),COUNTA(data!D2821:'data'!Y2821)=22), 1, 0)</f>
        <v>0</v>
      </c>
      <c r="AA2821">
        <f>IF(data!D2821=3, IF(COUNTIFS(data!A:A, data!A2821, data!G:G, "&lt;&gt;2")=0, 1, 0), 0)</f>
        <v>0</v>
      </c>
      <c r="AB2821">
        <f>IF(AND(data!G2821=2, COUNTIFS(data!A:A, data!A2821, data!G:G, 2) = data!D2821), 1, 0)</f>
        <v>0</v>
      </c>
      <c r="AC2821" t="str">
        <f>IF(AB2821=1, data!D2821, "0")</f>
        <v>0</v>
      </c>
    </row>
    <row r="2822" spans="1:29" x14ac:dyDescent="0.25">
      <c r="A2822" s="1">
        <v>328152</v>
      </c>
      <c r="B2822">
        <v>2</v>
      </c>
      <c r="C2822" s="1" t="s">
        <v>2843</v>
      </c>
      <c r="D2822">
        <v>2</v>
      </c>
      <c r="E2822">
        <v>7</v>
      </c>
      <c r="F2822">
        <v>6</v>
      </c>
      <c r="G2822">
        <v>2</v>
      </c>
      <c r="H2822">
        <v>67</v>
      </c>
      <c r="I2822">
        <v>2</v>
      </c>
      <c r="J2822">
        <v>1</v>
      </c>
      <c r="K2822">
        <v>7</v>
      </c>
      <c r="L2822">
        <v>97</v>
      </c>
      <c r="M2822">
        <v>5</v>
      </c>
      <c r="N2822">
        <v>3</v>
      </c>
      <c r="O2822">
        <v>5</v>
      </c>
      <c r="P2822">
        <v>1</v>
      </c>
      <c r="Q2822">
        <v>2.9000000000000001E-2</v>
      </c>
      <c r="R2822">
        <v>-1</v>
      </c>
      <c r="S2822">
        <v>2</v>
      </c>
      <c r="T2822">
        <v>153.1</v>
      </c>
      <c r="U2822">
        <v>58.9</v>
      </c>
      <c r="V2822">
        <v>25.128</v>
      </c>
      <c r="W2822">
        <v>0.95499999999999996</v>
      </c>
      <c r="X2822">
        <v>2</v>
      </c>
      <c r="Y2822">
        <v>3</v>
      </c>
      <c r="Z2822">
        <f>IF(AND(MIN(data!D2822:'data'!K2822, data!M2822:'data'!Y2822)&gt;=0, IF(data!L2822&lt;0, FALSE, data!L2822&lt;=95),COUNTA(data!D2822:'data'!Y2822)=22), 1, 0)</f>
        <v>0</v>
      </c>
      <c r="AA2822">
        <f>IF(data!D2822=3, IF(COUNTIFS(data!A:A, data!A2822, data!G:G, "&lt;&gt;2")=0, 1, 0), 0)</f>
        <v>0</v>
      </c>
      <c r="AB2822">
        <f>IF(AND(data!G2822=2, COUNTIFS(data!A:A, data!A2822, data!G:G, 2) = data!D2822), 1, 0)</f>
        <v>0</v>
      </c>
      <c r="AC2822" t="str">
        <f>IF(AB2822=1, data!D2822, "0")</f>
        <v>0</v>
      </c>
    </row>
    <row r="2823" spans="1:29" x14ac:dyDescent="0.25">
      <c r="A2823" s="1">
        <v>328181</v>
      </c>
      <c r="B2823">
        <v>1</v>
      </c>
      <c r="C2823" s="1" t="s">
        <v>2844</v>
      </c>
      <c r="D2823">
        <v>3</v>
      </c>
      <c r="E2823">
        <v>7</v>
      </c>
      <c r="F2823">
        <v>6</v>
      </c>
      <c r="G2823">
        <v>2</v>
      </c>
      <c r="H2823">
        <v>31</v>
      </c>
      <c r="I2823">
        <v>2</v>
      </c>
      <c r="J2823">
        <v>6</v>
      </c>
      <c r="K2823">
        <v>7</v>
      </c>
      <c r="L2823">
        <v>8</v>
      </c>
      <c r="M2823">
        <v>2</v>
      </c>
      <c r="N2823">
        <v>1</v>
      </c>
      <c r="O2823">
        <v>5</v>
      </c>
      <c r="P2823">
        <v>2</v>
      </c>
      <c r="Q2823">
        <v>0</v>
      </c>
      <c r="R2823">
        <v>-1</v>
      </c>
      <c r="S2823">
        <v>-2</v>
      </c>
      <c r="T2823">
        <v>155</v>
      </c>
      <c r="U2823">
        <v>81.599999999999994</v>
      </c>
      <c r="V2823">
        <v>33.965000000000003</v>
      </c>
      <c r="W2823">
        <v>-1</v>
      </c>
      <c r="X2823">
        <v>-2</v>
      </c>
      <c r="Y2823">
        <v>-2</v>
      </c>
      <c r="Z2823">
        <f>IF(AND(MIN(data!D2823:'data'!K2823, data!M2823:'data'!Y2823)&gt;=0, IF(data!L2823&lt;0, FALSE, data!L2823&lt;=95),COUNTA(data!D2823:'data'!Y2823)=22), 1, 0)</f>
        <v>0</v>
      </c>
      <c r="AA2823">
        <f>IF(data!D2823=3, IF(COUNTIFS(data!A:A, data!A2823, data!G:G, "&lt;&gt;2")=0, 1, 0), 0)</f>
        <v>0</v>
      </c>
      <c r="AB2823">
        <f>IF(AND(data!G2823=2, COUNTIFS(data!A:A, data!A2823, data!G:G, 2) = data!D2823), 1, 0)</f>
        <v>0</v>
      </c>
      <c r="AC2823" t="str">
        <f>IF(AB2823=1, data!D2823, "0")</f>
        <v>0</v>
      </c>
    </row>
    <row r="2824" spans="1:29" x14ac:dyDescent="0.25">
      <c r="A2824" s="1">
        <v>328181</v>
      </c>
      <c r="B2824">
        <v>2</v>
      </c>
      <c r="C2824" s="1" t="s">
        <v>2845</v>
      </c>
      <c r="D2824">
        <v>3</v>
      </c>
      <c r="E2824">
        <v>7</v>
      </c>
      <c r="F2824">
        <v>6</v>
      </c>
      <c r="G2824">
        <v>1</v>
      </c>
      <c r="H2824">
        <v>4</v>
      </c>
      <c r="I2824">
        <v>-1</v>
      </c>
      <c r="J2824">
        <v>6</v>
      </c>
      <c r="K2824">
        <v>-1</v>
      </c>
      <c r="L2824">
        <v>8</v>
      </c>
      <c r="M2824">
        <v>3</v>
      </c>
      <c r="N2824">
        <v>-1</v>
      </c>
      <c r="O2824">
        <v>-1</v>
      </c>
      <c r="P2824">
        <v>-1</v>
      </c>
      <c r="Q2824">
        <v>-1</v>
      </c>
      <c r="R2824">
        <v>-1</v>
      </c>
      <c r="S2824">
        <v>-2</v>
      </c>
      <c r="T2824">
        <v>105.9</v>
      </c>
      <c r="U2824">
        <v>18</v>
      </c>
      <c r="V2824">
        <v>16.05</v>
      </c>
      <c r="W2824">
        <v>-1</v>
      </c>
      <c r="X2824">
        <v>-2</v>
      </c>
      <c r="Y2824">
        <v>-2</v>
      </c>
      <c r="Z2824">
        <f>IF(AND(MIN(data!D2824:'data'!K2824, data!M2824:'data'!Y2824)&gt;=0, IF(data!L2824&lt;0, FALSE, data!L2824&lt;=95),COUNTA(data!D2824:'data'!Y2824)=22), 1, 0)</f>
        <v>0</v>
      </c>
      <c r="AA2824">
        <f>IF(data!D2824=3, IF(COUNTIFS(data!A:A, data!A2824, data!G:G, "&lt;&gt;2")=0, 1, 0), 0)</f>
        <v>0</v>
      </c>
      <c r="AB2824">
        <f>IF(AND(data!G2824=2, COUNTIFS(data!A:A, data!A2824, data!G:G, 2) = data!D2824), 1, 0)</f>
        <v>0</v>
      </c>
      <c r="AC2824" t="str">
        <f>IF(AB2824=1, data!D2824, "0")</f>
        <v>0</v>
      </c>
    </row>
    <row r="2825" spans="1:29" x14ac:dyDescent="0.25">
      <c r="A2825" s="1">
        <v>328181</v>
      </c>
      <c r="B2825">
        <v>3</v>
      </c>
      <c r="C2825" s="1" t="s">
        <v>2846</v>
      </c>
      <c r="D2825">
        <v>3</v>
      </c>
      <c r="E2825">
        <v>7</v>
      </c>
      <c r="F2825">
        <v>6</v>
      </c>
      <c r="G2825">
        <v>2</v>
      </c>
      <c r="H2825">
        <v>0</v>
      </c>
      <c r="I2825">
        <v>-1</v>
      </c>
      <c r="J2825">
        <v>6</v>
      </c>
      <c r="K2825">
        <v>-1</v>
      </c>
      <c r="L2825">
        <v>8</v>
      </c>
      <c r="M2825">
        <v>2</v>
      </c>
      <c r="N2825">
        <v>-1</v>
      </c>
      <c r="O2825">
        <v>-1</v>
      </c>
      <c r="P2825">
        <v>-1</v>
      </c>
      <c r="Q2825">
        <v>-1</v>
      </c>
      <c r="R2825">
        <v>-1</v>
      </c>
      <c r="S2825">
        <v>-2</v>
      </c>
      <c r="T2825">
        <v>-1</v>
      </c>
      <c r="U2825">
        <v>-1</v>
      </c>
      <c r="V2825">
        <v>-1</v>
      </c>
      <c r="W2825">
        <v>-1</v>
      </c>
      <c r="X2825">
        <v>-2</v>
      </c>
      <c r="Y2825">
        <v>-2</v>
      </c>
      <c r="Z2825">
        <f>IF(AND(MIN(data!D2825:'data'!K2825, data!M2825:'data'!Y2825)&gt;=0, IF(data!L2825&lt;0, FALSE, data!L2825&lt;=95),COUNTA(data!D2825:'data'!Y2825)=22), 1, 0)</f>
        <v>0</v>
      </c>
      <c r="AA2825">
        <f>IF(data!D2825=3, IF(COUNTIFS(data!A:A, data!A2825, data!G:G, "&lt;&gt;2")=0, 1, 0), 0)</f>
        <v>0</v>
      </c>
      <c r="AB2825">
        <f>IF(AND(data!G2825=2, COUNTIFS(data!A:A, data!A2825, data!G:G, 2) = data!D2825), 1, 0)</f>
        <v>0</v>
      </c>
      <c r="AC2825" t="str">
        <f>IF(AB2825=1, data!D2825, "0")</f>
        <v>0</v>
      </c>
    </row>
    <row r="2826" spans="1:29" x14ac:dyDescent="0.25">
      <c r="A2826" s="1">
        <v>328251</v>
      </c>
      <c r="B2826">
        <v>1</v>
      </c>
      <c r="C2826" s="1" t="s">
        <v>2847</v>
      </c>
      <c r="D2826">
        <v>4</v>
      </c>
      <c r="E2826">
        <v>7</v>
      </c>
      <c r="F2826">
        <v>6</v>
      </c>
      <c r="G2826">
        <v>1</v>
      </c>
      <c r="H2826">
        <v>44</v>
      </c>
      <c r="I2826">
        <v>2</v>
      </c>
      <c r="J2826">
        <v>1</v>
      </c>
      <c r="K2826">
        <v>1</v>
      </c>
      <c r="L2826">
        <v>97</v>
      </c>
      <c r="M2826">
        <v>2</v>
      </c>
      <c r="N2826">
        <v>1</v>
      </c>
      <c r="O2826">
        <v>5</v>
      </c>
      <c r="P2826">
        <v>1</v>
      </c>
      <c r="Q2826">
        <v>12.029</v>
      </c>
      <c r="R2826">
        <v>-1</v>
      </c>
      <c r="S2826">
        <v>0</v>
      </c>
      <c r="T2826">
        <v>191.3</v>
      </c>
      <c r="U2826">
        <v>105</v>
      </c>
      <c r="V2826">
        <v>28.692</v>
      </c>
      <c r="W2826">
        <v>0.94899999999999995</v>
      </c>
      <c r="X2826">
        <v>2</v>
      </c>
      <c r="Y2826">
        <v>1</v>
      </c>
      <c r="Z2826">
        <f>IF(AND(MIN(data!D2826:'data'!K2826, data!M2826:'data'!Y2826)&gt;=0, IF(data!L2826&lt;0, FALSE, data!L2826&lt;=95),COUNTA(data!D2826:'data'!Y2826)=22), 1, 0)</f>
        <v>0</v>
      </c>
      <c r="AA2826">
        <f>IF(data!D2826=3, IF(COUNTIFS(data!A:A, data!A2826, data!G:G, "&lt;&gt;2")=0, 1, 0), 0)</f>
        <v>0</v>
      </c>
      <c r="AB2826">
        <f>IF(AND(data!G2826=2, COUNTIFS(data!A:A, data!A2826, data!G:G, 2) = data!D2826), 1, 0)</f>
        <v>0</v>
      </c>
      <c r="AC2826" t="str">
        <f>IF(AB2826=1, data!D2826, "0")</f>
        <v>0</v>
      </c>
    </row>
    <row r="2827" spans="1:29" x14ac:dyDescent="0.25">
      <c r="A2827" s="1">
        <v>328251</v>
      </c>
      <c r="B2827">
        <v>2</v>
      </c>
      <c r="C2827" s="1" t="s">
        <v>2848</v>
      </c>
      <c r="D2827">
        <v>4</v>
      </c>
      <c r="E2827">
        <v>7</v>
      </c>
      <c r="F2827">
        <v>6</v>
      </c>
      <c r="G2827">
        <v>2</v>
      </c>
      <c r="H2827">
        <v>42</v>
      </c>
      <c r="I2827">
        <v>2</v>
      </c>
      <c r="J2827">
        <v>1</v>
      </c>
      <c r="K2827">
        <v>4</v>
      </c>
      <c r="L2827">
        <v>97</v>
      </c>
      <c r="M2827">
        <v>1</v>
      </c>
      <c r="N2827">
        <v>1</v>
      </c>
      <c r="O2827">
        <v>5</v>
      </c>
      <c r="P2827">
        <v>1</v>
      </c>
      <c r="Q2827">
        <v>4.5336400000000001</v>
      </c>
      <c r="R2827">
        <v>-1</v>
      </c>
      <c r="S2827">
        <v>0</v>
      </c>
      <c r="T2827">
        <v>169.2</v>
      </c>
      <c r="U2827">
        <v>69.5</v>
      </c>
      <c r="V2827">
        <v>24.276</v>
      </c>
      <c r="W2827">
        <v>0.80200000000000005</v>
      </c>
      <c r="X2827">
        <v>-8</v>
      </c>
      <c r="Y2827">
        <v>1</v>
      </c>
      <c r="Z2827">
        <f>IF(AND(MIN(data!D2827:'data'!K2827, data!M2827:'data'!Y2827)&gt;=0, IF(data!L2827&lt;0, FALSE, data!L2827&lt;=95),COUNTA(data!D2827:'data'!Y2827)=22), 1, 0)</f>
        <v>0</v>
      </c>
      <c r="AA2827">
        <f>IF(data!D2827=3, IF(COUNTIFS(data!A:A, data!A2827, data!G:G, "&lt;&gt;2")=0, 1, 0), 0)</f>
        <v>0</v>
      </c>
      <c r="AB2827">
        <f>IF(AND(data!G2827=2, COUNTIFS(data!A:A, data!A2827, data!G:G, 2) = data!D2827), 1, 0)</f>
        <v>0</v>
      </c>
      <c r="AC2827" t="str">
        <f>IF(AB2827=1, data!D2827, "0")</f>
        <v>0</v>
      </c>
    </row>
    <row r="2828" spans="1:29" x14ac:dyDescent="0.25">
      <c r="A2828" s="1">
        <v>328251</v>
      </c>
      <c r="B2828">
        <v>3</v>
      </c>
      <c r="C2828" s="1" t="s">
        <v>2849</v>
      </c>
      <c r="D2828">
        <v>4</v>
      </c>
      <c r="E2828">
        <v>7</v>
      </c>
      <c r="F2828">
        <v>6</v>
      </c>
      <c r="G2828">
        <v>2</v>
      </c>
      <c r="H2828">
        <v>10</v>
      </c>
      <c r="I2828">
        <v>-1</v>
      </c>
      <c r="J2828">
        <v>1</v>
      </c>
      <c r="K2828">
        <v>-1</v>
      </c>
      <c r="L2828">
        <v>97</v>
      </c>
      <c r="M2828">
        <v>1</v>
      </c>
      <c r="N2828">
        <v>-1</v>
      </c>
      <c r="O2828">
        <v>-1</v>
      </c>
      <c r="P2828">
        <v>-1</v>
      </c>
      <c r="Q2828">
        <v>-1</v>
      </c>
      <c r="R2828">
        <v>-1</v>
      </c>
      <c r="S2828">
        <v>-2</v>
      </c>
      <c r="T2828">
        <v>152.69999999999999</v>
      </c>
      <c r="U2828">
        <v>46.5</v>
      </c>
      <c r="V2828">
        <v>19.942</v>
      </c>
      <c r="W2828">
        <v>-1</v>
      </c>
      <c r="X2828">
        <v>-8</v>
      </c>
      <c r="Y2828">
        <v>3</v>
      </c>
      <c r="Z2828">
        <f>IF(AND(MIN(data!D2828:'data'!K2828, data!M2828:'data'!Y2828)&gt;=0, IF(data!L2828&lt;0, FALSE, data!L2828&lt;=95),COUNTA(data!D2828:'data'!Y2828)=22), 1, 0)</f>
        <v>0</v>
      </c>
      <c r="AA2828">
        <f>IF(data!D2828=3, IF(COUNTIFS(data!A:A, data!A2828, data!G:G, "&lt;&gt;2")=0, 1, 0), 0)</f>
        <v>0</v>
      </c>
      <c r="AB2828">
        <f>IF(AND(data!G2828=2, COUNTIFS(data!A:A, data!A2828, data!G:G, 2) = data!D2828), 1, 0)</f>
        <v>0</v>
      </c>
      <c r="AC2828" t="str">
        <f>IF(AB2828=1, data!D2828, "0")</f>
        <v>0</v>
      </c>
    </row>
    <row r="2829" spans="1:29" x14ac:dyDescent="0.25">
      <c r="A2829" s="1">
        <v>328251</v>
      </c>
      <c r="B2829">
        <v>4</v>
      </c>
      <c r="C2829" s="1" t="s">
        <v>2850</v>
      </c>
      <c r="D2829">
        <v>4</v>
      </c>
      <c r="E2829">
        <v>7</v>
      </c>
      <c r="F2829">
        <v>6</v>
      </c>
      <c r="G2829">
        <v>2</v>
      </c>
      <c r="H2829">
        <v>5</v>
      </c>
      <c r="I2829">
        <v>-1</v>
      </c>
      <c r="J2829">
        <v>1</v>
      </c>
      <c r="K2829">
        <v>-1</v>
      </c>
      <c r="L2829">
        <v>97</v>
      </c>
      <c r="M2829">
        <v>1</v>
      </c>
      <c r="N2829">
        <v>-1</v>
      </c>
      <c r="O2829">
        <v>-1</v>
      </c>
      <c r="P2829">
        <v>-1</v>
      </c>
      <c r="Q2829">
        <v>-1</v>
      </c>
      <c r="R2829">
        <v>-1</v>
      </c>
      <c r="S2829">
        <v>-2</v>
      </c>
      <c r="T2829">
        <v>122</v>
      </c>
      <c r="U2829">
        <v>24.3</v>
      </c>
      <c r="V2829">
        <v>16.326000000000001</v>
      </c>
      <c r="W2829">
        <v>-1</v>
      </c>
      <c r="X2829">
        <v>-2</v>
      </c>
      <c r="Y2829">
        <v>-2</v>
      </c>
      <c r="Z2829">
        <f>IF(AND(MIN(data!D2829:'data'!K2829, data!M2829:'data'!Y2829)&gt;=0, IF(data!L2829&lt;0, FALSE, data!L2829&lt;=95),COUNTA(data!D2829:'data'!Y2829)=22), 1, 0)</f>
        <v>0</v>
      </c>
      <c r="AA2829">
        <f>IF(data!D2829=3, IF(COUNTIFS(data!A:A, data!A2829, data!G:G, "&lt;&gt;2")=0, 1, 0), 0)</f>
        <v>0</v>
      </c>
      <c r="AB2829">
        <f>IF(AND(data!G2829=2, COUNTIFS(data!A:A, data!A2829, data!G:G, 2) = data!D2829), 1, 0)</f>
        <v>0</v>
      </c>
      <c r="AC2829" t="str">
        <f>IF(AB2829=1, data!D2829, "0")</f>
        <v>0</v>
      </c>
    </row>
    <row r="2830" spans="1:29" x14ac:dyDescent="0.25">
      <c r="A2830" s="1">
        <v>328271</v>
      </c>
      <c r="B2830">
        <v>1</v>
      </c>
      <c r="C2830" s="1" t="s">
        <v>2851</v>
      </c>
      <c r="D2830">
        <v>1</v>
      </c>
      <c r="E2830">
        <v>7</v>
      </c>
      <c r="F2830">
        <v>6</v>
      </c>
      <c r="G2830">
        <v>1</v>
      </c>
      <c r="H2830">
        <v>39</v>
      </c>
      <c r="I2830">
        <v>2</v>
      </c>
      <c r="J2830">
        <v>1</v>
      </c>
      <c r="K2830">
        <v>7</v>
      </c>
      <c r="L2830">
        <v>16</v>
      </c>
      <c r="M2830">
        <v>1</v>
      </c>
      <c r="N2830">
        <v>4</v>
      </c>
      <c r="O2830">
        <v>1</v>
      </c>
      <c r="P2830">
        <v>1</v>
      </c>
      <c r="Q2830">
        <v>31.587</v>
      </c>
      <c r="R2830">
        <v>-1</v>
      </c>
      <c r="S2830">
        <v>1</v>
      </c>
      <c r="T2830">
        <v>163.30000000000001</v>
      </c>
      <c r="U2830">
        <v>71.900000000000006</v>
      </c>
      <c r="V2830">
        <v>26.962</v>
      </c>
      <c r="W2830">
        <v>-1</v>
      </c>
      <c r="X2830">
        <v>2</v>
      </c>
      <c r="Y2830">
        <v>1</v>
      </c>
      <c r="Z2830">
        <f>IF(AND(MIN(data!D2830:'data'!K2830, data!M2830:'data'!Y2830)&gt;=0, IF(data!L2830&lt;0, FALSE, data!L2830&lt;=95),COUNTA(data!D2830:'data'!Y2830)=22), 1, 0)</f>
        <v>0</v>
      </c>
      <c r="AA2830">
        <f>IF(data!D2830=3, IF(COUNTIFS(data!A:A, data!A2830, data!G:G, "&lt;&gt;2")=0, 1, 0), 0)</f>
        <v>0</v>
      </c>
      <c r="AB2830">
        <f>IF(AND(data!G2830=2, COUNTIFS(data!A:A, data!A2830, data!G:G, 2) = data!D2830), 1, 0)</f>
        <v>0</v>
      </c>
      <c r="AC2830" t="str">
        <f>IF(AB2830=1, data!D2830, "0")</f>
        <v>0</v>
      </c>
    </row>
    <row r="2831" spans="1:29" x14ac:dyDescent="0.25">
      <c r="A2831" s="1">
        <v>328341</v>
      </c>
      <c r="B2831">
        <v>1</v>
      </c>
      <c r="C2831" s="1" t="s">
        <v>2852</v>
      </c>
      <c r="D2831">
        <v>1</v>
      </c>
      <c r="E2831">
        <v>7</v>
      </c>
      <c r="F2831">
        <v>6</v>
      </c>
      <c r="G2831">
        <v>1</v>
      </c>
      <c r="H2831">
        <v>63</v>
      </c>
      <c r="I2831">
        <v>1</v>
      </c>
      <c r="J2831">
        <v>1</v>
      </c>
      <c r="K2831">
        <v>4</v>
      </c>
      <c r="L2831">
        <v>11</v>
      </c>
      <c r="M2831">
        <v>3</v>
      </c>
      <c r="N2831">
        <v>1</v>
      </c>
      <c r="O2831">
        <v>5</v>
      </c>
      <c r="P2831">
        <v>1</v>
      </c>
      <c r="Q2831">
        <v>4.7300000000000004</v>
      </c>
      <c r="R2831">
        <v>-1</v>
      </c>
      <c r="S2831">
        <v>3</v>
      </c>
      <c r="T2831">
        <v>168.3</v>
      </c>
      <c r="U2831">
        <v>98.1</v>
      </c>
      <c r="V2831">
        <v>34.634</v>
      </c>
      <c r="W2831">
        <v>-1</v>
      </c>
      <c r="X2831">
        <v>2</v>
      </c>
      <c r="Y2831">
        <v>3</v>
      </c>
      <c r="Z2831">
        <f>IF(AND(MIN(data!D2831:'data'!K2831, data!M2831:'data'!Y2831)&gt;=0, IF(data!L2831&lt;0, FALSE, data!L2831&lt;=95),COUNTA(data!D2831:'data'!Y2831)=22), 1, 0)</f>
        <v>0</v>
      </c>
      <c r="AA2831">
        <f>IF(data!D2831=3, IF(COUNTIFS(data!A:A, data!A2831, data!G:G, "&lt;&gt;2")=0, 1, 0), 0)</f>
        <v>0</v>
      </c>
      <c r="AB2831">
        <f>IF(AND(data!G2831=2, COUNTIFS(data!A:A, data!A2831, data!G:G, 2) = data!D2831), 1, 0)</f>
        <v>0</v>
      </c>
      <c r="AC2831" t="str">
        <f>IF(AB2831=1, data!D2831, "0")</f>
        <v>0</v>
      </c>
    </row>
    <row r="2832" spans="1:29" x14ac:dyDescent="0.25">
      <c r="A2832" s="1">
        <v>328351</v>
      </c>
      <c r="B2832">
        <v>1</v>
      </c>
      <c r="C2832" s="1" t="s">
        <v>2853</v>
      </c>
      <c r="D2832">
        <v>4</v>
      </c>
      <c r="E2832">
        <v>7</v>
      </c>
      <c r="F2832">
        <v>6</v>
      </c>
      <c r="G2832">
        <v>1</v>
      </c>
      <c r="H2832">
        <v>41</v>
      </c>
      <c r="I2832">
        <v>2</v>
      </c>
      <c r="J2832">
        <v>1</v>
      </c>
      <c r="K2832">
        <v>3</v>
      </c>
      <c r="L2832">
        <v>24</v>
      </c>
      <c r="M2832">
        <v>1</v>
      </c>
      <c r="N2832">
        <v>1</v>
      </c>
      <c r="O2832">
        <v>5</v>
      </c>
      <c r="P2832">
        <v>1</v>
      </c>
      <c r="Q2832">
        <v>10.875</v>
      </c>
      <c r="R2832">
        <v>-1</v>
      </c>
      <c r="S2832">
        <v>0</v>
      </c>
      <c r="T2832">
        <v>188.9</v>
      </c>
      <c r="U2832">
        <v>102.3</v>
      </c>
      <c r="V2832">
        <v>28.669</v>
      </c>
      <c r="W2832">
        <v>-1</v>
      </c>
      <c r="X2832">
        <v>2</v>
      </c>
      <c r="Y2832">
        <v>1</v>
      </c>
      <c r="Z2832">
        <f>IF(AND(MIN(data!D2832:'data'!K2832, data!M2832:'data'!Y2832)&gt;=0, IF(data!L2832&lt;0, FALSE, data!L2832&lt;=95),COUNTA(data!D2832:'data'!Y2832)=22), 1, 0)</f>
        <v>0</v>
      </c>
      <c r="AA2832">
        <f>IF(data!D2832=3, IF(COUNTIFS(data!A:A, data!A2832, data!G:G, "&lt;&gt;2")=0, 1, 0), 0)</f>
        <v>0</v>
      </c>
      <c r="AB2832">
        <f>IF(AND(data!G2832=2, COUNTIFS(data!A:A, data!A2832, data!G:G, 2) = data!D2832), 1, 0)</f>
        <v>0</v>
      </c>
      <c r="AC2832" t="str">
        <f>IF(AB2832=1, data!D2832, "0")</f>
        <v>0</v>
      </c>
    </row>
    <row r="2833" spans="1:29" x14ac:dyDescent="0.25">
      <c r="A2833" s="1">
        <v>328351</v>
      </c>
      <c r="B2833">
        <v>2</v>
      </c>
      <c r="C2833" s="1" t="s">
        <v>2854</v>
      </c>
      <c r="D2833">
        <v>4</v>
      </c>
      <c r="E2833">
        <v>7</v>
      </c>
      <c r="F2833">
        <v>6</v>
      </c>
      <c r="G2833">
        <v>2</v>
      </c>
      <c r="H2833">
        <v>37</v>
      </c>
      <c r="I2833">
        <v>2</v>
      </c>
      <c r="J2833">
        <v>1</v>
      </c>
      <c r="K2833">
        <v>4</v>
      </c>
      <c r="L2833">
        <v>24</v>
      </c>
      <c r="M2833">
        <v>1</v>
      </c>
      <c r="N2833">
        <v>1</v>
      </c>
      <c r="O2833">
        <v>5</v>
      </c>
      <c r="P2833">
        <v>2</v>
      </c>
      <c r="Q2833">
        <v>0</v>
      </c>
      <c r="R2833">
        <v>-1</v>
      </c>
      <c r="S2833">
        <v>0</v>
      </c>
      <c r="T2833">
        <v>167.8</v>
      </c>
      <c r="U2833">
        <v>70.599999999999994</v>
      </c>
      <c r="V2833">
        <v>25.074000000000002</v>
      </c>
      <c r="W2833">
        <v>-1</v>
      </c>
      <c r="X2833">
        <v>2</v>
      </c>
      <c r="Y2833">
        <v>1</v>
      </c>
      <c r="Z2833">
        <f>IF(AND(MIN(data!D2833:'data'!K2833, data!M2833:'data'!Y2833)&gt;=0, IF(data!L2833&lt;0, FALSE, data!L2833&lt;=95),COUNTA(data!D2833:'data'!Y2833)=22), 1, 0)</f>
        <v>0</v>
      </c>
      <c r="AA2833">
        <f>IF(data!D2833=3, IF(COUNTIFS(data!A:A, data!A2833, data!G:G, "&lt;&gt;2")=0, 1, 0), 0)</f>
        <v>0</v>
      </c>
      <c r="AB2833">
        <f>IF(AND(data!G2833=2, COUNTIFS(data!A:A, data!A2833, data!G:G, 2) = data!D2833), 1, 0)</f>
        <v>0</v>
      </c>
      <c r="AC2833" t="str">
        <f>IF(AB2833=1, data!D2833, "0")</f>
        <v>0</v>
      </c>
    </row>
    <row r="2834" spans="1:29" x14ac:dyDescent="0.25">
      <c r="A2834" s="1">
        <v>328351</v>
      </c>
      <c r="B2834">
        <v>3</v>
      </c>
      <c r="C2834" s="1" t="s">
        <v>2855</v>
      </c>
      <c r="D2834">
        <v>4</v>
      </c>
      <c r="E2834">
        <v>7</v>
      </c>
      <c r="F2834">
        <v>6</v>
      </c>
      <c r="G2834">
        <v>2</v>
      </c>
      <c r="H2834">
        <v>8</v>
      </c>
      <c r="I2834">
        <v>-1</v>
      </c>
      <c r="J2834">
        <v>1</v>
      </c>
      <c r="K2834">
        <v>-1</v>
      </c>
      <c r="L2834">
        <v>24</v>
      </c>
      <c r="M2834">
        <v>1</v>
      </c>
      <c r="N2834">
        <v>-1</v>
      </c>
      <c r="O2834">
        <v>-1</v>
      </c>
      <c r="P2834">
        <v>-1</v>
      </c>
      <c r="Q2834">
        <v>-1</v>
      </c>
      <c r="R2834">
        <v>-1</v>
      </c>
      <c r="S2834">
        <v>-2</v>
      </c>
      <c r="T2834">
        <v>140.30000000000001</v>
      </c>
      <c r="U2834">
        <v>30.5</v>
      </c>
      <c r="V2834">
        <v>15.494999999999999</v>
      </c>
      <c r="W2834">
        <v>-1</v>
      </c>
      <c r="X2834">
        <v>1</v>
      </c>
      <c r="Y2834">
        <v>3</v>
      </c>
      <c r="Z2834">
        <f>IF(AND(MIN(data!D2834:'data'!K2834, data!M2834:'data'!Y2834)&gt;=0, IF(data!L2834&lt;0, FALSE, data!L2834&lt;=95),COUNTA(data!D2834:'data'!Y2834)=22), 1, 0)</f>
        <v>0</v>
      </c>
      <c r="AA2834">
        <f>IF(data!D2834=3, IF(COUNTIFS(data!A:A, data!A2834, data!G:G, "&lt;&gt;2")=0, 1, 0), 0)</f>
        <v>0</v>
      </c>
      <c r="AB2834">
        <f>IF(AND(data!G2834=2, COUNTIFS(data!A:A, data!A2834, data!G:G, 2) = data!D2834), 1, 0)</f>
        <v>0</v>
      </c>
      <c r="AC2834" t="str">
        <f>IF(AB2834=1, data!D2834, "0")</f>
        <v>0</v>
      </c>
    </row>
    <row r="2835" spans="1:29" x14ac:dyDescent="0.25">
      <c r="A2835" s="1">
        <v>328351</v>
      </c>
      <c r="B2835">
        <v>4</v>
      </c>
      <c r="C2835" s="1" t="s">
        <v>2856</v>
      </c>
      <c r="D2835">
        <v>4</v>
      </c>
      <c r="E2835">
        <v>7</v>
      </c>
      <c r="F2835">
        <v>6</v>
      </c>
      <c r="G2835">
        <v>2</v>
      </c>
      <c r="H2835">
        <v>6</v>
      </c>
      <c r="I2835">
        <v>-1</v>
      </c>
      <c r="J2835">
        <v>1</v>
      </c>
      <c r="K2835">
        <v>-1</v>
      </c>
      <c r="L2835">
        <v>24</v>
      </c>
      <c r="M2835">
        <v>1</v>
      </c>
      <c r="N2835">
        <v>-1</v>
      </c>
      <c r="O2835">
        <v>-1</v>
      </c>
      <c r="P2835">
        <v>-1</v>
      </c>
      <c r="Q2835">
        <v>-1</v>
      </c>
      <c r="R2835">
        <v>-1</v>
      </c>
      <c r="S2835">
        <v>-2</v>
      </c>
      <c r="T2835">
        <v>125.1</v>
      </c>
      <c r="U2835">
        <v>23.6</v>
      </c>
      <c r="V2835">
        <v>15.08</v>
      </c>
      <c r="W2835">
        <v>-1</v>
      </c>
      <c r="X2835">
        <v>-2</v>
      </c>
      <c r="Y2835">
        <v>-2</v>
      </c>
      <c r="Z2835">
        <f>IF(AND(MIN(data!D2835:'data'!K2835, data!M2835:'data'!Y2835)&gt;=0, IF(data!L2835&lt;0, FALSE, data!L2835&lt;=95),COUNTA(data!D2835:'data'!Y2835)=22), 1, 0)</f>
        <v>0</v>
      </c>
      <c r="AA2835">
        <f>IF(data!D2835=3, IF(COUNTIFS(data!A:A, data!A2835, data!G:G, "&lt;&gt;2")=0, 1, 0), 0)</f>
        <v>0</v>
      </c>
      <c r="AB2835">
        <f>IF(AND(data!G2835=2, COUNTIFS(data!A:A, data!A2835, data!G:G, 2) = data!D2835), 1, 0)</f>
        <v>0</v>
      </c>
      <c r="AC2835" t="str">
        <f>IF(AB2835=1, data!D2835, "0")</f>
        <v>0</v>
      </c>
    </row>
    <row r="2836" spans="1:29" x14ac:dyDescent="0.25">
      <c r="A2836" s="1">
        <v>328371</v>
      </c>
      <c r="B2836">
        <v>1</v>
      </c>
      <c r="C2836" s="1" t="s">
        <v>2857</v>
      </c>
      <c r="D2836">
        <v>3</v>
      </c>
      <c r="E2836">
        <v>7</v>
      </c>
      <c r="F2836">
        <v>6</v>
      </c>
      <c r="G2836">
        <v>1</v>
      </c>
      <c r="H2836">
        <v>41</v>
      </c>
      <c r="I2836">
        <v>2</v>
      </c>
      <c r="J2836">
        <v>1</v>
      </c>
      <c r="K2836">
        <v>5</v>
      </c>
      <c r="L2836">
        <v>15</v>
      </c>
      <c r="M2836">
        <v>1</v>
      </c>
      <c r="N2836">
        <v>1</v>
      </c>
      <c r="O2836">
        <v>5</v>
      </c>
      <c r="P2836">
        <v>1</v>
      </c>
      <c r="Q2836">
        <v>6.923</v>
      </c>
      <c r="R2836">
        <v>-1</v>
      </c>
      <c r="S2836">
        <v>0</v>
      </c>
      <c r="T2836">
        <v>182.7</v>
      </c>
      <c r="U2836">
        <v>92.7</v>
      </c>
      <c r="V2836">
        <v>27.771999999999998</v>
      </c>
      <c r="W2836">
        <v>0.874</v>
      </c>
      <c r="X2836">
        <v>2</v>
      </c>
      <c r="Y2836">
        <v>1</v>
      </c>
      <c r="Z2836">
        <f>IF(AND(MIN(data!D2836:'data'!K2836, data!M2836:'data'!Y2836)&gt;=0, IF(data!L2836&lt;0, FALSE, data!L2836&lt;=95),COUNTA(data!D2836:'data'!Y2836)=22), 1, 0)</f>
        <v>0</v>
      </c>
      <c r="AA2836">
        <f>IF(data!D2836=3, IF(COUNTIFS(data!A:A, data!A2836, data!G:G, "&lt;&gt;2")=0, 1, 0), 0)</f>
        <v>0</v>
      </c>
      <c r="AB2836">
        <f>IF(AND(data!G2836=2, COUNTIFS(data!A:A, data!A2836, data!G:G, 2) = data!D2836), 1, 0)</f>
        <v>0</v>
      </c>
      <c r="AC2836" t="str">
        <f>IF(AB2836=1, data!D2836, "0")</f>
        <v>0</v>
      </c>
    </row>
    <row r="2837" spans="1:29" x14ac:dyDescent="0.25">
      <c r="A2837" s="1">
        <v>328371</v>
      </c>
      <c r="B2837">
        <v>2</v>
      </c>
      <c r="C2837" s="1" t="s">
        <v>2858</v>
      </c>
      <c r="D2837">
        <v>3</v>
      </c>
      <c r="E2837">
        <v>7</v>
      </c>
      <c r="F2837">
        <v>6</v>
      </c>
      <c r="G2837">
        <v>2</v>
      </c>
      <c r="H2837">
        <v>39</v>
      </c>
      <c r="I2837">
        <v>2</v>
      </c>
      <c r="J2837">
        <v>1</v>
      </c>
      <c r="K2837">
        <v>5</v>
      </c>
      <c r="L2837">
        <v>15</v>
      </c>
      <c r="M2837">
        <v>1</v>
      </c>
      <c r="N2837">
        <v>1</v>
      </c>
      <c r="O2837">
        <v>5</v>
      </c>
      <c r="P2837">
        <v>1</v>
      </c>
      <c r="Q2837">
        <v>0.46</v>
      </c>
      <c r="R2837">
        <v>-1</v>
      </c>
      <c r="S2837">
        <v>0</v>
      </c>
      <c r="T2837">
        <v>154.5</v>
      </c>
      <c r="U2837">
        <v>71.3</v>
      </c>
      <c r="V2837">
        <v>29.87</v>
      </c>
      <c r="W2837">
        <v>0.89100000000000001</v>
      </c>
      <c r="X2837">
        <v>2</v>
      </c>
      <c r="Y2837">
        <v>1</v>
      </c>
      <c r="Z2837">
        <f>IF(AND(MIN(data!D2837:'data'!K2837, data!M2837:'data'!Y2837)&gt;=0, IF(data!L2837&lt;0, FALSE, data!L2837&lt;=95),COUNTA(data!D2837:'data'!Y2837)=22), 1, 0)</f>
        <v>0</v>
      </c>
      <c r="AA2837">
        <f>IF(data!D2837=3, IF(COUNTIFS(data!A:A, data!A2837, data!G:G, "&lt;&gt;2")=0, 1, 0), 0)</f>
        <v>0</v>
      </c>
      <c r="AB2837">
        <f>IF(AND(data!G2837=2, COUNTIFS(data!A:A, data!A2837, data!G:G, 2) = data!D2837), 1, 0)</f>
        <v>0</v>
      </c>
      <c r="AC2837" t="str">
        <f>IF(AB2837=1, data!D2837, "0")</f>
        <v>0</v>
      </c>
    </row>
    <row r="2838" spans="1:29" x14ac:dyDescent="0.25">
      <c r="A2838" s="1">
        <v>328371</v>
      </c>
      <c r="B2838">
        <v>3</v>
      </c>
      <c r="C2838" s="1" t="s">
        <v>2859</v>
      </c>
      <c r="D2838">
        <v>3</v>
      </c>
      <c r="E2838">
        <v>7</v>
      </c>
      <c r="F2838">
        <v>6</v>
      </c>
      <c r="G2838">
        <v>1</v>
      </c>
      <c r="H2838">
        <v>0</v>
      </c>
      <c r="I2838">
        <v>-1</v>
      </c>
      <c r="J2838">
        <v>1</v>
      </c>
      <c r="K2838">
        <v>-1</v>
      </c>
      <c r="L2838">
        <v>15</v>
      </c>
      <c r="M2838">
        <v>1</v>
      </c>
      <c r="N2838">
        <v>-1</v>
      </c>
      <c r="O2838">
        <v>-1</v>
      </c>
      <c r="P2838">
        <v>-1</v>
      </c>
      <c r="Q2838">
        <v>-1</v>
      </c>
      <c r="R2838">
        <v>-1</v>
      </c>
      <c r="S2838">
        <v>-2</v>
      </c>
      <c r="T2838">
        <v>-1</v>
      </c>
      <c r="U2838">
        <v>8.6999999999999993</v>
      </c>
      <c r="V2838">
        <v>-1</v>
      </c>
      <c r="W2838">
        <v>-1</v>
      </c>
      <c r="X2838">
        <v>-2</v>
      </c>
      <c r="Y2838">
        <v>-2</v>
      </c>
      <c r="Z2838">
        <f>IF(AND(MIN(data!D2838:'data'!K2838, data!M2838:'data'!Y2838)&gt;=0, IF(data!L2838&lt;0, FALSE, data!L2838&lt;=95),COUNTA(data!D2838:'data'!Y2838)=22), 1, 0)</f>
        <v>0</v>
      </c>
      <c r="AA2838">
        <f>IF(data!D2838=3, IF(COUNTIFS(data!A:A, data!A2838, data!G:G, "&lt;&gt;2")=0, 1, 0), 0)</f>
        <v>0</v>
      </c>
      <c r="AB2838">
        <f>IF(AND(data!G2838=2, COUNTIFS(data!A:A, data!A2838, data!G:G, 2) = data!D2838), 1, 0)</f>
        <v>0</v>
      </c>
      <c r="AC2838" t="str">
        <f>IF(AB2838=1, data!D2838, "0")</f>
        <v>0</v>
      </c>
    </row>
    <row r="2839" spans="1:29" x14ac:dyDescent="0.25">
      <c r="A2839" s="1">
        <v>329051</v>
      </c>
      <c r="B2839">
        <v>1</v>
      </c>
      <c r="C2839" s="1" t="s">
        <v>2860</v>
      </c>
      <c r="D2839">
        <v>4</v>
      </c>
      <c r="E2839">
        <v>4</v>
      </c>
      <c r="F2839">
        <v>24</v>
      </c>
      <c r="G2839">
        <v>1</v>
      </c>
      <c r="H2839">
        <v>41</v>
      </c>
      <c r="I2839">
        <v>2</v>
      </c>
      <c r="J2839">
        <v>1</v>
      </c>
      <c r="K2839">
        <v>3</v>
      </c>
      <c r="L2839">
        <v>6</v>
      </c>
      <c r="M2839">
        <v>2</v>
      </c>
      <c r="N2839">
        <v>1</v>
      </c>
      <c r="O2839">
        <v>5</v>
      </c>
      <c r="P2839">
        <v>1</v>
      </c>
      <c r="Q2839">
        <v>3.6671</v>
      </c>
      <c r="R2839">
        <v>-1</v>
      </c>
      <c r="S2839">
        <v>12</v>
      </c>
      <c r="T2839">
        <v>179.6</v>
      </c>
      <c r="U2839">
        <v>73.8</v>
      </c>
      <c r="V2839">
        <v>22.879000000000001</v>
      </c>
      <c r="W2839">
        <v>0.82299999999999995</v>
      </c>
      <c r="X2839">
        <v>1</v>
      </c>
      <c r="Y2839">
        <v>3</v>
      </c>
      <c r="Z2839">
        <f>IF(AND(MIN(data!D2839:'data'!K2839, data!M2839:'data'!Y2839)&gt;=0, IF(data!L2839&lt;0, FALSE, data!L2839&lt;=95),COUNTA(data!D2839:'data'!Y2839)=22), 1, 0)</f>
        <v>0</v>
      </c>
      <c r="AA2839">
        <f>IF(data!D2839=3, IF(COUNTIFS(data!A:A, data!A2839, data!G:G, "&lt;&gt;2")=0, 1, 0), 0)</f>
        <v>0</v>
      </c>
      <c r="AB2839">
        <f>IF(AND(data!G2839=2, COUNTIFS(data!A:A, data!A2839, data!G:G, 2) = data!D2839), 1, 0)</f>
        <v>0</v>
      </c>
      <c r="AC2839" t="str">
        <f>IF(AB2839=1, data!D2839, "0")</f>
        <v>0</v>
      </c>
    </row>
    <row r="2840" spans="1:29" x14ac:dyDescent="0.25">
      <c r="A2840" s="1">
        <v>329051</v>
      </c>
      <c r="B2840">
        <v>2</v>
      </c>
      <c r="C2840" s="1" t="s">
        <v>2861</v>
      </c>
      <c r="D2840">
        <v>4</v>
      </c>
      <c r="E2840">
        <v>4</v>
      </c>
      <c r="F2840">
        <v>24</v>
      </c>
      <c r="G2840">
        <v>2</v>
      </c>
      <c r="H2840">
        <v>38</v>
      </c>
      <c r="I2840">
        <v>2</v>
      </c>
      <c r="J2840">
        <v>1</v>
      </c>
      <c r="K2840">
        <v>3</v>
      </c>
      <c r="L2840">
        <v>6</v>
      </c>
      <c r="M2840">
        <v>1</v>
      </c>
      <c r="N2840">
        <v>3</v>
      </c>
      <c r="O2840">
        <v>5</v>
      </c>
      <c r="P2840">
        <v>1</v>
      </c>
      <c r="Q2840">
        <v>1.73</v>
      </c>
      <c r="R2840">
        <v>-1</v>
      </c>
      <c r="S2840">
        <v>-2</v>
      </c>
      <c r="T2840">
        <v>170.3</v>
      </c>
      <c r="U2840">
        <v>65.900000000000006</v>
      </c>
      <c r="V2840">
        <v>22.722999999999999</v>
      </c>
      <c r="W2840">
        <v>0.69099999999999995</v>
      </c>
      <c r="X2840">
        <v>-2</v>
      </c>
      <c r="Y2840">
        <v>-2</v>
      </c>
      <c r="Z2840">
        <f>IF(AND(MIN(data!D2840:'data'!K2840, data!M2840:'data'!Y2840)&gt;=0, IF(data!L2840&lt;0, FALSE, data!L2840&lt;=95),COUNTA(data!D2840:'data'!Y2840)=22), 1, 0)</f>
        <v>0</v>
      </c>
      <c r="AA2840">
        <f>IF(data!D2840=3, IF(COUNTIFS(data!A:A, data!A2840, data!G:G, "&lt;&gt;2")=0, 1, 0), 0)</f>
        <v>0</v>
      </c>
      <c r="AB2840">
        <f>IF(AND(data!G2840=2, COUNTIFS(data!A:A, data!A2840, data!G:G, 2) = data!D2840), 1, 0)</f>
        <v>0</v>
      </c>
      <c r="AC2840" t="str">
        <f>IF(AB2840=1, data!D2840, "0")</f>
        <v>0</v>
      </c>
    </row>
    <row r="2841" spans="1:29" x14ac:dyDescent="0.25">
      <c r="A2841" s="1">
        <v>329051</v>
      </c>
      <c r="B2841">
        <v>3</v>
      </c>
      <c r="C2841" s="1" t="s">
        <v>2862</v>
      </c>
      <c r="D2841">
        <v>4</v>
      </c>
      <c r="E2841">
        <v>4</v>
      </c>
      <c r="F2841">
        <v>24</v>
      </c>
      <c r="G2841">
        <v>1</v>
      </c>
      <c r="H2841">
        <v>12</v>
      </c>
      <c r="I2841">
        <v>-1</v>
      </c>
      <c r="J2841">
        <v>1</v>
      </c>
      <c r="K2841">
        <v>-1</v>
      </c>
      <c r="L2841">
        <v>6</v>
      </c>
      <c r="M2841">
        <v>2</v>
      </c>
      <c r="N2841">
        <v>-1</v>
      </c>
      <c r="O2841">
        <v>-1</v>
      </c>
      <c r="P2841">
        <v>-1</v>
      </c>
      <c r="Q2841">
        <v>-1</v>
      </c>
      <c r="R2841">
        <v>-1</v>
      </c>
      <c r="S2841">
        <v>-2</v>
      </c>
      <c r="T2841">
        <v>174.5</v>
      </c>
      <c r="U2841">
        <v>56.1</v>
      </c>
      <c r="V2841">
        <v>18.422999999999998</v>
      </c>
      <c r="W2841">
        <v>-1</v>
      </c>
      <c r="X2841">
        <v>1</v>
      </c>
      <c r="Y2841">
        <v>3</v>
      </c>
      <c r="Z2841">
        <f>IF(AND(MIN(data!D2841:'data'!K2841, data!M2841:'data'!Y2841)&gt;=0, IF(data!L2841&lt;0, FALSE, data!L2841&lt;=95),COUNTA(data!D2841:'data'!Y2841)=22), 1, 0)</f>
        <v>0</v>
      </c>
      <c r="AA2841">
        <f>IF(data!D2841=3, IF(COUNTIFS(data!A:A, data!A2841, data!G:G, "&lt;&gt;2")=0, 1, 0), 0)</f>
        <v>0</v>
      </c>
      <c r="AB2841">
        <f>IF(AND(data!G2841=2, COUNTIFS(data!A:A, data!A2841, data!G:G, 2) = data!D2841), 1, 0)</f>
        <v>0</v>
      </c>
      <c r="AC2841" t="str">
        <f>IF(AB2841=1, data!D2841, "0")</f>
        <v>0</v>
      </c>
    </row>
    <row r="2842" spans="1:29" x14ac:dyDescent="0.25">
      <c r="A2842" s="1">
        <v>329051</v>
      </c>
      <c r="B2842">
        <v>4</v>
      </c>
      <c r="C2842" s="1" t="s">
        <v>2863</v>
      </c>
      <c r="D2842">
        <v>4</v>
      </c>
      <c r="E2842">
        <v>4</v>
      </c>
      <c r="F2842">
        <v>24</v>
      </c>
      <c r="G2842">
        <v>2</v>
      </c>
      <c r="H2842">
        <v>8</v>
      </c>
      <c r="I2842">
        <v>-1</v>
      </c>
      <c r="J2842">
        <v>1</v>
      </c>
      <c r="K2842">
        <v>-1</v>
      </c>
      <c r="L2842">
        <v>6</v>
      </c>
      <c r="M2842">
        <v>2</v>
      </c>
      <c r="N2842">
        <v>-1</v>
      </c>
      <c r="O2842">
        <v>-1</v>
      </c>
      <c r="P2842">
        <v>-1</v>
      </c>
      <c r="Q2842">
        <v>-1</v>
      </c>
      <c r="R2842">
        <v>-1</v>
      </c>
      <c r="S2842">
        <v>-2</v>
      </c>
      <c r="T2842">
        <v>142.30000000000001</v>
      </c>
      <c r="U2842">
        <v>39.1</v>
      </c>
      <c r="V2842">
        <v>19.309000000000001</v>
      </c>
      <c r="W2842">
        <v>-1</v>
      </c>
      <c r="X2842">
        <v>-8</v>
      </c>
      <c r="Y2842">
        <v>3</v>
      </c>
      <c r="Z2842">
        <f>IF(AND(MIN(data!D2842:'data'!K2842, data!M2842:'data'!Y2842)&gt;=0, IF(data!L2842&lt;0, FALSE, data!L2842&lt;=95),COUNTA(data!D2842:'data'!Y2842)=22), 1, 0)</f>
        <v>0</v>
      </c>
      <c r="AA2842">
        <f>IF(data!D2842=3, IF(COUNTIFS(data!A:A, data!A2842, data!G:G, "&lt;&gt;2")=0, 1, 0), 0)</f>
        <v>0</v>
      </c>
      <c r="AB2842">
        <f>IF(AND(data!G2842=2, COUNTIFS(data!A:A, data!A2842, data!G:G, 2) = data!D2842), 1, 0)</f>
        <v>0</v>
      </c>
      <c r="AC2842" t="str">
        <f>IF(AB2842=1, data!D2842, "0")</f>
        <v>0</v>
      </c>
    </row>
    <row r="2843" spans="1:29" x14ac:dyDescent="0.25">
      <c r="A2843" s="1">
        <v>329151</v>
      </c>
      <c r="B2843">
        <v>1</v>
      </c>
      <c r="C2843" s="1" t="s">
        <v>2864</v>
      </c>
      <c r="D2843">
        <v>1</v>
      </c>
      <c r="E2843">
        <v>4</v>
      </c>
      <c r="F2843">
        <v>24</v>
      </c>
      <c r="G2843">
        <v>2</v>
      </c>
      <c r="H2843">
        <v>80</v>
      </c>
      <c r="I2843">
        <v>5</v>
      </c>
      <c r="J2843">
        <v>1</v>
      </c>
      <c r="K2843">
        <v>6</v>
      </c>
      <c r="L2843">
        <v>96</v>
      </c>
      <c r="M2843">
        <v>2</v>
      </c>
      <c r="N2843">
        <v>1</v>
      </c>
      <c r="O2843">
        <v>5</v>
      </c>
      <c r="P2843">
        <v>1</v>
      </c>
      <c r="Q2843">
        <v>5.7784000000000004</v>
      </c>
      <c r="R2843">
        <v>-1</v>
      </c>
      <c r="S2843">
        <v>0</v>
      </c>
      <c r="T2843">
        <v>154.4</v>
      </c>
      <c r="U2843">
        <v>53.9</v>
      </c>
      <c r="V2843">
        <v>22.61</v>
      </c>
      <c r="W2843">
        <v>0.75900000000000001</v>
      </c>
      <c r="X2843">
        <v>1</v>
      </c>
      <c r="Y2843">
        <v>3</v>
      </c>
      <c r="Z2843">
        <f>IF(AND(MIN(data!D2843:'data'!K2843, data!M2843:'data'!Y2843)&gt;=0, IF(data!L2843&lt;0, FALSE, data!L2843&lt;=95),COUNTA(data!D2843:'data'!Y2843)=22), 1, 0)</f>
        <v>0</v>
      </c>
      <c r="AA2843">
        <f>IF(data!D2843=3, IF(COUNTIFS(data!A:A, data!A2843, data!G:G, "&lt;&gt;2")=0, 1, 0), 0)</f>
        <v>0</v>
      </c>
      <c r="AB2843">
        <f>IF(AND(data!G2843=2, COUNTIFS(data!A:A, data!A2843, data!G:G, 2) = data!D2843), 1, 0)</f>
        <v>1</v>
      </c>
      <c r="AC2843">
        <f>IF(AB2843=1, data!D2843, "0")</f>
        <v>1</v>
      </c>
    </row>
    <row r="2844" spans="1:29" x14ac:dyDescent="0.25">
      <c r="A2844" s="1">
        <v>329181</v>
      </c>
      <c r="B2844">
        <v>1</v>
      </c>
      <c r="C2844" s="1" t="s">
        <v>2865</v>
      </c>
      <c r="D2844">
        <v>3</v>
      </c>
      <c r="E2844">
        <v>4</v>
      </c>
      <c r="F2844">
        <v>24</v>
      </c>
      <c r="G2844">
        <v>1</v>
      </c>
      <c r="H2844">
        <v>22</v>
      </c>
      <c r="I2844">
        <v>6</v>
      </c>
      <c r="J2844">
        <v>1</v>
      </c>
      <c r="K2844">
        <v>3</v>
      </c>
      <c r="L2844">
        <v>15</v>
      </c>
      <c r="M2844">
        <v>2</v>
      </c>
      <c r="N2844">
        <v>2</v>
      </c>
      <c r="O2844">
        <v>5</v>
      </c>
      <c r="P2844">
        <v>1</v>
      </c>
      <c r="Q2844">
        <v>3.46</v>
      </c>
      <c r="R2844">
        <v>4</v>
      </c>
      <c r="S2844">
        <v>1</v>
      </c>
      <c r="T2844">
        <v>176.7</v>
      </c>
      <c r="U2844">
        <v>105</v>
      </c>
      <c r="V2844">
        <v>33.628999999999998</v>
      </c>
      <c r="W2844">
        <v>0.89700000000000002</v>
      </c>
      <c r="X2844">
        <v>2</v>
      </c>
      <c r="Y2844">
        <v>1</v>
      </c>
      <c r="Z2844">
        <f>IF(AND(MIN(data!D2844:'data'!K2844, data!M2844:'data'!Y2844)&gt;=0, IF(data!L2844&lt;0, FALSE, data!L2844&lt;=95),COUNTA(data!D2844:'data'!Y2844)=22), 1, 0)</f>
        <v>1</v>
      </c>
      <c r="AA2844">
        <f>IF(data!D2844=3, IF(COUNTIFS(data!A:A, data!A2844, data!G:G, "&lt;&gt;2")=0, 1, 0), 0)</f>
        <v>0</v>
      </c>
      <c r="AB2844">
        <f>IF(AND(data!G2844=2, COUNTIFS(data!A:A, data!A2844, data!G:G, 2) = data!D2844), 1, 0)</f>
        <v>0</v>
      </c>
      <c r="AC2844" t="str">
        <f>IF(AB2844=1, data!D2844, "0")</f>
        <v>0</v>
      </c>
    </row>
    <row r="2845" spans="1:29" x14ac:dyDescent="0.25">
      <c r="A2845" s="1">
        <v>329181</v>
      </c>
      <c r="B2845">
        <v>2</v>
      </c>
      <c r="C2845" s="1" t="s">
        <v>2866</v>
      </c>
      <c r="D2845">
        <v>3</v>
      </c>
      <c r="E2845">
        <v>4</v>
      </c>
      <c r="F2845">
        <v>24</v>
      </c>
      <c r="G2845">
        <v>2</v>
      </c>
      <c r="H2845">
        <v>40</v>
      </c>
      <c r="I2845">
        <v>6</v>
      </c>
      <c r="J2845">
        <v>1</v>
      </c>
      <c r="K2845">
        <v>4</v>
      </c>
      <c r="L2845">
        <v>15</v>
      </c>
      <c r="M2845">
        <v>3</v>
      </c>
      <c r="N2845">
        <v>3</v>
      </c>
      <c r="O2845">
        <v>5</v>
      </c>
      <c r="P2845">
        <v>1</v>
      </c>
      <c r="Q2845">
        <v>12.98</v>
      </c>
      <c r="R2845">
        <v>-1</v>
      </c>
      <c r="S2845">
        <v>3</v>
      </c>
      <c r="T2845">
        <v>163.6</v>
      </c>
      <c r="U2845">
        <v>81.7</v>
      </c>
      <c r="V2845">
        <v>30.524999999999999</v>
      </c>
      <c r="W2845">
        <v>0.82099999999999995</v>
      </c>
      <c r="X2845">
        <v>2</v>
      </c>
      <c r="Y2845">
        <v>1</v>
      </c>
      <c r="Z2845">
        <f>IF(AND(MIN(data!D2845:'data'!K2845, data!M2845:'data'!Y2845)&gt;=0, IF(data!L2845&lt;0, FALSE, data!L2845&lt;=95),COUNTA(data!D2845:'data'!Y2845)=22), 1, 0)</f>
        <v>0</v>
      </c>
      <c r="AA2845">
        <f>IF(data!D2845=3, IF(COUNTIFS(data!A:A, data!A2845, data!G:G, "&lt;&gt;2")=0, 1, 0), 0)</f>
        <v>0</v>
      </c>
      <c r="AB2845">
        <f>IF(AND(data!G2845=2, COUNTIFS(data!A:A, data!A2845, data!G:G, 2) = data!D2845), 1, 0)</f>
        <v>0</v>
      </c>
      <c r="AC2845" t="str">
        <f>IF(AB2845=1, data!D2845, "0")</f>
        <v>0</v>
      </c>
    </row>
    <row r="2846" spans="1:29" x14ac:dyDescent="0.25">
      <c r="A2846" s="1">
        <v>329181</v>
      </c>
      <c r="B2846">
        <v>3</v>
      </c>
      <c r="C2846" s="1" t="s">
        <v>2867</v>
      </c>
      <c r="D2846">
        <v>3</v>
      </c>
      <c r="E2846">
        <v>4</v>
      </c>
      <c r="F2846">
        <v>24</v>
      </c>
      <c r="G2846">
        <v>1</v>
      </c>
      <c r="H2846">
        <v>15</v>
      </c>
      <c r="I2846">
        <v>-1</v>
      </c>
      <c r="J2846">
        <v>1</v>
      </c>
      <c r="K2846">
        <v>-1</v>
      </c>
      <c r="L2846">
        <v>15</v>
      </c>
      <c r="M2846">
        <v>2</v>
      </c>
      <c r="N2846">
        <v>-1</v>
      </c>
      <c r="O2846">
        <v>-1</v>
      </c>
      <c r="P2846">
        <v>-1</v>
      </c>
      <c r="Q2846">
        <v>-1</v>
      </c>
      <c r="R2846">
        <v>-1</v>
      </c>
      <c r="S2846">
        <v>0</v>
      </c>
      <c r="T2846">
        <v>187.6</v>
      </c>
      <c r="U2846">
        <v>67.2</v>
      </c>
      <c r="V2846">
        <v>19.094000000000001</v>
      </c>
      <c r="W2846">
        <v>-1</v>
      </c>
      <c r="X2846">
        <v>3</v>
      </c>
      <c r="Y2846">
        <v>2</v>
      </c>
      <c r="Z2846">
        <f>IF(AND(MIN(data!D2846:'data'!K2846, data!M2846:'data'!Y2846)&gt;=0, IF(data!L2846&lt;0, FALSE, data!L2846&lt;=95),COUNTA(data!D2846:'data'!Y2846)=22), 1, 0)</f>
        <v>0</v>
      </c>
      <c r="AA2846">
        <f>IF(data!D2846=3, IF(COUNTIFS(data!A:A, data!A2846, data!G:G, "&lt;&gt;2")=0, 1, 0), 0)</f>
        <v>0</v>
      </c>
      <c r="AB2846">
        <f>IF(AND(data!G2846=2, COUNTIFS(data!A:A, data!A2846, data!G:G, 2) = data!D2846), 1, 0)</f>
        <v>0</v>
      </c>
      <c r="AC2846" t="str">
        <f>IF(AB2846=1, data!D2846, "0")</f>
        <v>0</v>
      </c>
    </row>
    <row r="2847" spans="1:29" x14ac:dyDescent="0.25">
      <c r="A2847" s="1">
        <v>329271</v>
      </c>
      <c r="B2847">
        <v>1</v>
      </c>
      <c r="C2847" s="1" t="s">
        <v>2868</v>
      </c>
      <c r="D2847">
        <v>2</v>
      </c>
      <c r="E2847">
        <v>4</v>
      </c>
      <c r="F2847">
        <v>24</v>
      </c>
      <c r="G2847">
        <v>1</v>
      </c>
      <c r="H2847">
        <v>56</v>
      </c>
      <c r="I2847">
        <v>2</v>
      </c>
      <c r="J2847">
        <v>1</v>
      </c>
      <c r="K2847">
        <v>7</v>
      </c>
      <c r="L2847">
        <v>11</v>
      </c>
      <c r="M2847">
        <v>2</v>
      </c>
      <c r="N2847">
        <v>2</v>
      </c>
      <c r="O2847">
        <v>5</v>
      </c>
      <c r="P2847">
        <v>1</v>
      </c>
      <c r="Q2847">
        <v>4.1829999999999998</v>
      </c>
      <c r="R2847">
        <v>-1</v>
      </c>
      <c r="S2847">
        <v>0</v>
      </c>
      <c r="T2847">
        <v>179.8</v>
      </c>
      <c r="U2847">
        <v>79.900000000000006</v>
      </c>
      <c r="V2847">
        <v>24.715</v>
      </c>
      <c r="W2847">
        <v>0.90800000000000003</v>
      </c>
      <c r="X2847">
        <v>1</v>
      </c>
      <c r="Y2847">
        <v>3</v>
      </c>
      <c r="Z2847">
        <f>IF(AND(MIN(data!D2847:'data'!K2847, data!M2847:'data'!Y2847)&gt;=0, IF(data!L2847&lt;0, FALSE, data!L2847&lt;=95),COUNTA(data!D2847:'data'!Y2847)=22), 1, 0)</f>
        <v>0</v>
      </c>
      <c r="AA2847">
        <f>IF(data!D2847=3, IF(COUNTIFS(data!A:A, data!A2847, data!G:G, "&lt;&gt;2")=0, 1, 0), 0)</f>
        <v>0</v>
      </c>
      <c r="AB2847">
        <f>IF(AND(data!G2847=2, COUNTIFS(data!A:A, data!A2847, data!G:G, 2) = data!D2847), 1, 0)</f>
        <v>0</v>
      </c>
      <c r="AC2847" t="str">
        <f>IF(AB2847=1, data!D2847, "0")</f>
        <v>0</v>
      </c>
    </row>
    <row r="2848" spans="1:29" x14ac:dyDescent="0.25">
      <c r="A2848" s="1">
        <v>329271</v>
      </c>
      <c r="B2848">
        <v>2</v>
      </c>
      <c r="C2848" s="1" t="s">
        <v>2869</v>
      </c>
      <c r="D2848">
        <v>2</v>
      </c>
      <c r="E2848">
        <v>4</v>
      </c>
      <c r="F2848">
        <v>24</v>
      </c>
      <c r="G2848">
        <v>2</v>
      </c>
      <c r="H2848">
        <v>52</v>
      </c>
      <c r="I2848">
        <v>2</v>
      </c>
      <c r="J2848">
        <v>1</v>
      </c>
      <c r="K2848">
        <v>4</v>
      </c>
      <c r="L2848">
        <v>11</v>
      </c>
      <c r="M2848">
        <v>1</v>
      </c>
      <c r="N2848">
        <v>1</v>
      </c>
      <c r="O2848">
        <v>5</v>
      </c>
      <c r="P2848">
        <v>1</v>
      </c>
      <c r="Q2848">
        <v>4.125</v>
      </c>
      <c r="R2848">
        <v>-1</v>
      </c>
      <c r="S2848">
        <v>0</v>
      </c>
      <c r="T2848">
        <v>170.6</v>
      </c>
      <c r="U2848">
        <v>61.4</v>
      </c>
      <c r="V2848">
        <v>21.096</v>
      </c>
      <c r="W2848">
        <v>0.70499999999999996</v>
      </c>
      <c r="X2848">
        <v>1</v>
      </c>
      <c r="Y2848">
        <v>3</v>
      </c>
      <c r="Z2848">
        <f>IF(AND(MIN(data!D2848:'data'!K2848, data!M2848:'data'!Y2848)&gt;=0, IF(data!L2848&lt;0, FALSE, data!L2848&lt;=95),COUNTA(data!D2848:'data'!Y2848)=22), 1, 0)</f>
        <v>0</v>
      </c>
      <c r="AA2848">
        <f>IF(data!D2848=3, IF(COUNTIFS(data!A:A, data!A2848, data!G:G, "&lt;&gt;2")=0, 1, 0), 0)</f>
        <v>0</v>
      </c>
      <c r="AB2848">
        <f>IF(AND(data!G2848=2, COUNTIFS(data!A:A, data!A2848, data!G:G, 2) = data!D2848), 1, 0)</f>
        <v>0</v>
      </c>
      <c r="AC2848" t="str">
        <f>IF(AB2848=1, data!D2848, "0")</f>
        <v>0</v>
      </c>
    </row>
    <row r="2849" spans="1:29" x14ac:dyDescent="0.25">
      <c r="A2849" s="1">
        <v>329341</v>
      </c>
      <c r="B2849">
        <v>1</v>
      </c>
      <c r="C2849" s="1" t="s">
        <v>2870</v>
      </c>
      <c r="D2849">
        <v>1</v>
      </c>
      <c r="E2849">
        <v>4</v>
      </c>
      <c r="F2849">
        <v>24</v>
      </c>
      <c r="G2849">
        <v>1</v>
      </c>
      <c r="H2849">
        <v>41</v>
      </c>
      <c r="I2849">
        <v>2</v>
      </c>
      <c r="J2849">
        <v>1</v>
      </c>
      <c r="K2849">
        <v>4</v>
      </c>
      <c r="L2849">
        <v>97</v>
      </c>
      <c r="M2849">
        <v>2</v>
      </c>
      <c r="N2849">
        <v>3</v>
      </c>
      <c r="O2849">
        <v>5</v>
      </c>
      <c r="P2849">
        <v>2</v>
      </c>
      <c r="Q2849">
        <v>0</v>
      </c>
      <c r="R2849">
        <v>-1</v>
      </c>
      <c r="S2849">
        <v>0</v>
      </c>
      <c r="T2849">
        <v>179.1</v>
      </c>
      <c r="U2849">
        <v>111.2</v>
      </c>
      <c r="V2849">
        <v>34.667000000000002</v>
      </c>
      <c r="W2849">
        <v>-1</v>
      </c>
      <c r="X2849">
        <v>2</v>
      </c>
      <c r="Y2849">
        <v>1</v>
      </c>
      <c r="Z2849">
        <f>IF(AND(MIN(data!D2849:'data'!K2849, data!M2849:'data'!Y2849)&gt;=0, IF(data!L2849&lt;0, FALSE, data!L2849&lt;=95),COUNTA(data!D2849:'data'!Y2849)=22), 1, 0)</f>
        <v>0</v>
      </c>
      <c r="AA2849">
        <f>IF(data!D2849=3, IF(COUNTIFS(data!A:A, data!A2849, data!G:G, "&lt;&gt;2")=0, 1, 0), 0)</f>
        <v>0</v>
      </c>
      <c r="AB2849">
        <f>IF(AND(data!G2849=2, COUNTIFS(data!A:A, data!A2849, data!G:G, 2) = data!D2849), 1, 0)</f>
        <v>0</v>
      </c>
      <c r="AC2849" t="str">
        <f>IF(AB2849=1, data!D2849, "0")</f>
        <v>0</v>
      </c>
    </row>
    <row r="2850" spans="1:29" x14ac:dyDescent="0.25">
      <c r="A2850" s="1">
        <v>329371</v>
      </c>
      <c r="B2850">
        <v>1</v>
      </c>
      <c r="C2850" s="1" t="s">
        <v>2871</v>
      </c>
      <c r="D2850">
        <v>2</v>
      </c>
      <c r="E2850">
        <v>4</v>
      </c>
      <c r="F2850">
        <v>24</v>
      </c>
      <c r="G2850">
        <v>1</v>
      </c>
      <c r="H2850">
        <v>68</v>
      </c>
      <c r="I2850">
        <v>2</v>
      </c>
      <c r="J2850">
        <v>1</v>
      </c>
      <c r="K2850">
        <v>4</v>
      </c>
      <c r="L2850">
        <v>11</v>
      </c>
      <c r="M2850">
        <v>4</v>
      </c>
      <c r="N2850">
        <v>1</v>
      </c>
      <c r="O2850">
        <v>5</v>
      </c>
      <c r="P2850">
        <v>1</v>
      </c>
      <c r="Q2850">
        <v>1.153</v>
      </c>
      <c r="R2850">
        <v>-1</v>
      </c>
      <c r="S2850">
        <v>0</v>
      </c>
      <c r="T2850">
        <v>167.3</v>
      </c>
      <c r="U2850">
        <v>81.599999999999994</v>
      </c>
      <c r="V2850">
        <v>29.154</v>
      </c>
      <c r="W2850">
        <v>0.95499999999999996</v>
      </c>
      <c r="X2850">
        <v>2</v>
      </c>
      <c r="Y2850">
        <v>3</v>
      </c>
      <c r="Z2850">
        <f>IF(AND(MIN(data!D2850:'data'!K2850, data!M2850:'data'!Y2850)&gt;=0, IF(data!L2850&lt;0, FALSE, data!L2850&lt;=95),COUNTA(data!D2850:'data'!Y2850)=22), 1, 0)</f>
        <v>0</v>
      </c>
      <c r="AA2850">
        <f>IF(data!D2850=3, IF(COUNTIFS(data!A:A, data!A2850, data!G:G, "&lt;&gt;2")=0, 1, 0), 0)</f>
        <v>0</v>
      </c>
      <c r="AB2850">
        <f>IF(AND(data!G2850=2, COUNTIFS(data!A:A, data!A2850, data!G:G, 2) = data!D2850), 1, 0)</f>
        <v>0</v>
      </c>
      <c r="AC2850" t="str">
        <f>IF(AB2850=1, data!D2850, "0")</f>
        <v>0</v>
      </c>
    </row>
    <row r="2851" spans="1:29" x14ac:dyDescent="0.25">
      <c r="A2851" s="1">
        <v>329371</v>
      </c>
      <c r="B2851">
        <v>2</v>
      </c>
      <c r="C2851" s="1" t="s">
        <v>2872</v>
      </c>
      <c r="D2851">
        <v>2</v>
      </c>
      <c r="E2851">
        <v>4</v>
      </c>
      <c r="F2851">
        <v>24</v>
      </c>
      <c r="G2851">
        <v>2</v>
      </c>
      <c r="H2851">
        <v>63</v>
      </c>
      <c r="I2851">
        <v>2</v>
      </c>
      <c r="J2851">
        <v>1</v>
      </c>
      <c r="K2851">
        <v>6</v>
      </c>
      <c r="L2851">
        <v>11</v>
      </c>
      <c r="M2851">
        <v>2</v>
      </c>
      <c r="N2851">
        <v>1</v>
      </c>
      <c r="O2851">
        <v>5</v>
      </c>
      <c r="P2851">
        <v>1</v>
      </c>
      <c r="Q2851">
        <v>0.95199999999999996</v>
      </c>
      <c r="R2851">
        <v>-1</v>
      </c>
      <c r="S2851">
        <v>0</v>
      </c>
      <c r="T2851">
        <v>159.19999999999999</v>
      </c>
      <c r="U2851">
        <v>61.8</v>
      </c>
      <c r="V2851">
        <v>24.384</v>
      </c>
      <c r="W2851">
        <v>0.85499999999999998</v>
      </c>
      <c r="X2851">
        <v>1</v>
      </c>
      <c r="Y2851">
        <v>3</v>
      </c>
      <c r="Z2851">
        <f>IF(AND(MIN(data!D2851:'data'!K2851, data!M2851:'data'!Y2851)&gt;=0, IF(data!L2851&lt;0, FALSE, data!L2851&lt;=95),COUNTA(data!D2851:'data'!Y2851)=22), 1, 0)</f>
        <v>0</v>
      </c>
      <c r="AA2851">
        <f>IF(data!D2851=3, IF(COUNTIFS(data!A:A, data!A2851, data!G:G, "&lt;&gt;2")=0, 1, 0), 0)</f>
        <v>0</v>
      </c>
      <c r="AB2851">
        <f>IF(AND(data!G2851=2, COUNTIFS(data!A:A, data!A2851, data!G:G, 2) = data!D2851), 1, 0)</f>
        <v>0</v>
      </c>
      <c r="AC2851" t="str">
        <f>IF(AB2851=1, data!D2851, "0")</f>
        <v>0</v>
      </c>
    </row>
    <row r="2852" spans="1:29" x14ac:dyDescent="0.25">
      <c r="A2852" s="1">
        <v>330051</v>
      </c>
      <c r="B2852">
        <v>1</v>
      </c>
      <c r="C2852" s="1" t="s">
        <v>2873</v>
      </c>
      <c r="D2852">
        <v>5</v>
      </c>
      <c r="E2852">
        <v>9</v>
      </c>
      <c r="F2852">
        <v>21</v>
      </c>
      <c r="G2852">
        <v>1</v>
      </c>
      <c r="H2852">
        <v>46</v>
      </c>
      <c r="I2852">
        <v>2</v>
      </c>
      <c r="J2852">
        <v>1</v>
      </c>
      <c r="K2852">
        <v>1</v>
      </c>
      <c r="L2852">
        <v>8</v>
      </c>
      <c r="M2852">
        <v>3</v>
      </c>
      <c r="N2852">
        <v>4</v>
      </c>
      <c r="O2852">
        <v>3</v>
      </c>
      <c r="P2852">
        <v>1</v>
      </c>
      <c r="Q2852">
        <v>15.672000000000001</v>
      </c>
      <c r="R2852">
        <v>-1</v>
      </c>
      <c r="S2852">
        <v>0</v>
      </c>
      <c r="T2852">
        <v>169.3</v>
      </c>
      <c r="U2852">
        <v>69.900000000000006</v>
      </c>
      <c r="V2852">
        <v>24.387</v>
      </c>
      <c r="W2852">
        <v>0.96499999999999997</v>
      </c>
      <c r="X2852">
        <v>1</v>
      </c>
      <c r="Y2852">
        <v>1</v>
      </c>
      <c r="Z2852">
        <f>IF(AND(MIN(data!D2852:'data'!K2852, data!M2852:'data'!Y2852)&gt;=0, IF(data!L2852&lt;0, FALSE, data!L2852&lt;=95),COUNTA(data!D2852:'data'!Y2852)=22), 1, 0)</f>
        <v>0</v>
      </c>
      <c r="AA2852">
        <f>IF(data!D2852=3, IF(COUNTIFS(data!A:A, data!A2852, data!G:G, "&lt;&gt;2")=0, 1, 0), 0)</f>
        <v>0</v>
      </c>
      <c r="AB2852">
        <f>IF(AND(data!G2852=2, COUNTIFS(data!A:A, data!A2852, data!G:G, 2) = data!D2852), 1, 0)</f>
        <v>0</v>
      </c>
      <c r="AC2852" t="str">
        <f>IF(AB2852=1, data!D2852, "0")</f>
        <v>0</v>
      </c>
    </row>
    <row r="2853" spans="1:29" x14ac:dyDescent="0.25">
      <c r="A2853" s="1">
        <v>330051</v>
      </c>
      <c r="B2853">
        <v>2</v>
      </c>
      <c r="C2853" s="1" t="s">
        <v>2874</v>
      </c>
      <c r="D2853">
        <v>5</v>
      </c>
      <c r="E2853">
        <v>9</v>
      </c>
      <c r="F2853">
        <v>21</v>
      </c>
      <c r="G2853">
        <v>2</v>
      </c>
      <c r="H2853">
        <v>40</v>
      </c>
      <c r="I2853">
        <v>2</v>
      </c>
      <c r="J2853">
        <v>1</v>
      </c>
      <c r="K2853">
        <v>2</v>
      </c>
      <c r="L2853">
        <v>8</v>
      </c>
      <c r="M2853">
        <v>2</v>
      </c>
      <c r="N2853">
        <v>4</v>
      </c>
      <c r="O2853">
        <v>2</v>
      </c>
      <c r="P2853">
        <v>1</v>
      </c>
      <c r="Q2853">
        <v>0.80500000000000005</v>
      </c>
      <c r="R2853">
        <v>-1</v>
      </c>
      <c r="S2853">
        <v>0</v>
      </c>
      <c r="T2853">
        <v>169.5</v>
      </c>
      <c r="U2853">
        <v>93.9</v>
      </c>
      <c r="V2853">
        <v>32.683</v>
      </c>
      <c r="W2853">
        <v>0.88200000000000001</v>
      </c>
      <c r="X2853">
        <v>2</v>
      </c>
      <c r="Y2853">
        <v>3</v>
      </c>
      <c r="Z2853">
        <f>IF(AND(MIN(data!D2853:'data'!K2853, data!M2853:'data'!Y2853)&gt;=0, IF(data!L2853&lt;0, FALSE, data!L2853&lt;=95),COUNTA(data!D2853:'data'!Y2853)=22), 1, 0)</f>
        <v>0</v>
      </c>
      <c r="AA2853">
        <f>IF(data!D2853=3, IF(COUNTIFS(data!A:A, data!A2853, data!G:G, "&lt;&gt;2")=0, 1, 0), 0)</f>
        <v>0</v>
      </c>
      <c r="AB2853">
        <f>IF(AND(data!G2853=2, COUNTIFS(data!A:A, data!A2853, data!G:G, 2) = data!D2853), 1, 0)</f>
        <v>0</v>
      </c>
      <c r="AC2853" t="str">
        <f>IF(AB2853=1, data!D2853, "0")</f>
        <v>0</v>
      </c>
    </row>
    <row r="2854" spans="1:29" x14ac:dyDescent="0.25">
      <c r="A2854" s="1">
        <v>330051</v>
      </c>
      <c r="B2854">
        <v>3</v>
      </c>
      <c r="C2854" s="1" t="s">
        <v>2875</v>
      </c>
      <c r="D2854">
        <v>5</v>
      </c>
      <c r="E2854">
        <v>9</v>
      </c>
      <c r="F2854">
        <v>21</v>
      </c>
      <c r="G2854">
        <v>1</v>
      </c>
      <c r="H2854">
        <v>17</v>
      </c>
      <c r="I2854">
        <v>1</v>
      </c>
      <c r="J2854">
        <v>1</v>
      </c>
      <c r="K2854">
        <v>4</v>
      </c>
      <c r="L2854">
        <v>8</v>
      </c>
      <c r="M2854">
        <v>2</v>
      </c>
      <c r="N2854">
        <v>1</v>
      </c>
      <c r="O2854">
        <v>5</v>
      </c>
      <c r="P2854">
        <v>1</v>
      </c>
      <c r="Q2854">
        <v>3.085</v>
      </c>
      <c r="R2854">
        <v>3</v>
      </c>
      <c r="S2854">
        <v>1</v>
      </c>
      <c r="T2854">
        <v>175.9</v>
      </c>
      <c r="U2854">
        <v>89.5</v>
      </c>
      <c r="V2854">
        <v>28.925999999999998</v>
      </c>
      <c r="W2854">
        <v>1.01</v>
      </c>
      <c r="X2854">
        <v>2</v>
      </c>
      <c r="Y2854">
        <v>1</v>
      </c>
      <c r="Z2854">
        <f>IF(AND(MIN(data!D2854:'data'!K2854, data!M2854:'data'!Y2854)&gt;=0, IF(data!L2854&lt;0, FALSE, data!L2854&lt;=95),COUNTA(data!D2854:'data'!Y2854)=22), 1, 0)</f>
        <v>1</v>
      </c>
      <c r="AA2854">
        <f>IF(data!D2854=3, IF(COUNTIFS(data!A:A, data!A2854, data!G:G, "&lt;&gt;2")=0, 1, 0), 0)</f>
        <v>0</v>
      </c>
      <c r="AB2854">
        <f>IF(AND(data!G2854=2, COUNTIFS(data!A:A, data!A2854, data!G:G, 2) = data!D2854), 1, 0)</f>
        <v>0</v>
      </c>
      <c r="AC2854" t="str">
        <f>IF(AB2854=1, data!D2854, "0")</f>
        <v>0</v>
      </c>
    </row>
    <row r="2855" spans="1:29" x14ac:dyDescent="0.25">
      <c r="A2855" s="1">
        <v>330051</v>
      </c>
      <c r="B2855">
        <v>4</v>
      </c>
      <c r="C2855" s="1" t="s">
        <v>2876</v>
      </c>
      <c r="D2855">
        <v>5</v>
      </c>
      <c r="E2855">
        <v>9</v>
      </c>
      <c r="F2855">
        <v>21</v>
      </c>
      <c r="G2855">
        <v>1</v>
      </c>
      <c r="H2855">
        <v>14</v>
      </c>
      <c r="I2855">
        <v>-1</v>
      </c>
      <c r="J2855">
        <v>1</v>
      </c>
      <c r="K2855">
        <v>-1</v>
      </c>
      <c r="L2855">
        <v>8</v>
      </c>
      <c r="M2855">
        <v>2</v>
      </c>
      <c r="N2855">
        <v>-1</v>
      </c>
      <c r="O2855">
        <v>-1</v>
      </c>
      <c r="P2855">
        <v>-1</v>
      </c>
      <c r="Q2855">
        <v>-1</v>
      </c>
      <c r="R2855">
        <v>-1</v>
      </c>
      <c r="S2855">
        <v>1</v>
      </c>
      <c r="T2855">
        <v>156.30000000000001</v>
      </c>
      <c r="U2855">
        <v>48</v>
      </c>
      <c r="V2855">
        <v>19.648</v>
      </c>
      <c r="W2855">
        <v>-1</v>
      </c>
      <c r="X2855">
        <v>1</v>
      </c>
      <c r="Y2855">
        <v>1</v>
      </c>
      <c r="Z2855">
        <f>IF(AND(MIN(data!D2855:'data'!K2855, data!M2855:'data'!Y2855)&gt;=0, IF(data!L2855&lt;0, FALSE, data!L2855&lt;=95),COUNTA(data!D2855:'data'!Y2855)=22), 1, 0)</f>
        <v>0</v>
      </c>
      <c r="AA2855">
        <f>IF(data!D2855=3, IF(COUNTIFS(data!A:A, data!A2855, data!G:G, "&lt;&gt;2")=0, 1, 0), 0)</f>
        <v>0</v>
      </c>
      <c r="AB2855">
        <f>IF(AND(data!G2855=2, COUNTIFS(data!A:A, data!A2855, data!G:G, 2) = data!D2855), 1, 0)</f>
        <v>0</v>
      </c>
      <c r="AC2855" t="str">
        <f>IF(AB2855=1, data!D2855, "0")</f>
        <v>0</v>
      </c>
    </row>
    <row r="2856" spans="1:29" x14ac:dyDescent="0.25">
      <c r="A2856" s="1">
        <v>330051</v>
      </c>
      <c r="B2856">
        <v>5</v>
      </c>
      <c r="C2856" s="1" t="s">
        <v>2877</v>
      </c>
      <c r="D2856">
        <v>5</v>
      </c>
      <c r="E2856">
        <v>9</v>
      </c>
      <c r="F2856">
        <v>21</v>
      </c>
      <c r="G2856">
        <v>1</v>
      </c>
      <c r="H2856">
        <v>14</v>
      </c>
      <c r="I2856">
        <v>-1</v>
      </c>
      <c r="J2856">
        <v>1</v>
      </c>
      <c r="K2856">
        <v>-1</v>
      </c>
      <c r="L2856">
        <v>8</v>
      </c>
      <c r="M2856">
        <v>1</v>
      </c>
      <c r="N2856">
        <v>-1</v>
      </c>
      <c r="O2856">
        <v>-1</v>
      </c>
      <c r="P2856">
        <v>-1</v>
      </c>
      <c r="Q2856">
        <v>-1</v>
      </c>
      <c r="R2856">
        <v>-1</v>
      </c>
      <c r="S2856">
        <v>0</v>
      </c>
      <c r="T2856">
        <v>158.1</v>
      </c>
      <c r="U2856">
        <v>48.9</v>
      </c>
      <c r="V2856">
        <v>19.562999999999999</v>
      </c>
      <c r="W2856">
        <v>-1</v>
      </c>
      <c r="X2856">
        <v>3</v>
      </c>
      <c r="Y2856">
        <v>1</v>
      </c>
      <c r="Z2856">
        <f>IF(AND(MIN(data!D2856:'data'!K2856, data!M2856:'data'!Y2856)&gt;=0, IF(data!L2856&lt;0, FALSE, data!L2856&lt;=95),COUNTA(data!D2856:'data'!Y2856)=22), 1, 0)</f>
        <v>0</v>
      </c>
      <c r="AA2856">
        <f>IF(data!D2856=3, IF(COUNTIFS(data!A:A, data!A2856, data!G:G, "&lt;&gt;2")=0, 1, 0), 0)</f>
        <v>0</v>
      </c>
      <c r="AB2856">
        <f>IF(AND(data!G2856=2, COUNTIFS(data!A:A, data!A2856, data!G:G, 2) = data!D2856), 1, 0)</f>
        <v>0</v>
      </c>
      <c r="AC2856" t="str">
        <f>IF(AB2856=1, data!D2856, "0")</f>
        <v>0</v>
      </c>
    </row>
    <row r="2857" spans="1:29" x14ac:dyDescent="0.25">
      <c r="A2857" s="1">
        <v>330151</v>
      </c>
      <c r="B2857">
        <v>1</v>
      </c>
      <c r="C2857" s="1" t="s">
        <v>2878</v>
      </c>
      <c r="D2857">
        <v>2</v>
      </c>
      <c r="E2857">
        <v>9</v>
      </c>
      <c r="F2857">
        <v>21</v>
      </c>
      <c r="G2857">
        <v>2</v>
      </c>
      <c r="H2857">
        <v>80</v>
      </c>
      <c r="I2857">
        <v>5</v>
      </c>
      <c r="J2857">
        <v>1</v>
      </c>
      <c r="K2857">
        <v>7</v>
      </c>
      <c r="L2857">
        <v>-1</v>
      </c>
      <c r="M2857">
        <v>3</v>
      </c>
      <c r="N2857">
        <v>1</v>
      </c>
      <c r="O2857">
        <v>5</v>
      </c>
      <c r="P2857">
        <v>2</v>
      </c>
      <c r="Q2857">
        <v>0</v>
      </c>
      <c r="R2857">
        <v>-1</v>
      </c>
      <c r="S2857">
        <v>1</v>
      </c>
      <c r="T2857">
        <v>152.30000000000001</v>
      </c>
      <c r="U2857">
        <v>76.599999999999994</v>
      </c>
      <c r="V2857">
        <v>33.024000000000001</v>
      </c>
      <c r="W2857">
        <v>-1</v>
      </c>
      <c r="X2857">
        <v>2</v>
      </c>
      <c r="Y2857">
        <v>3</v>
      </c>
      <c r="Z2857">
        <f>IF(AND(MIN(data!D2857:'data'!K2857, data!M2857:'data'!Y2857)&gt;=0, IF(data!L2857&lt;0, FALSE, data!L2857&lt;=95),COUNTA(data!D2857:'data'!Y2857)=22), 1, 0)</f>
        <v>0</v>
      </c>
      <c r="AA2857">
        <f>IF(data!D2857=3, IF(COUNTIFS(data!A:A, data!A2857, data!G:G, "&lt;&gt;2")=0, 1, 0), 0)</f>
        <v>0</v>
      </c>
      <c r="AB2857">
        <f>IF(AND(data!G2857=2, COUNTIFS(data!A:A, data!A2857, data!G:G, 2) = data!D2857), 1, 0)</f>
        <v>1</v>
      </c>
      <c r="AC2857">
        <f>IF(AB2857=1, data!D2857, "0")</f>
        <v>2</v>
      </c>
    </row>
    <row r="2858" spans="1:29" x14ac:dyDescent="0.25">
      <c r="A2858" s="1">
        <v>330151</v>
      </c>
      <c r="B2858">
        <v>2</v>
      </c>
      <c r="C2858" s="1" t="s">
        <v>2879</v>
      </c>
      <c r="D2858">
        <v>2</v>
      </c>
      <c r="E2858">
        <v>9</v>
      </c>
      <c r="F2858">
        <v>21</v>
      </c>
      <c r="G2858">
        <v>2</v>
      </c>
      <c r="H2858">
        <v>78</v>
      </c>
      <c r="I2858">
        <v>5</v>
      </c>
      <c r="J2858">
        <v>1</v>
      </c>
      <c r="K2858">
        <v>7</v>
      </c>
      <c r="L2858">
        <v>-1</v>
      </c>
      <c r="M2858">
        <v>5</v>
      </c>
      <c r="N2858">
        <v>3</v>
      </c>
      <c r="O2858">
        <v>5</v>
      </c>
      <c r="P2858">
        <v>2</v>
      </c>
      <c r="Q2858">
        <v>0</v>
      </c>
      <c r="R2858">
        <v>-1</v>
      </c>
      <c r="S2858">
        <v>3</v>
      </c>
      <c r="T2858">
        <v>151.80000000000001</v>
      </c>
      <c r="U2858">
        <v>68.3</v>
      </c>
      <c r="V2858">
        <v>29.64</v>
      </c>
      <c r="W2858">
        <v>-1</v>
      </c>
      <c r="X2858">
        <v>-8</v>
      </c>
      <c r="Y2858">
        <v>3</v>
      </c>
      <c r="Z2858">
        <f>IF(AND(MIN(data!D2858:'data'!K2858, data!M2858:'data'!Y2858)&gt;=0, IF(data!L2858&lt;0, FALSE, data!L2858&lt;=95),COUNTA(data!D2858:'data'!Y2858)=22), 1, 0)</f>
        <v>0</v>
      </c>
      <c r="AA2858">
        <f>IF(data!D2858=3, IF(COUNTIFS(data!A:A, data!A2858, data!G:G, "&lt;&gt;2")=0, 1, 0), 0)</f>
        <v>0</v>
      </c>
      <c r="AB2858">
        <f>IF(AND(data!G2858=2, COUNTIFS(data!A:A, data!A2858, data!G:G, 2) = data!D2858), 1, 0)</f>
        <v>1</v>
      </c>
      <c r="AC2858">
        <f>IF(AB2858=1, data!D2858, "0")</f>
        <v>2</v>
      </c>
    </row>
    <row r="2859" spans="1:29" x14ac:dyDescent="0.25">
      <c r="A2859" s="1">
        <v>330181</v>
      </c>
      <c r="B2859">
        <v>1</v>
      </c>
      <c r="C2859" s="1" t="s">
        <v>2880</v>
      </c>
      <c r="D2859">
        <v>1</v>
      </c>
      <c r="E2859">
        <v>9</v>
      </c>
      <c r="F2859">
        <v>21</v>
      </c>
      <c r="G2859">
        <v>2</v>
      </c>
      <c r="H2859">
        <v>59</v>
      </c>
      <c r="I2859">
        <v>5</v>
      </c>
      <c r="J2859">
        <v>1</v>
      </c>
      <c r="K2859">
        <v>1</v>
      </c>
      <c r="L2859">
        <v>16</v>
      </c>
      <c r="M2859">
        <v>2</v>
      </c>
      <c r="N2859">
        <v>2</v>
      </c>
      <c r="O2859">
        <v>5</v>
      </c>
      <c r="P2859">
        <v>1</v>
      </c>
      <c r="Q2859">
        <v>11.644</v>
      </c>
      <c r="R2859">
        <v>-1</v>
      </c>
      <c r="S2859">
        <v>0</v>
      </c>
      <c r="T2859">
        <v>189.9</v>
      </c>
      <c r="U2859">
        <v>99</v>
      </c>
      <c r="V2859">
        <v>27.452999999999999</v>
      </c>
      <c r="W2859">
        <v>-1</v>
      </c>
      <c r="X2859">
        <v>2</v>
      </c>
      <c r="Y2859">
        <v>3</v>
      </c>
      <c r="Z2859">
        <f>IF(AND(MIN(data!D2859:'data'!K2859, data!M2859:'data'!Y2859)&gt;=0, IF(data!L2859&lt;0, FALSE, data!L2859&lt;=95),COUNTA(data!D2859:'data'!Y2859)=22), 1, 0)</f>
        <v>0</v>
      </c>
      <c r="AA2859">
        <f>IF(data!D2859=3, IF(COUNTIFS(data!A:A, data!A2859, data!G:G, "&lt;&gt;2")=0, 1, 0), 0)</f>
        <v>0</v>
      </c>
      <c r="AB2859">
        <f>IF(AND(data!G2859=2, COUNTIFS(data!A:A, data!A2859, data!G:G, 2) = data!D2859), 1, 0)</f>
        <v>1</v>
      </c>
      <c r="AC2859">
        <f>IF(AB2859=1, data!D2859, "0")</f>
        <v>1</v>
      </c>
    </row>
    <row r="2860" spans="1:29" x14ac:dyDescent="0.25">
      <c r="A2860" s="1">
        <v>330201</v>
      </c>
      <c r="B2860">
        <v>1</v>
      </c>
      <c r="C2860" s="1" t="s">
        <v>2881</v>
      </c>
      <c r="D2860">
        <v>2</v>
      </c>
      <c r="E2860">
        <v>9</v>
      </c>
      <c r="F2860">
        <v>21</v>
      </c>
      <c r="G2860">
        <v>2</v>
      </c>
      <c r="H2860">
        <v>27</v>
      </c>
      <c r="I2860">
        <v>1</v>
      </c>
      <c r="J2860">
        <v>1</v>
      </c>
      <c r="K2860">
        <v>4</v>
      </c>
      <c r="L2860">
        <v>4</v>
      </c>
      <c r="M2860">
        <v>3</v>
      </c>
      <c r="N2860">
        <v>1</v>
      </c>
      <c r="O2860">
        <v>5</v>
      </c>
      <c r="P2860">
        <v>1</v>
      </c>
      <c r="Q2860">
        <v>50.683</v>
      </c>
      <c r="R2860">
        <v>-1</v>
      </c>
      <c r="S2860">
        <v>0</v>
      </c>
      <c r="T2860">
        <v>175.1</v>
      </c>
      <c r="U2860">
        <v>-1</v>
      </c>
      <c r="V2860">
        <v>-1</v>
      </c>
      <c r="W2860">
        <v>-1</v>
      </c>
      <c r="X2860">
        <v>2</v>
      </c>
      <c r="Y2860">
        <v>1</v>
      </c>
      <c r="Z2860">
        <f>IF(AND(MIN(data!D2860:'data'!K2860, data!M2860:'data'!Y2860)&gt;=0, IF(data!L2860&lt;0, FALSE, data!L2860&lt;=95),COUNTA(data!D2860:'data'!Y2860)=22), 1, 0)</f>
        <v>0</v>
      </c>
      <c r="AA2860">
        <f>IF(data!D2860=3, IF(COUNTIFS(data!A:A, data!A2860, data!G:G, "&lt;&gt;2")=0, 1, 0), 0)</f>
        <v>0</v>
      </c>
      <c r="AB2860">
        <f>IF(AND(data!G2860=2, COUNTIFS(data!A:A, data!A2860, data!G:G, 2) = data!D2860), 1, 0)</f>
        <v>1</v>
      </c>
      <c r="AC2860">
        <f>IF(AB2860=1, data!D2860, "0")</f>
        <v>2</v>
      </c>
    </row>
    <row r="2861" spans="1:29" x14ac:dyDescent="0.25">
      <c r="A2861" s="1">
        <v>330201</v>
      </c>
      <c r="B2861">
        <v>2</v>
      </c>
      <c r="C2861" s="1" t="s">
        <v>2882</v>
      </c>
      <c r="D2861">
        <v>2</v>
      </c>
      <c r="E2861">
        <v>9</v>
      </c>
      <c r="F2861">
        <v>21</v>
      </c>
      <c r="G2861">
        <v>2</v>
      </c>
      <c r="H2861">
        <v>0</v>
      </c>
      <c r="I2861">
        <v>-1</v>
      </c>
      <c r="J2861">
        <v>1</v>
      </c>
      <c r="K2861">
        <v>-1</v>
      </c>
      <c r="L2861">
        <v>4</v>
      </c>
      <c r="M2861">
        <v>1</v>
      </c>
      <c r="N2861">
        <v>-1</v>
      </c>
      <c r="O2861">
        <v>-1</v>
      </c>
      <c r="P2861">
        <v>-1</v>
      </c>
      <c r="Q2861">
        <v>-1</v>
      </c>
      <c r="R2861">
        <v>-1</v>
      </c>
      <c r="S2861">
        <v>-2</v>
      </c>
      <c r="T2861">
        <v>-1</v>
      </c>
      <c r="U2861">
        <v>6.6</v>
      </c>
      <c r="V2861">
        <v>-1</v>
      </c>
      <c r="W2861">
        <v>-1</v>
      </c>
      <c r="X2861">
        <v>-2</v>
      </c>
      <c r="Y2861">
        <v>-2</v>
      </c>
      <c r="Z2861">
        <f>IF(AND(MIN(data!D2861:'data'!K2861, data!M2861:'data'!Y2861)&gt;=0, IF(data!L2861&lt;0, FALSE, data!L2861&lt;=95),COUNTA(data!D2861:'data'!Y2861)=22), 1, 0)</f>
        <v>0</v>
      </c>
      <c r="AA2861">
        <f>IF(data!D2861=3, IF(COUNTIFS(data!A:A, data!A2861, data!G:G, "&lt;&gt;2")=0, 1, 0), 0)</f>
        <v>0</v>
      </c>
      <c r="AB2861">
        <f>IF(AND(data!G2861=2, COUNTIFS(data!A:A, data!A2861, data!G:G, 2) = data!D2861), 1, 0)</f>
        <v>1</v>
      </c>
      <c r="AC2861">
        <f>IF(AB2861=1, data!D2861, "0")</f>
        <v>2</v>
      </c>
    </row>
    <row r="2862" spans="1:29" x14ac:dyDescent="0.25">
      <c r="A2862" s="1">
        <v>330271</v>
      </c>
      <c r="B2862">
        <v>1</v>
      </c>
      <c r="C2862" s="1" t="s">
        <v>2883</v>
      </c>
      <c r="D2862">
        <v>1</v>
      </c>
      <c r="E2862">
        <v>9</v>
      </c>
      <c r="F2862">
        <v>21</v>
      </c>
      <c r="G2862">
        <v>1</v>
      </c>
      <c r="H2862">
        <v>49</v>
      </c>
      <c r="I2862">
        <v>4</v>
      </c>
      <c r="J2862">
        <v>1</v>
      </c>
      <c r="K2862">
        <v>2</v>
      </c>
      <c r="L2862">
        <v>13</v>
      </c>
      <c r="M2862">
        <v>1</v>
      </c>
      <c r="N2862">
        <v>3</v>
      </c>
      <c r="O2862">
        <v>5</v>
      </c>
      <c r="P2862">
        <v>1</v>
      </c>
      <c r="Q2862">
        <v>10.845000000000001</v>
      </c>
      <c r="R2862">
        <v>-1</v>
      </c>
      <c r="S2862">
        <v>1</v>
      </c>
      <c r="T2862">
        <v>179.3</v>
      </c>
      <c r="U2862">
        <v>90.8</v>
      </c>
      <c r="V2862">
        <v>28.244</v>
      </c>
      <c r="W2862">
        <v>-1</v>
      </c>
      <c r="X2862">
        <v>2</v>
      </c>
      <c r="Y2862">
        <v>1</v>
      </c>
      <c r="Z2862">
        <f>IF(AND(MIN(data!D2862:'data'!K2862, data!M2862:'data'!Y2862)&gt;=0, IF(data!L2862&lt;0, FALSE, data!L2862&lt;=95),COUNTA(data!D2862:'data'!Y2862)=22), 1, 0)</f>
        <v>0</v>
      </c>
      <c r="AA2862">
        <f>IF(data!D2862=3, IF(COUNTIFS(data!A:A, data!A2862, data!G:G, "&lt;&gt;2")=0, 1, 0), 0)</f>
        <v>0</v>
      </c>
      <c r="AB2862">
        <f>IF(AND(data!G2862=2, COUNTIFS(data!A:A, data!A2862, data!G:G, 2) = data!D2862), 1, 0)</f>
        <v>0</v>
      </c>
      <c r="AC2862" t="str">
        <f>IF(AB2862=1, data!D2862, "0")</f>
        <v>0</v>
      </c>
    </row>
    <row r="2863" spans="1:29" x14ac:dyDescent="0.25">
      <c r="A2863" s="1">
        <v>330351</v>
      </c>
      <c r="B2863">
        <v>1</v>
      </c>
      <c r="C2863" s="1" t="s">
        <v>2884</v>
      </c>
      <c r="D2863">
        <v>3</v>
      </c>
      <c r="E2863">
        <v>9</v>
      </c>
      <c r="F2863">
        <v>21</v>
      </c>
      <c r="G2863">
        <v>2</v>
      </c>
      <c r="H2863">
        <v>37</v>
      </c>
      <c r="I2863">
        <v>3</v>
      </c>
      <c r="J2863">
        <v>1</v>
      </c>
      <c r="K2863">
        <v>1</v>
      </c>
      <c r="L2863">
        <v>10</v>
      </c>
      <c r="M2863">
        <v>2</v>
      </c>
      <c r="N2863">
        <v>1</v>
      </c>
      <c r="O2863">
        <v>5</v>
      </c>
      <c r="P2863">
        <v>1</v>
      </c>
      <c r="Q2863">
        <v>19.625</v>
      </c>
      <c r="R2863">
        <v>-1</v>
      </c>
      <c r="S2863">
        <v>0</v>
      </c>
      <c r="T2863">
        <v>167.8</v>
      </c>
      <c r="U2863">
        <v>57.6</v>
      </c>
      <c r="V2863">
        <v>20.457000000000001</v>
      </c>
      <c r="W2863">
        <v>0.753</v>
      </c>
      <c r="X2863">
        <v>1</v>
      </c>
      <c r="Y2863">
        <v>3</v>
      </c>
      <c r="Z2863">
        <f>IF(AND(MIN(data!D2863:'data'!K2863, data!M2863:'data'!Y2863)&gt;=0, IF(data!L2863&lt;0, FALSE, data!L2863&lt;=95),COUNTA(data!D2863:'data'!Y2863)=22), 1, 0)</f>
        <v>0</v>
      </c>
      <c r="AA2863">
        <f>IF(data!D2863=3, IF(COUNTIFS(data!A:A, data!A2863, data!G:G, "&lt;&gt;2")=0, 1, 0), 0)</f>
        <v>0</v>
      </c>
      <c r="AB2863">
        <f>IF(AND(data!G2863=2, COUNTIFS(data!A:A, data!A2863, data!G:G, 2) = data!D2863), 1, 0)</f>
        <v>0</v>
      </c>
      <c r="AC2863" t="str">
        <f>IF(AB2863=1, data!D2863, "0")</f>
        <v>0</v>
      </c>
    </row>
    <row r="2864" spans="1:29" x14ac:dyDescent="0.25">
      <c r="A2864" s="1">
        <v>330351</v>
      </c>
      <c r="B2864">
        <v>2</v>
      </c>
      <c r="C2864" s="1" t="s">
        <v>2885</v>
      </c>
      <c r="D2864">
        <v>3</v>
      </c>
      <c r="E2864">
        <v>9</v>
      </c>
      <c r="F2864">
        <v>21</v>
      </c>
      <c r="G2864">
        <v>2</v>
      </c>
      <c r="H2864">
        <v>9</v>
      </c>
      <c r="I2864">
        <v>-1</v>
      </c>
      <c r="J2864">
        <v>1</v>
      </c>
      <c r="K2864">
        <v>-1</v>
      </c>
      <c r="L2864">
        <v>10</v>
      </c>
      <c r="M2864">
        <v>2</v>
      </c>
      <c r="N2864">
        <v>-1</v>
      </c>
      <c r="O2864">
        <v>-1</v>
      </c>
      <c r="P2864">
        <v>-1</v>
      </c>
      <c r="Q2864">
        <v>-1</v>
      </c>
      <c r="R2864">
        <v>-1</v>
      </c>
      <c r="S2864">
        <v>-2</v>
      </c>
      <c r="T2864">
        <v>154.6</v>
      </c>
      <c r="U2864">
        <v>51.5</v>
      </c>
      <c r="V2864">
        <v>21.547000000000001</v>
      </c>
      <c r="W2864">
        <v>-1</v>
      </c>
      <c r="X2864">
        <v>-8</v>
      </c>
      <c r="Y2864">
        <v>1</v>
      </c>
      <c r="Z2864">
        <f>IF(AND(MIN(data!D2864:'data'!K2864, data!M2864:'data'!Y2864)&gt;=0, IF(data!L2864&lt;0, FALSE, data!L2864&lt;=95),COUNTA(data!D2864:'data'!Y2864)=22), 1, 0)</f>
        <v>0</v>
      </c>
      <c r="AA2864">
        <f>IF(data!D2864=3, IF(COUNTIFS(data!A:A, data!A2864, data!G:G, "&lt;&gt;2")=0, 1, 0), 0)</f>
        <v>0</v>
      </c>
      <c r="AB2864">
        <f>IF(AND(data!G2864=2, COUNTIFS(data!A:A, data!A2864, data!G:G, 2) = data!D2864), 1, 0)</f>
        <v>0</v>
      </c>
      <c r="AC2864" t="str">
        <f>IF(AB2864=1, data!D2864, "0")</f>
        <v>0</v>
      </c>
    </row>
    <row r="2865" spans="1:29" x14ac:dyDescent="0.25">
      <c r="A2865" s="1">
        <v>330351</v>
      </c>
      <c r="B2865">
        <v>3</v>
      </c>
      <c r="C2865" s="1" t="s">
        <v>2886</v>
      </c>
      <c r="D2865">
        <v>3</v>
      </c>
      <c r="E2865">
        <v>9</v>
      </c>
      <c r="F2865">
        <v>21</v>
      </c>
      <c r="G2865">
        <v>1</v>
      </c>
      <c r="H2865">
        <v>7</v>
      </c>
      <c r="I2865">
        <v>-1</v>
      </c>
      <c r="J2865">
        <v>1</v>
      </c>
      <c r="K2865">
        <v>-1</v>
      </c>
      <c r="L2865">
        <v>10</v>
      </c>
      <c r="M2865">
        <v>3</v>
      </c>
      <c r="N2865">
        <v>-1</v>
      </c>
      <c r="O2865">
        <v>-1</v>
      </c>
      <c r="P2865">
        <v>-1</v>
      </c>
      <c r="Q2865">
        <v>-1</v>
      </c>
      <c r="R2865">
        <v>-1</v>
      </c>
      <c r="S2865">
        <v>-2</v>
      </c>
      <c r="T2865">
        <v>121.2</v>
      </c>
      <c r="U2865">
        <v>26.7</v>
      </c>
      <c r="V2865">
        <v>18.175999999999998</v>
      </c>
      <c r="W2865">
        <v>-1</v>
      </c>
      <c r="X2865">
        <v>-2</v>
      </c>
      <c r="Y2865">
        <v>-2</v>
      </c>
      <c r="Z2865">
        <f>IF(AND(MIN(data!D2865:'data'!K2865, data!M2865:'data'!Y2865)&gt;=0, IF(data!L2865&lt;0, FALSE, data!L2865&lt;=95),COUNTA(data!D2865:'data'!Y2865)=22), 1, 0)</f>
        <v>0</v>
      </c>
      <c r="AA2865">
        <f>IF(data!D2865=3, IF(COUNTIFS(data!A:A, data!A2865, data!G:G, "&lt;&gt;2")=0, 1, 0), 0)</f>
        <v>0</v>
      </c>
      <c r="AB2865">
        <f>IF(AND(data!G2865=2, COUNTIFS(data!A:A, data!A2865, data!G:G, 2) = data!D2865), 1, 0)</f>
        <v>0</v>
      </c>
      <c r="AC2865" t="str">
        <f>IF(AB2865=1, data!D2865, "0")</f>
        <v>0</v>
      </c>
    </row>
    <row r="2866" spans="1:29" x14ac:dyDescent="0.25">
      <c r="A2866" s="1">
        <v>330371</v>
      </c>
      <c r="B2866">
        <v>1</v>
      </c>
      <c r="C2866" s="1" t="s">
        <v>2887</v>
      </c>
      <c r="D2866">
        <v>4</v>
      </c>
      <c r="E2866">
        <v>9</v>
      </c>
      <c r="F2866">
        <v>21</v>
      </c>
      <c r="G2866">
        <v>1</v>
      </c>
      <c r="H2866">
        <v>20</v>
      </c>
      <c r="I2866">
        <v>1</v>
      </c>
      <c r="J2866">
        <v>1</v>
      </c>
      <c r="K2866">
        <v>3</v>
      </c>
      <c r="L2866">
        <v>15</v>
      </c>
      <c r="M2866">
        <v>1</v>
      </c>
      <c r="N2866">
        <v>3</v>
      </c>
      <c r="O2866">
        <v>5</v>
      </c>
      <c r="P2866">
        <v>1</v>
      </c>
      <c r="Q2866">
        <v>52.99</v>
      </c>
      <c r="R2866">
        <v>3</v>
      </c>
      <c r="S2866">
        <v>0</v>
      </c>
      <c r="T2866">
        <v>182.7</v>
      </c>
      <c r="U2866">
        <v>65.7</v>
      </c>
      <c r="V2866">
        <v>19.683</v>
      </c>
      <c r="W2866">
        <v>0.82899999999999996</v>
      </c>
      <c r="X2866">
        <v>1</v>
      </c>
      <c r="Y2866">
        <v>3</v>
      </c>
      <c r="Z2866">
        <f>IF(AND(MIN(data!D2866:'data'!K2866, data!M2866:'data'!Y2866)&gt;=0, IF(data!L2866&lt;0, FALSE, data!L2866&lt;=95),COUNTA(data!D2866:'data'!Y2866)=22), 1, 0)</f>
        <v>1</v>
      </c>
      <c r="AA2866">
        <f>IF(data!D2866=3, IF(COUNTIFS(data!A:A, data!A2866, data!G:G, "&lt;&gt;2")=0, 1, 0), 0)</f>
        <v>0</v>
      </c>
      <c r="AB2866">
        <f>IF(AND(data!G2866=2, COUNTIFS(data!A:A, data!A2866, data!G:G, 2) = data!D2866), 1, 0)</f>
        <v>0</v>
      </c>
      <c r="AC2866" t="str">
        <f>IF(AB2866=1, data!D2866, "0")</f>
        <v>0</v>
      </c>
    </row>
    <row r="2867" spans="1:29" x14ac:dyDescent="0.25">
      <c r="A2867" s="1">
        <v>330371</v>
      </c>
      <c r="B2867">
        <v>2</v>
      </c>
      <c r="C2867" s="1" t="s">
        <v>2888</v>
      </c>
      <c r="D2867">
        <v>4</v>
      </c>
      <c r="E2867">
        <v>9</v>
      </c>
      <c r="F2867">
        <v>21</v>
      </c>
      <c r="G2867">
        <v>1</v>
      </c>
      <c r="H2867">
        <v>20</v>
      </c>
      <c r="I2867">
        <v>1</v>
      </c>
      <c r="J2867">
        <v>1</v>
      </c>
      <c r="K2867">
        <v>3</v>
      </c>
      <c r="L2867">
        <v>15</v>
      </c>
      <c r="M2867">
        <v>2</v>
      </c>
      <c r="N2867">
        <v>1</v>
      </c>
      <c r="O2867">
        <v>5</v>
      </c>
      <c r="P2867">
        <v>1</v>
      </c>
      <c r="Q2867">
        <v>47.73</v>
      </c>
      <c r="R2867">
        <v>2</v>
      </c>
      <c r="S2867">
        <v>0</v>
      </c>
      <c r="T2867">
        <v>187.1</v>
      </c>
      <c r="U2867">
        <v>93.9</v>
      </c>
      <c r="V2867">
        <v>26.824000000000002</v>
      </c>
      <c r="W2867">
        <v>0.83699999999999997</v>
      </c>
      <c r="X2867">
        <v>1</v>
      </c>
      <c r="Y2867">
        <v>3</v>
      </c>
      <c r="Z2867">
        <f>IF(AND(MIN(data!D2867:'data'!K2867, data!M2867:'data'!Y2867)&gt;=0, IF(data!L2867&lt;0, FALSE, data!L2867&lt;=95),COUNTA(data!D2867:'data'!Y2867)=22), 1, 0)</f>
        <v>1</v>
      </c>
      <c r="AA2867">
        <f>IF(data!D2867=3, IF(COUNTIFS(data!A:A, data!A2867, data!G:G, "&lt;&gt;2")=0, 1, 0), 0)</f>
        <v>0</v>
      </c>
      <c r="AB2867">
        <f>IF(AND(data!G2867=2, COUNTIFS(data!A:A, data!A2867, data!G:G, 2) = data!D2867), 1, 0)</f>
        <v>0</v>
      </c>
      <c r="AC2867" t="str">
        <f>IF(AB2867=1, data!D2867, "0")</f>
        <v>0</v>
      </c>
    </row>
    <row r="2868" spans="1:29" x14ac:dyDescent="0.25">
      <c r="A2868" s="1">
        <v>330371</v>
      </c>
      <c r="B2868">
        <v>3</v>
      </c>
      <c r="C2868" s="1" t="s">
        <v>2889</v>
      </c>
      <c r="D2868">
        <v>4</v>
      </c>
      <c r="E2868">
        <v>9</v>
      </c>
      <c r="F2868">
        <v>21</v>
      </c>
      <c r="G2868">
        <v>1</v>
      </c>
      <c r="H2868">
        <v>21</v>
      </c>
      <c r="I2868">
        <v>1</v>
      </c>
      <c r="J2868">
        <v>1</v>
      </c>
      <c r="K2868">
        <v>3</v>
      </c>
      <c r="L2868">
        <v>15</v>
      </c>
      <c r="M2868">
        <v>3</v>
      </c>
      <c r="N2868">
        <v>1</v>
      </c>
      <c r="O2868">
        <v>5</v>
      </c>
      <c r="P2868">
        <v>1</v>
      </c>
      <c r="Q2868">
        <v>45.19</v>
      </c>
      <c r="R2868">
        <v>4</v>
      </c>
      <c r="S2868">
        <v>1</v>
      </c>
      <c r="T2868">
        <v>184.1</v>
      </c>
      <c r="U2868">
        <v>81.900000000000006</v>
      </c>
      <c r="V2868">
        <v>24.164000000000001</v>
      </c>
      <c r="W2868">
        <v>0.78700000000000003</v>
      </c>
      <c r="X2868">
        <v>1</v>
      </c>
      <c r="Y2868">
        <v>3</v>
      </c>
      <c r="Z2868">
        <f>IF(AND(MIN(data!D2868:'data'!K2868, data!M2868:'data'!Y2868)&gt;=0, IF(data!L2868&lt;0, FALSE, data!L2868&lt;=95),COUNTA(data!D2868:'data'!Y2868)=22), 1, 0)</f>
        <v>1</v>
      </c>
      <c r="AA2868">
        <f>IF(data!D2868=3, IF(COUNTIFS(data!A:A, data!A2868, data!G:G, "&lt;&gt;2")=0, 1, 0), 0)</f>
        <v>0</v>
      </c>
      <c r="AB2868">
        <f>IF(AND(data!G2868=2, COUNTIFS(data!A:A, data!A2868, data!G:G, 2) = data!D2868), 1, 0)</f>
        <v>0</v>
      </c>
      <c r="AC2868" t="str">
        <f>IF(AB2868=1, data!D2868, "0")</f>
        <v>0</v>
      </c>
    </row>
    <row r="2869" spans="1:29" x14ac:dyDescent="0.25">
      <c r="A2869" s="1">
        <v>330371</v>
      </c>
      <c r="B2869">
        <v>4</v>
      </c>
      <c r="C2869" s="1" t="s">
        <v>2890</v>
      </c>
      <c r="D2869">
        <v>4</v>
      </c>
      <c r="E2869">
        <v>9</v>
      </c>
      <c r="F2869">
        <v>21</v>
      </c>
      <c r="G2869">
        <v>1</v>
      </c>
      <c r="H2869">
        <v>20</v>
      </c>
      <c r="I2869">
        <v>1</v>
      </c>
      <c r="J2869">
        <v>1</v>
      </c>
      <c r="K2869">
        <v>3</v>
      </c>
      <c r="L2869">
        <v>15</v>
      </c>
      <c r="M2869">
        <v>1</v>
      </c>
      <c r="N2869">
        <v>1</v>
      </c>
      <c r="O2869">
        <v>5</v>
      </c>
      <c r="P2869">
        <v>1</v>
      </c>
      <c r="Q2869">
        <v>35.625</v>
      </c>
      <c r="R2869">
        <v>4</v>
      </c>
      <c r="S2869">
        <v>1</v>
      </c>
      <c r="T2869">
        <v>179.9</v>
      </c>
      <c r="U2869">
        <v>72.3</v>
      </c>
      <c r="V2869">
        <v>22.34</v>
      </c>
      <c r="W2869">
        <v>0.82699999999999996</v>
      </c>
      <c r="X2869">
        <v>3</v>
      </c>
      <c r="Y2869">
        <v>2</v>
      </c>
      <c r="Z2869">
        <f>IF(AND(MIN(data!D2869:'data'!K2869, data!M2869:'data'!Y2869)&gt;=0, IF(data!L2869&lt;0, FALSE, data!L2869&lt;=95),COUNTA(data!D2869:'data'!Y2869)=22), 1, 0)</f>
        <v>1</v>
      </c>
      <c r="AA2869">
        <f>IF(data!D2869=3, IF(COUNTIFS(data!A:A, data!A2869, data!G:G, "&lt;&gt;2")=0, 1, 0), 0)</f>
        <v>0</v>
      </c>
      <c r="AB2869">
        <f>IF(AND(data!G2869=2, COUNTIFS(data!A:A, data!A2869, data!G:G, 2) = data!D2869), 1, 0)</f>
        <v>0</v>
      </c>
      <c r="AC2869" t="str">
        <f>IF(AB2869=1, data!D2869, "0")</f>
        <v>0</v>
      </c>
    </row>
    <row r="2870" spans="1:29" x14ac:dyDescent="0.25">
      <c r="A2870" s="1">
        <v>331051</v>
      </c>
      <c r="B2870">
        <v>1</v>
      </c>
      <c r="C2870" s="1" t="s">
        <v>2891</v>
      </c>
      <c r="D2870">
        <v>1</v>
      </c>
      <c r="E2870">
        <v>8</v>
      </c>
      <c r="F2870">
        <v>16</v>
      </c>
      <c r="G2870">
        <v>1</v>
      </c>
      <c r="H2870">
        <v>29</v>
      </c>
      <c r="I2870">
        <v>1</v>
      </c>
      <c r="J2870">
        <v>1</v>
      </c>
      <c r="K2870">
        <v>1</v>
      </c>
      <c r="L2870">
        <v>96</v>
      </c>
      <c r="M2870">
        <v>2</v>
      </c>
      <c r="N2870">
        <v>4</v>
      </c>
      <c r="O2870">
        <v>3</v>
      </c>
      <c r="P2870">
        <v>1</v>
      </c>
      <c r="Q2870">
        <v>22.74</v>
      </c>
      <c r="R2870">
        <v>-1</v>
      </c>
      <c r="S2870">
        <v>0</v>
      </c>
      <c r="T2870">
        <v>190.8</v>
      </c>
      <c r="U2870">
        <v>130</v>
      </c>
      <c r="V2870">
        <v>35.71</v>
      </c>
      <c r="W2870">
        <v>-1</v>
      </c>
      <c r="X2870">
        <v>2</v>
      </c>
      <c r="Y2870">
        <v>3</v>
      </c>
      <c r="Z2870">
        <f>IF(AND(MIN(data!D2870:'data'!K2870, data!M2870:'data'!Y2870)&gt;=0, IF(data!L2870&lt;0, FALSE, data!L2870&lt;=95),COUNTA(data!D2870:'data'!Y2870)=22), 1, 0)</f>
        <v>0</v>
      </c>
      <c r="AA2870">
        <f>IF(data!D2870=3, IF(COUNTIFS(data!A:A, data!A2870, data!G:G, "&lt;&gt;2")=0, 1, 0), 0)</f>
        <v>0</v>
      </c>
      <c r="AB2870">
        <f>IF(AND(data!G2870=2, COUNTIFS(data!A:A, data!A2870, data!G:G, 2) = data!D2870), 1, 0)</f>
        <v>0</v>
      </c>
      <c r="AC2870" t="str">
        <f>IF(AB2870=1, data!D2870, "0")</f>
        <v>0</v>
      </c>
    </row>
    <row r="2871" spans="1:29" x14ac:dyDescent="0.25">
      <c r="A2871" s="1">
        <v>331201</v>
      </c>
      <c r="B2871">
        <v>1</v>
      </c>
      <c r="C2871" s="1" t="s">
        <v>2892</v>
      </c>
      <c r="D2871">
        <v>2</v>
      </c>
      <c r="E2871">
        <v>8</v>
      </c>
      <c r="F2871">
        <v>16</v>
      </c>
      <c r="G2871">
        <v>2</v>
      </c>
      <c r="H2871">
        <v>48</v>
      </c>
      <c r="I2871">
        <v>2</v>
      </c>
      <c r="J2871">
        <v>1</v>
      </c>
      <c r="K2871">
        <v>6</v>
      </c>
      <c r="L2871">
        <v>20</v>
      </c>
      <c r="M2871">
        <v>1</v>
      </c>
      <c r="N2871">
        <v>4</v>
      </c>
      <c r="O2871">
        <v>3</v>
      </c>
      <c r="P2871">
        <v>1</v>
      </c>
      <c r="Q2871">
        <v>16.5</v>
      </c>
      <c r="R2871">
        <v>-1</v>
      </c>
      <c r="S2871">
        <v>1</v>
      </c>
      <c r="T2871">
        <v>-1</v>
      </c>
      <c r="U2871">
        <v>-1</v>
      </c>
      <c r="V2871">
        <v>-1</v>
      </c>
      <c r="W2871">
        <v>-1</v>
      </c>
      <c r="X2871">
        <v>1</v>
      </c>
      <c r="Y2871">
        <v>3</v>
      </c>
      <c r="Z2871">
        <f>IF(AND(MIN(data!D2871:'data'!K2871, data!M2871:'data'!Y2871)&gt;=0, IF(data!L2871&lt;0, FALSE, data!L2871&lt;=95),COUNTA(data!D2871:'data'!Y2871)=22), 1, 0)</f>
        <v>0</v>
      </c>
      <c r="AA2871">
        <f>IF(data!D2871=3, IF(COUNTIFS(data!A:A, data!A2871, data!G:G, "&lt;&gt;2")=0, 1, 0), 0)</f>
        <v>0</v>
      </c>
      <c r="AB2871">
        <f>IF(AND(data!G2871=2, COUNTIFS(data!A:A, data!A2871, data!G:G, 2) = data!D2871), 1, 0)</f>
        <v>0</v>
      </c>
      <c r="AC2871" t="str">
        <f>IF(AB2871=1, data!D2871, "0")</f>
        <v>0</v>
      </c>
    </row>
    <row r="2872" spans="1:29" x14ac:dyDescent="0.25">
      <c r="A2872" s="1">
        <v>331201</v>
      </c>
      <c r="B2872">
        <v>2</v>
      </c>
      <c r="C2872" s="1" t="s">
        <v>2893</v>
      </c>
      <c r="D2872">
        <v>2</v>
      </c>
      <c r="E2872">
        <v>8</v>
      </c>
      <c r="F2872">
        <v>16</v>
      </c>
      <c r="G2872">
        <v>1</v>
      </c>
      <c r="H2872">
        <v>49</v>
      </c>
      <c r="I2872">
        <v>2</v>
      </c>
      <c r="J2872">
        <v>1</v>
      </c>
      <c r="K2872">
        <v>7</v>
      </c>
      <c r="L2872">
        <v>20</v>
      </c>
      <c r="M2872">
        <v>2</v>
      </c>
      <c r="N2872">
        <v>3</v>
      </c>
      <c r="O2872">
        <v>5</v>
      </c>
      <c r="P2872">
        <v>1</v>
      </c>
      <c r="Q2872">
        <v>6.96</v>
      </c>
      <c r="R2872">
        <v>-1</v>
      </c>
      <c r="S2872">
        <v>0</v>
      </c>
      <c r="T2872">
        <v>-1</v>
      </c>
      <c r="U2872">
        <v>-1</v>
      </c>
      <c r="V2872">
        <v>-1</v>
      </c>
      <c r="W2872">
        <v>-1</v>
      </c>
      <c r="X2872">
        <v>2</v>
      </c>
      <c r="Y2872">
        <v>1</v>
      </c>
      <c r="Z2872">
        <f>IF(AND(MIN(data!D2872:'data'!K2872, data!M2872:'data'!Y2872)&gt;=0, IF(data!L2872&lt;0, FALSE, data!L2872&lt;=95),COUNTA(data!D2872:'data'!Y2872)=22), 1, 0)</f>
        <v>0</v>
      </c>
      <c r="AA2872">
        <f>IF(data!D2872=3, IF(COUNTIFS(data!A:A, data!A2872, data!G:G, "&lt;&gt;2")=0, 1, 0), 0)</f>
        <v>0</v>
      </c>
      <c r="AB2872">
        <f>IF(AND(data!G2872=2, COUNTIFS(data!A:A, data!A2872, data!G:G, 2) = data!D2872), 1, 0)</f>
        <v>0</v>
      </c>
      <c r="AC2872" t="str">
        <f>IF(AB2872=1, data!D2872, "0")</f>
        <v>0</v>
      </c>
    </row>
    <row r="2873" spans="1:29" x14ac:dyDescent="0.25">
      <c r="A2873" s="1">
        <v>331251</v>
      </c>
      <c r="B2873">
        <v>1</v>
      </c>
      <c r="C2873" s="1" t="s">
        <v>2894</v>
      </c>
      <c r="D2873">
        <v>1</v>
      </c>
      <c r="E2873">
        <v>8</v>
      </c>
      <c r="F2873">
        <v>16</v>
      </c>
      <c r="G2873">
        <v>1</v>
      </c>
      <c r="H2873">
        <v>30</v>
      </c>
      <c r="I2873">
        <v>1</v>
      </c>
      <c r="J2873">
        <v>6</v>
      </c>
      <c r="K2873">
        <v>1</v>
      </c>
      <c r="L2873">
        <v>-1</v>
      </c>
      <c r="M2873">
        <v>2</v>
      </c>
      <c r="N2873">
        <v>1</v>
      </c>
      <c r="O2873">
        <v>5</v>
      </c>
      <c r="P2873">
        <v>1</v>
      </c>
      <c r="Q2873">
        <v>24.125</v>
      </c>
      <c r="R2873">
        <v>-1</v>
      </c>
      <c r="S2873">
        <v>0</v>
      </c>
      <c r="T2873">
        <v>165.1</v>
      </c>
      <c r="U2873">
        <v>65.400000000000006</v>
      </c>
      <c r="V2873">
        <v>23.992999999999999</v>
      </c>
      <c r="W2873">
        <v>0.85</v>
      </c>
      <c r="X2873">
        <v>1</v>
      </c>
      <c r="Y2873">
        <v>3</v>
      </c>
      <c r="Z2873">
        <f>IF(AND(MIN(data!D2873:'data'!K2873, data!M2873:'data'!Y2873)&gt;=0, IF(data!L2873&lt;0, FALSE, data!L2873&lt;=95),COUNTA(data!D2873:'data'!Y2873)=22), 1, 0)</f>
        <v>0</v>
      </c>
      <c r="AA2873">
        <f>IF(data!D2873=3, IF(COUNTIFS(data!A:A, data!A2873, data!G:G, "&lt;&gt;2")=0, 1, 0), 0)</f>
        <v>0</v>
      </c>
      <c r="AB2873">
        <f>IF(AND(data!G2873=2, COUNTIFS(data!A:A, data!A2873, data!G:G, 2) = data!D2873), 1, 0)</f>
        <v>0</v>
      </c>
      <c r="AC2873" t="str">
        <f>IF(AB2873=1, data!D2873, "0")</f>
        <v>0</v>
      </c>
    </row>
    <row r="2874" spans="1:29" x14ac:dyDescent="0.25">
      <c r="A2874" s="1">
        <v>331271</v>
      </c>
      <c r="B2874">
        <v>1</v>
      </c>
      <c r="C2874" s="1" t="s">
        <v>2895</v>
      </c>
      <c r="D2874">
        <v>4</v>
      </c>
      <c r="E2874">
        <v>8</v>
      </c>
      <c r="F2874">
        <v>16</v>
      </c>
      <c r="G2874">
        <v>2</v>
      </c>
      <c r="H2874">
        <v>46</v>
      </c>
      <c r="I2874">
        <v>2</v>
      </c>
      <c r="J2874">
        <v>1</v>
      </c>
      <c r="K2874">
        <v>2</v>
      </c>
      <c r="L2874">
        <v>21</v>
      </c>
      <c r="M2874">
        <v>2</v>
      </c>
      <c r="N2874">
        <v>4</v>
      </c>
      <c r="O2874">
        <v>3</v>
      </c>
      <c r="P2874">
        <v>1</v>
      </c>
      <c r="Q2874">
        <v>25.529</v>
      </c>
      <c r="R2874">
        <v>-1</v>
      </c>
      <c r="S2874">
        <v>1</v>
      </c>
      <c r="T2874">
        <v>173.6</v>
      </c>
      <c r="U2874">
        <v>67.5</v>
      </c>
      <c r="V2874">
        <v>22.398</v>
      </c>
      <c r="W2874">
        <v>0.94199999999999995</v>
      </c>
      <c r="X2874">
        <v>1</v>
      </c>
      <c r="Y2874">
        <v>3</v>
      </c>
      <c r="Z2874">
        <f>IF(AND(MIN(data!D2874:'data'!K2874, data!M2874:'data'!Y2874)&gt;=0, IF(data!L2874&lt;0, FALSE, data!L2874&lt;=95),COUNTA(data!D2874:'data'!Y2874)=22), 1, 0)</f>
        <v>0</v>
      </c>
      <c r="AA2874">
        <f>IF(data!D2874=3, IF(COUNTIFS(data!A:A, data!A2874, data!G:G, "&lt;&gt;2")=0, 1, 0), 0)</f>
        <v>0</v>
      </c>
      <c r="AB2874">
        <f>IF(AND(data!G2874=2, COUNTIFS(data!A:A, data!A2874, data!G:G, 2) = data!D2874), 1, 0)</f>
        <v>0</v>
      </c>
      <c r="AC2874" t="str">
        <f>IF(AB2874=1, data!D2874, "0")</f>
        <v>0</v>
      </c>
    </row>
    <row r="2875" spans="1:29" x14ac:dyDescent="0.25">
      <c r="A2875" s="1">
        <v>331271</v>
      </c>
      <c r="B2875">
        <v>2</v>
      </c>
      <c r="C2875" s="1" t="s">
        <v>2896</v>
      </c>
      <c r="D2875">
        <v>4</v>
      </c>
      <c r="E2875">
        <v>8</v>
      </c>
      <c r="F2875">
        <v>16</v>
      </c>
      <c r="G2875">
        <v>1</v>
      </c>
      <c r="H2875">
        <v>53</v>
      </c>
      <c r="I2875">
        <v>2</v>
      </c>
      <c r="J2875">
        <v>1</v>
      </c>
      <c r="K2875">
        <v>4</v>
      </c>
      <c r="L2875">
        <v>21</v>
      </c>
      <c r="M2875">
        <v>3</v>
      </c>
      <c r="N2875">
        <v>4</v>
      </c>
      <c r="O2875">
        <v>2</v>
      </c>
      <c r="P2875">
        <v>1</v>
      </c>
      <c r="Q2875">
        <v>24.5</v>
      </c>
      <c r="R2875">
        <v>-1</v>
      </c>
      <c r="S2875">
        <v>0</v>
      </c>
      <c r="T2875">
        <v>180.9</v>
      </c>
      <c r="U2875">
        <v>78.900000000000006</v>
      </c>
      <c r="V2875">
        <v>24.11</v>
      </c>
      <c r="W2875">
        <v>0.98499999999999999</v>
      </c>
      <c r="X2875">
        <v>1</v>
      </c>
      <c r="Y2875">
        <v>3</v>
      </c>
      <c r="Z2875">
        <f>IF(AND(MIN(data!D2875:'data'!K2875, data!M2875:'data'!Y2875)&gt;=0, IF(data!L2875&lt;0, FALSE, data!L2875&lt;=95),COUNTA(data!D2875:'data'!Y2875)=22), 1, 0)</f>
        <v>0</v>
      </c>
      <c r="AA2875">
        <f>IF(data!D2875=3, IF(COUNTIFS(data!A:A, data!A2875, data!G:G, "&lt;&gt;2")=0, 1, 0), 0)</f>
        <v>0</v>
      </c>
      <c r="AB2875">
        <f>IF(AND(data!G2875=2, COUNTIFS(data!A:A, data!A2875, data!G:G, 2) = data!D2875), 1, 0)</f>
        <v>0</v>
      </c>
      <c r="AC2875" t="str">
        <f>IF(AB2875=1, data!D2875, "0")</f>
        <v>0</v>
      </c>
    </row>
    <row r="2876" spans="1:29" x14ac:dyDescent="0.25">
      <c r="A2876" s="1">
        <v>331271</v>
      </c>
      <c r="B2876">
        <v>3</v>
      </c>
      <c r="C2876" s="1" t="s">
        <v>2897</v>
      </c>
      <c r="D2876">
        <v>4</v>
      </c>
      <c r="E2876">
        <v>8</v>
      </c>
      <c r="F2876">
        <v>16</v>
      </c>
      <c r="G2876">
        <v>1</v>
      </c>
      <c r="H2876">
        <v>20</v>
      </c>
      <c r="I2876">
        <v>1</v>
      </c>
      <c r="J2876">
        <v>1</v>
      </c>
      <c r="K2876">
        <v>3</v>
      </c>
      <c r="L2876">
        <v>21</v>
      </c>
      <c r="M2876">
        <v>1</v>
      </c>
      <c r="N2876">
        <v>1</v>
      </c>
      <c r="O2876">
        <v>5</v>
      </c>
      <c r="P2876">
        <v>1</v>
      </c>
      <c r="Q2876">
        <v>28.431999999999999</v>
      </c>
      <c r="R2876">
        <v>3</v>
      </c>
      <c r="S2876">
        <v>5</v>
      </c>
      <c r="T2876">
        <v>186.7</v>
      </c>
      <c r="U2876">
        <v>99.2</v>
      </c>
      <c r="V2876">
        <v>28.459</v>
      </c>
      <c r="W2876">
        <v>0.95399999999999996</v>
      </c>
      <c r="X2876">
        <v>2</v>
      </c>
      <c r="Y2876">
        <v>1</v>
      </c>
      <c r="Z2876">
        <f>IF(AND(MIN(data!D2876:'data'!K2876, data!M2876:'data'!Y2876)&gt;=0, IF(data!L2876&lt;0, FALSE, data!L2876&lt;=95),COUNTA(data!D2876:'data'!Y2876)=22), 1, 0)</f>
        <v>1</v>
      </c>
      <c r="AA2876">
        <f>IF(data!D2876=3, IF(COUNTIFS(data!A:A, data!A2876, data!G:G, "&lt;&gt;2")=0, 1, 0), 0)</f>
        <v>0</v>
      </c>
      <c r="AB2876">
        <f>IF(AND(data!G2876=2, COUNTIFS(data!A:A, data!A2876, data!G:G, 2) = data!D2876), 1, 0)</f>
        <v>0</v>
      </c>
      <c r="AC2876" t="str">
        <f>IF(AB2876=1, data!D2876, "0")</f>
        <v>0</v>
      </c>
    </row>
    <row r="2877" spans="1:29" x14ac:dyDescent="0.25">
      <c r="A2877" s="1">
        <v>331271</v>
      </c>
      <c r="B2877">
        <v>4</v>
      </c>
      <c r="C2877" s="1" t="s">
        <v>2898</v>
      </c>
      <c r="D2877">
        <v>4</v>
      </c>
      <c r="E2877">
        <v>8</v>
      </c>
      <c r="F2877">
        <v>16</v>
      </c>
      <c r="G2877">
        <v>1</v>
      </c>
      <c r="H2877">
        <v>14</v>
      </c>
      <c r="I2877">
        <v>-1</v>
      </c>
      <c r="J2877">
        <v>1</v>
      </c>
      <c r="K2877">
        <v>-1</v>
      </c>
      <c r="L2877">
        <v>21</v>
      </c>
      <c r="M2877">
        <v>1</v>
      </c>
      <c r="N2877">
        <v>-1</v>
      </c>
      <c r="O2877">
        <v>-1</v>
      </c>
      <c r="P2877">
        <v>-1</v>
      </c>
      <c r="Q2877">
        <v>-1</v>
      </c>
      <c r="R2877">
        <v>-1</v>
      </c>
      <c r="S2877">
        <v>0</v>
      </c>
      <c r="T2877">
        <v>169.4</v>
      </c>
      <c r="U2877">
        <v>53.7</v>
      </c>
      <c r="V2877">
        <v>18.713000000000001</v>
      </c>
      <c r="W2877">
        <v>-1</v>
      </c>
      <c r="X2877">
        <v>1</v>
      </c>
      <c r="Y2877">
        <v>3</v>
      </c>
      <c r="Z2877">
        <f>IF(AND(MIN(data!D2877:'data'!K2877, data!M2877:'data'!Y2877)&gt;=0, IF(data!L2877&lt;0, FALSE, data!L2877&lt;=95),COUNTA(data!D2877:'data'!Y2877)=22), 1, 0)</f>
        <v>0</v>
      </c>
      <c r="AA2877">
        <f>IF(data!D2877=3, IF(COUNTIFS(data!A:A, data!A2877, data!G:G, "&lt;&gt;2")=0, 1, 0), 0)</f>
        <v>0</v>
      </c>
      <c r="AB2877">
        <f>IF(AND(data!G2877=2, COUNTIFS(data!A:A, data!A2877, data!G:G, 2) = data!D2877), 1, 0)</f>
        <v>0</v>
      </c>
      <c r="AC2877" t="str">
        <f>IF(AB2877=1, data!D2877, "0")</f>
        <v>0</v>
      </c>
    </row>
    <row r="2878" spans="1:29" x14ac:dyDescent="0.25">
      <c r="A2878" s="1">
        <v>331351</v>
      </c>
      <c r="B2878">
        <v>1</v>
      </c>
      <c r="C2878" s="1" t="s">
        <v>2899</v>
      </c>
      <c r="D2878">
        <v>3</v>
      </c>
      <c r="E2878">
        <v>8</v>
      </c>
      <c r="F2878">
        <v>16</v>
      </c>
      <c r="G2878">
        <v>2</v>
      </c>
      <c r="H2878">
        <v>36</v>
      </c>
      <c r="I2878">
        <v>2</v>
      </c>
      <c r="J2878">
        <v>5</v>
      </c>
      <c r="K2878">
        <v>7</v>
      </c>
      <c r="L2878">
        <v>12</v>
      </c>
      <c r="M2878">
        <v>2</v>
      </c>
      <c r="N2878">
        <v>1</v>
      </c>
      <c r="O2878">
        <v>5</v>
      </c>
      <c r="P2878">
        <v>2</v>
      </c>
      <c r="Q2878">
        <v>0</v>
      </c>
      <c r="R2878">
        <v>-1</v>
      </c>
      <c r="S2878">
        <v>0</v>
      </c>
      <c r="T2878">
        <v>164.4</v>
      </c>
      <c r="U2878">
        <v>70.3</v>
      </c>
      <c r="V2878">
        <v>26.010999999999999</v>
      </c>
      <c r="W2878">
        <v>-1</v>
      </c>
      <c r="X2878">
        <v>1</v>
      </c>
      <c r="Y2878">
        <v>3</v>
      </c>
      <c r="Z2878">
        <f>IF(AND(MIN(data!D2878:'data'!K2878, data!M2878:'data'!Y2878)&gt;=0, IF(data!L2878&lt;0, FALSE, data!L2878&lt;=95),COUNTA(data!D2878:'data'!Y2878)=22), 1, 0)</f>
        <v>0</v>
      </c>
      <c r="AA2878">
        <f>IF(data!D2878=3, IF(COUNTIFS(data!A:A, data!A2878, data!G:G, "&lt;&gt;2")=0, 1, 0), 0)</f>
        <v>0</v>
      </c>
      <c r="AB2878">
        <f>IF(AND(data!G2878=2, COUNTIFS(data!A:A, data!A2878, data!G:G, 2) = data!D2878), 1, 0)</f>
        <v>0</v>
      </c>
      <c r="AC2878" t="str">
        <f>IF(AB2878=1, data!D2878, "0")</f>
        <v>0</v>
      </c>
    </row>
    <row r="2879" spans="1:29" x14ac:dyDescent="0.25">
      <c r="A2879" s="1">
        <v>331351</v>
      </c>
      <c r="B2879">
        <v>2</v>
      </c>
      <c r="C2879" s="1" t="s">
        <v>2900</v>
      </c>
      <c r="D2879">
        <v>3</v>
      </c>
      <c r="E2879">
        <v>8</v>
      </c>
      <c r="F2879">
        <v>16</v>
      </c>
      <c r="G2879">
        <v>2</v>
      </c>
      <c r="H2879">
        <v>14</v>
      </c>
      <c r="I2879">
        <v>-1</v>
      </c>
      <c r="J2879">
        <v>6</v>
      </c>
      <c r="K2879">
        <v>-1</v>
      </c>
      <c r="L2879">
        <v>12</v>
      </c>
      <c r="M2879">
        <v>3</v>
      </c>
      <c r="N2879">
        <v>-1</v>
      </c>
      <c r="O2879">
        <v>-1</v>
      </c>
      <c r="P2879">
        <v>-1</v>
      </c>
      <c r="Q2879">
        <v>-1</v>
      </c>
      <c r="R2879">
        <v>-1</v>
      </c>
      <c r="S2879">
        <v>-2</v>
      </c>
      <c r="T2879">
        <v>169.3</v>
      </c>
      <c r="U2879">
        <v>78.8</v>
      </c>
      <c r="V2879">
        <v>27.492000000000001</v>
      </c>
      <c r="W2879">
        <v>-1</v>
      </c>
      <c r="X2879">
        <v>-2</v>
      </c>
      <c r="Y2879">
        <v>-2</v>
      </c>
      <c r="Z2879">
        <f>IF(AND(MIN(data!D2879:'data'!K2879, data!M2879:'data'!Y2879)&gt;=0, IF(data!L2879&lt;0, FALSE, data!L2879&lt;=95),COUNTA(data!D2879:'data'!Y2879)=22), 1, 0)</f>
        <v>0</v>
      </c>
      <c r="AA2879">
        <f>IF(data!D2879=3, IF(COUNTIFS(data!A:A, data!A2879, data!G:G, "&lt;&gt;2")=0, 1, 0), 0)</f>
        <v>0</v>
      </c>
      <c r="AB2879">
        <f>IF(AND(data!G2879=2, COUNTIFS(data!A:A, data!A2879, data!G:G, 2) = data!D2879), 1, 0)</f>
        <v>0</v>
      </c>
      <c r="AC2879" t="str">
        <f>IF(AB2879=1, data!D2879, "0")</f>
        <v>0</v>
      </c>
    </row>
    <row r="2880" spans="1:29" x14ac:dyDescent="0.25">
      <c r="A2880" s="1">
        <v>331351</v>
      </c>
      <c r="B2880">
        <v>3</v>
      </c>
      <c r="C2880" s="1" t="s">
        <v>2901</v>
      </c>
      <c r="D2880">
        <v>3</v>
      </c>
      <c r="E2880">
        <v>8</v>
      </c>
      <c r="F2880">
        <v>16</v>
      </c>
      <c r="G2880">
        <v>1</v>
      </c>
      <c r="H2880">
        <v>10</v>
      </c>
      <c r="I2880">
        <v>-1</v>
      </c>
      <c r="J2880">
        <v>6</v>
      </c>
      <c r="K2880">
        <v>-1</v>
      </c>
      <c r="L2880">
        <v>12</v>
      </c>
      <c r="M2880">
        <v>2</v>
      </c>
      <c r="N2880">
        <v>-1</v>
      </c>
      <c r="O2880">
        <v>-1</v>
      </c>
      <c r="P2880">
        <v>-1</v>
      </c>
      <c r="Q2880">
        <v>-1</v>
      </c>
      <c r="R2880">
        <v>-1</v>
      </c>
      <c r="S2880">
        <v>-2</v>
      </c>
      <c r="T2880">
        <v>150.4</v>
      </c>
      <c r="U2880">
        <v>62.6</v>
      </c>
      <c r="V2880">
        <v>27.673999999999999</v>
      </c>
      <c r="W2880">
        <v>-1</v>
      </c>
      <c r="X2880">
        <v>1</v>
      </c>
      <c r="Y2880">
        <v>1</v>
      </c>
      <c r="Z2880">
        <f>IF(AND(MIN(data!D2880:'data'!K2880, data!M2880:'data'!Y2880)&gt;=0, IF(data!L2880&lt;0, FALSE, data!L2880&lt;=95),COUNTA(data!D2880:'data'!Y2880)=22), 1, 0)</f>
        <v>0</v>
      </c>
      <c r="AA2880">
        <f>IF(data!D2880=3, IF(COUNTIFS(data!A:A, data!A2880, data!G:G, "&lt;&gt;2")=0, 1, 0), 0)</f>
        <v>0</v>
      </c>
      <c r="AB2880">
        <f>IF(AND(data!G2880=2, COUNTIFS(data!A:A, data!A2880, data!G:G, 2) = data!D2880), 1, 0)</f>
        <v>0</v>
      </c>
      <c r="AC2880" t="str">
        <f>IF(AB2880=1, data!D2880, "0")</f>
        <v>0</v>
      </c>
    </row>
    <row r="2881" spans="1:29" x14ac:dyDescent="0.25">
      <c r="A2881" s="1">
        <v>331371</v>
      </c>
      <c r="B2881">
        <v>1</v>
      </c>
      <c r="C2881" s="1" t="s">
        <v>2902</v>
      </c>
      <c r="D2881">
        <v>3</v>
      </c>
      <c r="E2881">
        <v>8</v>
      </c>
      <c r="F2881">
        <v>16</v>
      </c>
      <c r="G2881">
        <v>1</v>
      </c>
      <c r="H2881">
        <v>55</v>
      </c>
      <c r="I2881">
        <v>2</v>
      </c>
      <c r="J2881">
        <v>6</v>
      </c>
      <c r="K2881">
        <v>4</v>
      </c>
      <c r="L2881">
        <v>13</v>
      </c>
      <c r="M2881">
        <v>2</v>
      </c>
      <c r="N2881">
        <v>3</v>
      </c>
      <c r="O2881">
        <v>5</v>
      </c>
      <c r="P2881">
        <v>2</v>
      </c>
      <c r="Q2881">
        <v>0</v>
      </c>
      <c r="R2881">
        <v>-1</v>
      </c>
      <c r="S2881">
        <v>-2</v>
      </c>
      <c r="T2881">
        <v>180.2</v>
      </c>
      <c r="U2881">
        <v>109.4</v>
      </c>
      <c r="V2881">
        <v>33.691000000000003</v>
      </c>
      <c r="W2881">
        <v>-1</v>
      </c>
      <c r="X2881">
        <v>-2</v>
      </c>
      <c r="Y2881">
        <v>-2</v>
      </c>
      <c r="Z2881">
        <f>IF(AND(MIN(data!D2881:'data'!K2881, data!M2881:'data'!Y2881)&gt;=0, IF(data!L2881&lt;0, FALSE, data!L2881&lt;=95),COUNTA(data!D2881:'data'!Y2881)=22), 1, 0)</f>
        <v>0</v>
      </c>
      <c r="AA2881">
        <f>IF(data!D2881=3, IF(COUNTIFS(data!A:A, data!A2881, data!G:G, "&lt;&gt;2")=0, 1, 0), 0)</f>
        <v>0</v>
      </c>
      <c r="AB2881">
        <f>IF(AND(data!G2881=2, COUNTIFS(data!A:A, data!A2881, data!G:G, 2) = data!D2881), 1, 0)</f>
        <v>0</v>
      </c>
      <c r="AC2881" t="str">
        <f>IF(AB2881=1, data!D2881, "0")</f>
        <v>0</v>
      </c>
    </row>
    <row r="2882" spans="1:29" x14ac:dyDescent="0.25">
      <c r="A2882" s="1">
        <v>331371</v>
      </c>
      <c r="B2882">
        <v>2</v>
      </c>
      <c r="C2882" s="1" t="s">
        <v>2903</v>
      </c>
      <c r="D2882">
        <v>3</v>
      </c>
      <c r="E2882">
        <v>8</v>
      </c>
      <c r="F2882">
        <v>16</v>
      </c>
      <c r="G2882">
        <v>2</v>
      </c>
      <c r="H2882">
        <v>15</v>
      </c>
      <c r="I2882">
        <v>-1</v>
      </c>
      <c r="J2882">
        <v>6</v>
      </c>
      <c r="K2882">
        <v>-1</v>
      </c>
      <c r="L2882">
        <v>13</v>
      </c>
      <c r="M2882">
        <v>1</v>
      </c>
      <c r="N2882">
        <v>-1</v>
      </c>
      <c r="O2882">
        <v>-1</v>
      </c>
      <c r="P2882">
        <v>-1</v>
      </c>
      <c r="Q2882">
        <v>-1</v>
      </c>
      <c r="R2882">
        <v>-1</v>
      </c>
      <c r="S2882">
        <v>1</v>
      </c>
      <c r="T2882">
        <v>155.6</v>
      </c>
      <c r="U2882">
        <v>57.9</v>
      </c>
      <c r="V2882">
        <v>23.914000000000001</v>
      </c>
      <c r="W2882">
        <v>-1</v>
      </c>
      <c r="X2882">
        <v>1</v>
      </c>
      <c r="Y2882">
        <v>1</v>
      </c>
      <c r="Z2882">
        <f>IF(AND(MIN(data!D2882:'data'!K2882, data!M2882:'data'!Y2882)&gt;=0, IF(data!L2882&lt;0, FALSE, data!L2882&lt;=95),COUNTA(data!D2882:'data'!Y2882)=22), 1, 0)</f>
        <v>0</v>
      </c>
      <c r="AA2882">
        <f>IF(data!D2882=3, IF(COUNTIFS(data!A:A, data!A2882, data!G:G, "&lt;&gt;2")=0, 1, 0), 0)</f>
        <v>0</v>
      </c>
      <c r="AB2882">
        <f>IF(AND(data!G2882=2, COUNTIFS(data!A:A, data!A2882, data!G:G, 2) = data!D2882), 1, 0)</f>
        <v>0</v>
      </c>
      <c r="AC2882" t="str">
        <f>IF(AB2882=1, data!D2882, "0")</f>
        <v>0</v>
      </c>
    </row>
    <row r="2883" spans="1:29" x14ac:dyDescent="0.25">
      <c r="A2883" s="1">
        <v>331371</v>
      </c>
      <c r="B2883">
        <v>3</v>
      </c>
      <c r="C2883" s="1" t="s">
        <v>2904</v>
      </c>
      <c r="D2883">
        <v>3</v>
      </c>
      <c r="E2883">
        <v>8</v>
      </c>
      <c r="F2883">
        <v>16</v>
      </c>
      <c r="G2883">
        <v>2</v>
      </c>
      <c r="H2883">
        <v>15</v>
      </c>
      <c r="I2883">
        <v>-1</v>
      </c>
      <c r="J2883">
        <v>6</v>
      </c>
      <c r="K2883">
        <v>-1</v>
      </c>
      <c r="L2883">
        <v>13</v>
      </c>
      <c r="M2883">
        <v>1</v>
      </c>
      <c r="N2883">
        <v>-1</v>
      </c>
      <c r="O2883">
        <v>-1</v>
      </c>
      <c r="P2883">
        <v>-1</v>
      </c>
      <c r="Q2883">
        <v>-1</v>
      </c>
      <c r="R2883">
        <v>-1</v>
      </c>
      <c r="S2883">
        <v>2</v>
      </c>
      <c r="T2883">
        <v>151.19999999999999</v>
      </c>
      <c r="U2883">
        <v>48.5</v>
      </c>
      <c r="V2883">
        <v>21.215</v>
      </c>
      <c r="W2883">
        <v>-1</v>
      </c>
      <c r="X2883">
        <v>1</v>
      </c>
      <c r="Y2883">
        <v>3</v>
      </c>
      <c r="Z2883">
        <f>IF(AND(MIN(data!D2883:'data'!K2883, data!M2883:'data'!Y2883)&gt;=0, IF(data!L2883&lt;0, FALSE, data!L2883&lt;=95),COUNTA(data!D2883:'data'!Y2883)=22), 1, 0)</f>
        <v>0</v>
      </c>
      <c r="AA2883">
        <f>IF(data!D2883=3, IF(COUNTIFS(data!A:A, data!A2883, data!G:G, "&lt;&gt;2")=0, 1, 0), 0)</f>
        <v>0</v>
      </c>
      <c r="AB2883">
        <f>IF(AND(data!G2883=2, COUNTIFS(data!A:A, data!A2883, data!G:G, 2) = data!D2883), 1, 0)</f>
        <v>0</v>
      </c>
      <c r="AC2883" t="str">
        <f>IF(AB2883=1, data!D2883, "0")</f>
        <v>0</v>
      </c>
    </row>
    <row r="2884" spans="1:29" x14ac:dyDescent="0.25">
      <c r="A2884" s="1">
        <v>332151</v>
      </c>
      <c r="B2884">
        <v>1</v>
      </c>
      <c r="C2884" s="1" t="s">
        <v>2905</v>
      </c>
      <c r="D2884">
        <v>1</v>
      </c>
      <c r="E2884">
        <v>8</v>
      </c>
      <c r="F2884">
        <v>16</v>
      </c>
      <c r="G2884">
        <v>1</v>
      </c>
      <c r="H2884">
        <v>28</v>
      </c>
      <c r="I2884">
        <v>4</v>
      </c>
      <c r="J2884">
        <v>1</v>
      </c>
      <c r="K2884">
        <v>3</v>
      </c>
      <c r="L2884">
        <v>11</v>
      </c>
      <c r="M2884">
        <v>1</v>
      </c>
      <c r="N2884">
        <v>4</v>
      </c>
      <c r="O2884">
        <v>1</v>
      </c>
      <c r="P2884">
        <v>1</v>
      </c>
      <c r="Q2884">
        <v>25.962</v>
      </c>
      <c r="R2884">
        <v>-1</v>
      </c>
      <c r="S2884">
        <v>3</v>
      </c>
      <c r="T2884">
        <v>166.2</v>
      </c>
      <c r="U2884">
        <v>80.099999999999994</v>
      </c>
      <c r="V2884">
        <v>28.998000000000001</v>
      </c>
      <c r="W2884">
        <v>0.81699999999999995</v>
      </c>
      <c r="X2884">
        <v>2</v>
      </c>
      <c r="Y2884">
        <v>1</v>
      </c>
      <c r="Z2884">
        <f>IF(AND(MIN(data!D2884:'data'!K2884, data!M2884:'data'!Y2884)&gt;=0, IF(data!L2884&lt;0, FALSE, data!L2884&lt;=95),COUNTA(data!D2884:'data'!Y2884)=22), 1, 0)</f>
        <v>0</v>
      </c>
      <c r="AA2884">
        <f>IF(data!D2884=3, IF(COUNTIFS(data!A:A, data!A2884, data!G:G, "&lt;&gt;2")=0, 1, 0), 0)</f>
        <v>0</v>
      </c>
      <c r="AB2884">
        <f>IF(AND(data!G2884=2, COUNTIFS(data!A:A, data!A2884, data!G:G, 2) = data!D2884), 1, 0)</f>
        <v>0</v>
      </c>
      <c r="AC2884" t="str">
        <f>IF(AB2884=1, data!D2884, "0")</f>
        <v>0</v>
      </c>
    </row>
    <row r="2885" spans="1:29" x14ac:dyDescent="0.25">
      <c r="A2885" s="1">
        <v>332181</v>
      </c>
      <c r="B2885">
        <v>1</v>
      </c>
      <c r="C2885" s="1" t="s">
        <v>2906</v>
      </c>
      <c r="D2885">
        <v>2</v>
      </c>
      <c r="E2885">
        <v>8</v>
      </c>
      <c r="F2885">
        <v>16</v>
      </c>
      <c r="G2885">
        <v>1</v>
      </c>
      <c r="H2885">
        <v>42</v>
      </c>
      <c r="I2885">
        <v>2</v>
      </c>
      <c r="J2885">
        <v>1</v>
      </c>
      <c r="K2885">
        <v>2</v>
      </c>
      <c r="L2885">
        <v>23</v>
      </c>
      <c r="M2885">
        <v>2</v>
      </c>
      <c r="N2885">
        <v>3</v>
      </c>
      <c r="O2885">
        <v>5</v>
      </c>
      <c r="P2885">
        <v>1</v>
      </c>
      <c r="Q2885">
        <v>0.14499999999999999</v>
      </c>
      <c r="R2885">
        <v>-1</v>
      </c>
      <c r="S2885">
        <v>0</v>
      </c>
      <c r="T2885">
        <v>175.9</v>
      </c>
      <c r="U2885">
        <v>111.8</v>
      </c>
      <c r="V2885">
        <v>36.134</v>
      </c>
      <c r="W2885">
        <v>1.0940000000000001</v>
      </c>
      <c r="X2885">
        <v>2</v>
      </c>
      <c r="Y2885">
        <v>1</v>
      </c>
      <c r="Z2885">
        <f>IF(AND(MIN(data!D2885:'data'!K2885, data!M2885:'data'!Y2885)&gt;=0, IF(data!L2885&lt;0, FALSE, data!L2885&lt;=95),COUNTA(data!D2885:'data'!Y2885)=22), 1, 0)</f>
        <v>0</v>
      </c>
      <c r="AA2885">
        <f>IF(data!D2885=3, IF(COUNTIFS(data!A:A, data!A2885, data!G:G, "&lt;&gt;2")=0, 1, 0), 0)</f>
        <v>0</v>
      </c>
      <c r="AB2885">
        <f>IF(AND(data!G2885=2, COUNTIFS(data!A:A, data!A2885, data!G:G, 2) = data!D2885), 1, 0)</f>
        <v>0</v>
      </c>
      <c r="AC2885" t="str">
        <f>IF(AB2885=1, data!D2885, "0")</f>
        <v>0</v>
      </c>
    </row>
    <row r="2886" spans="1:29" x14ac:dyDescent="0.25">
      <c r="A2886" s="1">
        <v>332181</v>
      </c>
      <c r="B2886">
        <v>2</v>
      </c>
      <c r="C2886" s="1" t="s">
        <v>2907</v>
      </c>
      <c r="D2886">
        <v>2</v>
      </c>
      <c r="E2886">
        <v>8</v>
      </c>
      <c r="F2886">
        <v>16</v>
      </c>
      <c r="G2886">
        <v>2</v>
      </c>
      <c r="H2886">
        <v>52</v>
      </c>
      <c r="I2886">
        <v>2</v>
      </c>
      <c r="J2886">
        <v>1</v>
      </c>
      <c r="K2886">
        <v>5</v>
      </c>
      <c r="L2886">
        <v>23</v>
      </c>
      <c r="M2886">
        <v>2</v>
      </c>
      <c r="N2886">
        <v>3</v>
      </c>
      <c r="O2886">
        <v>5</v>
      </c>
      <c r="P2886">
        <v>1</v>
      </c>
      <c r="Q2886">
        <v>0.11600000000000001</v>
      </c>
      <c r="R2886">
        <v>-1</v>
      </c>
      <c r="S2886">
        <v>2</v>
      </c>
      <c r="T2886">
        <v>154</v>
      </c>
      <c r="U2886">
        <v>48.2</v>
      </c>
      <c r="V2886">
        <v>20.324000000000002</v>
      </c>
      <c r="W2886">
        <v>0.81299999999999994</v>
      </c>
      <c r="X2886">
        <v>1</v>
      </c>
      <c r="Y2886">
        <v>3</v>
      </c>
      <c r="Z2886">
        <f>IF(AND(MIN(data!D2886:'data'!K2886, data!M2886:'data'!Y2886)&gt;=0, IF(data!L2886&lt;0, FALSE, data!L2886&lt;=95),COUNTA(data!D2886:'data'!Y2886)=22), 1, 0)</f>
        <v>0</v>
      </c>
      <c r="AA2886">
        <f>IF(data!D2886=3, IF(COUNTIFS(data!A:A, data!A2886, data!G:G, "&lt;&gt;2")=0, 1, 0), 0)</f>
        <v>0</v>
      </c>
      <c r="AB2886">
        <f>IF(AND(data!G2886=2, COUNTIFS(data!A:A, data!A2886, data!G:G, 2) = data!D2886), 1, 0)</f>
        <v>0</v>
      </c>
      <c r="AC2886" t="str">
        <f>IF(AB2886=1, data!D2886, "0")</f>
        <v>0</v>
      </c>
    </row>
    <row r="2887" spans="1:29" x14ac:dyDescent="0.25">
      <c r="A2887" s="1">
        <v>332201</v>
      </c>
      <c r="B2887">
        <v>1</v>
      </c>
      <c r="C2887" s="1" t="s">
        <v>2908</v>
      </c>
      <c r="D2887">
        <v>2</v>
      </c>
      <c r="E2887">
        <v>8</v>
      </c>
      <c r="F2887">
        <v>16</v>
      </c>
      <c r="G2887">
        <v>1</v>
      </c>
      <c r="H2887">
        <v>25</v>
      </c>
      <c r="I2887">
        <v>2</v>
      </c>
      <c r="J2887">
        <v>1</v>
      </c>
      <c r="K2887">
        <v>3</v>
      </c>
      <c r="L2887">
        <v>20</v>
      </c>
      <c r="M2887">
        <v>1</v>
      </c>
      <c r="N2887">
        <v>4</v>
      </c>
      <c r="O2887">
        <v>2</v>
      </c>
      <c r="P2887">
        <v>1</v>
      </c>
      <c r="Q2887">
        <v>20.288</v>
      </c>
      <c r="R2887">
        <v>-1</v>
      </c>
      <c r="S2887">
        <v>0</v>
      </c>
      <c r="T2887">
        <v>182.2</v>
      </c>
      <c r="U2887">
        <v>106.1</v>
      </c>
      <c r="V2887">
        <v>31.960999999999999</v>
      </c>
      <c r="W2887">
        <v>-1</v>
      </c>
      <c r="X2887">
        <v>2</v>
      </c>
      <c r="Y2887">
        <v>1</v>
      </c>
      <c r="Z2887">
        <f>IF(AND(MIN(data!D2887:'data'!K2887, data!M2887:'data'!Y2887)&gt;=0, IF(data!L2887&lt;0, FALSE, data!L2887&lt;=95),COUNTA(data!D2887:'data'!Y2887)=22), 1, 0)</f>
        <v>0</v>
      </c>
      <c r="AA2887">
        <f>IF(data!D2887=3, IF(COUNTIFS(data!A:A, data!A2887, data!G:G, "&lt;&gt;2")=0, 1, 0), 0)</f>
        <v>0</v>
      </c>
      <c r="AB2887">
        <f>IF(AND(data!G2887=2, COUNTIFS(data!A:A, data!A2887, data!G:G, 2) = data!D2887), 1, 0)</f>
        <v>0</v>
      </c>
      <c r="AC2887" t="str">
        <f>IF(AB2887=1, data!D2887, "0")</f>
        <v>0</v>
      </c>
    </row>
    <row r="2888" spans="1:29" x14ac:dyDescent="0.25">
      <c r="A2888" s="1">
        <v>332201</v>
      </c>
      <c r="B2888">
        <v>2</v>
      </c>
      <c r="C2888" s="1" t="s">
        <v>2909</v>
      </c>
      <c r="D2888">
        <v>2</v>
      </c>
      <c r="E2888">
        <v>8</v>
      </c>
      <c r="F2888">
        <v>16</v>
      </c>
      <c r="G2888">
        <v>2</v>
      </c>
      <c r="H2888">
        <v>26</v>
      </c>
      <c r="I2888">
        <v>2</v>
      </c>
      <c r="J2888">
        <v>1</v>
      </c>
      <c r="K2888">
        <v>4</v>
      </c>
      <c r="L2888">
        <v>20</v>
      </c>
      <c r="M2888">
        <v>1</v>
      </c>
      <c r="N2888">
        <v>4</v>
      </c>
      <c r="O2888">
        <v>2</v>
      </c>
      <c r="P2888">
        <v>2</v>
      </c>
      <c r="Q2888">
        <v>0</v>
      </c>
      <c r="R2888">
        <v>-1</v>
      </c>
      <c r="S2888">
        <v>1</v>
      </c>
      <c r="T2888">
        <v>167.1</v>
      </c>
      <c r="U2888">
        <v>-1</v>
      </c>
      <c r="V2888">
        <v>-1</v>
      </c>
      <c r="W2888">
        <v>-1</v>
      </c>
      <c r="X2888">
        <v>1</v>
      </c>
      <c r="Y2888">
        <v>3</v>
      </c>
      <c r="Z2888">
        <f>IF(AND(MIN(data!D2888:'data'!K2888, data!M2888:'data'!Y2888)&gt;=0, IF(data!L2888&lt;0, FALSE, data!L2888&lt;=95),COUNTA(data!D2888:'data'!Y2888)=22), 1, 0)</f>
        <v>0</v>
      </c>
      <c r="AA2888">
        <f>IF(data!D2888=3, IF(COUNTIFS(data!A:A, data!A2888, data!G:G, "&lt;&gt;2")=0, 1, 0), 0)</f>
        <v>0</v>
      </c>
      <c r="AB2888">
        <f>IF(AND(data!G2888=2, COUNTIFS(data!A:A, data!A2888, data!G:G, 2) = data!D2888), 1, 0)</f>
        <v>0</v>
      </c>
      <c r="AC2888" t="str">
        <f>IF(AB2888=1, data!D2888, "0")</f>
        <v>0</v>
      </c>
    </row>
    <row r="2889" spans="1:29" x14ac:dyDescent="0.25">
      <c r="A2889" s="1">
        <v>332341</v>
      </c>
      <c r="B2889">
        <v>1</v>
      </c>
      <c r="C2889" s="1" t="s">
        <v>2910</v>
      </c>
      <c r="D2889">
        <v>3</v>
      </c>
      <c r="E2889">
        <v>8</v>
      </c>
      <c r="F2889">
        <v>16</v>
      </c>
      <c r="G2889">
        <v>2</v>
      </c>
      <c r="H2889">
        <v>44</v>
      </c>
      <c r="I2889">
        <v>4</v>
      </c>
      <c r="J2889">
        <v>1</v>
      </c>
      <c r="K2889">
        <v>7</v>
      </c>
      <c r="L2889">
        <v>6</v>
      </c>
      <c r="M2889">
        <v>2</v>
      </c>
      <c r="N2889">
        <v>4</v>
      </c>
      <c r="O2889">
        <v>3</v>
      </c>
      <c r="P2889">
        <v>1</v>
      </c>
      <c r="Q2889">
        <v>0.40400000000000003</v>
      </c>
      <c r="R2889">
        <v>-1</v>
      </c>
      <c r="S2889">
        <v>5</v>
      </c>
      <c r="T2889">
        <v>164.1</v>
      </c>
      <c r="U2889">
        <v>58.6</v>
      </c>
      <c r="V2889">
        <v>21.760999999999999</v>
      </c>
      <c r="W2889">
        <v>0.7</v>
      </c>
      <c r="X2889">
        <v>2</v>
      </c>
      <c r="Y2889">
        <v>3</v>
      </c>
      <c r="Z2889">
        <f>IF(AND(MIN(data!D2889:'data'!K2889, data!M2889:'data'!Y2889)&gt;=0, IF(data!L2889&lt;0, FALSE, data!L2889&lt;=95),COUNTA(data!D2889:'data'!Y2889)=22), 1, 0)</f>
        <v>0</v>
      </c>
      <c r="AA2889">
        <f>IF(data!D2889=3, IF(COUNTIFS(data!A:A, data!A2889, data!G:G, "&lt;&gt;2")=0, 1, 0), 0)</f>
        <v>1</v>
      </c>
      <c r="AB2889">
        <f>IF(AND(data!G2889=2, COUNTIFS(data!A:A, data!A2889, data!G:G, 2) = data!D2889), 1, 0)</f>
        <v>1</v>
      </c>
      <c r="AC2889">
        <f>IF(AB2889=1, data!D2889, "0")</f>
        <v>3</v>
      </c>
    </row>
    <row r="2890" spans="1:29" x14ac:dyDescent="0.25">
      <c r="A2890" s="1">
        <v>332341</v>
      </c>
      <c r="B2890">
        <v>2</v>
      </c>
      <c r="C2890" s="1" t="s">
        <v>2911</v>
      </c>
      <c r="D2890">
        <v>3</v>
      </c>
      <c r="E2890">
        <v>8</v>
      </c>
      <c r="F2890">
        <v>16</v>
      </c>
      <c r="G2890">
        <v>2</v>
      </c>
      <c r="H2890">
        <v>14</v>
      </c>
      <c r="I2890">
        <v>-1</v>
      </c>
      <c r="J2890">
        <v>1</v>
      </c>
      <c r="K2890">
        <v>-1</v>
      </c>
      <c r="L2890">
        <v>6</v>
      </c>
      <c r="M2890">
        <v>1</v>
      </c>
      <c r="N2890">
        <v>-1</v>
      </c>
      <c r="O2890">
        <v>-1</v>
      </c>
      <c r="P2890">
        <v>-1</v>
      </c>
      <c r="Q2890">
        <v>-1</v>
      </c>
      <c r="R2890">
        <v>-1</v>
      </c>
      <c r="S2890">
        <v>3</v>
      </c>
      <c r="T2890">
        <v>159.80000000000001</v>
      </c>
      <c r="U2890">
        <v>-1</v>
      </c>
      <c r="V2890">
        <v>-1</v>
      </c>
      <c r="W2890">
        <v>-1</v>
      </c>
      <c r="X2890">
        <v>2</v>
      </c>
      <c r="Y2890">
        <v>1</v>
      </c>
      <c r="Z2890">
        <f>IF(AND(MIN(data!D2890:'data'!K2890, data!M2890:'data'!Y2890)&gt;=0, IF(data!L2890&lt;0, FALSE, data!L2890&lt;=95),COUNTA(data!D2890:'data'!Y2890)=22), 1, 0)</f>
        <v>0</v>
      </c>
      <c r="AA2890">
        <f>IF(data!D2890=3, IF(COUNTIFS(data!A:A, data!A2890, data!G:G, "&lt;&gt;2")=0, 1, 0), 0)</f>
        <v>1</v>
      </c>
      <c r="AB2890">
        <f>IF(AND(data!G2890=2, COUNTIFS(data!A:A, data!A2890, data!G:G, 2) = data!D2890), 1, 0)</f>
        <v>1</v>
      </c>
      <c r="AC2890">
        <f>IF(AB2890=1, data!D2890, "0")</f>
        <v>3</v>
      </c>
    </row>
    <row r="2891" spans="1:29" x14ac:dyDescent="0.25">
      <c r="A2891" s="1">
        <v>332341</v>
      </c>
      <c r="B2891">
        <v>3</v>
      </c>
      <c r="C2891" s="1" t="s">
        <v>2912</v>
      </c>
      <c r="D2891">
        <v>3</v>
      </c>
      <c r="E2891">
        <v>8</v>
      </c>
      <c r="F2891">
        <v>16</v>
      </c>
      <c r="G2891">
        <v>2</v>
      </c>
      <c r="H2891">
        <v>8</v>
      </c>
      <c r="I2891">
        <v>-1</v>
      </c>
      <c r="J2891">
        <v>1</v>
      </c>
      <c r="K2891">
        <v>-1</v>
      </c>
      <c r="L2891">
        <v>6</v>
      </c>
      <c r="M2891">
        <v>2</v>
      </c>
      <c r="N2891">
        <v>-1</v>
      </c>
      <c r="O2891">
        <v>-1</v>
      </c>
      <c r="P2891">
        <v>-1</v>
      </c>
      <c r="Q2891">
        <v>-1</v>
      </c>
      <c r="R2891">
        <v>-1</v>
      </c>
      <c r="S2891">
        <v>-2</v>
      </c>
      <c r="T2891">
        <v>120.4</v>
      </c>
      <c r="U2891">
        <v>20.100000000000001</v>
      </c>
      <c r="V2891">
        <v>13.866</v>
      </c>
      <c r="W2891">
        <v>-1</v>
      </c>
      <c r="X2891">
        <v>1</v>
      </c>
      <c r="Y2891">
        <v>3</v>
      </c>
      <c r="Z2891">
        <f>IF(AND(MIN(data!D2891:'data'!K2891, data!M2891:'data'!Y2891)&gt;=0, IF(data!L2891&lt;0, FALSE, data!L2891&lt;=95),COUNTA(data!D2891:'data'!Y2891)=22), 1, 0)</f>
        <v>0</v>
      </c>
      <c r="AA2891">
        <f>IF(data!D2891=3, IF(COUNTIFS(data!A:A, data!A2891, data!G:G, "&lt;&gt;2")=0, 1, 0), 0)</f>
        <v>1</v>
      </c>
      <c r="AB2891">
        <f>IF(AND(data!G2891=2, COUNTIFS(data!A:A, data!A2891, data!G:G, 2) = data!D2891), 1, 0)</f>
        <v>1</v>
      </c>
      <c r="AC2891">
        <f>IF(AB2891=1, data!D2891, "0")</f>
        <v>3</v>
      </c>
    </row>
    <row r="2892" spans="1:29" x14ac:dyDescent="0.25">
      <c r="A2892" s="1">
        <v>332371</v>
      </c>
      <c r="B2892">
        <v>1</v>
      </c>
      <c r="C2892" s="1" t="s">
        <v>2913</v>
      </c>
      <c r="D2892">
        <v>4</v>
      </c>
      <c r="E2892">
        <v>8</v>
      </c>
      <c r="F2892">
        <v>16</v>
      </c>
      <c r="G2892">
        <v>2</v>
      </c>
      <c r="H2892">
        <v>35</v>
      </c>
      <c r="I2892">
        <v>2</v>
      </c>
      <c r="J2892">
        <v>1</v>
      </c>
      <c r="K2892">
        <v>1</v>
      </c>
      <c r="L2892">
        <v>19</v>
      </c>
      <c r="M2892">
        <v>1</v>
      </c>
      <c r="N2892">
        <v>1</v>
      </c>
      <c r="O2892">
        <v>5</v>
      </c>
      <c r="P2892">
        <v>1</v>
      </c>
      <c r="Q2892">
        <v>0.40300000000000002</v>
      </c>
      <c r="R2892">
        <v>-1</v>
      </c>
      <c r="S2892">
        <v>0</v>
      </c>
      <c r="T2892">
        <v>169.3</v>
      </c>
      <c r="U2892">
        <v>59.6</v>
      </c>
      <c r="V2892">
        <v>20.794</v>
      </c>
      <c r="W2892">
        <v>0.76100000000000001</v>
      </c>
      <c r="X2892">
        <v>1</v>
      </c>
      <c r="Y2892">
        <v>3</v>
      </c>
      <c r="Z2892">
        <f>IF(AND(MIN(data!D2892:'data'!K2892, data!M2892:'data'!Y2892)&gt;=0, IF(data!L2892&lt;0, FALSE, data!L2892&lt;=95),COUNTA(data!D2892:'data'!Y2892)=22), 1, 0)</f>
        <v>0</v>
      </c>
      <c r="AA2892">
        <f>IF(data!D2892=3, IF(COUNTIFS(data!A:A, data!A2892, data!G:G, "&lt;&gt;2")=0, 1, 0), 0)</f>
        <v>0</v>
      </c>
      <c r="AB2892">
        <f>IF(AND(data!G2892=2, COUNTIFS(data!A:A, data!A2892, data!G:G, 2) = data!D2892), 1, 0)</f>
        <v>0</v>
      </c>
      <c r="AC2892" t="str">
        <f>IF(AB2892=1, data!D2892, "0")</f>
        <v>0</v>
      </c>
    </row>
    <row r="2893" spans="1:29" x14ac:dyDescent="0.25">
      <c r="A2893" s="1">
        <v>332371</v>
      </c>
      <c r="B2893">
        <v>2</v>
      </c>
      <c r="C2893" s="1" t="s">
        <v>2914</v>
      </c>
      <c r="D2893">
        <v>4</v>
      </c>
      <c r="E2893">
        <v>8</v>
      </c>
      <c r="F2893">
        <v>16</v>
      </c>
      <c r="G2893">
        <v>1</v>
      </c>
      <c r="H2893">
        <v>37</v>
      </c>
      <c r="I2893">
        <v>2</v>
      </c>
      <c r="J2893">
        <v>1</v>
      </c>
      <c r="K2893">
        <v>1</v>
      </c>
      <c r="L2893">
        <v>19</v>
      </c>
      <c r="M2893">
        <v>1</v>
      </c>
      <c r="N2893">
        <v>1</v>
      </c>
      <c r="O2893">
        <v>5</v>
      </c>
      <c r="P2893">
        <v>1</v>
      </c>
      <c r="Q2893">
        <v>9.8079999999999998</v>
      </c>
      <c r="R2893">
        <v>-1</v>
      </c>
      <c r="S2893">
        <v>0</v>
      </c>
      <c r="T2893">
        <v>187.1</v>
      </c>
      <c r="U2893">
        <v>74.400000000000006</v>
      </c>
      <c r="V2893">
        <v>21.253</v>
      </c>
      <c r="W2893">
        <v>0.79800000000000004</v>
      </c>
      <c r="X2893">
        <v>1</v>
      </c>
      <c r="Y2893">
        <v>3</v>
      </c>
      <c r="Z2893">
        <f>IF(AND(MIN(data!D2893:'data'!K2893, data!M2893:'data'!Y2893)&gt;=0, IF(data!L2893&lt;0, FALSE, data!L2893&lt;=95),COUNTA(data!D2893:'data'!Y2893)=22), 1, 0)</f>
        <v>0</v>
      </c>
      <c r="AA2893">
        <f>IF(data!D2893=3, IF(COUNTIFS(data!A:A, data!A2893, data!G:G, "&lt;&gt;2")=0, 1, 0), 0)</f>
        <v>0</v>
      </c>
      <c r="AB2893">
        <f>IF(AND(data!G2893=2, COUNTIFS(data!A:A, data!A2893, data!G:G, 2) = data!D2893), 1, 0)</f>
        <v>0</v>
      </c>
      <c r="AC2893" t="str">
        <f>IF(AB2893=1, data!D2893, "0")</f>
        <v>0</v>
      </c>
    </row>
    <row r="2894" spans="1:29" x14ac:dyDescent="0.25">
      <c r="A2894" s="1">
        <v>332371</v>
      </c>
      <c r="B2894">
        <v>3</v>
      </c>
      <c r="C2894" s="1" t="s">
        <v>2915</v>
      </c>
      <c r="D2894">
        <v>4</v>
      </c>
      <c r="E2894">
        <v>8</v>
      </c>
      <c r="F2894">
        <v>16</v>
      </c>
      <c r="G2894">
        <v>1</v>
      </c>
      <c r="H2894">
        <v>2</v>
      </c>
      <c r="I2894">
        <v>-1</v>
      </c>
      <c r="J2894">
        <v>1</v>
      </c>
      <c r="K2894">
        <v>-1</v>
      </c>
      <c r="L2894">
        <v>19</v>
      </c>
      <c r="M2894">
        <v>1</v>
      </c>
      <c r="N2894">
        <v>-1</v>
      </c>
      <c r="O2894">
        <v>-1</v>
      </c>
      <c r="P2894">
        <v>-1</v>
      </c>
      <c r="Q2894">
        <v>-1</v>
      </c>
      <c r="R2894">
        <v>-1</v>
      </c>
      <c r="S2894">
        <v>-2</v>
      </c>
      <c r="T2894">
        <v>90.4</v>
      </c>
      <c r="U2894">
        <v>15.5</v>
      </c>
      <c r="V2894">
        <v>18.966999999999999</v>
      </c>
      <c r="W2894">
        <v>-1</v>
      </c>
      <c r="X2894">
        <v>-2</v>
      </c>
      <c r="Y2894">
        <v>-2</v>
      </c>
      <c r="Z2894">
        <f>IF(AND(MIN(data!D2894:'data'!K2894, data!M2894:'data'!Y2894)&gt;=0, IF(data!L2894&lt;0, FALSE, data!L2894&lt;=95),COUNTA(data!D2894:'data'!Y2894)=22), 1, 0)</f>
        <v>0</v>
      </c>
      <c r="AA2894">
        <f>IF(data!D2894=3, IF(COUNTIFS(data!A:A, data!A2894, data!G:G, "&lt;&gt;2")=0, 1, 0), 0)</f>
        <v>0</v>
      </c>
      <c r="AB2894">
        <f>IF(AND(data!G2894=2, COUNTIFS(data!A:A, data!A2894, data!G:G, 2) = data!D2894), 1, 0)</f>
        <v>0</v>
      </c>
      <c r="AC2894" t="str">
        <f>IF(AB2894=1, data!D2894, "0")</f>
        <v>0</v>
      </c>
    </row>
    <row r="2895" spans="1:29" x14ac:dyDescent="0.25">
      <c r="A2895" s="1">
        <v>332371</v>
      </c>
      <c r="B2895">
        <v>4</v>
      </c>
      <c r="C2895" s="1" t="s">
        <v>2916</v>
      </c>
      <c r="D2895">
        <v>4</v>
      </c>
      <c r="E2895">
        <v>8</v>
      </c>
      <c r="F2895">
        <v>16</v>
      </c>
      <c r="G2895">
        <v>1</v>
      </c>
      <c r="H2895">
        <v>2</v>
      </c>
      <c r="I2895">
        <v>-1</v>
      </c>
      <c r="J2895">
        <v>1</v>
      </c>
      <c r="K2895">
        <v>-1</v>
      </c>
      <c r="L2895">
        <v>19</v>
      </c>
      <c r="M2895">
        <v>2</v>
      </c>
      <c r="N2895">
        <v>-1</v>
      </c>
      <c r="O2895">
        <v>-1</v>
      </c>
      <c r="P2895">
        <v>-1</v>
      </c>
      <c r="Q2895">
        <v>-1</v>
      </c>
      <c r="R2895">
        <v>-1</v>
      </c>
      <c r="S2895">
        <v>-2</v>
      </c>
      <c r="T2895">
        <v>90.2</v>
      </c>
      <c r="U2895">
        <v>15.4</v>
      </c>
      <c r="V2895">
        <v>18.928000000000001</v>
      </c>
      <c r="W2895">
        <v>-1</v>
      </c>
      <c r="X2895">
        <v>-2</v>
      </c>
      <c r="Y2895">
        <v>-2</v>
      </c>
      <c r="Z2895">
        <f>IF(AND(MIN(data!D2895:'data'!K2895, data!M2895:'data'!Y2895)&gt;=0, IF(data!L2895&lt;0, FALSE, data!L2895&lt;=95),COUNTA(data!D2895:'data'!Y2895)=22), 1, 0)</f>
        <v>0</v>
      </c>
      <c r="AA2895">
        <f>IF(data!D2895=3, IF(COUNTIFS(data!A:A, data!A2895, data!G:G, "&lt;&gt;2")=0, 1, 0), 0)</f>
        <v>0</v>
      </c>
      <c r="AB2895">
        <f>IF(AND(data!G2895=2, COUNTIFS(data!A:A, data!A2895, data!G:G, 2) = data!D2895), 1, 0)</f>
        <v>0</v>
      </c>
      <c r="AC2895" t="str">
        <f>IF(AB2895=1, data!D2895, "0")</f>
        <v>0</v>
      </c>
    </row>
    <row r="2896" spans="1:29" x14ac:dyDescent="0.25">
      <c r="A2896" s="1">
        <v>333151</v>
      </c>
      <c r="B2896">
        <v>1</v>
      </c>
      <c r="C2896" s="1" t="s">
        <v>2917</v>
      </c>
      <c r="D2896">
        <v>2</v>
      </c>
      <c r="E2896">
        <v>4</v>
      </c>
      <c r="F2896">
        <v>25</v>
      </c>
      <c r="G2896">
        <v>1</v>
      </c>
      <c r="H2896">
        <v>24</v>
      </c>
      <c r="I2896">
        <v>6</v>
      </c>
      <c r="J2896">
        <v>1</v>
      </c>
      <c r="K2896">
        <v>3</v>
      </c>
      <c r="L2896">
        <v>13</v>
      </c>
      <c r="M2896">
        <v>3</v>
      </c>
      <c r="N2896">
        <v>4</v>
      </c>
      <c r="O2896">
        <v>2</v>
      </c>
      <c r="P2896">
        <v>1</v>
      </c>
      <c r="Q2896">
        <v>2.2200000000000002</v>
      </c>
      <c r="R2896">
        <v>4</v>
      </c>
      <c r="S2896">
        <v>0</v>
      </c>
      <c r="T2896">
        <v>179.7</v>
      </c>
      <c r="U2896">
        <v>117.1</v>
      </c>
      <c r="V2896">
        <v>36.262999999999998</v>
      </c>
      <c r="W2896">
        <v>0.92500000000000004</v>
      </c>
      <c r="X2896">
        <v>2</v>
      </c>
      <c r="Y2896">
        <v>3</v>
      </c>
      <c r="Z2896">
        <f>IF(AND(MIN(data!D2896:'data'!K2896, data!M2896:'data'!Y2896)&gt;=0, IF(data!L2896&lt;0, FALSE, data!L2896&lt;=95),COUNTA(data!D2896:'data'!Y2896)=22), 1, 0)</f>
        <v>1</v>
      </c>
      <c r="AA2896">
        <f>IF(data!D2896=3, IF(COUNTIFS(data!A:A, data!A2896, data!G:G, "&lt;&gt;2")=0, 1, 0), 0)</f>
        <v>0</v>
      </c>
      <c r="AB2896">
        <f>IF(AND(data!G2896=2, COUNTIFS(data!A:A, data!A2896, data!G:G, 2) = data!D2896), 1, 0)</f>
        <v>0</v>
      </c>
      <c r="AC2896" t="str">
        <f>IF(AB2896=1, data!D2896, "0")</f>
        <v>0</v>
      </c>
    </row>
    <row r="2897" spans="1:29" x14ac:dyDescent="0.25">
      <c r="A2897" s="1">
        <v>333151</v>
      </c>
      <c r="B2897">
        <v>2</v>
      </c>
      <c r="C2897" s="1" t="s">
        <v>2918</v>
      </c>
      <c r="D2897">
        <v>2</v>
      </c>
      <c r="E2897">
        <v>4</v>
      </c>
      <c r="F2897">
        <v>25</v>
      </c>
      <c r="G2897">
        <v>2</v>
      </c>
      <c r="H2897">
        <v>20</v>
      </c>
      <c r="I2897">
        <v>6</v>
      </c>
      <c r="J2897">
        <v>1</v>
      </c>
      <c r="K2897">
        <v>4</v>
      </c>
      <c r="L2897">
        <v>13</v>
      </c>
      <c r="M2897">
        <v>2</v>
      </c>
      <c r="N2897">
        <v>4</v>
      </c>
      <c r="O2897">
        <v>2</v>
      </c>
      <c r="P2897">
        <v>1</v>
      </c>
      <c r="Q2897">
        <v>2.48</v>
      </c>
      <c r="R2897">
        <v>4</v>
      </c>
      <c r="S2897">
        <v>5</v>
      </c>
      <c r="T2897">
        <v>159.5</v>
      </c>
      <c r="U2897">
        <v>48.1</v>
      </c>
      <c r="V2897">
        <v>18.907</v>
      </c>
      <c r="W2897">
        <v>0.69799999999999995</v>
      </c>
      <c r="X2897">
        <v>1</v>
      </c>
      <c r="Y2897">
        <v>3</v>
      </c>
      <c r="Z2897">
        <f>IF(AND(MIN(data!D2897:'data'!K2897, data!M2897:'data'!Y2897)&gt;=0, IF(data!L2897&lt;0, FALSE, data!L2897&lt;=95),COUNTA(data!D2897:'data'!Y2897)=22), 1, 0)</f>
        <v>1</v>
      </c>
      <c r="AA2897">
        <f>IF(data!D2897=3, IF(COUNTIFS(data!A:A, data!A2897, data!G:G, "&lt;&gt;2")=0, 1, 0), 0)</f>
        <v>0</v>
      </c>
      <c r="AB2897">
        <f>IF(AND(data!G2897=2, COUNTIFS(data!A:A, data!A2897, data!G:G, 2) = data!D2897), 1, 0)</f>
        <v>0</v>
      </c>
      <c r="AC2897" t="str">
        <f>IF(AB2897=1, data!D2897, "0")</f>
        <v>0</v>
      </c>
    </row>
    <row r="2898" spans="1:29" x14ac:dyDescent="0.25">
      <c r="A2898" s="1">
        <v>333181</v>
      </c>
      <c r="B2898">
        <v>1</v>
      </c>
      <c r="C2898" s="1" t="s">
        <v>2919</v>
      </c>
      <c r="D2898">
        <v>4</v>
      </c>
      <c r="E2898">
        <v>4</v>
      </c>
      <c r="F2898">
        <v>25</v>
      </c>
      <c r="G2898">
        <v>2</v>
      </c>
      <c r="H2898">
        <v>21</v>
      </c>
      <c r="I2898">
        <v>1</v>
      </c>
      <c r="J2898">
        <v>1</v>
      </c>
      <c r="K2898">
        <v>2</v>
      </c>
      <c r="L2898">
        <v>9</v>
      </c>
      <c r="M2898">
        <v>2</v>
      </c>
      <c r="N2898">
        <v>1</v>
      </c>
      <c r="O2898">
        <v>5</v>
      </c>
      <c r="P2898">
        <v>1</v>
      </c>
      <c r="Q2898">
        <v>9.2609999999999992</v>
      </c>
      <c r="R2898">
        <v>4</v>
      </c>
      <c r="S2898">
        <v>1</v>
      </c>
      <c r="T2898">
        <v>159.30000000000001</v>
      </c>
      <c r="U2898">
        <v>63.2</v>
      </c>
      <c r="V2898">
        <v>24.905000000000001</v>
      </c>
      <c r="W2898">
        <v>0.66400000000000003</v>
      </c>
      <c r="X2898">
        <v>1</v>
      </c>
      <c r="Y2898">
        <v>3</v>
      </c>
      <c r="Z2898">
        <f>IF(AND(MIN(data!D2898:'data'!K2898, data!M2898:'data'!Y2898)&gt;=0, IF(data!L2898&lt;0, FALSE, data!L2898&lt;=95),COUNTA(data!D2898:'data'!Y2898)=22), 1, 0)</f>
        <v>1</v>
      </c>
      <c r="AA2898">
        <f>IF(data!D2898=3, IF(COUNTIFS(data!A:A, data!A2898, data!G:G, "&lt;&gt;2")=0, 1, 0), 0)</f>
        <v>0</v>
      </c>
      <c r="AB2898">
        <f>IF(AND(data!G2898=2, COUNTIFS(data!A:A, data!A2898, data!G:G, 2) = data!D2898), 1, 0)</f>
        <v>0</v>
      </c>
      <c r="AC2898" t="str">
        <f>IF(AB2898=1, data!D2898, "0")</f>
        <v>0</v>
      </c>
    </row>
    <row r="2899" spans="1:29" x14ac:dyDescent="0.25">
      <c r="A2899" s="1">
        <v>333181</v>
      </c>
      <c r="B2899">
        <v>2</v>
      </c>
      <c r="C2899" s="1" t="s">
        <v>2920</v>
      </c>
      <c r="D2899">
        <v>4</v>
      </c>
      <c r="E2899">
        <v>4</v>
      </c>
      <c r="F2899">
        <v>25</v>
      </c>
      <c r="G2899">
        <v>2</v>
      </c>
      <c r="H2899">
        <v>20</v>
      </c>
      <c r="I2899">
        <v>1</v>
      </c>
      <c r="J2899">
        <v>1</v>
      </c>
      <c r="K2899">
        <v>2</v>
      </c>
      <c r="L2899">
        <v>9</v>
      </c>
      <c r="M2899">
        <v>2</v>
      </c>
      <c r="N2899">
        <v>1</v>
      </c>
      <c r="O2899">
        <v>5</v>
      </c>
      <c r="P2899">
        <v>1</v>
      </c>
      <c r="Q2899">
        <v>4.7590000000000003</v>
      </c>
      <c r="R2899">
        <v>4</v>
      </c>
      <c r="S2899">
        <v>0</v>
      </c>
      <c r="T2899">
        <v>169.2</v>
      </c>
      <c r="U2899">
        <v>61.2</v>
      </c>
      <c r="V2899">
        <v>21.376999999999999</v>
      </c>
      <c r="W2899">
        <v>0.71</v>
      </c>
      <c r="X2899">
        <v>1</v>
      </c>
      <c r="Y2899">
        <v>3</v>
      </c>
      <c r="Z2899">
        <f>IF(AND(MIN(data!D2899:'data'!K2899, data!M2899:'data'!Y2899)&gt;=0, IF(data!L2899&lt;0, FALSE, data!L2899&lt;=95),COUNTA(data!D2899:'data'!Y2899)=22), 1, 0)</f>
        <v>1</v>
      </c>
      <c r="AA2899">
        <f>IF(data!D2899=3, IF(COUNTIFS(data!A:A, data!A2899, data!G:G, "&lt;&gt;2")=0, 1, 0), 0)</f>
        <v>0</v>
      </c>
      <c r="AB2899">
        <f>IF(AND(data!G2899=2, COUNTIFS(data!A:A, data!A2899, data!G:G, 2) = data!D2899), 1, 0)</f>
        <v>0</v>
      </c>
      <c r="AC2899" t="str">
        <f>IF(AB2899=1, data!D2899, "0")</f>
        <v>0</v>
      </c>
    </row>
    <row r="2900" spans="1:29" x14ac:dyDescent="0.25">
      <c r="A2900" s="1">
        <v>333181</v>
      </c>
      <c r="B2900">
        <v>3</v>
      </c>
      <c r="C2900" s="1" t="s">
        <v>2921</v>
      </c>
      <c r="D2900">
        <v>4</v>
      </c>
      <c r="E2900">
        <v>4</v>
      </c>
      <c r="F2900">
        <v>25</v>
      </c>
      <c r="G2900">
        <v>2</v>
      </c>
      <c r="H2900">
        <v>20</v>
      </c>
      <c r="I2900">
        <v>1</v>
      </c>
      <c r="J2900">
        <v>1</v>
      </c>
      <c r="K2900">
        <v>2</v>
      </c>
      <c r="L2900">
        <v>9</v>
      </c>
      <c r="M2900">
        <v>2</v>
      </c>
      <c r="N2900">
        <v>1</v>
      </c>
      <c r="O2900">
        <v>5</v>
      </c>
      <c r="P2900">
        <v>1</v>
      </c>
      <c r="Q2900">
        <v>7.9329999999999998</v>
      </c>
      <c r="R2900">
        <v>4</v>
      </c>
      <c r="S2900">
        <v>0</v>
      </c>
      <c r="T2900">
        <v>150.69999999999999</v>
      </c>
      <c r="U2900">
        <v>49.1</v>
      </c>
      <c r="V2900">
        <v>21.62</v>
      </c>
      <c r="W2900">
        <v>0.68600000000000005</v>
      </c>
      <c r="X2900">
        <v>1</v>
      </c>
      <c r="Y2900">
        <v>3</v>
      </c>
      <c r="Z2900">
        <f>IF(AND(MIN(data!D2900:'data'!K2900, data!M2900:'data'!Y2900)&gt;=0, IF(data!L2900&lt;0, FALSE, data!L2900&lt;=95),COUNTA(data!D2900:'data'!Y2900)=22), 1, 0)</f>
        <v>1</v>
      </c>
      <c r="AA2900">
        <f>IF(data!D2900=3, IF(COUNTIFS(data!A:A, data!A2900, data!G:G, "&lt;&gt;2")=0, 1, 0), 0)</f>
        <v>0</v>
      </c>
      <c r="AB2900">
        <f>IF(AND(data!G2900=2, COUNTIFS(data!A:A, data!A2900, data!G:G, 2) = data!D2900), 1, 0)</f>
        <v>0</v>
      </c>
      <c r="AC2900" t="str">
        <f>IF(AB2900=1, data!D2900, "0")</f>
        <v>0</v>
      </c>
    </row>
    <row r="2901" spans="1:29" x14ac:dyDescent="0.25">
      <c r="A2901" s="1">
        <v>333181</v>
      </c>
      <c r="B2901">
        <v>4</v>
      </c>
      <c r="C2901" s="1" t="s">
        <v>2922</v>
      </c>
      <c r="D2901">
        <v>4</v>
      </c>
      <c r="E2901">
        <v>4</v>
      </c>
      <c r="F2901">
        <v>25</v>
      </c>
      <c r="G2901">
        <v>1</v>
      </c>
      <c r="H2901">
        <v>21</v>
      </c>
      <c r="I2901">
        <v>1</v>
      </c>
      <c r="J2901">
        <v>1</v>
      </c>
      <c r="K2901">
        <v>2</v>
      </c>
      <c r="L2901">
        <v>9</v>
      </c>
      <c r="M2901">
        <v>1</v>
      </c>
      <c r="N2901">
        <v>1</v>
      </c>
      <c r="O2901">
        <v>5</v>
      </c>
      <c r="P2901">
        <v>1</v>
      </c>
      <c r="Q2901">
        <v>9.9499999999999993</v>
      </c>
      <c r="R2901">
        <v>4</v>
      </c>
      <c r="S2901">
        <v>1</v>
      </c>
      <c r="T2901">
        <v>188.2</v>
      </c>
      <c r="U2901">
        <v>66.8</v>
      </c>
      <c r="V2901">
        <v>18.86</v>
      </c>
      <c r="W2901">
        <v>0.73599999999999999</v>
      </c>
      <c r="X2901">
        <v>1</v>
      </c>
      <c r="Y2901">
        <v>3</v>
      </c>
      <c r="Z2901">
        <f>IF(AND(MIN(data!D2901:'data'!K2901, data!M2901:'data'!Y2901)&gt;=0, IF(data!L2901&lt;0, FALSE, data!L2901&lt;=95),COUNTA(data!D2901:'data'!Y2901)=22), 1, 0)</f>
        <v>1</v>
      </c>
      <c r="AA2901">
        <f>IF(data!D2901=3, IF(COUNTIFS(data!A:A, data!A2901, data!G:G, "&lt;&gt;2")=0, 1, 0), 0)</f>
        <v>0</v>
      </c>
      <c r="AB2901">
        <f>IF(AND(data!G2901=2, COUNTIFS(data!A:A, data!A2901, data!G:G, 2) = data!D2901), 1, 0)</f>
        <v>0</v>
      </c>
      <c r="AC2901" t="str">
        <f>IF(AB2901=1, data!D2901, "0")</f>
        <v>0</v>
      </c>
    </row>
    <row r="2902" spans="1:29" x14ac:dyDescent="0.25">
      <c r="A2902" s="1">
        <v>333251</v>
      </c>
      <c r="B2902">
        <v>1</v>
      </c>
      <c r="C2902" s="1" t="s">
        <v>2923</v>
      </c>
      <c r="D2902">
        <v>5</v>
      </c>
      <c r="E2902">
        <v>4</v>
      </c>
      <c r="F2902">
        <v>25</v>
      </c>
      <c r="G2902">
        <v>1</v>
      </c>
      <c r="H2902">
        <v>22</v>
      </c>
      <c r="I2902">
        <v>1</v>
      </c>
      <c r="J2902">
        <v>1</v>
      </c>
      <c r="K2902">
        <v>3</v>
      </c>
      <c r="L2902">
        <v>-1</v>
      </c>
      <c r="M2902">
        <v>1</v>
      </c>
      <c r="N2902">
        <v>1</v>
      </c>
      <c r="O2902">
        <v>5</v>
      </c>
      <c r="P2902">
        <v>1</v>
      </c>
      <c r="Q2902">
        <v>65.69</v>
      </c>
      <c r="R2902">
        <v>4</v>
      </c>
      <c r="S2902">
        <v>0</v>
      </c>
      <c r="T2902">
        <v>176.1</v>
      </c>
      <c r="U2902">
        <v>82.8</v>
      </c>
      <c r="V2902">
        <v>26.7</v>
      </c>
      <c r="W2902">
        <v>0.81899999999999995</v>
      </c>
      <c r="X2902">
        <v>1</v>
      </c>
      <c r="Y2902">
        <v>2</v>
      </c>
      <c r="Z2902">
        <f>IF(AND(MIN(data!D2902:'data'!K2902, data!M2902:'data'!Y2902)&gt;=0, IF(data!L2902&lt;0, FALSE, data!L2902&lt;=95),COUNTA(data!D2902:'data'!Y2902)=22), 1, 0)</f>
        <v>0</v>
      </c>
      <c r="AA2902">
        <f>IF(data!D2902=3, IF(COUNTIFS(data!A:A, data!A2902, data!G:G, "&lt;&gt;2")=0, 1, 0), 0)</f>
        <v>0</v>
      </c>
      <c r="AB2902">
        <f>IF(AND(data!G2902=2, COUNTIFS(data!A:A, data!A2902, data!G:G, 2) = data!D2902), 1, 0)</f>
        <v>0</v>
      </c>
      <c r="AC2902" t="str">
        <f>IF(AB2902=1, data!D2902, "0")</f>
        <v>0</v>
      </c>
    </row>
    <row r="2903" spans="1:29" x14ac:dyDescent="0.25">
      <c r="A2903" s="1">
        <v>333251</v>
      </c>
      <c r="B2903">
        <v>2</v>
      </c>
      <c r="C2903" s="1" t="s">
        <v>2924</v>
      </c>
      <c r="D2903">
        <v>5</v>
      </c>
      <c r="E2903">
        <v>4</v>
      </c>
      <c r="F2903">
        <v>25</v>
      </c>
      <c r="G2903">
        <v>1</v>
      </c>
      <c r="H2903">
        <v>20</v>
      </c>
      <c r="I2903">
        <v>1</v>
      </c>
      <c r="J2903">
        <v>1</v>
      </c>
      <c r="K2903">
        <v>3</v>
      </c>
      <c r="L2903">
        <v>-1</v>
      </c>
      <c r="M2903">
        <v>3</v>
      </c>
      <c r="N2903">
        <v>4</v>
      </c>
      <c r="O2903">
        <v>2</v>
      </c>
      <c r="P2903">
        <v>1</v>
      </c>
      <c r="Q2903">
        <v>108.4</v>
      </c>
      <c r="R2903">
        <v>3</v>
      </c>
      <c r="S2903">
        <v>0</v>
      </c>
      <c r="T2903">
        <v>172.2</v>
      </c>
      <c r="U2903">
        <v>71.900000000000006</v>
      </c>
      <c r="V2903">
        <v>24.247</v>
      </c>
      <c r="W2903">
        <v>0.84299999999999997</v>
      </c>
      <c r="X2903">
        <v>1</v>
      </c>
      <c r="Y2903">
        <v>3</v>
      </c>
      <c r="Z2903">
        <f>IF(AND(MIN(data!D2903:'data'!K2903, data!M2903:'data'!Y2903)&gt;=0, IF(data!L2903&lt;0, FALSE, data!L2903&lt;=95),COUNTA(data!D2903:'data'!Y2903)=22), 1, 0)</f>
        <v>0</v>
      </c>
      <c r="AA2903">
        <f>IF(data!D2903=3, IF(COUNTIFS(data!A:A, data!A2903, data!G:G, "&lt;&gt;2")=0, 1, 0), 0)</f>
        <v>0</v>
      </c>
      <c r="AB2903">
        <f>IF(AND(data!G2903=2, COUNTIFS(data!A:A, data!A2903, data!G:G, 2) = data!D2903), 1, 0)</f>
        <v>0</v>
      </c>
      <c r="AC2903" t="str">
        <f>IF(AB2903=1, data!D2903, "0")</f>
        <v>0</v>
      </c>
    </row>
    <row r="2904" spans="1:29" x14ac:dyDescent="0.25">
      <c r="A2904" s="1">
        <v>333251</v>
      </c>
      <c r="B2904">
        <v>3</v>
      </c>
      <c r="C2904" s="1" t="s">
        <v>2925</v>
      </c>
      <c r="D2904">
        <v>5</v>
      </c>
      <c r="E2904">
        <v>4</v>
      </c>
      <c r="F2904">
        <v>25</v>
      </c>
      <c r="G2904">
        <v>1</v>
      </c>
      <c r="H2904">
        <v>21</v>
      </c>
      <c r="I2904">
        <v>1</v>
      </c>
      <c r="J2904">
        <v>1</v>
      </c>
      <c r="K2904">
        <v>2</v>
      </c>
      <c r="L2904">
        <v>-1</v>
      </c>
      <c r="M2904">
        <v>2</v>
      </c>
      <c r="N2904">
        <v>1</v>
      </c>
      <c r="O2904">
        <v>5</v>
      </c>
      <c r="P2904">
        <v>1</v>
      </c>
      <c r="Q2904">
        <v>50.02</v>
      </c>
      <c r="R2904">
        <v>3</v>
      </c>
      <c r="S2904">
        <v>0</v>
      </c>
      <c r="T2904">
        <v>187.2</v>
      </c>
      <c r="U2904">
        <v>65.900000000000006</v>
      </c>
      <c r="V2904">
        <v>18.805</v>
      </c>
      <c r="W2904">
        <v>0.79100000000000004</v>
      </c>
      <c r="X2904">
        <v>3</v>
      </c>
      <c r="Y2904">
        <v>3</v>
      </c>
      <c r="Z2904">
        <f>IF(AND(MIN(data!D2904:'data'!K2904, data!M2904:'data'!Y2904)&gt;=0, IF(data!L2904&lt;0, FALSE, data!L2904&lt;=95),COUNTA(data!D2904:'data'!Y2904)=22), 1, 0)</f>
        <v>0</v>
      </c>
      <c r="AA2904">
        <f>IF(data!D2904=3, IF(COUNTIFS(data!A:A, data!A2904, data!G:G, "&lt;&gt;2")=0, 1, 0), 0)</f>
        <v>0</v>
      </c>
      <c r="AB2904">
        <f>IF(AND(data!G2904=2, COUNTIFS(data!A:A, data!A2904, data!G:G, 2) = data!D2904), 1, 0)</f>
        <v>0</v>
      </c>
      <c r="AC2904" t="str">
        <f>IF(AB2904=1, data!D2904, "0")</f>
        <v>0</v>
      </c>
    </row>
    <row r="2905" spans="1:29" x14ac:dyDescent="0.25">
      <c r="A2905" s="1">
        <v>333251</v>
      </c>
      <c r="B2905">
        <v>4</v>
      </c>
      <c r="C2905" s="1" t="s">
        <v>2926</v>
      </c>
      <c r="D2905">
        <v>5</v>
      </c>
      <c r="E2905">
        <v>4</v>
      </c>
      <c r="F2905">
        <v>25</v>
      </c>
      <c r="G2905">
        <v>1</v>
      </c>
      <c r="H2905">
        <v>21</v>
      </c>
      <c r="I2905">
        <v>1</v>
      </c>
      <c r="J2905">
        <v>1</v>
      </c>
      <c r="K2905">
        <v>3</v>
      </c>
      <c r="L2905">
        <v>-1</v>
      </c>
      <c r="M2905">
        <v>1</v>
      </c>
      <c r="N2905">
        <v>1</v>
      </c>
      <c r="O2905">
        <v>5</v>
      </c>
      <c r="P2905">
        <v>1</v>
      </c>
      <c r="Q2905">
        <v>56</v>
      </c>
      <c r="R2905">
        <v>3</v>
      </c>
      <c r="S2905">
        <v>1</v>
      </c>
      <c r="T2905">
        <v>173.8</v>
      </c>
      <c r="U2905">
        <v>85.3</v>
      </c>
      <c r="V2905">
        <v>28.239000000000001</v>
      </c>
      <c r="W2905">
        <v>0.88600000000000001</v>
      </c>
      <c r="X2905">
        <v>2</v>
      </c>
      <c r="Y2905">
        <v>1</v>
      </c>
      <c r="Z2905">
        <f>IF(AND(MIN(data!D2905:'data'!K2905, data!M2905:'data'!Y2905)&gt;=0, IF(data!L2905&lt;0, FALSE, data!L2905&lt;=95),COUNTA(data!D2905:'data'!Y2905)=22), 1, 0)</f>
        <v>0</v>
      </c>
      <c r="AA2905">
        <f>IF(data!D2905=3, IF(COUNTIFS(data!A:A, data!A2905, data!G:G, "&lt;&gt;2")=0, 1, 0), 0)</f>
        <v>0</v>
      </c>
      <c r="AB2905">
        <f>IF(AND(data!G2905=2, COUNTIFS(data!A:A, data!A2905, data!G:G, 2) = data!D2905), 1, 0)</f>
        <v>0</v>
      </c>
      <c r="AC2905" t="str">
        <f>IF(AB2905=1, data!D2905, "0")</f>
        <v>0</v>
      </c>
    </row>
    <row r="2906" spans="1:29" x14ac:dyDescent="0.25">
      <c r="A2906" s="1">
        <v>333251</v>
      </c>
      <c r="B2906">
        <v>5</v>
      </c>
      <c r="C2906" s="1" t="s">
        <v>2927</v>
      </c>
      <c r="D2906">
        <v>5</v>
      </c>
      <c r="E2906">
        <v>4</v>
      </c>
      <c r="F2906">
        <v>25</v>
      </c>
      <c r="G2906">
        <v>1</v>
      </c>
      <c r="H2906">
        <v>21</v>
      </c>
      <c r="I2906">
        <v>1</v>
      </c>
      <c r="J2906">
        <v>1</v>
      </c>
      <c r="K2906">
        <v>3</v>
      </c>
      <c r="L2906">
        <v>-1</v>
      </c>
      <c r="M2906">
        <v>2</v>
      </c>
      <c r="N2906">
        <v>1</v>
      </c>
      <c r="O2906">
        <v>5</v>
      </c>
      <c r="P2906">
        <v>1</v>
      </c>
      <c r="Q2906">
        <v>46.5</v>
      </c>
      <c r="R2906">
        <v>3</v>
      </c>
      <c r="S2906">
        <v>1</v>
      </c>
      <c r="T2906">
        <v>174</v>
      </c>
      <c r="U2906">
        <v>72.7</v>
      </c>
      <c r="V2906">
        <v>24.012</v>
      </c>
      <c r="W2906">
        <v>0.82699999999999996</v>
      </c>
      <c r="X2906">
        <v>2</v>
      </c>
      <c r="Y2906">
        <v>1</v>
      </c>
      <c r="Z2906">
        <f>IF(AND(MIN(data!D2906:'data'!K2906, data!M2906:'data'!Y2906)&gt;=0, IF(data!L2906&lt;0, FALSE, data!L2906&lt;=95),COUNTA(data!D2906:'data'!Y2906)=22), 1, 0)</f>
        <v>0</v>
      </c>
      <c r="AA2906">
        <f>IF(data!D2906=3, IF(COUNTIFS(data!A:A, data!A2906, data!G:G, "&lt;&gt;2")=0, 1, 0), 0)</f>
        <v>0</v>
      </c>
      <c r="AB2906">
        <f>IF(AND(data!G2906=2, COUNTIFS(data!A:A, data!A2906, data!G:G, 2) = data!D2906), 1, 0)</f>
        <v>0</v>
      </c>
      <c r="AC2906" t="str">
        <f>IF(AB2906=1, data!D2906, "0")</f>
        <v>0</v>
      </c>
    </row>
    <row r="2907" spans="1:29" x14ac:dyDescent="0.25">
      <c r="A2907" s="1">
        <v>333271</v>
      </c>
      <c r="B2907">
        <v>1</v>
      </c>
      <c r="C2907" s="1" t="s">
        <v>2928</v>
      </c>
      <c r="D2907">
        <v>1</v>
      </c>
      <c r="E2907">
        <v>4</v>
      </c>
      <c r="F2907">
        <v>25</v>
      </c>
      <c r="G2907">
        <v>1</v>
      </c>
      <c r="H2907">
        <v>88</v>
      </c>
      <c r="I2907">
        <v>5</v>
      </c>
      <c r="J2907">
        <v>1</v>
      </c>
      <c r="K2907">
        <v>4</v>
      </c>
      <c r="L2907">
        <v>6</v>
      </c>
      <c r="M2907">
        <v>2</v>
      </c>
      <c r="N2907">
        <v>2</v>
      </c>
      <c r="O2907">
        <v>5</v>
      </c>
      <c r="P2907">
        <v>1</v>
      </c>
      <c r="Q2907">
        <v>2.19</v>
      </c>
      <c r="R2907">
        <v>-1</v>
      </c>
      <c r="S2907">
        <v>3</v>
      </c>
      <c r="T2907">
        <v>-1</v>
      </c>
      <c r="U2907">
        <v>73.2</v>
      </c>
      <c r="V2907">
        <v>-1</v>
      </c>
      <c r="W2907">
        <v>0.90700000000000003</v>
      </c>
      <c r="X2907">
        <v>1</v>
      </c>
      <c r="Y2907">
        <v>3</v>
      </c>
      <c r="Z2907">
        <f>IF(AND(MIN(data!D2907:'data'!K2907, data!M2907:'data'!Y2907)&gt;=0, IF(data!L2907&lt;0, FALSE, data!L2907&lt;=95),COUNTA(data!D2907:'data'!Y2907)=22), 1, 0)</f>
        <v>0</v>
      </c>
      <c r="AA2907">
        <f>IF(data!D2907=3, IF(COUNTIFS(data!A:A, data!A2907, data!G:G, "&lt;&gt;2")=0, 1, 0), 0)</f>
        <v>0</v>
      </c>
      <c r="AB2907">
        <f>IF(AND(data!G2907=2, COUNTIFS(data!A:A, data!A2907, data!G:G, 2) = data!D2907), 1, 0)</f>
        <v>0</v>
      </c>
      <c r="AC2907" t="str">
        <f>IF(AB2907=1, data!D2907, "0")</f>
        <v>0</v>
      </c>
    </row>
    <row r="2908" spans="1:29" x14ac:dyDescent="0.25">
      <c r="A2908" s="1">
        <v>333341</v>
      </c>
      <c r="B2908">
        <v>1</v>
      </c>
      <c r="C2908" s="1" t="s">
        <v>2929</v>
      </c>
      <c r="D2908">
        <v>1</v>
      </c>
      <c r="E2908">
        <v>4</v>
      </c>
      <c r="F2908">
        <v>25</v>
      </c>
      <c r="G2908">
        <v>1</v>
      </c>
      <c r="H2908">
        <v>44</v>
      </c>
      <c r="I2908">
        <v>2</v>
      </c>
      <c r="J2908">
        <v>1</v>
      </c>
      <c r="K2908">
        <v>2</v>
      </c>
      <c r="L2908">
        <v>96</v>
      </c>
      <c r="M2908">
        <v>2</v>
      </c>
      <c r="N2908">
        <v>3</v>
      </c>
      <c r="O2908">
        <v>5</v>
      </c>
      <c r="P2908">
        <v>1</v>
      </c>
      <c r="Q2908">
        <v>38.74</v>
      </c>
      <c r="R2908">
        <v>-1</v>
      </c>
      <c r="S2908">
        <v>2</v>
      </c>
      <c r="T2908">
        <v>169.7</v>
      </c>
      <c r="U2908">
        <v>101.4</v>
      </c>
      <c r="V2908">
        <v>35.210999999999999</v>
      </c>
      <c r="W2908">
        <v>1.0009999999999999</v>
      </c>
      <c r="X2908">
        <v>2</v>
      </c>
      <c r="Y2908">
        <v>1</v>
      </c>
      <c r="Z2908">
        <f>IF(AND(MIN(data!D2908:'data'!K2908, data!M2908:'data'!Y2908)&gt;=0, IF(data!L2908&lt;0, FALSE, data!L2908&lt;=95),COUNTA(data!D2908:'data'!Y2908)=22), 1, 0)</f>
        <v>0</v>
      </c>
      <c r="AA2908">
        <f>IF(data!D2908=3, IF(COUNTIFS(data!A:A, data!A2908, data!G:G, "&lt;&gt;2")=0, 1, 0), 0)</f>
        <v>0</v>
      </c>
      <c r="AB2908">
        <f>IF(AND(data!G2908=2, COUNTIFS(data!A:A, data!A2908, data!G:G, 2) = data!D2908), 1, 0)</f>
        <v>0</v>
      </c>
      <c r="AC2908" t="str">
        <f>IF(AB2908=1, data!D2908, "0")</f>
        <v>0</v>
      </c>
    </row>
    <row r="2909" spans="1:29" x14ac:dyDescent="0.25">
      <c r="A2909" s="1">
        <v>333371</v>
      </c>
      <c r="B2909">
        <v>1</v>
      </c>
      <c r="C2909" s="1" t="s">
        <v>2930</v>
      </c>
      <c r="D2909">
        <v>1</v>
      </c>
      <c r="E2909">
        <v>4</v>
      </c>
      <c r="F2909">
        <v>25</v>
      </c>
      <c r="G2909">
        <v>2</v>
      </c>
      <c r="H2909">
        <v>79</v>
      </c>
      <c r="I2909">
        <v>5</v>
      </c>
      <c r="J2909">
        <v>1</v>
      </c>
      <c r="K2909">
        <v>7</v>
      </c>
      <c r="L2909">
        <v>6</v>
      </c>
      <c r="M2909">
        <v>3</v>
      </c>
      <c r="N2909">
        <v>3</v>
      </c>
      <c r="O2909">
        <v>5</v>
      </c>
      <c r="P2909">
        <v>1</v>
      </c>
      <c r="Q2909">
        <v>7.5579999999999998</v>
      </c>
      <c r="R2909">
        <v>-1</v>
      </c>
      <c r="S2909">
        <v>0</v>
      </c>
      <c r="T2909">
        <v>-1</v>
      </c>
      <c r="U2909">
        <v>78.7</v>
      </c>
      <c r="V2909">
        <v>-1</v>
      </c>
      <c r="W2909">
        <v>0.95299999999999996</v>
      </c>
      <c r="X2909">
        <v>-8</v>
      </c>
      <c r="Y2909">
        <v>3</v>
      </c>
      <c r="Z2909">
        <f>IF(AND(MIN(data!D2909:'data'!K2909, data!M2909:'data'!Y2909)&gt;=0, IF(data!L2909&lt;0, FALSE, data!L2909&lt;=95),COUNTA(data!D2909:'data'!Y2909)=22), 1, 0)</f>
        <v>0</v>
      </c>
      <c r="AA2909">
        <f>IF(data!D2909=3, IF(COUNTIFS(data!A:A, data!A2909, data!G:G, "&lt;&gt;2")=0, 1, 0), 0)</f>
        <v>0</v>
      </c>
      <c r="AB2909">
        <f>IF(AND(data!G2909=2, COUNTIFS(data!A:A, data!A2909, data!G:G, 2) = data!D2909), 1, 0)</f>
        <v>1</v>
      </c>
      <c r="AC2909">
        <f>IF(AB2909=1, data!D2909, "0")</f>
        <v>1</v>
      </c>
    </row>
    <row r="2910" spans="1:29" x14ac:dyDescent="0.25">
      <c r="A2910" s="1">
        <v>334151</v>
      </c>
      <c r="B2910">
        <v>1</v>
      </c>
      <c r="C2910" s="1" t="s">
        <v>2931</v>
      </c>
      <c r="D2910">
        <v>3</v>
      </c>
      <c r="E2910">
        <v>2</v>
      </c>
      <c r="F2910">
        <v>13</v>
      </c>
      <c r="G2910">
        <v>2</v>
      </c>
      <c r="H2910">
        <v>39</v>
      </c>
      <c r="I2910">
        <v>3</v>
      </c>
      <c r="J2910">
        <v>1</v>
      </c>
      <c r="K2910">
        <v>3</v>
      </c>
      <c r="L2910">
        <v>9</v>
      </c>
      <c r="M2910">
        <v>1</v>
      </c>
      <c r="N2910">
        <v>1</v>
      </c>
      <c r="O2910">
        <v>5</v>
      </c>
      <c r="P2910">
        <v>1</v>
      </c>
      <c r="Q2910">
        <v>1.8149999999999999</v>
      </c>
      <c r="R2910">
        <v>-1</v>
      </c>
      <c r="S2910">
        <v>0</v>
      </c>
      <c r="T2910">
        <v>161.19999999999999</v>
      </c>
      <c r="U2910">
        <v>69.2</v>
      </c>
      <c r="V2910">
        <v>26.63</v>
      </c>
      <c r="W2910">
        <v>0.82</v>
      </c>
      <c r="X2910">
        <v>2</v>
      </c>
      <c r="Y2910">
        <v>1</v>
      </c>
      <c r="Z2910">
        <f>IF(AND(MIN(data!D2910:'data'!K2910, data!M2910:'data'!Y2910)&gt;=0, IF(data!L2910&lt;0, FALSE, data!L2910&lt;=95),COUNTA(data!D2910:'data'!Y2910)=22), 1, 0)</f>
        <v>0</v>
      </c>
      <c r="AA2910">
        <f>IF(data!D2910=3, IF(COUNTIFS(data!A:A, data!A2910, data!G:G, "&lt;&gt;2")=0, 1, 0), 0)</f>
        <v>1</v>
      </c>
      <c r="AB2910">
        <f>IF(AND(data!G2910=2, COUNTIFS(data!A:A, data!A2910, data!G:G, 2) = data!D2910), 1, 0)</f>
        <v>1</v>
      </c>
      <c r="AC2910">
        <f>IF(AB2910=1, data!D2910, "0")</f>
        <v>3</v>
      </c>
    </row>
    <row r="2911" spans="1:29" x14ac:dyDescent="0.25">
      <c r="A2911" s="1">
        <v>334151</v>
      </c>
      <c r="B2911">
        <v>2</v>
      </c>
      <c r="C2911" s="1" t="s">
        <v>2932</v>
      </c>
      <c r="D2911">
        <v>3</v>
      </c>
      <c r="E2911">
        <v>2</v>
      </c>
      <c r="F2911">
        <v>13</v>
      </c>
      <c r="G2911">
        <v>2</v>
      </c>
      <c r="H2911">
        <v>12</v>
      </c>
      <c r="I2911">
        <v>-1</v>
      </c>
      <c r="J2911">
        <v>1</v>
      </c>
      <c r="K2911">
        <v>-1</v>
      </c>
      <c r="L2911">
        <v>9</v>
      </c>
      <c r="M2911">
        <v>1</v>
      </c>
      <c r="N2911">
        <v>-1</v>
      </c>
      <c r="O2911">
        <v>-1</v>
      </c>
      <c r="P2911">
        <v>-1</v>
      </c>
      <c r="Q2911">
        <v>-1</v>
      </c>
      <c r="R2911">
        <v>-1</v>
      </c>
      <c r="S2911">
        <v>-2</v>
      </c>
      <c r="T2911">
        <v>164.1</v>
      </c>
      <c r="U2911">
        <v>-1</v>
      </c>
      <c r="V2911">
        <v>-1</v>
      </c>
      <c r="W2911">
        <v>-1</v>
      </c>
      <c r="X2911">
        <v>2</v>
      </c>
      <c r="Y2911">
        <v>1</v>
      </c>
      <c r="Z2911">
        <f>IF(AND(MIN(data!D2911:'data'!K2911, data!M2911:'data'!Y2911)&gt;=0, IF(data!L2911&lt;0, FALSE, data!L2911&lt;=95),COUNTA(data!D2911:'data'!Y2911)=22), 1, 0)</f>
        <v>0</v>
      </c>
      <c r="AA2911">
        <f>IF(data!D2911=3, IF(COUNTIFS(data!A:A, data!A2911, data!G:G, "&lt;&gt;2")=0, 1, 0), 0)</f>
        <v>1</v>
      </c>
      <c r="AB2911">
        <f>IF(AND(data!G2911=2, COUNTIFS(data!A:A, data!A2911, data!G:G, 2) = data!D2911), 1, 0)</f>
        <v>1</v>
      </c>
      <c r="AC2911">
        <f>IF(AB2911=1, data!D2911, "0")</f>
        <v>3</v>
      </c>
    </row>
    <row r="2912" spans="1:29" x14ac:dyDescent="0.25">
      <c r="A2912" s="1">
        <v>334151</v>
      </c>
      <c r="B2912">
        <v>3</v>
      </c>
      <c r="C2912" s="1" t="s">
        <v>2933</v>
      </c>
      <c r="D2912">
        <v>3</v>
      </c>
      <c r="E2912">
        <v>2</v>
      </c>
      <c r="F2912">
        <v>13</v>
      </c>
      <c r="G2912">
        <v>2</v>
      </c>
      <c r="H2912">
        <v>6</v>
      </c>
      <c r="I2912">
        <v>-1</v>
      </c>
      <c r="J2912">
        <v>1</v>
      </c>
      <c r="K2912">
        <v>-1</v>
      </c>
      <c r="L2912">
        <v>9</v>
      </c>
      <c r="M2912">
        <v>1</v>
      </c>
      <c r="N2912">
        <v>-1</v>
      </c>
      <c r="O2912">
        <v>-1</v>
      </c>
      <c r="P2912">
        <v>-1</v>
      </c>
      <c r="Q2912">
        <v>-1</v>
      </c>
      <c r="R2912">
        <v>-1</v>
      </c>
      <c r="S2912">
        <v>-2</v>
      </c>
      <c r="T2912">
        <v>123.2</v>
      </c>
      <c r="U2912">
        <v>32.5</v>
      </c>
      <c r="V2912">
        <v>21.411999999999999</v>
      </c>
      <c r="W2912">
        <v>-1</v>
      </c>
      <c r="X2912">
        <v>-2</v>
      </c>
      <c r="Y2912">
        <v>-2</v>
      </c>
      <c r="Z2912">
        <f>IF(AND(MIN(data!D2912:'data'!K2912, data!M2912:'data'!Y2912)&gt;=0, IF(data!L2912&lt;0, FALSE, data!L2912&lt;=95),COUNTA(data!D2912:'data'!Y2912)=22), 1, 0)</f>
        <v>0</v>
      </c>
      <c r="AA2912">
        <f>IF(data!D2912=3, IF(COUNTIFS(data!A:A, data!A2912, data!G:G, "&lt;&gt;2")=0, 1, 0), 0)</f>
        <v>1</v>
      </c>
      <c r="AB2912">
        <f>IF(AND(data!G2912=2, COUNTIFS(data!A:A, data!A2912, data!G:G, 2) = data!D2912), 1, 0)</f>
        <v>1</v>
      </c>
      <c r="AC2912">
        <f>IF(AB2912=1, data!D2912, "0")</f>
        <v>3</v>
      </c>
    </row>
    <row r="2913" spans="1:29" x14ac:dyDescent="0.25">
      <c r="A2913" s="1">
        <v>334181</v>
      </c>
      <c r="B2913">
        <v>1</v>
      </c>
      <c r="C2913" s="1" t="s">
        <v>2934</v>
      </c>
      <c r="D2913">
        <v>2</v>
      </c>
      <c r="E2913">
        <v>2</v>
      </c>
      <c r="F2913">
        <v>13</v>
      </c>
      <c r="G2913">
        <v>1</v>
      </c>
      <c r="H2913">
        <v>56</v>
      </c>
      <c r="I2913">
        <v>2</v>
      </c>
      <c r="J2913">
        <v>1</v>
      </c>
      <c r="K2913">
        <v>5</v>
      </c>
      <c r="L2913">
        <v>12</v>
      </c>
      <c r="M2913">
        <v>2</v>
      </c>
      <c r="N2913">
        <v>1</v>
      </c>
      <c r="O2913">
        <v>5</v>
      </c>
      <c r="P2913">
        <v>1</v>
      </c>
      <c r="Q2913">
        <v>6.8079999999999998</v>
      </c>
      <c r="R2913">
        <v>-1</v>
      </c>
      <c r="S2913">
        <v>2</v>
      </c>
      <c r="T2913">
        <v>181.4</v>
      </c>
      <c r="U2913">
        <v>73.400000000000006</v>
      </c>
      <c r="V2913">
        <v>22.306000000000001</v>
      </c>
      <c r="W2913">
        <v>0.88900000000000001</v>
      </c>
      <c r="X2913">
        <v>3</v>
      </c>
      <c r="Y2913">
        <v>3</v>
      </c>
      <c r="Z2913">
        <f>IF(AND(MIN(data!D2913:'data'!K2913, data!M2913:'data'!Y2913)&gt;=0, IF(data!L2913&lt;0, FALSE, data!L2913&lt;=95),COUNTA(data!D2913:'data'!Y2913)=22), 1, 0)</f>
        <v>0</v>
      </c>
      <c r="AA2913">
        <f>IF(data!D2913=3, IF(COUNTIFS(data!A:A, data!A2913, data!G:G, "&lt;&gt;2")=0, 1, 0), 0)</f>
        <v>0</v>
      </c>
      <c r="AB2913">
        <f>IF(AND(data!G2913=2, COUNTIFS(data!A:A, data!A2913, data!G:G, 2) = data!D2913), 1, 0)</f>
        <v>0</v>
      </c>
      <c r="AC2913" t="str">
        <f>IF(AB2913=1, data!D2913, "0")</f>
        <v>0</v>
      </c>
    </row>
    <row r="2914" spans="1:29" x14ac:dyDescent="0.25">
      <c r="A2914" s="1">
        <v>334181</v>
      </c>
      <c r="B2914">
        <v>2</v>
      </c>
      <c r="C2914" s="1" t="s">
        <v>2935</v>
      </c>
      <c r="D2914">
        <v>2</v>
      </c>
      <c r="E2914">
        <v>2</v>
      </c>
      <c r="F2914">
        <v>13</v>
      </c>
      <c r="G2914">
        <v>2</v>
      </c>
      <c r="H2914">
        <v>54</v>
      </c>
      <c r="I2914">
        <v>2</v>
      </c>
      <c r="J2914">
        <v>1</v>
      </c>
      <c r="K2914">
        <v>4</v>
      </c>
      <c r="L2914">
        <v>12</v>
      </c>
      <c r="M2914">
        <v>3</v>
      </c>
      <c r="N2914">
        <v>1</v>
      </c>
      <c r="O2914">
        <v>5</v>
      </c>
      <c r="P2914">
        <v>1</v>
      </c>
      <c r="Q2914">
        <v>1.0089999999999999</v>
      </c>
      <c r="R2914">
        <v>-1</v>
      </c>
      <c r="S2914">
        <v>0</v>
      </c>
      <c r="T2914">
        <v>156.19999999999999</v>
      </c>
      <c r="U2914">
        <v>85.7</v>
      </c>
      <c r="V2914">
        <v>35.125</v>
      </c>
      <c r="W2914">
        <v>-1</v>
      </c>
      <c r="X2914">
        <v>2</v>
      </c>
      <c r="Y2914">
        <v>1</v>
      </c>
      <c r="Z2914">
        <f>IF(AND(MIN(data!D2914:'data'!K2914, data!M2914:'data'!Y2914)&gt;=0, IF(data!L2914&lt;0, FALSE, data!L2914&lt;=95),COUNTA(data!D2914:'data'!Y2914)=22), 1, 0)</f>
        <v>0</v>
      </c>
      <c r="AA2914">
        <f>IF(data!D2914=3, IF(COUNTIFS(data!A:A, data!A2914, data!G:G, "&lt;&gt;2")=0, 1, 0), 0)</f>
        <v>0</v>
      </c>
      <c r="AB2914">
        <f>IF(AND(data!G2914=2, COUNTIFS(data!A:A, data!A2914, data!G:G, 2) = data!D2914), 1, 0)</f>
        <v>0</v>
      </c>
      <c r="AC2914" t="str">
        <f>IF(AB2914=1, data!D2914, "0")</f>
        <v>0</v>
      </c>
    </row>
    <row r="2915" spans="1:29" x14ac:dyDescent="0.25">
      <c r="A2915" s="1">
        <v>334201</v>
      </c>
      <c r="B2915">
        <v>1</v>
      </c>
      <c r="C2915" s="1" t="s">
        <v>2936</v>
      </c>
      <c r="D2915">
        <v>2</v>
      </c>
      <c r="E2915">
        <v>2</v>
      </c>
      <c r="F2915">
        <v>13</v>
      </c>
      <c r="G2915">
        <v>1</v>
      </c>
      <c r="H2915">
        <v>33</v>
      </c>
      <c r="I2915">
        <v>2</v>
      </c>
      <c r="J2915">
        <v>1</v>
      </c>
      <c r="K2915">
        <v>1</v>
      </c>
      <c r="L2915">
        <v>23</v>
      </c>
      <c r="M2915">
        <v>1</v>
      </c>
      <c r="N2915">
        <v>1</v>
      </c>
      <c r="O2915">
        <v>5</v>
      </c>
      <c r="P2915">
        <v>1</v>
      </c>
      <c r="Q2915">
        <v>7.96</v>
      </c>
      <c r="R2915">
        <v>-1</v>
      </c>
      <c r="S2915">
        <v>1</v>
      </c>
      <c r="T2915">
        <v>180.9</v>
      </c>
      <c r="U2915">
        <v>86.2</v>
      </c>
      <c r="V2915">
        <v>26.341000000000001</v>
      </c>
      <c r="W2915">
        <v>0.92800000000000005</v>
      </c>
      <c r="X2915">
        <v>1</v>
      </c>
      <c r="Y2915">
        <v>1</v>
      </c>
      <c r="Z2915">
        <f>IF(AND(MIN(data!D2915:'data'!K2915, data!M2915:'data'!Y2915)&gt;=0, IF(data!L2915&lt;0, FALSE, data!L2915&lt;=95),COUNTA(data!D2915:'data'!Y2915)=22), 1, 0)</f>
        <v>0</v>
      </c>
      <c r="AA2915">
        <f>IF(data!D2915=3, IF(COUNTIFS(data!A:A, data!A2915, data!G:G, "&lt;&gt;2")=0, 1, 0), 0)</f>
        <v>0</v>
      </c>
      <c r="AB2915">
        <f>IF(AND(data!G2915=2, COUNTIFS(data!A:A, data!A2915, data!G:G, 2) = data!D2915), 1, 0)</f>
        <v>0</v>
      </c>
      <c r="AC2915" t="str">
        <f>IF(AB2915=1, data!D2915, "0")</f>
        <v>0</v>
      </c>
    </row>
    <row r="2916" spans="1:29" x14ac:dyDescent="0.25">
      <c r="A2916" s="1">
        <v>334201</v>
      </c>
      <c r="B2916">
        <v>2</v>
      </c>
      <c r="C2916" s="1" t="s">
        <v>2937</v>
      </c>
      <c r="D2916">
        <v>2</v>
      </c>
      <c r="E2916">
        <v>2</v>
      </c>
      <c r="F2916">
        <v>13</v>
      </c>
      <c r="G2916">
        <v>2</v>
      </c>
      <c r="H2916">
        <v>31</v>
      </c>
      <c r="I2916">
        <v>2</v>
      </c>
      <c r="J2916">
        <v>1</v>
      </c>
      <c r="K2916">
        <v>1</v>
      </c>
      <c r="L2916">
        <v>23</v>
      </c>
      <c r="M2916">
        <v>1</v>
      </c>
      <c r="N2916">
        <v>1</v>
      </c>
      <c r="O2916">
        <v>5</v>
      </c>
      <c r="P2916">
        <v>1</v>
      </c>
      <c r="Q2916">
        <v>4.875</v>
      </c>
      <c r="R2916">
        <v>-1</v>
      </c>
      <c r="S2916">
        <v>0</v>
      </c>
      <c r="T2916">
        <v>170</v>
      </c>
      <c r="U2916">
        <v>66.8</v>
      </c>
      <c r="V2916">
        <v>23.114000000000001</v>
      </c>
      <c r="W2916">
        <v>0.76800000000000002</v>
      </c>
      <c r="X2916">
        <v>1</v>
      </c>
      <c r="Y2916">
        <v>3</v>
      </c>
      <c r="Z2916">
        <f>IF(AND(MIN(data!D2916:'data'!K2916, data!M2916:'data'!Y2916)&gt;=0, IF(data!L2916&lt;0, FALSE, data!L2916&lt;=95),COUNTA(data!D2916:'data'!Y2916)=22), 1, 0)</f>
        <v>0</v>
      </c>
      <c r="AA2916">
        <f>IF(data!D2916=3, IF(COUNTIFS(data!A:A, data!A2916, data!G:G, "&lt;&gt;2")=0, 1, 0), 0)</f>
        <v>0</v>
      </c>
      <c r="AB2916">
        <f>IF(AND(data!G2916=2, COUNTIFS(data!A:A, data!A2916, data!G:G, 2) = data!D2916), 1, 0)</f>
        <v>0</v>
      </c>
      <c r="AC2916" t="str">
        <f>IF(AB2916=1, data!D2916, "0")</f>
        <v>0</v>
      </c>
    </row>
    <row r="2917" spans="1:29" x14ac:dyDescent="0.25">
      <c r="A2917" s="1">
        <v>334251</v>
      </c>
      <c r="B2917">
        <v>1</v>
      </c>
      <c r="C2917" s="1" t="s">
        <v>2938</v>
      </c>
      <c r="D2917">
        <v>1</v>
      </c>
      <c r="E2917">
        <v>2</v>
      </c>
      <c r="F2917">
        <v>13</v>
      </c>
      <c r="G2917">
        <v>2</v>
      </c>
      <c r="H2917">
        <v>55</v>
      </c>
      <c r="I2917">
        <v>3</v>
      </c>
      <c r="J2917">
        <v>1</v>
      </c>
      <c r="K2917">
        <v>7</v>
      </c>
      <c r="L2917">
        <v>97</v>
      </c>
      <c r="M2917">
        <v>2</v>
      </c>
      <c r="N2917">
        <v>3</v>
      </c>
      <c r="O2917">
        <v>5</v>
      </c>
      <c r="P2917">
        <v>1</v>
      </c>
      <c r="Q2917">
        <v>7.7500000000000098</v>
      </c>
      <c r="R2917">
        <v>-1</v>
      </c>
      <c r="S2917">
        <v>0</v>
      </c>
      <c r="T2917">
        <v>-1</v>
      </c>
      <c r="U2917">
        <v>-1</v>
      </c>
      <c r="V2917">
        <v>-1</v>
      </c>
      <c r="W2917">
        <v>0.80100000000000005</v>
      </c>
      <c r="X2917">
        <v>1</v>
      </c>
      <c r="Y2917">
        <v>3</v>
      </c>
      <c r="Z2917">
        <f>IF(AND(MIN(data!D2917:'data'!K2917, data!M2917:'data'!Y2917)&gt;=0, IF(data!L2917&lt;0, FALSE, data!L2917&lt;=95),COUNTA(data!D2917:'data'!Y2917)=22), 1, 0)</f>
        <v>0</v>
      </c>
      <c r="AA2917">
        <f>IF(data!D2917=3, IF(COUNTIFS(data!A:A, data!A2917, data!G:G, "&lt;&gt;2")=0, 1, 0), 0)</f>
        <v>0</v>
      </c>
      <c r="AB2917">
        <f>IF(AND(data!G2917=2, COUNTIFS(data!A:A, data!A2917, data!G:G, 2) = data!D2917), 1, 0)</f>
        <v>1</v>
      </c>
      <c r="AC2917">
        <f>IF(AB2917=1, data!D2917, "0")</f>
        <v>1</v>
      </c>
    </row>
    <row r="2918" spans="1:29" x14ac:dyDescent="0.25">
      <c r="A2918" s="1">
        <v>334271</v>
      </c>
      <c r="B2918">
        <v>1</v>
      </c>
      <c r="C2918" s="1" t="s">
        <v>2939</v>
      </c>
      <c r="D2918">
        <v>2</v>
      </c>
      <c r="E2918">
        <v>2</v>
      </c>
      <c r="F2918">
        <v>13</v>
      </c>
      <c r="G2918">
        <v>1</v>
      </c>
      <c r="H2918">
        <v>65</v>
      </c>
      <c r="I2918">
        <v>2</v>
      </c>
      <c r="J2918">
        <v>1</v>
      </c>
      <c r="K2918">
        <v>7</v>
      </c>
      <c r="L2918">
        <v>-1</v>
      </c>
      <c r="M2918">
        <v>1</v>
      </c>
      <c r="N2918">
        <v>4</v>
      </c>
      <c r="O2918">
        <v>3</v>
      </c>
      <c r="P2918">
        <v>1</v>
      </c>
      <c r="Q2918">
        <v>51.5</v>
      </c>
      <c r="R2918">
        <v>-1</v>
      </c>
      <c r="S2918">
        <v>2</v>
      </c>
      <c r="T2918">
        <v>169</v>
      </c>
      <c r="U2918">
        <v>71.599999999999994</v>
      </c>
      <c r="V2918">
        <v>25.068999999999999</v>
      </c>
      <c r="W2918">
        <v>0.877</v>
      </c>
      <c r="X2918">
        <v>1</v>
      </c>
      <c r="Y2918">
        <v>3</v>
      </c>
      <c r="Z2918">
        <f>IF(AND(MIN(data!D2918:'data'!K2918, data!M2918:'data'!Y2918)&gt;=0, IF(data!L2918&lt;0, FALSE, data!L2918&lt;=95),COUNTA(data!D2918:'data'!Y2918)=22), 1, 0)</f>
        <v>0</v>
      </c>
      <c r="AA2918">
        <f>IF(data!D2918=3, IF(COUNTIFS(data!A:A, data!A2918, data!G:G, "&lt;&gt;2")=0, 1, 0), 0)</f>
        <v>0</v>
      </c>
      <c r="AB2918">
        <f>IF(AND(data!G2918=2, COUNTIFS(data!A:A, data!A2918, data!G:G, 2) = data!D2918), 1, 0)</f>
        <v>0</v>
      </c>
      <c r="AC2918" t="str">
        <f>IF(AB2918=1, data!D2918, "0")</f>
        <v>0</v>
      </c>
    </row>
    <row r="2919" spans="1:29" x14ac:dyDescent="0.25">
      <c r="A2919" s="1">
        <v>334271</v>
      </c>
      <c r="B2919">
        <v>2</v>
      </c>
      <c r="C2919" s="1" t="s">
        <v>2940</v>
      </c>
      <c r="D2919">
        <v>2</v>
      </c>
      <c r="E2919">
        <v>2</v>
      </c>
      <c r="F2919">
        <v>13</v>
      </c>
      <c r="G2919">
        <v>2</v>
      </c>
      <c r="H2919">
        <v>62</v>
      </c>
      <c r="I2919">
        <v>2</v>
      </c>
      <c r="J2919">
        <v>1</v>
      </c>
      <c r="K2919">
        <v>7</v>
      </c>
      <c r="L2919">
        <v>-1</v>
      </c>
      <c r="M2919">
        <v>5</v>
      </c>
      <c r="N2919">
        <v>3</v>
      </c>
      <c r="O2919">
        <v>5</v>
      </c>
      <c r="P2919">
        <v>2</v>
      </c>
      <c r="Q2919">
        <v>0</v>
      </c>
      <c r="R2919">
        <v>-1</v>
      </c>
      <c r="S2919">
        <v>12</v>
      </c>
      <c r="T2919">
        <v>149.6</v>
      </c>
      <c r="U2919">
        <v>72.5</v>
      </c>
      <c r="V2919">
        <v>32.395000000000003</v>
      </c>
      <c r="W2919">
        <v>0.83299999999999996</v>
      </c>
      <c r="X2919">
        <v>2</v>
      </c>
      <c r="Y2919">
        <v>1</v>
      </c>
      <c r="Z2919">
        <f>IF(AND(MIN(data!D2919:'data'!K2919, data!M2919:'data'!Y2919)&gt;=0, IF(data!L2919&lt;0, FALSE, data!L2919&lt;=95),COUNTA(data!D2919:'data'!Y2919)=22), 1, 0)</f>
        <v>0</v>
      </c>
      <c r="AA2919">
        <f>IF(data!D2919=3, IF(COUNTIFS(data!A:A, data!A2919, data!G:G, "&lt;&gt;2")=0, 1, 0), 0)</f>
        <v>0</v>
      </c>
      <c r="AB2919">
        <f>IF(AND(data!G2919=2, COUNTIFS(data!A:A, data!A2919, data!G:G, 2) = data!D2919), 1, 0)</f>
        <v>0</v>
      </c>
      <c r="AC2919" t="str">
        <f>IF(AB2919=1, data!D2919, "0")</f>
        <v>0</v>
      </c>
    </row>
    <row r="2920" spans="1:29" x14ac:dyDescent="0.25">
      <c r="A2920" s="1">
        <v>334351</v>
      </c>
      <c r="B2920">
        <v>1</v>
      </c>
      <c r="C2920" s="1" t="s">
        <v>2941</v>
      </c>
      <c r="D2920">
        <v>1</v>
      </c>
      <c r="E2920">
        <v>2</v>
      </c>
      <c r="F2920">
        <v>13</v>
      </c>
      <c r="G2920">
        <v>1</v>
      </c>
      <c r="H2920">
        <v>58</v>
      </c>
      <c r="I2920">
        <v>1</v>
      </c>
      <c r="J2920">
        <v>1</v>
      </c>
      <c r="K2920">
        <v>3</v>
      </c>
      <c r="L2920">
        <v>5</v>
      </c>
      <c r="M2920">
        <v>4</v>
      </c>
      <c r="N2920">
        <v>4</v>
      </c>
      <c r="O2920">
        <v>2</v>
      </c>
      <c r="P2920">
        <v>1</v>
      </c>
      <c r="Q2920">
        <v>8.1829999999999998</v>
      </c>
      <c r="R2920">
        <v>-1</v>
      </c>
      <c r="S2920">
        <v>1</v>
      </c>
      <c r="T2920">
        <v>159.1</v>
      </c>
      <c r="U2920">
        <v>72.8</v>
      </c>
      <c r="V2920">
        <v>28.76</v>
      </c>
      <c r="W2920">
        <v>0.90800000000000003</v>
      </c>
      <c r="X2920">
        <v>2</v>
      </c>
      <c r="Y2920">
        <v>3</v>
      </c>
      <c r="Z2920">
        <f>IF(AND(MIN(data!D2920:'data'!K2920, data!M2920:'data'!Y2920)&gt;=0, IF(data!L2920&lt;0, FALSE, data!L2920&lt;=95),COUNTA(data!D2920:'data'!Y2920)=22), 1, 0)</f>
        <v>0</v>
      </c>
      <c r="AA2920">
        <f>IF(data!D2920=3, IF(COUNTIFS(data!A:A, data!A2920, data!G:G, "&lt;&gt;2")=0, 1, 0), 0)</f>
        <v>0</v>
      </c>
      <c r="AB2920">
        <f>IF(AND(data!G2920=2, COUNTIFS(data!A:A, data!A2920, data!G:G, 2) = data!D2920), 1, 0)</f>
        <v>0</v>
      </c>
      <c r="AC2920" t="str">
        <f>IF(AB2920=1, data!D2920, "0")</f>
        <v>0</v>
      </c>
    </row>
    <row r="2921" spans="1:29" x14ac:dyDescent="0.25">
      <c r="A2921" s="1">
        <v>335151</v>
      </c>
      <c r="B2921">
        <v>1</v>
      </c>
      <c r="C2921" s="1" t="s">
        <v>2942</v>
      </c>
      <c r="D2921">
        <v>3</v>
      </c>
      <c r="E2921">
        <v>2</v>
      </c>
      <c r="F2921">
        <v>14</v>
      </c>
      <c r="G2921">
        <v>2</v>
      </c>
      <c r="H2921">
        <v>32</v>
      </c>
      <c r="I2921">
        <v>1</v>
      </c>
      <c r="J2921">
        <v>1</v>
      </c>
      <c r="K2921">
        <v>4</v>
      </c>
      <c r="L2921">
        <v>97</v>
      </c>
      <c r="M2921">
        <v>1</v>
      </c>
      <c r="N2921">
        <v>3</v>
      </c>
      <c r="O2921">
        <v>5</v>
      </c>
      <c r="P2921">
        <v>1</v>
      </c>
      <c r="Q2921">
        <v>2.4500000000000002</v>
      </c>
      <c r="R2921">
        <v>-1</v>
      </c>
      <c r="S2921">
        <v>0</v>
      </c>
      <c r="T2921">
        <v>165</v>
      </c>
      <c r="U2921">
        <v>62.6</v>
      </c>
      <c r="V2921">
        <v>22.994</v>
      </c>
      <c r="W2921">
        <v>0.77700000000000002</v>
      </c>
      <c r="X2921">
        <v>1</v>
      </c>
      <c r="Y2921">
        <v>1</v>
      </c>
      <c r="Z2921">
        <f>IF(AND(MIN(data!D2921:'data'!K2921, data!M2921:'data'!Y2921)&gt;=0, IF(data!L2921&lt;0, FALSE, data!L2921&lt;=95),COUNTA(data!D2921:'data'!Y2921)=22), 1, 0)</f>
        <v>0</v>
      </c>
      <c r="AA2921">
        <f>IF(data!D2921=3, IF(COUNTIFS(data!A:A, data!A2921, data!G:G, "&lt;&gt;2")=0, 1, 0), 0)</f>
        <v>1</v>
      </c>
      <c r="AB2921">
        <f>IF(AND(data!G2921=2, COUNTIFS(data!A:A, data!A2921, data!G:G, 2) = data!D2921), 1, 0)</f>
        <v>1</v>
      </c>
      <c r="AC2921">
        <f>IF(AB2921=1, data!D2921, "0")</f>
        <v>3</v>
      </c>
    </row>
    <row r="2922" spans="1:29" x14ac:dyDescent="0.25">
      <c r="A2922" s="1">
        <v>335151</v>
      </c>
      <c r="B2922">
        <v>2</v>
      </c>
      <c r="C2922" s="1" t="s">
        <v>2943</v>
      </c>
      <c r="D2922">
        <v>3</v>
      </c>
      <c r="E2922">
        <v>2</v>
      </c>
      <c r="F2922">
        <v>14</v>
      </c>
      <c r="G2922">
        <v>2</v>
      </c>
      <c r="H2922">
        <v>12</v>
      </c>
      <c r="I2922">
        <v>-1</v>
      </c>
      <c r="J2922">
        <v>1</v>
      </c>
      <c r="K2922">
        <v>-1</v>
      </c>
      <c r="L2922">
        <v>97</v>
      </c>
      <c r="M2922">
        <v>1</v>
      </c>
      <c r="N2922">
        <v>-1</v>
      </c>
      <c r="O2922">
        <v>-1</v>
      </c>
      <c r="P2922">
        <v>-1</v>
      </c>
      <c r="Q2922">
        <v>-1</v>
      </c>
      <c r="R2922">
        <v>-1</v>
      </c>
      <c r="S2922">
        <v>-2</v>
      </c>
      <c r="T2922">
        <v>165.1</v>
      </c>
      <c r="U2922">
        <v>65</v>
      </c>
      <c r="V2922">
        <v>23.846</v>
      </c>
      <c r="W2922">
        <v>-1</v>
      </c>
      <c r="X2922">
        <v>2</v>
      </c>
      <c r="Y2922">
        <v>1</v>
      </c>
      <c r="Z2922">
        <f>IF(AND(MIN(data!D2922:'data'!K2922, data!M2922:'data'!Y2922)&gt;=0, IF(data!L2922&lt;0, FALSE, data!L2922&lt;=95),COUNTA(data!D2922:'data'!Y2922)=22), 1, 0)</f>
        <v>0</v>
      </c>
      <c r="AA2922">
        <f>IF(data!D2922=3, IF(COUNTIFS(data!A:A, data!A2922, data!G:G, "&lt;&gt;2")=0, 1, 0), 0)</f>
        <v>1</v>
      </c>
      <c r="AB2922">
        <f>IF(AND(data!G2922=2, COUNTIFS(data!A:A, data!A2922, data!G:G, 2) = data!D2922), 1, 0)</f>
        <v>1</v>
      </c>
      <c r="AC2922">
        <f>IF(AB2922=1, data!D2922, "0")</f>
        <v>3</v>
      </c>
    </row>
    <row r="2923" spans="1:29" x14ac:dyDescent="0.25">
      <c r="A2923" s="1">
        <v>335151</v>
      </c>
      <c r="B2923">
        <v>3</v>
      </c>
      <c r="C2923" s="1" t="s">
        <v>2944</v>
      </c>
      <c r="D2923">
        <v>3</v>
      </c>
      <c r="E2923">
        <v>2</v>
      </c>
      <c r="F2923">
        <v>14</v>
      </c>
      <c r="G2923">
        <v>2</v>
      </c>
      <c r="H2923">
        <v>9</v>
      </c>
      <c r="I2923">
        <v>-1</v>
      </c>
      <c r="J2923">
        <v>1</v>
      </c>
      <c r="K2923">
        <v>-1</v>
      </c>
      <c r="L2923">
        <v>97</v>
      </c>
      <c r="M2923">
        <v>1</v>
      </c>
      <c r="N2923">
        <v>-1</v>
      </c>
      <c r="O2923">
        <v>-1</v>
      </c>
      <c r="P2923">
        <v>-1</v>
      </c>
      <c r="Q2923">
        <v>-1</v>
      </c>
      <c r="R2923">
        <v>-1</v>
      </c>
      <c r="S2923">
        <v>-2</v>
      </c>
      <c r="T2923">
        <v>141.1</v>
      </c>
      <c r="U2923">
        <v>44.9</v>
      </c>
      <c r="V2923">
        <v>22.552</v>
      </c>
      <c r="W2923">
        <v>-1</v>
      </c>
      <c r="X2923">
        <v>-8</v>
      </c>
      <c r="Y2923">
        <v>1</v>
      </c>
      <c r="Z2923">
        <f>IF(AND(MIN(data!D2923:'data'!K2923, data!M2923:'data'!Y2923)&gt;=0, IF(data!L2923&lt;0, FALSE, data!L2923&lt;=95),COUNTA(data!D2923:'data'!Y2923)=22), 1, 0)</f>
        <v>0</v>
      </c>
      <c r="AA2923">
        <f>IF(data!D2923=3, IF(COUNTIFS(data!A:A, data!A2923, data!G:G, "&lt;&gt;2")=0, 1, 0), 0)</f>
        <v>1</v>
      </c>
      <c r="AB2923">
        <f>IF(AND(data!G2923=2, COUNTIFS(data!A:A, data!A2923, data!G:G, 2) = data!D2923), 1, 0)</f>
        <v>1</v>
      </c>
      <c r="AC2923">
        <f>IF(AB2923=1, data!D2923, "0")</f>
        <v>3</v>
      </c>
    </row>
    <row r="2924" spans="1:29" x14ac:dyDescent="0.25">
      <c r="A2924" s="1">
        <v>335181</v>
      </c>
      <c r="B2924">
        <v>1</v>
      </c>
      <c r="C2924" s="1" t="s">
        <v>2945</v>
      </c>
      <c r="D2924">
        <v>3</v>
      </c>
      <c r="E2924">
        <v>2</v>
      </c>
      <c r="F2924">
        <v>14</v>
      </c>
      <c r="G2924">
        <v>1</v>
      </c>
      <c r="H2924">
        <v>40</v>
      </c>
      <c r="I2924">
        <v>2</v>
      </c>
      <c r="J2924">
        <v>1</v>
      </c>
      <c r="K2924">
        <v>1</v>
      </c>
      <c r="L2924">
        <v>15</v>
      </c>
      <c r="M2924">
        <v>1</v>
      </c>
      <c r="N2924">
        <v>4</v>
      </c>
      <c r="O2924">
        <v>2</v>
      </c>
      <c r="P2924">
        <v>1</v>
      </c>
      <c r="Q2924">
        <v>31.623999999999999</v>
      </c>
      <c r="R2924">
        <v>-1</v>
      </c>
      <c r="S2924">
        <v>0</v>
      </c>
      <c r="T2924">
        <v>181.8</v>
      </c>
      <c r="U2924">
        <v>64.7</v>
      </c>
      <c r="V2924">
        <v>19.576000000000001</v>
      </c>
      <c r="W2924">
        <v>0.80700000000000005</v>
      </c>
      <c r="X2924">
        <v>3</v>
      </c>
      <c r="Y2924">
        <v>3</v>
      </c>
      <c r="Z2924">
        <f>IF(AND(MIN(data!D2924:'data'!K2924, data!M2924:'data'!Y2924)&gt;=0, IF(data!L2924&lt;0, FALSE, data!L2924&lt;=95),COUNTA(data!D2924:'data'!Y2924)=22), 1, 0)</f>
        <v>0</v>
      </c>
      <c r="AA2924">
        <f>IF(data!D2924=3, IF(COUNTIFS(data!A:A, data!A2924, data!G:G, "&lt;&gt;2")=0, 1, 0), 0)</f>
        <v>0</v>
      </c>
      <c r="AB2924">
        <f>IF(AND(data!G2924=2, COUNTIFS(data!A:A, data!A2924, data!G:G, 2) = data!D2924), 1, 0)</f>
        <v>0</v>
      </c>
      <c r="AC2924" t="str">
        <f>IF(AB2924=1, data!D2924, "0")</f>
        <v>0</v>
      </c>
    </row>
    <row r="2925" spans="1:29" x14ac:dyDescent="0.25">
      <c r="A2925" s="1">
        <v>335181</v>
      </c>
      <c r="B2925">
        <v>2</v>
      </c>
      <c r="C2925" s="1" t="s">
        <v>2946</v>
      </c>
      <c r="D2925">
        <v>3</v>
      </c>
      <c r="E2925">
        <v>2</v>
      </c>
      <c r="F2925">
        <v>14</v>
      </c>
      <c r="G2925">
        <v>2</v>
      </c>
      <c r="H2925">
        <v>39</v>
      </c>
      <c r="I2925">
        <v>2</v>
      </c>
      <c r="J2925">
        <v>1</v>
      </c>
      <c r="K2925">
        <v>1</v>
      </c>
      <c r="L2925">
        <v>15</v>
      </c>
      <c r="M2925">
        <v>5</v>
      </c>
      <c r="N2925">
        <v>4</v>
      </c>
      <c r="O2925">
        <v>2</v>
      </c>
      <c r="P2925">
        <v>1</v>
      </c>
      <c r="Q2925">
        <v>28.838999999999999</v>
      </c>
      <c r="R2925">
        <v>-1</v>
      </c>
      <c r="S2925">
        <v>1</v>
      </c>
      <c r="T2925">
        <v>156.5</v>
      </c>
      <c r="U2925">
        <v>60</v>
      </c>
      <c r="V2925">
        <v>24.498000000000001</v>
      </c>
      <c r="W2925">
        <v>0.85799999999999998</v>
      </c>
      <c r="X2925">
        <v>1</v>
      </c>
      <c r="Y2925">
        <v>3</v>
      </c>
      <c r="Z2925">
        <f>IF(AND(MIN(data!D2925:'data'!K2925, data!M2925:'data'!Y2925)&gt;=0, IF(data!L2925&lt;0, FALSE, data!L2925&lt;=95),COUNTA(data!D2925:'data'!Y2925)=22), 1, 0)</f>
        <v>0</v>
      </c>
      <c r="AA2925">
        <f>IF(data!D2925=3, IF(COUNTIFS(data!A:A, data!A2925, data!G:G, "&lt;&gt;2")=0, 1, 0), 0)</f>
        <v>0</v>
      </c>
      <c r="AB2925">
        <f>IF(AND(data!G2925=2, COUNTIFS(data!A:A, data!A2925, data!G:G, 2) = data!D2925), 1, 0)</f>
        <v>0</v>
      </c>
      <c r="AC2925" t="str">
        <f>IF(AB2925=1, data!D2925, "0")</f>
        <v>0</v>
      </c>
    </row>
    <row r="2926" spans="1:29" x14ac:dyDescent="0.25">
      <c r="A2926" s="1">
        <v>335181</v>
      </c>
      <c r="B2926">
        <v>3</v>
      </c>
      <c r="C2926" s="1" t="s">
        <v>2947</v>
      </c>
      <c r="D2926">
        <v>3</v>
      </c>
      <c r="E2926">
        <v>2</v>
      </c>
      <c r="F2926">
        <v>14</v>
      </c>
      <c r="G2926">
        <v>2</v>
      </c>
      <c r="H2926">
        <v>10</v>
      </c>
      <c r="I2926">
        <v>-1</v>
      </c>
      <c r="J2926">
        <v>1</v>
      </c>
      <c r="K2926">
        <v>-1</v>
      </c>
      <c r="L2926">
        <v>15</v>
      </c>
      <c r="M2926">
        <v>1</v>
      </c>
      <c r="N2926">
        <v>-1</v>
      </c>
      <c r="O2926">
        <v>-1</v>
      </c>
      <c r="P2926">
        <v>-1</v>
      </c>
      <c r="Q2926">
        <v>-1</v>
      </c>
      <c r="R2926">
        <v>-1</v>
      </c>
      <c r="S2926">
        <v>-2</v>
      </c>
      <c r="T2926">
        <v>145.69999999999999</v>
      </c>
      <c r="U2926">
        <v>52.6</v>
      </c>
      <c r="V2926">
        <v>24.777999999999999</v>
      </c>
      <c r="W2926">
        <v>-1</v>
      </c>
      <c r="X2926">
        <v>-8</v>
      </c>
      <c r="Y2926">
        <v>1</v>
      </c>
      <c r="Z2926">
        <f>IF(AND(MIN(data!D2926:'data'!K2926, data!M2926:'data'!Y2926)&gt;=0, IF(data!L2926&lt;0, FALSE, data!L2926&lt;=95),COUNTA(data!D2926:'data'!Y2926)=22), 1, 0)</f>
        <v>0</v>
      </c>
      <c r="AA2926">
        <f>IF(data!D2926=3, IF(COUNTIFS(data!A:A, data!A2926, data!G:G, "&lt;&gt;2")=0, 1, 0), 0)</f>
        <v>0</v>
      </c>
      <c r="AB2926">
        <f>IF(AND(data!G2926=2, COUNTIFS(data!A:A, data!A2926, data!G:G, 2) = data!D2926), 1, 0)</f>
        <v>0</v>
      </c>
      <c r="AC2926" t="str">
        <f>IF(AB2926=1, data!D2926, "0")</f>
        <v>0</v>
      </c>
    </row>
    <row r="2927" spans="1:29" x14ac:dyDescent="0.25">
      <c r="A2927" s="1">
        <v>335271</v>
      </c>
      <c r="B2927">
        <v>1</v>
      </c>
      <c r="C2927" s="1" t="s">
        <v>2948</v>
      </c>
      <c r="D2927">
        <v>2</v>
      </c>
      <c r="E2927">
        <v>2</v>
      </c>
      <c r="F2927">
        <v>14</v>
      </c>
      <c r="G2927">
        <v>2</v>
      </c>
      <c r="H2927">
        <v>35</v>
      </c>
      <c r="I2927">
        <v>6</v>
      </c>
      <c r="J2927">
        <v>1</v>
      </c>
      <c r="K2927">
        <v>3</v>
      </c>
      <c r="L2927">
        <v>12</v>
      </c>
      <c r="M2927">
        <v>2</v>
      </c>
      <c r="N2927">
        <v>4</v>
      </c>
      <c r="O2927">
        <v>1</v>
      </c>
      <c r="P2927">
        <v>1</v>
      </c>
      <c r="Q2927">
        <v>10.5</v>
      </c>
      <c r="R2927">
        <v>-1</v>
      </c>
      <c r="S2927">
        <v>0</v>
      </c>
      <c r="T2927">
        <v>160.19999999999999</v>
      </c>
      <c r="U2927">
        <v>74.400000000000006</v>
      </c>
      <c r="V2927">
        <v>28.99</v>
      </c>
      <c r="W2927">
        <v>-1</v>
      </c>
      <c r="X2927">
        <v>2</v>
      </c>
      <c r="Y2927">
        <v>1</v>
      </c>
      <c r="Z2927">
        <f>IF(AND(MIN(data!D2927:'data'!K2927, data!M2927:'data'!Y2927)&gt;=0, IF(data!L2927&lt;0, FALSE, data!L2927&lt;=95),COUNTA(data!D2927:'data'!Y2927)=22), 1, 0)</f>
        <v>0</v>
      </c>
      <c r="AA2927">
        <f>IF(data!D2927=3, IF(COUNTIFS(data!A:A, data!A2927, data!G:G, "&lt;&gt;2")=0, 1, 0), 0)</f>
        <v>0</v>
      </c>
      <c r="AB2927">
        <f>IF(AND(data!G2927=2, COUNTIFS(data!A:A, data!A2927, data!G:G, 2) = data!D2927), 1, 0)</f>
        <v>1</v>
      </c>
      <c r="AC2927">
        <f>IF(AB2927=1, data!D2927, "0")</f>
        <v>2</v>
      </c>
    </row>
    <row r="2928" spans="1:29" x14ac:dyDescent="0.25">
      <c r="A2928" s="1">
        <v>335271</v>
      </c>
      <c r="B2928">
        <v>2</v>
      </c>
      <c r="C2928" s="1" t="s">
        <v>2949</v>
      </c>
      <c r="D2928">
        <v>2</v>
      </c>
      <c r="E2928">
        <v>2</v>
      </c>
      <c r="F2928">
        <v>14</v>
      </c>
      <c r="G2928">
        <v>2</v>
      </c>
      <c r="H2928">
        <v>1</v>
      </c>
      <c r="I2928">
        <v>-1</v>
      </c>
      <c r="J2928">
        <v>1</v>
      </c>
      <c r="K2928">
        <v>-1</v>
      </c>
      <c r="L2928">
        <v>12</v>
      </c>
      <c r="M2928">
        <v>1</v>
      </c>
      <c r="N2928">
        <v>-1</v>
      </c>
      <c r="O2928">
        <v>-1</v>
      </c>
      <c r="P2928">
        <v>-1</v>
      </c>
      <c r="Q2928">
        <v>-1</v>
      </c>
      <c r="R2928">
        <v>-1</v>
      </c>
      <c r="S2928">
        <v>-2</v>
      </c>
      <c r="T2928">
        <v>-1</v>
      </c>
      <c r="U2928">
        <v>12.4</v>
      </c>
      <c r="V2928">
        <v>-1</v>
      </c>
      <c r="W2928">
        <v>-1</v>
      </c>
      <c r="X2928">
        <v>-2</v>
      </c>
      <c r="Y2928">
        <v>-2</v>
      </c>
      <c r="Z2928">
        <f>IF(AND(MIN(data!D2928:'data'!K2928, data!M2928:'data'!Y2928)&gt;=0, IF(data!L2928&lt;0, FALSE, data!L2928&lt;=95),COUNTA(data!D2928:'data'!Y2928)=22), 1, 0)</f>
        <v>0</v>
      </c>
      <c r="AA2928">
        <f>IF(data!D2928=3, IF(COUNTIFS(data!A:A, data!A2928, data!G:G, "&lt;&gt;2")=0, 1, 0), 0)</f>
        <v>0</v>
      </c>
      <c r="AB2928">
        <f>IF(AND(data!G2928=2, COUNTIFS(data!A:A, data!A2928, data!G:G, 2) = data!D2928), 1, 0)</f>
        <v>1</v>
      </c>
      <c r="AC2928">
        <f>IF(AB2928=1, data!D2928, "0")</f>
        <v>2</v>
      </c>
    </row>
    <row r="2929" spans="1:29" x14ac:dyDescent="0.25">
      <c r="A2929" s="1">
        <v>335341</v>
      </c>
      <c r="B2929">
        <v>1</v>
      </c>
      <c r="C2929" s="1" t="s">
        <v>2950</v>
      </c>
      <c r="D2929">
        <v>3</v>
      </c>
      <c r="E2929">
        <v>2</v>
      </c>
      <c r="F2929">
        <v>14</v>
      </c>
      <c r="G2929">
        <v>2</v>
      </c>
      <c r="H2929">
        <v>54</v>
      </c>
      <c r="I2929">
        <v>2</v>
      </c>
      <c r="J2929">
        <v>1</v>
      </c>
      <c r="K2929">
        <v>4</v>
      </c>
      <c r="L2929">
        <v>19</v>
      </c>
      <c r="M2929">
        <v>1</v>
      </c>
      <c r="N2929">
        <v>4</v>
      </c>
      <c r="O2929">
        <v>2</v>
      </c>
      <c r="P2929">
        <v>1</v>
      </c>
      <c r="Q2929">
        <v>3.375</v>
      </c>
      <c r="R2929">
        <v>-1</v>
      </c>
      <c r="S2929">
        <v>2</v>
      </c>
      <c r="T2929">
        <v>163.6</v>
      </c>
      <c r="U2929">
        <v>58.2</v>
      </c>
      <c r="V2929">
        <v>21.745000000000001</v>
      </c>
      <c r="W2929">
        <v>0.76400000000000001</v>
      </c>
      <c r="X2929">
        <v>1</v>
      </c>
      <c r="Y2929">
        <v>3</v>
      </c>
      <c r="Z2929">
        <f>IF(AND(MIN(data!D2929:'data'!K2929, data!M2929:'data'!Y2929)&gt;=0, IF(data!L2929&lt;0, FALSE, data!L2929&lt;=95),COUNTA(data!D2929:'data'!Y2929)=22), 1, 0)</f>
        <v>0</v>
      </c>
      <c r="AA2929">
        <f>IF(data!D2929=3, IF(COUNTIFS(data!A:A, data!A2929, data!G:G, "&lt;&gt;2")=0, 1, 0), 0)</f>
        <v>0</v>
      </c>
      <c r="AB2929">
        <f>IF(AND(data!G2929=2, COUNTIFS(data!A:A, data!A2929, data!G:G, 2) = data!D2929), 1, 0)</f>
        <v>0</v>
      </c>
      <c r="AC2929" t="str">
        <f>IF(AB2929=1, data!D2929, "0")</f>
        <v>0</v>
      </c>
    </row>
    <row r="2930" spans="1:29" x14ac:dyDescent="0.25">
      <c r="A2930" s="1">
        <v>335341</v>
      </c>
      <c r="B2930">
        <v>2</v>
      </c>
      <c r="C2930" s="1" t="s">
        <v>2951</v>
      </c>
      <c r="D2930">
        <v>3</v>
      </c>
      <c r="E2930">
        <v>2</v>
      </c>
      <c r="F2930">
        <v>14</v>
      </c>
      <c r="G2930">
        <v>1</v>
      </c>
      <c r="H2930">
        <v>54</v>
      </c>
      <c r="I2930">
        <v>2</v>
      </c>
      <c r="J2930">
        <v>1</v>
      </c>
      <c r="K2930">
        <v>7</v>
      </c>
      <c r="L2930">
        <v>19</v>
      </c>
      <c r="M2930">
        <v>1</v>
      </c>
      <c r="N2930">
        <v>3</v>
      </c>
      <c r="O2930">
        <v>5</v>
      </c>
      <c r="P2930">
        <v>1</v>
      </c>
      <c r="Q2930">
        <v>44.375</v>
      </c>
      <c r="R2930">
        <v>-1</v>
      </c>
      <c r="S2930">
        <v>0</v>
      </c>
      <c r="T2930">
        <v>181</v>
      </c>
      <c r="U2930">
        <v>89.7</v>
      </c>
      <c r="V2930">
        <v>27.38</v>
      </c>
      <c r="W2930">
        <v>0.91800000000000004</v>
      </c>
      <c r="X2930">
        <v>2</v>
      </c>
      <c r="Y2930">
        <v>1</v>
      </c>
      <c r="Z2930">
        <f>IF(AND(MIN(data!D2930:'data'!K2930, data!M2930:'data'!Y2930)&gt;=0, IF(data!L2930&lt;0, FALSE, data!L2930&lt;=95),COUNTA(data!D2930:'data'!Y2930)=22), 1, 0)</f>
        <v>0</v>
      </c>
      <c r="AA2930">
        <f>IF(data!D2930=3, IF(COUNTIFS(data!A:A, data!A2930, data!G:G, "&lt;&gt;2")=0, 1, 0), 0)</f>
        <v>0</v>
      </c>
      <c r="AB2930">
        <f>IF(AND(data!G2930=2, COUNTIFS(data!A:A, data!A2930, data!G:G, 2) = data!D2930), 1, 0)</f>
        <v>0</v>
      </c>
      <c r="AC2930" t="str">
        <f>IF(AB2930=1, data!D2930, "0")</f>
        <v>0</v>
      </c>
    </row>
    <row r="2931" spans="1:29" x14ac:dyDescent="0.25">
      <c r="A2931" s="1">
        <v>335341</v>
      </c>
      <c r="B2931">
        <v>3</v>
      </c>
      <c r="C2931" s="1" t="s">
        <v>2952</v>
      </c>
      <c r="D2931">
        <v>3</v>
      </c>
      <c r="E2931">
        <v>2</v>
      </c>
      <c r="F2931">
        <v>14</v>
      </c>
      <c r="G2931">
        <v>1</v>
      </c>
      <c r="H2931">
        <v>78</v>
      </c>
      <c r="I2931">
        <v>5</v>
      </c>
      <c r="J2931">
        <v>1</v>
      </c>
      <c r="K2931">
        <v>7</v>
      </c>
      <c r="L2931">
        <v>19</v>
      </c>
      <c r="M2931">
        <v>4</v>
      </c>
      <c r="N2931">
        <v>3</v>
      </c>
      <c r="O2931">
        <v>5</v>
      </c>
      <c r="P2931">
        <v>1</v>
      </c>
      <c r="Q2931">
        <v>28</v>
      </c>
      <c r="R2931">
        <v>-1</v>
      </c>
      <c r="S2931">
        <v>-2</v>
      </c>
      <c r="T2931">
        <v>173.9</v>
      </c>
      <c r="U2931">
        <v>57.6</v>
      </c>
      <c r="V2931">
        <v>19.047000000000001</v>
      </c>
      <c r="W2931">
        <v>-1</v>
      </c>
      <c r="X2931">
        <v>-2</v>
      </c>
      <c r="Y2931">
        <v>-2</v>
      </c>
      <c r="Z2931">
        <f>IF(AND(MIN(data!D2931:'data'!K2931, data!M2931:'data'!Y2931)&gt;=0, IF(data!L2931&lt;0, FALSE, data!L2931&lt;=95),COUNTA(data!D2931:'data'!Y2931)=22), 1, 0)</f>
        <v>0</v>
      </c>
      <c r="AA2931">
        <f>IF(data!D2931=3, IF(COUNTIFS(data!A:A, data!A2931, data!G:G, "&lt;&gt;2")=0, 1, 0), 0)</f>
        <v>0</v>
      </c>
      <c r="AB2931">
        <f>IF(AND(data!G2931=2, COUNTIFS(data!A:A, data!A2931, data!G:G, 2) = data!D2931), 1, 0)</f>
        <v>0</v>
      </c>
      <c r="AC2931" t="str">
        <f>IF(AB2931=1, data!D2931, "0")</f>
        <v>0</v>
      </c>
    </row>
    <row r="2932" spans="1:29" x14ac:dyDescent="0.25">
      <c r="A2932" s="1">
        <v>335351</v>
      </c>
      <c r="B2932">
        <v>1</v>
      </c>
      <c r="C2932" s="1" t="s">
        <v>2953</v>
      </c>
      <c r="D2932">
        <v>1</v>
      </c>
      <c r="E2932">
        <v>2</v>
      </c>
      <c r="F2932">
        <v>14</v>
      </c>
      <c r="G2932">
        <v>1</v>
      </c>
      <c r="H2932">
        <v>74</v>
      </c>
      <c r="I2932">
        <v>5</v>
      </c>
      <c r="J2932">
        <v>1</v>
      </c>
      <c r="K2932">
        <v>7</v>
      </c>
      <c r="L2932">
        <v>6</v>
      </c>
      <c r="M2932">
        <v>3</v>
      </c>
      <c r="N2932">
        <v>3</v>
      </c>
      <c r="O2932">
        <v>5</v>
      </c>
      <c r="P2932">
        <v>1</v>
      </c>
      <c r="Q2932">
        <v>8.5</v>
      </c>
      <c r="R2932">
        <v>-1</v>
      </c>
      <c r="S2932">
        <v>0</v>
      </c>
      <c r="T2932">
        <v>163.5</v>
      </c>
      <c r="U2932">
        <v>76.8</v>
      </c>
      <c r="V2932">
        <v>28.728999999999999</v>
      </c>
      <c r="W2932">
        <v>0.90500000000000003</v>
      </c>
      <c r="X2932">
        <v>2</v>
      </c>
      <c r="Y2932">
        <v>3</v>
      </c>
      <c r="Z2932">
        <f>IF(AND(MIN(data!D2932:'data'!K2932, data!M2932:'data'!Y2932)&gt;=0, IF(data!L2932&lt;0, FALSE, data!L2932&lt;=95),COUNTA(data!D2932:'data'!Y2932)=22), 1, 0)</f>
        <v>0</v>
      </c>
      <c r="AA2932">
        <f>IF(data!D2932=3, IF(COUNTIFS(data!A:A, data!A2932, data!G:G, "&lt;&gt;2")=0, 1, 0), 0)</f>
        <v>0</v>
      </c>
      <c r="AB2932">
        <f>IF(AND(data!G2932=2, COUNTIFS(data!A:A, data!A2932, data!G:G, 2) = data!D2932), 1, 0)</f>
        <v>0</v>
      </c>
      <c r="AC2932" t="str">
        <f>IF(AB2932=1, data!D2932, "0")</f>
        <v>0</v>
      </c>
    </row>
    <row r="2933" spans="1:29" x14ac:dyDescent="0.25">
      <c r="A2933" s="1">
        <v>335371</v>
      </c>
      <c r="B2933">
        <v>1</v>
      </c>
      <c r="C2933" s="1" t="s">
        <v>2954</v>
      </c>
      <c r="D2933">
        <v>2</v>
      </c>
      <c r="E2933">
        <v>2</v>
      </c>
      <c r="F2933">
        <v>14</v>
      </c>
      <c r="G2933">
        <v>2</v>
      </c>
      <c r="H2933">
        <v>88</v>
      </c>
      <c r="I2933">
        <v>5</v>
      </c>
      <c r="J2933">
        <v>1</v>
      </c>
      <c r="K2933">
        <v>7</v>
      </c>
      <c r="L2933">
        <v>11</v>
      </c>
      <c r="M2933">
        <v>1</v>
      </c>
      <c r="N2933">
        <v>4</v>
      </c>
      <c r="O2933">
        <v>2</v>
      </c>
      <c r="P2933">
        <v>2</v>
      </c>
      <c r="Q2933">
        <v>0.34599999999999997</v>
      </c>
      <c r="R2933">
        <v>-1</v>
      </c>
      <c r="S2933">
        <v>0</v>
      </c>
      <c r="T2933">
        <v>148.80000000000001</v>
      </c>
      <c r="U2933">
        <v>53.3</v>
      </c>
      <c r="V2933">
        <v>24.073</v>
      </c>
      <c r="W2933">
        <v>0.86599999999999999</v>
      </c>
      <c r="X2933">
        <v>1</v>
      </c>
      <c r="Y2933">
        <v>3</v>
      </c>
      <c r="Z2933">
        <f>IF(AND(MIN(data!D2933:'data'!K2933, data!M2933:'data'!Y2933)&gt;=0, IF(data!L2933&lt;0, FALSE, data!L2933&lt;=95),COUNTA(data!D2933:'data'!Y2933)=22), 1, 0)</f>
        <v>0</v>
      </c>
      <c r="AA2933">
        <f>IF(data!D2933=3, IF(COUNTIFS(data!A:A, data!A2933, data!G:G, "&lt;&gt;2")=0, 1, 0), 0)</f>
        <v>0</v>
      </c>
      <c r="AB2933">
        <f>IF(AND(data!G2933=2, COUNTIFS(data!A:A, data!A2933, data!G:G, 2) = data!D2933), 1, 0)</f>
        <v>0</v>
      </c>
      <c r="AC2933" t="str">
        <f>IF(AB2933=1, data!D2933, "0")</f>
        <v>0</v>
      </c>
    </row>
    <row r="2934" spans="1:29" x14ac:dyDescent="0.25">
      <c r="A2934" s="1">
        <v>335371</v>
      </c>
      <c r="B2934">
        <v>2</v>
      </c>
      <c r="C2934" s="1" t="s">
        <v>2955</v>
      </c>
      <c r="D2934">
        <v>2</v>
      </c>
      <c r="E2934">
        <v>2</v>
      </c>
      <c r="F2934">
        <v>14</v>
      </c>
      <c r="G2934">
        <v>1</v>
      </c>
      <c r="H2934">
        <v>53</v>
      </c>
      <c r="I2934">
        <v>4</v>
      </c>
      <c r="J2934">
        <v>1</v>
      </c>
      <c r="K2934">
        <v>7</v>
      </c>
      <c r="L2934">
        <v>11</v>
      </c>
      <c r="M2934">
        <v>3</v>
      </c>
      <c r="N2934">
        <v>2</v>
      </c>
      <c r="O2934">
        <v>5</v>
      </c>
      <c r="P2934">
        <v>2</v>
      </c>
      <c r="Q2934">
        <v>0.34599999999999997</v>
      </c>
      <c r="R2934">
        <v>-1</v>
      </c>
      <c r="S2934">
        <v>0</v>
      </c>
      <c r="T2934">
        <v>160.80000000000001</v>
      </c>
      <c r="U2934">
        <v>77.599999999999994</v>
      </c>
      <c r="V2934">
        <v>30.012</v>
      </c>
      <c r="W2934">
        <v>0.98399999999999999</v>
      </c>
      <c r="X2934">
        <v>2</v>
      </c>
      <c r="Y2934">
        <v>1</v>
      </c>
      <c r="Z2934">
        <f>IF(AND(MIN(data!D2934:'data'!K2934, data!M2934:'data'!Y2934)&gt;=0, IF(data!L2934&lt;0, FALSE, data!L2934&lt;=95),COUNTA(data!D2934:'data'!Y2934)=22), 1, 0)</f>
        <v>0</v>
      </c>
      <c r="AA2934">
        <f>IF(data!D2934=3, IF(COUNTIFS(data!A:A, data!A2934, data!G:G, "&lt;&gt;2")=0, 1, 0), 0)</f>
        <v>0</v>
      </c>
      <c r="AB2934">
        <f>IF(AND(data!G2934=2, COUNTIFS(data!A:A, data!A2934, data!G:G, 2) = data!D2934), 1, 0)</f>
        <v>0</v>
      </c>
      <c r="AC2934" t="str">
        <f>IF(AB2934=1, data!D2934, "0")</f>
        <v>0</v>
      </c>
    </row>
    <row r="2935" spans="1:29" x14ac:dyDescent="0.25">
      <c r="A2935" s="1">
        <v>336181</v>
      </c>
      <c r="B2935">
        <v>1</v>
      </c>
      <c r="C2935" s="1" t="s">
        <v>2956</v>
      </c>
      <c r="D2935">
        <v>1</v>
      </c>
      <c r="E2935">
        <v>6</v>
      </c>
      <c r="F2935">
        <v>1</v>
      </c>
      <c r="G2935">
        <v>2</v>
      </c>
      <c r="H2935">
        <v>79</v>
      </c>
      <c r="I2935">
        <v>5</v>
      </c>
      <c r="J2935">
        <v>1</v>
      </c>
      <c r="K2935">
        <v>2</v>
      </c>
      <c r="L2935">
        <v>8</v>
      </c>
      <c r="M2935">
        <v>1</v>
      </c>
      <c r="N2935">
        <v>2</v>
      </c>
      <c r="O2935">
        <v>5</v>
      </c>
      <c r="P2935">
        <v>1</v>
      </c>
      <c r="Q2935">
        <v>8.1150000000000002</v>
      </c>
      <c r="R2935">
        <v>-1</v>
      </c>
      <c r="S2935">
        <v>0</v>
      </c>
      <c r="T2935">
        <v>-1</v>
      </c>
      <c r="U2935">
        <v>66.099999999999994</v>
      </c>
      <c r="V2935">
        <v>-1</v>
      </c>
      <c r="W2935">
        <v>0.81799999999999995</v>
      </c>
      <c r="X2935">
        <v>1</v>
      </c>
      <c r="Y2935">
        <v>3</v>
      </c>
      <c r="Z2935">
        <f>IF(AND(MIN(data!D2935:'data'!K2935, data!M2935:'data'!Y2935)&gt;=0, IF(data!L2935&lt;0, FALSE, data!L2935&lt;=95),COUNTA(data!D2935:'data'!Y2935)=22), 1, 0)</f>
        <v>0</v>
      </c>
      <c r="AA2935">
        <f>IF(data!D2935=3, IF(COUNTIFS(data!A:A, data!A2935, data!G:G, "&lt;&gt;2")=0, 1, 0), 0)</f>
        <v>0</v>
      </c>
      <c r="AB2935">
        <f>IF(AND(data!G2935=2, COUNTIFS(data!A:A, data!A2935, data!G:G, 2) = data!D2935), 1, 0)</f>
        <v>1</v>
      </c>
      <c r="AC2935">
        <f>IF(AB2935=1, data!D2935, "0")</f>
        <v>1</v>
      </c>
    </row>
    <row r="2936" spans="1:29" x14ac:dyDescent="0.25">
      <c r="A2936" s="1">
        <v>336201</v>
      </c>
      <c r="B2936">
        <v>1</v>
      </c>
      <c r="C2936" s="1" t="s">
        <v>2957</v>
      </c>
      <c r="D2936">
        <v>3</v>
      </c>
      <c r="E2936">
        <v>6</v>
      </c>
      <c r="F2936">
        <v>1</v>
      </c>
      <c r="G2936">
        <v>2</v>
      </c>
      <c r="H2936">
        <v>42</v>
      </c>
      <c r="I2936">
        <v>4</v>
      </c>
      <c r="J2936">
        <v>1</v>
      </c>
      <c r="K2936">
        <v>4</v>
      </c>
      <c r="L2936">
        <v>4</v>
      </c>
      <c r="M2936">
        <v>1</v>
      </c>
      <c r="N2936">
        <v>4</v>
      </c>
      <c r="O2936">
        <v>2</v>
      </c>
      <c r="P2936">
        <v>1</v>
      </c>
      <c r="Q2936">
        <v>9.0579999999999998</v>
      </c>
      <c r="R2936">
        <v>-1</v>
      </c>
      <c r="S2936">
        <v>1</v>
      </c>
      <c r="T2936">
        <v>170.9</v>
      </c>
      <c r="U2936">
        <v>58.5</v>
      </c>
      <c r="V2936">
        <v>20.03</v>
      </c>
      <c r="W2936">
        <v>0.81799999999999995</v>
      </c>
      <c r="X2936">
        <v>3</v>
      </c>
      <c r="Y2936">
        <v>2</v>
      </c>
      <c r="Z2936">
        <f>IF(AND(MIN(data!D2936:'data'!K2936, data!M2936:'data'!Y2936)&gt;=0, IF(data!L2936&lt;0, FALSE, data!L2936&lt;=95),COUNTA(data!D2936:'data'!Y2936)=22), 1, 0)</f>
        <v>0</v>
      </c>
      <c r="AA2936">
        <f>IF(data!D2936=3, IF(COUNTIFS(data!A:A, data!A2936, data!G:G, "&lt;&gt;2")=0, 1, 0), 0)</f>
        <v>1</v>
      </c>
      <c r="AB2936">
        <f>IF(AND(data!G2936=2, COUNTIFS(data!A:A, data!A2936, data!G:G, 2) = data!D2936), 1, 0)</f>
        <v>1</v>
      </c>
      <c r="AC2936">
        <f>IF(AB2936=1, data!D2936, "0")</f>
        <v>3</v>
      </c>
    </row>
    <row r="2937" spans="1:29" x14ac:dyDescent="0.25">
      <c r="A2937" s="1">
        <v>336201</v>
      </c>
      <c r="B2937">
        <v>2</v>
      </c>
      <c r="C2937" s="1" t="s">
        <v>2958</v>
      </c>
      <c r="D2937">
        <v>3</v>
      </c>
      <c r="E2937">
        <v>6</v>
      </c>
      <c r="F2937">
        <v>1</v>
      </c>
      <c r="G2937">
        <v>2</v>
      </c>
      <c r="H2937">
        <v>17</v>
      </c>
      <c r="I2937">
        <v>1</v>
      </c>
      <c r="J2937">
        <v>1</v>
      </c>
      <c r="K2937">
        <v>3</v>
      </c>
      <c r="L2937">
        <v>4</v>
      </c>
      <c r="M2937">
        <v>1</v>
      </c>
      <c r="N2937">
        <v>4</v>
      </c>
      <c r="O2937">
        <v>2</v>
      </c>
      <c r="P2937">
        <v>1</v>
      </c>
      <c r="Q2937">
        <v>17.190000000000001</v>
      </c>
      <c r="R2937">
        <v>1</v>
      </c>
      <c r="S2937">
        <v>0</v>
      </c>
      <c r="T2937">
        <v>-1</v>
      </c>
      <c r="U2937">
        <v>-1</v>
      </c>
      <c r="V2937">
        <v>-1</v>
      </c>
      <c r="W2937">
        <v>-1</v>
      </c>
      <c r="X2937">
        <v>2</v>
      </c>
      <c r="Y2937">
        <v>1</v>
      </c>
      <c r="Z2937">
        <f>IF(AND(MIN(data!D2937:'data'!K2937, data!M2937:'data'!Y2937)&gt;=0, IF(data!L2937&lt;0, FALSE, data!L2937&lt;=95),COUNTA(data!D2937:'data'!Y2937)=22), 1, 0)</f>
        <v>0</v>
      </c>
      <c r="AA2937">
        <f>IF(data!D2937=3, IF(COUNTIFS(data!A:A, data!A2937, data!G:G, "&lt;&gt;2")=0, 1, 0), 0)</f>
        <v>1</v>
      </c>
      <c r="AB2937">
        <f>IF(AND(data!G2937=2, COUNTIFS(data!A:A, data!A2937, data!G:G, 2) = data!D2937), 1, 0)</f>
        <v>1</v>
      </c>
      <c r="AC2937">
        <f>IF(AB2937=1, data!D2937, "0")</f>
        <v>3</v>
      </c>
    </row>
    <row r="2938" spans="1:29" x14ac:dyDescent="0.25">
      <c r="A2938" s="1">
        <v>336201</v>
      </c>
      <c r="B2938">
        <v>3</v>
      </c>
      <c r="C2938" s="1" t="s">
        <v>2959</v>
      </c>
      <c r="D2938">
        <v>3</v>
      </c>
      <c r="E2938">
        <v>6</v>
      </c>
      <c r="F2938">
        <v>1</v>
      </c>
      <c r="G2938">
        <v>2</v>
      </c>
      <c r="H2938">
        <v>15</v>
      </c>
      <c r="I2938">
        <v>-1</v>
      </c>
      <c r="J2938">
        <v>1</v>
      </c>
      <c r="K2938">
        <v>-1</v>
      </c>
      <c r="L2938">
        <v>4</v>
      </c>
      <c r="M2938">
        <v>1</v>
      </c>
      <c r="N2938">
        <v>-1</v>
      </c>
      <c r="O2938">
        <v>-1</v>
      </c>
      <c r="P2938">
        <v>-1</v>
      </c>
      <c r="Q2938">
        <v>-1</v>
      </c>
      <c r="R2938">
        <v>-1</v>
      </c>
      <c r="S2938">
        <v>0</v>
      </c>
      <c r="T2938">
        <v>171.1</v>
      </c>
      <c r="U2938">
        <v>70.599999999999994</v>
      </c>
      <c r="V2938">
        <v>24.116</v>
      </c>
      <c r="W2938">
        <v>-1</v>
      </c>
      <c r="X2938">
        <v>1</v>
      </c>
      <c r="Y2938">
        <v>1</v>
      </c>
      <c r="Z2938">
        <f>IF(AND(MIN(data!D2938:'data'!K2938, data!M2938:'data'!Y2938)&gt;=0, IF(data!L2938&lt;0, FALSE, data!L2938&lt;=95),COUNTA(data!D2938:'data'!Y2938)=22), 1, 0)</f>
        <v>0</v>
      </c>
      <c r="AA2938">
        <f>IF(data!D2938=3, IF(COUNTIFS(data!A:A, data!A2938, data!G:G, "&lt;&gt;2")=0, 1, 0), 0)</f>
        <v>1</v>
      </c>
      <c r="AB2938">
        <f>IF(AND(data!G2938=2, COUNTIFS(data!A:A, data!A2938, data!G:G, 2) = data!D2938), 1, 0)</f>
        <v>1</v>
      </c>
      <c r="AC2938">
        <f>IF(AB2938=1, data!D2938, "0")</f>
        <v>3</v>
      </c>
    </row>
    <row r="2939" spans="1:29" x14ac:dyDescent="0.25">
      <c r="A2939" s="1">
        <v>336271</v>
      </c>
      <c r="B2939">
        <v>1</v>
      </c>
      <c r="C2939" s="1" t="s">
        <v>2960</v>
      </c>
      <c r="D2939">
        <v>1</v>
      </c>
      <c r="E2939">
        <v>6</v>
      </c>
      <c r="F2939">
        <v>1</v>
      </c>
      <c r="G2939">
        <v>1</v>
      </c>
      <c r="H2939">
        <v>46</v>
      </c>
      <c r="I2939">
        <v>1</v>
      </c>
      <c r="J2939">
        <v>1</v>
      </c>
      <c r="K2939">
        <v>1</v>
      </c>
      <c r="L2939">
        <v>19</v>
      </c>
      <c r="M2939">
        <v>1</v>
      </c>
      <c r="N2939">
        <v>4</v>
      </c>
      <c r="O2939">
        <v>3</v>
      </c>
      <c r="P2939">
        <v>1</v>
      </c>
      <c r="Q2939">
        <v>13.529</v>
      </c>
      <c r="R2939">
        <v>-1</v>
      </c>
      <c r="S2939">
        <v>1</v>
      </c>
      <c r="T2939">
        <v>166.4</v>
      </c>
      <c r="U2939">
        <v>82.5</v>
      </c>
      <c r="V2939">
        <v>29.795000000000002</v>
      </c>
      <c r="W2939">
        <v>0.79600000000000004</v>
      </c>
      <c r="X2939">
        <v>2</v>
      </c>
      <c r="Y2939">
        <v>1</v>
      </c>
      <c r="Z2939">
        <f>IF(AND(MIN(data!D2939:'data'!K2939, data!M2939:'data'!Y2939)&gt;=0, IF(data!L2939&lt;0, FALSE, data!L2939&lt;=95),COUNTA(data!D2939:'data'!Y2939)=22), 1, 0)</f>
        <v>0</v>
      </c>
      <c r="AA2939">
        <f>IF(data!D2939=3, IF(COUNTIFS(data!A:A, data!A2939, data!G:G, "&lt;&gt;2")=0, 1, 0), 0)</f>
        <v>0</v>
      </c>
      <c r="AB2939">
        <f>IF(AND(data!G2939=2, COUNTIFS(data!A:A, data!A2939, data!G:G, 2) = data!D2939), 1, 0)</f>
        <v>0</v>
      </c>
      <c r="AC2939" t="str">
        <f>IF(AB2939=1, data!D2939, "0")</f>
        <v>0</v>
      </c>
    </row>
    <row r="2940" spans="1:29" x14ac:dyDescent="0.25">
      <c r="A2940" s="1">
        <v>336341</v>
      </c>
      <c r="B2940">
        <v>1</v>
      </c>
      <c r="C2940" s="1" t="s">
        <v>2961</v>
      </c>
      <c r="D2940">
        <v>3</v>
      </c>
      <c r="E2940">
        <v>6</v>
      </c>
      <c r="F2940">
        <v>1</v>
      </c>
      <c r="G2940">
        <v>1</v>
      </c>
      <c r="H2940">
        <v>51</v>
      </c>
      <c r="I2940">
        <v>2</v>
      </c>
      <c r="J2940">
        <v>1</v>
      </c>
      <c r="K2940">
        <v>7</v>
      </c>
      <c r="L2940">
        <v>96</v>
      </c>
      <c r="M2940">
        <v>2</v>
      </c>
      <c r="N2940">
        <v>3</v>
      </c>
      <c r="O2940">
        <v>5</v>
      </c>
      <c r="P2940">
        <v>1</v>
      </c>
      <c r="Q2940">
        <v>16.5</v>
      </c>
      <c r="R2940">
        <v>-1</v>
      </c>
      <c r="S2940">
        <v>0</v>
      </c>
      <c r="T2940">
        <v>177.6</v>
      </c>
      <c r="U2940">
        <v>93.2</v>
      </c>
      <c r="V2940">
        <v>29.547999999999998</v>
      </c>
      <c r="W2940">
        <v>0.95199999999999996</v>
      </c>
      <c r="X2940">
        <v>1</v>
      </c>
      <c r="Y2940">
        <v>1</v>
      </c>
      <c r="Z2940">
        <f>IF(AND(MIN(data!D2940:'data'!K2940, data!M2940:'data'!Y2940)&gt;=0, IF(data!L2940&lt;0, FALSE, data!L2940&lt;=95),COUNTA(data!D2940:'data'!Y2940)=22), 1, 0)</f>
        <v>0</v>
      </c>
      <c r="AA2940">
        <f>IF(data!D2940=3, IF(COUNTIFS(data!A:A, data!A2940, data!G:G, "&lt;&gt;2")=0, 1, 0), 0)</f>
        <v>0</v>
      </c>
      <c r="AB2940">
        <f>IF(AND(data!G2940=2, COUNTIFS(data!A:A, data!A2940, data!G:G, 2) = data!D2940), 1, 0)</f>
        <v>0</v>
      </c>
      <c r="AC2940" t="str">
        <f>IF(AB2940=1, data!D2940, "0")</f>
        <v>0</v>
      </c>
    </row>
    <row r="2941" spans="1:29" x14ac:dyDescent="0.25">
      <c r="A2941" s="1">
        <v>336341</v>
      </c>
      <c r="B2941">
        <v>2</v>
      </c>
      <c r="C2941" s="1" t="s">
        <v>2962</v>
      </c>
      <c r="D2941">
        <v>3</v>
      </c>
      <c r="E2941">
        <v>6</v>
      </c>
      <c r="F2941">
        <v>1</v>
      </c>
      <c r="G2941">
        <v>2</v>
      </c>
      <c r="H2941">
        <v>47</v>
      </c>
      <c r="I2941">
        <v>2</v>
      </c>
      <c r="J2941">
        <v>1</v>
      </c>
      <c r="K2941">
        <v>2</v>
      </c>
      <c r="L2941">
        <v>96</v>
      </c>
      <c r="M2941">
        <v>2</v>
      </c>
      <c r="N2941">
        <v>1</v>
      </c>
      <c r="O2941">
        <v>5</v>
      </c>
      <c r="P2941">
        <v>1</v>
      </c>
      <c r="Q2941">
        <v>10.432</v>
      </c>
      <c r="R2941">
        <v>-1</v>
      </c>
      <c r="S2941">
        <v>2</v>
      </c>
      <c r="T2941">
        <v>160.1</v>
      </c>
      <c r="U2941">
        <v>81.8</v>
      </c>
      <c r="V2941">
        <v>31.913</v>
      </c>
      <c r="W2941">
        <v>0.79100000000000004</v>
      </c>
      <c r="X2941">
        <v>2</v>
      </c>
      <c r="Y2941">
        <v>1</v>
      </c>
      <c r="Z2941">
        <f>IF(AND(MIN(data!D2941:'data'!K2941, data!M2941:'data'!Y2941)&gt;=0, IF(data!L2941&lt;0, FALSE, data!L2941&lt;=95),COUNTA(data!D2941:'data'!Y2941)=22), 1, 0)</f>
        <v>0</v>
      </c>
      <c r="AA2941">
        <f>IF(data!D2941=3, IF(COUNTIFS(data!A:A, data!A2941, data!G:G, "&lt;&gt;2")=0, 1, 0), 0)</f>
        <v>0</v>
      </c>
      <c r="AB2941">
        <f>IF(AND(data!G2941=2, COUNTIFS(data!A:A, data!A2941, data!G:G, 2) = data!D2941), 1, 0)</f>
        <v>0</v>
      </c>
      <c r="AC2941" t="str">
        <f>IF(AB2941=1, data!D2941, "0")</f>
        <v>0</v>
      </c>
    </row>
    <row r="2942" spans="1:29" x14ac:dyDescent="0.25">
      <c r="A2942" s="1">
        <v>336341</v>
      </c>
      <c r="B2942">
        <v>3</v>
      </c>
      <c r="C2942" s="1" t="s">
        <v>2963</v>
      </c>
      <c r="D2942">
        <v>3</v>
      </c>
      <c r="E2942">
        <v>6</v>
      </c>
      <c r="F2942">
        <v>1</v>
      </c>
      <c r="G2942">
        <v>1</v>
      </c>
      <c r="H2942">
        <v>20</v>
      </c>
      <c r="I2942">
        <v>1</v>
      </c>
      <c r="J2942">
        <v>1</v>
      </c>
      <c r="K2942">
        <v>5</v>
      </c>
      <c r="L2942">
        <v>96</v>
      </c>
      <c r="M2942">
        <v>2</v>
      </c>
      <c r="N2942">
        <v>4</v>
      </c>
      <c r="O2942">
        <v>2</v>
      </c>
      <c r="P2942">
        <v>1</v>
      </c>
      <c r="Q2942">
        <v>74</v>
      </c>
      <c r="R2942">
        <v>4</v>
      </c>
      <c r="S2942">
        <v>1</v>
      </c>
      <c r="T2942">
        <v>178</v>
      </c>
      <c r="U2942">
        <v>82.4</v>
      </c>
      <c r="V2942">
        <v>26.007000000000001</v>
      </c>
      <c r="W2942">
        <v>0.88700000000000001</v>
      </c>
      <c r="X2942">
        <v>-8</v>
      </c>
      <c r="Y2942">
        <v>-9</v>
      </c>
      <c r="Z2942">
        <f>IF(AND(MIN(data!D2942:'data'!K2942, data!M2942:'data'!Y2942)&gt;=0, IF(data!L2942&lt;0, FALSE, data!L2942&lt;=95),COUNTA(data!D2942:'data'!Y2942)=22), 1, 0)</f>
        <v>0</v>
      </c>
      <c r="AA2942">
        <f>IF(data!D2942=3, IF(COUNTIFS(data!A:A, data!A2942, data!G:G, "&lt;&gt;2")=0, 1, 0), 0)</f>
        <v>0</v>
      </c>
      <c r="AB2942">
        <f>IF(AND(data!G2942=2, COUNTIFS(data!A:A, data!A2942, data!G:G, 2) = data!D2942), 1, 0)</f>
        <v>0</v>
      </c>
      <c r="AC2942" t="str">
        <f>IF(AB2942=1, data!D2942, "0")</f>
        <v>0</v>
      </c>
    </row>
    <row r="2943" spans="1:29" x14ac:dyDescent="0.25">
      <c r="A2943" s="1">
        <v>336371</v>
      </c>
      <c r="B2943">
        <v>1</v>
      </c>
      <c r="C2943" s="1" t="s">
        <v>2964</v>
      </c>
      <c r="D2943">
        <v>3</v>
      </c>
      <c r="E2943">
        <v>6</v>
      </c>
      <c r="F2943">
        <v>1</v>
      </c>
      <c r="G2943">
        <v>2</v>
      </c>
      <c r="H2943">
        <v>36</v>
      </c>
      <c r="I2943">
        <v>2</v>
      </c>
      <c r="J2943">
        <v>1</v>
      </c>
      <c r="K2943">
        <v>2</v>
      </c>
      <c r="L2943">
        <v>14</v>
      </c>
      <c r="M2943">
        <v>2</v>
      </c>
      <c r="N2943">
        <v>4</v>
      </c>
      <c r="O2943">
        <v>3</v>
      </c>
      <c r="P2943">
        <v>1</v>
      </c>
      <c r="Q2943">
        <v>8.2789999999999999</v>
      </c>
      <c r="R2943">
        <v>-1</v>
      </c>
      <c r="S2943">
        <v>9</v>
      </c>
      <c r="T2943">
        <v>162.4</v>
      </c>
      <c r="U2943">
        <v>55</v>
      </c>
      <c r="V2943">
        <v>20.853999999999999</v>
      </c>
      <c r="W2943">
        <v>0.73</v>
      </c>
      <c r="X2943">
        <v>1</v>
      </c>
      <c r="Y2943">
        <v>3</v>
      </c>
      <c r="Z2943">
        <f>IF(AND(MIN(data!D2943:'data'!K2943, data!M2943:'data'!Y2943)&gt;=0, IF(data!L2943&lt;0, FALSE, data!L2943&lt;=95),COUNTA(data!D2943:'data'!Y2943)=22), 1, 0)</f>
        <v>0</v>
      </c>
      <c r="AA2943">
        <f>IF(data!D2943=3, IF(COUNTIFS(data!A:A, data!A2943, data!G:G, "&lt;&gt;2")=0, 1, 0), 0)</f>
        <v>0</v>
      </c>
      <c r="AB2943">
        <f>IF(AND(data!G2943=2, COUNTIFS(data!A:A, data!A2943, data!G:G, 2) = data!D2943), 1, 0)</f>
        <v>0</v>
      </c>
      <c r="AC2943" t="str">
        <f>IF(AB2943=1, data!D2943, "0")</f>
        <v>0</v>
      </c>
    </row>
    <row r="2944" spans="1:29" x14ac:dyDescent="0.25">
      <c r="A2944" s="1">
        <v>336371</v>
      </c>
      <c r="B2944">
        <v>2</v>
      </c>
      <c r="C2944" s="1" t="s">
        <v>2965</v>
      </c>
      <c r="D2944">
        <v>3</v>
      </c>
      <c r="E2944">
        <v>6</v>
      </c>
      <c r="F2944">
        <v>1</v>
      </c>
      <c r="G2944">
        <v>1</v>
      </c>
      <c r="H2944">
        <v>39</v>
      </c>
      <c r="I2944">
        <v>2</v>
      </c>
      <c r="J2944">
        <v>1</v>
      </c>
      <c r="K2944">
        <v>1</v>
      </c>
      <c r="L2944">
        <v>14</v>
      </c>
      <c r="M2944">
        <v>2</v>
      </c>
      <c r="N2944">
        <v>3</v>
      </c>
      <c r="O2944">
        <v>5</v>
      </c>
      <c r="P2944">
        <v>2</v>
      </c>
      <c r="Q2944">
        <v>7.3660000000000003E-2</v>
      </c>
      <c r="R2944">
        <v>-1</v>
      </c>
      <c r="S2944">
        <v>0</v>
      </c>
      <c r="T2944">
        <v>184.7</v>
      </c>
      <c r="U2944">
        <v>130</v>
      </c>
      <c r="V2944">
        <v>38.106999999999999</v>
      </c>
      <c r="W2944">
        <v>1.014</v>
      </c>
      <c r="X2944">
        <v>2</v>
      </c>
      <c r="Y2944">
        <v>1</v>
      </c>
      <c r="Z2944">
        <f>IF(AND(MIN(data!D2944:'data'!K2944, data!M2944:'data'!Y2944)&gt;=0, IF(data!L2944&lt;0, FALSE, data!L2944&lt;=95),COUNTA(data!D2944:'data'!Y2944)=22), 1, 0)</f>
        <v>0</v>
      </c>
      <c r="AA2944">
        <f>IF(data!D2944=3, IF(COUNTIFS(data!A:A, data!A2944, data!G:G, "&lt;&gt;2")=0, 1, 0), 0)</f>
        <v>0</v>
      </c>
      <c r="AB2944">
        <f>IF(AND(data!G2944=2, COUNTIFS(data!A:A, data!A2944, data!G:G, 2) = data!D2944), 1, 0)</f>
        <v>0</v>
      </c>
      <c r="AC2944" t="str">
        <f>IF(AB2944=1, data!D2944, "0")</f>
        <v>0</v>
      </c>
    </row>
    <row r="2945" spans="1:29" x14ac:dyDescent="0.25">
      <c r="A2945" s="1">
        <v>336371</v>
      </c>
      <c r="B2945">
        <v>3</v>
      </c>
      <c r="C2945" s="1" t="s">
        <v>2966</v>
      </c>
      <c r="D2945">
        <v>3</v>
      </c>
      <c r="E2945">
        <v>6</v>
      </c>
      <c r="F2945">
        <v>1</v>
      </c>
      <c r="G2945">
        <v>1</v>
      </c>
      <c r="H2945">
        <v>10</v>
      </c>
      <c r="I2945">
        <v>-1</v>
      </c>
      <c r="J2945">
        <v>1</v>
      </c>
      <c r="K2945">
        <v>-1</v>
      </c>
      <c r="L2945">
        <v>14</v>
      </c>
      <c r="M2945">
        <v>2</v>
      </c>
      <c r="N2945">
        <v>-1</v>
      </c>
      <c r="O2945">
        <v>-1</v>
      </c>
      <c r="P2945">
        <v>-1</v>
      </c>
      <c r="Q2945">
        <v>-1</v>
      </c>
      <c r="R2945">
        <v>-1</v>
      </c>
      <c r="S2945">
        <v>-2</v>
      </c>
      <c r="T2945">
        <v>145</v>
      </c>
      <c r="U2945">
        <v>54.4</v>
      </c>
      <c r="V2945">
        <v>25.873999999999999</v>
      </c>
      <c r="W2945">
        <v>-1</v>
      </c>
      <c r="X2945">
        <v>-8</v>
      </c>
      <c r="Y2945">
        <v>1</v>
      </c>
      <c r="Z2945">
        <f>IF(AND(MIN(data!D2945:'data'!K2945, data!M2945:'data'!Y2945)&gt;=0, IF(data!L2945&lt;0, FALSE, data!L2945&lt;=95),COUNTA(data!D2945:'data'!Y2945)=22), 1, 0)</f>
        <v>0</v>
      </c>
      <c r="AA2945">
        <f>IF(data!D2945=3, IF(COUNTIFS(data!A:A, data!A2945, data!G:G, "&lt;&gt;2")=0, 1, 0), 0)</f>
        <v>0</v>
      </c>
      <c r="AB2945">
        <f>IF(AND(data!G2945=2, COUNTIFS(data!A:A, data!A2945, data!G:G, 2) = data!D2945), 1, 0)</f>
        <v>0</v>
      </c>
      <c r="AC2945" t="str">
        <f>IF(AB2945=1, data!D2945, "0")</f>
        <v>0</v>
      </c>
    </row>
    <row r="2946" spans="1:29" x14ac:dyDescent="0.25">
      <c r="A2946" s="1">
        <v>337201</v>
      </c>
      <c r="B2946">
        <v>1</v>
      </c>
      <c r="C2946" s="1" t="s">
        <v>2967</v>
      </c>
      <c r="D2946">
        <v>1</v>
      </c>
      <c r="E2946">
        <v>3</v>
      </c>
      <c r="F2946">
        <v>12</v>
      </c>
      <c r="G2946">
        <v>1</v>
      </c>
      <c r="H2946">
        <v>36</v>
      </c>
      <c r="I2946">
        <v>1</v>
      </c>
      <c r="J2946">
        <v>1</v>
      </c>
      <c r="K2946">
        <v>7</v>
      </c>
      <c r="L2946">
        <v>5</v>
      </c>
      <c r="M2946">
        <v>3</v>
      </c>
      <c r="N2946">
        <v>4</v>
      </c>
      <c r="O2946">
        <v>3</v>
      </c>
      <c r="P2946">
        <v>1</v>
      </c>
      <c r="Q2946">
        <v>35</v>
      </c>
      <c r="R2946">
        <v>-1</v>
      </c>
      <c r="S2946">
        <v>5</v>
      </c>
      <c r="T2946">
        <v>178.9</v>
      </c>
      <c r="U2946">
        <v>78.599999999999994</v>
      </c>
      <c r="V2946">
        <v>24.559000000000001</v>
      </c>
      <c r="W2946">
        <v>-1</v>
      </c>
      <c r="X2946">
        <v>-8</v>
      </c>
      <c r="Y2946">
        <v>1</v>
      </c>
      <c r="Z2946">
        <f>IF(AND(MIN(data!D2946:'data'!K2946, data!M2946:'data'!Y2946)&gt;=0, IF(data!L2946&lt;0, FALSE, data!L2946&lt;=95),COUNTA(data!D2946:'data'!Y2946)=22), 1, 0)</f>
        <v>0</v>
      </c>
      <c r="AA2946">
        <f>IF(data!D2946=3, IF(COUNTIFS(data!A:A, data!A2946, data!G:G, "&lt;&gt;2")=0, 1, 0), 0)</f>
        <v>0</v>
      </c>
      <c r="AB2946">
        <f>IF(AND(data!G2946=2, COUNTIFS(data!A:A, data!A2946, data!G:G, 2) = data!D2946), 1, 0)</f>
        <v>0</v>
      </c>
      <c r="AC2946" t="str">
        <f>IF(AB2946=1, data!D2946, "0")</f>
        <v>0</v>
      </c>
    </row>
    <row r="2947" spans="1:29" x14ac:dyDescent="0.25">
      <c r="A2947" s="1">
        <v>337251</v>
      </c>
      <c r="B2947">
        <v>1</v>
      </c>
      <c r="C2947" s="1" t="s">
        <v>2968</v>
      </c>
      <c r="D2947">
        <v>4</v>
      </c>
      <c r="E2947">
        <v>3</v>
      </c>
      <c r="F2947">
        <v>12</v>
      </c>
      <c r="G2947">
        <v>1</v>
      </c>
      <c r="H2947">
        <v>32</v>
      </c>
      <c r="I2947">
        <v>2</v>
      </c>
      <c r="J2947">
        <v>6</v>
      </c>
      <c r="K2947">
        <v>5</v>
      </c>
      <c r="L2947">
        <v>4</v>
      </c>
      <c r="M2947">
        <v>2</v>
      </c>
      <c r="N2947">
        <v>1</v>
      </c>
      <c r="O2947">
        <v>5</v>
      </c>
      <c r="P2947">
        <v>2</v>
      </c>
      <c r="Q2947">
        <v>0</v>
      </c>
      <c r="R2947">
        <v>-1</v>
      </c>
      <c r="S2947">
        <v>0</v>
      </c>
      <c r="T2947">
        <v>-1</v>
      </c>
      <c r="U2947">
        <v>-1</v>
      </c>
      <c r="V2947">
        <v>-1</v>
      </c>
      <c r="W2947">
        <v>0.89300000000000002</v>
      </c>
      <c r="X2947">
        <v>1</v>
      </c>
      <c r="Y2947">
        <v>3</v>
      </c>
      <c r="Z2947">
        <f>IF(AND(MIN(data!D2947:'data'!K2947, data!M2947:'data'!Y2947)&gt;=0, IF(data!L2947&lt;0, FALSE, data!L2947&lt;=95),COUNTA(data!D2947:'data'!Y2947)=22), 1, 0)</f>
        <v>0</v>
      </c>
      <c r="AA2947">
        <f>IF(data!D2947=3, IF(COUNTIFS(data!A:A, data!A2947, data!G:G, "&lt;&gt;2")=0, 1, 0), 0)</f>
        <v>0</v>
      </c>
      <c r="AB2947">
        <f>IF(AND(data!G2947=2, COUNTIFS(data!A:A, data!A2947, data!G:G, 2) = data!D2947), 1, 0)</f>
        <v>0</v>
      </c>
      <c r="AC2947" t="str">
        <f>IF(AB2947=1, data!D2947, "0")</f>
        <v>0</v>
      </c>
    </row>
    <row r="2948" spans="1:29" x14ac:dyDescent="0.25">
      <c r="A2948" s="1">
        <v>337251</v>
      </c>
      <c r="B2948">
        <v>2</v>
      </c>
      <c r="C2948" s="1" t="s">
        <v>2969</v>
      </c>
      <c r="D2948">
        <v>4</v>
      </c>
      <c r="E2948">
        <v>3</v>
      </c>
      <c r="F2948">
        <v>12</v>
      </c>
      <c r="G2948">
        <v>2</v>
      </c>
      <c r="H2948">
        <v>29</v>
      </c>
      <c r="I2948">
        <v>2</v>
      </c>
      <c r="J2948">
        <v>6</v>
      </c>
      <c r="K2948">
        <v>6</v>
      </c>
      <c r="L2948">
        <v>4</v>
      </c>
      <c r="M2948">
        <v>3</v>
      </c>
      <c r="N2948">
        <v>1</v>
      </c>
      <c r="O2948">
        <v>5</v>
      </c>
      <c r="P2948">
        <v>2</v>
      </c>
      <c r="Q2948">
        <v>0</v>
      </c>
      <c r="R2948">
        <v>-1</v>
      </c>
      <c r="S2948">
        <v>-2</v>
      </c>
      <c r="T2948">
        <v>-1</v>
      </c>
      <c r="U2948">
        <v>-1</v>
      </c>
      <c r="V2948">
        <v>-1</v>
      </c>
      <c r="W2948">
        <v>0.75900000000000001</v>
      </c>
      <c r="X2948">
        <v>-2</v>
      </c>
      <c r="Y2948">
        <v>-2</v>
      </c>
      <c r="Z2948">
        <f>IF(AND(MIN(data!D2948:'data'!K2948, data!M2948:'data'!Y2948)&gt;=0, IF(data!L2948&lt;0, FALSE, data!L2948&lt;=95),COUNTA(data!D2948:'data'!Y2948)=22), 1, 0)</f>
        <v>0</v>
      </c>
      <c r="AA2948">
        <f>IF(data!D2948=3, IF(COUNTIFS(data!A:A, data!A2948, data!G:G, "&lt;&gt;2")=0, 1, 0), 0)</f>
        <v>0</v>
      </c>
      <c r="AB2948">
        <f>IF(AND(data!G2948=2, COUNTIFS(data!A:A, data!A2948, data!G:G, 2) = data!D2948), 1, 0)</f>
        <v>0</v>
      </c>
      <c r="AC2948" t="str">
        <f>IF(AB2948=1, data!D2948, "0")</f>
        <v>0</v>
      </c>
    </row>
    <row r="2949" spans="1:29" x14ac:dyDescent="0.25">
      <c r="A2949" s="1">
        <v>337251</v>
      </c>
      <c r="B2949">
        <v>3</v>
      </c>
      <c r="C2949" s="1" t="s">
        <v>2970</v>
      </c>
      <c r="D2949">
        <v>4</v>
      </c>
      <c r="E2949">
        <v>3</v>
      </c>
      <c r="F2949">
        <v>12</v>
      </c>
      <c r="G2949">
        <v>2</v>
      </c>
      <c r="H2949">
        <v>9</v>
      </c>
      <c r="I2949">
        <v>-1</v>
      </c>
      <c r="J2949">
        <v>6</v>
      </c>
      <c r="K2949">
        <v>-1</v>
      </c>
      <c r="L2949">
        <v>4</v>
      </c>
      <c r="M2949">
        <v>2</v>
      </c>
      <c r="N2949">
        <v>-1</v>
      </c>
      <c r="O2949">
        <v>-1</v>
      </c>
      <c r="P2949">
        <v>-1</v>
      </c>
      <c r="Q2949">
        <v>-1</v>
      </c>
      <c r="R2949">
        <v>-1</v>
      </c>
      <c r="S2949">
        <v>-2</v>
      </c>
      <c r="T2949">
        <v>-1</v>
      </c>
      <c r="U2949">
        <v>-1</v>
      </c>
      <c r="V2949">
        <v>-1</v>
      </c>
      <c r="W2949">
        <v>-1</v>
      </c>
      <c r="X2949">
        <v>-8</v>
      </c>
      <c r="Y2949">
        <v>3</v>
      </c>
      <c r="Z2949">
        <f>IF(AND(MIN(data!D2949:'data'!K2949, data!M2949:'data'!Y2949)&gt;=0, IF(data!L2949&lt;0, FALSE, data!L2949&lt;=95),COUNTA(data!D2949:'data'!Y2949)=22), 1, 0)</f>
        <v>0</v>
      </c>
      <c r="AA2949">
        <f>IF(data!D2949=3, IF(COUNTIFS(data!A:A, data!A2949, data!G:G, "&lt;&gt;2")=0, 1, 0), 0)</f>
        <v>0</v>
      </c>
      <c r="AB2949">
        <f>IF(AND(data!G2949=2, COUNTIFS(data!A:A, data!A2949, data!G:G, 2) = data!D2949), 1, 0)</f>
        <v>0</v>
      </c>
      <c r="AC2949" t="str">
        <f>IF(AB2949=1, data!D2949, "0")</f>
        <v>0</v>
      </c>
    </row>
    <row r="2950" spans="1:29" x14ac:dyDescent="0.25">
      <c r="A2950" s="1">
        <v>337251</v>
      </c>
      <c r="B2950">
        <v>4</v>
      </c>
      <c r="C2950" s="1" t="s">
        <v>2971</v>
      </c>
      <c r="D2950">
        <v>4</v>
      </c>
      <c r="E2950">
        <v>3</v>
      </c>
      <c r="F2950">
        <v>12</v>
      </c>
      <c r="G2950">
        <v>1</v>
      </c>
      <c r="H2950">
        <v>5</v>
      </c>
      <c r="I2950">
        <v>-1</v>
      </c>
      <c r="J2950">
        <v>6</v>
      </c>
      <c r="K2950">
        <v>-1</v>
      </c>
      <c r="L2950">
        <v>4</v>
      </c>
      <c r="M2950">
        <v>2</v>
      </c>
      <c r="N2950">
        <v>-1</v>
      </c>
      <c r="O2950">
        <v>-1</v>
      </c>
      <c r="P2950">
        <v>-1</v>
      </c>
      <c r="Q2950">
        <v>-1</v>
      </c>
      <c r="R2950">
        <v>-1</v>
      </c>
      <c r="S2950">
        <v>-2</v>
      </c>
      <c r="T2950">
        <v>-1</v>
      </c>
      <c r="U2950">
        <v>-1</v>
      </c>
      <c r="V2950">
        <v>-1</v>
      </c>
      <c r="W2950">
        <v>-1</v>
      </c>
      <c r="X2950">
        <v>-2</v>
      </c>
      <c r="Y2950">
        <v>-2</v>
      </c>
      <c r="Z2950">
        <f>IF(AND(MIN(data!D2950:'data'!K2950, data!M2950:'data'!Y2950)&gt;=0, IF(data!L2950&lt;0, FALSE, data!L2950&lt;=95),COUNTA(data!D2950:'data'!Y2950)=22), 1, 0)</f>
        <v>0</v>
      </c>
      <c r="AA2950">
        <f>IF(data!D2950=3, IF(COUNTIFS(data!A:A, data!A2950, data!G:G, "&lt;&gt;2")=0, 1, 0), 0)</f>
        <v>0</v>
      </c>
      <c r="AB2950">
        <f>IF(AND(data!G2950=2, COUNTIFS(data!A:A, data!A2950, data!G:G, 2) = data!D2950), 1, 0)</f>
        <v>0</v>
      </c>
      <c r="AC2950" t="str">
        <f>IF(AB2950=1, data!D2950, "0")</f>
        <v>0</v>
      </c>
    </row>
    <row r="2951" spans="1:29" x14ac:dyDescent="0.25">
      <c r="A2951" s="1">
        <v>337341</v>
      </c>
      <c r="B2951">
        <v>1</v>
      </c>
      <c r="C2951" s="1" t="s">
        <v>2972</v>
      </c>
      <c r="D2951">
        <v>1</v>
      </c>
      <c r="E2951">
        <v>3</v>
      </c>
      <c r="F2951">
        <v>12</v>
      </c>
      <c r="G2951">
        <v>1</v>
      </c>
      <c r="H2951">
        <v>47</v>
      </c>
      <c r="I2951">
        <v>4</v>
      </c>
      <c r="J2951">
        <v>1</v>
      </c>
      <c r="K2951">
        <v>3</v>
      </c>
      <c r="L2951">
        <v>97</v>
      </c>
      <c r="M2951">
        <v>2</v>
      </c>
      <c r="N2951">
        <v>4</v>
      </c>
      <c r="O2951">
        <v>2</v>
      </c>
      <c r="P2951">
        <v>1</v>
      </c>
      <c r="Q2951">
        <v>64.19</v>
      </c>
      <c r="R2951">
        <v>-1</v>
      </c>
      <c r="S2951">
        <v>1</v>
      </c>
      <c r="T2951">
        <v>180.4</v>
      </c>
      <c r="U2951">
        <v>99.6</v>
      </c>
      <c r="V2951">
        <v>30.605</v>
      </c>
      <c r="W2951">
        <v>-1</v>
      </c>
      <c r="X2951">
        <v>2</v>
      </c>
      <c r="Y2951">
        <v>3</v>
      </c>
      <c r="Z2951">
        <f>IF(AND(MIN(data!D2951:'data'!K2951, data!M2951:'data'!Y2951)&gt;=0, IF(data!L2951&lt;0, FALSE, data!L2951&lt;=95),COUNTA(data!D2951:'data'!Y2951)=22), 1, 0)</f>
        <v>0</v>
      </c>
      <c r="AA2951">
        <f>IF(data!D2951=3, IF(COUNTIFS(data!A:A, data!A2951, data!G:G, "&lt;&gt;2")=0, 1, 0), 0)</f>
        <v>0</v>
      </c>
      <c r="AB2951">
        <f>IF(AND(data!G2951=2, COUNTIFS(data!A:A, data!A2951, data!G:G, 2) = data!D2951), 1, 0)</f>
        <v>0</v>
      </c>
      <c r="AC2951" t="str">
        <f>IF(AB2951=1, data!D2951, "0")</f>
        <v>0</v>
      </c>
    </row>
    <row r="2952" spans="1:29" x14ac:dyDescent="0.25">
      <c r="A2952" s="1">
        <v>337371</v>
      </c>
      <c r="B2952">
        <v>1</v>
      </c>
      <c r="C2952" s="1" t="s">
        <v>2973</v>
      </c>
      <c r="D2952">
        <v>4</v>
      </c>
      <c r="E2952">
        <v>3</v>
      </c>
      <c r="F2952">
        <v>12</v>
      </c>
      <c r="G2952">
        <v>1</v>
      </c>
      <c r="H2952">
        <v>34</v>
      </c>
      <c r="I2952">
        <v>2</v>
      </c>
      <c r="J2952">
        <v>6</v>
      </c>
      <c r="K2952">
        <v>4</v>
      </c>
      <c r="L2952">
        <v>-1</v>
      </c>
      <c r="M2952">
        <v>3</v>
      </c>
      <c r="N2952">
        <v>4</v>
      </c>
      <c r="O2952">
        <v>2</v>
      </c>
      <c r="P2952">
        <v>2</v>
      </c>
      <c r="Q2952">
        <v>0</v>
      </c>
      <c r="R2952">
        <v>-1</v>
      </c>
      <c r="S2952">
        <v>-9</v>
      </c>
      <c r="T2952">
        <v>165.1</v>
      </c>
      <c r="U2952">
        <v>72</v>
      </c>
      <c r="V2952">
        <v>26.414000000000001</v>
      </c>
      <c r="W2952">
        <v>-1</v>
      </c>
      <c r="X2952">
        <v>1</v>
      </c>
      <c r="Y2952">
        <v>3</v>
      </c>
      <c r="Z2952">
        <f>IF(AND(MIN(data!D2952:'data'!K2952, data!M2952:'data'!Y2952)&gt;=0, IF(data!L2952&lt;0, FALSE, data!L2952&lt;=95),COUNTA(data!D2952:'data'!Y2952)=22), 1, 0)</f>
        <v>0</v>
      </c>
      <c r="AA2952">
        <f>IF(data!D2952=3, IF(COUNTIFS(data!A:A, data!A2952, data!G:G, "&lt;&gt;2")=0, 1, 0), 0)</f>
        <v>0</v>
      </c>
      <c r="AB2952">
        <f>IF(AND(data!G2952=2, COUNTIFS(data!A:A, data!A2952, data!G:G, 2) = data!D2952), 1, 0)</f>
        <v>0</v>
      </c>
      <c r="AC2952" t="str">
        <f>IF(AB2952=1, data!D2952, "0")</f>
        <v>0</v>
      </c>
    </row>
    <row r="2953" spans="1:29" x14ac:dyDescent="0.25">
      <c r="A2953" s="1">
        <v>337371</v>
      </c>
      <c r="B2953">
        <v>2</v>
      </c>
      <c r="C2953" s="1" t="s">
        <v>2974</v>
      </c>
      <c r="D2953">
        <v>4</v>
      </c>
      <c r="E2953">
        <v>3</v>
      </c>
      <c r="F2953">
        <v>12</v>
      </c>
      <c r="G2953">
        <v>2</v>
      </c>
      <c r="H2953">
        <v>35</v>
      </c>
      <c r="I2953">
        <v>2</v>
      </c>
      <c r="J2953">
        <v>6</v>
      </c>
      <c r="K2953">
        <v>7</v>
      </c>
      <c r="L2953">
        <v>-1</v>
      </c>
      <c r="M2953">
        <v>3</v>
      </c>
      <c r="N2953">
        <v>1</v>
      </c>
      <c r="O2953">
        <v>5</v>
      </c>
      <c r="P2953">
        <v>2</v>
      </c>
      <c r="Q2953">
        <v>0</v>
      </c>
      <c r="R2953">
        <v>-1</v>
      </c>
      <c r="S2953">
        <v>12</v>
      </c>
      <c r="T2953">
        <v>149.4</v>
      </c>
      <c r="U2953">
        <v>50.1</v>
      </c>
      <c r="V2953">
        <v>22.446000000000002</v>
      </c>
      <c r="W2953">
        <v>-1</v>
      </c>
      <c r="X2953">
        <v>1</v>
      </c>
      <c r="Y2953">
        <v>1</v>
      </c>
      <c r="Z2953">
        <f>IF(AND(MIN(data!D2953:'data'!K2953, data!M2953:'data'!Y2953)&gt;=0, IF(data!L2953&lt;0, FALSE, data!L2953&lt;=95),COUNTA(data!D2953:'data'!Y2953)=22), 1, 0)</f>
        <v>0</v>
      </c>
      <c r="AA2953">
        <f>IF(data!D2953=3, IF(COUNTIFS(data!A:A, data!A2953, data!G:G, "&lt;&gt;2")=0, 1, 0), 0)</f>
        <v>0</v>
      </c>
      <c r="AB2953">
        <f>IF(AND(data!G2953=2, COUNTIFS(data!A:A, data!A2953, data!G:G, 2) = data!D2953), 1, 0)</f>
        <v>0</v>
      </c>
      <c r="AC2953" t="str">
        <f>IF(AB2953=1, data!D2953, "0")</f>
        <v>0</v>
      </c>
    </row>
    <row r="2954" spans="1:29" x14ac:dyDescent="0.25">
      <c r="A2954" s="1">
        <v>337371</v>
      </c>
      <c r="B2954">
        <v>3</v>
      </c>
      <c r="C2954" s="1" t="s">
        <v>2975</v>
      </c>
      <c r="D2954">
        <v>4</v>
      </c>
      <c r="E2954">
        <v>3</v>
      </c>
      <c r="F2954">
        <v>12</v>
      </c>
      <c r="G2954">
        <v>2</v>
      </c>
      <c r="H2954">
        <v>15</v>
      </c>
      <c r="I2954">
        <v>-1</v>
      </c>
      <c r="J2954">
        <v>6</v>
      </c>
      <c r="K2954">
        <v>-1</v>
      </c>
      <c r="L2954">
        <v>-1</v>
      </c>
      <c r="M2954">
        <v>3</v>
      </c>
      <c r="N2954">
        <v>-1</v>
      </c>
      <c r="O2954">
        <v>-1</v>
      </c>
      <c r="P2954">
        <v>-1</v>
      </c>
      <c r="Q2954">
        <v>-1</v>
      </c>
      <c r="R2954">
        <v>-1</v>
      </c>
      <c r="S2954">
        <v>9</v>
      </c>
      <c r="T2954">
        <v>153.30000000000001</v>
      </c>
      <c r="U2954">
        <v>52.7</v>
      </c>
      <c r="V2954">
        <v>22.425000000000001</v>
      </c>
      <c r="W2954">
        <v>-1</v>
      </c>
      <c r="X2954">
        <v>1</v>
      </c>
      <c r="Y2954">
        <v>1</v>
      </c>
      <c r="Z2954">
        <f>IF(AND(MIN(data!D2954:'data'!K2954, data!M2954:'data'!Y2954)&gt;=0, IF(data!L2954&lt;0, FALSE, data!L2954&lt;=95),COUNTA(data!D2954:'data'!Y2954)=22), 1, 0)</f>
        <v>0</v>
      </c>
      <c r="AA2954">
        <f>IF(data!D2954=3, IF(COUNTIFS(data!A:A, data!A2954, data!G:G, "&lt;&gt;2")=0, 1, 0), 0)</f>
        <v>0</v>
      </c>
      <c r="AB2954">
        <f>IF(AND(data!G2954=2, COUNTIFS(data!A:A, data!A2954, data!G:G, 2) = data!D2954), 1, 0)</f>
        <v>0</v>
      </c>
      <c r="AC2954" t="str">
        <f>IF(AB2954=1, data!D2954, "0")</f>
        <v>0</v>
      </c>
    </row>
    <row r="2955" spans="1:29" x14ac:dyDescent="0.25">
      <c r="A2955" s="1">
        <v>337371</v>
      </c>
      <c r="B2955">
        <v>4</v>
      </c>
      <c r="C2955" s="1" t="s">
        <v>2976</v>
      </c>
      <c r="D2955">
        <v>4</v>
      </c>
      <c r="E2955">
        <v>3</v>
      </c>
      <c r="F2955">
        <v>12</v>
      </c>
      <c r="G2955">
        <v>1</v>
      </c>
      <c r="H2955">
        <v>13</v>
      </c>
      <c r="I2955">
        <v>-1</v>
      </c>
      <c r="J2955">
        <v>6</v>
      </c>
      <c r="K2955">
        <v>-1</v>
      </c>
      <c r="L2955">
        <v>-1</v>
      </c>
      <c r="M2955">
        <v>3</v>
      </c>
      <c r="N2955">
        <v>-1</v>
      </c>
      <c r="O2955">
        <v>-1</v>
      </c>
      <c r="P2955">
        <v>-1</v>
      </c>
      <c r="Q2955">
        <v>-1</v>
      </c>
      <c r="R2955">
        <v>-1</v>
      </c>
      <c r="S2955">
        <v>11</v>
      </c>
      <c r="T2955">
        <v>160.19999999999999</v>
      </c>
      <c r="U2955">
        <v>40.5</v>
      </c>
      <c r="V2955">
        <v>15.781000000000001</v>
      </c>
      <c r="W2955">
        <v>-1</v>
      </c>
      <c r="X2955">
        <v>3</v>
      </c>
      <c r="Y2955">
        <v>2</v>
      </c>
      <c r="Z2955">
        <f>IF(AND(MIN(data!D2955:'data'!K2955, data!M2955:'data'!Y2955)&gt;=0, IF(data!L2955&lt;0, FALSE, data!L2955&lt;=95),COUNTA(data!D2955:'data'!Y2955)=22), 1, 0)</f>
        <v>0</v>
      </c>
      <c r="AA2955">
        <f>IF(data!D2955=3, IF(COUNTIFS(data!A:A, data!A2955, data!G:G, "&lt;&gt;2")=0, 1, 0), 0)</f>
        <v>0</v>
      </c>
      <c r="AB2955">
        <f>IF(AND(data!G2955=2, COUNTIFS(data!A:A, data!A2955, data!G:G, 2) = data!D2955), 1, 0)</f>
        <v>0</v>
      </c>
      <c r="AC2955" t="str">
        <f>IF(AB2955=1, data!D2955, "0")</f>
        <v>0</v>
      </c>
    </row>
    <row r="2956" spans="1:29" x14ac:dyDescent="0.25">
      <c r="A2956" s="1">
        <v>338051</v>
      </c>
      <c r="B2956">
        <v>1</v>
      </c>
      <c r="C2956" s="1" t="s">
        <v>2977</v>
      </c>
      <c r="D2956">
        <v>1</v>
      </c>
      <c r="E2956">
        <v>8</v>
      </c>
      <c r="F2956">
        <v>16</v>
      </c>
      <c r="G2956">
        <v>2</v>
      </c>
      <c r="H2956">
        <v>78</v>
      </c>
      <c r="I2956">
        <v>5</v>
      </c>
      <c r="J2956">
        <v>1</v>
      </c>
      <c r="K2956">
        <v>7</v>
      </c>
      <c r="L2956">
        <v>96</v>
      </c>
      <c r="M2956">
        <v>2</v>
      </c>
      <c r="N2956">
        <v>1</v>
      </c>
      <c r="O2956">
        <v>5</v>
      </c>
      <c r="P2956">
        <v>2</v>
      </c>
      <c r="Q2956">
        <v>0.14399999999999999</v>
      </c>
      <c r="R2956">
        <v>-1</v>
      </c>
      <c r="S2956">
        <v>0</v>
      </c>
      <c r="T2956">
        <v>155.30000000000001</v>
      </c>
      <c r="U2956">
        <v>62.3</v>
      </c>
      <c r="V2956">
        <v>25.831</v>
      </c>
      <c r="W2956">
        <v>0.88600000000000001</v>
      </c>
      <c r="X2956">
        <v>1</v>
      </c>
      <c r="Y2956">
        <v>3</v>
      </c>
      <c r="Z2956">
        <f>IF(AND(MIN(data!D2956:'data'!K2956, data!M2956:'data'!Y2956)&gt;=0, IF(data!L2956&lt;0, FALSE, data!L2956&lt;=95),COUNTA(data!D2956:'data'!Y2956)=22), 1, 0)</f>
        <v>0</v>
      </c>
      <c r="AA2956">
        <f>IF(data!D2956=3, IF(COUNTIFS(data!A:A, data!A2956, data!G:G, "&lt;&gt;2")=0, 1, 0), 0)</f>
        <v>0</v>
      </c>
      <c r="AB2956">
        <f>IF(AND(data!G2956=2, COUNTIFS(data!A:A, data!A2956, data!G:G, 2) = data!D2956), 1, 0)</f>
        <v>1</v>
      </c>
      <c r="AC2956">
        <f>IF(AB2956=1, data!D2956, "0")</f>
        <v>1</v>
      </c>
    </row>
    <row r="2957" spans="1:29" x14ac:dyDescent="0.25">
      <c r="A2957" s="1">
        <v>338181</v>
      </c>
      <c r="B2957">
        <v>1</v>
      </c>
      <c r="C2957" s="1" t="s">
        <v>2978</v>
      </c>
      <c r="D2957">
        <v>2</v>
      </c>
      <c r="E2957">
        <v>8</v>
      </c>
      <c r="F2957">
        <v>16</v>
      </c>
      <c r="G2957">
        <v>1</v>
      </c>
      <c r="H2957">
        <v>60</v>
      </c>
      <c r="I2957">
        <v>2</v>
      </c>
      <c r="J2957">
        <v>1</v>
      </c>
      <c r="K2957">
        <v>7</v>
      </c>
      <c r="L2957">
        <v>97</v>
      </c>
      <c r="M2957">
        <v>2</v>
      </c>
      <c r="N2957">
        <v>4</v>
      </c>
      <c r="O2957">
        <v>1</v>
      </c>
      <c r="P2957">
        <v>1</v>
      </c>
      <c r="Q2957">
        <v>17</v>
      </c>
      <c r="R2957">
        <v>-1</v>
      </c>
      <c r="S2957">
        <v>0</v>
      </c>
      <c r="T2957">
        <v>177.4</v>
      </c>
      <c r="U2957">
        <v>108.2</v>
      </c>
      <c r="V2957">
        <v>34.381</v>
      </c>
      <c r="W2957">
        <v>1.032</v>
      </c>
      <c r="X2957">
        <v>2</v>
      </c>
      <c r="Y2957">
        <v>3</v>
      </c>
      <c r="Z2957">
        <f>IF(AND(MIN(data!D2957:'data'!K2957, data!M2957:'data'!Y2957)&gt;=0, IF(data!L2957&lt;0, FALSE, data!L2957&lt;=95),COUNTA(data!D2957:'data'!Y2957)=22), 1, 0)</f>
        <v>0</v>
      </c>
      <c r="AA2957">
        <f>IF(data!D2957=3, IF(COUNTIFS(data!A:A, data!A2957, data!G:G, "&lt;&gt;2")=0, 1, 0), 0)</f>
        <v>0</v>
      </c>
      <c r="AB2957">
        <f>IF(AND(data!G2957=2, COUNTIFS(data!A:A, data!A2957, data!G:G, 2) = data!D2957), 1, 0)</f>
        <v>0</v>
      </c>
      <c r="AC2957" t="str">
        <f>IF(AB2957=1, data!D2957, "0")</f>
        <v>0</v>
      </c>
    </row>
    <row r="2958" spans="1:29" x14ac:dyDescent="0.25">
      <c r="A2958" s="1">
        <v>338181</v>
      </c>
      <c r="B2958">
        <v>2</v>
      </c>
      <c r="C2958" s="1" t="s">
        <v>2979</v>
      </c>
      <c r="D2958">
        <v>2</v>
      </c>
      <c r="E2958">
        <v>8</v>
      </c>
      <c r="F2958">
        <v>16</v>
      </c>
      <c r="G2958">
        <v>2</v>
      </c>
      <c r="H2958">
        <v>62</v>
      </c>
      <c r="I2958">
        <v>2</v>
      </c>
      <c r="J2958">
        <v>1</v>
      </c>
      <c r="K2958">
        <v>4</v>
      </c>
      <c r="L2958">
        <v>97</v>
      </c>
      <c r="M2958">
        <v>4</v>
      </c>
      <c r="N2958">
        <v>4</v>
      </c>
      <c r="O2958">
        <v>1</v>
      </c>
      <c r="P2958">
        <v>1</v>
      </c>
      <c r="Q2958">
        <v>9.5</v>
      </c>
      <c r="R2958">
        <v>-1</v>
      </c>
      <c r="S2958">
        <v>0</v>
      </c>
      <c r="T2958">
        <v>163.4</v>
      </c>
      <c r="U2958">
        <v>67.400000000000006</v>
      </c>
      <c r="V2958">
        <v>25.244</v>
      </c>
      <c r="W2958">
        <v>0.76800000000000002</v>
      </c>
      <c r="X2958">
        <v>2</v>
      </c>
      <c r="Y2958">
        <v>3</v>
      </c>
      <c r="Z2958">
        <f>IF(AND(MIN(data!D2958:'data'!K2958, data!M2958:'data'!Y2958)&gt;=0, IF(data!L2958&lt;0, FALSE, data!L2958&lt;=95),COUNTA(data!D2958:'data'!Y2958)=22), 1, 0)</f>
        <v>0</v>
      </c>
      <c r="AA2958">
        <f>IF(data!D2958=3, IF(COUNTIFS(data!A:A, data!A2958, data!G:G, "&lt;&gt;2")=0, 1, 0), 0)</f>
        <v>0</v>
      </c>
      <c r="AB2958">
        <f>IF(AND(data!G2958=2, COUNTIFS(data!A:A, data!A2958, data!G:G, 2) = data!D2958), 1, 0)</f>
        <v>0</v>
      </c>
      <c r="AC2958" t="str">
        <f>IF(AB2958=1, data!D2958, "0")</f>
        <v>0</v>
      </c>
    </row>
    <row r="2959" spans="1:29" x14ac:dyDescent="0.25">
      <c r="A2959" s="1">
        <v>338271</v>
      </c>
      <c r="B2959">
        <v>1</v>
      </c>
      <c r="C2959" s="1" t="s">
        <v>2980</v>
      </c>
      <c r="D2959">
        <v>3</v>
      </c>
      <c r="E2959">
        <v>8</v>
      </c>
      <c r="F2959">
        <v>16</v>
      </c>
      <c r="G2959">
        <v>1</v>
      </c>
      <c r="H2959">
        <v>45</v>
      </c>
      <c r="I2959">
        <v>2</v>
      </c>
      <c r="J2959">
        <v>1</v>
      </c>
      <c r="K2959">
        <v>3</v>
      </c>
      <c r="L2959">
        <v>22</v>
      </c>
      <c r="M2959">
        <v>1</v>
      </c>
      <c r="N2959">
        <v>4</v>
      </c>
      <c r="O2959">
        <v>3</v>
      </c>
      <c r="P2959">
        <v>1</v>
      </c>
      <c r="Q2959">
        <v>1.96</v>
      </c>
      <c r="R2959">
        <v>-1</v>
      </c>
      <c r="S2959">
        <v>0</v>
      </c>
      <c r="T2959">
        <v>173.6</v>
      </c>
      <c r="U2959">
        <v>104.5</v>
      </c>
      <c r="V2959">
        <v>34.674999999999997</v>
      </c>
      <c r="W2959">
        <v>0.97499999999999998</v>
      </c>
      <c r="X2959">
        <v>2</v>
      </c>
      <c r="Y2959">
        <v>1</v>
      </c>
      <c r="Z2959">
        <f>IF(AND(MIN(data!D2959:'data'!K2959, data!M2959:'data'!Y2959)&gt;=0, IF(data!L2959&lt;0, FALSE, data!L2959&lt;=95),COUNTA(data!D2959:'data'!Y2959)=22), 1, 0)</f>
        <v>0</v>
      </c>
      <c r="AA2959">
        <f>IF(data!D2959=3, IF(COUNTIFS(data!A:A, data!A2959, data!G:G, "&lt;&gt;2")=0, 1, 0), 0)</f>
        <v>0</v>
      </c>
      <c r="AB2959">
        <f>IF(AND(data!G2959=2, COUNTIFS(data!A:A, data!A2959, data!G:G, 2) = data!D2959), 1, 0)</f>
        <v>0</v>
      </c>
      <c r="AC2959" t="str">
        <f>IF(AB2959=1, data!D2959, "0")</f>
        <v>0</v>
      </c>
    </row>
    <row r="2960" spans="1:29" x14ac:dyDescent="0.25">
      <c r="A2960" s="1">
        <v>338271</v>
      </c>
      <c r="B2960">
        <v>2</v>
      </c>
      <c r="C2960" s="1" t="s">
        <v>2981</v>
      </c>
      <c r="D2960">
        <v>3</v>
      </c>
      <c r="E2960">
        <v>8</v>
      </c>
      <c r="F2960">
        <v>16</v>
      </c>
      <c r="G2960">
        <v>2</v>
      </c>
      <c r="H2960">
        <v>44</v>
      </c>
      <c r="I2960">
        <v>2</v>
      </c>
      <c r="J2960">
        <v>1</v>
      </c>
      <c r="K2960">
        <v>4</v>
      </c>
      <c r="L2960">
        <v>22</v>
      </c>
      <c r="M2960">
        <v>1</v>
      </c>
      <c r="N2960">
        <v>1</v>
      </c>
      <c r="O2960">
        <v>5</v>
      </c>
      <c r="P2960">
        <v>1</v>
      </c>
      <c r="Q2960">
        <v>2.2789999999999999</v>
      </c>
      <c r="R2960">
        <v>-1</v>
      </c>
      <c r="S2960">
        <v>2</v>
      </c>
      <c r="T2960">
        <v>169.2</v>
      </c>
      <c r="U2960">
        <v>57.4</v>
      </c>
      <c r="V2960">
        <v>20.05</v>
      </c>
      <c r="W2960">
        <v>0.752</v>
      </c>
      <c r="X2960">
        <v>1</v>
      </c>
      <c r="Y2960">
        <v>3</v>
      </c>
      <c r="Z2960">
        <f>IF(AND(MIN(data!D2960:'data'!K2960, data!M2960:'data'!Y2960)&gt;=0, IF(data!L2960&lt;0, FALSE, data!L2960&lt;=95),COUNTA(data!D2960:'data'!Y2960)=22), 1, 0)</f>
        <v>0</v>
      </c>
      <c r="AA2960">
        <f>IF(data!D2960=3, IF(COUNTIFS(data!A:A, data!A2960, data!G:G, "&lt;&gt;2")=0, 1, 0), 0)</f>
        <v>0</v>
      </c>
      <c r="AB2960">
        <f>IF(AND(data!G2960=2, COUNTIFS(data!A:A, data!A2960, data!G:G, 2) = data!D2960), 1, 0)</f>
        <v>0</v>
      </c>
      <c r="AC2960" t="str">
        <f>IF(AB2960=1, data!D2960, "0")</f>
        <v>0</v>
      </c>
    </row>
    <row r="2961" spans="1:29" x14ac:dyDescent="0.25">
      <c r="A2961" s="1">
        <v>338271</v>
      </c>
      <c r="B2961">
        <v>3</v>
      </c>
      <c r="C2961" s="1" t="s">
        <v>2982</v>
      </c>
      <c r="D2961">
        <v>3</v>
      </c>
      <c r="E2961">
        <v>8</v>
      </c>
      <c r="F2961">
        <v>16</v>
      </c>
      <c r="G2961">
        <v>2</v>
      </c>
      <c r="H2961">
        <v>16</v>
      </c>
      <c r="I2961">
        <v>1</v>
      </c>
      <c r="J2961">
        <v>1</v>
      </c>
      <c r="K2961">
        <v>7</v>
      </c>
      <c r="L2961">
        <v>22</v>
      </c>
      <c r="M2961">
        <v>1</v>
      </c>
      <c r="N2961">
        <v>4</v>
      </c>
      <c r="O2961">
        <v>1</v>
      </c>
      <c r="P2961">
        <v>1</v>
      </c>
      <c r="Q2961">
        <v>3.4329999999999998</v>
      </c>
      <c r="R2961">
        <v>1</v>
      </c>
      <c r="S2961">
        <v>1</v>
      </c>
      <c r="T2961">
        <v>161.4</v>
      </c>
      <c r="U2961">
        <v>76.2</v>
      </c>
      <c r="V2961">
        <v>29.251000000000001</v>
      </c>
      <c r="W2961">
        <v>0.75900000000000001</v>
      </c>
      <c r="X2961">
        <v>2</v>
      </c>
      <c r="Y2961">
        <v>1</v>
      </c>
      <c r="Z2961">
        <f>IF(AND(MIN(data!D2961:'data'!K2961, data!M2961:'data'!Y2961)&gt;=0, IF(data!L2961&lt;0, FALSE, data!L2961&lt;=95),COUNTA(data!D2961:'data'!Y2961)=22), 1, 0)</f>
        <v>1</v>
      </c>
      <c r="AA2961">
        <f>IF(data!D2961=3, IF(COUNTIFS(data!A:A, data!A2961, data!G:G, "&lt;&gt;2")=0, 1, 0), 0)</f>
        <v>0</v>
      </c>
      <c r="AB2961">
        <f>IF(AND(data!G2961=2, COUNTIFS(data!A:A, data!A2961, data!G:G, 2) = data!D2961), 1, 0)</f>
        <v>0</v>
      </c>
      <c r="AC2961" t="str">
        <f>IF(AB2961=1, data!D2961, "0")</f>
        <v>0</v>
      </c>
    </row>
    <row r="2962" spans="1:29" x14ac:dyDescent="0.25">
      <c r="A2962" s="1">
        <v>338341</v>
      </c>
      <c r="B2962">
        <v>1</v>
      </c>
      <c r="C2962" s="1" t="s">
        <v>2983</v>
      </c>
      <c r="D2962">
        <v>2</v>
      </c>
      <c r="E2962">
        <v>8</v>
      </c>
      <c r="F2962">
        <v>16</v>
      </c>
      <c r="G2962">
        <v>1</v>
      </c>
      <c r="H2962">
        <v>54</v>
      </c>
      <c r="I2962">
        <v>2</v>
      </c>
      <c r="J2962">
        <v>1</v>
      </c>
      <c r="K2962">
        <v>1</v>
      </c>
      <c r="L2962">
        <v>23</v>
      </c>
      <c r="M2962">
        <v>1</v>
      </c>
      <c r="N2962">
        <v>3</v>
      </c>
      <c r="O2962">
        <v>5</v>
      </c>
      <c r="P2962">
        <v>1</v>
      </c>
      <c r="Q2962">
        <v>26.25</v>
      </c>
      <c r="R2962">
        <v>-1</v>
      </c>
      <c r="S2962">
        <v>1</v>
      </c>
      <c r="T2962">
        <v>172.2</v>
      </c>
      <c r="U2962">
        <v>97.4</v>
      </c>
      <c r="V2962">
        <v>32.847000000000001</v>
      </c>
      <c r="W2962">
        <v>0.96299999999999997</v>
      </c>
      <c r="X2962">
        <v>2</v>
      </c>
      <c r="Y2962">
        <v>3</v>
      </c>
      <c r="Z2962">
        <f>IF(AND(MIN(data!D2962:'data'!K2962, data!M2962:'data'!Y2962)&gt;=0, IF(data!L2962&lt;0, FALSE, data!L2962&lt;=95),COUNTA(data!D2962:'data'!Y2962)=22), 1, 0)</f>
        <v>0</v>
      </c>
      <c r="AA2962">
        <f>IF(data!D2962=3, IF(COUNTIFS(data!A:A, data!A2962, data!G:G, "&lt;&gt;2")=0, 1, 0), 0)</f>
        <v>0</v>
      </c>
      <c r="AB2962">
        <f>IF(AND(data!G2962=2, COUNTIFS(data!A:A, data!A2962, data!G:G, 2) = data!D2962), 1, 0)</f>
        <v>0</v>
      </c>
      <c r="AC2962" t="str">
        <f>IF(AB2962=1, data!D2962, "0")</f>
        <v>0</v>
      </c>
    </row>
    <row r="2963" spans="1:29" x14ac:dyDescent="0.25">
      <c r="A2963" s="1">
        <v>338341</v>
      </c>
      <c r="B2963">
        <v>2</v>
      </c>
      <c r="C2963" s="1" t="s">
        <v>2984</v>
      </c>
      <c r="D2963">
        <v>2</v>
      </c>
      <c r="E2963">
        <v>8</v>
      </c>
      <c r="F2963">
        <v>16</v>
      </c>
      <c r="G2963">
        <v>2</v>
      </c>
      <c r="H2963">
        <v>53</v>
      </c>
      <c r="I2963">
        <v>2</v>
      </c>
      <c r="J2963">
        <v>1</v>
      </c>
      <c r="K2963">
        <v>1</v>
      </c>
      <c r="L2963">
        <v>23</v>
      </c>
      <c r="M2963">
        <v>1</v>
      </c>
      <c r="N2963">
        <v>1</v>
      </c>
      <c r="O2963">
        <v>5</v>
      </c>
      <c r="P2963">
        <v>1</v>
      </c>
      <c r="Q2963">
        <v>21</v>
      </c>
      <c r="R2963">
        <v>-1</v>
      </c>
      <c r="S2963">
        <v>0</v>
      </c>
      <c r="T2963">
        <v>165.5</v>
      </c>
      <c r="U2963">
        <v>82.4</v>
      </c>
      <c r="V2963">
        <v>30.084</v>
      </c>
      <c r="W2963">
        <v>0.78900000000000003</v>
      </c>
      <c r="X2963">
        <v>2</v>
      </c>
      <c r="Y2963">
        <v>3</v>
      </c>
      <c r="Z2963">
        <f>IF(AND(MIN(data!D2963:'data'!K2963, data!M2963:'data'!Y2963)&gt;=0, IF(data!L2963&lt;0, FALSE, data!L2963&lt;=95),COUNTA(data!D2963:'data'!Y2963)=22), 1, 0)</f>
        <v>0</v>
      </c>
      <c r="AA2963">
        <f>IF(data!D2963=3, IF(COUNTIFS(data!A:A, data!A2963, data!G:G, "&lt;&gt;2")=0, 1, 0), 0)</f>
        <v>0</v>
      </c>
      <c r="AB2963">
        <f>IF(AND(data!G2963=2, COUNTIFS(data!A:A, data!A2963, data!G:G, 2) = data!D2963), 1, 0)</f>
        <v>0</v>
      </c>
      <c r="AC2963" t="str">
        <f>IF(AB2963=1, data!D2963, "0")</f>
        <v>0</v>
      </c>
    </row>
    <row r="2964" spans="1:29" x14ac:dyDescent="0.25">
      <c r="A2964" s="1">
        <v>338351</v>
      </c>
      <c r="B2964">
        <v>1</v>
      </c>
      <c r="C2964" s="1" t="s">
        <v>2985</v>
      </c>
      <c r="D2964">
        <v>3</v>
      </c>
      <c r="E2964">
        <v>8</v>
      </c>
      <c r="F2964">
        <v>16</v>
      </c>
      <c r="G2964">
        <v>2</v>
      </c>
      <c r="H2964">
        <v>48</v>
      </c>
      <c r="I2964">
        <v>5</v>
      </c>
      <c r="J2964">
        <v>1</v>
      </c>
      <c r="K2964">
        <v>4</v>
      </c>
      <c r="L2964">
        <v>96</v>
      </c>
      <c r="M2964">
        <v>1</v>
      </c>
      <c r="N2964">
        <v>4</v>
      </c>
      <c r="O2964">
        <v>2</v>
      </c>
      <c r="P2964">
        <v>1</v>
      </c>
      <c r="Q2964">
        <v>6.23</v>
      </c>
      <c r="R2964">
        <v>-1</v>
      </c>
      <c r="S2964">
        <v>0</v>
      </c>
      <c r="T2964">
        <v>159.30000000000001</v>
      </c>
      <c r="U2964">
        <v>56.6</v>
      </c>
      <c r="V2964">
        <v>22.303999999999998</v>
      </c>
      <c r="W2964">
        <v>0.876</v>
      </c>
      <c r="X2964">
        <v>1</v>
      </c>
      <c r="Y2964">
        <v>3</v>
      </c>
      <c r="Z2964">
        <f>IF(AND(MIN(data!D2964:'data'!K2964, data!M2964:'data'!Y2964)&gt;=0, IF(data!L2964&lt;0, FALSE, data!L2964&lt;=95),COUNTA(data!D2964:'data'!Y2964)=22), 1, 0)</f>
        <v>0</v>
      </c>
      <c r="AA2964">
        <f>IF(data!D2964=3, IF(COUNTIFS(data!A:A, data!A2964, data!G:G, "&lt;&gt;2")=0, 1, 0), 0)</f>
        <v>0</v>
      </c>
      <c r="AB2964">
        <f>IF(AND(data!G2964=2, COUNTIFS(data!A:A, data!A2964, data!G:G, 2) = data!D2964), 1, 0)</f>
        <v>0</v>
      </c>
      <c r="AC2964" t="str">
        <f>IF(AB2964=1, data!D2964, "0")</f>
        <v>0</v>
      </c>
    </row>
    <row r="2965" spans="1:29" x14ac:dyDescent="0.25">
      <c r="A2965" s="1">
        <v>338351</v>
      </c>
      <c r="B2965">
        <v>2</v>
      </c>
      <c r="C2965" s="1" t="s">
        <v>2986</v>
      </c>
      <c r="D2965">
        <v>3</v>
      </c>
      <c r="E2965">
        <v>8</v>
      </c>
      <c r="F2965">
        <v>16</v>
      </c>
      <c r="G2965">
        <v>1</v>
      </c>
      <c r="H2965">
        <v>21</v>
      </c>
      <c r="I2965">
        <v>1</v>
      </c>
      <c r="J2965">
        <v>1</v>
      </c>
      <c r="K2965">
        <v>4</v>
      </c>
      <c r="L2965">
        <v>96</v>
      </c>
      <c r="M2965">
        <v>3</v>
      </c>
      <c r="N2965">
        <v>4</v>
      </c>
      <c r="O2965">
        <v>2</v>
      </c>
      <c r="P2965">
        <v>1</v>
      </c>
      <c r="Q2965">
        <v>55.844999999999999</v>
      </c>
      <c r="R2965">
        <v>4</v>
      </c>
      <c r="S2965">
        <v>0</v>
      </c>
      <c r="T2965">
        <v>165.8</v>
      </c>
      <c r="U2965">
        <v>52.6</v>
      </c>
      <c r="V2965">
        <v>19.134</v>
      </c>
      <c r="W2965">
        <v>0.80600000000000005</v>
      </c>
      <c r="X2965">
        <v>3</v>
      </c>
      <c r="Y2965">
        <v>2</v>
      </c>
      <c r="Z2965">
        <f>IF(AND(MIN(data!D2965:'data'!K2965, data!M2965:'data'!Y2965)&gt;=0, IF(data!L2965&lt;0, FALSE, data!L2965&lt;=95),COUNTA(data!D2965:'data'!Y2965)=22), 1, 0)</f>
        <v>0</v>
      </c>
      <c r="AA2965">
        <f>IF(data!D2965=3, IF(COUNTIFS(data!A:A, data!A2965, data!G:G, "&lt;&gt;2")=0, 1, 0), 0)</f>
        <v>0</v>
      </c>
      <c r="AB2965">
        <f>IF(AND(data!G2965=2, COUNTIFS(data!A:A, data!A2965, data!G:G, 2) = data!D2965), 1, 0)</f>
        <v>0</v>
      </c>
      <c r="AC2965" t="str">
        <f>IF(AB2965=1, data!D2965, "0")</f>
        <v>0</v>
      </c>
    </row>
    <row r="2966" spans="1:29" x14ac:dyDescent="0.25">
      <c r="A2966" s="1">
        <v>338351</v>
      </c>
      <c r="B2966">
        <v>3</v>
      </c>
      <c r="C2966" s="1" t="s">
        <v>2987</v>
      </c>
      <c r="D2966">
        <v>3</v>
      </c>
      <c r="E2966">
        <v>8</v>
      </c>
      <c r="F2966">
        <v>16</v>
      </c>
      <c r="G2966">
        <v>2</v>
      </c>
      <c r="H2966">
        <v>15</v>
      </c>
      <c r="I2966">
        <v>-1</v>
      </c>
      <c r="J2966">
        <v>1</v>
      </c>
      <c r="K2966">
        <v>-1</v>
      </c>
      <c r="L2966">
        <v>96</v>
      </c>
      <c r="M2966">
        <v>2</v>
      </c>
      <c r="N2966">
        <v>-1</v>
      </c>
      <c r="O2966">
        <v>-1</v>
      </c>
      <c r="P2966">
        <v>-1</v>
      </c>
      <c r="Q2966">
        <v>-1</v>
      </c>
      <c r="R2966">
        <v>-1</v>
      </c>
      <c r="S2966">
        <v>0</v>
      </c>
      <c r="T2966">
        <v>165.7</v>
      </c>
      <c r="U2966">
        <v>57.4</v>
      </c>
      <c r="V2966">
        <v>20.905999999999999</v>
      </c>
      <c r="W2966">
        <v>-1</v>
      </c>
      <c r="X2966">
        <v>-8</v>
      </c>
      <c r="Y2966">
        <v>1</v>
      </c>
      <c r="Z2966">
        <f>IF(AND(MIN(data!D2966:'data'!K2966, data!M2966:'data'!Y2966)&gt;=0, IF(data!L2966&lt;0, FALSE, data!L2966&lt;=95),COUNTA(data!D2966:'data'!Y2966)=22), 1, 0)</f>
        <v>0</v>
      </c>
      <c r="AA2966">
        <f>IF(data!D2966=3, IF(COUNTIFS(data!A:A, data!A2966, data!G:G, "&lt;&gt;2")=0, 1, 0), 0)</f>
        <v>0</v>
      </c>
      <c r="AB2966">
        <f>IF(AND(data!G2966=2, COUNTIFS(data!A:A, data!A2966, data!G:G, 2) = data!D2966), 1, 0)</f>
        <v>0</v>
      </c>
      <c r="AC2966" t="str">
        <f>IF(AB2966=1, data!D2966, "0")</f>
        <v>0</v>
      </c>
    </row>
    <row r="2967" spans="1:29" x14ac:dyDescent="0.25">
      <c r="A2967" s="1">
        <v>338371</v>
      </c>
      <c r="B2967">
        <v>1</v>
      </c>
      <c r="C2967" s="1" t="s">
        <v>2988</v>
      </c>
      <c r="D2967">
        <v>2</v>
      </c>
      <c r="E2967">
        <v>8</v>
      </c>
      <c r="F2967">
        <v>16</v>
      </c>
      <c r="G2967">
        <v>1</v>
      </c>
      <c r="H2967">
        <v>76</v>
      </c>
      <c r="I2967">
        <v>2</v>
      </c>
      <c r="J2967">
        <v>1</v>
      </c>
      <c r="K2967">
        <v>7</v>
      </c>
      <c r="L2967">
        <v>97</v>
      </c>
      <c r="M2967">
        <v>3</v>
      </c>
      <c r="N2967">
        <v>3</v>
      </c>
      <c r="O2967">
        <v>5</v>
      </c>
      <c r="P2967">
        <v>1</v>
      </c>
      <c r="Q2967">
        <v>4.125</v>
      </c>
      <c r="R2967">
        <v>-1</v>
      </c>
      <c r="S2967">
        <v>0</v>
      </c>
      <c r="T2967">
        <v>169.7</v>
      </c>
      <c r="U2967">
        <v>90.8</v>
      </c>
      <c r="V2967">
        <v>31.53</v>
      </c>
      <c r="W2967">
        <v>1.0009999999999999</v>
      </c>
      <c r="X2967">
        <v>2</v>
      </c>
      <c r="Y2967">
        <v>1</v>
      </c>
      <c r="Z2967">
        <f>IF(AND(MIN(data!D2967:'data'!K2967, data!M2967:'data'!Y2967)&gt;=0, IF(data!L2967&lt;0, FALSE, data!L2967&lt;=95),COUNTA(data!D2967:'data'!Y2967)=22), 1, 0)</f>
        <v>0</v>
      </c>
      <c r="AA2967">
        <f>IF(data!D2967=3, IF(COUNTIFS(data!A:A, data!A2967, data!G:G, "&lt;&gt;2")=0, 1, 0), 0)</f>
        <v>0</v>
      </c>
      <c r="AB2967">
        <f>IF(AND(data!G2967=2, COUNTIFS(data!A:A, data!A2967, data!G:G, 2) = data!D2967), 1, 0)</f>
        <v>0</v>
      </c>
      <c r="AC2967" t="str">
        <f>IF(AB2967=1, data!D2967, "0")</f>
        <v>0</v>
      </c>
    </row>
    <row r="2968" spans="1:29" x14ac:dyDescent="0.25">
      <c r="A2968" s="1">
        <v>338371</v>
      </c>
      <c r="B2968">
        <v>2</v>
      </c>
      <c r="C2968" s="1" t="s">
        <v>2989</v>
      </c>
      <c r="D2968">
        <v>2</v>
      </c>
      <c r="E2968">
        <v>8</v>
      </c>
      <c r="F2968">
        <v>16</v>
      </c>
      <c r="G2968">
        <v>2</v>
      </c>
      <c r="H2968">
        <v>73</v>
      </c>
      <c r="I2968">
        <v>2</v>
      </c>
      <c r="J2968">
        <v>1</v>
      </c>
      <c r="K2968">
        <v>7</v>
      </c>
      <c r="L2968">
        <v>97</v>
      </c>
      <c r="M2968">
        <v>3</v>
      </c>
      <c r="N2968">
        <v>1</v>
      </c>
      <c r="O2968">
        <v>5</v>
      </c>
      <c r="P2968">
        <v>1</v>
      </c>
      <c r="Q2968">
        <v>3.75</v>
      </c>
      <c r="R2968">
        <v>-1</v>
      </c>
      <c r="S2968">
        <v>12</v>
      </c>
      <c r="T2968">
        <v>165.3</v>
      </c>
      <c r="U2968">
        <v>87.3</v>
      </c>
      <c r="V2968">
        <v>31.95</v>
      </c>
      <c r="W2968">
        <v>0.875</v>
      </c>
      <c r="X2968">
        <v>2</v>
      </c>
      <c r="Y2968">
        <v>1</v>
      </c>
      <c r="Z2968">
        <f>IF(AND(MIN(data!D2968:'data'!K2968, data!M2968:'data'!Y2968)&gt;=0, IF(data!L2968&lt;0, FALSE, data!L2968&lt;=95),COUNTA(data!D2968:'data'!Y2968)=22), 1, 0)</f>
        <v>0</v>
      </c>
      <c r="AA2968">
        <f>IF(data!D2968=3, IF(COUNTIFS(data!A:A, data!A2968, data!G:G, "&lt;&gt;2")=0, 1, 0), 0)</f>
        <v>0</v>
      </c>
      <c r="AB2968">
        <f>IF(AND(data!G2968=2, COUNTIFS(data!A:A, data!A2968, data!G:G, 2) = data!D2968), 1, 0)</f>
        <v>0</v>
      </c>
      <c r="AC2968" t="str">
        <f>IF(AB2968=1, data!D2968, "0")</f>
        <v>0</v>
      </c>
    </row>
    <row r="2969" spans="1:29" x14ac:dyDescent="0.25">
      <c r="A2969" s="1">
        <v>339181</v>
      </c>
      <c r="B2969">
        <v>1</v>
      </c>
      <c r="C2969" s="1" t="s">
        <v>2990</v>
      </c>
      <c r="D2969">
        <v>4</v>
      </c>
      <c r="E2969">
        <v>7</v>
      </c>
      <c r="F2969">
        <v>8</v>
      </c>
      <c r="G2969">
        <v>1</v>
      </c>
      <c r="H2969">
        <v>43</v>
      </c>
      <c r="I2969">
        <v>2</v>
      </c>
      <c r="J2969">
        <v>1</v>
      </c>
      <c r="K2969">
        <v>1</v>
      </c>
      <c r="L2969">
        <v>11</v>
      </c>
      <c r="M2969">
        <v>1</v>
      </c>
      <c r="N2969">
        <v>1</v>
      </c>
      <c r="O2969">
        <v>5</v>
      </c>
      <c r="P2969">
        <v>1</v>
      </c>
      <c r="Q2969">
        <v>55.587000000000003</v>
      </c>
      <c r="R2969">
        <v>-1</v>
      </c>
      <c r="S2969">
        <v>0</v>
      </c>
      <c r="T2969">
        <v>172.8</v>
      </c>
      <c r="U2969">
        <v>86.2</v>
      </c>
      <c r="V2969">
        <v>28.867999999999999</v>
      </c>
      <c r="W2969">
        <v>0.92900000000000005</v>
      </c>
      <c r="X2969">
        <v>2</v>
      </c>
      <c r="Y2969">
        <v>3</v>
      </c>
      <c r="Z2969">
        <f>IF(AND(MIN(data!D2969:'data'!K2969, data!M2969:'data'!Y2969)&gt;=0, IF(data!L2969&lt;0, FALSE, data!L2969&lt;=95),COUNTA(data!D2969:'data'!Y2969)=22), 1, 0)</f>
        <v>0</v>
      </c>
      <c r="AA2969">
        <f>IF(data!D2969=3, IF(COUNTIFS(data!A:A, data!A2969, data!G:G, "&lt;&gt;2")=0, 1, 0), 0)</f>
        <v>0</v>
      </c>
      <c r="AB2969">
        <f>IF(AND(data!G2969=2, COUNTIFS(data!A:A, data!A2969, data!G:G, 2) = data!D2969), 1, 0)</f>
        <v>0</v>
      </c>
      <c r="AC2969" t="str">
        <f>IF(AB2969=1, data!D2969, "0")</f>
        <v>0</v>
      </c>
    </row>
    <row r="2970" spans="1:29" x14ac:dyDescent="0.25">
      <c r="A2970" s="1">
        <v>339181</v>
      </c>
      <c r="B2970">
        <v>2</v>
      </c>
      <c r="C2970" s="1" t="s">
        <v>2991</v>
      </c>
      <c r="D2970">
        <v>4</v>
      </c>
      <c r="E2970">
        <v>7</v>
      </c>
      <c r="F2970">
        <v>8</v>
      </c>
      <c r="G2970">
        <v>2</v>
      </c>
      <c r="H2970">
        <v>40</v>
      </c>
      <c r="I2970">
        <v>2</v>
      </c>
      <c r="J2970">
        <v>1</v>
      </c>
      <c r="K2970">
        <v>4</v>
      </c>
      <c r="L2970">
        <v>11</v>
      </c>
      <c r="M2970">
        <v>1</v>
      </c>
      <c r="N2970">
        <v>1</v>
      </c>
      <c r="O2970">
        <v>5</v>
      </c>
      <c r="P2970">
        <v>1</v>
      </c>
      <c r="Q2970">
        <v>24.587</v>
      </c>
      <c r="R2970">
        <v>-1</v>
      </c>
      <c r="S2970">
        <v>0</v>
      </c>
      <c r="T2970">
        <v>159</v>
      </c>
      <c r="U2970">
        <v>55.9</v>
      </c>
      <c r="V2970">
        <v>22.111000000000001</v>
      </c>
      <c r="W2970">
        <v>0.75900000000000001</v>
      </c>
      <c r="X2970">
        <v>1</v>
      </c>
      <c r="Y2970">
        <v>3</v>
      </c>
      <c r="Z2970">
        <f>IF(AND(MIN(data!D2970:'data'!K2970, data!M2970:'data'!Y2970)&gt;=0, IF(data!L2970&lt;0, FALSE, data!L2970&lt;=95),COUNTA(data!D2970:'data'!Y2970)=22), 1, 0)</f>
        <v>0</v>
      </c>
      <c r="AA2970">
        <f>IF(data!D2970=3, IF(COUNTIFS(data!A:A, data!A2970, data!G:G, "&lt;&gt;2")=0, 1, 0), 0)</f>
        <v>0</v>
      </c>
      <c r="AB2970">
        <f>IF(AND(data!G2970=2, COUNTIFS(data!A:A, data!A2970, data!G:G, 2) = data!D2970), 1, 0)</f>
        <v>0</v>
      </c>
      <c r="AC2970" t="str">
        <f>IF(AB2970=1, data!D2970, "0")</f>
        <v>0</v>
      </c>
    </row>
    <row r="2971" spans="1:29" x14ac:dyDescent="0.25">
      <c r="A2971" s="1">
        <v>339181</v>
      </c>
      <c r="B2971">
        <v>3</v>
      </c>
      <c r="C2971" s="1" t="s">
        <v>2992</v>
      </c>
      <c r="D2971">
        <v>4</v>
      </c>
      <c r="E2971">
        <v>7</v>
      </c>
      <c r="F2971">
        <v>8</v>
      </c>
      <c r="G2971">
        <v>2</v>
      </c>
      <c r="H2971">
        <v>11</v>
      </c>
      <c r="I2971">
        <v>-1</v>
      </c>
      <c r="J2971">
        <v>1</v>
      </c>
      <c r="K2971">
        <v>-1</v>
      </c>
      <c r="L2971">
        <v>11</v>
      </c>
      <c r="M2971">
        <v>1</v>
      </c>
      <c r="N2971">
        <v>-1</v>
      </c>
      <c r="O2971">
        <v>-1</v>
      </c>
      <c r="P2971">
        <v>-1</v>
      </c>
      <c r="Q2971">
        <v>-1</v>
      </c>
      <c r="R2971">
        <v>-1</v>
      </c>
      <c r="S2971">
        <v>-2</v>
      </c>
      <c r="T2971">
        <v>147.6</v>
      </c>
      <c r="U2971">
        <v>35</v>
      </c>
      <c r="V2971">
        <v>16.065999999999999</v>
      </c>
      <c r="W2971">
        <v>-1</v>
      </c>
      <c r="X2971">
        <v>1</v>
      </c>
      <c r="Y2971">
        <v>3</v>
      </c>
      <c r="Z2971">
        <f>IF(AND(MIN(data!D2971:'data'!K2971, data!M2971:'data'!Y2971)&gt;=0, IF(data!L2971&lt;0, FALSE, data!L2971&lt;=95),COUNTA(data!D2971:'data'!Y2971)=22), 1, 0)</f>
        <v>0</v>
      </c>
      <c r="AA2971">
        <f>IF(data!D2971=3, IF(COUNTIFS(data!A:A, data!A2971, data!G:G, "&lt;&gt;2")=0, 1, 0), 0)</f>
        <v>0</v>
      </c>
      <c r="AB2971">
        <f>IF(AND(data!G2971=2, COUNTIFS(data!A:A, data!A2971, data!G:G, 2) = data!D2971), 1, 0)</f>
        <v>0</v>
      </c>
      <c r="AC2971" t="str">
        <f>IF(AB2971=1, data!D2971, "0")</f>
        <v>0</v>
      </c>
    </row>
    <row r="2972" spans="1:29" x14ac:dyDescent="0.25">
      <c r="A2972" s="1">
        <v>339181</v>
      </c>
      <c r="B2972">
        <v>4</v>
      </c>
      <c r="C2972" s="1" t="s">
        <v>2993</v>
      </c>
      <c r="D2972">
        <v>4</v>
      </c>
      <c r="E2972">
        <v>7</v>
      </c>
      <c r="F2972">
        <v>8</v>
      </c>
      <c r="G2972">
        <v>2</v>
      </c>
      <c r="H2972">
        <v>8</v>
      </c>
      <c r="I2972">
        <v>-1</v>
      </c>
      <c r="J2972">
        <v>1</v>
      </c>
      <c r="K2972">
        <v>-1</v>
      </c>
      <c r="L2972">
        <v>11</v>
      </c>
      <c r="M2972">
        <v>1</v>
      </c>
      <c r="N2972">
        <v>-1</v>
      </c>
      <c r="O2972">
        <v>-1</v>
      </c>
      <c r="P2972">
        <v>-1</v>
      </c>
      <c r="Q2972">
        <v>-1</v>
      </c>
      <c r="R2972">
        <v>-1</v>
      </c>
      <c r="S2972">
        <v>-2</v>
      </c>
      <c r="T2972">
        <v>122.8</v>
      </c>
      <c r="U2972">
        <v>22.2</v>
      </c>
      <c r="V2972">
        <v>14.722</v>
      </c>
      <c r="W2972">
        <v>-1</v>
      </c>
      <c r="X2972">
        <v>1</v>
      </c>
      <c r="Y2972">
        <v>3</v>
      </c>
      <c r="Z2972">
        <f>IF(AND(MIN(data!D2972:'data'!K2972, data!M2972:'data'!Y2972)&gt;=0, IF(data!L2972&lt;0, FALSE, data!L2972&lt;=95),COUNTA(data!D2972:'data'!Y2972)=22), 1, 0)</f>
        <v>0</v>
      </c>
      <c r="AA2972">
        <f>IF(data!D2972=3, IF(COUNTIFS(data!A:A, data!A2972, data!G:G, "&lt;&gt;2")=0, 1, 0), 0)</f>
        <v>0</v>
      </c>
      <c r="AB2972">
        <f>IF(AND(data!G2972=2, COUNTIFS(data!A:A, data!A2972, data!G:G, 2) = data!D2972), 1, 0)</f>
        <v>0</v>
      </c>
      <c r="AC2972" t="str">
        <f>IF(AB2972=1, data!D2972, "0")</f>
        <v>0</v>
      </c>
    </row>
    <row r="2973" spans="1:29" x14ac:dyDescent="0.25">
      <c r="A2973" s="1">
        <v>339271</v>
      </c>
      <c r="B2973">
        <v>1</v>
      </c>
      <c r="C2973" s="1" t="s">
        <v>2994</v>
      </c>
      <c r="D2973">
        <v>2</v>
      </c>
      <c r="E2973">
        <v>7</v>
      </c>
      <c r="F2973">
        <v>8</v>
      </c>
      <c r="G2973">
        <v>1</v>
      </c>
      <c r="H2973">
        <v>31</v>
      </c>
      <c r="I2973">
        <v>2</v>
      </c>
      <c r="J2973">
        <v>1</v>
      </c>
      <c r="K2973">
        <v>6</v>
      </c>
      <c r="L2973">
        <v>18</v>
      </c>
      <c r="M2973">
        <v>2</v>
      </c>
      <c r="N2973">
        <v>3</v>
      </c>
      <c r="O2973">
        <v>5</v>
      </c>
      <c r="P2973">
        <v>1</v>
      </c>
      <c r="Q2973">
        <v>12.173999999999999</v>
      </c>
      <c r="R2973">
        <v>-1</v>
      </c>
      <c r="S2973">
        <v>0</v>
      </c>
      <c r="T2973">
        <v>169.5</v>
      </c>
      <c r="U2973">
        <v>104.8</v>
      </c>
      <c r="V2973">
        <v>36.476999999999997</v>
      </c>
      <c r="W2973">
        <v>0.96299999999999997</v>
      </c>
      <c r="X2973">
        <v>2</v>
      </c>
      <c r="Y2973">
        <v>3</v>
      </c>
      <c r="Z2973">
        <f>IF(AND(MIN(data!D2973:'data'!K2973, data!M2973:'data'!Y2973)&gt;=0, IF(data!L2973&lt;0, FALSE, data!L2973&lt;=95),COUNTA(data!D2973:'data'!Y2973)=22), 1, 0)</f>
        <v>0</v>
      </c>
      <c r="AA2973">
        <f>IF(data!D2973=3, IF(COUNTIFS(data!A:A, data!A2973, data!G:G, "&lt;&gt;2")=0, 1, 0), 0)</f>
        <v>0</v>
      </c>
      <c r="AB2973">
        <f>IF(AND(data!G2973=2, COUNTIFS(data!A:A, data!A2973, data!G:G, 2) = data!D2973), 1, 0)</f>
        <v>0</v>
      </c>
      <c r="AC2973" t="str">
        <f>IF(AB2973=1, data!D2973, "0")</f>
        <v>0</v>
      </c>
    </row>
    <row r="2974" spans="1:29" x14ac:dyDescent="0.25">
      <c r="A2974" s="1">
        <v>339271</v>
      </c>
      <c r="B2974">
        <v>2</v>
      </c>
      <c r="C2974" s="1" t="s">
        <v>2995</v>
      </c>
      <c r="D2974">
        <v>2</v>
      </c>
      <c r="E2974">
        <v>7</v>
      </c>
      <c r="F2974">
        <v>8</v>
      </c>
      <c r="G2974">
        <v>2</v>
      </c>
      <c r="H2974">
        <v>27</v>
      </c>
      <c r="I2974">
        <v>2</v>
      </c>
      <c r="J2974">
        <v>1</v>
      </c>
      <c r="K2974">
        <v>3</v>
      </c>
      <c r="L2974">
        <v>18</v>
      </c>
      <c r="M2974">
        <v>2</v>
      </c>
      <c r="N2974">
        <v>3</v>
      </c>
      <c r="O2974">
        <v>5</v>
      </c>
      <c r="P2974">
        <v>1</v>
      </c>
      <c r="Q2974">
        <v>7.8949999999999996</v>
      </c>
      <c r="R2974">
        <v>-1</v>
      </c>
      <c r="S2974">
        <v>0</v>
      </c>
      <c r="T2974">
        <v>150.19999999999999</v>
      </c>
      <c r="U2974">
        <v>43.4</v>
      </c>
      <c r="V2974">
        <v>19.238</v>
      </c>
      <c r="W2974">
        <v>0.78300000000000003</v>
      </c>
      <c r="X2974">
        <v>1</v>
      </c>
      <c r="Y2974">
        <v>3</v>
      </c>
      <c r="Z2974">
        <f>IF(AND(MIN(data!D2974:'data'!K2974, data!M2974:'data'!Y2974)&gt;=0, IF(data!L2974&lt;0, FALSE, data!L2974&lt;=95),COUNTA(data!D2974:'data'!Y2974)=22), 1, 0)</f>
        <v>0</v>
      </c>
      <c r="AA2974">
        <f>IF(data!D2974=3, IF(COUNTIFS(data!A:A, data!A2974, data!G:G, "&lt;&gt;2")=0, 1, 0), 0)</f>
        <v>0</v>
      </c>
      <c r="AB2974">
        <f>IF(AND(data!G2974=2, COUNTIFS(data!A:A, data!A2974, data!G:G, 2) = data!D2974), 1, 0)</f>
        <v>0</v>
      </c>
      <c r="AC2974" t="str">
        <f>IF(AB2974=1, data!D2974, "0")</f>
        <v>0</v>
      </c>
    </row>
    <row r="2975" spans="1:29" x14ac:dyDescent="0.25">
      <c r="A2975" s="1">
        <v>339351</v>
      </c>
      <c r="B2975">
        <v>1</v>
      </c>
      <c r="C2975" s="1" t="s">
        <v>2996</v>
      </c>
      <c r="D2975">
        <v>4</v>
      </c>
      <c r="E2975">
        <v>7</v>
      </c>
      <c r="F2975">
        <v>8</v>
      </c>
      <c r="G2975">
        <v>1</v>
      </c>
      <c r="H2975">
        <v>53</v>
      </c>
      <c r="I2975">
        <v>2</v>
      </c>
      <c r="J2975">
        <v>1</v>
      </c>
      <c r="K2975">
        <v>3</v>
      </c>
      <c r="L2975">
        <v>14</v>
      </c>
      <c r="M2975">
        <v>3</v>
      </c>
      <c r="N2975">
        <v>1</v>
      </c>
      <c r="O2975">
        <v>5</v>
      </c>
      <c r="P2975">
        <v>1</v>
      </c>
      <c r="Q2975">
        <v>12</v>
      </c>
      <c r="R2975">
        <v>-1</v>
      </c>
      <c r="S2975">
        <v>2</v>
      </c>
      <c r="T2975">
        <v>169.2</v>
      </c>
      <c r="U2975">
        <v>81.7</v>
      </c>
      <c r="V2975">
        <v>28.538</v>
      </c>
      <c r="W2975">
        <v>0.92800000000000005</v>
      </c>
      <c r="X2975">
        <v>2</v>
      </c>
      <c r="Y2975">
        <v>1</v>
      </c>
      <c r="Z2975">
        <f>IF(AND(MIN(data!D2975:'data'!K2975, data!M2975:'data'!Y2975)&gt;=0, IF(data!L2975&lt;0, FALSE, data!L2975&lt;=95),COUNTA(data!D2975:'data'!Y2975)=22), 1, 0)</f>
        <v>0</v>
      </c>
      <c r="AA2975">
        <f>IF(data!D2975=3, IF(COUNTIFS(data!A:A, data!A2975, data!G:G, "&lt;&gt;2")=0, 1, 0), 0)</f>
        <v>0</v>
      </c>
      <c r="AB2975">
        <f>IF(AND(data!G2975=2, COUNTIFS(data!A:A, data!A2975, data!G:G, 2) = data!D2975), 1, 0)</f>
        <v>0</v>
      </c>
      <c r="AC2975" t="str">
        <f>IF(AB2975=1, data!D2975, "0")</f>
        <v>0</v>
      </c>
    </row>
    <row r="2976" spans="1:29" x14ac:dyDescent="0.25">
      <c r="A2976" s="1">
        <v>339351</v>
      </c>
      <c r="B2976">
        <v>2</v>
      </c>
      <c r="C2976" s="1" t="s">
        <v>2997</v>
      </c>
      <c r="D2976">
        <v>4</v>
      </c>
      <c r="E2976">
        <v>7</v>
      </c>
      <c r="F2976">
        <v>8</v>
      </c>
      <c r="G2976">
        <v>2</v>
      </c>
      <c r="H2976">
        <v>51</v>
      </c>
      <c r="I2976">
        <v>2</v>
      </c>
      <c r="J2976">
        <v>1</v>
      </c>
      <c r="K2976">
        <v>7</v>
      </c>
      <c r="L2976">
        <v>14</v>
      </c>
      <c r="M2976">
        <v>2</v>
      </c>
      <c r="N2976">
        <v>1</v>
      </c>
      <c r="O2976">
        <v>5</v>
      </c>
      <c r="P2976">
        <v>1</v>
      </c>
      <c r="Q2976">
        <v>6.0289999999999999</v>
      </c>
      <c r="R2976">
        <v>-1</v>
      </c>
      <c r="S2976">
        <v>6</v>
      </c>
      <c r="T2976">
        <v>163.5</v>
      </c>
      <c r="U2976">
        <v>59.2</v>
      </c>
      <c r="V2976">
        <v>22.146000000000001</v>
      </c>
      <c r="W2976">
        <v>0.76600000000000001</v>
      </c>
      <c r="X2976">
        <v>1</v>
      </c>
      <c r="Y2976">
        <v>3</v>
      </c>
      <c r="Z2976">
        <f>IF(AND(MIN(data!D2976:'data'!K2976, data!M2976:'data'!Y2976)&gt;=0, IF(data!L2976&lt;0, FALSE, data!L2976&lt;=95),COUNTA(data!D2976:'data'!Y2976)=22), 1, 0)</f>
        <v>0</v>
      </c>
      <c r="AA2976">
        <f>IF(data!D2976=3, IF(COUNTIFS(data!A:A, data!A2976, data!G:G, "&lt;&gt;2")=0, 1, 0), 0)</f>
        <v>0</v>
      </c>
      <c r="AB2976">
        <f>IF(AND(data!G2976=2, COUNTIFS(data!A:A, data!A2976, data!G:G, 2) = data!D2976), 1, 0)</f>
        <v>0</v>
      </c>
      <c r="AC2976" t="str">
        <f>IF(AB2976=1, data!D2976, "0")</f>
        <v>0</v>
      </c>
    </row>
    <row r="2977" spans="1:29" x14ac:dyDescent="0.25">
      <c r="A2977" s="1">
        <v>339351</v>
      </c>
      <c r="B2977">
        <v>3</v>
      </c>
      <c r="C2977" s="1" t="s">
        <v>2998</v>
      </c>
      <c r="D2977">
        <v>4</v>
      </c>
      <c r="E2977">
        <v>7</v>
      </c>
      <c r="F2977">
        <v>8</v>
      </c>
      <c r="G2977">
        <v>2</v>
      </c>
      <c r="H2977">
        <v>25</v>
      </c>
      <c r="I2977">
        <v>1</v>
      </c>
      <c r="J2977">
        <v>1</v>
      </c>
      <c r="K2977">
        <v>3</v>
      </c>
      <c r="L2977">
        <v>14</v>
      </c>
      <c r="M2977">
        <v>4</v>
      </c>
      <c r="N2977">
        <v>1</v>
      </c>
      <c r="O2977">
        <v>5</v>
      </c>
      <c r="P2977">
        <v>1</v>
      </c>
      <c r="Q2977">
        <v>6</v>
      </c>
      <c r="R2977">
        <v>-1</v>
      </c>
      <c r="S2977">
        <v>1</v>
      </c>
      <c r="T2977">
        <v>165.6</v>
      </c>
      <c r="U2977">
        <v>72.099999999999994</v>
      </c>
      <c r="V2977">
        <v>26.291</v>
      </c>
      <c r="W2977">
        <v>0.69499999999999995</v>
      </c>
      <c r="X2977">
        <v>1</v>
      </c>
      <c r="Y2977">
        <v>1</v>
      </c>
      <c r="Z2977">
        <f>IF(AND(MIN(data!D2977:'data'!K2977, data!M2977:'data'!Y2977)&gt;=0, IF(data!L2977&lt;0, FALSE, data!L2977&lt;=95),COUNTA(data!D2977:'data'!Y2977)=22), 1, 0)</f>
        <v>0</v>
      </c>
      <c r="AA2977">
        <f>IF(data!D2977=3, IF(COUNTIFS(data!A:A, data!A2977, data!G:G, "&lt;&gt;2")=0, 1, 0), 0)</f>
        <v>0</v>
      </c>
      <c r="AB2977">
        <f>IF(AND(data!G2977=2, COUNTIFS(data!A:A, data!A2977, data!G:G, 2) = data!D2977), 1, 0)</f>
        <v>0</v>
      </c>
      <c r="AC2977" t="str">
        <f>IF(AB2977=1, data!D2977, "0")</f>
        <v>0</v>
      </c>
    </row>
    <row r="2978" spans="1:29" x14ac:dyDescent="0.25">
      <c r="A2978" s="1">
        <v>339351</v>
      </c>
      <c r="B2978">
        <v>4</v>
      </c>
      <c r="C2978" s="1" t="s">
        <v>2999</v>
      </c>
      <c r="D2978">
        <v>4</v>
      </c>
      <c r="E2978">
        <v>7</v>
      </c>
      <c r="F2978">
        <v>8</v>
      </c>
      <c r="G2978">
        <v>1</v>
      </c>
      <c r="H2978">
        <v>17</v>
      </c>
      <c r="I2978">
        <v>1</v>
      </c>
      <c r="J2978">
        <v>1</v>
      </c>
      <c r="K2978">
        <v>4</v>
      </c>
      <c r="L2978">
        <v>14</v>
      </c>
      <c r="M2978">
        <v>1</v>
      </c>
      <c r="N2978">
        <v>1</v>
      </c>
      <c r="O2978">
        <v>5</v>
      </c>
      <c r="P2978">
        <v>1</v>
      </c>
      <c r="Q2978">
        <v>10.99</v>
      </c>
      <c r="R2978">
        <v>4</v>
      </c>
      <c r="S2978">
        <v>0</v>
      </c>
      <c r="T2978">
        <v>187</v>
      </c>
      <c r="U2978">
        <v>68.3</v>
      </c>
      <c r="V2978">
        <v>19.532</v>
      </c>
      <c r="W2978">
        <v>0.83299999999999996</v>
      </c>
      <c r="X2978">
        <v>1</v>
      </c>
      <c r="Y2978">
        <v>3</v>
      </c>
      <c r="Z2978">
        <f>IF(AND(MIN(data!D2978:'data'!K2978, data!M2978:'data'!Y2978)&gt;=0, IF(data!L2978&lt;0, FALSE, data!L2978&lt;=95),COUNTA(data!D2978:'data'!Y2978)=22), 1, 0)</f>
        <v>1</v>
      </c>
      <c r="AA2978">
        <f>IF(data!D2978=3, IF(COUNTIFS(data!A:A, data!A2978, data!G:G, "&lt;&gt;2")=0, 1, 0), 0)</f>
        <v>0</v>
      </c>
      <c r="AB2978">
        <f>IF(AND(data!G2978=2, COUNTIFS(data!A:A, data!A2978, data!G:G, 2) = data!D2978), 1, 0)</f>
        <v>0</v>
      </c>
      <c r="AC2978" t="str">
        <f>IF(AB2978=1, data!D2978, "0")</f>
        <v>0</v>
      </c>
    </row>
    <row r="2979" spans="1:29" x14ac:dyDescent="0.25">
      <c r="A2979" s="1">
        <v>339371</v>
      </c>
      <c r="B2979">
        <v>1</v>
      </c>
      <c r="C2979" s="1" t="s">
        <v>3000</v>
      </c>
      <c r="D2979">
        <v>2</v>
      </c>
      <c r="E2979">
        <v>7</v>
      </c>
      <c r="F2979">
        <v>8</v>
      </c>
      <c r="G2979">
        <v>1</v>
      </c>
      <c r="H2979">
        <v>52</v>
      </c>
      <c r="I2979">
        <v>2</v>
      </c>
      <c r="J2979">
        <v>1</v>
      </c>
      <c r="K2979">
        <v>7</v>
      </c>
      <c r="L2979">
        <v>17</v>
      </c>
      <c r="M2979">
        <v>2</v>
      </c>
      <c r="N2979">
        <v>4</v>
      </c>
      <c r="O2979">
        <v>2</v>
      </c>
      <c r="P2979">
        <v>2</v>
      </c>
      <c r="Q2979">
        <v>0.11600000000000001</v>
      </c>
      <c r="R2979">
        <v>-1</v>
      </c>
      <c r="S2979">
        <v>0</v>
      </c>
      <c r="T2979">
        <v>175</v>
      </c>
      <c r="U2979">
        <v>86.4</v>
      </c>
      <c r="V2979">
        <v>28.212</v>
      </c>
      <c r="W2979">
        <v>1.0760000000000001</v>
      </c>
      <c r="X2979">
        <v>-8</v>
      </c>
      <c r="Y2979">
        <v>3</v>
      </c>
      <c r="Z2979">
        <f>IF(AND(MIN(data!D2979:'data'!K2979, data!M2979:'data'!Y2979)&gt;=0, IF(data!L2979&lt;0, FALSE, data!L2979&lt;=95),COUNTA(data!D2979:'data'!Y2979)=22), 1, 0)</f>
        <v>0</v>
      </c>
      <c r="AA2979">
        <f>IF(data!D2979=3, IF(COUNTIFS(data!A:A, data!A2979, data!G:G, "&lt;&gt;2")=0, 1, 0), 0)</f>
        <v>0</v>
      </c>
      <c r="AB2979">
        <f>IF(AND(data!G2979=2, COUNTIFS(data!A:A, data!A2979, data!G:G, 2) = data!D2979), 1, 0)</f>
        <v>0</v>
      </c>
      <c r="AC2979" t="str">
        <f>IF(AB2979=1, data!D2979, "0")</f>
        <v>0</v>
      </c>
    </row>
    <row r="2980" spans="1:29" x14ac:dyDescent="0.25">
      <c r="A2980" s="1">
        <v>339371</v>
      </c>
      <c r="B2980">
        <v>2</v>
      </c>
      <c r="C2980" s="1" t="s">
        <v>3001</v>
      </c>
      <c r="D2980">
        <v>2</v>
      </c>
      <c r="E2980">
        <v>7</v>
      </c>
      <c r="F2980">
        <v>8</v>
      </c>
      <c r="G2980">
        <v>2</v>
      </c>
      <c r="H2980">
        <v>54</v>
      </c>
      <c r="I2980">
        <v>2</v>
      </c>
      <c r="J2980">
        <v>1</v>
      </c>
      <c r="K2980">
        <v>7</v>
      </c>
      <c r="L2980">
        <v>17</v>
      </c>
      <c r="M2980">
        <v>2</v>
      </c>
      <c r="N2980">
        <v>4</v>
      </c>
      <c r="O2980">
        <v>3</v>
      </c>
      <c r="P2980">
        <v>2</v>
      </c>
      <c r="Q2980">
        <v>0.14499999999999999</v>
      </c>
      <c r="R2980">
        <v>-1</v>
      </c>
      <c r="S2980">
        <v>6</v>
      </c>
      <c r="T2980">
        <v>161.80000000000001</v>
      </c>
      <c r="U2980">
        <v>102.2</v>
      </c>
      <c r="V2980">
        <v>39.039000000000001</v>
      </c>
      <c r="W2980">
        <v>0.94399999999999995</v>
      </c>
      <c r="X2980">
        <v>2</v>
      </c>
      <c r="Y2980">
        <v>1</v>
      </c>
      <c r="Z2980">
        <f>IF(AND(MIN(data!D2980:'data'!K2980, data!M2980:'data'!Y2980)&gt;=0, IF(data!L2980&lt;0, FALSE, data!L2980&lt;=95),COUNTA(data!D2980:'data'!Y2980)=22), 1, 0)</f>
        <v>0</v>
      </c>
      <c r="AA2980">
        <f>IF(data!D2980=3, IF(COUNTIFS(data!A:A, data!A2980, data!G:G, "&lt;&gt;2")=0, 1, 0), 0)</f>
        <v>0</v>
      </c>
      <c r="AB2980">
        <f>IF(AND(data!G2980=2, COUNTIFS(data!A:A, data!A2980, data!G:G, 2) = data!D2980), 1, 0)</f>
        <v>0</v>
      </c>
      <c r="AC2980" t="str">
        <f>IF(AB2980=1, data!D2980, "0")</f>
        <v>0</v>
      </c>
    </row>
    <row r="2981" spans="1:29" x14ac:dyDescent="0.25">
      <c r="A2981" s="1">
        <v>340051</v>
      </c>
      <c r="B2981">
        <v>1</v>
      </c>
      <c r="C2981" s="1" t="s">
        <v>3002</v>
      </c>
      <c r="D2981">
        <v>3</v>
      </c>
      <c r="E2981">
        <v>6</v>
      </c>
      <c r="F2981">
        <v>3</v>
      </c>
      <c r="G2981">
        <v>2</v>
      </c>
      <c r="H2981">
        <v>41</v>
      </c>
      <c r="I2981">
        <v>2</v>
      </c>
      <c r="J2981">
        <v>1</v>
      </c>
      <c r="K2981">
        <v>3</v>
      </c>
      <c r="L2981">
        <v>17</v>
      </c>
      <c r="M2981">
        <v>5</v>
      </c>
      <c r="N2981">
        <v>2</v>
      </c>
      <c r="O2981">
        <v>5</v>
      </c>
      <c r="P2981">
        <v>1</v>
      </c>
      <c r="Q2981">
        <v>0.57499999999999996</v>
      </c>
      <c r="R2981">
        <v>-1</v>
      </c>
      <c r="S2981">
        <v>3</v>
      </c>
      <c r="T2981">
        <v>167.5</v>
      </c>
      <c r="U2981">
        <v>60.2</v>
      </c>
      <c r="V2981">
        <v>21.457000000000001</v>
      </c>
      <c r="W2981">
        <v>-1</v>
      </c>
      <c r="X2981">
        <v>3</v>
      </c>
      <c r="Y2981">
        <v>3</v>
      </c>
      <c r="Z2981">
        <f>IF(AND(MIN(data!D2981:'data'!K2981, data!M2981:'data'!Y2981)&gt;=0, IF(data!L2981&lt;0, FALSE, data!L2981&lt;=95),COUNTA(data!D2981:'data'!Y2981)=22), 1, 0)</f>
        <v>0</v>
      </c>
      <c r="AA2981">
        <f>IF(data!D2981=3, IF(COUNTIFS(data!A:A, data!A2981, data!G:G, "&lt;&gt;2")=0, 1, 0), 0)</f>
        <v>0</v>
      </c>
      <c r="AB2981">
        <f>IF(AND(data!G2981=2, COUNTIFS(data!A:A, data!A2981, data!G:G, 2) = data!D2981), 1, 0)</f>
        <v>0</v>
      </c>
      <c r="AC2981" t="str">
        <f>IF(AB2981=1, data!D2981, "0")</f>
        <v>0</v>
      </c>
    </row>
    <row r="2982" spans="1:29" x14ac:dyDescent="0.25">
      <c r="A2982" s="1">
        <v>340051</v>
      </c>
      <c r="B2982">
        <v>2</v>
      </c>
      <c r="C2982" s="1" t="s">
        <v>3003</v>
      </c>
      <c r="D2982">
        <v>3</v>
      </c>
      <c r="E2982">
        <v>6</v>
      </c>
      <c r="F2982">
        <v>3</v>
      </c>
      <c r="G2982">
        <v>1</v>
      </c>
      <c r="H2982">
        <v>5</v>
      </c>
      <c r="I2982">
        <v>-1</v>
      </c>
      <c r="J2982">
        <v>1</v>
      </c>
      <c r="K2982">
        <v>-1</v>
      </c>
      <c r="L2982">
        <v>17</v>
      </c>
      <c r="M2982">
        <v>2</v>
      </c>
      <c r="N2982">
        <v>-1</v>
      </c>
      <c r="O2982">
        <v>-1</v>
      </c>
      <c r="P2982">
        <v>-1</v>
      </c>
      <c r="Q2982">
        <v>-1</v>
      </c>
      <c r="R2982">
        <v>-1</v>
      </c>
      <c r="S2982">
        <v>-2</v>
      </c>
      <c r="T2982">
        <v>106.7</v>
      </c>
      <c r="U2982">
        <v>16.3</v>
      </c>
      <c r="V2982">
        <v>14.317</v>
      </c>
      <c r="W2982">
        <v>-1</v>
      </c>
      <c r="X2982">
        <v>-2</v>
      </c>
      <c r="Y2982">
        <v>-2</v>
      </c>
      <c r="Z2982">
        <f>IF(AND(MIN(data!D2982:'data'!K2982, data!M2982:'data'!Y2982)&gt;=0, IF(data!L2982&lt;0, FALSE, data!L2982&lt;=95),COUNTA(data!D2982:'data'!Y2982)=22), 1, 0)</f>
        <v>0</v>
      </c>
      <c r="AA2982">
        <f>IF(data!D2982=3, IF(COUNTIFS(data!A:A, data!A2982, data!G:G, "&lt;&gt;2")=0, 1, 0), 0)</f>
        <v>0</v>
      </c>
      <c r="AB2982">
        <f>IF(AND(data!G2982=2, COUNTIFS(data!A:A, data!A2982, data!G:G, 2) = data!D2982), 1, 0)</f>
        <v>0</v>
      </c>
      <c r="AC2982" t="str">
        <f>IF(AB2982=1, data!D2982, "0")</f>
        <v>0</v>
      </c>
    </row>
    <row r="2983" spans="1:29" x14ac:dyDescent="0.25">
      <c r="A2983" s="1">
        <v>340051</v>
      </c>
      <c r="B2983">
        <v>3</v>
      </c>
      <c r="C2983" s="1" t="s">
        <v>3004</v>
      </c>
      <c r="D2983">
        <v>3</v>
      </c>
      <c r="E2983">
        <v>6</v>
      </c>
      <c r="F2983">
        <v>3</v>
      </c>
      <c r="G2983">
        <v>1</v>
      </c>
      <c r="H2983">
        <v>1</v>
      </c>
      <c r="I2983">
        <v>-1</v>
      </c>
      <c r="J2983">
        <v>1</v>
      </c>
      <c r="K2983">
        <v>-1</v>
      </c>
      <c r="L2983">
        <v>17</v>
      </c>
      <c r="M2983">
        <v>2</v>
      </c>
      <c r="N2983">
        <v>-1</v>
      </c>
      <c r="O2983">
        <v>-1</v>
      </c>
      <c r="P2983">
        <v>-1</v>
      </c>
      <c r="Q2983">
        <v>-1</v>
      </c>
      <c r="R2983">
        <v>-1</v>
      </c>
      <c r="S2983">
        <v>-2</v>
      </c>
      <c r="T2983">
        <v>-1</v>
      </c>
      <c r="U2983">
        <v>10.9</v>
      </c>
      <c r="V2983">
        <v>-1</v>
      </c>
      <c r="W2983">
        <v>-1</v>
      </c>
      <c r="X2983">
        <v>-2</v>
      </c>
      <c r="Y2983">
        <v>-2</v>
      </c>
      <c r="Z2983">
        <f>IF(AND(MIN(data!D2983:'data'!K2983, data!M2983:'data'!Y2983)&gt;=0, IF(data!L2983&lt;0, FALSE, data!L2983&lt;=95),COUNTA(data!D2983:'data'!Y2983)=22), 1, 0)</f>
        <v>0</v>
      </c>
      <c r="AA2983">
        <f>IF(data!D2983=3, IF(COUNTIFS(data!A:A, data!A2983, data!G:G, "&lt;&gt;2")=0, 1, 0), 0)</f>
        <v>0</v>
      </c>
      <c r="AB2983">
        <f>IF(AND(data!G2983=2, COUNTIFS(data!A:A, data!A2983, data!G:G, 2) = data!D2983), 1, 0)</f>
        <v>0</v>
      </c>
      <c r="AC2983" t="str">
        <f>IF(AB2983=1, data!D2983, "0")</f>
        <v>0</v>
      </c>
    </row>
    <row r="2984" spans="1:29" x14ac:dyDescent="0.25">
      <c r="A2984" s="1">
        <v>340151</v>
      </c>
      <c r="B2984">
        <v>1</v>
      </c>
      <c r="C2984" s="1" t="s">
        <v>3005</v>
      </c>
      <c r="D2984">
        <v>4</v>
      </c>
      <c r="E2984">
        <v>6</v>
      </c>
      <c r="F2984">
        <v>3</v>
      </c>
      <c r="G2984">
        <v>2</v>
      </c>
      <c r="H2984">
        <v>25</v>
      </c>
      <c r="I2984">
        <v>2</v>
      </c>
      <c r="J2984">
        <v>1</v>
      </c>
      <c r="K2984">
        <v>4</v>
      </c>
      <c r="L2984">
        <v>11</v>
      </c>
      <c r="M2984">
        <v>1</v>
      </c>
      <c r="N2984">
        <v>1</v>
      </c>
      <c r="O2984">
        <v>5</v>
      </c>
      <c r="P2984">
        <v>1</v>
      </c>
      <c r="Q2984">
        <v>7.125</v>
      </c>
      <c r="R2984">
        <v>-1</v>
      </c>
      <c r="S2984">
        <v>1</v>
      </c>
      <c r="T2984">
        <v>163.30000000000001</v>
      </c>
      <c r="U2984">
        <v>66.2</v>
      </c>
      <c r="V2984">
        <v>24.824999999999999</v>
      </c>
      <c r="W2984">
        <v>-1</v>
      </c>
      <c r="X2984">
        <v>2</v>
      </c>
      <c r="Y2984">
        <v>1</v>
      </c>
      <c r="Z2984">
        <f>IF(AND(MIN(data!D2984:'data'!K2984, data!M2984:'data'!Y2984)&gt;=0, IF(data!L2984&lt;0, FALSE, data!L2984&lt;=95),COUNTA(data!D2984:'data'!Y2984)=22), 1, 0)</f>
        <v>0</v>
      </c>
      <c r="AA2984">
        <f>IF(data!D2984=3, IF(COUNTIFS(data!A:A, data!A2984, data!G:G, "&lt;&gt;2")=0, 1, 0), 0)</f>
        <v>0</v>
      </c>
      <c r="AB2984">
        <f>IF(AND(data!G2984=2, COUNTIFS(data!A:A, data!A2984, data!G:G, 2) = data!D2984), 1, 0)</f>
        <v>0</v>
      </c>
      <c r="AC2984" t="str">
        <f>IF(AB2984=1, data!D2984, "0")</f>
        <v>0</v>
      </c>
    </row>
    <row r="2985" spans="1:29" x14ac:dyDescent="0.25">
      <c r="A2985" s="1">
        <v>340151</v>
      </c>
      <c r="B2985">
        <v>2</v>
      </c>
      <c r="C2985" s="1" t="s">
        <v>3006</v>
      </c>
      <c r="D2985">
        <v>4</v>
      </c>
      <c r="E2985">
        <v>6</v>
      </c>
      <c r="F2985">
        <v>3</v>
      </c>
      <c r="G2985">
        <v>1</v>
      </c>
      <c r="H2985">
        <v>28</v>
      </c>
      <c r="I2985">
        <v>2</v>
      </c>
      <c r="J2985">
        <v>1</v>
      </c>
      <c r="K2985">
        <v>5</v>
      </c>
      <c r="L2985">
        <v>11</v>
      </c>
      <c r="M2985">
        <v>1</v>
      </c>
      <c r="N2985">
        <v>3</v>
      </c>
      <c r="O2985">
        <v>5</v>
      </c>
      <c r="P2985">
        <v>1</v>
      </c>
      <c r="Q2985">
        <v>15.779</v>
      </c>
      <c r="R2985">
        <v>-1</v>
      </c>
      <c r="S2985">
        <v>0</v>
      </c>
      <c r="T2985">
        <v>170.9</v>
      </c>
      <c r="U2985">
        <v>57.1</v>
      </c>
      <c r="V2985">
        <v>19.55</v>
      </c>
      <c r="W2985">
        <v>-1</v>
      </c>
      <c r="X2985">
        <v>3</v>
      </c>
      <c r="Y2985">
        <v>2</v>
      </c>
      <c r="Z2985">
        <f>IF(AND(MIN(data!D2985:'data'!K2985, data!M2985:'data'!Y2985)&gt;=0, IF(data!L2985&lt;0, FALSE, data!L2985&lt;=95),COUNTA(data!D2985:'data'!Y2985)=22), 1, 0)</f>
        <v>0</v>
      </c>
      <c r="AA2985">
        <f>IF(data!D2985=3, IF(COUNTIFS(data!A:A, data!A2985, data!G:G, "&lt;&gt;2")=0, 1, 0), 0)</f>
        <v>0</v>
      </c>
      <c r="AB2985">
        <f>IF(AND(data!G2985=2, COUNTIFS(data!A:A, data!A2985, data!G:G, 2) = data!D2985), 1, 0)</f>
        <v>0</v>
      </c>
      <c r="AC2985" t="str">
        <f>IF(AB2985=1, data!D2985, "0")</f>
        <v>0</v>
      </c>
    </row>
    <row r="2986" spans="1:29" x14ac:dyDescent="0.25">
      <c r="A2986" s="1">
        <v>340151</v>
      </c>
      <c r="B2986">
        <v>3</v>
      </c>
      <c r="C2986" s="1" t="s">
        <v>3007</v>
      </c>
      <c r="D2986">
        <v>4</v>
      </c>
      <c r="E2986">
        <v>6</v>
      </c>
      <c r="F2986">
        <v>3</v>
      </c>
      <c r="G2986">
        <v>1</v>
      </c>
      <c r="H2986">
        <v>6</v>
      </c>
      <c r="I2986">
        <v>-1</v>
      </c>
      <c r="J2986">
        <v>1</v>
      </c>
      <c r="K2986">
        <v>-1</v>
      </c>
      <c r="L2986">
        <v>11</v>
      </c>
      <c r="M2986">
        <v>2</v>
      </c>
      <c r="N2986">
        <v>-1</v>
      </c>
      <c r="O2986">
        <v>-1</v>
      </c>
      <c r="P2986">
        <v>-1</v>
      </c>
      <c r="Q2986">
        <v>-1</v>
      </c>
      <c r="R2986">
        <v>-1</v>
      </c>
      <c r="S2986">
        <v>-2</v>
      </c>
      <c r="T2986">
        <v>114.8</v>
      </c>
      <c r="U2986">
        <v>18.100000000000001</v>
      </c>
      <c r="V2986">
        <v>13.734</v>
      </c>
      <c r="W2986">
        <v>-1</v>
      </c>
      <c r="X2986">
        <v>-2</v>
      </c>
      <c r="Y2986">
        <v>-2</v>
      </c>
      <c r="Z2986">
        <f>IF(AND(MIN(data!D2986:'data'!K2986, data!M2986:'data'!Y2986)&gt;=0, IF(data!L2986&lt;0, FALSE, data!L2986&lt;=95),COUNTA(data!D2986:'data'!Y2986)=22), 1, 0)</f>
        <v>0</v>
      </c>
      <c r="AA2986">
        <f>IF(data!D2986=3, IF(COUNTIFS(data!A:A, data!A2986, data!G:G, "&lt;&gt;2")=0, 1, 0), 0)</f>
        <v>0</v>
      </c>
      <c r="AB2986">
        <f>IF(AND(data!G2986=2, COUNTIFS(data!A:A, data!A2986, data!G:G, 2) = data!D2986), 1, 0)</f>
        <v>0</v>
      </c>
      <c r="AC2986" t="str">
        <f>IF(AB2986=1, data!D2986, "0")</f>
        <v>0</v>
      </c>
    </row>
    <row r="2987" spans="1:29" x14ac:dyDescent="0.25">
      <c r="A2987" s="1">
        <v>340151</v>
      </c>
      <c r="B2987">
        <v>4</v>
      </c>
      <c r="C2987" s="1" t="s">
        <v>3008</v>
      </c>
      <c r="D2987">
        <v>4</v>
      </c>
      <c r="E2987">
        <v>6</v>
      </c>
      <c r="F2987">
        <v>3</v>
      </c>
      <c r="G2987">
        <v>2</v>
      </c>
      <c r="H2987">
        <v>4</v>
      </c>
      <c r="I2987">
        <v>-1</v>
      </c>
      <c r="J2987">
        <v>1</v>
      </c>
      <c r="K2987">
        <v>-1</v>
      </c>
      <c r="L2987">
        <v>11</v>
      </c>
      <c r="M2987">
        <v>2</v>
      </c>
      <c r="N2987">
        <v>-1</v>
      </c>
      <c r="O2987">
        <v>-1</v>
      </c>
      <c r="P2987">
        <v>-1</v>
      </c>
      <c r="Q2987">
        <v>-1</v>
      </c>
      <c r="R2987">
        <v>-1</v>
      </c>
      <c r="S2987">
        <v>-2</v>
      </c>
      <c r="T2987">
        <v>105.4</v>
      </c>
      <c r="U2987">
        <v>18.100000000000001</v>
      </c>
      <c r="V2987">
        <v>16.292999999999999</v>
      </c>
      <c r="W2987">
        <v>-1</v>
      </c>
      <c r="X2987">
        <v>-2</v>
      </c>
      <c r="Y2987">
        <v>-2</v>
      </c>
      <c r="Z2987">
        <f>IF(AND(MIN(data!D2987:'data'!K2987, data!M2987:'data'!Y2987)&gt;=0, IF(data!L2987&lt;0, FALSE, data!L2987&lt;=95),COUNTA(data!D2987:'data'!Y2987)=22), 1, 0)</f>
        <v>0</v>
      </c>
      <c r="AA2987">
        <f>IF(data!D2987=3, IF(COUNTIFS(data!A:A, data!A2987, data!G:G, "&lt;&gt;2")=0, 1, 0), 0)</f>
        <v>0</v>
      </c>
      <c r="AB2987">
        <f>IF(AND(data!G2987=2, COUNTIFS(data!A:A, data!A2987, data!G:G, 2) = data!D2987), 1, 0)</f>
        <v>0</v>
      </c>
      <c r="AC2987" t="str">
        <f>IF(AB2987=1, data!D2987, "0")</f>
        <v>0</v>
      </c>
    </row>
    <row r="2988" spans="1:29" x14ac:dyDescent="0.25">
      <c r="A2988" s="1">
        <v>340181</v>
      </c>
      <c r="B2988">
        <v>1</v>
      </c>
      <c r="C2988" s="1" t="s">
        <v>3009</v>
      </c>
      <c r="D2988">
        <v>1</v>
      </c>
      <c r="E2988">
        <v>6</v>
      </c>
      <c r="F2988">
        <v>3</v>
      </c>
      <c r="G2988">
        <v>1</v>
      </c>
      <c r="H2988">
        <v>62</v>
      </c>
      <c r="I2988">
        <v>5</v>
      </c>
      <c r="J2988">
        <v>1</v>
      </c>
      <c r="K2988">
        <v>4</v>
      </c>
      <c r="L2988">
        <v>8</v>
      </c>
      <c r="M2988">
        <v>1</v>
      </c>
      <c r="N2988">
        <v>1</v>
      </c>
      <c r="O2988">
        <v>5</v>
      </c>
      <c r="P2988">
        <v>1</v>
      </c>
      <c r="Q2988">
        <v>0.75</v>
      </c>
      <c r="R2988">
        <v>-1</v>
      </c>
      <c r="S2988">
        <v>0</v>
      </c>
      <c r="T2988">
        <v>152.4</v>
      </c>
      <c r="U2988">
        <v>56.3</v>
      </c>
      <c r="V2988">
        <v>24.24</v>
      </c>
      <c r="W2988">
        <v>0.76600000000000001</v>
      </c>
      <c r="X2988">
        <v>1</v>
      </c>
      <c r="Y2988">
        <v>2</v>
      </c>
      <c r="Z2988">
        <f>IF(AND(MIN(data!D2988:'data'!K2988, data!M2988:'data'!Y2988)&gt;=0, IF(data!L2988&lt;0, FALSE, data!L2988&lt;=95),COUNTA(data!D2988:'data'!Y2988)=22), 1, 0)</f>
        <v>0</v>
      </c>
      <c r="AA2988">
        <f>IF(data!D2988=3, IF(COUNTIFS(data!A:A, data!A2988, data!G:G, "&lt;&gt;2")=0, 1, 0), 0)</f>
        <v>0</v>
      </c>
      <c r="AB2988">
        <f>IF(AND(data!G2988=2, COUNTIFS(data!A:A, data!A2988, data!G:G, 2) = data!D2988), 1, 0)</f>
        <v>0</v>
      </c>
      <c r="AC2988" t="str">
        <f>IF(AB2988=1, data!D2988, "0")</f>
        <v>0</v>
      </c>
    </row>
    <row r="2989" spans="1:29" x14ac:dyDescent="0.25">
      <c r="A2989" s="1">
        <v>340251</v>
      </c>
      <c r="B2989">
        <v>1</v>
      </c>
      <c r="C2989" s="1" t="s">
        <v>3010</v>
      </c>
      <c r="D2989">
        <v>2</v>
      </c>
      <c r="E2989">
        <v>6</v>
      </c>
      <c r="F2989">
        <v>3</v>
      </c>
      <c r="G2989">
        <v>2</v>
      </c>
      <c r="H2989">
        <v>35</v>
      </c>
      <c r="I2989">
        <v>3</v>
      </c>
      <c r="J2989">
        <v>1</v>
      </c>
      <c r="K2989">
        <v>7</v>
      </c>
      <c r="L2989">
        <v>7</v>
      </c>
      <c r="M2989">
        <v>1</v>
      </c>
      <c r="N2989">
        <v>1</v>
      </c>
      <c r="O2989">
        <v>5</v>
      </c>
      <c r="P2989">
        <v>1</v>
      </c>
      <c r="Q2989">
        <v>2.0760000000000001</v>
      </c>
      <c r="R2989">
        <v>-1</v>
      </c>
      <c r="S2989">
        <v>0</v>
      </c>
      <c r="T2989">
        <v>158.69999999999999</v>
      </c>
      <c r="U2989">
        <v>88.7</v>
      </c>
      <c r="V2989">
        <v>35.218000000000004</v>
      </c>
      <c r="W2989">
        <v>0.78700000000000003</v>
      </c>
      <c r="X2989">
        <v>2</v>
      </c>
      <c r="Y2989">
        <v>1</v>
      </c>
      <c r="Z2989">
        <f>IF(AND(MIN(data!D2989:'data'!K2989, data!M2989:'data'!Y2989)&gt;=0, IF(data!L2989&lt;0, FALSE, data!L2989&lt;=95),COUNTA(data!D2989:'data'!Y2989)=22), 1, 0)</f>
        <v>0</v>
      </c>
      <c r="AA2989">
        <f>IF(data!D2989=3, IF(COUNTIFS(data!A:A, data!A2989, data!G:G, "&lt;&gt;2")=0, 1, 0), 0)</f>
        <v>0</v>
      </c>
      <c r="AB2989">
        <f>IF(AND(data!G2989=2, COUNTIFS(data!A:A, data!A2989, data!G:G, 2) = data!D2989), 1, 0)</f>
        <v>1</v>
      </c>
      <c r="AC2989">
        <f>IF(AB2989=1, data!D2989, "0")</f>
        <v>2</v>
      </c>
    </row>
    <row r="2990" spans="1:29" x14ac:dyDescent="0.25">
      <c r="A2990" s="1">
        <v>340251</v>
      </c>
      <c r="B2990">
        <v>2</v>
      </c>
      <c r="C2990" s="1" t="s">
        <v>3011</v>
      </c>
      <c r="D2990">
        <v>2</v>
      </c>
      <c r="E2990">
        <v>6</v>
      </c>
      <c r="F2990">
        <v>3</v>
      </c>
      <c r="G2990">
        <v>2</v>
      </c>
      <c r="H2990">
        <v>3</v>
      </c>
      <c r="I2990">
        <v>-1</v>
      </c>
      <c r="J2990">
        <v>1</v>
      </c>
      <c r="K2990">
        <v>-1</v>
      </c>
      <c r="L2990">
        <v>7</v>
      </c>
      <c r="M2990">
        <v>1</v>
      </c>
      <c r="N2990">
        <v>-1</v>
      </c>
      <c r="O2990">
        <v>-1</v>
      </c>
      <c r="P2990">
        <v>-1</v>
      </c>
      <c r="Q2990">
        <v>-1</v>
      </c>
      <c r="R2990">
        <v>-1</v>
      </c>
      <c r="S2990">
        <v>-2</v>
      </c>
      <c r="T2990">
        <v>102.2</v>
      </c>
      <c r="U2990">
        <v>18.100000000000001</v>
      </c>
      <c r="V2990">
        <v>17.329000000000001</v>
      </c>
      <c r="W2990">
        <v>-1</v>
      </c>
      <c r="X2990">
        <v>-2</v>
      </c>
      <c r="Y2990">
        <v>-2</v>
      </c>
      <c r="Z2990">
        <f>IF(AND(MIN(data!D2990:'data'!K2990, data!M2990:'data'!Y2990)&gt;=0, IF(data!L2990&lt;0, FALSE, data!L2990&lt;=95),COUNTA(data!D2990:'data'!Y2990)=22), 1, 0)</f>
        <v>0</v>
      </c>
      <c r="AA2990">
        <f>IF(data!D2990=3, IF(COUNTIFS(data!A:A, data!A2990, data!G:G, "&lt;&gt;2")=0, 1, 0), 0)</f>
        <v>0</v>
      </c>
      <c r="AB2990">
        <f>IF(AND(data!G2990=2, COUNTIFS(data!A:A, data!A2990, data!G:G, 2) = data!D2990), 1, 0)</f>
        <v>1</v>
      </c>
      <c r="AC2990">
        <f>IF(AB2990=1, data!D2990, "0")</f>
        <v>2</v>
      </c>
    </row>
    <row r="2991" spans="1:29" x14ac:dyDescent="0.25">
      <c r="A2991" s="1">
        <v>340271</v>
      </c>
      <c r="B2991">
        <v>1</v>
      </c>
      <c r="C2991" s="1" t="s">
        <v>3012</v>
      </c>
      <c r="D2991">
        <v>2</v>
      </c>
      <c r="E2991">
        <v>6</v>
      </c>
      <c r="F2991">
        <v>3</v>
      </c>
      <c r="G2991">
        <v>1</v>
      </c>
      <c r="H2991">
        <v>39</v>
      </c>
      <c r="I2991">
        <v>2</v>
      </c>
      <c r="J2991">
        <v>1</v>
      </c>
      <c r="K2991">
        <v>7</v>
      </c>
      <c r="L2991">
        <v>96</v>
      </c>
      <c r="M2991">
        <v>1</v>
      </c>
      <c r="N2991">
        <v>4</v>
      </c>
      <c r="O2991">
        <v>1</v>
      </c>
      <c r="P2991">
        <v>1</v>
      </c>
      <c r="Q2991">
        <v>24.92</v>
      </c>
      <c r="R2991">
        <v>-1</v>
      </c>
      <c r="S2991">
        <v>1</v>
      </c>
      <c r="T2991">
        <v>178.1</v>
      </c>
      <c r="U2991">
        <v>88.3</v>
      </c>
      <c r="V2991">
        <v>27.838000000000001</v>
      </c>
      <c r="W2991">
        <v>-1</v>
      </c>
      <c r="X2991">
        <v>1</v>
      </c>
      <c r="Y2991">
        <v>3</v>
      </c>
      <c r="Z2991">
        <f>IF(AND(MIN(data!D2991:'data'!K2991, data!M2991:'data'!Y2991)&gt;=0, IF(data!L2991&lt;0, FALSE, data!L2991&lt;=95),COUNTA(data!D2991:'data'!Y2991)=22), 1, 0)</f>
        <v>0</v>
      </c>
      <c r="AA2991">
        <f>IF(data!D2991=3, IF(COUNTIFS(data!A:A, data!A2991, data!G:G, "&lt;&gt;2")=0, 1, 0), 0)</f>
        <v>0</v>
      </c>
      <c r="AB2991">
        <f>IF(AND(data!G2991=2, COUNTIFS(data!A:A, data!A2991, data!G:G, 2) = data!D2991), 1, 0)</f>
        <v>0</v>
      </c>
      <c r="AC2991" t="str">
        <f>IF(AB2991=1, data!D2991, "0")</f>
        <v>0</v>
      </c>
    </row>
    <row r="2992" spans="1:29" x14ac:dyDescent="0.25">
      <c r="A2992" s="1">
        <v>340271</v>
      </c>
      <c r="B2992">
        <v>2</v>
      </c>
      <c r="C2992" s="1" t="s">
        <v>3013</v>
      </c>
      <c r="D2992">
        <v>2</v>
      </c>
      <c r="E2992">
        <v>6</v>
      </c>
      <c r="F2992">
        <v>3</v>
      </c>
      <c r="G2992">
        <v>2</v>
      </c>
      <c r="H2992">
        <v>40</v>
      </c>
      <c r="I2992">
        <v>2</v>
      </c>
      <c r="J2992">
        <v>1</v>
      </c>
      <c r="K2992">
        <v>7</v>
      </c>
      <c r="L2992">
        <v>96</v>
      </c>
      <c r="M2992">
        <v>3</v>
      </c>
      <c r="N2992">
        <v>4</v>
      </c>
      <c r="O2992">
        <v>2</v>
      </c>
      <c r="P2992">
        <v>1</v>
      </c>
      <c r="Q2992">
        <v>17.277000000000001</v>
      </c>
      <c r="R2992">
        <v>-1</v>
      </c>
      <c r="S2992">
        <v>6</v>
      </c>
      <c r="T2992">
        <v>165.6</v>
      </c>
      <c r="U2992">
        <v>83.8</v>
      </c>
      <c r="V2992">
        <v>30.558</v>
      </c>
      <c r="W2992">
        <v>-1</v>
      </c>
      <c r="X2992">
        <v>2</v>
      </c>
      <c r="Y2992">
        <v>3</v>
      </c>
      <c r="Z2992">
        <f>IF(AND(MIN(data!D2992:'data'!K2992, data!M2992:'data'!Y2992)&gt;=0, IF(data!L2992&lt;0, FALSE, data!L2992&lt;=95),COUNTA(data!D2992:'data'!Y2992)=22), 1, 0)</f>
        <v>0</v>
      </c>
      <c r="AA2992">
        <f>IF(data!D2992=3, IF(COUNTIFS(data!A:A, data!A2992, data!G:G, "&lt;&gt;2")=0, 1, 0), 0)</f>
        <v>0</v>
      </c>
      <c r="AB2992">
        <f>IF(AND(data!G2992=2, COUNTIFS(data!A:A, data!A2992, data!G:G, 2) = data!D2992), 1, 0)</f>
        <v>0</v>
      </c>
      <c r="AC2992" t="str">
        <f>IF(AB2992=1, data!D2992, "0")</f>
        <v>0</v>
      </c>
    </row>
    <row r="2993" spans="1:29" x14ac:dyDescent="0.25">
      <c r="A2993" s="1">
        <v>340341</v>
      </c>
      <c r="B2993">
        <v>1</v>
      </c>
      <c r="C2993" s="1" t="s">
        <v>3014</v>
      </c>
      <c r="D2993">
        <v>4</v>
      </c>
      <c r="E2993">
        <v>6</v>
      </c>
      <c r="F2993">
        <v>3</v>
      </c>
      <c r="G2993">
        <v>2</v>
      </c>
      <c r="H2993">
        <v>44</v>
      </c>
      <c r="I2993">
        <v>2</v>
      </c>
      <c r="J2993">
        <v>1</v>
      </c>
      <c r="K2993">
        <v>4</v>
      </c>
      <c r="L2993">
        <v>17</v>
      </c>
      <c r="M2993">
        <v>2</v>
      </c>
      <c r="N2993">
        <v>4</v>
      </c>
      <c r="O2993">
        <v>3</v>
      </c>
      <c r="P2993">
        <v>1</v>
      </c>
      <c r="Q2993">
        <v>28.06728</v>
      </c>
      <c r="R2993">
        <v>-1</v>
      </c>
      <c r="S2993">
        <v>2</v>
      </c>
      <c r="T2993">
        <v>160.9</v>
      </c>
      <c r="U2993">
        <v>53.7</v>
      </c>
      <c r="V2993">
        <v>20.742999999999999</v>
      </c>
      <c r="W2993">
        <v>0.76800000000000002</v>
      </c>
      <c r="X2993">
        <v>1</v>
      </c>
      <c r="Y2993">
        <v>3</v>
      </c>
      <c r="Z2993">
        <f>IF(AND(MIN(data!D2993:'data'!K2993, data!M2993:'data'!Y2993)&gt;=0, IF(data!L2993&lt;0, FALSE, data!L2993&lt;=95),COUNTA(data!D2993:'data'!Y2993)=22), 1, 0)</f>
        <v>0</v>
      </c>
      <c r="AA2993">
        <f>IF(data!D2993=3, IF(COUNTIFS(data!A:A, data!A2993, data!G:G, "&lt;&gt;2")=0, 1, 0), 0)</f>
        <v>0</v>
      </c>
      <c r="AB2993">
        <f>IF(AND(data!G2993=2, COUNTIFS(data!A:A, data!A2993, data!G:G, 2) = data!D2993), 1, 0)</f>
        <v>0</v>
      </c>
      <c r="AC2993" t="str">
        <f>IF(AB2993=1, data!D2993, "0")</f>
        <v>0</v>
      </c>
    </row>
    <row r="2994" spans="1:29" x14ac:dyDescent="0.25">
      <c r="A2994" s="1">
        <v>340341</v>
      </c>
      <c r="B2994">
        <v>2</v>
      </c>
      <c r="C2994" s="1" t="s">
        <v>3015</v>
      </c>
      <c r="D2994">
        <v>4</v>
      </c>
      <c r="E2994">
        <v>6</v>
      </c>
      <c r="F2994">
        <v>3</v>
      </c>
      <c r="G2994">
        <v>1</v>
      </c>
      <c r="H2994">
        <v>47</v>
      </c>
      <c r="I2994">
        <v>2</v>
      </c>
      <c r="J2994">
        <v>1</v>
      </c>
      <c r="K2994">
        <v>7</v>
      </c>
      <c r="L2994">
        <v>17</v>
      </c>
      <c r="M2994">
        <v>2</v>
      </c>
      <c r="N2994">
        <v>4</v>
      </c>
      <c r="O2994">
        <v>2</v>
      </c>
      <c r="P2994">
        <v>1</v>
      </c>
      <c r="Q2994">
        <v>45.75</v>
      </c>
      <c r="R2994">
        <v>-1</v>
      </c>
      <c r="S2994">
        <v>0</v>
      </c>
      <c r="T2994">
        <v>175.6</v>
      </c>
      <c r="U2994">
        <v>84.1</v>
      </c>
      <c r="V2994">
        <v>27.274000000000001</v>
      </c>
      <c r="W2994">
        <v>0.91200000000000003</v>
      </c>
      <c r="X2994">
        <v>2</v>
      </c>
      <c r="Y2994">
        <v>3</v>
      </c>
      <c r="Z2994">
        <f>IF(AND(MIN(data!D2994:'data'!K2994, data!M2994:'data'!Y2994)&gt;=0, IF(data!L2994&lt;0, FALSE, data!L2994&lt;=95),COUNTA(data!D2994:'data'!Y2994)=22), 1, 0)</f>
        <v>0</v>
      </c>
      <c r="AA2994">
        <f>IF(data!D2994=3, IF(COUNTIFS(data!A:A, data!A2994, data!G:G, "&lt;&gt;2")=0, 1, 0), 0)</f>
        <v>0</v>
      </c>
      <c r="AB2994">
        <f>IF(AND(data!G2994=2, COUNTIFS(data!A:A, data!A2994, data!G:G, 2) = data!D2994), 1, 0)</f>
        <v>0</v>
      </c>
      <c r="AC2994" t="str">
        <f>IF(AB2994=1, data!D2994, "0")</f>
        <v>0</v>
      </c>
    </row>
    <row r="2995" spans="1:29" x14ac:dyDescent="0.25">
      <c r="A2995" s="1">
        <v>340341</v>
      </c>
      <c r="B2995">
        <v>3</v>
      </c>
      <c r="C2995" s="1" t="s">
        <v>3016</v>
      </c>
      <c r="D2995">
        <v>4</v>
      </c>
      <c r="E2995">
        <v>6</v>
      </c>
      <c r="F2995">
        <v>3</v>
      </c>
      <c r="G2995">
        <v>1</v>
      </c>
      <c r="H2995">
        <v>19</v>
      </c>
      <c r="I2995">
        <v>1</v>
      </c>
      <c r="J2995">
        <v>1</v>
      </c>
      <c r="K2995">
        <v>5</v>
      </c>
      <c r="L2995">
        <v>17</v>
      </c>
      <c r="M2995">
        <v>2</v>
      </c>
      <c r="N2995">
        <v>4</v>
      </c>
      <c r="O2995">
        <v>2</v>
      </c>
      <c r="P2995">
        <v>1</v>
      </c>
      <c r="Q2995">
        <v>40.75</v>
      </c>
      <c r="R2995">
        <v>4</v>
      </c>
      <c r="S2995">
        <v>0</v>
      </c>
      <c r="T2995">
        <v>180.5</v>
      </c>
      <c r="U2995">
        <v>57.9</v>
      </c>
      <c r="V2995">
        <v>17.771999999999998</v>
      </c>
      <c r="W2995">
        <v>0.82</v>
      </c>
      <c r="X2995">
        <v>3</v>
      </c>
      <c r="Y2995">
        <v>2</v>
      </c>
      <c r="Z2995">
        <f>IF(AND(MIN(data!D2995:'data'!K2995, data!M2995:'data'!Y2995)&gt;=0, IF(data!L2995&lt;0, FALSE, data!L2995&lt;=95),COUNTA(data!D2995:'data'!Y2995)=22), 1, 0)</f>
        <v>1</v>
      </c>
      <c r="AA2995">
        <f>IF(data!D2995=3, IF(COUNTIFS(data!A:A, data!A2995, data!G:G, "&lt;&gt;2")=0, 1, 0), 0)</f>
        <v>0</v>
      </c>
      <c r="AB2995">
        <f>IF(AND(data!G2995=2, COUNTIFS(data!A:A, data!A2995, data!G:G, 2) = data!D2995), 1, 0)</f>
        <v>0</v>
      </c>
      <c r="AC2995" t="str">
        <f>IF(AB2995=1, data!D2995, "0")</f>
        <v>0</v>
      </c>
    </row>
    <row r="2996" spans="1:29" x14ac:dyDescent="0.25">
      <c r="A2996" s="1">
        <v>340341</v>
      </c>
      <c r="B2996">
        <v>4</v>
      </c>
      <c r="C2996" s="1" t="s">
        <v>3017</v>
      </c>
      <c r="D2996">
        <v>4</v>
      </c>
      <c r="E2996">
        <v>6</v>
      </c>
      <c r="F2996">
        <v>3</v>
      </c>
      <c r="G2996">
        <v>1</v>
      </c>
      <c r="H2996">
        <v>16</v>
      </c>
      <c r="I2996">
        <v>1</v>
      </c>
      <c r="J2996">
        <v>1</v>
      </c>
      <c r="K2996">
        <v>7</v>
      </c>
      <c r="L2996">
        <v>17</v>
      </c>
      <c r="M2996">
        <v>2</v>
      </c>
      <c r="N2996">
        <v>1</v>
      </c>
      <c r="O2996">
        <v>5</v>
      </c>
      <c r="P2996">
        <v>1</v>
      </c>
      <c r="Q2996">
        <v>-9</v>
      </c>
      <c r="R2996">
        <v>4</v>
      </c>
      <c r="S2996">
        <v>1</v>
      </c>
      <c r="T2996">
        <v>185.6</v>
      </c>
      <c r="U2996">
        <v>63.8</v>
      </c>
      <c r="V2996">
        <v>18.521000000000001</v>
      </c>
      <c r="W2996">
        <v>0.79800000000000004</v>
      </c>
      <c r="X2996">
        <v>1</v>
      </c>
      <c r="Y2996">
        <v>3</v>
      </c>
      <c r="Z2996">
        <f>IF(AND(MIN(data!D2996:'data'!K2996, data!M2996:'data'!Y2996)&gt;=0, IF(data!L2996&lt;0, FALSE, data!L2996&lt;=95),COUNTA(data!D2996:'data'!Y2996)=22), 1, 0)</f>
        <v>0</v>
      </c>
      <c r="AA2996">
        <f>IF(data!D2996=3, IF(COUNTIFS(data!A:A, data!A2996, data!G:G, "&lt;&gt;2")=0, 1, 0), 0)</f>
        <v>0</v>
      </c>
      <c r="AB2996">
        <f>IF(AND(data!G2996=2, COUNTIFS(data!A:A, data!A2996, data!G:G, 2) = data!D2996), 1, 0)</f>
        <v>0</v>
      </c>
      <c r="AC2996" t="str">
        <f>IF(AB2996=1, data!D2996, "0")</f>
        <v>0</v>
      </c>
    </row>
    <row r="2997" spans="1:29" x14ac:dyDescent="0.25">
      <c r="A2997" s="1">
        <v>341051</v>
      </c>
      <c r="B2997">
        <v>1</v>
      </c>
      <c r="C2997" s="1" t="s">
        <v>3018</v>
      </c>
      <c r="D2997">
        <v>5</v>
      </c>
      <c r="E2997">
        <v>9</v>
      </c>
      <c r="F2997">
        <v>21</v>
      </c>
      <c r="G2997">
        <v>1</v>
      </c>
      <c r="H2997">
        <v>59</v>
      </c>
      <c r="I2997">
        <v>2</v>
      </c>
      <c r="J2997">
        <v>1</v>
      </c>
      <c r="K2997">
        <v>1</v>
      </c>
      <c r="L2997">
        <v>20</v>
      </c>
      <c r="M2997">
        <v>2</v>
      </c>
      <c r="N2997">
        <v>1</v>
      </c>
      <c r="O2997">
        <v>5</v>
      </c>
      <c r="P2997">
        <v>1</v>
      </c>
      <c r="Q2997">
        <v>0.86599999999999999</v>
      </c>
      <c r="R2997">
        <v>-1</v>
      </c>
      <c r="S2997">
        <v>0</v>
      </c>
      <c r="T2997">
        <v>176.8</v>
      </c>
      <c r="U2997">
        <v>80.8</v>
      </c>
      <c r="V2997">
        <v>25.849</v>
      </c>
      <c r="W2997">
        <v>0.89400000000000002</v>
      </c>
      <c r="X2997">
        <v>1</v>
      </c>
      <c r="Y2997">
        <v>3</v>
      </c>
      <c r="Z2997">
        <f>IF(AND(MIN(data!D2997:'data'!K2997, data!M2997:'data'!Y2997)&gt;=0, IF(data!L2997&lt;0, FALSE, data!L2997&lt;=95),COUNTA(data!D2997:'data'!Y2997)=22), 1, 0)</f>
        <v>0</v>
      </c>
      <c r="AA2997">
        <f>IF(data!D2997=3, IF(COUNTIFS(data!A:A, data!A2997, data!G:G, "&lt;&gt;2")=0, 1, 0), 0)</f>
        <v>0</v>
      </c>
      <c r="AB2997">
        <f>IF(AND(data!G2997=2, COUNTIFS(data!A:A, data!A2997, data!G:G, 2) = data!D2997), 1, 0)</f>
        <v>0</v>
      </c>
      <c r="AC2997" t="str">
        <f>IF(AB2997=1, data!D2997, "0")</f>
        <v>0</v>
      </c>
    </row>
    <row r="2998" spans="1:29" x14ac:dyDescent="0.25">
      <c r="A2998" s="1">
        <v>341051</v>
      </c>
      <c r="B2998">
        <v>2</v>
      </c>
      <c r="C2998" s="1" t="s">
        <v>3019</v>
      </c>
      <c r="D2998">
        <v>5</v>
      </c>
      <c r="E2998">
        <v>9</v>
      </c>
      <c r="F2998">
        <v>21</v>
      </c>
      <c r="G2998">
        <v>2</v>
      </c>
      <c r="H2998">
        <v>42</v>
      </c>
      <c r="I2998">
        <v>2</v>
      </c>
      <c r="J2998">
        <v>5</v>
      </c>
      <c r="K2998">
        <v>1</v>
      </c>
      <c r="L2998">
        <v>20</v>
      </c>
      <c r="M2998">
        <v>1</v>
      </c>
      <c r="N2998">
        <v>1</v>
      </c>
      <c r="O2998">
        <v>5</v>
      </c>
      <c r="P2998">
        <v>1</v>
      </c>
      <c r="Q2998">
        <v>0.40400000000000003</v>
      </c>
      <c r="R2998">
        <v>-1</v>
      </c>
      <c r="S2998">
        <v>0</v>
      </c>
      <c r="T2998">
        <v>168.2</v>
      </c>
      <c r="U2998">
        <v>59.9</v>
      </c>
      <c r="V2998">
        <v>21.172999999999998</v>
      </c>
      <c r="W2998">
        <v>0.747</v>
      </c>
      <c r="X2998">
        <v>1</v>
      </c>
      <c r="Y2998">
        <v>3</v>
      </c>
      <c r="Z2998">
        <f>IF(AND(MIN(data!D2998:'data'!K2998, data!M2998:'data'!Y2998)&gt;=0, IF(data!L2998&lt;0, FALSE, data!L2998&lt;=95),COUNTA(data!D2998:'data'!Y2998)=22), 1, 0)</f>
        <v>0</v>
      </c>
      <c r="AA2998">
        <f>IF(data!D2998=3, IF(COUNTIFS(data!A:A, data!A2998, data!G:G, "&lt;&gt;2")=0, 1, 0), 0)</f>
        <v>0</v>
      </c>
      <c r="AB2998">
        <f>IF(AND(data!G2998=2, COUNTIFS(data!A:A, data!A2998, data!G:G, 2) = data!D2998), 1, 0)</f>
        <v>0</v>
      </c>
      <c r="AC2998" t="str">
        <f>IF(AB2998=1, data!D2998, "0")</f>
        <v>0</v>
      </c>
    </row>
    <row r="2999" spans="1:29" x14ac:dyDescent="0.25">
      <c r="A2999" s="1">
        <v>341051</v>
      </c>
      <c r="B2999">
        <v>3</v>
      </c>
      <c r="C2999" s="1" t="s">
        <v>3020</v>
      </c>
      <c r="D2999">
        <v>5</v>
      </c>
      <c r="E2999">
        <v>9</v>
      </c>
      <c r="F2999">
        <v>21</v>
      </c>
      <c r="G2999">
        <v>1</v>
      </c>
      <c r="H2999">
        <v>18</v>
      </c>
      <c r="I2999">
        <v>1</v>
      </c>
      <c r="J2999">
        <v>2</v>
      </c>
      <c r="K2999">
        <v>3</v>
      </c>
      <c r="L2999">
        <v>20</v>
      </c>
      <c r="M2999">
        <v>2</v>
      </c>
      <c r="N2999">
        <v>1</v>
      </c>
      <c r="O2999">
        <v>5</v>
      </c>
      <c r="P2999">
        <v>1</v>
      </c>
      <c r="Q2999">
        <v>22.5</v>
      </c>
      <c r="R2999">
        <v>2</v>
      </c>
      <c r="S2999">
        <v>0</v>
      </c>
      <c r="T2999">
        <v>179.5</v>
      </c>
      <c r="U2999">
        <v>73.7</v>
      </c>
      <c r="V2999">
        <v>22.873999999999999</v>
      </c>
      <c r="W2999">
        <v>-1</v>
      </c>
      <c r="X2999">
        <v>1</v>
      </c>
      <c r="Y2999">
        <v>3</v>
      </c>
      <c r="Z2999">
        <f>IF(AND(MIN(data!D2999:'data'!K2999, data!M2999:'data'!Y2999)&gt;=0, IF(data!L2999&lt;0, FALSE, data!L2999&lt;=95),COUNTA(data!D2999:'data'!Y2999)=22), 1, 0)</f>
        <v>0</v>
      </c>
      <c r="AA2999">
        <f>IF(data!D2999=3, IF(COUNTIFS(data!A:A, data!A2999, data!G:G, "&lt;&gt;2")=0, 1, 0), 0)</f>
        <v>0</v>
      </c>
      <c r="AB2999">
        <f>IF(AND(data!G2999=2, COUNTIFS(data!A:A, data!A2999, data!G:G, 2) = data!D2999), 1, 0)</f>
        <v>0</v>
      </c>
      <c r="AC2999" t="str">
        <f>IF(AB2999=1, data!D2999, "0")</f>
        <v>0</v>
      </c>
    </row>
    <row r="3000" spans="1:29" x14ac:dyDescent="0.25">
      <c r="A3000" s="1">
        <v>341051</v>
      </c>
      <c r="B3000">
        <v>4</v>
      </c>
      <c r="C3000" s="1" t="s">
        <v>3021</v>
      </c>
      <c r="D3000">
        <v>5</v>
      </c>
      <c r="E3000">
        <v>9</v>
      </c>
      <c r="F3000">
        <v>21</v>
      </c>
      <c r="G3000">
        <v>1</v>
      </c>
      <c r="H3000">
        <v>13</v>
      </c>
      <c r="I3000">
        <v>-1</v>
      </c>
      <c r="J3000">
        <v>2</v>
      </c>
      <c r="K3000">
        <v>-1</v>
      </c>
      <c r="L3000">
        <v>20</v>
      </c>
      <c r="M3000">
        <v>1</v>
      </c>
      <c r="N3000">
        <v>-1</v>
      </c>
      <c r="O3000">
        <v>-1</v>
      </c>
      <c r="P3000">
        <v>-1</v>
      </c>
      <c r="Q3000">
        <v>-1</v>
      </c>
      <c r="R3000">
        <v>-1</v>
      </c>
      <c r="S3000">
        <v>0</v>
      </c>
      <c r="T3000">
        <v>174.6</v>
      </c>
      <c r="U3000">
        <v>65.599999999999994</v>
      </c>
      <c r="V3000">
        <v>21.518999999999998</v>
      </c>
      <c r="W3000">
        <v>-1</v>
      </c>
      <c r="X3000">
        <v>1</v>
      </c>
      <c r="Y3000">
        <v>3</v>
      </c>
      <c r="Z3000">
        <f>IF(AND(MIN(data!D3000:'data'!K3000, data!M3000:'data'!Y3000)&gt;=0, IF(data!L3000&lt;0, FALSE, data!L3000&lt;=95),COUNTA(data!D3000:'data'!Y3000)=22), 1, 0)</f>
        <v>0</v>
      </c>
      <c r="AA3000">
        <f>IF(data!D3000=3, IF(COUNTIFS(data!A:A, data!A3000, data!G:G, "&lt;&gt;2")=0, 1, 0), 0)</f>
        <v>0</v>
      </c>
      <c r="AB3000">
        <f>IF(AND(data!G3000=2, COUNTIFS(data!A:A, data!A3000, data!G:G, 2) = data!D3000), 1, 0)</f>
        <v>0</v>
      </c>
      <c r="AC3000" t="str">
        <f>IF(AB3000=1, data!D3000, "0")</f>
        <v>0</v>
      </c>
    </row>
    <row r="3001" spans="1:29" x14ac:dyDescent="0.25">
      <c r="A3001" s="1">
        <v>341051</v>
      </c>
      <c r="B3001">
        <v>5</v>
      </c>
      <c r="C3001" s="1" t="s">
        <v>3022</v>
      </c>
      <c r="D3001">
        <v>5</v>
      </c>
      <c r="E3001">
        <v>9</v>
      </c>
      <c r="F3001">
        <v>21</v>
      </c>
      <c r="G3001">
        <v>1</v>
      </c>
      <c r="H3001">
        <v>13</v>
      </c>
      <c r="I3001">
        <v>-1</v>
      </c>
      <c r="J3001">
        <v>2</v>
      </c>
      <c r="K3001">
        <v>-1</v>
      </c>
      <c r="L3001">
        <v>20</v>
      </c>
      <c r="M3001">
        <v>1</v>
      </c>
      <c r="N3001">
        <v>-1</v>
      </c>
      <c r="O3001">
        <v>-1</v>
      </c>
      <c r="P3001">
        <v>-1</v>
      </c>
      <c r="Q3001">
        <v>-1</v>
      </c>
      <c r="R3001">
        <v>-1</v>
      </c>
      <c r="S3001">
        <v>0</v>
      </c>
      <c r="T3001">
        <v>162.6</v>
      </c>
      <c r="U3001">
        <v>57.3</v>
      </c>
      <c r="V3001">
        <v>21.672999999999998</v>
      </c>
      <c r="W3001">
        <v>-1</v>
      </c>
      <c r="X3001">
        <v>1</v>
      </c>
      <c r="Y3001">
        <v>3</v>
      </c>
      <c r="Z3001">
        <f>IF(AND(MIN(data!D3001:'data'!K3001, data!M3001:'data'!Y3001)&gt;=0, IF(data!L3001&lt;0, FALSE, data!L3001&lt;=95),COUNTA(data!D3001:'data'!Y3001)=22), 1, 0)</f>
        <v>0</v>
      </c>
      <c r="AA3001">
        <f>IF(data!D3001=3, IF(COUNTIFS(data!A:A, data!A3001, data!G:G, "&lt;&gt;2")=0, 1, 0), 0)</f>
        <v>0</v>
      </c>
      <c r="AB3001">
        <f>IF(AND(data!G3001=2, COUNTIFS(data!A:A, data!A3001, data!G:G, 2) = data!D3001), 1, 0)</f>
        <v>0</v>
      </c>
      <c r="AC3001" t="str">
        <f>IF(AB3001=1, data!D3001, "0")</f>
        <v>0</v>
      </c>
    </row>
    <row r="3002" spans="1:29" x14ac:dyDescent="0.25">
      <c r="A3002" s="1">
        <v>341181</v>
      </c>
      <c r="B3002">
        <v>1</v>
      </c>
      <c r="C3002" s="1" t="s">
        <v>3023</v>
      </c>
      <c r="D3002">
        <v>1</v>
      </c>
      <c r="E3002">
        <v>9</v>
      </c>
      <c r="F3002">
        <v>21</v>
      </c>
      <c r="G3002">
        <v>2</v>
      </c>
      <c r="H3002">
        <v>75</v>
      </c>
      <c r="I3002">
        <v>2</v>
      </c>
      <c r="J3002">
        <v>1</v>
      </c>
      <c r="K3002">
        <v>4</v>
      </c>
      <c r="L3002">
        <v>10</v>
      </c>
      <c r="M3002">
        <v>3</v>
      </c>
      <c r="N3002">
        <v>3</v>
      </c>
      <c r="O3002">
        <v>5</v>
      </c>
      <c r="P3002">
        <v>1</v>
      </c>
      <c r="Q3002">
        <v>1.1539999999999999</v>
      </c>
      <c r="R3002">
        <v>-1</v>
      </c>
      <c r="S3002">
        <v>0</v>
      </c>
      <c r="T3002">
        <v>-1</v>
      </c>
      <c r="U3002">
        <v>-1</v>
      </c>
      <c r="V3002">
        <v>-1</v>
      </c>
      <c r="W3002">
        <v>0.86399999999999999</v>
      </c>
      <c r="X3002">
        <v>1</v>
      </c>
      <c r="Y3002">
        <v>1</v>
      </c>
      <c r="Z3002">
        <f>IF(AND(MIN(data!D3002:'data'!K3002, data!M3002:'data'!Y3002)&gt;=0, IF(data!L3002&lt;0, FALSE, data!L3002&lt;=95),COUNTA(data!D3002:'data'!Y3002)=22), 1, 0)</f>
        <v>0</v>
      </c>
      <c r="AA3002">
        <f>IF(data!D3002=3, IF(COUNTIFS(data!A:A, data!A3002, data!G:G, "&lt;&gt;2")=0, 1, 0), 0)</f>
        <v>0</v>
      </c>
      <c r="AB3002">
        <f>IF(AND(data!G3002=2, COUNTIFS(data!A:A, data!A3002, data!G:G, 2) = data!D3002), 1, 0)</f>
        <v>1</v>
      </c>
      <c r="AC3002">
        <f>IF(AB3002=1, data!D3002, "0")</f>
        <v>1</v>
      </c>
    </row>
    <row r="3003" spans="1:29" x14ac:dyDescent="0.25">
      <c r="A3003" s="1">
        <v>341371</v>
      </c>
      <c r="B3003">
        <v>1</v>
      </c>
      <c r="C3003" s="1" t="s">
        <v>3024</v>
      </c>
      <c r="D3003">
        <v>1</v>
      </c>
      <c r="E3003">
        <v>9</v>
      </c>
      <c r="F3003">
        <v>21</v>
      </c>
      <c r="G3003">
        <v>1</v>
      </c>
      <c r="H3003">
        <v>73</v>
      </c>
      <c r="I3003">
        <v>5</v>
      </c>
      <c r="J3003">
        <v>1</v>
      </c>
      <c r="K3003">
        <v>7</v>
      </c>
      <c r="L3003">
        <v>6</v>
      </c>
      <c r="M3003">
        <v>1</v>
      </c>
      <c r="N3003">
        <v>1</v>
      </c>
      <c r="O3003">
        <v>5</v>
      </c>
      <c r="P3003">
        <v>1</v>
      </c>
      <c r="Q3003">
        <v>0.11600000000000001</v>
      </c>
      <c r="R3003">
        <v>-1</v>
      </c>
      <c r="S3003">
        <v>0</v>
      </c>
      <c r="T3003">
        <v>162</v>
      </c>
      <c r="U3003">
        <v>98.4</v>
      </c>
      <c r="V3003">
        <v>37.494</v>
      </c>
      <c r="W3003">
        <v>0.91400000000000003</v>
      </c>
      <c r="X3003">
        <v>2</v>
      </c>
      <c r="Y3003">
        <v>1</v>
      </c>
      <c r="Z3003">
        <f>IF(AND(MIN(data!D3003:'data'!K3003, data!M3003:'data'!Y3003)&gt;=0, IF(data!L3003&lt;0, FALSE, data!L3003&lt;=95),COUNTA(data!D3003:'data'!Y3003)=22), 1, 0)</f>
        <v>0</v>
      </c>
      <c r="AA3003">
        <f>IF(data!D3003=3, IF(COUNTIFS(data!A:A, data!A3003, data!G:G, "&lt;&gt;2")=0, 1, 0), 0)</f>
        <v>0</v>
      </c>
      <c r="AB3003">
        <f>IF(AND(data!G3003=2, COUNTIFS(data!A:A, data!A3003, data!G:G, 2) = data!D3003), 1, 0)</f>
        <v>0</v>
      </c>
      <c r="AC3003" t="str">
        <f>IF(AB3003=1, data!D3003, "0")</f>
        <v>0</v>
      </c>
    </row>
    <row r="3004" spans="1:29" x14ac:dyDescent="0.25">
      <c r="A3004" s="1">
        <v>342181</v>
      </c>
      <c r="B3004">
        <v>1</v>
      </c>
      <c r="C3004" s="1" t="s">
        <v>3025</v>
      </c>
      <c r="D3004">
        <v>4</v>
      </c>
      <c r="E3004">
        <v>5</v>
      </c>
      <c r="F3004">
        <v>27</v>
      </c>
      <c r="G3004">
        <v>1</v>
      </c>
      <c r="H3004">
        <v>56</v>
      </c>
      <c r="I3004">
        <v>2</v>
      </c>
      <c r="J3004">
        <v>1</v>
      </c>
      <c r="K3004">
        <v>2</v>
      </c>
      <c r="L3004">
        <v>97</v>
      </c>
      <c r="M3004">
        <v>3</v>
      </c>
      <c r="N3004">
        <v>4</v>
      </c>
      <c r="O3004">
        <v>2</v>
      </c>
      <c r="P3004">
        <v>1</v>
      </c>
      <c r="Q3004">
        <v>10.529</v>
      </c>
      <c r="R3004">
        <v>-1</v>
      </c>
      <c r="S3004">
        <v>0</v>
      </c>
      <c r="T3004">
        <v>168.4</v>
      </c>
      <c r="U3004">
        <v>101.5</v>
      </c>
      <c r="V3004">
        <v>35.792000000000002</v>
      </c>
      <c r="W3004">
        <v>1.08</v>
      </c>
      <c r="X3004">
        <v>2</v>
      </c>
      <c r="Y3004">
        <v>1</v>
      </c>
      <c r="Z3004">
        <f>IF(AND(MIN(data!D3004:'data'!K3004, data!M3004:'data'!Y3004)&gt;=0, IF(data!L3004&lt;0, FALSE, data!L3004&lt;=95),COUNTA(data!D3004:'data'!Y3004)=22), 1, 0)</f>
        <v>0</v>
      </c>
      <c r="AA3004">
        <f>IF(data!D3004=3, IF(COUNTIFS(data!A:A, data!A3004, data!G:G, "&lt;&gt;2")=0, 1, 0), 0)</f>
        <v>0</v>
      </c>
      <c r="AB3004">
        <f>IF(AND(data!G3004=2, COUNTIFS(data!A:A, data!A3004, data!G:G, 2) = data!D3004), 1, 0)</f>
        <v>0</v>
      </c>
      <c r="AC3004" t="str">
        <f>IF(AB3004=1, data!D3004, "0")</f>
        <v>0</v>
      </c>
    </row>
    <row r="3005" spans="1:29" x14ac:dyDescent="0.25">
      <c r="A3005" s="1">
        <v>342181</v>
      </c>
      <c r="B3005">
        <v>2</v>
      </c>
      <c r="C3005" s="1" t="s">
        <v>3026</v>
      </c>
      <c r="D3005">
        <v>4</v>
      </c>
      <c r="E3005">
        <v>5</v>
      </c>
      <c r="F3005">
        <v>27</v>
      </c>
      <c r="G3005">
        <v>2</v>
      </c>
      <c r="H3005">
        <v>47</v>
      </c>
      <c r="I3005">
        <v>2</v>
      </c>
      <c r="J3005">
        <v>1</v>
      </c>
      <c r="K3005">
        <v>2</v>
      </c>
      <c r="L3005">
        <v>97</v>
      </c>
      <c r="M3005">
        <v>1</v>
      </c>
      <c r="N3005">
        <v>3</v>
      </c>
      <c r="O3005">
        <v>5</v>
      </c>
      <c r="P3005">
        <v>1</v>
      </c>
      <c r="Q3005">
        <v>12.375</v>
      </c>
      <c r="R3005">
        <v>-1</v>
      </c>
      <c r="S3005">
        <v>1</v>
      </c>
      <c r="T3005">
        <v>157.19999999999999</v>
      </c>
      <c r="U3005">
        <v>81.2</v>
      </c>
      <c r="V3005">
        <v>32.859000000000002</v>
      </c>
      <c r="W3005">
        <v>0.79900000000000004</v>
      </c>
      <c r="X3005">
        <v>2</v>
      </c>
      <c r="Y3005">
        <v>1</v>
      </c>
      <c r="Z3005">
        <f>IF(AND(MIN(data!D3005:'data'!K3005, data!M3005:'data'!Y3005)&gt;=0, IF(data!L3005&lt;0, FALSE, data!L3005&lt;=95),COUNTA(data!D3005:'data'!Y3005)=22), 1, 0)</f>
        <v>0</v>
      </c>
      <c r="AA3005">
        <f>IF(data!D3005=3, IF(COUNTIFS(data!A:A, data!A3005, data!G:G, "&lt;&gt;2")=0, 1, 0), 0)</f>
        <v>0</v>
      </c>
      <c r="AB3005">
        <f>IF(AND(data!G3005=2, COUNTIFS(data!A:A, data!A3005, data!G:G, 2) = data!D3005), 1, 0)</f>
        <v>0</v>
      </c>
      <c r="AC3005" t="str">
        <f>IF(AB3005=1, data!D3005, "0")</f>
        <v>0</v>
      </c>
    </row>
    <row r="3006" spans="1:29" x14ac:dyDescent="0.25">
      <c r="A3006" s="1">
        <v>342181</v>
      </c>
      <c r="B3006">
        <v>3</v>
      </c>
      <c r="C3006" s="1" t="s">
        <v>3027</v>
      </c>
      <c r="D3006">
        <v>4</v>
      </c>
      <c r="E3006">
        <v>5</v>
      </c>
      <c r="F3006">
        <v>27</v>
      </c>
      <c r="G3006">
        <v>2</v>
      </c>
      <c r="H3006">
        <v>16</v>
      </c>
      <c r="I3006">
        <v>1</v>
      </c>
      <c r="J3006">
        <v>1</v>
      </c>
      <c r="K3006">
        <v>7</v>
      </c>
      <c r="L3006">
        <v>97</v>
      </c>
      <c r="M3006">
        <v>2</v>
      </c>
      <c r="N3006">
        <v>1</v>
      </c>
      <c r="O3006">
        <v>5</v>
      </c>
      <c r="P3006">
        <v>1</v>
      </c>
      <c r="Q3006">
        <v>24.114999999999998</v>
      </c>
      <c r="R3006">
        <v>2</v>
      </c>
      <c r="S3006">
        <v>5</v>
      </c>
      <c r="T3006">
        <v>154.69999999999999</v>
      </c>
      <c r="U3006">
        <v>57.5</v>
      </c>
      <c r="V3006">
        <v>24.026</v>
      </c>
      <c r="W3006">
        <v>0.76400000000000001</v>
      </c>
      <c r="X3006">
        <v>-8</v>
      </c>
      <c r="Y3006">
        <v>1</v>
      </c>
      <c r="Z3006">
        <f>IF(AND(MIN(data!D3006:'data'!K3006, data!M3006:'data'!Y3006)&gt;=0, IF(data!L3006&lt;0, FALSE, data!L3006&lt;=95),COUNTA(data!D3006:'data'!Y3006)=22), 1, 0)</f>
        <v>0</v>
      </c>
      <c r="AA3006">
        <f>IF(data!D3006=3, IF(COUNTIFS(data!A:A, data!A3006, data!G:G, "&lt;&gt;2")=0, 1, 0), 0)</f>
        <v>0</v>
      </c>
      <c r="AB3006">
        <f>IF(AND(data!G3006=2, COUNTIFS(data!A:A, data!A3006, data!G:G, 2) = data!D3006), 1, 0)</f>
        <v>0</v>
      </c>
      <c r="AC3006" t="str">
        <f>IF(AB3006=1, data!D3006, "0")</f>
        <v>0</v>
      </c>
    </row>
    <row r="3007" spans="1:29" x14ac:dyDescent="0.25">
      <c r="A3007" s="1">
        <v>342181</v>
      </c>
      <c r="B3007">
        <v>4</v>
      </c>
      <c r="C3007" s="1" t="s">
        <v>3028</v>
      </c>
      <c r="D3007">
        <v>4</v>
      </c>
      <c r="E3007">
        <v>5</v>
      </c>
      <c r="F3007">
        <v>27</v>
      </c>
      <c r="G3007">
        <v>2</v>
      </c>
      <c r="H3007">
        <v>14</v>
      </c>
      <c r="I3007">
        <v>-1</v>
      </c>
      <c r="J3007">
        <v>1</v>
      </c>
      <c r="K3007">
        <v>-1</v>
      </c>
      <c r="L3007">
        <v>97</v>
      </c>
      <c r="M3007">
        <v>2</v>
      </c>
      <c r="N3007">
        <v>-1</v>
      </c>
      <c r="O3007">
        <v>-1</v>
      </c>
      <c r="P3007">
        <v>-1</v>
      </c>
      <c r="Q3007">
        <v>-1</v>
      </c>
      <c r="R3007">
        <v>-1</v>
      </c>
      <c r="S3007">
        <v>4</v>
      </c>
      <c r="T3007">
        <v>156.4</v>
      </c>
      <c r="U3007">
        <v>63.7</v>
      </c>
      <c r="V3007">
        <v>26.041</v>
      </c>
      <c r="W3007">
        <v>-1</v>
      </c>
      <c r="X3007">
        <v>1</v>
      </c>
      <c r="Y3007">
        <v>1</v>
      </c>
      <c r="Z3007">
        <f>IF(AND(MIN(data!D3007:'data'!K3007, data!M3007:'data'!Y3007)&gt;=0, IF(data!L3007&lt;0, FALSE, data!L3007&lt;=95),COUNTA(data!D3007:'data'!Y3007)=22), 1, 0)</f>
        <v>0</v>
      </c>
      <c r="AA3007">
        <f>IF(data!D3007=3, IF(COUNTIFS(data!A:A, data!A3007, data!G:G, "&lt;&gt;2")=0, 1, 0), 0)</f>
        <v>0</v>
      </c>
      <c r="AB3007">
        <f>IF(AND(data!G3007=2, COUNTIFS(data!A:A, data!A3007, data!G:G, 2) = data!D3007), 1, 0)</f>
        <v>0</v>
      </c>
      <c r="AC3007" t="str">
        <f>IF(AB3007=1, data!D3007, "0")</f>
        <v>0</v>
      </c>
    </row>
    <row r="3008" spans="1:29" x14ac:dyDescent="0.25">
      <c r="A3008" s="1">
        <v>342271</v>
      </c>
      <c r="B3008">
        <v>1</v>
      </c>
      <c r="C3008" s="1" t="s">
        <v>3029</v>
      </c>
      <c r="D3008">
        <v>1</v>
      </c>
      <c r="E3008">
        <v>5</v>
      </c>
      <c r="F3008">
        <v>27</v>
      </c>
      <c r="G3008">
        <v>2</v>
      </c>
      <c r="H3008">
        <v>75</v>
      </c>
      <c r="I3008">
        <v>5</v>
      </c>
      <c r="J3008">
        <v>1</v>
      </c>
      <c r="K3008">
        <v>7</v>
      </c>
      <c r="L3008">
        <v>97</v>
      </c>
      <c r="M3008">
        <v>2</v>
      </c>
      <c r="N3008">
        <v>1</v>
      </c>
      <c r="O3008">
        <v>5</v>
      </c>
      <c r="P3008">
        <v>2</v>
      </c>
      <c r="Q3008">
        <v>5.8000000000000003E-2</v>
      </c>
      <c r="R3008">
        <v>-1</v>
      </c>
      <c r="S3008">
        <v>1</v>
      </c>
      <c r="T3008">
        <v>153.9</v>
      </c>
      <c r="U3008">
        <v>55.7</v>
      </c>
      <c r="V3008">
        <v>23.516999999999999</v>
      </c>
      <c r="W3008">
        <v>0.80100000000000005</v>
      </c>
      <c r="X3008">
        <v>1</v>
      </c>
      <c r="Y3008">
        <v>3</v>
      </c>
      <c r="Z3008">
        <f>IF(AND(MIN(data!D3008:'data'!K3008, data!M3008:'data'!Y3008)&gt;=0, IF(data!L3008&lt;0, FALSE, data!L3008&lt;=95),COUNTA(data!D3008:'data'!Y3008)=22), 1, 0)</f>
        <v>0</v>
      </c>
      <c r="AA3008">
        <f>IF(data!D3008=3, IF(COUNTIFS(data!A:A, data!A3008, data!G:G, "&lt;&gt;2")=0, 1, 0), 0)</f>
        <v>0</v>
      </c>
      <c r="AB3008">
        <f>IF(AND(data!G3008=2, COUNTIFS(data!A:A, data!A3008, data!G:G, 2) = data!D3008), 1, 0)</f>
        <v>1</v>
      </c>
      <c r="AC3008">
        <f>IF(AB3008=1, data!D3008, "0")</f>
        <v>1</v>
      </c>
    </row>
    <row r="3009" spans="1:29" x14ac:dyDescent="0.25">
      <c r="A3009" s="1">
        <v>343051</v>
      </c>
      <c r="B3009">
        <v>1</v>
      </c>
      <c r="C3009" s="1" t="s">
        <v>3030</v>
      </c>
      <c r="D3009">
        <v>2</v>
      </c>
      <c r="E3009">
        <v>6</v>
      </c>
      <c r="F3009">
        <v>1</v>
      </c>
      <c r="G3009">
        <v>1</v>
      </c>
      <c r="H3009">
        <v>57</v>
      </c>
      <c r="I3009">
        <v>6</v>
      </c>
      <c r="J3009">
        <v>1</v>
      </c>
      <c r="K3009">
        <v>2</v>
      </c>
      <c r="L3009">
        <v>13</v>
      </c>
      <c r="M3009">
        <v>2</v>
      </c>
      <c r="N3009">
        <v>3</v>
      </c>
      <c r="O3009">
        <v>5</v>
      </c>
      <c r="P3009">
        <v>1</v>
      </c>
      <c r="Q3009">
        <v>11.125</v>
      </c>
      <c r="R3009">
        <v>-1</v>
      </c>
      <c r="S3009">
        <v>0</v>
      </c>
      <c r="T3009">
        <v>178.8</v>
      </c>
      <c r="U3009">
        <v>75.5</v>
      </c>
      <c r="V3009">
        <v>23.616</v>
      </c>
      <c r="W3009">
        <v>0.92200000000000004</v>
      </c>
      <c r="X3009">
        <v>1</v>
      </c>
      <c r="Y3009">
        <v>3</v>
      </c>
      <c r="Z3009">
        <f>IF(AND(MIN(data!D3009:'data'!K3009, data!M3009:'data'!Y3009)&gt;=0, IF(data!L3009&lt;0, FALSE, data!L3009&lt;=95),COUNTA(data!D3009:'data'!Y3009)=22), 1, 0)</f>
        <v>0</v>
      </c>
      <c r="AA3009">
        <f>IF(data!D3009=3, IF(COUNTIFS(data!A:A, data!A3009, data!G:G, "&lt;&gt;2")=0, 1, 0), 0)</f>
        <v>0</v>
      </c>
      <c r="AB3009">
        <f>IF(AND(data!G3009=2, COUNTIFS(data!A:A, data!A3009, data!G:G, 2) = data!D3009), 1, 0)</f>
        <v>0</v>
      </c>
      <c r="AC3009" t="str">
        <f>IF(AB3009=1, data!D3009, "0")</f>
        <v>0</v>
      </c>
    </row>
    <row r="3010" spans="1:29" x14ac:dyDescent="0.25">
      <c r="A3010" s="1">
        <v>343051</v>
      </c>
      <c r="B3010">
        <v>2</v>
      </c>
      <c r="C3010" s="1" t="s">
        <v>3031</v>
      </c>
      <c r="D3010">
        <v>2</v>
      </c>
      <c r="E3010">
        <v>6</v>
      </c>
      <c r="F3010">
        <v>1</v>
      </c>
      <c r="G3010">
        <v>2</v>
      </c>
      <c r="H3010">
        <v>51</v>
      </c>
      <c r="I3010">
        <v>6</v>
      </c>
      <c r="J3010">
        <v>1</v>
      </c>
      <c r="K3010">
        <v>4</v>
      </c>
      <c r="L3010">
        <v>13</v>
      </c>
      <c r="M3010">
        <v>1</v>
      </c>
      <c r="N3010">
        <v>1</v>
      </c>
      <c r="O3010">
        <v>5</v>
      </c>
      <c r="P3010">
        <v>1</v>
      </c>
      <c r="Q3010">
        <v>10.375</v>
      </c>
      <c r="R3010">
        <v>-1</v>
      </c>
      <c r="S3010">
        <v>0</v>
      </c>
      <c r="T3010">
        <v>155</v>
      </c>
      <c r="U3010">
        <v>65</v>
      </c>
      <c r="V3010">
        <v>27.055</v>
      </c>
      <c r="W3010">
        <v>0.83099999999999996</v>
      </c>
      <c r="X3010">
        <v>2</v>
      </c>
      <c r="Y3010">
        <v>3</v>
      </c>
      <c r="Z3010">
        <f>IF(AND(MIN(data!D3010:'data'!K3010, data!M3010:'data'!Y3010)&gt;=0, IF(data!L3010&lt;0, FALSE, data!L3010&lt;=95),COUNTA(data!D3010:'data'!Y3010)=22), 1, 0)</f>
        <v>0</v>
      </c>
      <c r="AA3010">
        <f>IF(data!D3010=3, IF(COUNTIFS(data!A:A, data!A3010, data!G:G, "&lt;&gt;2")=0, 1, 0), 0)</f>
        <v>0</v>
      </c>
      <c r="AB3010">
        <f>IF(AND(data!G3010=2, COUNTIFS(data!A:A, data!A3010, data!G:G, 2) = data!D3010), 1, 0)</f>
        <v>0</v>
      </c>
      <c r="AC3010" t="str">
        <f>IF(AB3010=1, data!D3010, "0")</f>
        <v>0</v>
      </c>
    </row>
    <row r="3011" spans="1:29" x14ac:dyDescent="0.25">
      <c r="A3011" s="1">
        <v>343151</v>
      </c>
      <c r="B3011">
        <v>1</v>
      </c>
      <c r="C3011" s="1" t="s">
        <v>3032</v>
      </c>
      <c r="D3011">
        <v>1</v>
      </c>
      <c r="E3011">
        <v>6</v>
      </c>
      <c r="F3011">
        <v>1</v>
      </c>
      <c r="G3011">
        <v>2</v>
      </c>
      <c r="H3011">
        <v>60</v>
      </c>
      <c r="I3011">
        <v>1</v>
      </c>
      <c r="J3011">
        <v>1</v>
      </c>
      <c r="K3011">
        <v>1</v>
      </c>
      <c r="L3011">
        <v>10</v>
      </c>
      <c r="M3011">
        <v>2</v>
      </c>
      <c r="N3011">
        <v>1</v>
      </c>
      <c r="O3011">
        <v>5</v>
      </c>
      <c r="P3011">
        <v>1</v>
      </c>
      <c r="Q3011">
        <v>0.80800000000000005</v>
      </c>
      <c r="R3011">
        <v>-1</v>
      </c>
      <c r="S3011">
        <v>0</v>
      </c>
      <c r="T3011">
        <v>166.4</v>
      </c>
      <c r="U3011">
        <v>82.3</v>
      </c>
      <c r="V3011">
        <v>29.722999999999999</v>
      </c>
      <c r="W3011">
        <v>0.82799999999999996</v>
      </c>
      <c r="X3011">
        <v>2</v>
      </c>
      <c r="Y3011">
        <v>3</v>
      </c>
      <c r="Z3011">
        <f>IF(AND(MIN(data!D3011:'data'!K3011, data!M3011:'data'!Y3011)&gt;=0, IF(data!L3011&lt;0, FALSE, data!L3011&lt;=95),COUNTA(data!D3011:'data'!Y3011)=22), 1, 0)</f>
        <v>0</v>
      </c>
      <c r="AA3011">
        <f>IF(data!D3011=3, IF(COUNTIFS(data!A:A, data!A3011, data!G:G, "&lt;&gt;2")=0, 1, 0), 0)</f>
        <v>0</v>
      </c>
      <c r="AB3011">
        <f>IF(AND(data!G3011=2, COUNTIFS(data!A:A, data!A3011, data!G:G, 2) = data!D3011), 1, 0)</f>
        <v>1</v>
      </c>
      <c r="AC3011">
        <f>IF(AB3011=1, data!D3011, "0")</f>
        <v>1</v>
      </c>
    </row>
    <row r="3012" spans="1:29" x14ac:dyDescent="0.25">
      <c r="A3012" s="1">
        <v>343181</v>
      </c>
      <c r="B3012">
        <v>1</v>
      </c>
      <c r="C3012" s="1" t="s">
        <v>3033</v>
      </c>
      <c r="D3012">
        <v>2</v>
      </c>
      <c r="E3012">
        <v>6</v>
      </c>
      <c r="F3012">
        <v>1</v>
      </c>
      <c r="G3012">
        <v>1</v>
      </c>
      <c r="H3012">
        <v>63</v>
      </c>
      <c r="I3012">
        <v>2</v>
      </c>
      <c r="J3012">
        <v>1</v>
      </c>
      <c r="K3012">
        <v>1</v>
      </c>
      <c r="L3012">
        <v>12</v>
      </c>
      <c r="M3012">
        <v>1</v>
      </c>
      <c r="N3012">
        <v>1</v>
      </c>
      <c r="O3012">
        <v>5</v>
      </c>
      <c r="P3012">
        <v>1</v>
      </c>
      <c r="Q3012">
        <v>24.5</v>
      </c>
      <c r="R3012">
        <v>-1</v>
      </c>
      <c r="S3012">
        <v>0</v>
      </c>
      <c r="T3012">
        <v>171.6</v>
      </c>
      <c r="U3012">
        <v>103.3</v>
      </c>
      <c r="V3012">
        <v>35.08</v>
      </c>
      <c r="W3012">
        <v>0.83899999999999997</v>
      </c>
      <c r="X3012">
        <v>2</v>
      </c>
      <c r="Y3012">
        <v>1</v>
      </c>
      <c r="Z3012">
        <f>IF(AND(MIN(data!D3012:'data'!K3012, data!M3012:'data'!Y3012)&gt;=0, IF(data!L3012&lt;0, FALSE, data!L3012&lt;=95),COUNTA(data!D3012:'data'!Y3012)=22), 1, 0)</f>
        <v>0</v>
      </c>
      <c r="AA3012">
        <f>IF(data!D3012=3, IF(COUNTIFS(data!A:A, data!A3012, data!G:G, "&lt;&gt;2")=0, 1, 0), 0)</f>
        <v>0</v>
      </c>
      <c r="AB3012">
        <f>IF(AND(data!G3012=2, COUNTIFS(data!A:A, data!A3012, data!G:G, 2) = data!D3012), 1, 0)</f>
        <v>0</v>
      </c>
      <c r="AC3012" t="str">
        <f>IF(AB3012=1, data!D3012, "0")</f>
        <v>0</v>
      </c>
    </row>
    <row r="3013" spans="1:29" x14ac:dyDescent="0.25">
      <c r="A3013" s="1">
        <v>343181</v>
      </c>
      <c r="B3013">
        <v>2</v>
      </c>
      <c r="C3013" s="1" t="s">
        <v>3034</v>
      </c>
      <c r="D3013">
        <v>2</v>
      </c>
      <c r="E3013">
        <v>6</v>
      </c>
      <c r="F3013">
        <v>1</v>
      </c>
      <c r="G3013">
        <v>2</v>
      </c>
      <c r="H3013">
        <v>65</v>
      </c>
      <c r="I3013">
        <v>2</v>
      </c>
      <c r="J3013">
        <v>1</v>
      </c>
      <c r="K3013">
        <v>2</v>
      </c>
      <c r="L3013">
        <v>12</v>
      </c>
      <c r="M3013">
        <v>1</v>
      </c>
      <c r="N3013">
        <v>2</v>
      </c>
      <c r="O3013">
        <v>5</v>
      </c>
      <c r="P3013">
        <v>1</v>
      </c>
      <c r="Q3013">
        <v>21</v>
      </c>
      <c r="R3013">
        <v>-1</v>
      </c>
      <c r="S3013">
        <v>0</v>
      </c>
      <c r="T3013">
        <v>154.4</v>
      </c>
      <c r="U3013">
        <v>53.4</v>
      </c>
      <c r="V3013">
        <v>22.4</v>
      </c>
      <c r="W3013">
        <v>0.77500000000000002</v>
      </c>
      <c r="X3013">
        <v>1</v>
      </c>
      <c r="Y3013">
        <v>3</v>
      </c>
      <c r="Z3013">
        <f>IF(AND(MIN(data!D3013:'data'!K3013, data!M3013:'data'!Y3013)&gt;=0, IF(data!L3013&lt;0, FALSE, data!L3013&lt;=95),COUNTA(data!D3013:'data'!Y3013)=22), 1, 0)</f>
        <v>0</v>
      </c>
      <c r="AA3013">
        <f>IF(data!D3013=3, IF(COUNTIFS(data!A:A, data!A3013, data!G:G, "&lt;&gt;2")=0, 1, 0), 0)</f>
        <v>0</v>
      </c>
      <c r="AB3013">
        <f>IF(AND(data!G3013=2, COUNTIFS(data!A:A, data!A3013, data!G:G, 2) = data!D3013), 1, 0)</f>
        <v>0</v>
      </c>
      <c r="AC3013" t="str">
        <f>IF(AB3013=1, data!D3013, "0")</f>
        <v>0</v>
      </c>
    </row>
    <row r="3014" spans="1:29" x14ac:dyDescent="0.25">
      <c r="A3014" s="1">
        <v>343201</v>
      </c>
      <c r="B3014">
        <v>1</v>
      </c>
      <c r="C3014" s="1" t="s">
        <v>3035</v>
      </c>
      <c r="D3014">
        <v>4</v>
      </c>
      <c r="E3014">
        <v>6</v>
      </c>
      <c r="F3014">
        <v>1</v>
      </c>
      <c r="G3014">
        <v>1</v>
      </c>
      <c r="H3014">
        <v>39</v>
      </c>
      <c r="I3014">
        <v>2</v>
      </c>
      <c r="J3014">
        <v>1</v>
      </c>
      <c r="K3014">
        <v>1</v>
      </c>
      <c r="L3014">
        <v>19</v>
      </c>
      <c r="M3014">
        <v>2</v>
      </c>
      <c r="N3014">
        <v>1</v>
      </c>
      <c r="O3014">
        <v>5</v>
      </c>
      <c r="P3014">
        <v>1</v>
      </c>
      <c r="Q3014">
        <v>49</v>
      </c>
      <c r="R3014">
        <v>-1</v>
      </c>
      <c r="S3014">
        <v>8</v>
      </c>
      <c r="T3014">
        <v>169.2</v>
      </c>
      <c r="U3014">
        <v>102.6</v>
      </c>
      <c r="V3014">
        <v>35.838000000000001</v>
      </c>
      <c r="W3014">
        <v>0.89600000000000002</v>
      </c>
      <c r="X3014">
        <v>2</v>
      </c>
      <c r="Y3014">
        <v>1</v>
      </c>
      <c r="Z3014">
        <f>IF(AND(MIN(data!D3014:'data'!K3014, data!M3014:'data'!Y3014)&gt;=0, IF(data!L3014&lt;0, FALSE, data!L3014&lt;=95),COUNTA(data!D3014:'data'!Y3014)=22), 1, 0)</f>
        <v>0</v>
      </c>
      <c r="AA3014">
        <f>IF(data!D3014=3, IF(COUNTIFS(data!A:A, data!A3014, data!G:G, "&lt;&gt;2")=0, 1, 0), 0)</f>
        <v>0</v>
      </c>
      <c r="AB3014">
        <f>IF(AND(data!G3014=2, COUNTIFS(data!A:A, data!A3014, data!G:G, 2) = data!D3014), 1, 0)</f>
        <v>0</v>
      </c>
      <c r="AC3014" t="str">
        <f>IF(AB3014=1, data!D3014, "0")</f>
        <v>0</v>
      </c>
    </row>
    <row r="3015" spans="1:29" x14ac:dyDescent="0.25">
      <c r="A3015" s="1">
        <v>343201</v>
      </c>
      <c r="B3015">
        <v>2</v>
      </c>
      <c r="C3015" s="1" t="s">
        <v>3036</v>
      </c>
      <c r="D3015">
        <v>4</v>
      </c>
      <c r="E3015">
        <v>6</v>
      </c>
      <c r="F3015">
        <v>1</v>
      </c>
      <c r="G3015">
        <v>2</v>
      </c>
      <c r="H3015">
        <v>34</v>
      </c>
      <c r="I3015">
        <v>2</v>
      </c>
      <c r="J3015">
        <v>1</v>
      </c>
      <c r="K3015">
        <v>4</v>
      </c>
      <c r="L3015">
        <v>19</v>
      </c>
      <c r="M3015">
        <v>2</v>
      </c>
      <c r="N3015">
        <v>4</v>
      </c>
      <c r="O3015">
        <v>2</v>
      </c>
      <c r="P3015">
        <v>1</v>
      </c>
      <c r="Q3015">
        <v>37.96</v>
      </c>
      <c r="R3015">
        <v>-1</v>
      </c>
      <c r="S3015">
        <v>7</v>
      </c>
      <c r="T3015">
        <v>168.1</v>
      </c>
      <c r="U3015">
        <v>-1</v>
      </c>
      <c r="V3015">
        <v>-1</v>
      </c>
      <c r="W3015">
        <v>-1</v>
      </c>
      <c r="X3015">
        <v>2</v>
      </c>
      <c r="Y3015">
        <v>1</v>
      </c>
      <c r="Z3015">
        <f>IF(AND(MIN(data!D3015:'data'!K3015, data!M3015:'data'!Y3015)&gt;=0, IF(data!L3015&lt;0, FALSE, data!L3015&lt;=95),COUNTA(data!D3015:'data'!Y3015)=22), 1, 0)</f>
        <v>0</v>
      </c>
      <c r="AA3015">
        <f>IF(data!D3015=3, IF(COUNTIFS(data!A:A, data!A3015, data!G:G, "&lt;&gt;2")=0, 1, 0), 0)</f>
        <v>0</v>
      </c>
      <c r="AB3015">
        <f>IF(AND(data!G3015=2, COUNTIFS(data!A:A, data!A3015, data!G:G, 2) = data!D3015), 1, 0)</f>
        <v>0</v>
      </c>
      <c r="AC3015" t="str">
        <f>IF(AB3015=1, data!D3015, "0")</f>
        <v>0</v>
      </c>
    </row>
    <row r="3016" spans="1:29" x14ac:dyDescent="0.25">
      <c r="A3016" s="1">
        <v>343201</v>
      </c>
      <c r="B3016">
        <v>3</v>
      </c>
      <c r="C3016" s="1" t="s">
        <v>3037</v>
      </c>
      <c r="D3016">
        <v>4</v>
      </c>
      <c r="E3016">
        <v>6</v>
      </c>
      <c r="F3016">
        <v>1</v>
      </c>
      <c r="G3016">
        <v>2</v>
      </c>
      <c r="H3016">
        <v>14</v>
      </c>
      <c r="I3016">
        <v>-1</v>
      </c>
      <c r="J3016">
        <v>1</v>
      </c>
      <c r="K3016">
        <v>-1</v>
      </c>
      <c r="L3016">
        <v>19</v>
      </c>
      <c r="M3016">
        <v>2</v>
      </c>
      <c r="N3016">
        <v>-1</v>
      </c>
      <c r="O3016">
        <v>-1</v>
      </c>
      <c r="P3016">
        <v>-1</v>
      </c>
      <c r="Q3016">
        <v>-1</v>
      </c>
      <c r="R3016">
        <v>-1</v>
      </c>
      <c r="S3016">
        <v>6</v>
      </c>
      <c r="T3016">
        <v>162.19999999999999</v>
      </c>
      <c r="U3016">
        <v>-1</v>
      </c>
      <c r="V3016">
        <v>-1</v>
      </c>
      <c r="W3016">
        <v>-1</v>
      </c>
      <c r="X3016">
        <v>2</v>
      </c>
      <c r="Y3016">
        <v>1</v>
      </c>
      <c r="Z3016">
        <f>IF(AND(MIN(data!D3016:'data'!K3016, data!M3016:'data'!Y3016)&gt;=0, IF(data!L3016&lt;0, FALSE, data!L3016&lt;=95),COUNTA(data!D3016:'data'!Y3016)=22), 1, 0)</f>
        <v>0</v>
      </c>
      <c r="AA3016">
        <f>IF(data!D3016=3, IF(COUNTIFS(data!A:A, data!A3016, data!G:G, "&lt;&gt;2")=0, 1, 0), 0)</f>
        <v>0</v>
      </c>
      <c r="AB3016">
        <f>IF(AND(data!G3016=2, COUNTIFS(data!A:A, data!A3016, data!G:G, 2) = data!D3016), 1, 0)</f>
        <v>0</v>
      </c>
      <c r="AC3016" t="str">
        <f>IF(AB3016=1, data!D3016, "0")</f>
        <v>0</v>
      </c>
    </row>
    <row r="3017" spans="1:29" x14ac:dyDescent="0.25">
      <c r="A3017" s="1">
        <v>343201</v>
      </c>
      <c r="B3017">
        <v>4</v>
      </c>
      <c r="C3017" s="1" t="s">
        <v>3038</v>
      </c>
      <c r="D3017">
        <v>4</v>
      </c>
      <c r="E3017">
        <v>6</v>
      </c>
      <c r="F3017">
        <v>1</v>
      </c>
      <c r="G3017">
        <v>2</v>
      </c>
      <c r="H3017">
        <v>12</v>
      </c>
      <c r="I3017">
        <v>-1</v>
      </c>
      <c r="J3017">
        <v>1</v>
      </c>
      <c r="K3017">
        <v>-1</v>
      </c>
      <c r="L3017">
        <v>19</v>
      </c>
      <c r="M3017">
        <v>3</v>
      </c>
      <c r="N3017">
        <v>-1</v>
      </c>
      <c r="O3017">
        <v>-1</v>
      </c>
      <c r="P3017">
        <v>-1</v>
      </c>
      <c r="Q3017">
        <v>-1</v>
      </c>
      <c r="R3017">
        <v>-1</v>
      </c>
      <c r="S3017">
        <v>-2</v>
      </c>
      <c r="T3017">
        <v>138.5</v>
      </c>
      <c r="U3017">
        <v>32.9</v>
      </c>
      <c r="V3017">
        <v>17.151</v>
      </c>
      <c r="W3017">
        <v>-1</v>
      </c>
      <c r="X3017">
        <v>3</v>
      </c>
      <c r="Y3017">
        <v>2</v>
      </c>
      <c r="Z3017">
        <f>IF(AND(MIN(data!D3017:'data'!K3017, data!M3017:'data'!Y3017)&gt;=0, IF(data!L3017&lt;0, FALSE, data!L3017&lt;=95),COUNTA(data!D3017:'data'!Y3017)=22), 1, 0)</f>
        <v>0</v>
      </c>
      <c r="AA3017">
        <f>IF(data!D3017=3, IF(COUNTIFS(data!A:A, data!A3017, data!G:G, "&lt;&gt;2")=0, 1, 0), 0)</f>
        <v>0</v>
      </c>
      <c r="AB3017">
        <f>IF(AND(data!G3017=2, COUNTIFS(data!A:A, data!A3017, data!G:G, 2) = data!D3017), 1, 0)</f>
        <v>0</v>
      </c>
      <c r="AC3017" t="str">
        <f>IF(AB3017=1, data!D3017, "0")</f>
        <v>0</v>
      </c>
    </row>
    <row r="3018" spans="1:29" x14ac:dyDescent="0.25">
      <c r="A3018" s="1">
        <v>343251</v>
      </c>
      <c r="B3018">
        <v>1</v>
      </c>
      <c r="C3018" s="1" t="s">
        <v>3039</v>
      </c>
      <c r="D3018">
        <v>3</v>
      </c>
      <c r="E3018">
        <v>6</v>
      </c>
      <c r="F3018">
        <v>1</v>
      </c>
      <c r="G3018">
        <v>2</v>
      </c>
      <c r="H3018">
        <v>32</v>
      </c>
      <c r="I3018">
        <v>6</v>
      </c>
      <c r="J3018">
        <v>1</v>
      </c>
      <c r="K3018">
        <v>2</v>
      </c>
      <c r="L3018">
        <v>10</v>
      </c>
      <c r="M3018">
        <v>2</v>
      </c>
      <c r="N3018">
        <v>1</v>
      </c>
      <c r="O3018">
        <v>5</v>
      </c>
      <c r="P3018">
        <v>1</v>
      </c>
      <c r="Q3018">
        <v>6.06</v>
      </c>
      <c r="R3018">
        <v>-1</v>
      </c>
      <c r="S3018">
        <v>0</v>
      </c>
      <c r="T3018">
        <v>163</v>
      </c>
      <c r="U3018">
        <v>54.3</v>
      </c>
      <c r="V3018">
        <v>20.437000000000001</v>
      </c>
      <c r="W3018">
        <v>-1</v>
      </c>
      <c r="X3018">
        <v>1</v>
      </c>
      <c r="Y3018">
        <v>3</v>
      </c>
      <c r="Z3018">
        <f>IF(AND(MIN(data!D3018:'data'!K3018, data!M3018:'data'!Y3018)&gt;=0, IF(data!L3018&lt;0, FALSE, data!L3018&lt;=95),COUNTA(data!D3018:'data'!Y3018)=22), 1, 0)</f>
        <v>0</v>
      </c>
      <c r="AA3018">
        <f>IF(data!D3018=3, IF(COUNTIFS(data!A:A, data!A3018, data!G:G, "&lt;&gt;2")=0, 1, 0), 0)</f>
        <v>0</v>
      </c>
      <c r="AB3018">
        <f>IF(AND(data!G3018=2, COUNTIFS(data!A:A, data!A3018, data!G:G, 2) = data!D3018), 1, 0)</f>
        <v>0</v>
      </c>
      <c r="AC3018" t="str">
        <f>IF(AB3018=1, data!D3018, "0")</f>
        <v>0</v>
      </c>
    </row>
    <row r="3019" spans="1:29" x14ac:dyDescent="0.25">
      <c r="A3019" s="1">
        <v>343251</v>
      </c>
      <c r="B3019">
        <v>2</v>
      </c>
      <c r="C3019" s="1" t="s">
        <v>3040</v>
      </c>
      <c r="D3019">
        <v>3</v>
      </c>
      <c r="E3019">
        <v>6</v>
      </c>
      <c r="F3019">
        <v>1</v>
      </c>
      <c r="G3019">
        <v>1</v>
      </c>
      <c r="H3019">
        <v>6</v>
      </c>
      <c r="I3019">
        <v>-1</v>
      </c>
      <c r="J3019">
        <v>1</v>
      </c>
      <c r="K3019">
        <v>-1</v>
      </c>
      <c r="L3019">
        <v>10</v>
      </c>
      <c r="M3019">
        <v>1</v>
      </c>
      <c r="N3019">
        <v>-1</v>
      </c>
      <c r="O3019">
        <v>-1</v>
      </c>
      <c r="P3019">
        <v>-1</v>
      </c>
      <c r="Q3019">
        <v>-1</v>
      </c>
      <c r="R3019">
        <v>-1</v>
      </c>
      <c r="S3019">
        <v>-2</v>
      </c>
      <c r="T3019">
        <v>114.8</v>
      </c>
      <c r="U3019">
        <v>21.4</v>
      </c>
      <c r="V3019">
        <v>16.238</v>
      </c>
      <c r="W3019">
        <v>-1</v>
      </c>
      <c r="X3019">
        <v>-2</v>
      </c>
      <c r="Y3019">
        <v>-2</v>
      </c>
      <c r="Z3019">
        <f>IF(AND(MIN(data!D3019:'data'!K3019, data!M3019:'data'!Y3019)&gt;=0, IF(data!L3019&lt;0, FALSE, data!L3019&lt;=95),COUNTA(data!D3019:'data'!Y3019)=22), 1, 0)</f>
        <v>0</v>
      </c>
      <c r="AA3019">
        <f>IF(data!D3019=3, IF(COUNTIFS(data!A:A, data!A3019, data!G:G, "&lt;&gt;2")=0, 1, 0), 0)</f>
        <v>0</v>
      </c>
      <c r="AB3019">
        <f>IF(AND(data!G3019=2, COUNTIFS(data!A:A, data!A3019, data!G:G, 2) = data!D3019), 1, 0)</f>
        <v>0</v>
      </c>
      <c r="AC3019" t="str">
        <f>IF(AB3019=1, data!D3019, "0")</f>
        <v>0</v>
      </c>
    </row>
    <row r="3020" spans="1:29" x14ac:dyDescent="0.25">
      <c r="A3020" s="1">
        <v>343251</v>
      </c>
      <c r="B3020">
        <v>3</v>
      </c>
      <c r="C3020" s="1" t="s">
        <v>3041</v>
      </c>
      <c r="D3020">
        <v>3</v>
      </c>
      <c r="E3020">
        <v>6</v>
      </c>
      <c r="F3020">
        <v>1</v>
      </c>
      <c r="G3020">
        <v>2</v>
      </c>
      <c r="H3020">
        <v>1</v>
      </c>
      <c r="I3020">
        <v>-1</v>
      </c>
      <c r="J3020">
        <v>1</v>
      </c>
      <c r="K3020">
        <v>-1</v>
      </c>
      <c r="L3020">
        <v>10</v>
      </c>
      <c r="M3020">
        <v>1</v>
      </c>
      <c r="N3020">
        <v>-1</v>
      </c>
      <c r="O3020">
        <v>-1</v>
      </c>
      <c r="P3020">
        <v>-1</v>
      </c>
      <c r="Q3020">
        <v>-1</v>
      </c>
      <c r="R3020">
        <v>-1</v>
      </c>
      <c r="S3020">
        <v>-2</v>
      </c>
      <c r="T3020">
        <v>-1</v>
      </c>
      <c r="U3020">
        <v>11.3</v>
      </c>
      <c r="V3020">
        <v>-1</v>
      </c>
      <c r="W3020">
        <v>-1</v>
      </c>
      <c r="X3020">
        <v>-2</v>
      </c>
      <c r="Y3020">
        <v>-2</v>
      </c>
      <c r="Z3020">
        <f>IF(AND(MIN(data!D3020:'data'!K3020, data!M3020:'data'!Y3020)&gt;=0, IF(data!L3020&lt;0, FALSE, data!L3020&lt;=95),COUNTA(data!D3020:'data'!Y3020)=22), 1, 0)</f>
        <v>0</v>
      </c>
      <c r="AA3020">
        <f>IF(data!D3020=3, IF(COUNTIFS(data!A:A, data!A3020, data!G:G, "&lt;&gt;2")=0, 1, 0), 0)</f>
        <v>0</v>
      </c>
      <c r="AB3020">
        <f>IF(AND(data!G3020=2, COUNTIFS(data!A:A, data!A3020, data!G:G, 2) = data!D3020), 1, 0)</f>
        <v>0</v>
      </c>
      <c r="AC3020" t="str">
        <f>IF(AB3020=1, data!D3020, "0")</f>
        <v>0</v>
      </c>
    </row>
    <row r="3021" spans="1:29" x14ac:dyDescent="0.25">
      <c r="A3021" s="1">
        <v>343271</v>
      </c>
      <c r="B3021">
        <v>1</v>
      </c>
      <c r="C3021" s="1" t="s">
        <v>3042</v>
      </c>
      <c r="D3021">
        <v>2</v>
      </c>
      <c r="E3021">
        <v>6</v>
      </c>
      <c r="F3021">
        <v>1</v>
      </c>
      <c r="G3021">
        <v>1</v>
      </c>
      <c r="H3021">
        <v>35</v>
      </c>
      <c r="I3021">
        <v>2</v>
      </c>
      <c r="J3021">
        <v>1</v>
      </c>
      <c r="K3021">
        <v>4</v>
      </c>
      <c r="L3021">
        <v>14</v>
      </c>
      <c r="M3021">
        <v>1</v>
      </c>
      <c r="N3021">
        <v>3</v>
      </c>
      <c r="O3021">
        <v>5</v>
      </c>
      <c r="P3021">
        <v>1</v>
      </c>
      <c r="Q3021">
        <v>9.23</v>
      </c>
      <c r="R3021">
        <v>-1</v>
      </c>
      <c r="S3021">
        <v>0</v>
      </c>
      <c r="T3021">
        <v>180.6</v>
      </c>
      <c r="U3021">
        <v>120.6</v>
      </c>
      <c r="V3021">
        <v>36.975000000000001</v>
      </c>
      <c r="W3021">
        <v>1.022</v>
      </c>
      <c r="X3021">
        <v>2</v>
      </c>
      <c r="Y3021">
        <v>3</v>
      </c>
      <c r="Z3021">
        <f>IF(AND(MIN(data!D3021:'data'!K3021, data!M3021:'data'!Y3021)&gt;=0, IF(data!L3021&lt;0, FALSE, data!L3021&lt;=95),COUNTA(data!D3021:'data'!Y3021)=22), 1, 0)</f>
        <v>0</v>
      </c>
      <c r="AA3021">
        <f>IF(data!D3021=3, IF(COUNTIFS(data!A:A, data!A3021, data!G:G, "&lt;&gt;2")=0, 1, 0), 0)</f>
        <v>0</v>
      </c>
      <c r="AB3021">
        <f>IF(AND(data!G3021=2, COUNTIFS(data!A:A, data!A3021, data!G:G, 2) = data!D3021), 1, 0)</f>
        <v>0</v>
      </c>
      <c r="AC3021" t="str">
        <f>IF(AB3021=1, data!D3021, "0")</f>
        <v>0</v>
      </c>
    </row>
    <row r="3022" spans="1:29" x14ac:dyDescent="0.25">
      <c r="A3022" s="1">
        <v>343271</v>
      </c>
      <c r="B3022">
        <v>2</v>
      </c>
      <c r="C3022" s="1" t="s">
        <v>3043</v>
      </c>
      <c r="D3022">
        <v>2</v>
      </c>
      <c r="E3022">
        <v>6</v>
      </c>
      <c r="F3022">
        <v>1</v>
      </c>
      <c r="G3022">
        <v>2</v>
      </c>
      <c r="H3022">
        <v>34</v>
      </c>
      <c r="I3022">
        <v>2</v>
      </c>
      <c r="J3022">
        <v>1</v>
      </c>
      <c r="K3022">
        <v>4</v>
      </c>
      <c r="L3022">
        <v>14</v>
      </c>
      <c r="M3022">
        <v>2</v>
      </c>
      <c r="N3022">
        <v>4</v>
      </c>
      <c r="O3022">
        <v>1</v>
      </c>
      <c r="P3022">
        <v>2</v>
      </c>
      <c r="Q3022">
        <v>0.115</v>
      </c>
      <c r="R3022">
        <v>-1</v>
      </c>
      <c r="S3022">
        <v>0</v>
      </c>
      <c r="T3022">
        <v>169.1</v>
      </c>
      <c r="U3022">
        <v>130</v>
      </c>
      <c r="V3022">
        <v>45.463000000000001</v>
      </c>
      <c r="W3022">
        <v>0.81</v>
      </c>
      <c r="X3022">
        <v>2</v>
      </c>
      <c r="Y3022">
        <v>1</v>
      </c>
      <c r="Z3022">
        <f>IF(AND(MIN(data!D3022:'data'!K3022, data!M3022:'data'!Y3022)&gt;=0, IF(data!L3022&lt;0, FALSE, data!L3022&lt;=95),COUNTA(data!D3022:'data'!Y3022)=22), 1, 0)</f>
        <v>0</v>
      </c>
      <c r="AA3022">
        <f>IF(data!D3022=3, IF(COUNTIFS(data!A:A, data!A3022, data!G:G, "&lt;&gt;2")=0, 1, 0), 0)</f>
        <v>0</v>
      </c>
      <c r="AB3022">
        <f>IF(AND(data!G3022=2, COUNTIFS(data!A:A, data!A3022, data!G:G, 2) = data!D3022), 1, 0)</f>
        <v>0</v>
      </c>
      <c r="AC3022" t="str">
        <f>IF(AB3022=1, data!D3022, "0")</f>
        <v>0</v>
      </c>
    </row>
    <row r="3023" spans="1:29" x14ac:dyDescent="0.25">
      <c r="A3023" s="1">
        <v>343341</v>
      </c>
      <c r="B3023">
        <v>1</v>
      </c>
      <c r="C3023" s="1" t="s">
        <v>3044</v>
      </c>
      <c r="D3023">
        <v>1</v>
      </c>
      <c r="E3023">
        <v>6</v>
      </c>
      <c r="F3023">
        <v>1</v>
      </c>
      <c r="G3023">
        <v>1</v>
      </c>
      <c r="H3023">
        <v>74</v>
      </c>
      <c r="I3023">
        <v>5</v>
      </c>
      <c r="J3023">
        <v>1</v>
      </c>
      <c r="K3023">
        <v>1</v>
      </c>
      <c r="L3023">
        <v>7</v>
      </c>
      <c r="M3023">
        <v>2</v>
      </c>
      <c r="N3023">
        <v>3</v>
      </c>
      <c r="O3023">
        <v>5</v>
      </c>
      <c r="P3023">
        <v>1</v>
      </c>
      <c r="Q3023">
        <v>31.75</v>
      </c>
      <c r="R3023">
        <v>-1</v>
      </c>
      <c r="S3023">
        <v>1</v>
      </c>
      <c r="T3023">
        <v>164.4</v>
      </c>
      <c r="U3023">
        <v>80.900000000000006</v>
      </c>
      <c r="V3023">
        <v>29.933</v>
      </c>
      <c r="W3023">
        <v>0.90800000000000003</v>
      </c>
      <c r="X3023">
        <v>2</v>
      </c>
      <c r="Y3023">
        <v>3</v>
      </c>
      <c r="Z3023">
        <f>IF(AND(MIN(data!D3023:'data'!K3023, data!M3023:'data'!Y3023)&gt;=0, IF(data!L3023&lt;0, FALSE, data!L3023&lt;=95),COUNTA(data!D3023:'data'!Y3023)=22), 1, 0)</f>
        <v>0</v>
      </c>
      <c r="AA3023">
        <f>IF(data!D3023=3, IF(COUNTIFS(data!A:A, data!A3023, data!G:G, "&lt;&gt;2")=0, 1, 0), 0)</f>
        <v>0</v>
      </c>
      <c r="AB3023">
        <f>IF(AND(data!G3023=2, COUNTIFS(data!A:A, data!A3023, data!G:G, 2) = data!D3023), 1, 0)</f>
        <v>0</v>
      </c>
      <c r="AC3023" t="str">
        <f>IF(AB3023=1, data!D3023, "0")</f>
        <v>0</v>
      </c>
    </row>
    <row r="3024" spans="1:29" x14ac:dyDescent="0.25">
      <c r="A3024" s="1">
        <v>343351</v>
      </c>
      <c r="B3024">
        <v>1</v>
      </c>
      <c r="C3024" s="1" t="s">
        <v>3045</v>
      </c>
      <c r="D3024">
        <v>2</v>
      </c>
      <c r="E3024">
        <v>6</v>
      </c>
      <c r="F3024">
        <v>1</v>
      </c>
      <c r="G3024">
        <v>1</v>
      </c>
      <c r="H3024">
        <v>72</v>
      </c>
      <c r="I3024">
        <v>2</v>
      </c>
      <c r="J3024">
        <v>1</v>
      </c>
      <c r="K3024">
        <v>4</v>
      </c>
      <c r="L3024">
        <v>10</v>
      </c>
      <c r="M3024">
        <v>2</v>
      </c>
      <c r="N3024">
        <v>1</v>
      </c>
      <c r="O3024">
        <v>5</v>
      </c>
      <c r="P3024">
        <v>2</v>
      </c>
      <c r="Q3024">
        <v>0</v>
      </c>
      <c r="R3024">
        <v>-1</v>
      </c>
      <c r="S3024">
        <v>2</v>
      </c>
      <c r="T3024">
        <v>176</v>
      </c>
      <c r="U3024">
        <v>81.5</v>
      </c>
      <c r="V3024">
        <v>26.311</v>
      </c>
      <c r="W3024">
        <v>0.94499999999999995</v>
      </c>
      <c r="X3024">
        <v>2</v>
      </c>
      <c r="Y3024">
        <v>3</v>
      </c>
      <c r="Z3024">
        <f>IF(AND(MIN(data!D3024:'data'!K3024, data!M3024:'data'!Y3024)&gt;=0, IF(data!L3024&lt;0, FALSE, data!L3024&lt;=95),COUNTA(data!D3024:'data'!Y3024)=22), 1, 0)</f>
        <v>0</v>
      </c>
      <c r="AA3024">
        <f>IF(data!D3024=3, IF(COUNTIFS(data!A:A, data!A3024, data!G:G, "&lt;&gt;2")=0, 1, 0), 0)</f>
        <v>0</v>
      </c>
      <c r="AB3024">
        <f>IF(AND(data!G3024=2, COUNTIFS(data!A:A, data!A3024, data!G:G, 2) = data!D3024), 1, 0)</f>
        <v>0</v>
      </c>
      <c r="AC3024" t="str">
        <f>IF(AB3024=1, data!D3024, "0")</f>
        <v>0</v>
      </c>
    </row>
    <row r="3025" spans="1:29" x14ac:dyDescent="0.25">
      <c r="A3025" s="1">
        <v>343351</v>
      </c>
      <c r="B3025">
        <v>2</v>
      </c>
      <c r="C3025" s="1" t="s">
        <v>3046</v>
      </c>
      <c r="D3025">
        <v>2</v>
      </c>
      <c r="E3025">
        <v>6</v>
      </c>
      <c r="F3025">
        <v>1</v>
      </c>
      <c r="G3025">
        <v>2</v>
      </c>
      <c r="H3025">
        <v>71</v>
      </c>
      <c r="I3025">
        <v>2</v>
      </c>
      <c r="J3025">
        <v>1</v>
      </c>
      <c r="K3025">
        <v>7</v>
      </c>
      <c r="L3025">
        <v>10</v>
      </c>
      <c r="M3025">
        <v>3</v>
      </c>
      <c r="N3025">
        <v>1</v>
      </c>
      <c r="O3025">
        <v>5</v>
      </c>
      <c r="P3025">
        <v>2</v>
      </c>
      <c r="Q3025">
        <v>2.9000000000000001E-2</v>
      </c>
      <c r="R3025">
        <v>-1</v>
      </c>
      <c r="S3025">
        <v>1</v>
      </c>
      <c r="T3025">
        <v>160.30000000000001</v>
      </c>
      <c r="U3025">
        <v>67.400000000000006</v>
      </c>
      <c r="V3025">
        <v>26.23</v>
      </c>
      <c r="W3025">
        <v>0.84</v>
      </c>
      <c r="X3025">
        <v>1</v>
      </c>
      <c r="Y3025">
        <v>3</v>
      </c>
      <c r="Z3025">
        <f>IF(AND(MIN(data!D3025:'data'!K3025, data!M3025:'data'!Y3025)&gt;=0, IF(data!L3025&lt;0, FALSE, data!L3025&lt;=95),COUNTA(data!D3025:'data'!Y3025)=22), 1, 0)</f>
        <v>0</v>
      </c>
      <c r="AA3025">
        <f>IF(data!D3025=3, IF(COUNTIFS(data!A:A, data!A3025, data!G:G, "&lt;&gt;2")=0, 1, 0), 0)</f>
        <v>0</v>
      </c>
      <c r="AB3025">
        <f>IF(AND(data!G3025=2, COUNTIFS(data!A:A, data!A3025, data!G:G, 2) = data!D3025), 1, 0)</f>
        <v>0</v>
      </c>
      <c r="AC3025" t="str">
        <f>IF(AB3025=1, data!D3025, "0")</f>
        <v>0</v>
      </c>
    </row>
    <row r="3026" spans="1:29" x14ac:dyDescent="0.25">
      <c r="A3026" s="1">
        <v>344151</v>
      </c>
      <c r="B3026">
        <v>1</v>
      </c>
      <c r="C3026" s="1" t="s">
        <v>3047</v>
      </c>
      <c r="D3026">
        <v>1</v>
      </c>
      <c r="E3026">
        <v>6</v>
      </c>
      <c r="F3026">
        <v>1</v>
      </c>
      <c r="G3026">
        <v>1</v>
      </c>
      <c r="H3026">
        <v>57</v>
      </c>
      <c r="I3026">
        <v>4</v>
      </c>
      <c r="J3026">
        <v>1</v>
      </c>
      <c r="K3026">
        <v>1</v>
      </c>
      <c r="L3026">
        <v>21</v>
      </c>
      <c r="M3026">
        <v>2</v>
      </c>
      <c r="N3026">
        <v>3</v>
      </c>
      <c r="O3026">
        <v>5</v>
      </c>
      <c r="P3026">
        <v>1</v>
      </c>
      <c r="Q3026">
        <v>34.375</v>
      </c>
      <c r="R3026">
        <v>-1</v>
      </c>
      <c r="S3026">
        <v>1</v>
      </c>
      <c r="T3026">
        <v>177</v>
      </c>
      <c r="U3026">
        <v>89</v>
      </c>
      <c r="V3026">
        <v>28.408000000000001</v>
      </c>
      <c r="W3026">
        <v>-1</v>
      </c>
      <c r="X3026">
        <v>-9</v>
      </c>
      <c r="Y3026">
        <v>3</v>
      </c>
      <c r="Z3026">
        <f>IF(AND(MIN(data!D3026:'data'!K3026, data!M3026:'data'!Y3026)&gt;=0, IF(data!L3026&lt;0, FALSE, data!L3026&lt;=95),COUNTA(data!D3026:'data'!Y3026)=22), 1, 0)</f>
        <v>0</v>
      </c>
      <c r="AA3026">
        <f>IF(data!D3026=3, IF(COUNTIFS(data!A:A, data!A3026, data!G:G, "&lt;&gt;2")=0, 1, 0), 0)</f>
        <v>0</v>
      </c>
      <c r="AB3026">
        <f>IF(AND(data!G3026=2, COUNTIFS(data!A:A, data!A3026, data!G:G, 2) = data!D3026), 1, 0)</f>
        <v>0</v>
      </c>
      <c r="AC3026" t="str">
        <f>IF(AB3026=1, data!D3026, "0")</f>
        <v>0</v>
      </c>
    </row>
    <row r="3027" spans="1:29" x14ac:dyDescent="0.25">
      <c r="A3027" s="1">
        <v>344251</v>
      </c>
      <c r="B3027">
        <v>1</v>
      </c>
      <c r="C3027" s="1" t="s">
        <v>3048</v>
      </c>
      <c r="D3027">
        <v>1</v>
      </c>
      <c r="E3027">
        <v>6</v>
      </c>
      <c r="F3027">
        <v>1</v>
      </c>
      <c r="G3027">
        <v>1</v>
      </c>
      <c r="H3027">
        <v>55</v>
      </c>
      <c r="I3027">
        <v>2</v>
      </c>
      <c r="J3027">
        <v>1</v>
      </c>
      <c r="K3027">
        <v>4</v>
      </c>
      <c r="L3027">
        <v>14</v>
      </c>
      <c r="M3027">
        <v>2</v>
      </c>
      <c r="N3027">
        <v>3</v>
      </c>
      <c r="O3027">
        <v>5</v>
      </c>
      <c r="P3027">
        <v>1</v>
      </c>
      <c r="Q3027">
        <v>5.0289999999999999</v>
      </c>
      <c r="R3027">
        <v>-1</v>
      </c>
      <c r="S3027">
        <v>0</v>
      </c>
      <c r="T3027">
        <v>162.69999999999999</v>
      </c>
      <c r="U3027">
        <v>74.5</v>
      </c>
      <c r="V3027">
        <v>28.143999999999998</v>
      </c>
      <c r="W3027">
        <v>0.76900000000000002</v>
      </c>
      <c r="X3027">
        <v>2</v>
      </c>
      <c r="Y3027">
        <v>3</v>
      </c>
      <c r="Z3027">
        <f>IF(AND(MIN(data!D3027:'data'!K3027, data!M3027:'data'!Y3027)&gt;=0, IF(data!L3027&lt;0, FALSE, data!L3027&lt;=95),COUNTA(data!D3027:'data'!Y3027)=22), 1, 0)</f>
        <v>0</v>
      </c>
      <c r="AA3027">
        <f>IF(data!D3027=3, IF(COUNTIFS(data!A:A, data!A3027, data!G:G, "&lt;&gt;2")=0, 1, 0), 0)</f>
        <v>0</v>
      </c>
      <c r="AB3027">
        <f>IF(AND(data!G3027=2, COUNTIFS(data!A:A, data!A3027, data!G:G, 2) = data!D3027), 1, 0)</f>
        <v>0</v>
      </c>
      <c r="AC3027" t="str">
        <f>IF(AB3027=1, data!D3027, "0")</f>
        <v>0</v>
      </c>
    </row>
    <row r="3028" spans="1:29" x14ac:dyDescent="0.25">
      <c r="A3028" s="1">
        <v>344271</v>
      </c>
      <c r="B3028">
        <v>1</v>
      </c>
      <c r="C3028" s="1" t="s">
        <v>3049</v>
      </c>
      <c r="D3028">
        <v>1</v>
      </c>
      <c r="E3028">
        <v>6</v>
      </c>
      <c r="F3028">
        <v>1</v>
      </c>
      <c r="G3028">
        <v>1</v>
      </c>
      <c r="H3028">
        <v>59</v>
      </c>
      <c r="I3028">
        <v>5</v>
      </c>
      <c r="J3028">
        <v>1</v>
      </c>
      <c r="K3028">
        <v>4</v>
      </c>
      <c r="L3028">
        <v>19</v>
      </c>
      <c r="M3028">
        <v>2</v>
      </c>
      <c r="N3028">
        <v>1</v>
      </c>
      <c r="O3028">
        <v>5</v>
      </c>
      <c r="P3028">
        <v>1</v>
      </c>
      <c r="Q3028">
        <v>0.433</v>
      </c>
      <c r="R3028">
        <v>-1</v>
      </c>
      <c r="S3028">
        <v>0</v>
      </c>
      <c r="T3028">
        <v>170.1</v>
      </c>
      <c r="U3028">
        <v>70.900000000000006</v>
      </c>
      <c r="V3028">
        <v>24.504000000000001</v>
      </c>
      <c r="W3028">
        <v>-1</v>
      </c>
      <c r="X3028">
        <v>2</v>
      </c>
      <c r="Y3028">
        <v>1</v>
      </c>
      <c r="Z3028">
        <f>IF(AND(MIN(data!D3028:'data'!K3028, data!M3028:'data'!Y3028)&gt;=0, IF(data!L3028&lt;0, FALSE, data!L3028&lt;=95),COUNTA(data!D3028:'data'!Y3028)=22), 1, 0)</f>
        <v>0</v>
      </c>
      <c r="AA3028">
        <f>IF(data!D3028=3, IF(COUNTIFS(data!A:A, data!A3028, data!G:G, "&lt;&gt;2")=0, 1, 0), 0)</f>
        <v>0</v>
      </c>
      <c r="AB3028">
        <f>IF(AND(data!G3028=2, COUNTIFS(data!A:A, data!A3028, data!G:G, 2) = data!D3028), 1, 0)</f>
        <v>0</v>
      </c>
      <c r="AC3028" t="str">
        <f>IF(AB3028=1, data!D3028, "0")</f>
        <v>0</v>
      </c>
    </row>
    <row r="3029" spans="1:29" x14ac:dyDescent="0.25">
      <c r="A3029" s="1">
        <v>344341</v>
      </c>
      <c r="B3029">
        <v>1</v>
      </c>
      <c r="C3029" s="1" t="s">
        <v>3050</v>
      </c>
      <c r="D3029">
        <v>2</v>
      </c>
      <c r="E3029">
        <v>6</v>
      </c>
      <c r="F3029">
        <v>1</v>
      </c>
      <c r="G3029">
        <v>1</v>
      </c>
      <c r="H3029">
        <v>58</v>
      </c>
      <c r="I3029">
        <v>2</v>
      </c>
      <c r="J3029">
        <v>1</v>
      </c>
      <c r="K3029">
        <v>4</v>
      </c>
      <c r="L3029">
        <v>10</v>
      </c>
      <c r="M3029">
        <v>2</v>
      </c>
      <c r="N3029">
        <v>3</v>
      </c>
      <c r="O3029">
        <v>5</v>
      </c>
      <c r="P3029">
        <v>1</v>
      </c>
      <c r="Q3029">
        <v>3.8079999999999998</v>
      </c>
      <c r="R3029">
        <v>-1</v>
      </c>
      <c r="S3029">
        <v>0</v>
      </c>
      <c r="T3029">
        <v>178.9</v>
      </c>
      <c r="U3029">
        <v>-1</v>
      </c>
      <c r="V3029">
        <v>-1</v>
      </c>
      <c r="W3029">
        <v>1.024</v>
      </c>
      <c r="X3029">
        <v>2</v>
      </c>
      <c r="Y3029">
        <v>1</v>
      </c>
      <c r="Z3029">
        <f>IF(AND(MIN(data!D3029:'data'!K3029, data!M3029:'data'!Y3029)&gt;=0, IF(data!L3029&lt;0, FALSE, data!L3029&lt;=95),COUNTA(data!D3029:'data'!Y3029)=22), 1, 0)</f>
        <v>0</v>
      </c>
      <c r="AA3029">
        <f>IF(data!D3029=3, IF(COUNTIFS(data!A:A, data!A3029, data!G:G, "&lt;&gt;2")=0, 1, 0), 0)</f>
        <v>0</v>
      </c>
      <c r="AB3029">
        <f>IF(AND(data!G3029=2, COUNTIFS(data!A:A, data!A3029, data!G:G, 2) = data!D3029), 1, 0)</f>
        <v>0</v>
      </c>
      <c r="AC3029" t="str">
        <f>IF(AB3029=1, data!D3029, "0")</f>
        <v>0</v>
      </c>
    </row>
    <row r="3030" spans="1:29" x14ac:dyDescent="0.25">
      <c r="A3030" s="1">
        <v>344341</v>
      </c>
      <c r="B3030">
        <v>2</v>
      </c>
      <c r="C3030" s="1" t="s">
        <v>3051</v>
      </c>
      <c r="D3030">
        <v>2</v>
      </c>
      <c r="E3030">
        <v>6</v>
      </c>
      <c r="F3030">
        <v>1</v>
      </c>
      <c r="G3030">
        <v>2</v>
      </c>
      <c r="H3030">
        <v>56</v>
      </c>
      <c r="I3030">
        <v>2</v>
      </c>
      <c r="J3030">
        <v>1</v>
      </c>
      <c r="K3030">
        <v>6</v>
      </c>
      <c r="L3030">
        <v>10</v>
      </c>
      <c r="M3030">
        <v>2</v>
      </c>
      <c r="N3030">
        <v>3</v>
      </c>
      <c r="O3030">
        <v>5</v>
      </c>
      <c r="P3030">
        <v>1</v>
      </c>
      <c r="Q3030">
        <v>0.23</v>
      </c>
      <c r="R3030">
        <v>-1</v>
      </c>
      <c r="S3030">
        <v>2</v>
      </c>
      <c r="T3030">
        <v>162.1</v>
      </c>
      <c r="U3030">
        <v>-1</v>
      </c>
      <c r="V3030">
        <v>-1</v>
      </c>
      <c r="W3030">
        <v>0.84299999999999997</v>
      </c>
      <c r="X3030">
        <v>2</v>
      </c>
      <c r="Y3030">
        <v>1</v>
      </c>
      <c r="Z3030">
        <f>IF(AND(MIN(data!D3030:'data'!K3030, data!M3030:'data'!Y3030)&gt;=0, IF(data!L3030&lt;0, FALSE, data!L3030&lt;=95),COUNTA(data!D3030:'data'!Y3030)=22), 1, 0)</f>
        <v>0</v>
      </c>
      <c r="AA3030">
        <f>IF(data!D3030=3, IF(COUNTIFS(data!A:A, data!A3030, data!G:G, "&lt;&gt;2")=0, 1, 0), 0)</f>
        <v>0</v>
      </c>
      <c r="AB3030">
        <f>IF(AND(data!G3030=2, COUNTIFS(data!A:A, data!A3030, data!G:G, 2) = data!D3030), 1, 0)</f>
        <v>0</v>
      </c>
      <c r="AC3030" t="str">
        <f>IF(AB3030=1, data!D3030, "0")</f>
        <v>0</v>
      </c>
    </row>
    <row r="3031" spans="1:29" x14ac:dyDescent="0.25">
      <c r="A3031" s="1">
        <v>344351</v>
      </c>
      <c r="B3031">
        <v>1</v>
      </c>
      <c r="C3031" s="1" t="s">
        <v>3052</v>
      </c>
      <c r="D3031">
        <v>2</v>
      </c>
      <c r="E3031">
        <v>6</v>
      </c>
      <c r="F3031">
        <v>1</v>
      </c>
      <c r="G3031">
        <v>1</v>
      </c>
      <c r="H3031">
        <v>71</v>
      </c>
      <c r="I3031">
        <v>2</v>
      </c>
      <c r="J3031">
        <v>1</v>
      </c>
      <c r="K3031">
        <v>4</v>
      </c>
      <c r="L3031">
        <v>10</v>
      </c>
      <c r="M3031">
        <v>1</v>
      </c>
      <c r="N3031">
        <v>1</v>
      </c>
      <c r="O3031">
        <v>5</v>
      </c>
      <c r="P3031">
        <v>1</v>
      </c>
      <c r="Q3031">
        <v>5.7119999999999997</v>
      </c>
      <c r="R3031">
        <v>-1</v>
      </c>
      <c r="S3031">
        <v>0</v>
      </c>
      <c r="T3031">
        <v>176.7</v>
      </c>
      <c r="U3031">
        <v>80.7</v>
      </c>
      <c r="V3031">
        <v>25.846</v>
      </c>
      <c r="W3031">
        <v>0.98499999999999999</v>
      </c>
      <c r="X3031">
        <v>1</v>
      </c>
      <c r="Y3031">
        <v>3</v>
      </c>
      <c r="Z3031">
        <f>IF(AND(MIN(data!D3031:'data'!K3031, data!M3031:'data'!Y3031)&gt;=0, IF(data!L3031&lt;0, FALSE, data!L3031&lt;=95),COUNTA(data!D3031:'data'!Y3031)=22), 1, 0)</f>
        <v>0</v>
      </c>
      <c r="AA3031">
        <f>IF(data!D3031=3, IF(COUNTIFS(data!A:A, data!A3031, data!G:G, "&lt;&gt;2")=0, 1, 0), 0)</f>
        <v>0</v>
      </c>
      <c r="AB3031">
        <f>IF(AND(data!G3031=2, COUNTIFS(data!A:A, data!A3031, data!G:G, 2) = data!D3031), 1, 0)</f>
        <v>0</v>
      </c>
      <c r="AC3031" t="str">
        <f>IF(AB3031=1, data!D3031, "0")</f>
        <v>0</v>
      </c>
    </row>
    <row r="3032" spans="1:29" x14ac:dyDescent="0.25">
      <c r="A3032" s="1">
        <v>344351</v>
      </c>
      <c r="B3032">
        <v>2</v>
      </c>
      <c r="C3032" s="1" t="s">
        <v>3053</v>
      </c>
      <c r="D3032">
        <v>2</v>
      </c>
      <c r="E3032">
        <v>6</v>
      </c>
      <c r="F3032">
        <v>1</v>
      </c>
      <c r="G3032">
        <v>2</v>
      </c>
      <c r="H3032">
        <v>63</v>
      </c>
      <c r="I3032">
        <v>2</v>
      </c>
      <c r="J3032">
        <v>1</v>
      </c>
      <c r="K3032">
        <v>4</v>
      </c>
      <c r="L3032">
        <v>10</v>
      </c>
      <c r="M3032">
        <v>3</v>
      </c>
      <c r="N3032">
        <v>1</v>
      </c>
      <c r="O3032">
        <v>5</v>
      </c>
      <c r="P3032">
        <v>1</v>
      </c>
      <c r="Q3032">
        <v>3.548</v>
      </c>
      <c r="R3032">
        <v>-1</v>
      </c>
      <c r="S3032">
        <v>1</v>
      </c>
      <c r="T3032">
        <v>170.6</v>
      </c>
      <c r="U3032">
        <v>71.900000000000006</v>
      </c>
      <c r="V3032">
        <v>24.704000000000001</v>
      </c>
      <c r="W3032">
        <v>0.746</v>
      </c>
      <c r="X3032">
        <v>1</v>
      </c>
      <c r="Y3032">
        <v>1</v>
      </c>
      <c r="Z3032">
        <f>IF(AND(MIN(data!D3032:'data'!K3032, data!M3032:'data'!Y3032)&gt;=0, IF(data!L3032&lt;0, FALSE, data!L3032&lt;=95),COUNTA(data!D3032:'data'!Y3032)=22), 1, 0)</f>
        <v>0</v>
      </c>
      <c r="AA3032">
        <f>IF(data!D3032=3, IF(COUNTIFS(data!A:A, data!A3032, data!G:G, "&lt;&gt;2")=0, 1, 0), 0)</f>
        <v>0</v>
      </c>
      <c r="AB3032">
        <f>IF(AND(data!G3032=2, COUNTIFS(data!A:A, data!A3032, data!G:G, 2) = data!D3032), 1, 0)</f>
        <v>0</v>
      </c>
      <c r="AC3032" t="str">
        <f>IF(AB3032=1, data!D3032, "0")</f>
        <v>0</v>
      </c>
    </row>
    <row r="3033" spans="1:29" x14ac:dyDescent="0.25">
      <c r="A3033" s="1">
        <v>345151</v>
      </c>
      <c r="B3033">
        <v>1</v>
      </c>
      <c r="C3033" s="1" t="s">
        <v>3054</v>
      </c>
      <c r="D3033">
        <v>4</v>
      </c>
      <c r="E3033">
        <v>5</v>
      </c>
      <c r="F3033">
        <v>28</v>
      </c>
      <c r="G3033">
        <v>1</v>
      </c>
      <c r="H3033">
        <v>36</v>
      </c>
      <c r="I3033">
        <v>6</v>
      </c>
      <c r="J3033">
        <v>1</v>
      </c>
      <c r="K3033">
        <v>7</v>
      </c>
      <c r="L3033">
        <v>8</v>
      </c>
      <c r="M3033">
        <v>2</v>
      </c>
      <c r="N3033">
        <v>1</v>
      </c>
      <c r="O3033">
        <v>5</v>
      </c>
      <c r="P3033">
        <v>2</v>
      </c>
      <c r="Q3033">
        <v>0</v>
      </c>
      <c r="R3033">
        <v>-1</v>
      </c>
      <c r="S3033">
        <v>4</v>
      </c>
      <c r="T3033">
        <v>161.1</v>
      </c>
      <c r="U3033">
        <v>89.9</v>
      </c>
      <c r="V3033">
        <v>34.639000000000003</v>
      </c>
      <c r="W3033">
        <v>0.95199999999999996</v>
      </c>
      <c r="X3033">
        <v>2</v>
      </c>
      <c r="Y3033">
        <v>1</v>
      </c>
      <c r="Z3033">
        <f>IF(AND(MIN(data!D3033:'data'!K3033, data!M3033:'data'!Y3033)&gt;=0, IF(data!L3033&lt;0, FALSE, data!L3033&lt;=95),COUNTA(data!D3033:'data'!Y3033)=22), 1, 0)</f>
        <v>0</v>
      </c>
      <c r="AA3033">
        <f>IF(data!D3033=3, IF(COUNTIFS(data!A:A, data!A3033, data!G:G, "&lt;&gt;2")=0, 1, 0), 0)</f>
        <v>0</v>
      </c>
      <c r="AB3033">
        <f>IF(AND(data!G3033=2, COUNTIFS(data!A:A, data!A3033, data!G:G, 2) = data!D3033), 1, 0)</f>
        <v>0</v>
      </c>
      <c r="AC3033" t="str">
        <f>IF(AB3033=1, data!D3033, "0")</f>
        <v>0</v>
      </c>
    </row>
    <row r="3034" spans="1:29" x14ac:dyDescent="0.25">
      <c r="A3034" s="1">
        <v>345151</v>
      </c>
      <c r="B3034">
        <v>2</v>
      </c>
      <c r="C3034" s="1" t="s">
        <v>3055</v>
      </c>
      <c r="D3034">
        <v>4</v>
      </c>
      <c r="E3034">
        <v>5</v>
      </c>
      <c r="F3034">
        <v>28</v>
      </c>
      <c r="G3034">
        <v>2</v>
      </c>
      <c r="H3034">
        <v>29</v>
      </c>
      <c r="I3034">
        <v>6</v>
      </c>
      <c r="J3034">
        <v>1</v>
      </c>
      <c r="K3034">
        <v>4</v>
      </c>
      <c r="L3034">
        <v>8</v>
      </c>
      <c r="M3034">
        <v>4</v>
      </c>
      <c r="N3034">
        <v>3</v>
      </c>
      <c r="O3034">
        <v>5</v>
      </c>
      <c r="P3034">
        <v>1</v>
      </c>
      <c r="Q3034">
        <v>0.81</v>
      </c>
      <c r="R3034">
        <v>-1</v>
      </c>
      <c r="S3034">
        <v>5</v>
      </c>
      <c r="T3034">
        <v>153.4</v>
      </c>
      <c r="U3034">
        <v>88.6</v>
      </c>
      <c r="V3034">
        <v>37.652000000000001</v>
      </c>
      <c r="W3034">
        <v>0.82699999999999996</v>
      </c>
      <c r="X3034">
        <v>2</v>
      </c>
      <c r="Y3034">
        <v>1</v>
      </c>
      <c r="Z3034">
        <f>IF(AND(MIN(data!D3034:'data'!K3034, data!M3034:'data'!Y3034)&gt;=0, IF(data!L3034&lt;0, FALSE, data!L3034&lt;=95),COUNTA(data!D3034:'data'!Y3034)=22), 1, 0)</f>
        <v>0</v>
      </c>
      <c r="AA3034">
        <f>IF(data!D3034=3, IF(COUNTIFS(data!A:A, data!A3034, data!G:G, "&lt;&gt;2")=0, 1, 0), 0)</f>
        <v>0</v>
      </c>
      <c r="AB3034">
        <f>IF(AND(data!G3034=2, COUNTIFS(data!A:A, data!A3034, data!G:G, 2) = data!D3034), 1, 0)</f>
        <v>0</v>
      </c>
      <c r="AC3034" t="str">
        <f>IF(AB3034=1, data!D3034, "0")</f>
        <v>0</v>
      </c>
    </row>
    <row r="3035" spans="1:29" x14ac:dyDescent="0.25">
      <c r="A3035" s="1">
        <v>345151</v>
      </c>
      <c r="B3035">
        <v>3</v>
      </c>
      <c r="C3035" s="1" t="s">
        <v>3056</v>
      </c>
      <c r="D3035">
        <v>4</v>
      </c>
      <c r="E3035">
        <v>5</v>
      </c>
      <c r="F3035">
        <v>28</v>
      </c>
      <c r="G3035">
        <v>1</v>
      </c>
      <c r="H3035">
        <v>12</v>
      </c>
      <c r="I3035">
        <v>-1</v>
      </c>
      <c r="J3035">
        <v>1</v>
      </c>
      <c r="K3035">
        <v>-1</v>
      </c>
      <c r="L3035">
        <v>8</v>
      </c>
      <c r="M3035">
        <v>1</v>
      </c>
      <c r="N3035">
        <v>-1</v>
      </c>
      <c r="O3035">
        <v>-1</v>
      </c>
      <c r="P3035">
        <v>-1</v>
      </c>
      <c r="Q3035">
        <v>-1</v>
      </c>
      <c r="R3035">
        <v>-1</v>
      </c>
      <c r="S3035">
        <v>-2</v>
      </c>
      <c r="T3035">
        <v>148.5</v>
      </c>
      <c r="U3035">
        <v>42.3</v>
      </c>
      <c r="V3035">
        <v>19.181999999999999</v>
      </c>
      <c r="W3035">
        <v>-1</v>
      </c>
      <c r="X3035">
        <v>1</v>
      </c>
      <c r="Y3035">
        <v>1</v>
      </c>
      <c r="Z3035">
        <f>IF(AND(MIN(data!D3035:'data'!K3035, data!M3035:'data'!Y3035)&gt;=0, IF(data!L3035&lt;0, FALSE, data!L3035&lt;=95),COUNTA(data!D3035:'data'!Y3035)=22), 1, 0)</f>
        <v>0</v>
      </c>
      <c r="AA3035">
        <f>IF(data!D3035=3, IF(COUNTIFS(data!A:A, data!A3035, data!G:G, "&lt;&gt;2")=0, 1, 0), 0)</f>
        <v>0</v>
      </c>
      <c r="AB3035">
        <f>IF(AND(data!G3035=2, COUNTIFS(data!A:A, data!A3035, data!G:G, 2) = data!D3035), 1, 0)</f>
        <v>0</v>
      </c>
      <c r="AC3035" t="str">
        <f>IF(AB3035=1, data!D3035, "0")</f>
        <v>0</v>
      </c>
    </row>
    <row r="3036" spans="1:29" x14ac:dyDescent="0.25">
      <c r="A3036" s="1">
        <v>345151</v>
      </c>
      <c r="B3036">
        <v>4</v>
      </c>
      <c r="C3036" s="1" t="s">
        <v>3057</v>
      </c>
      <c r="D3036">
        <v>4</v>
      </c>
      <c r="E3036">
        <v>5</v>
      </c>
      <c r="F3036">
        <v>28</v>
      </c>
      <c r="G3036">
        <v>2</v>
      </c>
      <c r="H3036">
        <v>9</v>
      </c>
      <c r="I3036">
        <v>-1</v>
      </c>
      <c r="J3036">
        <v>1</v>
      </c>
      <c r="K3036">
        <v>-1</v>
      </c>
      <c r="L3036">
        <v>8</v>
      </c>
      <c r="M3036">
        <v>3</v>
      </c>
      <c r="N3036">
        <v>-1</v>
      </c>
      <c r="O3036">
        <v>-1</v>
      </c>
      <c r="P3036">
        <v>-1</v>
      </c>
      <c r="Q3036">
        <v>-1</v>
      </c>
      <c r="R3036">
        <v>-1</v>
      </c>
      <c r="S3036">
        <v>-2</v>
      </c>
      <c r="T3036">
        <v>120.5</v>
      </c>
      <c r="U3036">
        <v>23.9</v>
      </c>
      <c r="V3036">
        <v>16.46</v>
      </c>
      <c r="W3036">
        <v>-1</v>
      </c>
      <c r="X3036">
        <v>1</v>
      </c>
      <c r="Y3036">
        <v>3</v>
      </c>
      <c r="Z3036">
        <f>IF(AND(MIN(data!D3036:'data'!K3036, data!M3036:'data'!Y3036)&gt;=0, IF(data!L3036&lt;0, FALSE, data!L3036&lt;=95),COUNTA(data!D3036:'data'!Y3036)=22), 1, 0)</f>
        <v>0</v>
      </c>
      <c r="AA3036">
        <f>IF(data!D3036=3, IF(COUNTIFS(data!A:A, data!A3036, data!G:G, "&lt;&gt;2")=0, 1, 0), 0)</f>
        <v>0</v>
      </c>
      <c r="AB3036">
        <f>IF(AND(data!G3036=2, COUNTIFS(data!A:A, data!A3036, data!G:G, 2) = data!D3036), 1, 0)</f>
        <v>0</v>
      </c>
      <c r="AC3036" t="str">
        <f>IF(AB3036=1, data!D3036, "0")</f>
        <v>0</v>
      </c>
    </row>
    <row r="3037" spans="1:29" x14ac:dyDescent="0.25">
      <c r="A3037" s="1">
        <v>345181</v>
      </c>
      <c r="B3037">
        <v>1</v>
      </c>
      <c r="C3037" s="1" t="s">
        <v>3058</v>
      </c>
      <c r="D3037">
        <v>3</v>
      </c>
      <c r="E3037">
        <v>5</v>
      </c>
      <c r="F3037">
        <v>28</v>
      </c>
      <c r="G3037">
        <v>2</v>
      </c>
      <c r="H3037">
        <v>35</v>
      </c>
      <c r="I3037">
        <v>2</v>
      </c>
      <c r="J3037">
        <v>1</v>
      </c>
      <c r="K3037">
        <v>4</v>
      </c>
      <c r="L3037">
        <v>9</v>
      </c>
      <c r="M3037">
        <v>1</v>
      </c>
      <c r="N3037">
        <v>1</v>
      </c>
      <c r="O3037">
        <v>5</v>
      </c>
      <c r="P3037">
        <v>1</v>
      </c>
      <c r="Q3037">
        <v>0.40300000000000002</v>
      </c>
      <c r="R3037">
        <v>-1</v>
      </c>
      <c r="S3037">
        <v>0</v>
      </c>
      <c r="T3037">
        <v>174.2</v>
      </c>
      <c r="U3037">
        <v>118.3</v>
      </c>
      <c r="V3037">
        <v>38.984000000000002</v>
      </c>
      <c r="W3037">
        <v>0.92</v>
      </c>
      <c r="X3037">
        <v>2</v>
      </c>
      <c r="Y3037">
        <v>1</v>
      </c>
      <c r="Z3037">
        <f>IF(AND(MIN(data!D3037:'data'!K3037, data!M3037:'data'!Y3037)&gt;=0, IF(data!L3037&lt;0, FALSE, data!L3037&lt;=95),COUNTA(data!D3037:'data'!Y3037)=22), 1, 0)</f>
        <v>0</v>
      </c>
      <c r="AA3037">
        <f>IF(data!D3037=3, IF(COUNTIFS(data!A:A, data!A3037, data!G:G, "&lt;&gt;2")=0, 1, 0), 0)</f>
        <v>0</v>
      </c>
      <c r="AB3037">
        <f>IF(AND(data!G3037=2, COUNTIFS(data!A:A, data!A3037, data!G:G, 2) = data!D3037), 1, 0)</f>
        <v>0</v>
      </c>
      <c r="AC3037" t="str">
        <f>IF(AB3037=1, data!D3037, "0")</f>
        <v>0</v>
      </c>
    </row>
    <row r="3038" spans="1:29" x14ac:dyDescent="0.25">
      <c r="A3038" s="1">
        <v>345181</v>
      </c>
      <c r="B3038">
        <v>2</v>
      </c>
      <c r="C3038" s="1" t="s">
        <v>3059</v>
      </c>
      <c r="D3038">
        <v>3</v>
      </c>
      <c r="E3038">
        <v>5</v>
      </c>
      <c r="F3038">
        <v>28</v>
      </c>
      <c r="G3038">
        <v>2</v>
      </c>
      <c r="H3038">
        <v>9</v>
      </c>
      <c r="I3038">
        <v>-1</v>
      </c>
      <c r="J3038">
        <v>1</v>
      </c>
      <c r="K3038">
        <v>-1</v>
      </c>
      <c r="L3038">
        <v>9</v>
      </c>
      <c r="M3038">
        <v>3</v>
      </c>
      <c r="N3038">
        <v>-1</v>
      </c>
      <c r="O3038">
        <v>-1</v>
      </c>
      <c r="P3038">
        <v>-1</v>
      </c>
      <c r="Q3038">
        <v>-1</v>
      </c>
      <c r="R3038">
        <v>-1</v>
      </c>
      <c r="S3038">
        <v>-2</v>
      </c>
      <c r="T3038">
        <v>153.80000000000001</v>
      </c>
      <c r="U3038">
        <v>66.3</v>
      </c>
      <c r="V3038">
        <v>28.029</v>
      </c>
      <c r="W3038">
        <v>-1</v>
      </c>
      <c r="X3038">
        <v>2</v>
      </c>
      <c r="Y3038">
        <v>1</v>
      </c>
      <c r="Z3038">
        <f>IF(AND(MIN(data!D3038:'data'!K3038, data!M3038:'data'!Y3038)&gt;=0, IF(data!L3038&lt;0, FALSE, data!L3038&lt;=95),COUNTA(data!D3038:'data'!Y3038)=22), 1, 0)</f>
        <v>0</v>
      </c>
      <c r="AA3038">
        <f>IF(data!D3038=3, IF(COUNTIFS(data!A:A, data!A3038, data!G:G, "&lt;&gt;2")=0, 1, 0), 0)</f>
        <v>0</v>
      </c>
      <c r="AB3038">
        <f>IF(AND(data!G3038=2, COUNTIFS(data!A:A, data!A3038, data!G:G, 2) = data!D3038), 1, 0)</f>
        <v>0</v>
      </c>
      <c r="AC3038" t="str">
        <f>IF(AB3038=1, data!D3038, "0")</f>
        <v>0</v>
      </c>
    </row>
    <row r="3039" spans="1:29" x14ac:dyDescent="0.25">
      <c r="A3039" s="1">
        <v>345181</v>
      </c>
      <c r="B3039">
        <v>3</v>
      </c>
      <c r="C3039" s="1" t="s">
        <v>3060</v>
      </c>
      <c r="D3039">
        <v>3</v>
      </c>
      <c r="E3039">
        <v>5</v>
      </c>
      <c r="F3039">
        <v>28</v>
      </c>
      <c r="G3039">
        <v>1</v>
      </c>
      <c r="H3039">
        <v>6</v>
      </c>
      <c r="I3039">
        <v>-1</v>
      </c>
      <c r="J3039">
        <v>1</v>
      </c>
      <c r="K3039">
        <v>-1</v>
      </c>
      <c r="L3039">
        <v>9</v>
      </c>
      <c r="M3039">
        <v>1</v>
      </c>
      <c r="N3039">
        <v>-1</v>
      </c>
      <c r="O3039">
        <v>-1</v>
      </c>
      <c r="P3039">
        <v>-1</v>
      </c>
      <c r="Q3039">
        <v>-1</v>
      </c>
      <c r="R3039">
        <v>-1</v>
      </c>
      <c r="S3039">
        <v>-2</v>
      </c>
      <c r="T3039">
        <v>137.9</v>
      </c>
      <c r="U3039">
        <v>44.7</v>
      </c>
      <c r="V3039">
        <v>23.506</v>
      </c>
      <c r="W3039">
        <v>-1</v>
      </c>
      <c r="X3039">
        <v>-2</v>
      </c>
      <c r="Y3039">
        <v>-2</v>
      </c>
      <c r="Z3039">
        <f>IF(AND(MIN(data!D3039:'data'!K3039, data!M3039:'data'!Y3039)&gt;=0, IF(data!L3039&lt;0, FALSE, data!L3039&lt;=95),COUNTA(data!D3039:'data'!Y3039)=22), 1, 0)</f>
        <v>0</v>
      </c>
      <c r="AA3039">
        <f>IF(data!D3039=3, IF(COUNTIFS(data!A:A, data!A3039, data!G:G, "&lt;&gt;2")=0, 1, 0), 0)</f>
        <v>0</v>
      </c>
      <c r="AB3039">
        <f>IF(AND(data!G3039=2, COUNTIFS(data!A:A, data!A3039, data!G:G, 2) = data!D3039), 1, 0)</f>
        <v>0</v>
      </c>
      <c r="AC3039" t="str">
        <f>IF(AB3039=1, data!D3039, "0")</f>
        <v>0</v>
      </c>
    </row>
    <row r="3040" spans="1:29" x14ac:dyDescent="0.25">
      <c r="A3040" s="1">
        <v>345201</v>
      </c>
      <c r="B3040">
        <v>1</v>
      </c>
      <c r="C3040" s="1" t="s">
        <v>3061</v>
      </c>
      <c r="D3040">
        <v>2</v>
      </c>
      <c r="E3040">
        <v>5</v>
      </c>
      <c r="F3040">
        <v>28</v>
      </c>
      <c r="G3040">
        <v>1</v>
      </c>
      <c r="H3040">
        <v>35</v>
      </c>
      <c r="I3040">
        <v>2</v>
      </c>
      <c r="J3040">
        <v>1</v>
      </c>
      <c r="K3040">
        <v>3</v>
      </c>
      <c r="L3040">
        <v>22</v>
      </c>
      <c r="M3040">
        <v>2</v>
      </c>
      <c r="N3040">
        <v>4</v>
      </c>
      <c r="O3040">
        <v>1</v>
      </c>
      <c r="P3040">
        <v>1</v>
      </c>
      <c r="Q3040">
        <v>81.63</v>
      </c>
      <c r="R3040">
        <v>-1</v>
      </c>
      <c r="S3040">
        <v>0</v>
      </c>
      <c r="T3040">
        <v>175.3</v>
      </c>
      <c r="U3040">
        <v>103.4</v>
      </c>
      <c r="V3040">
        <v>33.648000000000003</v>
      </c>
      <c r="W3040">
        <v>-1</v>
      </c>
      <c r="X3040">
        <v>2</v>
      </c>
      <c r="Y3040">
        <v>1</v>
      </c>
      <c r="Z3040">
        <f>IF(AND(MIN(data!D3040:'data'!K3040, data!M3040:'data'!Y3040)&gt;=0, IF(data!L3040&lt;0, FALSE, data!L3040&lt;=95),COUNTA(data!D3040:'data'!Y3040)=22), 1, 0)</f>
        <v>0</v>
      </c>
      <c r="AA3040">
        <f>IF(data!D3040=3, IF(COUNTIFS(data!A:A, data!A3040, data!G:G, "&lt;&gt;2")=0, 1, 0), 0)</f>
        <v>0</v>
      </c>
      <c r="AB3040">
        <f>IF(AND(data!G3040=2, COUNTIFS(data!A:A, data!A3040, data!G:G, 2) = data!D3040), 1, 0)</f>
        <v>0</v>
      </c>
      <c r="AC3040" t="str">
        <f>IF(AB3040=1, data!D3040, "0")</f>
        <v>0</v>
      </c>
    </row>
    <row r="3041" spans="1:29" x14ac:dyDescent="0.25">
      <c r="A3041" s="1">
        <v>345201</v>
      </c>
      <c r="B3041">
        <v>2</v>
      </c>
      <c r="C3041" s="1" t="s">
        <v>3062</v>
      </c>
      <c r="D3041">
        <v>2</v>
      </c>
      <c r="E3041">
        <v>5</v>
      </c>
      <c r="F3041">
        <v>28</v>
      </c>
      <c r="G3041">
        <v>2</v>
      </c>
      <c r="H3041">
        <v>34</v>
      </c>
      <c r="I3041">
        <v>2</v>
      </c>
      <c r="J3041">
        <v>1</v>
      </c>
      <c r="K3041">
        <v>1</v>
      </c>
      <c r="L3041">
        <v>22</v>
      </c>
      <c r="M3041">
        <v>2</v>
      </c>
      <c r="N3041">
        <v>1</v>
      </c>
      <c r="O3041">
        <v>5</v>
      </c>
      <c r="P3041">
        <v>1</v>
      </c>
      <c r="Q3041">
        <v>1.5580000000000001</v>
      </c>
      <c r="R3041">
        <v>-1</v>
      </c>
      <c r="S3041">
        <v>0</v>
      </c>
      <c r="T3041">
        <v>173.1</v>
      </c>
      <c r="U3041">
        <v>86.7</v>
      </c>
      <c r="V3041">
        <v>28.934999999999999</v>
      </c>
      <c r="W3041">
        <v>0.79800000000000004</v>
      </c>
      <c r="X3041">
        <v>2</v>
      </c>
      <c r="Y3041">
        <v>1</v>
      </c>
      <c r="Z3041">
        <f>IF(AND(MIN(data!D3041:'data'!K3041, data!M3041:'data'!Y3041)&gt;=0, IF(data!L3041&lt;0, FALSE, data!L3041&lt;=95),COUNTA(data!D3041:'data'!Y3041)=22), 1, 0)</f>
        <v>0</v>
      </c>
      <c r="AA3041">
        <f>IF(data!D3041=3, IF(COUNTIFS(data!A:A, data!A3041, data!G:G, "&lt;&gt;2")=0, 1, 0), 0)</f>
        <v>0</v>
      </c>
      <c r="AB3041">
        <f>IF(AND(data!G3041=2, COUNTIFS(data!A:A, data!A3041, data!G:G, 2) = data!D3041), 1, 0)</f>
        <v>0</v>
      </c>
      <c r="AC3041" t="str">
        <f>IF(AB3041=1, data!D3041, "0")</f>
        <v>0</v>
      </c>
    </row>
    <row r="3042" spans="1:29" x14ac:dyDescent="0.25">
      <c r="A3042" s="1">
        <v>345251</v>
      </c>
      <c r="B3042">
        <v>1</v>
      </c>
      <c r="C3042" s="1" t="s">
        <v>3063</v>
      </c>
      <c r="D3042">
        <v>2</v>
      </c>
      <c r="E3042">
        <v>5</v>
      </c>
      <c r="F3042">
        <v>28</v>
      </c>
      <c r="G3042">
        <v>1</v>
      </c>
      <c r="H3042">
        <v>65</v>
      </c>
      <c r="I3042">
        <v>2</v>
      </c>
      <c r="J3042">
        <v>1</v>
      </c>
      <c r="K3042">
        <v>2</v>
      </c>
      <c r="L3042">
        <v>12</v>
      </c>
      <c r="M3042">
        <v>1</v>
      </c>
      <c r="N3042">
        <v>1</v>
      </c>
      <c r="O3042">
        <v>5</v>
      </c>
      <c r="P3042">
        <v>1</v>
      </c>
      <c r="Q3042">
        <v>1.2689999999999999</v>
      </c>
      <c r="R3042">
        <v>-1</v>
      </c>
      <c r="S3042">
        <v>0</v>
      </c>
      <c r="T3042">
        <v>169.3</v>
      </c>
      <c r="U3042">
        <v>80.099999999999994</v>
      </c>
      <c r="V3042">
        <v>27.946000000000002</v>
      </c>
      <c r="W3042">
        <v>0.92600000000000005</v>
      </c>
      <c r="X3042">
        <v>1</v>
      </c>
      <c r="Y3042">
        <v>3</v>
      </c>
      <c r="Z3042">
        <f>IF(AND(MIN(data!D3042:'data'!K3042, data!M3042:'data'!Y3042)&gt;=0, IF(data!L3042&lt;0, FALSE, data!L3042&lt;=95),COUNTA(data!D3042:'data'!Y3042)=22), 1, 0)</f>
        <v>0</v>
      </c>
      <c r="AA3042">
        <f>IF(data!D3042=3, IF(COUNTIFS(data!A:A, data!A3042, data!G:G, "&lt;&gt;2")=0, 1, 0), 0)</f>
        <v>0</v>
      </c>
      <c r="AB3042">
        <f>IF(AND(data!G3042=2, COUNTIFS(data!A:A, data!A3042, data!G:G, 2) = data!D3042), 1, 0)</f>
        <v>0</v>
      </c>
      <c r="AC3042" t="str">
        <f>IF(AB3042=1, data!D3042, "0")</f>
        <v>0</v>
      </c>
    </row>
    <row r="3043" spans="1:29" x14ac:dyDescent="0.25">
      <c r="A3043" s="1">
        <v>345251</v>
      </c>
      <c r="B3043">
        <v>2</v>
      </c>
      <c r="C3043" s="1" t="s">
        <v>3064</v>
      </c>
      <c r="D3043">
        <v>2</v>
      </c>
      <c r="E3043">
        <v>5</v>
      </c>
      <c r="F3043">
        <v>28</v>
      </c>
      <c r="G3043">
        <v>2</v>
      </c>
      <c r="H3043">
        <v>66</v>
      </c>
      <c r="I3043">
        <v>2</v>
      </c>
      <c r="J3043">
        <v>1</v>
      </c>
      <c r="K3043">
        <v>7</v>
      </c>
      <c r="L3043">
        <v>12</v>
      </c>
      <c r="M3043">
        <v>2</v>
      </c>
      <c r="N3043">
        <v>2</v>
      </c>
      <c r="O3043">
        <v>5</v>
      </c>
      <c r="P3043">
        <v>2</v>
      </c>
      <c r="Q3043">
        <v>0</v>
      </c>
      <c r="R3043">
        <v>-1</v>
      </c>
      <c r="S3043">
        <v>1</v>
      </c>
      <c r="T3043">
        <v>159.4</v>
      </c>
      <c r="U3043">
        <v>74.5</v>
      </c>
      <c r="V3043">
        <v>29.321000000000002</v>
      </c>
      <c r="W3043">
        <v>0.82</v>
      </c>
      <c r="X3043">
        <v>2</v>
      </c>
      <c r="Y3043">
        <v>1</v>
      </c>
      <c r="Z3043">
        <f>IF(AND(MIN(data!D3043:'data'!K3043, data!M3043:'data'!Y3043)&gt;=0, IF(data!L3043&lt;0, FALSE, data!L3043&lt;=95),COUNTA(data!D3043:'data'!Y3043)=22), 1, 0)</f>
        <v>0</v>
      </c>
      <c r="AA3043">
        <f>IF(data!D3043=3, IF(COUNTIFS(data!A:A, data!A3043, data!G:G, "&lt;&gt;2")=0, 1, 0), 0)</f>
        <v>0</v>
      </c>
      <c r="AB3043">
        <f>IF(AND(data!G3043=2, COUNTIFS(data!A:A, data!A3043, data!G:G, 2) = data!D3043), 1, 0)</f>
        <v>0</v>
      </c>
      <c r="AC3043" t="str">
        <f>IF(AB3043=1, data!D3043, "0")</f>
        <v>0</v>
      </c>
    </row>
    <row r="3044" spans="1:29" x14ac:dyDescent="0.25">
      <c r="A3044" s="1">
        <v>345341</v>
      </c>
      <c r="B3044">
        <v>1</v>
      </c>
      <c r="C3044" s="1" t="s">
        <v>3065</v>
      </c>
      <c r="D3044">
        <v>2</v>
      </c>
      <c r="E3044">
        <v>5</v>
      </c>
      <c r="F3044">
        <v>28</v>
      </c>
      <c r="G3044">
        <v>1</v>
      </c>
      <c r="H3044">
        <v>52</v>
      </c>
      <c r="I3044">
        <v>2</v>
      </c>
      <c r="J3044">
        <v>1</v>
      </c>
      <c r="K3044">
        <v>3</v>
      </c>
      <c r="L3044">
        <v>22</v>
      </c>
      <c r="M3044">
        <v>1</v>
      </c>
      <c r="N3044">
        <v>1</v>
      </c>
      <c r="O3044">
        <v>5</v>
      </c>
      <c r="P3044">
        <v>1</v>
      </c>
      <c r="Q3044">
        <v>18.065100000000001</v>
      </c>
      <c r="R3044">
        <v>-1</v>
      </c>
      <c r="S3044">
        <v>0</v>
      </c>
      <c r="T3044">
        <v>177.6</v>
      </c>
      <c r="U3044">
        <v>80.400000000000006</v>
      </c>
      <c r="V3044">
        <v>25.49</v>
      </c>
      <c r="W3044">
        <v>0.877</v>
      </c>
      <c r="X3044">
        <v>-8</v>
      </c>
      <c r="Y3044">
        <v>3</v>
      </c>
      <c r="Z3044">
        <f>IF(AND(MIN(data!D3044:'data'!K3044, data!M3044:'data'!Y3044)&gt;=0, IF(data!L3044&lt;0, FALSE, data!L3044&lt;=95),COUNTA(data!D3044:'data'!Y3044)=22), 1, 0)</f>
        <v>0</v>
      </c>
      <c r="AA3044">
        <f>IF(data!D3044=3, IF(COUNTIFS(data!A:A, data!A3044, data!G:G, "&lt;&gt;2")=0, 1, 0), 0)</f>
        <v>0</v>
      </c>
      <c r="AB3044">
        <f>IF(AND(data!G3044=2, COUNTIFS(data!A:A, data!A3044, data!G:G, 2) = data!D3044), 1, 0)</f>
        <v>0</v>
      </c>
      <c r="AC3044" t="str">
        <f>IF(AB3044=1, data!D3044, "0")</f>
        <v>0</v>
      </c>
    </row>
    <row r="3045" spans="1:29" x14ac:dyDescent="0.25">
      <c r="A3045" s="1">
        <v>345341</v>
      </c>
      <c r="B3045">
        <v>2</v>
      </c>
      <c r="C3045" s="1" t="s">
        <v>3066</v>
      </c>
      <c r="D3045">
        <v>2</v>
      </c>
      <c r="E3045">
        <v>5</v>
      </c>
      <c r="F3045">
        <v>28</v>
      </c>
      <c r="G3045">
        <v>2</v>
      </c>
      <c r="H3045">
        <v>48</v>
      </c>
      <c r="I3045">
        <v>2</v>
      </c>
      <c r="J3045">
        <v>1</v>
      </c>
      <c r="K3045">
        <v>1</v>
      </c>
      <c r="L3045">
        <v>22</v>
      </c>
      <c r="M3045">
        <v>2</v>
      </c>
      <c r="N3045">
        <v>1</v>
      </c>
      <c r="O3045">
        <v>5</v>
      </c>
      <c r="P3045">
        <v>1</v>
      </c>
      <c r="Q3045">
        <v>3</v>
      </c>
      <c r="R3045">
        <v>-1</v>
      </c>
      <c r="S3045">
        <v>0</v>
      </c>
      <c r="T3045">
        <v>173.3</v>
      </c>
      <c r="U3045">
        <v>67.599999999999994</v>
      </c>
      <c r="V3045">
        <v>22.509</v>
      </c>
      <c r="W3045">
        <v>0.81699999999999995</v>
      </c>
      <c r="X3045">
        <v>2</v>
      </c>
      <c r="Y3045">
        <v>3</v>
      </c>
      <c r="Z3045">
        <f>IF(AND(MIN(data!D3045:'data'!K3045, data!M3045:'data'!Y3045)&gt;=0, IF(data!L3045&lt;0, FALSE, data!L3045&lt;=95),COUNTA(data!D3045:'data'!Y3045)=22), 1, 0)</f>
        <v>0</v>
      </c>
      <c r="AA3045">
        <f>IF(data!D3045=3, IF(COUNTIFS(data!A:A, data!A3045, data!G:G, "&lt;&gt;2")=0, 1, 0), 0)</f>
        <v>0</v>
      </c>
      <c r="AB3045">
        <f>IF(AND(data!G3045=2, COUNTIFS(data!A:A, data!A3045, data!G:G, 2) = data!D3045), 1, 0)</f>
        <v>0</v>
      </c>
      <c r="AC3045" t="str">
        <f>IF(AB3045=1, data!D3045, "0")</f>
        <v>0</v>
      </c>
    </row>
    <row r="3046" spans="1:29" x14ac:dyDescent="0.25">
      <c r="A3046" s="1">
        <v>345371</v>
      </c>
      <c r="B3046">
        <v>1</v>
      </c>
      <c r="C3046" s="1" t="s">
        <v>3067</v>
      </c>
      <c r="D3046">
        <v>1</v>
      </c>
      <c r="E3046">
        <v>5</v>
      </c>
      <c r="F3046">
        <v>28</v>
      </c>
      <c r="G3046">
        <v>2</v>
      </c>
      <c r="H3046">
        <v>53</v>
      </c>
      <c r="I3046">
        <v>5</v>
      </c>
      <c r="J3046">
        <v>1</v>
      </c>
      <c r="K3046">
        <v>1</v>
      </c>
      <c r="L3046">
        <v>11</v>
      </c>
      <c r="M3046">
        <v>2</v>
      </c>
      <c r="N3046">
        <v>1</v>
      </c>
      <c r="O3046">
        <v>5</v>
      </c>
      <c r="P3046">
        <v>1</v>
      </c>
      <c r="Q3046">
        <v>10.779</v>
      </c>
      <c r="R3046">
        <v>-1</v>
      </c>
      <c r="S3046">
        <v>0</v>
      </c>
      <c r="T3046">
        <v>166.4</v>
      </c>
      <c r="U3046">
        <v>66.5</v>
      </c>
      <c r="V3046">
        <v>24.016999999999999</v>
      </c>
      <c r="W3046">
        <v>0.78900000000000003</v>
      </c>
      <c r="X3046">
        <v>1</v>
      </c>
      <c r="Y3046">
        <v>3</v>
      </c>
      <c r="Z3046">
        <f>IF(AND(MIN(data!D3046:'data'!K3046, data!M3046:'data'!Y3046)&gt;=0, IF(data!L3046&lt;0, FALSE, data!L3046&lt;=95),COUNTA(data!D3046:'data'!Y3046)=22), 1, 0)</f>
        <v>0</v>
      </c>
      <c r="AA3046">
        <f>IF(data!D3046=3, IF(COUNTIFS(data!A:A, data!A3046, data!G:G, "&lt;&gt;2")=0, 1, 0), 0)</f>
        <v>0</v>
      </c>
      <c r="AB3046">
        <f>IF(AND(data!G3046=2, COUNTIFS(data!A:A, data!A3046, data!G:G, 2) = data!D3046), 1, 0)</f>
        <v>1</v>
      </c>
      <c r="AC3046">
        <f>IF(AB3046=1, data!D3046, "0")</f>
        <v>1</v>
      </c>
    </row>
    <row r="3047" spans="1:29" x14ac:dyDescent="0.25">
      <c r="A3047" s="1">
        <v>346051</v>
      </c>
      <c r="B3047">
        <v>1</v>
      </c>
      <c r="C3047" s="1" t="s">
        <v>3068</v>
      </c>
      <c r="D3047">
        <v>4</v>
      </c>
      <c r="E3047">
        <v>1</v>
      </c>
      <c r="F3047">
        <v>9</v>
      </c>
      <c r="G3047">
        <v>2</v>
      </c>
      <c r="H3047">
        <v>36</v>
      </c>
      <c r="I3047">
        <v>6</v>
      </c>
      <c r="J3047">
        <v>1</v>
      </c>
      <c r="K3047">
        <v>4</v>
      </c>
      <c r="L3047">
        <v>7</v>
      </c>
      <c r="M3047">
        <v>2</v>
      </c>
      <c r="N3047">
        <v>4</v>
      </c>
      <c r="O3047">
        <v>1</v>
      </c>
      <c r="P3047">
        <v>1</v>
      </c>
      <c r="Q3047">
        <v>10.5</v>
      </c>
      <c r="R3047">
        <v>-1</v>
      </c>
      <c r="S3047">
        <v>2</v>
      </c>
      <c r="T3047">
        <v>154</v>
      </c>
      <c r="U3047">
        <v>41.8</v>
      </c>
      <c r="V3047">
        <v>17.625</v>
      </c>
      <c r="W3047">
        <v>0.77900000000000003</v>
      </c>
      <c r="X3047">
        <v>3</v>
      </c>
      <c r="Y3047">
        <v>2</v>
      </c>
      <c r="Z3047">
        <f>IF(AND(MIN(data!D3047:'data'!K3047, data!M3047:'data'!Y3047)&gt;=0, IF(data!L3047&lt;0, FALSE, data!L3047&lt;=95),COUNTA(data!D3047:'data'!Y3047)=22), 1, 0)</f>
        <v>0</v>
      </c>
      <c r="AA3047">
        <f>IF(data!D3047=3, IF(COUNTIFS(data!A:A, data!A3047, data!G:G, "&lt;&gt;2")=0, 1, 0), 0)</f>
        <v>0</v>
      </c>
      <c r="AB3047">
        <f>IF(AND(data!G3047=2, COUNTIFS(data!A:A, data!A3047, data!G:G, 2) = data!D3047), 1, 0)</f>
        <v>0</v>
      </c>
      <c r="AC3047" t="str">
        <f>IF(AB3047=1, data!D3047, "0")</f>
        <v>0</v>
      </c>
    </row>
    <row r="3048" spans="1:29" x14ac:dyDescent="0.25">
      <c r="A3048" s="1">
        <v>346051</v>
      </c>
      <c r="B3048">
        <v>2</v>
      </c>
      <c r="C3048" s="1" t="s">
        <v>3069</v>
      </c>
      <c r="D3048">
        <v>4</v>
      </c>
      <c r="E3048">
        <v>1</v>
      </c>
      <c r="F3048">
        <v>9</v>
      </c>
      <c r="G3048">
        <v>1</v>
      </c>
      <c r="H3048">
        <v>38</v>
      </c>
      <c r="I3048">
        <v>6</v>
      </c>
      <c r="J3048">
        <v>1</v>
      </c>
      <c r="K3048">
        <v>5</v>
      </c>
      <c r="L3048">
        <v>7</v>
      </c>
      <c r="M3048">
        <v>4</v>
      </c>
      <c r="N3048">
        <v>4</v>
      </c>
      <c r="O3048">
        <v>3</v>
      </c>
      <c r="P3048">
        <v>1</v>
      </c>
      <c r="Q3048">
        <v>30.25</v>
      </c>
      <c r="R3048">
        <v>-1</v>
      </c>
      <c r="S3048">
        <v>12</v>
      </c>
      <c r="T3048">
        <v>178.4</v>
      </c>
      <c r="U3048">
        <v>95.4</v>
      </c>
      <c r="V3048">
        <v>29.975000000000001</v>
      </c>
      <c r="W3048">
        <v>0.94699999999999995</v>
      </c>
      <c r="X3048">
        <v>2</v>
      </c>
      <c r="Y3048">
        <v>1</v>
      </c>
      <c r="Z3048">
        <f>IF(AND(MIN(data!D3048:'data'!K3048, data!M3048:'data'!Y3048)&gt;=0, IF(data!L3048&lt;0, FALSE, data!L3048&lt;=95),COUNTA(data!D3048:'data'!Y3048)=22), 1, 0)</f>
        <v>0</v>
      </c>
      <c r="AA3048">
        <f>IF(data!D3048=3, IF(COUNTIFS(data!A:A, data!A3048, data!G:G, "&lt;&gt;2")=0, 1, 0), 0)</f>
        <v>0</v>
      </c>
      <c r="AB3048">
        <f>IF(AND(data!G3048=2, COUNTIFS(data!A:A, data!A3048, data!G:G, 2) = data!D3048), 1, 0)</f>
        <v>0</v>
      </c>
      <c r="AC3048" t="str">
        <f>IF(AB3048=1, data!D3048, "0")</f>
        <v>0</v>
      </c>
    </row>
    <row r="3049" spans="1:29" x14ac:dyDescent="0.25">
      <c r="A3049" s="1">
        <v>346051</v>
      </c>
      <c r="B3049">
        <v>3</v>
      </c>
      <c r="C3049" s="1" t="s">
        <v>3070</v>
      </c>
      <c r="D3049">
        <v>4</v>
      </c>
      <c r="E3049">
        <v>1</v>
      </c>
      <c r="F3049">
        <v>9</v>
      </c>
      <c r="G3049">
        <v>2</v>
      </c>
      <c r="H3049">
        <v>1</v>
      </c>
      <c r="I3049">
        <v>-1</v>
      </c>
      <c r="J3049">
        <v>1</v>
      </c>
      <c r="K3049">
        <v>-1</v>
      </c>
      <c r="L3049">
        <v>7</v>
      </c>
      <c r="M3049">
        <v>1</v>
      </c>
      <c r="N3049">
        <v>-1</v>
      </c>
      <c r="O3049">
        <v>-1</v>
      </c>
      <c r="P3049">
        <v>-1</v>
      </c>
      <c r="Q3049">
        <v>-1</v>
      </c>
      <c r="R3049">
        <v>-1</v>
      </c>
      <c r="S3049">
        <v>-2</v>
      </c>
      <c r="T3049">
        <v>-1</v>
      </c>
      <c r="U3049">
        <v>11.8</v>
      </c>
      <c r="V3049">
        <v>-1</v>
      </c>
      <c r="W3049">
        <v>-1</v>
      </c>
      <c r="X3049">
        <v>-2</v>
      </c>
      <c r="Y3049">
        <v>-2</v>
      </c>
      <c r="Z3049">
        <f>IF(AND(MIN(data!D3049:'data'!K3049, data!M3049:'data'!Y3049)&gt;=0, IF(data!L3049&lt;0, FALSE, data!L3049&lt;=95),COUNTA(data!D3049:'data'!Y3049)=22), 1, 0)</f>
        <v>0</v>
      </c>
      <c r="AA3049">
        <f>IF(data!D3049=3, IF(COUNTIFS(data!A:A, data!A3049, data!G:G, "&lt;&gt;2")=0, 1, 0), 0)</f>
        <v>0</v>
      </c>
      <c r="AB3049">
        <f>IF(AND(data!G3049=2, COUNTIFS(data!A:A, data!A3049, data!G:G, 2) = data!D3049), 1, 0)</f>
        <v>0</v>
      </c>
      <c r="AC3049" t="str">
        <f>IF(AB3049=1, data!D3049, "0")</f>
        <v>0</v>
      </c>
    </row>
    <row r="3050" spans="1:29" x14ac:dyDescent="0.25">
      <c r="A3050" s="1">
        <v>346051</v>
      </c>
      <c r="B3050">
        <v>4</v>
      </c>
      <c r="C3050" s="1" t="s">
        <v>3071</v>
      </c>
      <c r="D3050">
        <v>4</v>
      </c>
      <c r="E3050">
        <v>1</v>
      </c>
      <c r="F3050">
        <v>9</v>
      </c>
      <c r="G3050">
        <v>2</v>
      </c>
      <c r="H3050">
        <v>0</v>
      </c>
      <c r="I3050">
        <v>-1</v>
      </c>
      <c r="J3050">
        <v>1</v>
      </c>
      <c r="K3050">
        <v>-1</v>
      </c>
      <c r="L3050">
        <v>7</v>
      </c>
      <c r="M3050">
        <v>1</v>
      </c>
      <c r="N3050">
        <v>-1</v>
      </c>
      <c r="O3050">
        <v>-1</v>
      </c>
      <c r="P3050">
        <v>-1</v>
      </c>
      <c r="Q3050">
        <v>-1</v>
      </c>
      <c r="R3050">
        <v>-1</v>
      </c>
      <c r="S3050">
        <v>-2</v>
      </c>
      <c r="T3050">
        <v>-1</v>
      </c>
      <c r="U3050">
        <v>9.5</v>
      </c>
      <c r="V3050">
        <v>-1</v>
      </c>
      <c r="W3050">
        <v>-1</v>
      </c>
      <c r="X3050">
        <v>-2</v>
      </c>
      <c r="Y3050">
        <v>-2</v>
      </c>
      <c r="Z3050">
        <f>IF(AND(MIN(data!D3050:'data'!K3050, data!M3050:'data'!Y3050)&gt;=0, IF(data!L3050&lt;0, FALSE, data!L3050&lt;=95),COUNTA(data!D3050:'data'!Y3050)=22), 1, 0)</f>
        <v>0</v>
      </c>
      <c r="AA3050">
        <f>IF(data!D3050=3, IF(COUNTIFS(data!A:A, data!A3050, data!G:G, "&lt;&gt;2")=0, 1, 0), 0)</f>
        <v>0</v>
      </c>
      <c r="AB3050">
        <f>IF(AND(data!G3050=2, COUNTIFS(data!A:A, data!A3050, data!G:G, 2) = data!D3050), 1, 0)</f>
        <v>0</v>
      </c>
      <c r="AC3050" t="str">
        <f>IF(AB3050=1, data!D3050, "0")</f>
        <v>0</v>
      </c>
    </row>
    <row r="3051" spans="1:29" x14ac:dyDescent="0.25">
      <c r="A3051" s="1">
        <v>346151</v>
      </c>
      <c r="B3051">
        <v>1</v>
      </c>
      <c r="C3051" s="1" t="s">
        <v>3072</v>
      </c>
      <c r="D3051">
        <v>1</v>
      </c>
      <c r="E3051">
        <v>1</v>
      </c>
      <c r="F3051">
        <v>9</v>
      </c>
      <c r="G3051">
        <v>1</v>
      </c>
      <c r="H3051">
        <v>78</v>
      </c>
      <c r="I3051">
        <v>5</v>
      </c>
      <c r="J3051">
        <v>1</v>
      </c>
      <c r="K3051">
        <v>7</v>
      </c>
      <c r="L3051">
        <v>6</v>
      </c>
      <c r="M3051">
        <v>3</v>
      </c>
      <c r="N3051">
        <v>2</v>
      </c>
      <c r="O3051">
        <v>5</v>
      </c>
      <c r="P3051">
        <v>2</v>
      </c>
      <c r="Q3051">
        <v>0</v>
      </c>
      <c r="R3051">
        <v>-1</v>
      </c>
      <c r="S3051">
        <v>-9</v>
      </c>
      <c r="T3051">
        <v>165.4</v>
      </c>
      <c r="U3051">
        <v>73.900000000000006</v>
      </c>
      <c r="V3051">
        <v>27.013000000000002</v>
      </c>
      <c r="W3051">
        <v>0.96299999999999997</v>
      </c>
      <c r="X3051">
        <v>1</v>
      </c>
      <c r="Y3051">
        <v>3</v>
      </c>
      <c r="Z3051">
        <f>IF(AND(MIN(data!D3051:'data'!K3051, data!M3051:'data'!Y3051)&gt;=0, IF(data!L3051&lt;0, FALSE, data!L3051&lt;=95),COUNTA(data!D3051:'data'!Y3051)=22), 1, 0)</f>
        <v>0</v>
      </c>
      <c r="AA3051">
        <f>IF(data!D3051=3, IF(COUNTIFS(data!A:A, data!A3051, data!G:G, "&lt;&gt;2")=0, 1, 0), 0)</f>
        <v>0</v>
      </c>
      <c r="AB3051">
        <f>IF(AND(data!G3051=2, COUNTIFS(data!A:A, data!A3051, data!G:G, 2) = data!D3051), 1, 0)</f>
        <v>0</v>
      </c>
      <c r="AC3051" t="str">
        <f>IF(AB3051=1, data!D3051, "0")</f>
        <v>0</v>
      </c>
    </row>
    <row r="3052" spans="1:29" x14ac:dyDescent="0.25">
      <c r="A3052" s="1">
        <v>346181</v>
      </c>
      <c r="B3052">
        <v>1</v>
      </c>
      <c r="C3052" s="1" t="s">
        <v>3073</v>
      </c>
      <c r="D3052">
        <v>1</v>
      </c>
      <c r="E3052">
        <v>1</v>
      </c>
      <c r="F3052">
        <v>9</v>
      </c>
      <c r="G3052">
        <v>2</v>
      </c>
      <c r="H3052">
        <v>56</v>
      </c>
      <c r="I3052">
        <v>4</v>
      </c>
      <c r="J3052">
        <v>1</v>
      </c>
      <c r="K3052">
        <v>7</v>
      </c>
      <c r="L3052">
        <v>7</v>
      </c>
      <c r="M3052">
        <v>3</v>
      </c>
      <c r="N3052">
        <v>4</v>
      </c>
      <c r="O3052">
        <v>1</v>
      </c>
      <c r="P3052">
        <v>1</v>
      </c>
      <c r="Q3052">
        <v>18</v>
      </c>
      <c r="R3052">
        <v>-1</v>
      </c>
      <c r="S3052">
        <v>0</v>
      </c>
      <c r="T3052">
        <v>167.6</v>
      </c>
      <c r="U3052">
        <v>63.1</v>
      </c>
      <c r="V3052">
        <v>22.463999999999999</v>
      </c>
      <c r="W3052">
        <v>0.88700000000000001</v>
      </c>
      <c r="X3052">
        <v>1</v>
      </c>
      <c r="Y3052">
        <v>3</v>
      </c>
      <c r="Z3052">
        <f>IF(AND(MIN(data!D3052:'data'!K3052, data!M3052:'data'!Y3052)&gt;=0, IF(data!L3052&lt;0, FALSE, data!L3052&lt;=95),COUNTA(data!D3052:'data'!Y3052)=22), 1, 0)</f>
        <v>0</v>
      </c>
      <c r="AA3052">
        <f>IF(data!D3052=3, IF(COUNTIFS(data!A:A, data!A3052, data!G:G, "&lt;&gt;2")=0, 1, 0), 0)</f>
        <v>0</v>
      </c>
      <c r="AB3052">
        <f>IF(AND(data!G3052=2, COUNTIFS(data!A:A, data!A3052, data!G:G, 2) = data!D3052), 1, 0)</f>
        <v>1</v>
      </c>
      <c r="AC3052">
        <f>IF(AB3052=1, data!D3052, "0")</f>
        <v>1</v>
      </c>
    </row>
    <row r="3053" spans="1:29" x14ac:dyDescent="0.25">
      <c r="A3053" s="1">
        <v>346201</v>
      </c>
      <c r="B3053">
        <v>1</v>
      </c>
      <c r="C3053" s="1" t="s">
        <v>3074</v>
      </c>
      <c r="D3053">
        <v>4</v>
      </c>
      <c r="E3053">
        <v>1</v>
      </c>
      <c r="F3053">
        <v>9</v>
      </c>
      <c r="G3053">
        <v>1</v>
      </c>
      <c r="H3053">
        <v>41</v>
      </c>
      <c r="I3053">
        <v>2</v>
      </c>
      <c r="J3053">
        <v>1</v>
      </c>
      <c r="K3053">
        <v>4</v>
      </c>
      <c r="L3053">
        <v>13</v>
      </c>
      <c r="M3053">
        <v>4</v>
      </c>
      <c r="N3053">
        <v>4</v>
      </c>
      <c r="O3053">
        <v>3</v>
      </c>
      <c r="P3053">
        <v>1</v>
      </c>
      <c r="Q3053">
        <v>1.0069999999999999</v>
      </c>
      <c r="R3053">
        <v>-1</v>
      </c>
      <c r="S3053">
        <v>1</v>
      </c>
      <c r="T3053">
        <v>187.7</v>
      </c>
      <c r="U3053">
        <v>111.9</v>
      </c>
      <c r="V3053">
        <v>31.762</v>
      </c>
      <c r="W3053">
        <v>0.89700000000000002</v>
      </c>
      <c r="X3053">
        <v>1</v>
      </c>
      <c r="Y3053">
        <v>3</v>
      </c>
      <c r="Z3053">
        <f>IF(AND(MIN(data!D3053:'data'!K3053, data!M3053:'data'!Y3053)&gt;=0, IF(data!L3053&lt;0, FALSE, data!L3053&lt;=95),COUNTA(data!D3053:'data'!Y3053)=22), 1, 0)</f>
        <v>0</v>
      </c>
      <c r="AA3053">
        <f>IF(data!D3053=3, IF(COUNTIFS(data!A:A, data!A3053, data!G:G, "&lt;&gt;2")=0, 1, 0), 0)</f>
        <v>0</v>
      </c>
      <c r="AB3053">
        <f>IF(AND(data!G3053=2, COUNTIFS(data!A:A, data!A3053, data!G:G, 2) = data!D3053), 1, 0)</f>
        <v>0</v>
      </c>
      <c r="AC3053" t="str">
        <f>IF(AB3053=1, data!D3053, "0")</f>
        <v>0</v>
      </c>
    </row>
    <row r="3054" spans="1:29" x14ac:dyDescent="0.25">
      <c r="A3054" s="1">
        <v>346201</v>
      </c>
      <c r="B3054">
        <v>2</v>
      </c>
      <c r="C3054" s="1" t="s">
        <v>3075</v>
      </c>
      <c r="D3054">
        <v>4</v>
      </c>
      <c r="E3054">
        <v>1</v>
      </c>
      <c r="F3054">
        <v>9</v>
      </c>
      <c r="G3054">
        <v>2</v>
      </c>
      <c r="H3054">
        <v>42</v>
      </c>
      <c r="I3054">
        <v>2</v>
      </c>
      <c r="J3054">
        <v>1</v>
      </c>
      <c r="K3054">
        <v>4</v>
      </c>
      <c r="L3054">
        <v>13</v>
      </c>
      <c r="M3054">
        <v>3</v>
      </c>
      <c r="N3054">
        <v>4</v>
      </c>
      <c r="O3054">
        <v>3</v>
      </c>
      <c r="P3054">
        <v>1</v>
      </c>
      <c r="Q3054">
        <v>0.60499999999999998</v>
      </c>
      <c r="R3054">
        <v>-1</v>
      </c>
      <c r="S3054">
        <v>1</v>
      </c>
      <c r="T3054">
        <v>160.69999999999999</v>
      </c>
      <c r="U3054">
        <v>57.3</v>
      </c>
      <c r="V3054">
        <v>22.187999999999999</v>
      </c>
      <c r="W3054">
        <v>0.79100000000000004</v>
      </c>
      <c r="X3054">
        <v>1</v>
      </c>
      <c r="Y3054">
        <v>3</v>
      </c>
      <c r="Z3054">
        <f>IF(AND(MIN(data!D3054:'data'!K3054, data!M3054:'data'!Y3054)&gt;=0, IF(data!L3054&lt;0, FALSE, data!L3054&lt;=95),COUNTA(data!D3054:'data'!Y3054)=22), 1, 0)</f>
        <v>0</v>
      </c>
      <c r="AA3054">
        <f>IF(data!D3054=3, IF(COUNTIFS(data!A:A, data!A3054, data!G:G, "&lt;&gt;2")=0, 1, 0), 0)</f>
        <v>0</v>
      </c>
      <c r="AB3054">
        <f>IF(AND(data!G3054=2, COUNTIFS(data!A:A, data!A3054, data!G:G, 2) = data!D3054), 1, 0)</f>
        <v>0</v>
      </c>
      <c r="AC3054" t="str">
        <f>IF(AB3054=1, data!D3054, "0")</f>
        <v>0</v>
      </c>
    </row>
    <row r="3055" spans="1:29" x14ac:dyDescent="0.25">
      <c r="A3055" s="1">
        <v>346201</v>
      </c>
      <c r="B3055">
        <v>3</v>
      </c>
      <c r="C3055" s="1" t="s">
        <v>3076</v>
      </c>
      <c r="D3055">
        <v>4</v>
      </c>
      <c r="E3055">
        <v>1</v>
      </c>
      <c r="F3055">
        <v>9</v>
      </c>
      <c r="G3055">
        <v>1</v>
      </c>
      <c r="H3055">
        <v>15</v>
      </c>
      <c r="I3055">
        <v>-1</v>
      </c>
      <c r="J3055">
        <v>1</v>
      </c>
      <c r="K3055">
        <v>-1</v>
      </c>
      <c r="L3055">
        <v>13</v>
      </c>
      <c r="M3055">
        <v>1</v>
      </c>
      <c r="N3055">
        <v>-1</v>
      </c>
      <c r="O3055">
        <v>-1</v>
      </c>
      <c r="P3055">
        <v>-1</v>
      </c>
      <c r="Q3055">
        <v>-1</v>
      </c>
      <c r="R3055">
        <v>-1</v>
      </c>
      <c r="S3055">
        <v>0</v>
      </c>
      <c r="T3055">
        <v>175</v>
      </c>
      <c r="U3055">
        <v>69.3</v>
      </c>
      <c r="V3055">
        <v>22.629000000000001</v>
      </c>
      <c r="W3055">
        <v>-1</v>
      </c>
      <c r="X3055">
        <v>1</v>
      </c>
      <c r="Y3055">
        <v>3</v>
      </c>
      <c r="Z3055">
        <f>IF(AND(MIN(data!D3055:'data'!K3055, data!M3055:'data'!Y3055)&gt;=0, IF(data!L3055&lt;0, FALSE, data!L3055&lt;=95),COUNTA(data!D3055:'data'!Y3055)=22), 1, 0)</f>
        <v>0</v>
      </c>
      <c r="AA3055">
        <f>IF(data!D3055=3, IF(COUNTIFS(data!A:A, data!A3055, data!G:G, "&lt;&gt;2")=0, 1, 0), 0)</f>
        <v>0</v>
      </c>
      <c r="AB3055">
        <f>IF(AND(data!G3055=2, COUNTIFS(data!A:A, data!A3055, data!G:G, 2) = data!D3055), 1, 0)</f>
        <v>0</v>
      </c>
      <c r="AC3055" t="str">
        <f>IF(AB3055=1, data!D3055, "0")</f>
        <v>0</v>
      </c>
    </row>
    <row r="3056" spans="1:29" x14ac:dyDescent="0.25">
      <c r="A3056" s="1">
        <v>346201</v>
      </c>
      <c r="B3056">
        <v>4</v>
      </c>
      <c r="C3056" s="1" t="s">
        <v>3077</v>
      </c>
      <c r="D3056">
        <v>4</v>
      </c>
      <c r="E3056">
        <v>1</v>
      </c>
      <c r="F3056">
        <v>9</v>
      </c>
      <c r="G3056">
        <v>1</v>
      </c>
      <c r="H3056">
        <v>14</v>
      </c>
      <c r="I3056">
        <v>-1</v>
      </c>
      <c r="J3056">
        <v>1</v>
      </c>
      <c r="K3056">
        <v>-1</v>
      </c>
      <c r="L3056">
        <v>13</v>
      </c>
      <c r="M3056">
        <v>1</v>
      </c>
      <c r="N3056">
        <v>-1</v>
      </c>
      <c r="O3056">
        <v>-1</v>
      </c>
      <c r="P3056">
        <v>-1</v>
      </c>
      <c r="Q3056">
        <v>-1</v>
      </c>
      <c r="R3056">
        <v>-1</v>
      </c>
      <c r="S3056">
        <v>0</v>
      </c>
      <c r="T3056">
        <v>181.7</v>
      </c>
      <c r="U3056">
        <v>78</v>
      </c>
      <c r="V3056">
        <v>23.626000000000001</v>
      </c>
      <c r="W3056">
        <v>-1</v>
      </c>
      <c r="X3056">
        <v>-8</v>
      </c>
      <c r="Y3056">
        <v>3</v>
      </c>
      <c r="Z3056">
        <f>IF(AND(MIN(data!D3056:'data'!K3056, data!M3056:'data'!Y3056)&gt;=0, IF(data!L3056&lt;0, FALSE, data!L3056&lt;=95),COUNTA(data!D3056:'data'!Y3056)=22), 1, 0)</f>
        <v>0</v>
      </c>
      <c r="AA3056">
        <f>IF(data!D3056=3, IF(COUNTIFS(data!A:A, data!A3056, data!G:G, "&lt;&gt;2")=0, 1, 0), 0)</f>
        <v>0</v>
      </c>
      <c r="AB3056">
        <f>IF(AND(data!G3056=2, COUNTIFS(data!A:A, data!A3056, data!G:G, 2) = data!D3056), 1, 0)</f>
        <v>0</v>
      </c>
      <c r="AC3056" t="str">
        <f>IF(AB3056=1, data!D3056, "0")</f>
        <v>0</v>
      </c>
    </row>
    <row r="3057" spans="1:29" x14ac:dyDescent="0.25">
      <c r="A3057" s="1">
        <v>346251</v>
      </c>
      <c r="B3057">
        <v>1</v>
      </c>
      <c r="C3057" s="1" t="s">
        <v>3078</v>
      </c>
      <c r="D3057">
        <v>3</v>
      </c>
      <c r="E3057">
        <v>1</v>
      </c>
      <c r="F3057">
        <v>9</v>
      </c>
      <c r="G3057">
        <v>1</v>
      </c>
      <c r="H3057">
        <v>61</v>
      </c>
      <c r="I3057">
        <v>2</v>
      </c>
      <c r="J3057">
        <v>1</v>
      </c>
      <c r="K3057">
        <v>5</v>
      </c>
      <c r="L3057">
        <v>11</v>
      </c>
      <c r="M3057">
        <v>4</v>
      </c>
      <c r="N3057">
        <v>4</v>
      </c>
      <c r="O3057">
        <v>2</v>
      </c>
      <c r="P3057">
        <v>1</v>
      </c>
      <c r="Q3057">
        <v>33</v>
      </c>
      <c r="R3057">
        <v>-1</v>
      </c>
      <c r="S3057">
        <v>3</v>
      </c>
      <c r="T3057">
        <v>162.30000000000001</v>
      </c>
      <c r="U3057">
        <v>84.1</v>
      </c>
      <c r="V3057">
        <v>31.927</v>
      </c>
      <c r="W3057">
        <v>1.024</v>
      </c>
      <c r="X3057">
        <v>2</v>
      </c>
      <c r="Y3057">
        <v>3</v>
      </c>
      <c r="Z3057">
        <f>IF(AND(MIN(data!D3057:'data'!K3057, data!M3057:'data'!Y3057)&gt;=0, IF(data!L3057&lt;0, FALSE, data!L3057&lt;=95),COUNTA(data!D3057:'data'!Y3057)=22), 1, 0)</f>
        <v>0</v>
      </c>
      <c r="AA3057">
        <f>IF(data!D3057=3, IF(COUNTIFS(data!A:A, data!A3057, data!G:G, "&lt;&gt;2")=0, 1, 0), 0)</f>
        <v>0</v>
      </c>
      <c r="AB3057">
        <f>IF(AND(data!G3057=2, COUNTIFS(data!A:A, data!A3057, data!G:G, 2) = data!D3057), 1, 0)</f>
        <v>0</v>
      </c>
      <c r="AC3057" t="str">
        <f>IF(AB3057=1, data!D3057, "0")</f>
        <v>0</v>
      </c>
    </row>
    <row r="3058" spans="1:29" x14ac:dyDescent="0.25">
      <c r="A3058" s="1">
        <v>346251</v>
      </c>
      <c r="B3058">
        <v>2</v>
      </c>
      <c r="C3058" s="1" t="s">
        <v>3079</v>
      </c>
      <c r="D3058">
        <v>3</v>
      </c>
      <c r="E3058">
        <v>1</v>
      </c>
      <c r="F3058">
        <v>9</v>
      </c>
      <c r="G3058">
        <v>2</v>
      </c>
      <c r="H3058">
        <v>56</v>
      </c>
      <c r="I3058">
        <v>2</v>
      </c>
      <c r="J3058">
        <v>1</v>
      </c>
      <c r="K3058">
        <v>7</v>
      </c>
      <c r="L3058">
        <v>11</v>
      </c>
      <c r="M3058">
        <v>4</v>
      </c>
      <c r="N3058">
        <v>4</v>
      </c>
      <c r="O3058">
        <v>2</v>
      </c>
      <c r="P3058">
        <v>1</v>
      </c>
      <c r="Q3058">
        <v>23.5</v>
      </c>
      <c r="R3058">
        <v>-1</v>
      </c>
      <c r="S3058">
        <v>2</v>
      </c>
      <c r="T3058">
        <v>156.9</v>
      </c>
      <c r="U3058">
        <v>95.1</v>
      </c>
      <c r="V3058">
        <v>38.631</v>
      </c>
      <c r="W3058">
        <v>0.79</v>
      </c>
      <c r="X3058">
        <v>2</v>
      </c>
      <c r="Y3058">
        <v>3</v>
      </c>
      <c r="Z3058">
        <f>IF(AND(MIN(data!D3058:'data'!K3058, data!M3058:'data'!Y3058)&gt;=0, IF(data!L3058&lt;0, FALSE, data!L3058&lt;=95),COUNTA(data!D3058:'data'!Y3058)=22), 1, 0)</f>
        <v>0</v>
      </c>
      <c r="AA3058">
        <f>IF(data!D3058=3, IF(COUNTIFS(data!A:A, data!A3058, data!G:G, "&lt;&gt;2")=0, 1, 0), 0)</f>
        <v>0</v>
      </c>
      <c r="AB3058">
        <f>IF(AND(data!G3058=2, COUNTIFS(data!A:A, data!A3058, data!G:G, 2) = data!D3058), 1, 0)</f>
        <v>0</v>
      </c>
      <c r="AC3058" t="str">
        <f>IF(AB3058=1, data!D3058, "0")</f>
        <v>0</v>
      </c>
    </row>
    <row r="3059" spans="1:29" x14ac:dyDescent="0.25">
      <c r="A3059" s="1">
        <v>346251</v>
      </c>
      <c r="B3059">
        <v>3</v>
      </c>
      <c r="C3059" s="1" t="s">
        <v>3080</v>
      </c>
      <c r="D3059">
        <v>3</v>
      </c>
      <c r="E3059">
        <v>1</v>
      </c>
      <c r="F3059">
        <v>9</v>
      </c>
      <c r="G3059">
        <v>1</v>
      </c>
      <c r="H3059">
        <v>39</v>
      </c>
      <c r="I3059">
        <v>1</v>
      </c>
      <c r="J3059">
        <v>1</v>
      </c>
      <c r="K3059">
        <v>4</v>
      </c>
      <c r="L3059">
        <v>11</v>
      </c>
      <c r="M3059">
        <v>2</v>
      </c>
      <c r="N3059">
        <v>1</v>
      </c>
      <c r="O3059">
        <v>5</v>
      </c>
      <c r="P3059">
        <v>2</v>
      </c>
      <c r="Q3059">
        <v>0</v>
      </c>
      <c r="R3059">
        <v>-1</v>
      </c>
      <c r="S3059">
        <v>0</v>
      </c>
      <c r="T3059">
        <v>173</v>
      </c>
      <c r="U3059">
        <v>115.9</v>
      </c>
      <c r="V3059">
        <v>38.725000000000001</v>
      </c>
      <c r="W3059">
        <v>0.98899999999999999</v>
      </c>
      <c r="X3059">
        <v>2</v>
      </c>
      <c r="Y3059">
        <v>3</v>
      </c>
      <c r="Z3059">
        <f>IF(AND(MIN(data!D3059:'data'!K3059, data!M3059:'data'!Y3059)&gt;=0, IF(data!L3059&lt;0, FALSE, data!L3059&lt;=95),COUNTA(data!D3059:'data'!Y3059)=22), 1, 0)</f>
        <v>0</v>
      </c>
      <c r="AA3059">
        <f>IF(data!D3059=3, IF(COUNTIFS(data!A:A, data!A3059, data!G:G, "&lt;&gt;2")=0, 1, 0), 0)</f>
        <v>0</v>
      </c>
      <c r="AB3059">
        <f>IF(AND(data!G3059=2, COUNTIFS(data!A:A, data!A3059, data!G:G, 2) = data!D3059), 1, 0)</f>
        <v>0</v>
      </c>
      <c r="AC3059" t="str">
        <f>IF(AB3059=1, data!D3059, "0")</f>
        <v>0</v>
      </c>
    </row>
    <row r="3060" spans="1:29" x14ac:dyDescent="0.25">
      <c r="A3060" s="1">
        <v>346271</v>
      </c>
      <c r="B3060">
        <v>1</v>
      </c>
      <c r="C3060" s="1" t="s">
        <v>3081</v>
      </c>
      <c r="D3060">
        <v>2</v>
      </c>
      <c r="E3060">
        <v>1</v>
      </c>
      <c r="F3060">
        <v>9</v>
      </c>
      <c r="G3060">
        <v>1</v>
      </c>
      <c r="H3060">
        <v>77</v>
      </c>
      <c r="I3060">
        <v>2</v>
      </c>
      <c r="J3060">
        <v>1</v>
      </c>
      <c r="K3060">
        <v>5</v>
      </c>
      <c r="L3060">
        <v>7</v>
      </c>
      <c r="M3060">
        <v>3</v>
      </c>
      <c r="N3060">
        <v>1</v>
      </c>
      <c r="O3060">
        <v>5</v>
      </c>
      <c r="P3060">
        <v>2</v>
      </c>
      <c r="Q3060">
        <v>0</v>
      </c>
      <c r="R3060">
        <v>-1</v>
      </c>
      <c r="S3060">
        <v>0</v>
      </c>
      <c r="T3060">
        <v>172.4</v>
      </c>
      <c r="U3060">
        <v>67.3</v>
      </c>
      <c r="V3060">
        <v>22.643000000000001</v>
      </c>
      <c r="W3060">
        <v>0.90900000000000003</v>
      </c>
      <c r="X3060">
        <v>1</v>
      </c>
      <c r="Y3060">
        <v>3</v>
      </c>
      <c r="Z3060">
        <f>IF(AND(MIN(data!D3060:'data'!K3060, data!M3060:'data'!Y3060)&gt;=0, IF(data!L3060&lt;0, FALSE, data!L3060&lt;=95),COUNTA(data!D3060:'data'!Y3060)=22), 1, 0)</f>
        <v>0</v>
      </c>
      <c r="AA3060">
        <f>IF(data!D3060=3, IF(COUNTIFS(data!A:A, data!A3060, data!G:G, "&lt;&gt;2")=0, 1, 0), 0)</f>
        <v>0</v>
      </c>
      <c r="AB3060">
        <f>IF(AND(data!G3060=2, COUNTIFS(data!A:A, data!A3060, data!G:G, 2) = data!D3060), 1, 0)</f>
        <v>0</v>
      </c>
      <c r="AC3060" t="str">
        <f>IF(AB3060=1, data!D3060, "0")</f>
        <v>0</v>
      </c>
    </row>
    <row r="3061" spans="1:29" x14ac:dyDescent="0.25">
      <c r="A3061" s="1">
        <v>346271</v>
      </c>
      <c r="B3061">
        <v>2</v>
      </c>
      <c r="C3061" s="1" t="s">
        <v>3082</v>
      </c>
      <c r="D3061">
        <v>2</v>
      </c>
      <c r="E3061">
        <v>1</v>
      </c>
      <c r="F3061">
        <v>9</v>
      </c>
      <c r="G3061">
        <v>2</v>
      </c>
      <c r="H3061">
        <v>75</v>
      </c>
      <c r="I3061">
        <v>2</v>
      </c>
      <c r="J3061">
        <v>1</v>
      </c>
      <c r="K3061">
        <v>7</v>
      </c>
      <c r="L3061">
        <v>7</v>
      </c>
      <c r="M3061">
        <v>3</v>
      </c>
      <c r="N3061">
        <v>1</v>
      </c>
      <c r="O3061">
        <v>5</v>
      </c>
      <c r="P3061">
        <v>2</v>
      </c>
      <c r="Q3061">
        <v>0</v>
      </c>
      <c r="R3061">
        <v>-1</v>
      </c>
      <c r="S3061">
        <v>0</v>
      </c>
      <c r="T3061">
        <v>161.80000000000001</v>
      </c>
      <c r="U3061">
        <v>74.8</v>
      </c>
      <c r="V3061">
        <v>28.571999999999999</v>
      </c>
      <c r="W3061">
        <v>0.73</v>
      </c>
      <c r="X3061">
        <v>2</v>
      </c>
      <c r="Y3061">
        <v>3</v>
      </c>
      <c r="Z3061">
        <f>IF(AND(MIN(data!D3061:'data'!K3061, data!M3061:'data'!Y3061)&gt;=0, IF(data!L3061&lt;0, FALSE, data!L3061&lt;=95),COUNTA(data!D3061:'data'!Y3061)=22), 1, 0)</f>
        <v>0</v>
      </c>
      <c r="AA3061">
        <f>IF(data!D3061=3, IF(COUNTIFS(data!A:A, data!A3061, data!G:G, "&lt;&gt;2")=0, 1, 0), 0)</f>
        <v>0</v>
      </c>
      <c r="AB3061">
        <f>IF(AND(data!G3061=2, COUNTIFS(data!A:A, data!A3061, data!G:G, 2) = data!D3061), 1, 0)</f>
        <v>0</v>
      </c>
      <c r="AC3061" t="str">
        <f>IF(AB3061=1, data!D3061, "0")</f>
        <v>0</v>
      </c>
    </row>
    <row r="3062" spans="1:29" x14ac:dyDescent="0.25">
      <c r="A3062" s="1">
        <v>346351</v>
      </c>
      <c r="B3062">
        <v>1</v>
      </c>
      <c r="C3062" s="1" t="s">
        <v>3083</v>
      </c>
      <c r="D3062">
        <v>1</v>
      </c>
      <c r="E3062">
        <v>1</v>
      </c>
      <c r="F3062">
        <v>9</v>
      </c>
      <c r="G3062">
        <v>2</v>
      </c>
      <c r="H3062">
        <v>62</v>
      </c>
      <c r="I3062">
        <v>4</v>
      </c>
      <c r="J3062">
        <v>1</v>
      </c>
      <c r="K3062">
        <v>1</v>
      </c>
      <c r="L3062">
        <v>14</v>
      </c>
      <c r="M3062">
        <v>1</v>
      </c>
      <c r="N3062">
        <v>2</v>
      </c>
      <c r="O3062">
        <v>5</v>
      </c>
      <c r="P3062">
        <v>1</v>
      </c>
      <c r="Q3062">
        <v>9.8059999999999992</v>
      </c>
      <c r="R3062">
        <v>-1</v>
      </c>
      <c r="S3062">
        <v>3</v>
      </c>
      <c r="T3062">
        <v>159</v>
      </c>
      <c r="U3062">
        <v>68</v>
      </c>
      <c r="V3062">
        <v>26.898</v>
      </c>
      <c r="W3062">
        <v>0.83799999999999997</v>
      </c>
      <c r="X3062">
        <v>2</v>
      </c>
      <c r="Y3062">
        <v>1</v>
      </c>
      <c r="Z3062">
        <f>IF(AND(MIN(data!D3062:'data'!K3062, data!M3062:'data'!Y3062)&gt;=0, IF(data!L3062&lt;0, FALSE, data!L3062&lt;=95),COUNTA(data!D3062:'data'!Y3062)=22), 1, 0)</f>
        <v>0</v>
      </c>
      <c r="AA3062">
        <f>IF(data!D3062=3, IF(COUNTIFS(data!A:A, data!A3062, data!G:G, "&lt;&gt;2")=0, 1, 0), 0)</f>
        <v>0</v>
      </c>
      <c r="AB3062">
        <f>IF(AND(data!G3062=2, COUNTIFS(data!A:A, data!A3062, data!G:G, 2) = data!D3062), 1, 0)</f>
        <v>1</v>
      </c>
      <c r="AC3062">
        <f>IF(AB3062=1, data!D3062, "0")</f>
        <v>1</v>
      </c>
    </row>
    <row r="3063" spans="1:29" x14ac:dyDescent="0.25">
      <c r="A3063" s="1">
        <v>347151</v>
      </c>
      <c r="B3063">
        <v>1</v>
      </c>
      <c r="C3063" s="1" t="s">
        <v>3084</v>
      </c>
      <c r="D3063">
        <v>2</v>
      </c>
      <c r="E3063">
        <v>8</v>
      </c>
      <c r="F3063">
        <v>17</v>
      </c>
      <c r="G3063">
        <v>1</v>
      </c>
      <c r="H3063">
        <v>25</v>
      </c>
      <c r="I3063">
        <v>6</v>
      </c>
      <c r="J3063">
        <v>1</v>
      </c>
      <c r="K3063">
        <v>3</v>
      </c>
      <c r="L3063">
        <v>16</v>
      </c>
      <c r="M3063">
        <v>2</v>
      </c>
      <c r="N3063">
        <v>1</v>
      </c>
      <c r="O3063">
        <v>5</v>
      </c>
      <c r="P3063">
        <v>1</v>
      </c>
      <c r="Q3063">
        <v>17.625</v>
      </c>
      <c r="R3063">
        <v>-1</v>
      </c>
      <c r="S3063">
        <v>0</v>
      </c>
      <c r="T3063">
        <v>181.6</v>
      </c>
      <c r="U3063">
        <v>76.900000000000006</v>
      </c>
      <c r="V3063">
        <v>23.318000000000001</v>
      </c>
      <c r="W3063">
        <v>0.90100000000000002</v>
      </c>
      <c r="X3063">
        <v>1</v>
      </c>
      <c r="Y3063">
        <v>3</v>
      </c>
      <c r="Z3063">
        <f>IF(AND(MIN(data!D3063:'data'!K3063, data!M3063:'data'!Y3063)&gt;=0, IF(data!L3063&lt;0, FALSE, data!L3063&lt;=95),COUNTA(data!D3063:'data'!Y3063)=22), 1, 0)</f>
        <v>0</v>
      </c>
      <c r="AA3063">
        <f>IF(data!D3063=3, IF(COUNTIFS(data!A:A, data!A3063, data!G:G, "&lt;&gt;2")=0, 1, 0), 0)</f>
        <v>0</v>
      </c>
      <c r="AB3063">
        <f>IF(AND(data!G3063=2, COUNTIFS(data!A:A, data!A3063, data!G:G, 2) = data!D3063), 1, 0)</f>
        <v>0</v>
      </c>
      <c r="AC3063" t="str">
        <f>IF(AB3063=1, data!D3063, "0")</f>
        <v>0</v>
      </c>
    </row>
    <row r="3064" spans="1:29" x14ac:dyDescent="0.25">
      <c r="A3064" s="1">
        <v>347151</v>
      </c>
      <c r="B3064">
        <v>2</v>
      </c>
      <c r="C3064" s="1" t="s">
        <v>3085</v>
      </c>
      <c r="D3064">
        <v>2</v>
      </c>
      <c r="E3064">
        <v>8</v>
      </c>
      <c r="F3064">
        <v>17</v>
      </c>
      <c r="G3064">
        <v>2</v>
      </c>
      <c r="H3064">
        <v>23</v>
      </c>
      <c r="I3064">
        <v>6</v>
      </c>
      <c r="J3064">
        <v>1</v>
      </c>
      <c r="K3064">
        <v>3</v>
      </c>
      <c r="L3064">
        <v>16</v>
      </c>
      <c r="M3064">
        <v>2</v>
      </c>
      <c r="N3064">
        <v>1</v>
      </c>
      <c r="O3064">
        <v>5</v>
      </c>
      <c r="P3064">
        <v>1</v>
      </c>
      <c r="Q3064">
        <v>6.375</v>
      </c>
      <c r="R3064">
        <v>1</v>
      </c>
      <c r="S3064">
        <v>0</v>
      </c>
      <c r="T3064">
        <v>156.19999999999999</v>
      </c>
      <c r="U3064">
        <v>45.3</v>
      </c>
      <c r="V3064">
        <v>18.567</v>
      </c>
      <c r="W3064">
        <v>0.73599999999999999</v>
      </c>
      <c r="X3064">
        <v>1</v>
      </c>
      <c r="Y3064">
        <v>3</v>
      </c>
      <c r="Z3064">
        <f>IF(AND(MIN(data!D3064:'data'!K3064, data!M3064:'data'!Y3064)&gt;=0, IF(data!L3064&lt;0, FALSE, data!L3064&lt;=95),COUNTA(data!D3064:'data'!Y3064)=22), 1, 0)</f>
        <v>1</v>
      </c>
      <c r="AA3064">
        <f>IF(data!D3064=3, IF(COUNTIFS(data!A:A, data!A3064, data!G:G, "&lt;&gt;2")=0, 1, 0), 0)</f>
        <v>0</v>
      </c>
      <c r="AB3064">
        <f>IF(AND(data!G3064=2, COUNTIFS(data!A:A, data!A3064, data!G:G, 2) = data!D3064), 1, 0)</f>
        <v>0</v>
      </c>
      <c r="AC3064" t="str">
        <f>IF(AB3064=1, data!D3064, "0")</f>
        <v>0</v>
      </c>
    </row>
    <row r="3065" spans="1:29" x14ac:dyDescent="0.25">
      <c r="A3065" s="1">
        <v>347201</v>
      </c>
      <c r="B3065">
        <v>1</v>
      </c>
      <c r="C3065" s="1" t="s">
        <v>3086</v>
      </c>
      <c r="D3065">
        <v>2</v>
      </c>
      <c r="E3065">
        <v>8</v>
      </c>
      <c r="F3065">
        <v>17</v>
      </c>
      <c r="G3065">
        <v>1</v>
      </c>
      <c r="H3065">
        <v>80</v>
      </c>
      <c r="I3065">
        <v>2</v>
      </c>
      <c r="J3065">
        <v>1</v>
      </c>
      <c r="K3065">
        <v>4</v>
      </c>
      <c r="L3065">
        <v>7</v>
      </c>
      <c r="M3065">
        <v>3</v>
      </c>
      <c r="N3065">
        <v>1</v>
      </c>
      <c r="O3065">
        <v>5</v>
      </c>
      <c r="P3065">
        <v>1</v>
      </c>
      <c r="Q3065">
        <v>6</v>
      </c>
      <c r="R3065">
        <v>-1</v>
      </c>
      <c r="S3065">
        <v>0</v>
      </c>
      <c r="T3065">
        <v>-1</v>
      </c>
      <c r="U3065">
        <v>-1</v>
      </c>
      <c r="V3065">
        <v>-1</v>
      </c>
      <c r="W3065">
        <v>-1</v>
      </c>
      <c r="X3065">
        <v>1</v>
      </c>
      <c r="Y3065">
        <v>3</v>
      </c>
      <c r="Z3065">
        <f>IF(AND(MIN(data!D3065:'data'!K3065, data!M3065:'data'!Y3065)&gt;=0, IF(data!L3065&lt;0, FALSE, data!L3065&lt;=95),COUNTA(data!D3065:'data'!Y3065)=22), 1, 0)</f>
        <v>0</v>
      </c>
      <c r="AA3065">
        <f>IF(data!D3065=3, IF(COUNTIFS(data!A:A, data!A3065, data!G:G, "&lt;&gt;2")=0, 1, 0), 0)</f>
        <v>0</v>
      </c>
      <c r="AB3065">
        <f>IF(AND(data!G3065=2, COUNTIFS(data!A:A, data!A3065, data!G:G, 2) = data!D3065), 1, 0)</f>
        <v>0</v>
      </c>
      <c r="AC3065" t="str">
        <f>IF(AB3065=1, data!D3065, "0")</f>
        <v>0</v>
      </c>
    </row>
    <row r="3066" spans="1:29" x14ac:dyDescent="0.25">
      <c r="A3066" s="1">
        <v>347201</v>
      </c>
      <c r="B3066">
        <v>2</v>
      </c>
      <c r="C3066" s="1" t="s">
        <v>3087</v>
      </c>
      <c r="D3066">
        <v>2</v>
      </c>
      <c r="E3066">
        <v>8</v>
      </c>
      <c r="F3066">
        <v>17</v>
      </c>
      <c r="G3066">
        <v>2</v>
      </c>
      <c r="H3066">
        <v>76</v>
      </c>
      <c r="I3066">
        <v>2</v>
      </c>
      <c r="J3066">
        <v>1</v>
      </c>
      <c r="K3066">
        <v>4</v>
      </c>
      <c r="L3066">
        <v>7</v>
      </c>
      <c r="M3066">
        <v>2</v>
      </c>
      <c r="N3066">
        <v>3</v>
      </c>
      <c r="O3066">
        <v>5</v>
      </c>
      <c r="P3066">
        <v>1</v>
      </c>
      <c r="Q3066">
        <v>6</v>
      </c>
      <c r="R3066">
        <v>-1</v>
      </c>
      <c r="S3066">
        <v>-9</v>
      </c>
      <c r="T3066">
        <v>161.19999999999999</v>
      </c>
      <c r="U3066">
        <v>87.5</v>
      </c>
      <c r="V3066">
        <v>33.673000000000002</v>
      </c>
      <c r="W3066">
        <v>0.85299999999999998</v>
      </c>
      <c r="X3066">
        <v>2</v>
      </c>
      <c r="Y3066">
        <v>3</v>
      </c>
      <c r="Z3066">
        <f>IF(AND(MIN(data!D3066:'data'!K3066, data!M3066:'data'!Y3066)&gt;=0, IF(data!L3066&lt;0, FALSE, data!L3066&lt;=95),COUNTA(data!D3066:'data'!Y3066)=22), 1, 0)</f>
        <v>0</v>
      </c>
      <c r="AA3066">
        <f>IF(data!D3066=3, IF(COUNTIFS(data!A:A, data!A3066, data!G:G, "&lt;&gt;2")=0, 1, 0), 0)</f>
        <v>0</v>
      </c>
      <c r="AB3066">
        <f>IF(AND(data!G3066=2, COUNTIFS(data!A:A, data!A3066, data!G:G, 2) = data!D3066), 1, 0)</f>
        <v>0</v>
      </c>
      <c r="AC3066" t="str">
        <f>IF(AB3066=1, data!D3066, "0")</f>
        <v>0</v>
      </c>
    </row>
    <row r="3067" spans="1:29" x14ac:dyDescent="0.25">
      <c r="A3067" s="1">
        <v>347251</v>
      </c>
      <c r="B3067">
        <v>1</v>
      </c>
      <c r="C3067" s="1" t="s">
        <v>3088</v>
      </c>
      <c r="D3067">
        <v>4</v>
      </c>
      <c r="E3067">
        <v>8</v>
      </c>
      <c r="F3067">
        <v>17</v>
      </c>
      <c r="G3067">
        <v>1</v>
      </c>
      <c r="H3067">
        <v>36</v>
      </c>
      <c r="I3067">
        <v>2</v>
      </c>
      <c r="J3067">
        <v>7</v>
      </c>
      <c r="K3067">
        <v>3</v>
      </c>
      <c r="L3067">
        <v>12</v>
      </c>
      <c r="M3067">
        <v>1</v>
      </c>
      <c r="N3067">
        <v>1</v>
      </c>
      <c r="O3067">
        <v>5</v>
      </c>
      <c r="P3067">
        <v>1</v>
      </c>
      <c r="Q3067">
        <v>12.96</v>
      </c>
      <c r="R3067">
        <v>-1</v>
      </c>
      <c r="S3067">
        <v>0</v>
      </c>
      <c r="T3067">
        <v>182.4</v>
      </c>
      <c r="U3067">
        <v>102</v>
      </c>
      <c r="V3067">
        <v>30.658000000000001</v>
      </c>
      <c r="W3067">
        <v>0.92300000000000004</v>
      </c>
      <c r="X3067">
        <v>2</v>
      </c>
      <c r="Y3067">
        <v>3</v>
      </c>
      <c r="Z3067">
        <f>IF(AND(MIN(data!D3067:'data'!K3067, data!M3067:'data'!Y3067)&gt;=0, IF(data!L3067&lt;0, FALSE, data!L3067&lt;=95),COUNTA(data!D3067:'data'!Y3067)=22), 1, 0)</f>
        <v>0</v>
      </c>
      <c r="AA3067">
        <f>IF(data!D3067=3, IF(COUNTIFS(data!A:A, data!A3067, data!G:G, "&lt;&gt;2")=0, 1, 0), 0)</f>
        <v>0</v>
      </c>
      <c r="AB3067">
        <f>IF(AND(data!G3067=2, COUNTIFS(data!A:A, data!A3067, data!G:G, 2) = data!D3067), 1, 0)</f>
        <v>0</v>
      </c>
      <c r="AC3067" t="str">
        <f>IF(AB3067=1, data!D3067, "0")</f>
        <v>0</v>
      </c>
    </row>
    <row r="3068" spans="1:29" x14ac:dyDescent="0.25">
      <c r="A3068" s="1">
        <v>347251</v>
      </c>
      <c r="B3068">
        <v>2</v>
      </c>
      <c r="C3068" s="1" t="s">
        <v>3089</v>
      </c>
      <c r="D3068">
        <v>4</v>
      </c>
      <c r="E3068">
        <v>8</v>
      </c>
      <c r="F3068">
        <v>17</v>
      </c>
      <c r="G3068">
        <v>2</v>
      </c>
      <c r="H3068">
        <v>35</v>
      </c>
      <c r="I3068">
        <v>2</v>
      </c>
      <c r="J3068">
        <v>1</v>
      </c>
      <c r="K3068">
        <v>2</v>
      </c>
      <c r="L3068">
        <v>12</v>
      </c>
      <c r="M3068">
        <v>1</v>
      </c>
      <c r="N3068">
        <v>3</v>
      </c>
      <c r="O3068">
        <v>5</v>
      </c>
      <c r="P3068">
        <v>1</v>
      </c>
      <c r="Q3068">
        <v>6.87</v>
      </c>
      <c r="R3068">
        <v>-1</v>
      </c>
      <c r="S3068">
        <v>0</v>
      </c>
      <c r="T3068">
        <v>160.69999999999999</v>
      </c>
      <c r="U3068">
        <v>54.5</v>
      </c>
      <c r="V3068">
        <v>21.103999999999999</v>
      </c>
      <c r="W3068">
        <v>0.70199999999999996</v>
      </c>
      <c r="X3068">
        <v>2</v>
      </c>
      <c r="Y3068">
        <v>1</v>
      </c>
      <c r="Z3068">
        <f>IF(AND(MIN(data!D3068:'data'!K3068, data!M3068:'data'!Y3068)&gt;=0, IF(data!L3068&lt;0, FALSE, data!L3068&lt;=95),COUNTA(data!D3068:'data'!Y3068)=22), 1, 0)</f>
        <v>0</v>
      </c>
      <c r="AA3068">
        <f>IF(data!D3068=3, IF(COUNTIFS(data!A:A, data!A3068, data!G:G, "&lt;&gt;2")=0, 1, 0), 0)</f>
        <v>0</v>
      </c>
      <c r="AB3068">
        <f>IF(AND(data!G3068=2, COUNTIFS(data!A:A, data!A3068, data!G:G, 2) = data!D3068), 1, 0)</f>
        <v>0</v>
      </c>
      <c r="AC3068" t="str">
        <f>IF(AB3068=1, data!D3068, "0")</f>
        <v>0</v>
      </c>
    </row>
    <row r="3069" spans="1:29" x14ac:dyDescent="0.25">
      <c r="A3069" s="1">
        <v>347251</v>
      </c>
      <c r="B3069">
        <v>3</v>
      </c>
      <c r="C3069" s="1" t="s">
        <v>3090</v>
      </c>
      <c r="D3069">
        <v>4</v>
      </c>
      <c r="E3069">
        <v>8</v>
      </c>
      <c r="F3069">
        <v>17</v>
      </c>
      <c r="G3069">
        <v>1</v>
      </c>
      <c r="H3069">
        <v>8</v>
      </c>
      <c r="I3069">
        <v>-1</v>
      </c>
      <c r="J3069">
        <v>1</v>
      </c>
      <c r="K3069">
        <v>-1</v>
      </c>
      <c r="L3069">
        <v>12</v>
      </c>
      <c r="M3069">
        <v>1</v>
      </c>
      <c r="N3069">
        <v>-1</v>
      </c>
      <c r="O3069">
        <v>-1</v>
      </c>
      <c r="P3069">
        <v>-1</v>
      </c>
      <c r="Q3069">
        <v>-1</v>
      </c>
      <c r="R3069">
        <v>-1</v>
      </c>
      <c r="S3069">
        <v>-2</v>
      </c>
      <c r="T3069">
        <v>132.69999999999999</v>
      </c>
      <c r="U3069">
        <v>26.7</v>
      </c>
      <c r="V3069">
        <v>15.162000000000001</v>
      </c>
      <c r="W3069">
        <v>-1</v>
      </c>
      <c r="X3069">
        <v>1</v>
      </c>
      <c r="Y3069">
        <v>3</v>
      </c>
      <c r="Z3069">
        <f>IF(AND(MIN(data!D3069:'data'!K3069, data!M3069:'data'!Y3069)&gt;=0, IF(data!L3069&lt;0, FALSE, data!L3069&lt;=95),COUNTA(data!D3069:'data'!Y3069)=22), 1, 0)</f>
        <v>0</v>
      </c>
      <c r="AA3069">
        <f>IF(data!D3069=3, IF(COUNTIFS(data!A:A, data!A3069, data!G:G, "&lt;&gt;2")=0, 1, 0), 0)</f>
        <v>0</v>
      </c>
      <c r="AB3069">
        <f>IF(AND(data!G3069=2, COUNTIFS(data!A:A, data!A3069, data!G:G, 2) = data!D3069), 1, 0)</f>
        <v>0</v>
      </c>
      <c r="AC3069" t="str">
        <f>IF(AB3069=1, data!D3069, "0")</f>
        <v>0</v>
      </c>
    </row>
    <row r="3070" spans="1:29" x14ac:dyDescent="0.25">
      <c r="A3070" s="1">
        <v>347251</v>
      </c>
      <c r="B3070">
        <v>4</v>
      </c>
      <c r="C3070" s="1" t="s">
        <v>3091</v>
      </c>
      <c r="D3070">
        <v>4</v>
      </c>
      <c r="E3070">
        <v>8</v>
      </c>
      <c r="F3070">
        <v>17</v>
      </c>
      <c r="G3070">
        <v>1</v>
      </c>
      <c r="H3070">
        <v>6</v>
      </c>
      <c r="I3070">
        <v>-1</v>
      </c>
      <c r="J3070">
        <v>1</v>
      </c>
      <c r="K3070">
        <v>-1</v>
      </c>
      <c r="L3070">
        <v>12</v>
      </c>
      <c r="M3070">
        <v>1</v>
      </c>
      <c r="N3070">
        <v>-1</v>
      </c>
      <c r="O3070">
        <v>-1</v>
      </c>
      <c r="P3070">
        <v>-1</v>
      </c>
      <c r="Q3070">
        <v>-1</v>
      </c>
      <c r="R3070">
        <v>-1</v>
      </c>
      <c r="S3070">
        <v>-2</v>
      </c>
      <c r="T3070">
        <v>118.6</v>
      </c>
      <c r="U3070">
        <v>22</v>
      </c>
      <c r="V3070">
        <v>15.641</v>
      </c>
      <c r="W3070">
        <v>-1</v>
      </c>
      <c r="X3070">
        <v>-2</v>
      </c>
      <c r="Y3070">
        <v>-2</v>
      </c>
      <c r="Z3070">
        <f>IF(AND(MIN(data!D3070:'data'!K3070, data!M3070:'data'!Y3070)&gt;=0, IF(data!L3070&lt;0, FALSE, data!L3070&lt;=95),COUNTA(data!D3070:'data'!Y3070)=22), 1, 0)</f>
        <v>0</v>
      </c>
      <c r="AA3070">
        <f>IF(data!D3070=3, IF(COUNTIFS(data!A:A, data!A3070, data!G:G, "&lt;&gt;2")=0, 1, 0), 0)</f>
        <v>0</v>
      </c>
      <c r="AB3070">
        <f>IF(AND(data!G3070=2, COUNTIFS(data!A:A, data!A3070, data!G:G, 2) = data!D3070), 1, 0)</f>
        <v>0</v>
      </c>
      <c r="AC3070" t="str">
        <f>IF(AB3070=1, data!D3070, "0")</f>
        <v>0</v>
      </c>
    </row>
    <row r="3071" spans="1:29" x14ac:dyDescent="0.25">
      <c r="A3071" s="1">
        <v>347271</v>
      </c>
      <c r="B3071">
        <v>1</v>
      </c>
      <c r="C3071" s="1" t="s">
        <v>3092</v>
      </c>
      <c r="D3071">
        <v>1</v>
      </c>
      <c r="E3071">
        <v>8</v>
      </c>
      <c r="F3071">
        <v>17</v>
      </c>
      <c r="G3071">
        <v>2</v>
      </c>
      <c r="H3071">
        <v>80</v>
      </c>
      <c r="I3071">
        <v>5</v>
      </c>
      <c r="J3071">
        <v>1</v>
      </c>
      <c r="K3071">
        <v>4</v>
      </c>
      <c r="L3071">
        <v>3</v>
      </c>
      <c r="M3071">
        <v>1</v>
      </c>
      <c r="N3071">
        <v>1</v>
      </c>
      <c r="O3071">
        <v>5</v>
      </c>
      <c r="P3071">
        <v>1</v>
      </c>
      <c r="Q3071">
        <v>7.1150000000000002</v>
      </c>
      <c r="R3071">
        <v>-1</v>
      </c>
      <c r="S3071">
        <v>-9</v>
      </c>
      <c r="T3071">
        <v>149.6</v>
      </c>
      <c r="U3071">
        <v>59.5</v>
      </c>
      <c r="V3071">
        <v>26.585999999999999</v>
      </c>
      <c r="W3071">
        <v>0.871</v>
      </c>
      <c r="X3071">
        <v>1</v>
      </c>
      <c r="Y3071">
        <v>3</v>
      </c>
      <c r="Z3071">
        <f>IF(AND(MIN(data!D3071:'data'!K3071, data!M3071:'data'!Y3071)&gt;=0, IF(data!L3071&lt;0, FALSE, data!L3071&lt;=95),COUNTA(data!D3071:'data'!Y3071)=22), 1, 0)</f>
        <v>0</v>
      </c>
      <c r="AA3071">
        <f>IF(data!D3071=3, IF(COUNTIFS(data!A:A, data!A3071, data!G:G, "&lt;&gt;2")=0, 1, 0), 0)</f>
        <v>0</v>
      </c>
      <c r="AB3071">
        <f>IF(AND(data!G3071=2, COUNTIFS(data!A:A, data!A3071, data!G:G, 2) = data!D3071), 1, 0)</f>
        <v>1</v>
      </c>
      <c r="AC3071">
        <f>IF(AB3071=1, data!D3071, "0")</f>
        <v>1</v>
      </c>
    </row>
    <row r="3072" spans="1:29" x14ac:dyDescent="0.25">
      <c r="A3072" s="1">
        <v>347351</v>
      </c>
      <c r="B3072">
        <v>1</v>
      </c>
      <c r="C3072" s="1" t="s">
        <v>3093</v>
      </c>
      <c r="D3072">
        <v>1</v>
      </c>
      <c r="E3072">
        <v>8</v>
      </c>
      <c r="F3072">
        <v>17</v>
      </c>
      <c r="G3072">
        <v>2</v>
      </c>
      <c r="H3072">
        <v>35</v>
      </c>
      <c r="I3072">
        <v>1</v>
      </c>
      <c r="J3072">
        <v>1</v>
      </c>
      <c r="K3072">
        <v>1</v>
      </c>
      <c r="L3072">
        <v>13</v>
      </c>
      <c r="M3072">
        <v>2</v>
      </c>
      <c r="N3072">
        <v>3</v>
      </c>
      <c r="O3072">
        <v>5</v>
      </c>
      <c r="P3072">
        <v>1</v>
      </c>
      <c r="Q3072">
        <v>5.8230000000000004</v>
      </c>
      <c r="R3072">
        <v>-1</v>
      </c>
      <c r="S3072">
        <v>9</v>
      </c>
      <c r="T3072">
        <v>159</v>
      </c>
      <c r="U3072">
        <v>64.5</v>
      </c>
      <c r="V3072">
        <v>25.513000000000002</v>
      </c>
      <c r="W3072">
        <v>0.70799999999999996</v>
      </c>
      <c r="X3072">
        <v>2</v>
      </c>
      <c r="Y3072">
        <v>1</v>
      </c>
      <c r="Z3072">
        <f>IF(AND(MIN(data!D3072:'data'!K3072, data!M3072:'data'!Y3072)&gt;=0, IF(data!L3072&lt;0, FALSE, data!L3072&lt;=95),COUNTA(data!D3072:'data'!Y3072)=22), 1, 0)</f>
        <v>0</v>
      </c>
      <c r="AA3072">
        <f>IF(data!D3072=3, IF(COUNTIFS(data!A:A, data!A3072, data!G:G, "&lt;&gt;2")=0, 1, 0), 0)</f>
        <v>0</v>
      </c>
      <c r="AB3072">
        <f>IF(AND(data!G3072=2, COUNTIFS(data!A:A, data!A3072, data!G:G, 2) = data!D3072), 1, 0)</f>
        <v>1</v>
      </c>
      <c r="AC3072">
        <f>IF(AB3072=1, data!D3072, "0")</f>
        <v>1</v>
      </c>
    </row>
    <row r="3073" spans="1:29" x14ac:dyDescent="0.25">
      <c r="A3073" s="1">
        <v>348051</v>
      </c>
      <c r="B3073">
        <v>1</v>
      </c>
      <c r="C3073" s="1" t="s">
        <v>3094</v>
      </c>
      <c r="D3073">
        <v>2</v>
      </c>
      <c r="E3073">
        <v>4</v>
      </c>
      <c r="F3073">
        <v>24</v>
      </c>
      <c r="G3073">
        <v>1</v>
      </c>
      <c r="H3073">
        <v>53</v>
      </c>
      <c r="I3073">
        <v>1</v>
      </c>
      <c r="J3073">
        <v>1</v>
      </c>
      <c r="K3073">
        <v>7</v>
      </c>
      <c r="L3073">
        <v>-1</v>
      </c>
      <c r="M3073">
        <v>2</v>
      </c>
      <c r="N3073">
        <v>3</v>
      </c>
      <c r="O3073">
        <v>5</v>
      </c>
      <c r="P3073">
        <v>1</v>
      </c>
      <c r="Q3073">
        <v>25.5</v>
      </c>
      <c r="R3073">
        <v>-1</v>
      </c>
      <c r="S3073">
        <v>0</v>
      </c>
      <c r="T3073">
        <v>184.6</v>
      </c>
      <c r="U3073">
        <v>115</v>
      </c>
      <c r="V3073">
        <v>33.747</v>
      </c>
      <c r="W3073">
        <v>-1</v>
      </c>
      <c r="X3073">
        <v>-8</v>
      </c>
      <c r="Y3073">
        <v>3</v>
      </c>
      <c r="Z3073">
        <f>IF(AND(MIN(data!D3073:'data'!K3073, data!M3073:'data'!Y3073)&gt;=0, IF(data!L3073&lt;0, FALSE, data!L3073&lt;=95),COUNTA(data!D3073:'data'!Y3073)=22), 1, 0)</f>
        <v>0</v>
      </c>
      <c r="AA3073">
        <f>IF(data!D3073=3, IF(COUNTIFS(data!A:A, data!A3073, data!G:G, "&lt;&gt;2")=0, 1, 0), 0)</f>
        <v>0</v>
      </c>
      <c r="AB3073">
        <f>IF(AND(data!G3073=2, COUNTIFS(data!A:A, data!A3073, data!G:G, 2) = data!D3073), 1, 0)</f>
        <v>0</v>
      </c>
      <c r="AC3073" t="str">
        <f>IF(AB3073=1, data!D3073, "0")</f>
        <v>0</v>
      </c>
    </row>
    <row r="3074" spans="1:29" x14ac:dyDescent="0.25">
      <c r="A3074" s="1">
        <v>348051</v>
      </c>
      <c r="B3074">
        <v>2</v>
      </c>
      <c r="C3074" s="1" t="s">
        <v>3095</v>
      </c>
      <c r="D3074">
        <v>2</v>
      </c>
      <c r="E3074">
        <v>4</v>
      </c>
      <c r="F3074">
        <v>24</v>
      </c>
      <c r="G3074">
        <v>1</v>
      </c>
      <c r="H3074">
        <v>93</v>
      </c>
      <c r="I3074">
        <v>5</v>
      </c>
      <c r="J3074">
        <v>1</v>
      </c>
      <c r="K3074">
        <v>7</v>
      </c>
      <c r="L3074">
        <v>-1</v>
      </c>
      <c r="M3074">
        <v>3</v>
      </c>
      <c r="N3074">
        <v>3</v>
      </c>
      <c r="O3074">
        <v>5</v>
      </c>
      <c r="P3074">
        <v>1</v>
      </c>
      <c r="Q3074">
        <v>1.52552</v>
      </c>
      <c r="R3074">
        <v>-1</v>
      </c>
      <c r="S3074">
        <v>-9</v>
      </c>
      <c r="T3074">
        <v>-1</v>
      </c>
      <c r="U3074">
        <v>62.1</v>
      </c>
      <c r="V3074">
        <v>-1</v>
      </c>
      <c r="W3074">
        <v>0.89100000000000001</v>
      </c>
      <c r="X3074">
        <v>3</v>
      </c>
      <c r="Y3074">
        <v>3</v>
      </c>
      <c r="Z3074">
        <f>IF(AND(MIN(data!D3074:'data'!K3074, data!M3074:'data'!Y3074)&gt;=0, IF(data!L3074&lt;0, FALSE, data!L3074&lt;=95),COUNTA(data!D3074:'data'!Y3074)=22), 1, 0)</f>
        <v>0</v>
      </c>
      <c r="AA3074">
        <f>IF(data!D3074=3, IF(COUNTIFS(data!A:A, data!A3074, data!G:G, "&lt;&gt;2")=0, 1, 0), 0)</f>
        <v>0</v>
      </c>
      <c r="AB3074">
        <f>IF(AND(data!G3074=2, COUNTIFS(data!A:A, data!A3074, data!G:G, 2) = data!D3074), 1, 0)</f>
        <v>0</v>
      </c>
      <c r="AC3074" t="str">
        <f>IF(AB3074=1, data!D3074, "0")</f>
        <v>0</v>
      </c>
    </row>
    <row r="3075" spans="1:29" x14ac:dyDescent="0.25">
      <c r="A3075" s="1">
        <v>348151</v>
      </c>
      <c r="B3075">
        <v>1</v>
      </c>
      <c r="C3075" s="1" t="s">
        <v>3096</v>
      </c>
      <c r="D3075">
        <v>2</v>
      </c>
      <c r="E3075">
        <v>4</v>
      </c>
      <c r="F3075">
        <v>24</v>
      </c>
      <c r="G3075">
        <v>2</v>
      </c>
      <c r="H3075">
        <v>34</v>
      </c>
      <c r="I3075">
        <v>1</v>
      </c>
      <c r="J3075">
        <v>1</v>
      </c>
      <c r="K3075">
        <v>7</v>
      </c>
      <c r="L3075">
        <v>8</v>
      </c>
      <c r="M3075">
        <v>1</v>
      </c>
      <c r="N3075">
        <v>4</v>
      </c>
      <c r="O3075">
        <v>2</v>
      </c>
      <c r="P3075">
        <v>2</v>
      </c>
      <c r="Q3075">
        <v>0</v>
      </c>
      <c r="R3075">
        <v>-1</v>
      </c>
      <c r="S3075">
        <v>2</v>
      </c>
      <c r="T3075">
        <v>175</v>
      </c>
      <c r="U3075">
        <v>94.9</v>
      </c>
      <c r="V3075">
        <v>30.988</v>
      </c>
      <c r="W3075">
        <v>0.79300000000000004</v>
      </c>
      <c r="X3075">
        <v>2</v>
      </c>
      <c r="Y3075">
        <v>1</v>
      </c>
      <c r="Z3075">
        <f>IF(AND(MIN(data!D3075:'data'!K3075, data!M3075:'data'!Y3075)&gt;=0, IF(data!L3075&lt;0, FALSE, data!L3075&lt;=95),COUNTA(data!D3075:'data'!Y3075)=22), 1, 0)</f>
        <v>0</v>
      </c>
      <c r="AA3075">
        <f>IF(data!D3075=3, IF(COUNTIFS(data!A:A, data!A3075, data!G:G, "&lt;&gt;2")=0, 1, 0), 0)</f>
        <v>0</v>
      </c>
      <c r="AB3075">
        <f>IF(AND(data!G3075=2, COUNTIFS(data!A:A, data!A3075, data!G:G, 2) = data!D3075), 1, 0)</f>
        <v>1</v>
      </c>
      <c r="AC3075">
        <f>IF(AB3075=1, data!D3075, "0")</f>
        <v>2</v>
      </c>
    </row>
    <row r="3076" spans="1:29" x14ac:dyDescent="0.25">
      <c r="A3076" s="1">
        <v>348151</v>
      </c>
      <c r="B3076">
        <v>2</v>
      </c>
      <c r="C3076" s="1" t="s">
        <v>3097</v>
      </c>
      <c r="D3076">
        <v>2</v>
      </c>
      <c r="E3076">
        <v>4</v>
      </c>
      <c r="F3076">
        <v>24</v>
      </c>
      <c r="G3076">
        <v>2</v>
      </c>
      <c r="H3076">
        <v>5</v>
      </c>
      <c r="I3076">
        <v>-1</v>
      </c>
      <c r="J3076">
        <v>1</v>
      </c>
      <c r="K3076">
        <v>-1</v>
      </c>
      <c r="L3076">
        <v>8</v>
      </c>
      <c r="M3076">
        <v>1</v>
      </c>
      <c r="N3076">
        <v>-1</v>
      </c>
      <c r="O3076">
        <v>-1</v>
      </c>
      <c r="P3076">
        <v>-1</v>
      </c>
      <c r="Q3076">
        <v>-1</v>
      </c>
      <c r="R3076">
        <v>-1</v>
      </c>
      <c r="S3076">
        <v>-2</v>
      </c>
      <c r="T3076">
        <v>117.8</v>
      </c>
      <c r="U3076">
        <v>23.8</v>
      </c>
      <c r="V3076">
        <v>17.151</v>
      </c>
      <c r="W3076">
        <v>-1</v>
      </c>
      <c r="X3076">
        <v>-2</v>
      </c>
      <c r="Y3076">
        <v>-2</v>
      </c>
      <c r="Z3076">
        <f>IF(AND(MIN(data!D3076:'data'!K3076, data!M3076:'data'!Y3076)&gt;=0, IF(data!L3076&lt;0, FALSE, data!L3076&lt;=95),COUNTA(data!D3076:'data'!Y3076)=22), 1, 0)</f>
        <v>0</v>
      </c>
      <c r="AA3076">
        <f>IF(data!D3076=3, IF(COUNTIFS(data!A:A, data!A3076, data!G:G, "&lt;&gt;2")=0, 1, 0), 0)</f>
        <v>0</v>
      </c>
      <c r="AB3076">
        <f>IF(AND(data!G3076=2, COUNTIFS(data!A:A, data!A3076, data!G:G, 2) = data!D3076), 1, 0)</f>
        <v>1</v>
      </c>
      <c r="AC3076">
        <f>IF(AB3076=1, data!D3076, "0")</f>
        <v>2</v>
      </c>
    </row>
    <row r="3077" spans="1:29" x14ac:dyDescent="0.25">
      <c r="A3077" s="1">
        <v>348201</v>
      </c>
      <c r="B3077">
        <v>1</v>
      </c>
      <c r="C3077" s="1" t="s">
        <v>3098</v>
      </c>
      <c r="D3077">
        <v>1</v>
      </c>
      <c r="E3077">
        <v>4</v>
      </c>
      <c r="F3077">
        <v>24</v>
      </c>
      <c r="G3077">
        <v>2</v>
      </c>
      <c r="H3077">
        <v>75</v>
      </c>
      <c r="I3077">
        <v>5</v>
      </c>
      <c r="J3077">
        <v>1</v>
      </c>
      <c r="K3077">
        <v>7</v>
      </c>
      <c r="L3077">
        <v>6</v>
      </c>
      <c r="M3077">
        <v>2</v>
      </c>
      <c r="N3077">
        <v>3</v>
      </c>
      <c r="O3077">
        <v>5</v>
      </c>
      <c r="P3077">
        <v>1</v>
      </c>
      <c r="Q3077">
        <v>1.5</v>
      </c>
      <c r="R3077">
        <v>-1</v>
      </c>
      <c r="S3077">
        <v>0</v>
      </c>
      <c r="T3077">
        <v>-1</v>
      </c>
      <c r="U3077">
        <v>75.5</v>
      </c>
      <c r="V3077">
        <v>-1</v>
      </c>
      <c r="W3077">
        <v>0.94799999999999995</v>
      </c>
      <c r="X3077">
        <v>2</v>
      </c>
      <c r="Y3077">
        <v>1</v>
      </c>
      <c r="Z3077">
        <f>IF(AND(MIN(data!D3077:'data'!K3077, data!M3077:'data'!Y3077)&gt;=0, IF(data!L3077&lt;0, FALSE, data!L3077&lt;=95),COUNTA(data!D3077:'data'!Y3077)=22), 1, 0)</f>
        <v>0</v>
      </c>
      <c r="AA3077">
        <f>IF(data!D3077=3, IF(COUNTIFS(data!A:A, data!A3077, data!G:G, "&lt;&gt;2")=0, 1, 0), 0)</f>
        <v>0</v>
      </c>
      <c r="AB3077">
        <f>IF(AND(data!G3077=2, COUNTIFS(data!A:A, data!A3077, data!G:G, 2) = data!D3077), 1, 0)</f>
        <v>1</v>
      </c>
      <c r="AC3077">
        <f>IF(AB3077=1, data!D3077, "0")</f>
        <v>1</v>
      </c>
    </row>
    <row r="3078" spans="1:29" x14ac:dyDescent="0.25">
      <c r="A3078" s="1">
        <v>348251</v>
      </c>
      <c r="B3078">
        <v>1</v>
      </c>
      <c r="C3078" s="1" t="s">
        <v>3099</v>
      </c>
      <c r="D3078">
        <v>1</v>
      </c>
      <c r="E3078">
        <v>4</v>
      </c>
      <c r="F3078">
        <v>24</v>
      </c>
      <c r="G3078">
        <v>2</v>
      </c>
      <c r="H3078">
        <v>63</v>
      </c>
      <c r="I3078">
        <v>4</v>
      </c>
      <c r="J3078">
        <v>1</v>
      </c>
      <c r="K3078">
        <v>5</v>
      </c>
      <c r="L3078">
        <v>4</v>
      </c>
      <c r="M3078">
        <v>2</v>
      </c>
      <c r="N3078">
        <v>4</v>
      </c>
      <c r="O3078">
        <v>3</v>
      </c>
      <c r="P3078">
        <v>2</v>
      </c>
      <c r="Q3078">
        <v>2.9000000000000001E-2</v>
      </c>
      <c r="R3078">
        <v>-1</v>
      </c>
      <c r="S3078">
        <v>1</v>
      </c>
      <c r="T3078">
        <v>159.30000000000001</v>
      </c>
      <c r="U3078">
        <v>71</v>
      </c>
      <c r="V3078">
        <v>27.978999999999999</v>
      </c>
      <c r="W3078">
        <v>0.97299999999999998</v>
      </c>
      <c r="X3078">
        <v>2</v>
      </c>
      <c r="Y3078">
        <v>3</v>
      </c>
      <c r="Z3078">
        <f>IF(AND(MIN(data!D3078:'data'!K3078, data!M3078:'data'!Y3078)&gt;=0, IF(data!L3078&lt;0, FALSE, data!L3078&lt;=95),COUNTA(data!D3078:'data'!Y3078)=22), 1, 0)</f>
        <v>0</v>
      </c>
      <c r="AA3078">
        <f>IF(data!D3078=3, IF(COUNTIFS(data!A:A, data!A3078, data!G:G, "&lt;&gt;2")=0, 1, 0), 0)</f>
        <v>0</v>
      </c>
      <c r="AB3078">
        <f>IF(AND(data!G3078=2, COUNTIFS(data!A:A, data!A3078, data!G:G, 2) = data!D3078), 1, 0)</f>
        <v>1</v>
      </c>
      <c r="AC3078">
        <f>IF(AB3078=1, data!D3078, "0")</f>
        <v>1</v>
      </c>
    </row>
    <row r="3079" spans="1:29" x14ac:dyDescent="0.25">
      <c r="A3079" s="1">
        <v>348271</v>
      </c>
      <c r="B3079">
        <v>1</v>
      </c>
      <c r="C3079" s="1" t="s">
        <v>3100</v>
      </c>
      <c r="D3079">
        <v>2</v>
      </c>
      <c r="E3079">
        <v>4</v>
      </c>
      <c r="F3079">
        <v>24</v>
      </c>
      <c r="G3079">
        <v>2</v>
      </c>
      <c r="H3079">
        <v>46</v>
      </c>
      <c r="I3079">
        <v>2</v>
      </c>
      <c r="J3079">
        <v>1</v>
      </c>
      <c r="K3079">
        <v>5</v>
      </c>
      <c r="L3079">
        <v>18</v>
      </c>
      <c r="M3079">
        <v>1</v>
      </c>
      <c r="N3079">
        <v>3</v>
      </c>
      <c r="O3079">
        <v>5</v>
      </c>
      <c r="P3079">
        <v>1</v>
      </c>
      <c r="Q3079">
        <v>0.57499999999999996</v>
      </c>
      <c r="R3079">
        <v>-1</v>
      </c>
      <c r="S3079">
        <v>0</v>
      </c>
      <c r="T3079">
        <v>154.9</v>
      </c>
      <c r="U3079">
        <v>76.099999999999994</v>
      </c>
      <c r="V3079">
        <v>31.716000000000001</v>
      </c>
      <c r="W3079">
        <v>0.84799999999999998</v>
      </c>
      <c r="X3079">
        <v>2</v>
      </c>
      <c r="Y3079">
        <v>2</v>
      </c>
      <c r="Z3079">
        <f>IF(AND(MIN(data!D3079:'data'!K3079, data!M3079:'data'!Y3079)&gt;=0, IF(data!L3079&lt;0, FALSE, data!L3079&lt;=95),COUNTA(data!D3079:'data'!Y3079)=22), 1, 0)</f>
        <v>0</v>
      </c>
      <c r="AA3079">
        <f>IF(data!D3079=3, IF(COUNTIFS(data!A:A, data!A3079, data!G:G, "&lt;&gt;2")=0, 1, 0), 0)</f>
        <v>0</v>
      </c>
      <c r="AB3079">
        <f>IF(AND(data!G3079=2, COUNTIFS(data!A:A, data!A3079, data!G:G, 2) = data!D3079), 1, 0)</f>
        <v>0</v>
      </c>
      <c r="AC3079" t="str">
        <f>IF(AB3079=1, data!D3079, "0")</f>
        <v>0</v>
      </c>
    </row>
    <row r="3080" spans="1:29" x14ac:dyDescent="0.25">
      <c r="A3080" s="1">
        <v>348271</v>
      </c>
      <c r="B3080">
        <v>2</v>
      </c>
      <c r="C3080" s="1" t="s">
        <v>3101</v>
      </c>
      <c r="D3080">
        <v>2</v>
      </c>
      <c r="E3080">
        <v>4</v>
      </c>
      <c r="F3080">
        <v>24</v>
      </c>
      <c r="G3080">
        <v>1</v>
      </c>
      <c r="H3080">
        <v>50</v>
      </c>
      <c r="I3080">
        <v>2</v>
      </c>
      <c r="J3080">
        <v>1</v>
      </c>
      <c r="K3080">
        <v>7</v>
      </c>
      <c r="L3080">
        <v>18</v>
      </c>
      <c r="M3080">
        <v>2</v>
      </c>
      <c r="N3080">
        <v>3</v>
      </c>
      <c r="O3080">
        <v>5</v>
      </c>
      <c r="P3080">
        <v>1</v>
      </c>
      <c r="Q3080">
        <v>21.087</v>
      </c>
      <c r="R3080">
        <v>-1</v>
      </c>
      <c r="S3080">
        <v>0</v>
      </c>
      <c r="T3080">
        <v>178.6</v>
      </c>
      <c r="U3080">
        <v>93.9</v>
      </c>
      <c r="V3080">
        <v>29.437999999999999</v>
      </c>
      <c r="W3080">
        <v>0.93600000000000005</v>
      </c>
      <c r="X3080">
        <v>2</v>
      </c>
      <c r="Y3080">
        <v>1</v>
      </c>
      <c r="Z3080">
        <f>IF(AND(MIN(data!D3080:'data'!K3080, data!M3080:'data'!Y3080)&gt;=0, IF(data!L3080&lt;0, FALSE, data!L3080&lt;=95),COUNTA(data!D3080:'data'!Y3080)=22), 1, 0)</f>
        <v>0</v>
      </c>
      <c r="AA3080">
        <f>IF(data!D3080=3, IF(COUNTIFS(data!A:A, data!A3080, data!G:G, "&lt;&gt;2")=0, 1, 0), 0)</f>
        <v>0</v>
      </c>
      <c r="AB3080">
        <f>IF(AND(data!G3080=2, COUNTIFS(data!A:A, data!A3080, data!G:G, 2) = data!D3080), 1, 0)</f>
        <v>0</v>
      </c>
      <c r="AC3080" t="str">
        <f>IF(AB3080=1, data!D3080, "0")</f>
        <v>0</v>
      </c>
    </row>
    <row r="3081" spans="1:29" x14ac:dyDescent="0.25">
      <c r="A3081" s="1">
        <v>348341</v>
      </c>
      <c r="B3081">
        <v>1</v>
      </c>
      <c r="C3081" s="1" t="s">
        <v>3102</v>
      </c>
      <c r="D3081">
        <v>1</v>
      </c>
      <c r="E3081">
        <v>4</v>
      </c>
      <c r="F3081">
        <v>24</v>
      </c>
      <c r="G3081">
        <v>1</v>
      </c>
      <c r="H3081">
        <v>74</v>
      </c>
      <c r="I3081">
        <v>1</v>
      </c>
      <c r="J3081">
        <v>1</v>
      </c>
      <c r="K3081">
        <v>3</v>
      </c>
      <c r="L3081">
        <v>9</v>
      </c>
      <c r="M3081">
        <v>3</v>
      </c>
      <c r="N3081">
        <v>4</v>
      </c>
      <c r="O3081">
        <v>2</v>
      </c>
      <c r="P3081">
        <v>1</v>
      </c>
      <c r="Q3081">
        <v>7.1150000000000002</v>
      </c>
      <c r="R3081">
        <v>-1</v>
      </c>
      <c r="S3081">
        <v>0</v>
      </c>
      <c r="T3081">
        <v>-1</v>
      </c>
      <c r="U3081">
        <v>61.9</v>
      </c>
      <c r="V3081">
        <v>-1</v>
      </c>
      <c r="W3081">
        <v>-1</v>
      </c>
      <c r="X3081">
        <v>2</v>
      </c>
      <c r="Y3081">
        <v>3</v>
      </c>
      <c r="Z3081">
        <f>IF(AND(MIN(data!D3081:'data'!K3081, data!M3081:'data'!Y3081)&gt;=0, IF(data!L3081&lt;0, FALSE, data!L3081&lt;=95),COUNTA(data!D3081:'data'!Y3081)=22), 1, 0)</f>
        <v>0</v>
      </c>
      <c r="AA3081">
        <f>IF(data!D3081=3, IF(COUNTIFS(data!A:A, data!A3081, data!G:G, "&lt;&gt;2")=0, 1, 0), 0)</f>
        <v>0</v>
      </c>
      <c r="AB3081">
        <f>IF(AND(data!G3081=2, COUNTIFS(data!A:A, data!A3081, data!G:G, 2) = data!D3081), 1, 0)</f>
        <v>0</v>
      </c>
      <c r="AC3081" t="str">
        <f>IF(AB3081=1, data!D3081, "0")</f>
        <v>0</v>
      </c>
    </row>
    <row r="3082" spans="1:29" x14ac:dyDescent="0.25">
      <c r="A3082" s="1">
        <v>348351</v>
      </c>
      <c r="B3082">
        <v>1</v>
      </c>
      <c r="C3082" s="1" t="s">
        <v>3103</v>
      </c>
      <c r="D3082">
        <v>1</v>
      </c>
      <c r="E3082">
        <v>4</v>
      </c>
      <c r="F3082">
        <v>24</v>
      </c>
      <c r="G3082">
        <v>1</v>
      </c>
      <c r="H3082">
        <v>59</v>
      </c>
      <c r="I3082">
        <v>4</v>
      </c>
      <c r="J3082">
        <v>1</v>
      </c>
      <c r="K3082">
        <v>7</v>
      </c>
      <c r="L3082">
        <v>8</v>
      </c>
      <c r="M3082">
        <v>3</v>
      </c>
      <c r="N3082">
        <v>1</v>
      </c>
      <c r="O3082">
        <v>5</v>
      </c>
      <c r="P3082">
        <v>1</v>
      </c>
      <c r="Q3082">
        <v>0.40300000000000002</v>
      </c>
      <c r="R3082">
        <v>-1</v>
      </c>
      <c r="S3082">
        <v>0</v>
      </c>
      <c r="T3082">
        <v>161.4</v>
      </c>
      <c r="U3082">
        <v>95.8</v>
      </c>
      <c r="V3082">
        <v>36.774999999999999</v>
      </c>
      <c r="W3082">
        <v>0.76300000000000001</v>
      </c>
      <c r="X3082">
        <v>2</v>
      </c>
      <c r="Y3082">
        <v>1</v>
      </c>
      <c r="Z3082">
        <f>IF(AND(MIN(data!D3082:'data'!K3082, data!M3082:'data'!Y3082)&gt;=0, IF(data!L3082&lt;0, FALSE, data!L3082&lt;=95),COUNTA(data!D3082:'data'!Y3082)=22), 1, 0)</f>
        <v>0</v>
      </c>
      <c r="AA3082">
        <f>IF(data!D3082=3, IF(COUNTIFS(data!A:A, data!A3082, data!G:G, "&lt;&gt;2")=0, 1, 0), 0)</f>
        <v>0</v>
      </c>
      <c r="AB3082">
        <f>IF(AND(data!G3082=2, COUNTIFS(data!A:A, data!A3082, data!G:G, 2) = data!D3082), 1, 0)</f>
        <v>0</v>
      </c>
      <c r="AC3082" t="str">
        <f>IF(AB3082=1, data!D3082, "0")</f>
        <v>0</v>
      </c>
    </row>
    <row r="3083" spans="1:29" x14ac:dyDescent="0.25">
      <c r="A3083" s="1">
        <v>348371</v>
      </c>
      <c r="B3083">
        <v>1</v>
      </c>
      <c r="C3083" s="1" t="s">
        <v>3104</v>
      </c>
      <c r="D3083">
        <v>1</v>
      </c>
      <c r="E3083">
        <v>4</v>
      </c>
      <c r="F3083">
        <v>24</v>
      </c>
      <c r="G3083">
        <v>2</v>
      </c>
      <c r="H3083">
        <v>33</v>
      </c>
      <c r="I3083">
        <v>6</v>
      </c>
      <c r="J3083">
        <v>1</v>
      </c>
      <c r="K3083">
        <v>4</v>
      </c>
      <c r="L3083">
        <v>2</v>
      </c>
      <c r="M3083">
        <v>2</v>
      </c>
      <c r="N3083">
        <v>1</v>
      </c>
      <c r="O3083">
        <v>5</v>
      </c>
      <c r="P3083">
        <v>1</v>
      </c>
      <c r="Q3083">
        <v>19.25</v>
      </c>
      <c r="R3083">
        <v>-1</v>
      </c>
      <c r="S3083">
        <v>0</v>
      </c>
      <c r="T3083">
        <v>178.6</v>
      </c>
      <c r="U3083">
        <v>84.8</v>
      </c>
      <c r="V3083">
        <v>26.585000000000001</v>
      </c>
      <c r="W3083">
        <v>0.86099999999999999</v>
      </c>
      <c r="X3083">
        <v>2</v>
      </c>
      <c r="Y3083">
        <v>1</v>
      </c>
      <c r="Z3083">
        <f>IF(AND(MIN(data!D3083:'data'!K3083, data!M3083:'data'!Y3083)&gt;=0, IF(data!L3083&lt;0, FALSE, data!L3083&lt;=95),COUNTA(data!D3083:'data'!Y3083)=22), 1, 0)</f>
        <v>0</v>
      </c>
      <c r="AA3083">
        <f>IF(data!D3083=3, IF(COUNTIFS(data!A:A, data!A3083, data!G:G, "&lt;&gt;2")=0, 1, 0), 0)</f>
        <v>0</v>
      </c>
      <c r="AB3083">
        <f>IF(AND(data!G3083=2, COUNTIFS(data!A:A, data!A3083, data!G:G, 2) = data!D3083), 1, 0)</f>
        <v>1</v>
      </c>
      <c r="AC3083">
        <f>IF(AB3083=1, data!D3083, "0")</f>
        <v>1</v>
      </c>
    </row>
    <row r="3084" spans="1:29" x14ac:dyDescent="0.25">
      <c r="A3084" s="1">
        <v>349151</v>
      </c>
      <c r="B3084">
        <v>1</v>
      </c>
      <c r="C3084" s="1" t="s">
        <v>3105</v>
      </c>
      <c r="D3084">
        <v>1</v>
      </c>
      <c r="E3084">
        <v>8</v>
      </c>
      <c r="F3084">
        <v>17</v>
      </c>
      <c r="G3084">
        <v>2</v>
      </c>
      <c r="H3084">
        <v>71</v>
      </c>
      <c r="I3084">
        <v>1</v>
      </c>
      <c r="J3084">
        <v>1</v>
      </c>
      <c r="K3084">
        <v>6</v>
      </c>
      <c r="L3084">
        <v>7</v>
      </c>
      <c r="M3084">
        <v>3</v>
      </c>
      <c r="N3084">
        <v>1</v>
      </c>
      <c r="O3084">
        <v>5</v>
      </c>
      <c r="P3084">
        <v>2</v>
      </c>
      <c r="Q3084">
        <v>0</v>
      </c>
      <c r="R3084">
        <v>-1</v>
      </c>
      <c r="S3084">
        <v>3</v>
      </c>
      <c r="T3084">
        <v>153.6</v>
      </c>
      <c r="U3084">
        <v>55</v>
      </c>
      <c r="V3084">
        <v>23.312000000000001</v>
      </c>
      <c r="W3084">
        <v>0.89200000000000002</v>
      </c>
      <c r="X3084">
        <v>1</v>
      </c>
      <c r="Y3084">
        <v>3</v>
      </c>
      <c r="Z3084">
        <f>IF(AND(MIN(data!D3084:'data'!K3084, data!M3084:'data'!Y3084)&gt;=0, IF(data!L3084&lt;0, FALSE, data!L3084&lt;=95),COUNTA(data!D3084:'data'!Y3084)=22), 1, 0)</f>
        <v>0</v>
      </c>
      <c r="AA3084">
        <f>IF(data!D3084=3, IF(COUNTIFS(data!A:A, data!A3084, data!G:G, "&lt;&gt;2")=0, 1, 0), 0)</f>
        <v>0</v>
      </c>
      <c r="AB3084">
        <f>IF(AND(data!G3084=2, COUNTIFS(data!A:A, data!A3084, data!G:G, 2) = data!D3084), 1, 0)</f>
        <v>1</v>
      </c>
      <c r="AC3084">
        <f>IF(AB3084=1, data!D3084, "0")</f>
        <v>1</v>
      </c>
    </row>
    <row r="3085" spans="1:29" x14ac:dyDescent="0.25">
      <c r="A3085" s="1">
        <v>349271</v>
      </c>
      <c r="B3085">
        <v>1</v>
      </c>
      <c r="C3085" s="1" t="s">
        <v>3106</v>
      </c>
      <c r="D3085">
        <v>3</v>
      </c>
      <c r="E3085">
        <v>8</v>
      </c>
      <c r="F3085">
        <v>17</v>
      </c>
      <c r="G3085">
        <v>1</v>
      </c>
      <c r="H3085">
        <v>60</v>
      </c>
      <c r="I3085">
        <v>2</v>
      </c>
      <c r="J3085">
        <v>1</v>
      </c>
      <c r="K3085">
        <v>3</v>
      </c>
      <c r="L3085">
        <v>17</v>
      </c>
      <c r="M3085">
        <v>2</v>
      </c>
      <c r="N3085">
        <v>4</v>
      </c>
      <c r="O3085">
        <v>1</v>
      </c>
      <c r="P3085">
        <v>1</v>
      </c>
      <c r="Q3085">
        <v>28</v>
      </c>
      <c r="R3085">
        <v>-1</v>
      </c>
      <c r="S3085">
        <v>0</v>
      </c>
      <c r="T3085">
        <v>165.6</v>
      </c>
      <c r="U3085">
        <v>67.3</v>
      </c>
      <c r="V3085">
        <v>24.541</v>
      </c>
      <c r="W3085">
        <v>0.94299999999999995</v>
      </c>
      <c r="X3085">
        <v>1</v>
      </c>
      <c r="Y3085">
        <v>3</v>
      </c>
      <c r="Z3085">
        <f>IF(AND(MIN(data!D3085:'data'!K3085, data!M3085:'data'!Y3085)&gt;=0, IF(data!L3085&lt;0, FALSE, data!L3085&lt;=95),COUNTA(data!D3085:'data'!Y3085)=22), 1, 0)</f>
        <v>0</v>
      </c>
      <c r="AA3085">
        <f>IF(data!D3085=3, IF(COUNTIFS(data!A:A, data!A3085, data!G:G, "&lt;&gt;2")=0, 1, 0), 0)</f>
        <v>0</v>
      </c>
      <c r="AB3085">
        <f>IF(AND(data!G3085=2, COUNTIFS(data!A:A, data!A3085, data!G:G, 2) = data!D3085), 1, 0)</f>
        <v>0</v>
      </c>
      <c r="AC3085" t="str">
        <f>IF(AB3085=1, data!D3085, "0")</f>
        <v>0</v>
      </c>
    </row>
    <row r="3086" spans="1:29" x14ac:dyDescent="0.25">
      <c r="A3086" s="1">
        <v>349271</v>
      </c>
      <c r="B3086">
        <v>2</v>
      </c>
      <c r="C3086" s="1" t="s">
        <v>3107</v>
      </c>
      <c r="D3086">
        <v>3</v>
      </c>
      <c r="E3086">
        <v>8</v>
      </c>
      <c r="F3086">
        <v>17</v>
      </c>
      <c r="G3086">
        <v>2</v>
      </c>
      <c r="H3086">
        <v>55</v>
      </c>
      <c r="I3086">
        <v>2</v>
      </c>
      <c r="J3086">
        <v>1</v>
      </c>
      <c r="K3086">
        <v>3</v>
      </c>
      <c r="L3086">
        <v>17</v>
      </c>
      <c r="M3086">
        <v>2</v>
      </c>
      <c r="N3086">
        <v>1</v>
      </c>
      <c r="O3086">
        <v>5</v>
      </c>
      <c r="P3086">
        <v>1</v>
      </c>
      <c r="Q3086">
        <v>9.375</v>
      </c>
      <c r="R3086">
        <v>-1</v>
      </c>
      <c r="S3086">
        <v>0</v>
      </c>
      <c r="T3086">
        <v>165</v>
      </c>
      <c r="U3086">
        <v>94.5</v>
      </c>
      <c r="V3086">
        <v>34.710999999999999</v>
      </c>
      <c r="W3086">
        <v>0.90100000000000002</v>
      </c>
      <c r="X3086">
        <v>2</v>
      </c>
      <c r="Y3086">
        <v>3</v>
      </c>
      <c r="Z3086">
        <f>IF(AND(MIN(data!D3086:'data'!K3086, data!M3086:'data'!Y3086)&gt;=0, IF(data!L3086&lt;0, FALSE, data!L3086&lt;=95),COUNTA(data!D3086:'data'!Y3086)=22), 1, 0)</f>
        <v>0</v>
      </c>
      <c r="AA3086">
        <f>IF(data!D3086=3, IF(COUNTIFS(data!A:A, data!A3086, data!G:G, "&lt;&gt;2")=0, 1, 0), 0)</f>
        <v>0</v>
      </c>
      <c r="AB3086">
        <f>IF(AND(data!G3086=2, COUNTIFS(data!A:A, data!A3086, data!G:G, 2) = data!D3086), 1, 0)</f>
        <v>0</v>
      </c>
      <c r="AC3086" t="str">
        <f>IF(AB3086=1, data!D3086, "0")</f>
        <v>0</v>
      </c>
    </row>
    <row r="3087" spans="1:29" x14ac:dyDescent="0.25">
      <c r="A3087" s="1">
        <v>349271</v>
      </c>
      <c r="B3087">
        <v>3</v>
      </c>
      <c r="C3087" s="1" t="s">
        <v>3108</v>
      </c>
      <c r="D3087">
        <v>3</v>
      </c>
      <c r="E3087">
        <v>8</v>
      </c>
      <c r="F3087">
        <v>17</v>
      </c>
      <c r="G3087">
        <v>2</v>
      </c>
      <c r="H3087">
        <v>18</v>
      </c>
      <c r="I3087">
        <v>1</v>
      </c>
      <c r="J3087">
        <v>1</v>
      </c>
      <c r="K3087">
        <v>3</v>
      </c>
      <c r="L3087">
        <v>17</v>
      </c>
      <c r="M3087">
        <v>1</v>
      </c>
      <c r="N3087">
        <v>2</v>
      </c>
      <c r="O3087">
        <v>5</v>
      </c>
      <c r="P3087">
        <v>1</v>
      </c>
      <c r="Q3087">
        <v>16.355</v>
      </c>
      <c r="R3087">
        <v>3</v>
      </c>
      <c r="S3087">
        <v>0</v>
      </c>
      <c r="T3087">
        <v>167.4</v>
      </c>
      <c r="U3087">
        <v>75.900000000000006</v>
      </c>
      <c r="V3087">
        <v>27.085000000000001</v>
      </c>
      <c r="W3087">
        <v>0.77100000000000002</v>
      </c>
      <c r="X3087">
        <v>1</v>
      </c>
      <c r="Y3087">
        <v>3</v>
      </c>
      <c r="Z3087">
        <f>IF(AND(MIN(data!D3087:'data'!K3087, data!M3087:'data'!Y3087)&gt;=0, IF(data!L3087&lt;0, FALSE, data!L3087&lt;=95),COUNTA(data!D3087:'data'!Y3087)=22), 1, 0)</f>
        <v>1</v>
      </c>
      <c r="AA3087">
        <f>IF(data!D3087=3, IF(COUNTIFS(data!A:A, data!A3087, data!G:G, "&lt;&gt;2")=0, 1, 0), 0)</f>
        <v>0</v>
      </c>
      <c r="AB3087">
        <f>IF(AND(data!G3087=2, COUNTIFS(data!A:A, data!A3087, data!G:G, 2) = data!D3087), 1, 0)</f>
        <v>0</v>
      </c>
      <c r="AC3087" t="str">
        <f>IF(AB3087=1, data!D3087, "0")</f>
        <v>0</v>
      </c>
    </row>
    <row r="3088" spans="1:29" x14ac:dyDescent="0.25">
      <c r="A3088" s="1">
        <v>349341</v>
      </c>
      <c r="B3088">
        <v>1</v>
      </c>
      <c r="C3088" s="1" t="s">
        <v>3109</v>
      </c>
      <c r="D3088">
        <v>1</v>
      </c>
      <c r="E3088">
        <v>8</v>
      </c>
      <c r="F3088">
        <v>17</v>
      </c>
      <c r="G3088">
        <v>2</v>
      </c>
      <c r="H3088">
        <v>34</v>
      </c>
      <c r="I3088">
        <v>1</v>
      </c>
      <c r="J3088">
        <v>1</v>
      </c>
      <c r="K3088">
        <v>1</v>
      </c>
      <c r="L3088">
        <v>14</v>
      </c>
      <c r="M3088">
        <v>2</v>
      </c>
      <c r="N3088">
        <v>2</v>
      </c>
      <c r="O3088">
        <v>5</v>
      </c>
      <c r="P3088">
        <v>1</v>
      </c>
      <c r="Q3088">
        <v>3.0579999999999998</v>
      </c>
      <c r="R3088">
        <v>-1</v>
      </c>
      <c r="S3088">
        <v>2</v>
      </c>
      <c r="T3088">
        <v>164</v>
      </c>
      <c r="U3088">
        <v>57.7</v>
      </c>
      <c r="V3088">
        <v>21.452999999999999</v>
      </c>
      <c r="W3088">
        <v>0.70299999999999996</v>
      </c>
      <c r="X3088">
        <v>1</v>
      </c>
      <c r="Y3088">
        <v>3</v>
      </c>
      <c r="Z3088">
        <f>IF(AND(MIN(data!D3088:'data'!K3088, data!M3088:'data'!Y3088)&gt;=0, IF(data!L3088&lt;0, FALSE, data!L3088&lt;=95),COUNTA(data!D3088:'data'!Y3088)=22), 1, 0)</f>
        <v>0</v>
      </c>
      <c r="AA3088">
        <f>IF(data!D3088=3, IF(COUNTIFS(data!A:A, data!A3088, data!G:G, "&lt;&gt;2")=0, 1, 0), 0)</f>
        <v>0</v>
      </c>
      <c r="AB3088">
        <f>IF(AND(data!G3088=2, COUNTIFS(data!A:A, data!A3088, data!G:G, 2) = data!D3088), 1, 0)</f>
        <v>1</v>
      </c>
      <c r="AC3088">
        <f>IF(AB3088=1, data!D3088, "0")</f>
        <v>1</v>
      </c>
    </row>
    <row r="3089" spans="1:29" x14ac:dyDescent="0.25">
      <c r="A3089" s="1">
        <v>349351</v>
      </c>
      <c r="B3089">
        <v>1</v>
      </c>
      <c r="C3089" s="1" t="s">
        <v>3110</v>
      </c>
      <c r="D3089">
        <v>1</v>
      </c>
      <c r="E3089">
        <v>8</v>
      </c>
      <c r="F3089">
        <v>17</v>
      </c>
      <c r="G3089">
        <v>2</v>
      </c>
      <c r="H3089">
        <v>26</v>
      </c>
      <c r="I3089">
        <v>1</v>
      </c>
      <c r="J3089">
        <v>1</v>
      </c>
      <c r="K3089">
        <v>4</v>
      </c>
      <c r="L3089">
        <v>8</v>
      </c>
      <c r="M3089">
        <v>2</v>
      </c>
      <c r="N3089">
        <v>4</v>
      </c>
      <c r="O3089">
        <v>2</v>
      </c>
      <c r="P3089">
        <v>1</v>
      </c>
      <c r="Q3089">
        <v>25.844999999999999</v>
      </c>
      <c r="R3089">
        <v>-1</v>
      </c>
      <c r="S3089">
        <v>1</v>
      </c>
      <c r="T3089">
        <v>172.6</v>
      </c>
      <c r="U3089">
        <v>61.6</v>
      </c>
      <c r="V3089">
        <v>20.678000000000001</v>
      </c>
      <c r="W3089">
        <v>0.81200000000000006</v>
      </c>
      <c r="X3089">
        <v>-8</v>
      </c>
      <c r="Y3089">
        <v>2</v>
      </c>
      <c r="Z3089">
        <f>IF(AND(MIN(data!D3089:'data'!K3089, data!M3089:'data'!Y3089)&gt;=0, IF(data!L3089&lt;0, FALSE, data!L3089&lt;=95),COUNTA(data!D3089:'data'!Y3089)=22), 1, 0)</f>
        <v>0</v>
      </c>
      <c r="AA3089">
        <f>IF(data!D3089=3, IF(COUNTIFS(data!A:A, data!A3089, data!G:G, "&lt;&gt;2")=0, 1, 0), 0)</f>
        <v>0</v>
      </c>
      <c r="AB3089">
        <f>IF(AND(data!G3089=2, COUNTIFS(data!A:A, data!A3089, data!G:G, 2) = data!D3089), 1, 0)</f>
        <v>1</v>
      </c>
      <c r="AC3089">
        <f>IF(AB3089=1, data!D3089, "0")</f>
        <v>1</v>
      </c>
    </row>
    <row r="3090" spans="1:29" x14ac:dyDescent="0.25">
      <c r="A3090" s="1">
        <v>350151</v>
      </c>
      <c r="B3090">
        <v>1</v>
      </c>
      <c r="C3090" s="1" t="s">
        <v>3111</v>
      </c>
      <c r="D3090">
        <v>2</v>
      </c>
      <c r="E3090">
        <v>2</v>
      </c>
      <c r="F3090">
        <v>15</v>
      </c>
      <c r="G3090">
        <v>1</v>
      </c>
      <c r="H3090">
        <v>61</v>
      </c>
      <c r="I3090">
        <v>2</v>
      </c>
      <c r="J3090">
        <v>1</v>
      </c>
      <c r="K3090">
        <v>7</v>
      </c>
      <c r="L3090">
        <v>96</v>
      </c>
      <c r="M3090">
        <v>2</v>
      </c>
      <c r="N3090">
        <v>4</v>
      </c>
      <c r="O3090">
        <v>2</v>
      </c>
      <c r="P3090">
        <v>1</v>
      </c>
      <c r="Q3090">
        <v>119.5</v>
      </c>
      <c r="R3090">
        <v>-1</v>
      </c>
      <c r="S3090">
        <v>0</v>
      </c>
      <c r="T3090">
        <v>167.1</v>
      </c>
      <c r="U3090">
        <v>60.1</v>
      </c>
      <c r="V3090">
        <v>21.524000000000001</v>
      </c>
      <c r="W3090">
        <v>0.95199999999999996</v>
      </c>
      <c r="X3090">
        <v>1</v>
      </c>
      <c r="Y3090">
        <v>3</v>
      </c>
      <c r="Z3090">
        <f>IF(AND(MIN(data!D3090:'data'!K3090, data!M3090:'data'!Y3090)&gt;=0, IF(data!L3090&lt;0, FALSE, data!L3090&lt;=95),COUNTA(data!D3090:'data'!Y3090)=22), 1, 0)</f>
        <v>0</v>
      </c>
      <c r="AA3090">
        <f>IF(data!D3090=3, IF(COUNTIFS(data!A:A, data!A3090, data!G:G, "&lt;&gt;2")=0, 1, 0), 0)</f>
        <v>0</v>
      </c>
      <c r="AB3090">
        <f>IF(AND(data!G3090=2, COUNTIFS(data!A:A, data!A3090, data!G:G, 2) = data!D3090), 1, 0)</f>
        <v>0</v>
      </c>
      <c r="AC3090" t="str">
        <f>IF(AB3090=1, data!D3090, "0")</f>
        <v>0</v>
      </c>
    </row>
    <row r="3091" spans="1:29" x14ac:dyDescent="0.25">
      <c r="A3091" s="1">
        <v>350151</v>
      </c>
      <c r="B3091">
        <v>2</v>
      </c>
      <c r="C3091" s="1" t="s">
        <v>3112</v>
      </c>
      <c r="D3091">
        <v>2</v>
      </c>
      <c r="E3091">
        <v>2</v>
      </c>
      <c r="F3091">
        <v>15</v>
      </c>
      <c r="G3091">
        <v>2</v>
      </c>
      <c r="H3091">
        <v>45</v>
      </c>
      <c r="I3091">
        <v>2</v>
      </c>
      <c r="J3091">
        <v>1</v>
      </c>
      <c r="K3091">
        <v>2</v>
      </c>
      <c r="L3091">
        <v>96</v>
      </c>
      <c r="M3091">
        <v>2</v>
      </c>
      <c r="N3091">
        <v>3</v>
      </c>
      <c r="O3091">
        <v>5</v>
      </c>
      <c r="P3091">
        <v>1</v>
      </c>
      <c r="Q3091">
        <v>91.558000000000007</v>
      </c>
      <c r="R3091">
        <v>-1</v>
      </c>
      <c r="S3091">
        <v>3</v>
      </c>
      <c r="T3091">
        <v>153.9</v>
      </c>
      <c r="U3091">
        <v>73.099999999999994</v>
      </c>
      <c r="V3091">
        <v>30.863</v>
      </c>
      <c r="W3091">
        <v>0.91400000000000003</v>
      </c>
      <c r="X3091">
        <v>-8</v>
      </c>
      <c r="Y3091">
        <v>3</v>
      </c>
      <c r="Z3091">
        <f>IF(AND(MIN(data!D3091:'data'!K3091, data!M3091:'data'!Y3091)&gt;=0, IF(data!L3091&lt;0, FALSE, data!L3091&lt;=95),COUNTA(data!D3091:'data'!Y3091)=22), 1, 0)</f>
        <v>0</v>
      </c>
      <c r="AA3091">
        <f>IF(data!D3091=3, IF(COUNTIFS(data!A:A, data!A3091, data!G:G, "&lt;&gt;2")=0, 1, 0), 0)</f>
        <v>0</v>
      </c>
      <c r="AB3091">
        <f>IF(AND(data!G3091=2, COUNTIFS(data!A:A, data!A3091, data!G:G, 2) = data!D3091), 1, 0)</f>
        <v>0</v>
      </c>
      <c r="AC3091" t="str">
        <f>IF(AB3091=1, data!D3091, "0")</f>
        <v>0</v>
      </c>
    </row>
    <row r="3092" spans="1:29" x14ac:dyDescent="0.25">
      <c r="A3092" s="1">
        <v>350181</v>
      </c>
      <c r="B3092">
        <v>1</v>
      </c>
      <c r="C3092" s="1" t="s">
        <v>3113</v>
      </c>
      <c r="D3092">
        <v>3</v>
      </c>
      <c r="E3092">
        <v>2</v>
      </c>
      <c r="F3092">
        <v>15</v>
      </c>
      <c r="G3092">
        <v>2</v>
      </c>
      <c r="H3092">
        <v>35</v>
      </c>
      <c r="I3092">
        <v>6</v>
      </c>
      <c r="J3092">
        <v>1</v>
      </c>
      <c r="K3092">
        <v>1</v>
      </c>
      <c r="L3092">
        <v>21</v>
      </c>
      <c r="M3092">
        <v>2</v>
      </c>
      <c r="N3092">
        <v>1</v>
      </c>
      <c r="O3092">
        <v>5</v>
      </c>
      <c r="P3092">
        <v>1</v>
      </c>
      <c r="Q3092">
        <v>20.87</v>
      </c>
      <c r="R3092">
        <v>-1</v>
      </c>
      <c r="S3092">
        <v>2</v>
      </c>
      <c r="T3092">
        <v>162.1</v>
      </c>
      <c r="U3092">
        <v>55.1</v>
      </c>
      <c r="V3092">
        <v>20.969000000000001</v>
      </c>
      <c r="W3092">
        <v>0.754</v>
      </c>
      <c r="X3092">
        <v>1</v>
      </c>
      <c r="Y3092">
        <v>3</v>
      </c>
      <c r="Z3092">
        <f>IF(AND(MIN(data!D3092:'data'!K3092, data!M3092:'data'!Y3092)&gt;=0, IF(data!L3092&lt;0, FALSE, data!L3092&lt;=95),COUNTA(data!D3092:'data'!Y3092)=22), 1, 0)</f>
        <v>0</v>
      </c>
      <c r="AA3092">
        <f>IF(data!D3092=3, IF(COUNTIFS(data!A:A, data!A3092, data!G:G, "&lt;&gt;2")=0, 1, 0), 0)</f>
        <v>0</v>
      </c>
      <c r="AB3092">
        <f>IF(AND(data!G3092=2, COUNTIFS(data!A:A, data!A3092, data!G:G, 2) = data!D3092), 1, 0)</f>
        <v>0</v>
      </c>
      <c r="AC3092" t="str">
        <f>IF(AB3092=1, data!D3092, "0")</f>
        <v>0</v>
      </c>
    </row>
    <row r="3093" spans="1:29" x14ac:dyDescent="0.25">
      <c r="A3093" s="1">
        <v>350181</v>
      </c>
      <c r="B3093">
        <v>2</v>
      </c>
      <c r="C3093" s="1" t="s">
        <v>3114</v>
      </c>
      <c r="D3093">
        <v>3</v>
      </c>
      <c r="E3093">
        <v>2</v>
      </c>
      <c r="F3093">
        <v>15</v>
      </c>
      <c r="G3093">
        <v>1</v>
      </c>
      <c r="H3093">
        <v>40</v>
      </c>
      <c r="I3093">
        <v>6</v>
      </c>
      <c r="J3093">
        <v>1</v>
      </c>
      <c r="K3093">
        <v>4</v>
      </c>
      <c r="L3093">
        <v>21</v>
      </c>
      <c r="M3093">
        <v>1</v>
      </c>
      <c r="N3093">
        <v>1</v>
      </c>
      <c r="O3093">
        <v>5</v>
      </c>
      <c r="P3093">
        <v>1</v>
      </c>
      <c r="Q3093">
        <v>25.5</v>
      </c>
      <c r="R3093">
        <v>-1</v>
      </c>
      <c r="S3093">
        <v>2</v>
      </c>
      <c r="T3093">
        <v>177.1</v>
      </c>
      <c r="U3093">
        <v>82.8</v>
      </c>
      <c r="V3093">
        <v>26.399000000000001</v>
      </c>
      <c r="W3093">
        <v>0.872</v>
      </c>
      <c r="X3093">
        <v>1</v>
      </c>
      <c r="Y3093">
        <v>1</v>
      </c>
      <c r="Z3093">
        <f>IF(AND(MIN(data!D3093:'data'!K3093, data!M3093:'data'!Y3093)&gt;=0, IF(data!L3093&lt;0, FALSE, data!L3093&lt;=95),COUNTA(data!D3093:'data'!Y3093)=22), 1, 0)</f>
        <v>0</v>
      </c>
      <c r="AA3093">
        <f>IF(data!D3093=3, IF(COUNTIFS(data!A:A, data!A3093, data!G:G, "&lt;&gt;2")=0, 1, 0), 0)</f>
        <v>0</v>
      </c>
      <c r="AB3093">
        <f>IF(AND(data!G3093=2, COUNTIFS(data!A:A, data!A3093, data!G:G, 2) = data!D3093), 1, 0)</f>
        <v>0</v>
      </c>
      <c r="AC3093" t="str">
        <f>IF(AB3093=1, data!D3093, "0")</f>
        <v>0</v>
      </c>
    </row>
    <row r="3094" spans="1:29" x14ac:dyDescent="0.25">
      <c r="A3094" s="1">
        <v>350181</v>
      </c>
      <c r="B3094">
        <v>3</v>
      </c>
      <c r="C3094" s="1" t="s">
        <v>3115</v>
      </c>
      <c r="D3094">
        <v>3</v>
      </c>
      <c r="E3094">
        <v>2</v>
      </c>
      <c r="F3094">
        <v>15</v>
      </c>
      <c r="G3094">
        <v>1</v>
      </c>
      <c r="H3094">
        <v>16</v>
      </c>
      <c r="I3094">
        <v>1</v>
      </c>
      <c r="J3094">
        <v>1</v>
      </c>
      <c r="K3094">
        <v>3</v>
      </c>
      <c r="L3094">
        <v>21</v>
      </c>
      <c r="M3094">
        <v>1</v>
      </c>
      <c r="N3094">
        <v>1</v>
      </c>
      <c r="O3094">
        <v>5</v>
      </c>
      <c r="P3094">
        <v>1</v>
      </c>
      <c r="Q3094">
        <v>34.79</v>
      </c>
      <c r="R3094">
        <v>4</v>
      </c>
      <c r="S3094">
        <v>0</v>
      </c>
      <c r="T3094">
        <v>174.9</v>
      </c>
      <c r="U3094">
        <v>72.900000000000006</v>
      </c>
      <c r="V3094">
        <v>23.831</v>
      </c>
      <c r="W3094">
        <v>0.86899999999999999</v>
      </c>
      <c r="X3094">
        <v>1</v>
      </c>
      <c r="Y3094">
        <v>3</v>
      </c>
      <c r="Z3094">
        <f>IF(AND(MIN(data!D3094:'data'!K3094, data!M3094:'data'!Y3094)&gt;=0, IF(data!L3094&lt;0, FALSE, data!L3094&lt;=95),COUNTA(data!D3094:'data'!Y3094)=22), 1, 0)</f>
        <v>1</v>
      </c>
      <c r="AA3094">
        <f>IF(data!D3094=3, IF(COUNTIFS(data!A:A, data!A3094, data!G:G, "&lt;&gt;2")=0, 1, 0), 0)</f>
        <v>0</v>
      </c>
      <c r="AB3094">
        <f>IF(AND(data!G3094=2, COUNTIFS(data!A:A, data!A3094, data!G:G, 2) = data!D3094), 1, 0)</f>
        <v>0</v>
      </c>
      <c r="AC3094" t="str">
        <f>IF(AB3094=1, data!D3094, "0")</f>
        <v>0</v>
      </c>
    </row>
    <row r="3095" spans="1:29" x14ac:dyDescent="0.25">
      <c r="A3095" s="1">
        <v>350201</v>
      </c>
      <c r="B3095">
        <v>1</v>
      </c>
      <c r="C3095" s="1" t="s">
        <v>3116</v>
      </c>
      <c r="D3095">
        <v>3</v>
      </c>
      <c r="E3095">
        <v>2</v>
      </c>
      <c r="F3095">
        <v>15</v>
      </c>
      <c r="G3095">
        <v>2</v>
      </c>
      <c r="H3095">
        <v>30</v>
      </c>
      <c r="I3095">
        <v>2</v>
      </c>
      <c r="J3095">
        <v>1</v>
      </c>
      <c r="K3095">
        <v>4</v>
      </c>
      <c r="L3095">
        <v>19</v>
      </c>
      <c r="M3095">
        <v>1</v>
      </c>
      <c r="N3095">
        <v>4</v>
      </c>
      <c r="O3095">
        <v>1</v>
      </c>
      <c r="P3095">
        <v>1</v>
      </c>
      <c r="Q3095">
        <v>6.1159999999999997</v>
      </c>
      <c r="R3095">
        <v>-1</v>
      </c>
      <c r="S3095">
        <v>0</v>
      </c>
      <c r="T3095">
        <v>163.6</v>
      </c>
      <c r="U3095">
        <v>-1</v>
      </c>
      <c r="V3095">
        <v>-1</v>
      </c>
      <c r="W3095">
        <v>0.874</v>
      </c>
      <c r="X3095">
        <v>2</v>
      </c>
      <c r="Y3095">
        <v>1</v>
      </c>
      <c r="Z3095">
        <f>IF(AND(MIN(data!D3095:'data'!K3095, data!M3095:'data'!Y3095)&gt;=0, IF(data!L3095&lt;0, FALSE, data!L3095&lt;=95),COUNTA(data!D3095:'data'!Y3095)=22), 1, 0)</f>
        <v>0</v>
      </c>
      <c r="AA3095">
        <f>IF(data!D3095=3, IF(COUNTIFS(data!A:A, data!A3095, data!G:G, "&lt;&gt;2")=0, 1, 0), 0)</f>
        <v>0</v>
      </c>
      <c r="AB3095">
        <f>IF(AND(data!G3095=2, COUNTIFS(data!A:A, data!A3095, data!G:G, 2) = data!D3095), 1, 0)</f>
        <v>0</v>
      </c>
      <c r="AC3095" t="str">
        <f>IF(AB3095=1, data!D3095, "0")</f>
        <v>0</v>
      </c>
    </row>
    <row r="3096" spans="1:29" x14ac:dyDescent="0.25">
      <c r="A3096" s="1">
        <v>350201</v>
      </c>
      <c r="B3096">
        <v>2</v>
      </c>
      <c r="C3096" s="1" t="s">
        <v>3117</v>
      </c>
      <c r="D3096">
        <v>3</v>
      </c>
      <c r="E3096">
        <v>2</v>
      </c>
      <c r="F3096">
        <v>15</v>
      </c>
      <c r="G3096">
        <v>1</v>
      </c>
      <c r="H3096">
        <v>4</v>
      </c>
      <c r="I3096">
        <v>-1</v>
      </c>
      <c r="J3096">
        <v>1</v>
      </c>
      <c r="K3096">
        <v>-1</v>
      </c>
      <c r="L3096">
        <v>19</v>
      </c>
      <c r="M3096">
        <v>1</v>
      </c>
      <c r="N3096">
        <v>-1</v>
      </c>
      <c r="O3096">
        <v>-1</v>
      </c>
      <c r="P3096">
        <v>-1</v>
      </c>
      <c r="Q3096">
        <v>-1</v>
      </c>
      <c r="R3096">
        <v>-1</v>
      </c>
      <c r="S3096">
        <v>-2</v>
      </c>
      <c r="T3096">
        <v>117.1</v>
      </c>
      <c r="U3096">
        <v>-1</v>
      </c>
      <c r="V3096">
        <v>-1</v>
      </c>
      <c r="W3096">
        <v>-1</v>
      </c>
      <c r="X3096">
        <v>-2</v>
      </c>
      <c r="Y3096">
        <v>-2</v>
      </c>
      <c r="Z3096">
        <f>IF(AND(MIN(data!D3096:'data'!K3096, data!M3096:'data'!Y3096)&gt;=0, IF(data!L3096&lt;0, FALSE, data!L3096&lt;=95),COUNTA(data!D3096:'data'!Y3096)=22), 1, 0)</f>
        <v>0</v>
      </c>
      <c r="AA3096">
        <f>IF(data!D3096=3, IF(COUNTIFS(data!A:A, data!A3096, data!G:G, "&lt;&gt;2")=0, 1, 0), 0)</f>
        <v>0</v>
      </c>
      <c r="AB3096">
        <f>IF(AND(data!G3096=2, COUNTIFS(data!A:A, data!A3096, data!G:G, 2) = data!D3096), 1, 0)</f>
        <v>0</v>
      </c>
      <c r="AC3096" t="str">
        <f>IF(AB3096=1, data!D3096, "0")</f>
        <v>0</v>
      </c>
    </row>
    <row r="3097" spans="1:29" x14ac:dyDescent="0.25">
      <c r="A3097" s="1">
        <v>350201</v>
      </c>
      <c r="B3097">
        <v>3</v>
      </c>
      <c r="C3097" s="1" t="s">
        <v>3118</v>
      </c>
      <c r="D3097">
        <v>3</v>
      </c>
      <c r="E3097">
        <v>2</v>
      </c>
      <c r="F3097">
        <v>15</v>
      </c>
      <c r="G3097">
        <v>2</v>
      </c>
      <c r="H3097">
        <v>0</v>
      </c>
      <c r="I3097">
        <v>-1</v>
      </c>
      <c r="J3097">
        <v>1</v>
      </c>
      <c r="K3097">
        <v>-1</v>
      </c>
      <c r="L3097">
        <v>19</v>
      </c>
      <c r="M3097">
        <v>1</v>
      </c>
      <c r="N3097">
        <v>-1</v>
      </c>
      <c r="O3097">
        <v>-1</v>
      </c>
      <c r="P3097">
        <v>-1</v>
      </c>
      <c r="Q3097">
        <v>-1</v>
      </c>
      <c r="R3097">
        <v>-1</v>
      </c>
      <c r="S3097">
        <v>-2</v>
      </c>
      <c r="T3097">
        <v>-1</v>
      </c>
      <c r="U3097">
        <v>-1</v>
      </c>
      <c r="V3097">
        <v>-1</v>
      </c>
      <c r="W3097">
        <v>-1</v>
      </c>
      <c r="X3097">
        <v>-2</v>
      </c>
      <c r="Y3097">
        <v>-2</v>
      </c>
      <c r="Z3097">
        <f>IF(AND(MIN(data!D3097:'data'!K3097, data!M3097:'data'!Y3097)&gt;=0, IF(data!L3097&lt;0, FALSE, data!L3097&lt;=95),COUNTA(data!D3097:'data'!Y3097)=22), 1, 0)</f>
        <v>0</v>
      </c>
      <c r="AA3097">
        <f>IF(data!D3097=3, IF(COUNTIFS(data!A:A, data!A3097, data!G:G, "&lt;&gt;2")=0, 1, 0), 0)</f>
        <v>0</v>
      </c>
      <c r="AB3097">
        <f>IF(AND(data!G3097=2, COUNTIFS(data!A:A, data!A3097, data!G:G, 2) = data!D3097), 1, 0)</f>
        <v>0</v>
      </c>
      <c r="AC3097" t="str">
        <f>IF(AB3097=1, data!D3097, "0")</f>
        <v>0</v>
      </c>
    </row>
    <row r="3098" spans="1:29" x14ac:dyDescent="0.25">
      <c r="A3098" s="1">
        <v>350271</v>
      </c>
      <c r="B3098">
        <v>1</v>
      </c>
      <c r="C3098" s="1" t="s">
        <v>3119</v>
      </c>
      <c r="D3098">
        <v>2</v>
      </c>
      <c r="E3098">
        <v>2</v>
      </c>
      <c r="F3098">
        <v>15</v>
      </c>
      <c r="G3098">
        <v>1</v>
      </c>
      <c r="H3098">
        <v>46</v>
      </c>
      <c r="I3098">
        <v>2</v>
      </c>
      <c r="J3098">
        <v>1</v>
      </c>
      <c r="K3098">
        <v>3</v>
      </c>
      <c r="L3098">
        <v>19</v>
      </c>
      <c r="M3098">
        <v>2</v>
      </c>
      <c r="N3098">
        <v>1</v>
      </c>
      <c r="O3098">
        <v>5</v>
      </c>
      <c r="P3098">
        <v>1</v>
      </c>
      <c r="Q3098">
        <v>19.5</v>
      </c>
      <c r="R3098">
        <v>-1</v>
      </c>
      <c r="S3098">
        <v>0</v>
      </c>
      <c r="T3098">
        <v>176.4</v>
      </c>
      <c r="U3098">
        <v>85.7</v>
      </c>
      <c r="V3098">
        <v>27.541</v>
      </c>
      <c r="W3098">
        <v>0.91</v>
      </c>
      <c r="X3098">
        <v>1</v>
      </c>
      <c r="Y3098">
        <v>3</v>
      </c>
      <c r="Z3098">
        <f>IF(AND(MIN(data!D3098:'data'!K3098, data!M3098:'data'!Y3098)&gt;=0, IF(data!L3098&lt;0, FALSE, data!L3098&lt;=95),COUNTA(data!D3098:'data'!Y3098)=22), 1, 0)</f>
        <v>0</v>
      </c>
      <c r="AA3098">
        <f>IF(data!D3098=3, IF(COUNTIFS(data!A:A, data!A3098, data!G:G, "&lt;&gt;2")=0, 1, 0), 0)</f>
        <v>0</v>
      </c>
      <c r="AB3098">
        <f>IF(AND(data!G3098=2, COUNTIFS(data!A:A, data!A3098, data!G:G, 2) = data!D3098), 1, 0)</f>
        <v>0</v>
      </c>
      <c r="AC3098" t="str">
        <f>IF(AB3098=1, data!D3098, "0")</f>
        <v>0</v>
      </c>
    </row>
    <row r="3099" spans="1:29" x14ac:dyDescent="0.25">
      <c r="A3099" s="1">
        <v>350271</v>
      </c>
      <c r="B3099">
        <v>2</v>
      </c>
      <c r="C3099" s="1" t="s">
        <v>3120</v>
      </c>
      <c r="D3099">
        <v>2</v>
      </c>
      <c r="E3099">
        <v>2</v>
      </c>
      <c r="F3099">
        <v>15</v>
      </c>
      <c r="G3099">
        <v>2</v>
      </c>
      <c r="H3099">
        <v>45</v>
      </c>
      <c r="I3099">
        <v>2</v>
      </c>
      <c r="J3099">
        <v>1</v>
      </c>
      <c r="K3099">
        <v>4</v>
      </c>
      <c r="L3099">
        <v>19</v>
      </c>
      <c r="M3099">
        <v>1</v>
      </c>
      <c r="N3099">
        <v>1</v>
      </c>
      <c r="O3099">
        <v>5</v>
      </c>
      <c r="P3099">
        <v>1</v>
      </c>
      <c r="Q3099">
        <v>9.75</v>
      </c>
      <c r="R3099">
        <v>-1</v>
      </c>
      <c r="S3099">
        <v>0</v>
      </c>
      <c r="T3099">
        <v>162.6</v>
      </c>
      <c r="U3099">
        <v>70.099999999999994</v>
      </c>
      <c r="V3099">
        <v>26.513999999999999</v>
      </c>
      <c r="W3099">
        <v>0.78</v>
      </c>
      <c r="X3099">
        <v>2</v>
      </c>
      <c r="Y3099">
        <v>1</v>
      </c>
      <c r="Z3099">
        <f>IF(AND(MIN(data!D3099:'data'!K3099, data!M3099:'data'!Y3099)&gt;=0, IF(data!L3099&lt;0, FALSE, data!L3099&lt;=95),COUNTA(data!D3099:'data'!Y3099)=22), 1, 0)</f>
        <v>0</v>
      </c>
      <c r="AA3099">
        <f>IF(data!D3099=3, IF(COUNTIFS(data!A:A, data!A3099, data!G:G, "&lt;&gt;2")=0, 1, 0), 0)</f>
        <v>0</v>
      </c>
      <c r="AB3099">
        <f>IF(AND(data!G3099=2, COUNTIFS(data!A:A, data!A3099, data!G:G, 2) = data!D3099), 1, 0)</f>
        <v>0</v>
      </c>
      <c r="AC3099" t="str">
        <f>IF(AB3099=1, data!D3099, "0")</f>
        <v>0</v>
      </c>
    </row>
    <row r="3100" spans="1:29" x14ac:dyDescent="0.25">
      <c r="A3100" s="1">
        <v>350341</v>
      </c>
      <c r="B3100">
        <v>1</v>
      </c>
      <c r="C3100" s="1" t="s">
        <v>3121</v>
      </c>
      <c r="D3100">
        <v>4</v>
      </c>
      <c r="E3100">
        <v>2</v>
      </c>
      <c r="F3100">
        <v>15</v>
      </c>
      <c r="G3100">
        <v>1</v>
      </c>
      <c r="H3100">
        <v>37</v>
      </c>
      <c r="I3100">
        <v>2</v>
      </c>
      <c r="J3100">
        <v>1</v>
      </c>
      <c r="K3100">
        <v>7</v>
      </c>
      <c r="L3100">
        <v>14</v>
      </c>
      <c r="M3100">
        <v>1</v>
      </c>
      <c r="N3100">
        <v>1</v>
      </c>
      <c r="O3100">
        <v>5</v>
      </c>
      <c r="P3100">
        <v>1</v>
      </c>
      <c r="Q3100">
        <v>6.2880000000000003</v>
      </c>
      <c r="R3100">
        <v>-1</v>
      </c>
      <c r="S3100">
        <v>4</v>
      </c>
      <c r="T3100">
        <v>-1</v>
      </c>
      <c r="U3100">
        <v>-1</v>
      </c>
      <c r="V3100">
        <v>-1</v>
      </c>
      <c r="W3100">
        <v>0.91400000000000003</v>
      </c>
      <c r="X3100">
        <v>-8</v>
      </c>
      <c r="Y3100">
        <v>3</v>
      </c>
      <c r="Z3100">
        <f>IF(AND(MIN(data!D3100:'data'!K3100, data!M3100:'data'!Y3100)&gt;=0, IF(data!L3100&lt;0, FALSE, data!L3100&lt;=95),COUNTA(data!D3100:'data'!Y3100)=22), 1, 0)</f>
        <v>0</v>
      </c>
      <c r="AA3100">
        <f>IF(data!D3100=3, IF(COUNTIFS(data!A:A, data!A3100, data!G:G, "&lt;&gt;2")=0, 1, 0), 0)</f>
        <v>0</v>
      </c>
      <c r="AB3100">
        <f>IF(AND(data!G3100=2, COUNTIFS(data!A:A, data!A3100, data!G:G, 2) = data!D3100), 1, 0)</f>
        <v>0</v>
      </c>
      <c r="AC3100" t="str">
        <f>IF(AB3100=1, data!D3100, "0")</f>
        <v>0</v>
      </c>
    </row>
    <row r="3101" spans="1:29" x14ac:dyDescent="0.25">
      <c r="A3101" s="1">
        <v>350341</v>
      </c>
      <c r="B3101">
        <v>2</v>
      </c>
      <c r="C3101" s="1" t="s">
        <v>3122</v>
      </c>
      <c r="D3101">
        <v>4</v>
      </c>
      <c r="E3101">
        <v>2</v>
      </c>
      <c r="F3101">
        <v>15</v>
      </c>
      <c r="G3101">
        <v>2</v>
      </c>
      <c r="H3101">
        <v>39</v>
      </c>
      <c r="I3101">
        <v>2</v>
      </c>
      <c r="J3101">
        <v>1</v>
      </c>
      <c r="K3101">
        <v>4</v>
      </c>
      <c r="L3101">
        <v>14</v>
      </c>
      <c r="M3101">
        <v>2</v>
      </c>
      <c r="N3101">
        <v>3</v>
      </c>
      <c r="O3101">
        <v>5</v>
      </c>
      <c r="P3101">
        <v>1</v>
      </c>
      <c r="Q3101">
        <v>6.2880000000000003</v>
      </c>
      <c r="R3101">
        <v>-1</v>
      </c>
      <c r="S3101">
        <v>1</v>
      </c>
      <c r="T3101">
        <v>-1</v>
      </c>
      <c r="U3101">
        <v>-1</v>
      </c>
      <c r="V3101">
        <v>-1</v>
      </c>
      <c r="W3101">
        <v>0.76600000000000001</v>
      </c>
      <c r="X3101">
        <v>1</v>
      </c>
      <c r="Y3101">
        <v>1</v>
      </c>
      <c r="Z3101">
        <f>IF(AND(MIN(data!D3101:'data'!K3101, data!M3101:'data'!Y3101)&gt;=0, IF(data!L3101&lt;0, FALSE, data!L3101&lt;=95),COUNTA(data!D3101:'data'!Y3101)=22), 1, 0)</f>
        <v>0</v>
      </c>
      <c r="AA3101">
        <f>IF(data!D3101=3, IF(COUNTIFS(data!A:A, data!A3101, data!G:G, "&lt;&gt;2")=0, 1, 0), 0)</f>
        <v>0</v>
      </c>
      <c r="AB3101">
        <f>IF(AND(data!G3101=2, COUNTIFS(data!A:A, data!A3101, data!G:G, 2) = data!D3101), 1, 0)</f>
        <v>0</v>
      </c>
      <c r="AC3101" t="str">
        <f>IF(AB3101=1, data!D3101, "0")</f>
        <v>0</v>
      </c>
    </row>
    <row r="3102" spans="1:29" x14ac:dyDescent="0.25">
      <c r="A3102" s="1">
        <v>350341</v>
      </c>
      <c r="B3102">
        <v>3</v>
      </c>
      <c r="C3102" s="1" t="s">
        <v>3123</v>
      </c>
      <c r="D3102">
        <v>4</v>
      </c>
      <c r="E3102">
        <v>2</v>
      </c>
      <c r="F3102">
        <v>15</v>
      </c>
      <c r="G3102">
        <v>2</v>
      </c>
      <c r="H3102">
        <v>14</v>
      </c>
      <c r="I3102">
        <v>-1</v>
      </c>
      <c r="J3102">
        <v>1</v>
      </c>
      <c r="K3102">
        <v>-1</v>
      </c>
      <c r="L3102">
        <v>14</v>
      </c>
      <c r="M3102">
        <v>1</v>
      </c>
      <c r="N3102">
        <v>-1</v>
      </c>
      <c r="O3102">
        <v>-1</v>
      </c>
      <c r="P3102">
        <v>-1</v>
      </c>
      <c r="Q3102">
        <v>-1</v>
      </c>
      <c r="R3102">
        <v>-1</v>
      </c>
      <c r="S3102">
        <v>-2</v>
      </c>
      <c r="T3102">
        <v>-1</v>
      </c>
      <c r="U3102">
        <v>-1</v>
      </c>
      <c r="V3102">
        <v>-1</v>
      </c>
      <c r="W3102">
        <v>-1</v>
      </c>
      <c r="X3102">
        <v>-2</v>
      </c>
      <c r="Y3102">
        <v>-2</v>
      </c>
      <c r="Z3102">
        <f>IF(AND(MIN(data!D3102:'data'!K3102, data!M3102:'data'!Y3102)&gt;=0, IF(data!L3102&lt;0, FALSE, data!L3102&lt;=95),COUNTA(data!D3102:'data'!Y3102)=22), 1, 0)</f>
        <v>0</v>
      </c>
      <c r="AA3102">
        <f>IF(data!D3102=3, IF(COUNTIFS(data!A:A, data!A3102, data!G:G, "&lt;&gt;2")=0, 1, 0), 0)</f>
        <v>0</v>
      </c>
      <c r="AB3102">
        <f>IF(AND(data!G3102=2, COUNTIFS(data!A:A, data!A3102, data!G:G, 2) = data!D3102), 1, 0)</f>
        <v>0</v>
      </c>
      <c r="AC3102" t="str">
        <f>IF(AB3102=1, data!D3102, "0")</f>
        <v>0</v>
      </c>
    </row>
    <row r="3103" spans="1:29" x14ac:dyDescent="0.25">
      <c r="A3103" s="1">
        <v>350341</v>
      </c>
      <c r="B3103">
        <v>4</v>
      </c>
      <c r="C3103" s="1" t="s">
        <v>3124</v>
      </c>
      <c r="D3103">
        <v>4</v>
      </c>
      <c r="E3103">
        <v>2</v>
      </c>
      <c r="F3103">
        <v>15</v>
      </c>
      <c r="G3103">
        <v>1</v>
      </c>
      <c r="H3103">
        <v>8</v>
      </c>
      <c r="I3103">
        <v>-1</v>
      </c>
      <c r="J3103">
        <v>1</v>
      </c>
      <c r="K3103">
        <v>-1</v>
      </c>
      <c r="L3103">
        <v>14</v>
      </c>
      <c r="M3103">
        <v>1</v>
      </c>
      <c r="N3103">
        <v>-1</v>
      </c>
      <c r="O3103">
        <v>-1</v>
      </c>
      <c r="P3103">
        <v>-1</v>
      </c>
      <c r="Q3103">
        <v>-1</v>
      </c>
      <c r="R3103">
        <v>-1</v>
      </c>
      <c r="S3103">
        <v>-2</v>
      </c>
      <c r="T3103">
        <v>-1</v>
      </c>
      <c r="U3103">
        <v>-1</v>
      </c>
      <c r="V3103">
        <v>-1</v>
      </c>
      <c r="W3103">
        <v>-1</v>
      </c>
      <c r="X3103">
        <v>-2</v>
      </c>
      <c r="Y3103">
        <v>-2</v>
      </c>
      <c r="Z3103">
        <f>IF(AND(MIN(data!D3103:'data'!K3103, data!M3103:'data'!Y3103)&gt;=0, IF(data!L3103&lt;0, FALSE, data!L3103&lt;=95),COUNTA(data!D3103:'data'!Y3103)=22), 1, 0)</f>
        <v>0</v>
      </c>
      <c r="AA3103">
        <f>IF(data!D3103=3, IF(COUNTIFS(data!A:A, data!A3103, data!G:G, "&lt;&gt;2")=0, 1, 0), 0)</f>
        <v>0</v>
      </c>
      <c r="AB3103">
        <f>IF(AND(data!G3103=2, COUNTIFS(data!A:A, data!A3103, data!G:G, 2) = data!D3103), 1, 0)</f>
        <v>0</v>
      </c>
      <c r="AC3103" t="str">
        <f>IF(AB3103=1, data!D3103, "0")</f>
        <v>0</v>
      </c>
    </row>
    <row r="3104" spans="1:29" x14ac:dyDescent="0.25">
      <c r="A3104" s="1">
        <v>351151</v>
      </c>
      <c r="B3104">
        <v>1</v>
      </c>
      <c r="C3104" s="1" t="s">
        <v>3125</v>
      </c>
      <c r="D3104">
        <v>2</v>
      </c>
      <c r="E3104">
        <v>7</v>
      </c>
      <c r="F3104">
        <v>4</v>
      </c>
      <c r="G3104">
        <v>2</v>
      </c>
      <c r="H3104">
        <v>32</v>
      </c>
      <c r="I3104">
        <v>1</v>
      </c>
      <c r="J3104">
        <v>1</v>
      </c>
      <c r="K3104">
        <v>4</v>
      </c>
      <c r="L3104">
        <v>-1</v>
      </c>
      <c r="M3104">
        <v>1</v>
      </c>
      <c r="N3104">
        <v>3</v>
      </c>
      <c r="O3104">
        <v>5</v>
      </c>
      <c r="P3104">
        <v>1</v>
      </c>
      <c r="Q3104">
        <v>18.73</v>
      </c>
      <c r="R3104">
        <v>-1</v>
      </c>
      <c r="S3104">
        <v>1</v>
      </c>
      <c r="T3104">
        <v>161.9</v>
      </c>
      <c r="U3104">
        <v>52.6</v>
      </c>
      <c r="V3104">
        <v>20.067</v>
      </c>
      <c r="W3104">
        <v>0.74199999999999999</v>
      </c>
      <c r="X3104">
        <v>1</v>
      </c>
      <c r="Y3104">
        <v>3</v>
      </c>
      <c r="Z3104">
        <f>IF(AND(MIN(data!D3104:'data'!K3104, data!M3104:'data'!Y3104)&gt;=0, IF(data!L3104&lt;0, FALSE, data!L3104&lt;=95),COUNTA(data!D3104:'data'!Y3104)=22), 1, 0)</f>
        <v>0</v>
      </c>
      <c r="AA3104">
        <f>IF(data!D3104=3, IF(COUNTIFS(data!A:A, data!A3104, data!G:G, "&lt;&gt;2")=0, 1, 0), 0)</f>
        <v>0</v>
      </c>
      <c r="AB3104">
        <f>IF(AND(data!G3104=2, COUNTIFS(data!A:A, data!A3104, data!G:G, 2) = data!D3104), 1, 0)</f>
        <v>1</v>
      </c>
      <c r="AC3104">
        <f>IF(AB3104=1, data!D3104, "0")</f>
        <v>2</v>
      </c>
    </row>
    <row r="3105" spans="1:29" x14ac:dyDescent="0.25">
      <c r="A3105" s="1">
        <v>351151</v>
      </c>
      <c r="B3105">
        <v>2</v>
      </c>
      <c r="C3105" s="1" t="s">
        <v>3126</v>
      </c>
      <c r="D3105">
        <v>2</v>
      </c>
      <c r="E3105">
        <v>7</v>
      </c>
      <c r="F3105">
        <v>4</v>
      </c>
      <c r="G3105">
        <v>2</v>
      </c>
      <c r="H3105">
        <v>35</v>
      </c>
      <c r="I3105">
        <v>4</v>
      </c>
      <c r="J3105">
        <v>1</v>
      </c>
      <c r="K3105">
        <v>1</v>
      </c>
      <c r="L3105">
        <v>-1</v>
      </c>
      <c r="M3105">
        <v>2</v>
      </c>
      <c r="N3105">
        <v>4</v>
      </c>
      <c r="O3105">
        <v>3</v>
      </c>
      <c r="P3105">
        <v>1</v>
      </c>
      <c r="Q3105">
        <v>25.259</v>
      </c>
      <c r="R3105">
        <v>-1</v>
      </c>
      <c r="S3105">
        <v>4</v>
      </c>
      <c r="T3105">
        <v>163</v>
      </c>
      <c r="U3105">
        <v>57.4</v>
      </c>
      <c r="V3105">
        <v>21.603999999999999</v>
      </c>
      <c r="W3105">
        <v>0.78200000000000003</v>
      </c>
      <c r="X3105">
        <v>1</v>
      </c>
      <c r="Y3105">
        <v>3</v>
      </c>
      <c r="Z3105">
        <f>IF(AND(MIN(data!D3105:'data'!K3105, data!M3105:'data'!Y3105)&gt;=0, IF(data!L3105&lt;0, FALSE, data!L3105&lt;=95),COUNTA(data!D3105:'data'!Y3105)=22), 1, 0)</f>
        <v>0</v>
      </c>
      <c r="AA3105">
        <f>IF(data!D3105=3, IF(COUNTIFS(data!A:A, data!A3105, data!G:G, "&lt;&gt;2")=0, 1, 0), 0)</f>
        <v>0</v>
      </c>
      <c r="AB3105">
        <f>IF(AND(data!G3105=2, COUNTIFS(data!A:A, data!A3105, data!G:G, 2) = data!D3105), 1, 0)</f>
        <v>1</v>
      </c>
      <c r="AC3105">
        <f>IF(AB3105=1, data!D3105, "0")</f>
        <v>2</v>
      </c>
    </row>
    <row r="3106" spans="1:29" x14ac:dyDescent="0.25">
      <c r="A3106" s="1">
        <v>351271</v>
      </c>
      <c r="B3106">
        <v>1</v>
      </c>
      <c r="C3106" s="1" t="s">
        <v>3127</v>
      </c>
      <c r="D3106">
        <v>2</v>
      </c>
      <c r="E3106">
        <v>7</v>
      </c>
      <c r="F3106">
        <v>4</v>
      </c>
      <c r="G3106">
        <v>1</v>
      </c>
      <c r="H3106">
        <v>48</v>
      </c>
      <c r="I3106">
        <v>2</v>
      </c>
      <c r="J3106">
        <v>1</v>
      </c>
      <c r="K3106">
        <v>1</v>
      </c>
      <c r="L3106">
        <v>25</v>
      </c>
      <c r="M3106">
        <v>2</v>
      </c>
      <c r="N3106">
        <v>2</v>
      </c>
      <c r="O3106">
        <v>5</v>
      </c>
      <c r="P3106">
        <v>1</v>
      </c>
      <c r="Q3106">
        <v>20.75</v>
      </c>
      <c r="R3106">
        <v>-1</v>
      </c>
      <c r="S3106">
        <v>0</v>
      </c>
      <c r="T3106">
        <v>175.2</v>
      </c>
      <c r="U3106">
        <v>70.8</v>
      </c>
      <c r="V3106">
        <v>23.065999999999999</v>
      </c>
      <c r="W3106">
        <v>0.85799999999999998</v>
      </c>
      <c r="X3106">
        <v>3</v>
      </c>
      <c r="Y3106">
        <v>3</v>
      </c>
      <c r="Z3106">
        <f>IF(AND(MIN(data!D3106:'data'!K3106, data!M3106:'data'!Y3106)&gt;=0, IF(data!L3106&lt;0, FALSE, data!L3106&lt;=95),COUNTA(data!D3106:'data'!Y3106)=22), 1, 0)</f>
        <v>0</v>
      </c>
      <c r="AA3106">
        <f>IF(data!D3106=3, IF(COUNTIFS(data!A:A, data!A3106, data!G:G, "&lt;&gt;2")=0, 1, 0), 0)</f>
        <v>0</v>
      </c>
      <c r="AB3106">
        <f>IF(AND(data!G3106=2, COUNTIFS(data!A:A, data!A3106, data!G:G, 2) = data!D3106), 1, 0)</f>
        <v>0</v>
      </c>
      <c r="AC3106" t="str">
        <f>IF(AB3106=1, data!D3106, "0")</f>
        <v>0</v>
      </c>
    </row>
    <row r="3107" spans="1:29" x14ac:dyDescent="0.25">
      <c r="A3107" s="1">
        <v>351271</v>
      </c>
      <c r="B3107">
        <v>2</v>
      </c>
      <c r="C3107" s="1" t="s">
        <v>3128</v>
      </c>
      <c r="D3107">
        <v>2</v>
      </c>
      <c r="E3107">
        <v>7</v>
      </c>
      <c r="F3107">
        <v>4</v>
      </c>
      <c r="G3107">
        <v>2</v>
      </c>
      <c r="H3107">
        <v>6</v>
      </c>
      <c r="I3107">
        <v>-1</v>
      </c>
      <c r="J3107">
        <v>1</v>
      </c>
      <c r="K3107">
        <v>-1</v>
      </c>
      <c r="L3107">
        <v>25</v>
      </c>
      <c r="M3107">
        <v>2</v>
      </c>
      <c r="N3107">
        <v>-1</v>
      </c>
      <c r="O3107">
        <v>-1</v>
      </c>
      <c r="P3107">
        <v>-1</v>
      </c>
      <c r="Q3107">
        <v>-1</v>
      </c>
      <c r="R3107">
        <v>-1</v>
      </c>
      <c r="S3107">
        <v>-2</v>
      </c>
      <c r="T3107">
        <v>114</v>
      </c>
      <c r="U3107">
        <v>20.100000000000001</v>
      </c>
      <c r="V3107">
        <v>15.465999999999999</v>
      </c>
      <c r="W3107">
        <v>-1</v>
      </c>
      <c r="X3107">
        <v>-2</v>
      </c>
      <c r="Y3107">
        <v>-2</v>
      </c>
      <c r="Z3107">
        <f>IF(AND(MIN(data!D3107:'data'!K3107, data!M3107:'data'!Y3107)&gt;=0, IF(data!L3107&lt;0, FALSE, data!L3107&lt;=95),COUNTA(data!D3107:'data'!Y3107)=22), 1, 0)</f>
        <v>0</v>
      </c>
      <c r="AA3107">
        <f>IF(data!D3107=3, IF(COUNTIFS(data!A:A, data!A3107, data!G:G, "&lt;&gt;2")=0, 1, 0), 0)</f>
        <v>0</v>
      </c>
      <c r="AB3107">
        <f>IF(AND(data!G3107=2, COUNTIFS(data!A:A, data!A3107, data!G:G, 2) = data!D3107), 1, 0)</f>
        <v>0</v>
      </c>
      <c r="AC3107" t="str">
        <f>IF(AB3107=1, data!D3107, "0")</f>
        <v>0</v>
      </c>
    </row>
    <row r="3108" spans="1:29" x14ac:dyDescent="0.25">
      <c r="A3108" s="1">
        <v>352181</v>
      </c>
      <c r="B3108">
        <v>1</v>
      </c>
      <c r="C3108" s="1" t="s">
        <v>3129</v>
      </c>
      <c r="D3108">
        <v>3</v>
      </c>
      <c r="E3108">
        <v>6</v>
      </c>
      <c r="F3108">
        <v>3</v>
      </c>
      <c r="G3108">
        <v>2</v>
      </c>
      <c r="H3108">
        <v>48</v>
      </c>
      <c r="I3108">
        <v>6</v>
      </c>
      <c r="J3108">
        <v>1</v>
      </c>
      <c r="K3108">
        <v>4</v>
      </c>
      <c r="L3108">
        <v>14</v>
      </c>
      <c r="M3108">
        <v>3</v>
      </c>
      <c r="N3108">
        <v>3</v>
      </c>
      <c r="O3108">
        <v>5</v>
      </c>
      <c r="P3108">
        <v>1</v>
      </c>
      <c r="Q3108">
        <v>0.374</v>
      </c>
      <c r="R3108">
        <v>-1</v>
      </c>
      <c r="S3108">
        <v>9</v>
      </c>
      <c r="T3108">
        <v>168.5</v>
      </c>
      <c r="U3108">
        <v>76.099999999999994</v>
      </c>
      <c r="V3108">
        <v>26.803000000000001</v>
      </c>
      <c r="W3108">
        <v>0.79100000000000004</v>
      </c>
      <c r="X3108">
        <v>2</v>
      </c>
      <c r="Y3108">
        <v>1</v>
      </c>
      <c r="Z3108">
        <f>IF(AND(MIN(data!D3108:'data'!K3108, data!M3108:'data'!Y3108)&gt;=0, IF(data!L3108&lt;0, FALSE, data!L3108&lt;=95),COUNTA(data!D3108:'data'!Y3108)=22), 1, 0)</f>
        <v>0</v>
      </c>
      <c r="AA3108">
        <f>IF(data!D3108=3, IF(COUNTIFS(data!A:A, data!A3108, data!G:G, "&lt;&gt;2")=0, 1, 0), 0)</f>
        <v>0</v>
      </c>
      <c r="AB3108">
        <f>IF(AND(data!G3108=2, COUNTIFS(data!A:A, data!A3108, data!G:G, 2) = data!D3108), 1, 0)</f>
        <v>0</v>
      </c>
      <c r="AC3108" t="str">
        <f>IF(AB3108=1, data!D3108, "0")</f>
        <v>0</v>
      </c>
    </row>
    <row r="3109" spans="1:29" x14ac:dyDescent="0.25">
      <c r="A3109" s="1">
        <v>352181</v>
      </c>
      <c r="B3109">
        <v>2</v>
      </c>
      <c r="C3109" s="1" t="s">
        <v>3130</v>
      </c>
      <c r="D3109">
        <v>3</v>
      </c>
      <c r="E3109">
        <v>6</v>
      </c>
      <c r="F3109">
        <v>3</v>
      </c>
      <c r="G3109">
        <v>1</v>
      </c>
      <c r="H3109">
        <v>30</v>
      </c>
      <c r="I3109">
        <v>6</v>
      </c>
      <c r="J3109">
        <v>1</v>
      </c>
      <c r="K3109">
        <v>3</v>
      </c>
      <c r="L3109">
        <v>14</v>
      </c>
      <c r="M3109">
        <v>2</v>
      </c>
      <c r="N3109">
        <v>3</v>
      </c>
      <c r="O3109">
        <v>5</v>
      </c>
      <c r="P3109">
        <v>1</v>
      </c>
      <c r="Q3109">
        <v>3.0289999999999999</v>
      </c>
      <c r="R3109">
        <v>-1</v>
      </c>
      <c r="S3109">
        <v>0</v>
      </c>
      <c r="T3109">
        <v>178.6</v>
      </c>
      <c r="U3109">
        <v>88.3</v>
      </c>
      <c r="V3109">
        <v>27.681999999999999</v>
      </c>
      <c r="W3109">
        <v>0.94099999999999995</v>
      </c>
      <c r="X3109">
        <v>1</v>
      </c>
      <c r="Y3109">
        <v>3</v>
      </c>
      <c r="Z3109">
        <f>IF(AND(MIN(data!D3109:'data'!K3109, data!M3109:'data'!Y3109)&gt;=0, IF(data!L3109&lt;0, FALSE, data!L3109&lt;=95),COUNTA(data!D3109:'data'!Y3109)=22), 1, 0)</f>
        <v>0</v>
      </c>
      <c r="AA3109">
        <f>IF(data!D3109=3, IF(COUNTIFS(data!A:A, data!A3109, data!G:G, "&lt;&gt;2")=0, 1, 0), 0)</f>
        <v>0</v>
      </c>
      <c r="AB3109">
        <f>IF(AND(data!G3109=2, COUNTIFS(data!A:A, data!A3109, data!G:G, 2) = data!D3109), 1, 0)</f>
        <v>0</v>
      </c>
      <c r="AC3109" t="str">
        <f>IF(AB3109=1, data!D3109, "0")</f>
        <v>0</v>
      </c>
    </row>
    <row r="3110" spans="1:29" x14ac:dyDescent="0.25">
      <c r="A3110" s="1">
        <v>352181</v>
      </c>
      <c r="B3110">
        <v>3</v>
      </c>
      <c r="C3110" s="1" t="s">
        <v>3131</v>
      </c>
      <c r="D3110">
        <v>3</v>
      </c>
      <c r="E3110">
        <v>6</v>
      </c>
      <c r="F3110">
        <v>3</v>
      </c>
      <c r="G3110">
        <v>2</v>
      </c>
      <c r="H3110">
        <v>20</v>
      </c>
      <c r="I3110">
        <v>1</v>
      </c>
      <c r="J3110">
        <v>1</v>
      </c>
      <c r="K3110">
        <v>3</v>
      </c>
      <c r="L3110">
        <v>14</v>
      </c>
      <c r="M3110">
        <v>2</v>
      </c>
      <c r="N3110">
        <v>1</v>
      </c>
      <c r="O3110">
        <v>5</v>
      </c>
      <c r="P3110">
        <v>1</v>
      </c>
      <c r="Q3110">
        <v>29.25</v>
      </c>
      <c r="R3110">
        <v>2</v>
      </c>
      <c r="S3110">
        <v>5</v>
      </c>
      <c r="T3110">
        <v>177.4</v>
      </c>
      <c r="U3110">
        <v>-1</v>
      </c>
      <c r="V3110">
        <v>-1</v>
      </c>
      <c r="W3110">
        <v>-1</v>
      </c>
      <c r="X3110">
        <v>2</v>
      </c>
      <c r="Y3110">
        <v>1</v>
      </c>
      <c r="Z3110">
        <f>IF(AND(MIN(data!D3110:'data'!K3110, data!M3110:'data'!Y3110)&gt;=0, IF(data!L3110&lt;0, FALSE, data!L3110&lt;=95),COUNTA(data!D3110:'data'!Y3110)=22), 1, 0)</f>
        <v>0</v>
      </c>
      <c r="AA3110">
        <f>IF(data!D3110=3, IF(COUNTIFS(data!A:A, data!A3110, data!G:G, "&lt;&gt;2")=0, 1, 0), 0)</f>
        <v>0</v>
      </c>
      <c r="AB3110">
        <f>IF(AND(data!G3110=2, COUNTIFS(data!A:A, data!A3110, data!G:G, 2) = data!D3110), 1, 0)</f>
        <v>0</v>
      </c>
      <c r="AC3110" t="str">
        <f>IF(AB3110=1, data!D3110, "0")</f>
        <v>0</v>
      </c>
    </row>
    <row r="3111" spans="1:29" x14ac:dyDescent="0.25">
      <c r="A3111" s="1">
        <v>352251</v>
      </c>
      <c r="B3111">
        <v>1</v>
      </c>
      <c r="C3111" s="1" t="s">
        <v>3132</v>
      </c>
      <c r="D3111">
        <v>2</v>
      </c>
      <c r="E3111">
        <v>6</v>
      </c>
      <c r="F3111">
        <v>3</v>
      </c>
      <c r="G3111">
        <v>2</v>
      </c>
      <c r="H3111">
        <v>42</v>
      </c>
      <c r="I3111">
        <v>3</v>
      </c>
      <c r="J3111">
        <v>1</v>
      </c>
      <c r="K3111">
        <v>4</v>
      </c>
      <c r="L3111">
        <v>9</v>
      </c>
      <c r="M3111">
        <v>3</v>
      </c>
      <c r="N3111">
        <v>3</v>
      </c>
      <c r="O3111">
        <v>5</v>
      </c>
      <c r="P3111">
        <v>1</v>
      </c>
      <c r="Q3111">
        <v>6</v>
      </c>
      <c r="R3111">
        <v>-1</v>
      </c>
      <c r="S3111">
        <v>4</v>
      </c>
      <c r="T3111">
        <v>158.5</v>
      </c>
      <c r="U3111">
        <v>88.8</v>
      </c>
      <c r="V3111">
        <v>35.347000000000001</v>
      </c>
      <c r="W3111">
        <v>0.88400000000000001</v>
      </c>
      <c r="X3111">
        <v>2</v>
      </c>
      <c r="Y3111">
        <v>1</v>
      </c>
      <c r="Z3111">
        <f>IF(AND(MIN(data!D3111:'data'!K3111, data!M3111:'data'!Y3111)&gt;=0, IF(data!L3111&lt;0, FALSE, data!L3111&lt;=95),COUNTA(data!D3111:'data'!Y3111)=22), 1, 0)</f>
        <v>0</v>
      </c>
      <c r="AA3111">
        <f>IF(data!D3111=3, IF(COUNTIFS(data!A:A, data!A3111, data!G:G, "&lt;&gt;2")=0, 1, 0), 0)</f>
        <v>0</v>
      </c>
      <c r="AB3111">
        <f>IF(AND(data!G3111=2, COUNTIFS(data!A:A, data!A3111, data!G:G, 2) = data!D3111), 1, 0)</f>
        <v>0</v>
      </c>
      <c r="AC3111" t="str">
        <f>IF(AB3111=1, data!D3111, "0")</f>
        <v>0</v>
      </c>
    </row>
    <row r="3112" spans="1:29" x14ac:dyDescent="0.25">
      <c r="A3112" s="1">
        <v>352251</v>
      </c>
      <c r="B3112">
        <v>2</v>
      </c>
      <c r="C3112" s="1" t="s">
        <v>3133</v>
      </c>
      <c r="D3112">
        <v>2</v>
      </c>
      <c r="E3112">
        <v>6</v>
      </c>
      <c r="F3112">
        <v>3</v>
      </c>
      <c r="G3112">
        <v>1</v>
      </c>
      <c r="H3112">
        <v>16</v>
      </c>
      <c r="I3112">
        <v>1</v>
      </c>
      <c r="J3112">
        <v>1</v>
      </c>
      <c r="K3112">
        <v>7</v>
      </c>
      <c r="L3112">
        <v>9</v>
      </c>
      <c r="M3112">
        <v>2</v>
      </c>
      <c r="N3112">
        <v>1</v>
      </c>
      <c r="O3112">
        <v>5</v>
      </c>
      <c r="P3112">
        <v>1</v>
      </c>
      <c r="Q3112">
        <v>-9</v>
      </c>
      <c r="R3112">
        <v>4</v>
      </c>
      <c r="S3112">
        <v>2</v>
      </c>
      <c r="T3112">
        <v>173.7</v>
      </c>
      <c r="U3112">
        <v>88.5</v>
      </c>
      <c r="V3112">
        <v>29.332000000000001</v>
      </c>
      <c r="W3112">
        <v>0.86699999999999999</v>
      </c>
      <c r="X3112">
        <v>2</v>
      </c>
      <c r="Y3112">
        <v>1</v>
      </c>
      <c r="Z3112">
        <f>IF(AND(MIN(data!D3112:'data'!K3112, data!M3112:'data'!Y3112)&gt;=0, IF(data!L3112&lt;0, FALSE, data!L3112&lt;=95),COUNTA(data!D3112:'data'!Y3112)=22), 1, 0)</f>
        <v>0</v>
      </c>
      <c r="AA3112">
        <f>IF(data!D3112=3, IF(COUNTIFS(data!A:A, data!A3112, data!G:G, "&lt;&gt;2")=0, 1, 0), 0)</f>
        <v>0</v>
      </c>
      <c r="AB3112">
        <f>IF(AND(data!G3112=2, COUNTIFS(data!A:A, data!A3112, data!G:G, 2) = data!D3112), 1, 0)</f>
        <v>0</v>
      </c>
      <c r="AC3112" t="str">
        <f>IF(AB3112=1, data!D3112, "0")</f>
        <v>0</v>
      </c>
    </row>
    <row r="3113" spans="1:29" x14ac:dyDescent="0.25">
      <c r="A3113" s="1">
        <v>352271</v>
      </c>
      <c r="B3113">
        <v>1</v>
      </c>
      <c r="C3113" s="1" t="s">
        <v>3134</v>
      </c>
      <c r="D3113">
        <v>3</v>
      </c>
      <c r="E3113">
        <v>6</v>
      </c>
      <c r="F3113">
        <v>3</v>
      </c>
      <c r="G3113">
        <v>1</v>
      </c>
      <c r="H3113">
        <v>42</v>
      </c>
      <c r="I3113">
        <v>2</v>
      </c>
      <c r="J3113">
        <v>1</v>
      </c>
      <c r="K3113">
        <v>4</v>
      </c>
      <c r="L3113">
        <v>17</v>
      </c>
      <c r="M3113">
        <v>2</v>
      </c>
      <c r="N3113">
        <v>3</v>
      </c>
      <c r="O3113">
        <v>5</v>
      </c>
      <c r="P3113">
        <v>1</v>
      </c>
      <c r="Q3113">
        <v>6.75</v>
      </c>
      <c r="R3113">
        <v>-1</v>
      </c>
      <c r="S3113">
        <v>0</v>
      </c>
      <c r="T3113">
        <v>181.2</v>
      </c>
      <c r="U3113">
        <v>122.9</v>
      </c>
      <c r="V3113">
        <v>37.430999999999997</v>
      </c>
      <c r="W3113">
        <v>1.0469999999999999</v>
      </c>
      <c r="X3113">
        <v>2</v>
      </c>
      <c r="Y3113">
        <v>1</v>
      </c>
      <c r="Z3113">
        <f>IF(AND(MIN(data!D3113:'data'!K3113, data!M3113:'data'!Y3113)&gt;=0, IF(data!L3113&lt;0, FALSE, data!L3113&lt;=95),COUNTA(data!D3113:'data'!Y3113)=22), 1, 0)</f>
        <v>0</v>
      </c>
      <c r="AA3113">
        <f>IF(data!D3113=3, IF(COUNTIFS(data!A:A, data!A3113, data!G:G, "&lt;&gt;2")=0, 1, 0), 0)</f>
        <v>0</v>
      </c>
      <c r="AB3113">
        <f>IF(AND(data!G3113=2, COUNTIFS(data!A:A, data!A3113, data!G:G, 2) = data!D3113), 1, 0)</f>
        <v>0</v>
      </c>
      <c r="AC3113" t="str">
        <f>IF(AB3113=1, data!D3113, "0")</f>
        <v>0</v>
      </c>
    </row>
    <row r="3114" spans="1:29" x14ac:dyDescent="0.25">
      <c r="A3114" s="1">
        <v>352271</v>
      </c>
      <c r="B3114">
        <v>2</v>
      </c>
      <c r="C3114" s="1" t="s">
        <v>3135</v>
      </c>
      <c r="D3114">
        <v>3</v>
      </c>
      <c r="E3114">
        <v>6</v>
      </c>
      <c r="F3114">
        <v>3</v>
      </c>
      <c r="G3114">
        <v>2</v>
      </c>
      <c r="H3114">
        <v>37</v>
      </c>
      <c r="I3114">
        <v>2</v>
      </c>
      <c r="J3114">
        <v>1</v>
      </c>
      <c r="K3114">
        <v>4</v>
      </c>
      <c r="L3114">
        <v>17</v>
      </c>
      <c r="M3114">
        <v>2</v>
      </c>
      <c r="N3114">
        <v>1</v>
      </c>
      <c r="O3114">
        <v>5</v>
      </c>
      <c r="P3114">
        <v>2</v>
      </c>
      <c r="Q3114">
        <v>0.92</v>
      </c>
      <c r="R3114">
        <v>-1</v>
      </c>
      <c r="S3114">
        <v>4</v>
      </c>
      <c r="T3114">
        <v>161</v>
      </c>
      <c r="U3114">
        <v>71.2</v>
      </c>
      <c r="V3114">
        <v>27.468</v>
      </c>
      <c r="W3114">
        <v>0.78900000000000003</v>
      </c>
      <c r="X3114">
        <v>2</v>
      </c>
      <c r="Y3114">
        <v>1</v>
      </c>
      <c r="Z3114">
        <f>IF(AND(MIN(data!D3114:'data'!K3114, data!M3114:'data'!Y3114)&gt;=0, IF(data!L3114&lt;0, FALSE, data!L3114&lt;=95),COUNTA(data!D3114:'data'!Y3114)=22), 1, 0)</f>
        <v>0</v>
      </c>
      <c r="AA3114">
        <f>IF(data!D3114=3, IF(COUNTIFS(data!A:A, data!A3114, data!G:G, "&lt;&gt;2")=0, 1, 0), 0)</f>
        <v>0</v>
      </c>
      <c r="AB3114">
        <f>IF(AND(data!G3114=2, COUNTIFS(data!A:A, data!A3114, data!G:G, 2) = data!D3114), 1, 0)</f>
        <v>0</v>
      </c>
      <c r="AC3114" t="str">
        <f>IF(AB3114=1, data!D3114, "0")</f>
        <v>0</v>
      </c>
    </row>
    <row r="3115" spans="1:29" x14ac:dyDescent="0.25">
      <c r="A3115" s="1">
        <v>352271</v>
      </c>
      <c r="B3115">
        <v>3</v>
      </c>
      <c r="C3115" s="1" t="s">
        <v>3136</v>
      </c>
      <c r="D3115">
        <v>3</v>
      </c>
      <c r="E3115">
        <v>6</v>
      </c>
      <c r="F3115">
        <v>3</v>
      </c>
      <c r="G3115">
        <v>1</v>
      </c>
      <c r="H3115">
        <v>1</v>
      </c>
      <c r="I3115">
        <v>-1</v>
      </c>
      <c r="J3115">
        <v>1</v>
      </c>
      <c r="K3115">
        <v>-1</v>
      </c>
      <c r="L3115">
        <v>17</v>
      </c>
      <c r="M3115">
        <v>2</v>
      </c>
      <c r="N3115">
        <v>-1</v>
      </c>
      <c r="O3115">
        <v>-1</v>
      </c>
      <c r="P3115">
        <v>-1</v>
      </c>
      <c r="Q3115">
        <v>-1</v>
      </c>
      <c r="R3115">
        <v>-1</v>
      </c>
      <c r="S3115">
        <v>-2</v>
      </c>
      <c r="T3115">
        <v>-1</v>
      </c>
      <c r="U3115">
        <v>17.100000000000001</v>
      </c>
      <c r="V3115">
        <v>-1</v>
      </c>
      <c r="W3115">
        <v>-1</v>
      </c>
      <c r="X3115">
        <v>-2</v>
      </c>
      <c r="Y3115">
        <v>-2</v>
      </c>
      <c r="Z3115">
        <f>IF(AND(MIN(data!D3115:'data'!K3115, data!M3115:'data'!Y3115)&gt;=0, IF(data!L3115&lt;0, FALSE, data!L3115&lt;=95),COUNTA(data!D3115:'data'!Y3115)=22), 1, 0)</f>
        <v>0</v>
      </c>
      <c r="AA3115">
        <f>IF(data!D3115=3, IF(COUNTIFS(data!A:A, data!A3115, data!G:G, "&lt;&gt;2")=0, 1, 0), 0)</f>
        <v>0</v>
      </c>
      <c r="AB3115">
        <f>IF(AND(data!G3115=2, COUNTIFS(data!A:A, data!A3115, data!G:G, 2) = data!D3115), 1, 0)</f>
        <v>0</v>
      </c>
      <c r="AC3115" t="str">
        <f>IF(AB3115=1, data!D3115, "0")</f>
        <v>0</v>
      </c>
    </row>
    <row r="3116" spans="1:29" x14ac:dyDescent="0.25">
      <c r="A3116" s="1">
        <v>352351</v>
      </c>
      <c r="B3116">
        <v>1</v>
      </c>
      <c r="C3116" s="1" t="s">
        <v>3137</v>
      </c>
      <c r="D3116">
        <v>2</v>
      </c>
      <c r="E3116">
        <v>6</v>
      </c>
      <c r="F3116">
        <v>3</v>
      </c>
      <c r="G3116">
        <v>1</v>
      </c>
      <c r="H3116">
        <v>78</v>
      </c>
      <c r="I3116">
        <v>6</v>
      </c>
      <c r="J3116">
        <v>1</v>
      </c>
      <c r="K3116">
        <v>7</v>
      </c>
      <c r="L3116">
        <v>97</v>
      </c>
      <c r="M3116">
        <v>2</v>
      </c>
      <c r="N3116">
        <v>1</v>
      </c>
      <c r="O3116">
        <v>5</v>
      </c>
      <c r="P3116">
        <v>2</v>
      </c>
      <c r="Q3116">
        <v>0</v>
      </c>
      <c r="R3116">
        <v>-1</v>
      </c>
      <c r="S3116">
        <v>-2</v>
      </c>
      <c r="T3116">
        <v>-1</v>
      </c>
      <c r="U3116">
        <v>-1</v>
      </c>
      <c r="V3116">
        <v>-1</v>
      </c>
      <c r="W3116">
        <v>-1</v>
      </c>
      <c r="X3116">
        <v>-2</v>
      </c>
      <c r="Y3116">
        <v>-2</v>
      </c>
      <c r="Z3116">
        <f>IF(AND(MIN(data!D3116:'data'!K3116, data!M3116:'data'!Y3116)&gt;=0, IF(data!L3116&lt;0, FALSE, data!L3116&lt;=95),COUNTA(data!D3116:'data'!Y3116)=22), 1, 0)</f>
        <v>0</v>
      </c>
      <c r="AA3116">
        <f>IF(data!D3116=3, IF(COUNTIFS(data!A:A, data!A3116, data!G:G, "&lt;&gt;2")=0, 1, 0), 0)</f>
        <v>0</v>
      </c>
      <c r="AB3116">
        <f>IF(AND(data!G3116=2, COUNTIFS(data!A:A, data!A3116, data!G:G, 2) = data!D3116), 1, 0)</f>
        <v>0</v>
      </c>
      <c r="AC3116" t="str">
        <f>IF(AB3116=1, data!D3116, "0")</f>
        <v>0</v>
      </c>
    </row>
    <row r="3117" spans="1:29" x14ac:dyDescent="0.25">
      <c r="A3117" s="1">
        <v>352351</v>
      </c>
      <c r="B3117">
        <v>2</v>
      </c>
      <c r="C3117" s="1" t="s">
        <v>3138</v>
      </c>
      <c r="D3117">
        <v>2</v>
      </c>
      <c r="E3117">
        <v>6</v>
      </c>
      <c r="F3117">
        <v>3</v>
      </c>
      <c r="G3117">
        <v>2</v>
      </c>
      <c r="H3117">
        <v>59</v>
      </c>
      <c r="I3117">
        <v>6</v>
      </c>
      <c r="J3117">
        <v>1</v>
      </c>
      <c r="K3117">
        <v>7</v>
      </c>
      <c r="L3117">
        <v>97</v>
      </c>
      <c r="M3117">
        <v>3</v>
      </c>
      <c r="N3117">
        <v>3</v>
      </c>
      <c r="O3117">
        <v>5</v>
      </c>
      <c r="P3117">
        <v>2</v>
      </c>
      <c r="Q3117">
        <v>0</v>
      </c>
      <c r="R3117">
        <v>-1</v>
      </c>
      <c r="S3117">
        <v>0</v>
      </c>
      <c r="T3117">
        <v>-1</v>
      </c>
      <c r="U3117">
        <v>-1</v>
      </c>
      <c r="V3117">
        <v>-1</v>
      </c>
      <c r="W3117">
        <v>-1</v>
      </c>
      <c r="X3117">
        <v>2</v>
      </c>
      <c r="Y3117">
        <v>1</v>
      </c>
      <c r="Z3117">
        <f>IF(AND(MIN(data!D3117:'data'!K3117, data!M3117:'data'!Y3117)&gt;=0, IF(data!L3117&lt;0, FALSE, data!L3117&lt;=95),COUNTA(data!D3117:'data'!Y3117)=22), 1, 0)</f>
        <v>0</v>
      </c>
      <c r="AA3117">
        <f>IF(data!D3117=3, IF(COUNTIFS(data!A:A, data!A3117, data!G:G, "&lt;&gt;2")=0, 1, 0), 0)</f>
        <v>0</v>
      </c>
      <c r="AB3117">
        <f>IF(AND(data!G3117=2, COUNTIFS(data!A:A, data!A3117, data!G:G, 2) = data!D3117), 1, 0)</f>
        <v>0</v>
      </c>
      <c r="AC3117" t="str">
        <f>IF(AB3117=1, data!D3117, "0")</f>
        <v>0</v>
      </c>
    </row>
    <row r="3118" spans="1:29" x14ac:dyDescent="0.25">
      <c r="A3118" s="1">
        <v>352371</v>
      </c>
      <c r="B3118">
        <v>1</v>
      </c>
      <c r="C3118" s="1" t="s">
        <v>3139</v>
      </c>
      <c r="D3118">
        <v>2</v>
      </c>
      <c r="E3118">
        <v>6</v>
      </c>
      <c r="F3118">
        <v>3</v>
      </c>
      <c r="G3118">
        <v>1</v>
      </c>
      <c r="H3118">
        <v>90</v>
      </c>
      <c r="I3118">
        <v>5</v>
      </c>
      <c r="J3118">
        <v>1</v>
      </c>
      <c r="K3118">
        <v>7</v>
      </c>
      <c r="L3118">
        <v>-1</v>
      </c>
      <c r="M3118">
        <v>2</v>
      </c>
      <c r="N3118">
        <v>3</v>
      </c>
      <c r="O3118">
        <v>5</v>
      </c>
      <c r="P3118">
        <v>1</v>
      </c>
      <c r="Q3118">
        <v>3.75</v>
      </c>
      <c r="R3118">
        <v>-1</v>
      </c>
      <c r="S3118">
        <v>0</v>
      </c>
      <c r="T3118">
        <v>-1</v>
      </c>
      <c r="U3118">
        <v>77.8</v>
      </c>
      <c r="V3118">
        <v>-1</v>
      </c>
      <c r="W3118">
        <v>0.95199999999999996</v>
      </c>
      <c r="X3118">
        <v>2</v>
      </c>
      <c r="Y3118">
        <v>3</v>
      </c>
      <c r="Z3118">
        <f>IF(AND(MIN(data!D3118:'data'!K3118, data!M3118:'data'!Y3118)&gt;=0, IF(data!L3118&lt;0, FALSE, data!L3118&lt;=95),COUNTA(data!D3118:'data'!Y3118)=22), 1, 0)</f>
        <v>0</v>
      </c>
      <c r="AA3118">
        <f>IF(data!D3118=3, IF(COUNTIFS(data!A:A, data!A3118, data!G:G, "&lt;&gt;2")=0, 1, 0), 0)</f>
        <v>0</v>
      </c>
      <c r="AB3118">
        <f>IF(AND(data!G3118=2, COUNTIFS(data!A:A, data!A3118, data!G:G, 2) = data!D3118), 1, 0)</f>
        <v>0</v>
      </c>
      <c r="AC3118" t="str">
        <f>IF(AB3118=1, data!D3118, "0")</f>
        <v>0</v>
      </c>
    </row>
    <row r="3119" spans="1:29" x14ac:dyDescent="0.25">
      <c r="A3119" s="1">
        <v>352371</v>
      </c>
      <c r="B3119">
        <v>2</v>
      </c>
      <c r="C3119" s="1" t="s">
        <v>3140</v>
      </c>
      <c r="D3119">
        <v>2</v>
      </c>
      <c r="E3119">
        <v>6</v>
      </c>
      <c r="F3119">
        <v>3</v>
      </c>
      <c r="G3119">
        <v>2</v>
      </c>
      <c r="H3119">
        <v>55</v>
      </c>
      <c r="I3119">
        <v>1</v>
      </c>
      <c r="J3119">
        <v>1</v>
      </c>
      <c r="K3119">
        <v>6</v>
      </c>
      <c r="L3119">
        <v>-1</v>
      </c>
      <c r="M3119">
        <v>2</v>
      </c>
      <c r="N3119">
        <v>3</v>
      </c>
      <c r="O3119">
        <v>5</v>
      </c>
      <c r="P3119">
        <v>1</v>
      </c>
      <c r="Q3119">
        <v>5.625</v>
      </c>
      <c r="R3119">
        <v>-1</v>
      </c>
      <c r="S3119">
        <v>0</v>
      </c>
      <c r="T3119">
        <v>174.4</v>
      </c>
      <c r="U3119">
        <v>89</v>
      </c>
      <c r="V3119">
        <v>29.262</v>
      </c>
      <c r="W3119">
        <v>0.82099999999999995</v>
      </c>
      <c r="X3119">
        <v>2</v>
      </c>
      <c r="Y3119">
        <v>1</v>
      </c>
      <c r="Z3119">
        <f>IF(AND(MIN(data!D3119:'data'!K3119, data!M3119:'data'!Y3119)&gt;=0, IF(data!L3119&lt;0, FALSE, data!L3119&lt;=95),COUNTA(data!D3119:'data'!Y3119)=22), 1, 0)</f>
        <v>0</v>
      </c>
      <c r="AA3119">
        <f>IF(data!D3119=3, IF(COUNTIFS(data!A:A, data!A3119, data!G:G, "&lt;&gt;2")=0, 1, 0), 0)</f>
        <v>0</v>
      </c>
      <c r="AB3119">
        <f>IF(AND(data!G3119=2, COUNTIFS(data!A:A, data!A3119, data!G:G, 2) = data!D3119), 1, 0)</f>
        <v>0</v>
      </c>
      <c r="AC3119" t="str">
        <f>IF(AB3119=1, data!D3119, "0")</f>
        <v>0</v>
      </c>
    </row>
    <row r="3120" spans="1:29" x14ac:dyDescent="0.25">
      <c r="A3120" s="1">
        <v>353051</v>
      </c>
      <c r="B3120">
        <v>1</v>
      </c>
      <c r="C3120" s="1" t="s">
        <v>3141</v>
      </c>
      <c r="D3120">
        <v>4</v>
      </c>
      <c r="E3120">
        <v>4</v>
      </c>
      <c r="F3120">
        <v>25</v>
      </c>
      <c r="G3120">
        <v>2</v>
      </c>
      <c r="H3120">
        <v>38</v>
      </c>
      <c r="I3120">
        <v>2</v>
      </c>
      <c r="J3120">
        <v>1</v>
      </c>
      <c r="K3120">
        <v>4</v>
      </c>
      <c r="L3120">
        <v>18</v>
      </c>
      <c r="M3120">
        <v>2</v>
      </c>
      <c r="N3120">
        <v>4</v>
      </c>
      <c r="O3120">
        <v>2</v>
      </c>
      <c r="P3120">
        <v>1</v>
      </c>
      <c r="Q3120">
        <v>3.7679999999999998</v>
      </c>
      <c r="R3120">
        <v>-1</v>
      </c>
      <c r="S3120">
        <v>1</v>
      </c>
      <c r="T3120">
        <v>159.19999999999999</v>
      </c>
      <c r="U3120">
        <v>56.4</v>
      </c>
      <c r="V3120">
        <v>22.253</v>
      </c>
      <c r="W3120">
        <v>0.7</v>
      </c>
      <c r="X3120">
        <v>1</v>
      </c>
      <c r="Y3120">
        <v>3</v>
      </c>
      <c r="Z3120">
        <f>IF(AND(MIN(data!D3120:'data'!K3120, data!M3120:'data'!Y3120)&gt;=0, IF(data!L3120&lt;0, FALSE, data!L3120&lt;=95),COUNTA(data!D3120:'data'!Y3120)=22), 1, 0)</f>
        <v>0</v>
      </c>
      <c r="AA3120">
        <f>IF(data!D3120=3, IF(COUNTIFS(data!A:A, data!A3120, data!G:G, "&lt;&gt;2")=0, 1, 0), 0)</f>
        <v>0</v>
      </c>
      <c r="AB3120">
        <f>IF(AND(data!G3120=2, COUNTIFS(data!A:A, data!A3120, data!G:G, 2) = data!D3120), 1, 0)</f>
        <v>0</v>
      </c>
      <c r="AC3120" t="str">
        <f>IF(AB3120=1, data!D3120, "0")</f>
        <v>0</v>
      </c>
    </row>
    <row r="3121" spans="1:29" x14ac:dyDescent="0.25">
      <c r="A3121" s="1">
        <v>353051</v>
      </c>
      <c r="B3121">
        <v>2</v>
      </c>
      <c r="C3121" s="1" t="s">
        <v>3142</v>
      </c>
      <c r="D3121">
        <v>4</v>
      </c>
      <c r="E3121">
        <v>4</v>
      </c>
      <c r="F3121">
        <v>25</v>
      </c>
      <c r="G3121">
        <v>1</v>
      </c>
      <c r="H3121">
        <v>42</v>
      </c>
      <c r="I3121">
        <v>2</v>
      </c>
      <c r="J3121">
        <v>1</v>
      </c>
      <c r="K3121">
        <v>4</v>
      </c>
      <c r="L3121">
        <v>18</v>
      </c>
      <c r="M3121">
        <v>1</v>
      </c>
      <c r="N3121">
        <v>4</v>
      </c>
      <c r="O3121">
        <v>3</v>
      </c>
      <c r="P3121">
        <v>1</v>
      </c>
      <c r="Q3121">
        <v>74.48</v>
      </c>
      <c r="R3121">
        <v>-1</v>
      </c>
      <c r="S3121">
        <v>1</v>
      </c>
      <c r="T3121">
        <v>176.7</v>
      </c>
      <c r="U3121">
        <v>79.8</v>
      </c>
      <c r="V3121">
        <v>25.558</v>
      </c>
      <c r="W3121">
        <v>0.873</v>
      </c>
      <c r="X3121">
        <v>1</v>
      </c>
      <c r="Y3121">
        <v>3</v>
      </c>
      <c r="Z3121">
        <f>IF(AND(MIN(data!D3121:'data'!K3121, data!M3121:'data'!Y3121)&gt;=0, IF(data!L3121&lt;0, FALSE, data!L3121&lt;=95),COUNTA(data!D3121:'data'!Y3121)=22), 1, 0)</f>
        <v>0</v>
      </c>
      <c r="AA3121">
        <f>IF(data!D3121=3, IF(COUNTIFS(data!A:A, data!A3121, data!G:G, "&lt;&gt;2")=0, 1, 0), 0)</f>
        <v>0</v>
      </c>
      <c r="AB3121">
        <f>IF(AND(data!G3121=2, COUNTIFS(data!A:A, data!A3121, data!G:G, 2) = data!D3121), 1, 0)</f>
        <v>0</v>
      </c>
      <c r="AC3121" t="str">
        <f>IF(AB3121=1, data!D3121, "0")</f>
        <v>0</v>
      </c>
    </row>
    <row r="3122" spans="1:29" x14ac:dyDescent="0.25">
      <c r="A3122" s="1">
        <v>353051</v>
      </c>
      <c r="B3122">
        <v>3</v>
      </c>
      <c r="C3122" s="1" t="s">
        <v>3143</v>
      </c>
      <c r="D3122">
        <v>4</v>
      </c>
      <c r="E3122">
        <v>4</v>
      </c>
      <c r="F3122">
        <v>25</v>
      </c>
      <c r="G3122">
        <v>2</v>
      </c>
      <c r="H3122">
        <v>13</v>
      </c>
      <c r="I3122">
        <v>-1</v>
      </c>
      <c r="J3122">
        <v>1</v>
      </c>
      <c r="K3122">
        <v>-1</v>
      </c>
      <c r="L3122">
        <v>18</v>
      </c>
      <c r="M3122">
        <v>2</v>
      </c>
      <c r="N3122">
        <v>-1</v>
      </c>
      <c r="O3122">
        <v>-1</v>
      </c>
      <c r="P3122">
        <v>-1</v>
      </c>
      <c r="Q3122">
        <v>-1</v>
      </c>
      <c r="R3122">
        <v>-1</v>
      </c>
      <c r="S3122">
        <v>0</v>
      </c>
      <c r="T3122">
        <v>156.6</v>
      </c>
      <c r="U3122">
        <v>69.400000000000006</v>
      </c>
      <c r="V3122">
        <v>28.298999999999999</v>
      </c>
      <c r="W3122">
        <v>-1</v>
      </c>
      <c r="X3122">
        <v>2</v>
      </c>
      <c r="Y3122">
        <v>1</v>
      </c>
      <c r="Z3122">
        <f>IF(AND(MIN(data!D3122:'data'!K3122, data!M3122:'data'!Y3122)&gt;=0, IF(data!L3122&lt;0, FALSE, data!L3122&lt;=95),COUNTA(data!D3122:'data'!Y3122)=22), 1, 0)</f>
        <v>0</v>
      </c>
      <c r="AA3122">
        <f>IF(data!D3122=3, IF(COUNTIFS(data!A:A, data!A3122, data!G:G, "&lt;&gt;2")=0, 1, 0), 0)</f>
        <v>0</v>
      </c>
      <c r="AB3122">
        <f>IF(AND(data!G3122=2, COUNTIFS(data!A:A, data!A3122, data!G:G, 2) = data!D3122), 1, 0)</f>
        <v>0</v>
      </c>
      <c r="AC3122" t="str">
        <f>IF(AB3122=1, data!D3122, "0")</f>
        <v>0</v>
      </c>
    </row>
    <row r="3123" spans="1:29" x14ac:dyDescent="0.25">
      <c r="A3123" s="1">
        <v>353051</v>
      </c>
      <c r="B3123">
        <v>4</v>
      </c>
      <c r="C3123" s="1" t="s">
        <v>3144</v>
      </c>
      <c r="D3123">
        <v>4</v>
      </c>
      <c r="E3123">
        <v>4</v>
      </c>
      <c r="F3123">
        <v>25</v>
      </c>
      <c r="G3123">
        <v>2</v>
      </c>
      <c r="H3123">
        <v>10</v>
      </c>
      <c r="I3123">
        <v>-1</v>
      </c>
      <c r="J3123">
        <v>1</v>
      </c>
      <c r="K3123">
        <v>-1</v>
      </c>
      <c r="L3123">
        <v>18</v>
      </c>
      <c r="M3123">
        <v>2</v>
      </c>
      <c r="N3123">
        <v>-1</v>
      </c>
      <c r="O3123">
        <v>-1</v>
      </c>
      <c r="P3123">
        <v>-1</v>
      </c>
      <c r="Q3123">
        <v>-1</v>
      </c>
      <c r="R3123">
        <v>-1</v>
      </c>
      <c r="S3123">
        <v>-2</v>
      </c>
      <c r="T3123">
        <v>135.1</v>
      </c>
      <c r="U3123">
        <v>32.1</v>
      </c>
      <c r="V3123">
        <v>17.587</v>
      </c>
      <c r="W3123">
        <v>-1</v>
      </c>
      <c r="X3123">
        <v>1</v>
      </c>
      <c r="Y3123">
        <v>3</v>
      </c>
      <c r="Z3123">
        <f>IF(AND(MIN(data!D3123:'data'!K3123, data!M3123:'data'!Y3123)&gt;=0, IF(data!L3123&lt;0, FALSE, data!L3123&lt;=95),COUNTA(data!D3123:'data'!Y3123)=22), 1, 0)</f>
        <v>0</v>
      </c>
      <c r="AA3123">
        <f>IF(data!D3123=3, IF(COUNTIFS(data!A:A, data!A3123, data!G:G, "&lt;&gt;2")=0, 1, 0), 0)</f>
        <v>0</v>
      </c>
      <c r="AB3123">
        <f>IF(AND(data!G3123=2, COUNTIFS(data!A:A, data!A3123, data!G:G, 2) = data!D3123), 1, 0)</f>
        <v>0</v>
      </c>
      <c r="AC3123" t="str">
        <f>IF(AB3123=1, data!D3123, "0")</f>
        <v>0</v>
      </c>
    </row>
    <row r="3124" spans="1:29" x14ac:dyDescent="0.25">
      <c r="A3124" s="1">
        <v>353151</v>
      </c>
      <c r="B3124">
        <v>1</v>
      </c>
      <c r="C3124" s="1" t="s">
        <v>3145</v>
      </c>
      <c r="D3124">
        <v>2</v>
      </c>
      <c r="E3124">
        <v>4</v>
      </c>
      <c r="F3124">
        <v>25</v>
      </c>
      <c r="G3124">
        <v>1</v>
      </c>
      <c r="H3124">
        <v>61</v>
      </c>
      <c r="I3124">
        <v>2</v>
      </c>
      <c r="J3124">
        <v>1</v>
      </c>
      <c r="K3124">
        <v>5</v>
      </c>
      <c r="L3124">
        <v>8</v>
      </c>
      <c r="M3124">
        <v>1</v>
      </c>
      <c r="N3124">
        <v>3</v>
      </c>
      <c r="O3124">
        <v>5</v>
      </c>
      <c r="P3124">
        <v>1</v>
      </c>
      <c r="Q3124">
        <v>3.75</v>
      </c>
      <c r="R3124">
        <v>-1</v>
      </c>
      <c r="S3124">
        <v>-2</v>
      </c>
      <c r="T3124">
        <v>-1</v>
      </c>
      <c r="U3124">
        <v>-1</v>
      </c>
      <c r="V3124">
        <v>-1</v>
      </c>
      <c r="W3124">
        <v>0.97299999999999998</v>
      </c>
      <c r="X3124">
        <v>-2</v>
      </c>
      <c r="Y3124">
        <v>-2</v>
      </c>
      <c r="Z3124">
        <f>IF(AND(MIN(data!D3124:'data'!K3124, data!M3124:'data'!Y3124)&gt;=0, IF(data!L3124&lt;0, FALSE, data!L3124&lt;=95),COUNTA(data!D3124:'data'!Y3124)=22), 1, 0)</f>
        <v>0</v>
      </c>
      <c r="AA3124">
        <f>IF(data!D3124=3, IF(COUNTIFS(data!A:A, data!A3124, data!G:G, "&lt;&gt;2")=0, 1, 0), 0)</f>
        <v>0</v>
      </c>
      <c r="AB3124">
        <f>IF(AND(data!G3124=2, COUNTIFS(data!A:A, data!A3124, data!G:G, 2) = data!D3124), 1, 0)</f>
        <v>0</v>
      </c>
      <c r="AC3124" t="str">
        <f>IF(AB3124=1, data!D3124, "0")</f>
        <v>0</v>
      </c>
    </row>
    <row r="3125" spans="1:29" x14ac:dyDescent="0.25">
      <c r="A3125" s="1">
        <v>353151</v>
      </c>
      <c r="B3125">
        <v>2</v>
      </c>
      <c r="C3125" s="1" t="s">
        <v>3146</v>
      </c>
      <c r="D3125">
        <v>2</v>
      </c>
      <c r="E3125">
        <v>4</v>
      </c>
      <c r="F3125">
        <v>25</v>
      </c>
      <c r="G3125">
        <v>2</v>
      </c>
      <c r="H3125">
        <v>50</v>
      </c>
      <c r="I3125">
        <v>2</v>
      </c>
      <c r="J3125">
        <v>1</v>
      </c>
      <c r="K3125">
        <v>1</v>
      </c>
      <c r="L3125">
        <v>8</v>
      </c>
      <c r="M3125">
        <v>2</v>
      </c>
      <c r="N3125">
        <v>4</v>
      </c>
      <c r="O3125">
        <v>1</v>
      </c>
      <c r="P3125">
        <v>1</v>
      </c>
      <c r="Q3125">
        <v>3.75</v>
      </c>
      <c r="R3125">
        <v>-1</v>
      </c>
      <c r="S3125">
        <v>-2</v>
      </c>
      <c r="T3125">
        <v>159.30000000000001</v>
      </c>
      <c r="U3125">
        <v>75.099999999999994</v>
      </c>
      <c r="V3125">
        <v>29.594000000000001</v>
      </c>
      <c r="W3125">
        <v>0.78</v>
      </c>
      <c r="X3125">
        <v>-2</v>
      </c>
      <c r="Y3125">
        <v>-2</v>
      </c>
      <c r="Z3125">
        <f>IF(AND(MIN(data!D3125:'data'!K3125, data!M3125:'data'!Y3125)&gt;=0, IF(data!L3125&lt;0, FALSE, data!L3125&lt;=95),COUNTA(data!D3125:'data'!Y3125)=22), 1, 0)</f>
        <v>0</v>
      </c>
      <c r="AA3125">
        <f>IF(data!D3125=3, IF(COUNTIFS(data!A:A, data!A3125, data!G:G, "&lt;&gt;2")=0, 1, 0), 0)</f>
        <v>0</v>
      </c>
      <c r="AB3125">
        <f>IF(AND(data!G3125=2, COUNTIFS(data!A:A, data!A3125, data!G:G, 2) = data!D3125), 1, 0)</f>
        <v>0</v>
      </c>
      <c r="AC3125" t="str">
        <f>IF(AB3125=1, data!D3125, "0")</f>
        <v>0</v>
      </c>
    </row>
    <row r="3126" spans="1:29" x14ac:dyDescent="0.25">
      <c r="A3126" s="1">
        <v>353181</v>
      </c>
      <c r="B3126">
        <v>1</v>
      </c>
      <c r="C3126" s="1" t="s">
        <v>3147</v>
      </c>
      <c r="D3126">
        <v>3</v>
      </c>
      <c r="E3126">
        <v>4</v>
      </c>
      <c r="F3126">
        <v>25</v>
      </c>
      <c r="G3126">
        <v>2</v>
      </c>
      <c r="H3126">
        <v>28</v>
      </c>
      <c r="I3126">
        <v>2</v>
      </c>
      <c r="J3126">
        <v>1</v>
      </c>
      <c r="K3126">
        <v>3</v>
      </c>
      <c r="L3126">
        <v>10</v>
      </c>
      <c r="M3126">
        <v>1</v>
      </c>
      <c r="N3126">
        <v>3</v>
      </c>
      <c r="O3126">
        <v>5</v>
      </c>
      <c r="P3126">
        <v>1</v>
      </c>
      <c r="Q3126">
        <v>0</v>
      </c>
      <c r="R3126">
        <v>-1</v>
      </c>
      <c r="S3126">
        <v>1</v>
      </c>
      <c r="T3126">
        <v>156</v>
      </c>
      <c r="U3126">
        <v>65</v>
      </c>
      <c r="V3126">
        <v>26.709</v>
      </c>
      <c r="W3126">
        <v>0.752</v>
      </c>
      <c r="X3126">
        <v>2</v>
      </c>
      <c r="Y3126">
        <v>3</v>
      </c>
      <c r="Z3126">
        <f>IF(AND(MIN(data!D3126:'data'!K3126, data!M3126:'data'!Y3126)&gt;=0, IF(data!L3126&lt;0, FALSE, data!L3126&lt;=95),COUNTA(data!D3126:'data'!Y3126)=22), 1, 0)</f>
        <v>0</v>
      </c>
      <c r="AA3126">
        <f>IF(data!D3126=3, IF(COUNTIFS(data!A:A, data!A3126, data!G:G, "&lt;&gt;2")=0, 1, 0), 0)</f>
        <v>0</v>
      </c>
      <c r="AB3126">
        <f>IF(AND(data!G3126=2, COUNTIFS(data!A:A, data!A3126, data!G:G, 2) = data!D3126), 1, 0)</f>
        <v>0</v>
      </c>
      <c r="AC3126" t="str">
        <f>IF(AB3126=1, data!D3126, "0")</f>
        <v>0</v>
      </c>
    </row>
    <row r="3127" spans="1:29" x14ac:dyDescent="0.25">
      <c r="A3127" s="1">
        <v>353181</v>
      </c>
      <c r="B3127">
        <v>2</v>
      </c>
      <c r="C3127" s="1" t="s">
        <v>3148</v>
      </c>
      <c r="D3127">
        <v>3</v>
      </c>
      <c r="E3127">
        <v>4</v>
      </c>
      <c r="F3127">
        <v>25</v>
      </c>
      <c r="G3127">
        <v>1</v>
      </c>
      <c r="H3127">
        <v>31</v>
      </c>
      <c r="I3127">
        <v>2</v>
      </c>
      <c r="J3127">
        <v>1</v>
      </c>
      <c r="K3127">
        <v>4</v>
      </c>
      <c r="L3127">
        <v>10</v>
      </c>
      <c r="M3127">
        <v>1</v>
      </c>
      <c r="N3127">
        <v>4</v>
      </c>
      <c r="O3127">
        <v>3</v>
      </c>
      <c r="P3127">
        <v>1</v>
      </c>
      <c r="Q3127">
        <v>1.208</v>
      </c>
      <c r="R3127">
        <v>-1</v>
      </c>
      <c r="S3127">
        <v>1</v>
      </c>
      <c r="T3127">
        <v>184.9</v>
      </c>
      <c r="U3127">
        <v>76.900000000000006</v>
      </c>
      <c r="V3127">
        <v>22.492999999999999</v>
      </c>
      <c r="W3127">
        <v>0.82099999999999995</v>
      </c>
      <c r="X3127">
        <v>3</v>
      </c>
      <c r="Y3127">
        <v>3</v>
      </c>
      <c r="Z3127">
        <f>IF(AND(MIN(data!D3127:'data'!K3127, data!M3127:'data'!Y3127)&gt;=0, IF(data!L3127&lt;0, FALSE, data!L3127&lt;=95),COUNTA(data!D3127:'data'!Y3127)=22), 1, 0)</f>
        <v>0</v>
      </c>
      <c r="AA3127">
        <f>IF(data!D3127=3, IF(COUNTIFS(data!A:A, data!A3127, data!G:G, "&lt;&gt;2")=0, 1, 0), 0)</f>
        <v>0</v>
      </c>
      <c r="AB3127">
        <f>IF(AND(data!G3127=2, COUNTIFS(data!A:A, data!A3127, data!G:G, 2) = data!D3127), 1, 0)</f>
        <v>0</v>
      </c>
      <c r="AC3127" t="str">
        <f>IF(AB3127=1, data!D3127, "0")</f>
        <v>0</v>
      </c>
    </row>
    <row r="3128" spans="1:29" x14ac:dyDescent="0.25">
      <c r="A3128" s="1">
        <v>353181</v>
      </c>
      <c r="B3128">
        <v>3</v>
      </c>
      <c r="C3128" s="1" t="s">
        <v>3149</v>
      </c>
      <c r="D3128">
        <v>3</v>
      </c>
      <c r="E3128">
        <v>4</v>
      </c>
      <c r="F3128">
        <v>25</v>
      </c>
      <c r="G3128">
        <v>2</v>
      </c>
      <c r="H3128">
        <v>0</v>
      </c>
      <c r="I3128">
        <v>-1</v>
      </c>
      <c r="J3128">
        <v>1</v>
      </c>
      <c r="K3128">
        <v>-1</v>
      </c>
      <c r="L3128">
        <v>10</v>
      </c>
      <c r="M3128">
        <v>1</v>
      </c>
      <c r="N3128">
        <v>-1</v>
      </c>
      <c r="O3128">
        <v>-1</v>
      </c>
      <c r="P3128">
        <v>-1</v>
      </c>
      <c r="Q3128">
        <v>-1</v>
      </c>
      <c r="R3128">
        <v>-1</v>
      </c>
      <c r="S3128">
        <v>-2</v>
      </c>
      <c r="T3128">
        <v>-1</v>
      </c>
      <c r="U3128">
        <v>6.5</v>
      </c>
      <c r="V3128">
        <v>-1</v>
      </c>
      <c r="W3128">
        <v>-1</v>
      </c>
      <c r="X3128">
        <v>-2</v>
      </c>
      <c r="Y3128">
        <v>-2</v>
      </c>
      <c r="Z3128">
        <f>IF(AND(MIN(data!D3128:'data'!K3128, data!M3128:'data'!Y3128)&gt;=0, IF(data!L3128&lt;0, FALSE, data!L3128&lt;=95),COUNTA(data!D3128:'data'!Y3128)=22), 1, 0)</f>
        <v>0</v>
      </c>
      <c r="AA3128">
        <f>IF(data!D3128=3, IF(COUNTIFS(data!A:A, data!A3128, data!G:G, "&lt;&gt;2")=0, 1, 0), 0)</f>
        <v>0</v>
      </c>
      <c r="AB3128">
        <f>IF(AND(data!G3128=2, COUNTIFS(data!A:A, data!A3128, data!G:G, 2) = data!D3128), 1, 0)</f>
        <v>0</v>
      </c>
      <c r="AC3128" t="str">
        <f>IF(AB3128=1, data!D3128, "0")</f>
        <v>0</v>
      </c>
    </row>
    <row r="3129" spans="1:29" x14ac:dyDescent="0.25">
      <c r="A3129" s="1">
        <v>353251</v>
      </c>
      <c r="B3129">
        <v>1</v>
      </c>
      <c r="C3129" s="1" t="s">
        <v>3150</v>
      </c>
      <c r="D3129">
        <v>4</v>
      </c>
      <c r="E3129">
        <v>4</v>
      </c>
      <c r="F3129">
        <v>25</v>
      </c>
      <c r="G3129">
        <v>2</v>
      </c>
      <c r="H3129">
        <v>40</v>
      </c>
      <c r="I3129">
        <v>2</v>
      </c>
      <c r="J3129">
        <v>1</v>
      </c>
      <c r="K3129">
        <v>3</v>
      </c>
      <c r="L3129">
        <v>96</v>
      </c>
      <c r="M3129">
        <v>2</v>
      </c>
      <c r="N3129">
        <v>3</v>
      </c>
      <c r="O3129">
        <v>5</v>
      </c>
      <c r="P3129">
        <v>2</v>
      </c>
      <c r="Q3129">
        <v>0.49</v>
      </c>
      <c r="R3129">
        <v>-1</v>
      </c>
      <c r="S3129">
        <v>0</v>
      </c>
      <c r="T3129">
        <v>163.19999999999999</v>
      </c>
      <c r="U3129">
        <v>75.3</v>
      </c>
      <c r="V3129">
        <v>28.271999999999998</v>
      </c>
      <c r="W3129">
        <v>0.92400000000000004</v>
      </c>
      <c r="X3129">
        <v>2</v>
      </c>
      <c r="Y3129">
        <v>1</v>
      </c>
      <c r="Z3129">
        <f>IF(AND(MIN(data!D3129:'data'!K3129, data!M3129:'data'!Y3129)&gt;=0, IF(data!L3129&lt;0, FALSE, data!L3129&lt;=95),COUNTA(data!D3129:'data'!Y3129)=22), 1, 0)</f>
        <v>0</v>
      </c>
      <c r="AA3129">
        <f>IF(data!D3129=3, IF(COUNTIFS(data!A:A, data!A3129, data!G:G, "&lt;&gt;2")=0, 1, 0), 0)</f>
        <v>0</v>
      </c>
      <c r="AB3129">
        <f>IF(AND(data!G3129=2, COUNTIFS(data!A:A, data!A3129, data!G:G, 2) = data!D3129), 1, 0)</f>
        <v>0</v>
      </c>
      <c r="AC3129" t="str">
        <f>IF(AB3129=1, data!D3129, "0")</f>
        <v>0</v>
      </c>
    </row>
    <row r="3130" spans="1:29" x14ac:dyDescent="0.25">
      <c r="A3130" s="1">
        <v>353251</v>
      </c>
      <c r="B3130">
        <v>2</v>
      </c>
      <c r="C3130" s="1" t="s">
        <v>3151</v>
      </c>
      <c r="D3130">
        <v>4</v>
      </c>
      <c r="E3130">
        <v>4</v>
      </c>
      <c r="F3130">
        <v>25</v>
      </c>
      <c r="G3130">
        <v>1</v>
      </c>
      <c r="H3130">
        <v>39</v>
      </c>
      <c r="I3130">
        <v>2</v>
      </c>
      <c r="J3130">
        <v>1</v>
      </c>
      <c r="K3130">
        <v>2</v>
      </c>
      <c r="L3130">
        <v>96</v>
      </c>
      <c r="M3130">
        <v>2</v>
      </c>
      <c r="N3130">
        <v>3</v>
      </c>
      <c r="O3130">
        <v>5</v>
      </c>
      <c r="P3130">
        <v>1</v>
      </c>
      <c r="Q3130">
        <v>22.5</v>
      </c>
      <c r="R3130">
        <v>-1</v>
      </c>
      <c r="S3130">
        <v>1</v>
      </c>
      <c r="T3130">
        <v>178</v>
      </c>
      <c r="U3130">
        <v>93.2</v>
      </c>
      <c r="V3130">
        <v>29.414999999999999</v>
      </c>
      <c r="W3130">
        <v>-1</v>
      </c>
      <c r="X3130">
        <v>1</v>
      </c>
      <c r="Y3130">
        <v>3</v>
      </c>
      <c r="Z3130">
        <f>IF(AND(MIN(data!D3130:'data'!K3130, data!M3130:'data'!Y3130)&gt;=0, IF(data!L3130&lt;0, FALSE, data!L3130&lt;=95),COUNTA(data!D3130:'data'!Y3130)=22), 1, 0)</f>
        <v>0</v>
      </c>
      <c r="AA3130">
        <f>IF(data!D3130=3, IF(COUNTIFS(data!A:A, data!A3130, data!G:G, "&lt;&gt;2")=0, 1, 0), 0)</f>
        <v>0</v>
      </c>
      <c r="AB3130">
        <f>IF(AND(data!G3130=2, COUNTIFS(data!A:A, data!A3130, data!G:G, 2) = data!D3130), 1, 0)</f>
        <v>0</v>
      </c>
      <c r="AC3130" t="str">
        <f>IF(AB3130=1, data!D3130, "0")</f>
        <v>0</v>
      </c>
    </row>
    <row r="3131" spans="1:29" x14ac:dyDescent="0.25">
      <c r="A3131" s="1">
        <v>353251</v>
      </c>
      <c r="B3131">
        <v>3</v>
      </c>
      <c r="C3131" s="1" t="s">
        <v>3152</v>
      </c>
      <c r="D3131">
        <v>4</v>
      </c>
      <c r="E3131">
        <v>4</v>
      </c>
      <c r="F3131">
        <v>25</v>
      </c>
      <c r="G3131">
        <v>1</v>
      </c>
      <c r="H3131">
        <v>11</v>
      </c>
      <c r="I3131">
        <v>-1</v>
      </c>
      <c r="J3131">
        <v>1</v>
      </c>
      <c r="K3131">
        <v>-1</v>
      </c>
      <c r="L3131">
        <v>96</v>
      </c>
      <c r="M3131">
        <v>1</v>
      </c>
      <c r="N3131">
        <v>-1</v>
      </c>
      <c r="O3131">
        <v>-1</v>
      </c>
      <c r="P3131">
        <v>-1</v>
      </c>
      <c r="Q3131">
        <v>-1</v>
      </c>
      <c r="R3131">
        <v>-1</v>
      </c>
      <c r="S3131">
        <v>-2</v>
      </c>
      <c r="T3131">
        <v>155</v>
      </c>
      <c r="U3131">
        <v>46.5</v>
      </c>
      <c r="V3131">
        <v>19.355</v>
      </c>
      <c r="W3131">
        <v>-1</v>
      </c>
      <c r="X3131">
        <v>3</v>
      </c>
      <c r="Y3131">
        <v>3</v>
      </c>
      <c r="Z3131">
        <f>IF(AND(MIN(data!D3131:'data'!K3131, data!M3131:'data'!Y3131)&gt;=0, IF(data!L3131&lt;0, FALSE, data!L3131&lt;=95),COUNTA(data!D3131:'data'!Y3131)=22), 1, 0)</f>
        <v>0</v>
      </c>
      <c r="AA3131">
        <f>IF(data!D3131=3, IF(COUNTIFS(data!A:A, data!A3131, data!G:G, "&lt;&gt;2")=0, 1, 0), 0)</f>
        <v>0</v>
      </c>
      <c r="AB3131">
        <f>IF(AND(data!G3131=2, COUNTIFS(data!A:A, data!A3131, data!G:G, 2) = data!D3131), 1, 0)</f>
        <v>0</v>
      </c>
      <c r="AC3131" t="str">
        <f>IF(AB3131=1, data!D3131, "0")</f>
        <v>0</v>
      </c>
    </row>
    <row r="3132" spans="1:29" x14ac:dyDescent="0.25">
      <c r="A3132" s="1">
        <v>353251</v>
      </c>
      <c r="B3132">
        <v>4</v>
      </c>
      <c r="C3132" s="1" t="s">
        <v>3153</v>
      </c>
      <c r="D3132">
        <v>4</v>
      </c>
      <c r="E3132">
        <v>4</v>
      </c>
      <c r="F3132">
        <v>25</v>
      </c>
      <c r="G3132">
        <v>2</v>
      </c>
      <c r="H3132">
        <v>10</v>
      </c>
      <c r="I3132">
        <v>-1</v>
      </c>
      <c r="J3132">
        <v>1</v>
      </c>
      <c r="K3132">
        <v>-1</v>
      </c>
      <c r="L3132">
        <v>96</v>
      </c>
      <c r="M3132">
        <v>3</v>
      </c>
      <c r="N3132">
        <v>-1</v>
      </c>
      <c r="O3132">
        <v>-1</v>
      </c>
      <c r="P3132">
        <v>-1</v>
      </c>
      <c r="Q3132">
        <v>-1</v>
      </c>
      <c r="R3132">
        <v>-1</v>
      </c>
      <c r="S3132">
        <v>-2</v>
      </c>
      <c r="T3132">
        <v>139.19999999999999</v>
      </c>
      <c r="U3132">
        <v>32.799999999999997</v>
      </c>
      <c r="V3132">
        <v>16.928000000000001</v>
      </c>
      <c r="W3132">
        <v>-1</v>
      </c>
      <c r="X3132">
        <v>-8</v>
      </c>
      <c r="Y3132">
        <v>3</v>
      </c>
      <c r="Z3132">
        <f>IF(AND(MIN(data!D3132:'data'!K3132, data!M3132:'data'!Y3132)&gt;=0, IF(data!L3132&lt;0, FALSE, data!L3132&lt;=95),COUNTA(data!D3132:'data'!Y3132)=22), 1, 0)</f>
        <v>0</v>
      </c>
      <c r="AA3132">
        <f>IF(data!D3132=3, IF(COUNTIFS(data!A:A, data!A3132, data!G:G, "&lt;&gt;2")=0, 1, 0), 0)</f>
        <v>0</v>
      </c>
      <c r="AB3132">
        <f>IF(AND(data!G3132=2, COUNTIFS(data!A:A, data!A3132, data!G:G, 2) = data!D3132), 1, 0)</f>
        <v>0</v>
      </c>
      <c r="AC3132" t="str">
        <f>IF(AB3132=1, data!D3132, "0")</f>
        <v>0</v>
      </c>
    </row>
    <row r="3133" spans="1:29" x14ac:dyDescent="0.25">
      <c r="A3133" s="1">
        <v>353271</v>
      </c>
      <c r="B3133">
        <v>1</v>
      </c>
      <c r="C3133" s="1" t="s">
        <v>3154</v>
      </c>
      <c r="D3133">
        <v>4</v>
      </c>
      <c r="E3133">
        <v>4</v>
      </c>
      <c r="F3133">
        <v>25</v>
      </c>
      <c r="G3133">
        <v>2</v>
      </c>
      <c r="H3133">
        <v>29</v>
      </c>
      <c r="I3133">
        <v>6</v>
      </c>
      <c r="J3133">
        <v>1</v>
      </c>
      <c r="K3133">
        <v>4</v>
      </c>
      <c r="L3133">
        <v>96</v>
      </c>
      <c r="M3133">
        <v>1</v>
      </c>
      <c r="N3133">
        <v>4</v>
      </c>
      <c r="O3133">
        <v>1</v>
      </c>
      <c r="P3133">
        <v>1</v>
      </c>
      <c r="Q3133">
        <v>37.529000000000003</v>
      </c>
      <c r="R3133">
        <v>-1</v>
      </c>
      <c r="S3133">
        <v>1</v>
      </c>
      <c r="T3133">
        <v>177</v>
      </c>
      <c r="U3133">
        <v>69.599999999999994</v>
      </c>
      <c r="V3133">
        <v>22.216000000000001</v>
      </c>
      <c r="W3133">
        <v>-1</v>
      </c>
      <c r="X3133">
        <v>1</v>
      </c>
      <c r="Y3133">
        <v>1</v>
      </c>
      <c r="Z3133">
        <f>IF(AND(MIN(data!D3133:'data'!K3133, data!M3133:'data'!Y3133)&gt;=0, IF(data!L3133&lt;0, FALSE, data!L3133&lt;=95),COUNTA(data!D3133:'data'!Y3133)=22), 1, 0)</f>
        <v>0</v>
      </c>
      <c r="AA3133">
        <f>IF(data!D3133=3, IF(COUNTIFS(data!A:A, data!A3133, data!G:G, "&lt;&gt;2")=0, 1, 0), 0)</f>
        <v>0</v>
      </c>
      <c r="AB3133">
        <f>IF(AND(data!G3133=2, COUNTIFS(data!A:A, data!A3133, data!G:G, 2) = data!D3133), 1, 0)</f>
        <v>0</v>
      </c>
      <c r="AC3133" t="str">
        <f>IF(AB3133=1, data!D3133, "0")</f>
        <v>0</v>
      </c>
    </row>
    <row r="3134" spans="1:29" x14ac:dyDescent="0.25">
      <c r="A3134" s="1">
        <v>353271</v>
      </c>
      <c r="B3134">
        <v>2</v>
      </c>
      <c r="C3134" s="1" t="s">
        <v>3155</v>
      </c>
      <c r="D3134">
        <v>4</v>
      </c>
      <c r="E3134">
        <v>4</v>
      </c>
      <c r="F3134">
        <v>25</v>
      </c>
      <c r="G3134">
        <v>1</v>
      </c>
      <c r="H3134">
        <v>28</v>
      </c>
      <c r="I3134">
        <v>6</v>
      </c>
      <c r="J3134">
        <v>1</v>
      </c>
      <c r="K3134">
        <v>3</v>
      </c>
      <c r="L3134">
        <v>96</v>
      </c>
      <c r="M3134">
        <v>1</v>
      </c>
      <c r="N3134">
        <v>4</v>
      </c>
      <c r="O3134">
        <v>1</v>
      </c>
      <c r="P3134">
        <v>1</v>
      </c>
      <c r="Q3134">
        <v>-9</v>
      </c>
      <c r="R3134">
        <v>-1</v>
      </c>
      <c r="S3134">
        <v>0</v>
      </c>
      <c r="T3134">
        <v>189.5</v>
      </c>
      <c r="U3134">
        <v>80</v>
      </c>
      <c r="V3134">
        <v>22.277999999999999</v>
      </c>
      <c r="W3134">
        <v>-1</v>
      </c>
      <c r="X3134">
        <v>1</v>
      </c>
      <c r="Y3134">
        <v>3</v>
      </c>
      <c r="Z3134">
        <f>IF(AND(MIN(data!D3134:'data'!K3134, data!M3134:'data'!Y3134)&gt;=0, IF(data!L3134&lt;0, FALSE, data!L3134&lt;=95),COUNTA(data!D3134:'data'!Y3134)=22), 1, 0)</f>
        <v>0</v>
      </c>
      <c r="AA3134">
        <f>IF(data!D3134=3, IF(COUNTIFS(data!A:A, data!A3134, data!G:G, "&lt;&gt;2")=0, 1, 0), 0)</f>
        <v>0</v>
      </c>
      <c r="AB3134">
        <f>IF(AND(data!G3134=2, COUNTIFS(data!A:A, data!A3134, data!G:G, 2) = data!D3134), 1, 0)</f>
        <v>0</v>
      </c>
      <c r="AC3134" t="str">
        <f>IF(AB3134=1, data!D3134, "0")</f>
        <v>0</v>
      </c>
    </row>
    <row r="3135" spans="1:29" x14ac:dyDescent="0.25">
      <c r="A3135" s="1">
        <v>353271</v>
      </c>
      <c r="B3135">
        <v>3</v>
      </c>
      <c r="C3135" s="1" t="s">
        <v>3156</v>
      </c>
      <c r="D3135">
        <v>4</v>
      </c>
      <c r="E3135">
        <v>4</v>
      </c>
      <c r="F3135">
        <v>25</v>
      </c>
      <c r="G3135">
        <v>2</v>
      </c>
      <c r="H3135">
        <v>10</v>
      </c>
      <c r="I3135">
        <v>-1</v>
      </c>
      <c r="J3135">
        <v>1</v>
      </c>
      <c r="K3135">
        <v>-1</v>
      </c>
      <c r="L3135">
        <v>96</v>
      </c>
      <c r="M3135">
        <v>1</v>
      </c>
      <c r="N3135">
        <v>-1</v>
      </c>
      <c r="O3135">
        <v>-1</v>
      </c>
      <c r="P3135">
        <v>-1</v>
      </c>
      <c r="Q3135">
        <v>-1</v>
      </c>
      <c r="R3135">
        <v>-1</v>
      </c>
      <c r="S3135">
        <v>-2</v>
      </c>
      <c r="T3135">
        <v>134.4</v>
      </c>
      <c r="U3135">
        <v>30</v>
      </c>
      <c r="V3135">
        <v>16.608000000000001</v>
      </c>
      <c r="W3135">
        <v>-1</v>
      </c>
      <c r="X3135">
        <v>-8</v>
      </c>
      <c r="Y3135">
        <v>3</v>
      </c>
      <c r="Z3135">
        <f>IF(AND(MIN(data!D3135:'data'!K3135, data!M3135:'data'!Y3135)&gt;=0, IF(data!L3135&lt;0, FALSE, data!L3135&lt;=95),COUNTA(data!D3135:'data'!Y3135)=22), 1, 0)</f>
        <v>0</v>
      </c>
      <c r="AA3135">
        <f>IF(data!D3135=3, IF(COUNTIFS(data!A:A, data!A3135, data!G:G, "&lt;&gt;2")=0, 1, 0), 0)</f>
        <v>0</v>
      </c>
      <c r="AB3135">
        <f>IF(AND(data!G3135=2, COUNTIFS(data!A:A, data!A3135, data!G:G, 2) = data!D3135), 1, 0)</f>
        <v>0</v>
      </c>
      <c r="AC3135" t="str">
        <f>IF(AB3135=1, data!D3135, "0")</f>
        <v>0</v>
      </c>
    </row>
    <row r="3136" spans="1:29" x14ac:dyDescent="0.25">
      <c r="A3136" s="1">
        <v>353271</v>
      </c>
      <c r="B3136">
        <v>4</v>
      </c>
      <c r="C3136" s="1" t="s">
        <v>3157</v>
      </c>
      <c r="D3136">
        <v>4</v>
      </c>
      <c r="E3136">
        <v>4</v>
      </c>
      <c r="F3136">
        <v>25</v>
      </c>
      <c r="G3136">
        <v>2</v>
      </c>
      <c r="H3136">
        <v>7</v>
      </c>
      <c r="I3136">
        <v>-1</v>
      </c>
      <c r="J3136">
        <v>1</v>
      </c>
      <c r="K3136">
        <v>-1</v>
      </c>
      <c r="L3136">
        <v>96</v>
      </c>
      <c r="M3136">
        <v>1</v>
      </c>
      <c r="N3136">
        <v>-1</v>
      </c>
      <c r="O3136">
        <v>-1</v>
      </c>
      <c r="P3136">
        <v>-1</v>
      </c>
      <c r="Q3136">
        <v>-1</v>
      </c>
      <c r="R3136">
        <v>-1</v>
      </c>
      <c r="S3136">
        <v>-2</v>
      </c>
      <c r="T3136">
        <v>125.6</v>
      </c>
      <c r="U3136">
        <v>25.7</v>
      </c>
      <c r="V3136">
        <v>16.291</v>
      </c>
      <c r="W3136">
        <v>-1</v>
      </c>
      <c r="X3136">
        <v>-2</v>
      </c>
      <c r="Y3136">
        <v>-2</v>
      </c>
      <c r="Z3136">
        <f>IF(AND(MIN(data!D3136:'data'!K3136, data!M3136:'data'!Y3136)&gt;=0, IF(data!L3136&lt;0, FALSE, data!L3136&lt;=95),COUNTA(data!D3136:'data'!Y3136)=22), 1, 0)</f>
        <v>0</v>
      </c>
      <c r="AA3136">
        <f>IF(data!D3136=3, IF(COUNTIFS(data!A:A, data!A3136, data!G:G, "&lt;&gt;2")=0, 1, 0), 0)</f>
        <v>0</v>
      </c>
      <c r="AB3136">
        <f>IF(AND(data!G3136=2, COUNTIFS(data!A:A, data!A3136, data!G:G, 2) = data!D3136), 1, 0)</f>
        <v>0</v>
      </c>
      <c r="AC3136" t="str">
        <f>IF(AB3136=1, data!D3136, "0")</f>
        <v>0</v>
      </c>
    </row>
    <row r="3137" spans="1:29" x14ac:dyDescent="0.25">
      <c r="A3137" s="1">
        <v>353341</v>
      </c>
      <c r="B3137">
        <v>1</v>
      </c>
      <c r="C3137" s="1" t="s">
        <v>3158</v>
      </c>
      <c r="D3137">
        <v>2</v>
      </c>
      <c r="E3137">
        <v>4</v>
      </c>
      <c r="F3137">
        <v>25</v>
      </c>
      <c r="G3137">
        <v>2</v>
      </c>
      <c r="H3137">
        <v>48</v>
      </c>
      <c r="I3137">
        <v>2</v>
      </c>
      <c r="J3137">
        <v>1</v>
      </c>
      <c r="K3137">
        <v>6</v>
      </c>
      <c r="L3137">
        <v>18</v>
      </c>
      <c r="M3137">
        <v>1</v>
      </c>
      <c r="N3137">
        <v>4</v>
      </c>
      <c r="O3137">
        <v>1</v>
      </c>
      <c r="P3137">
        <v>1</v>
      </c>
      <c r="Q3137">
        <v>3.0289999999999999</v>
      </c>
      <c r="R3137">
        <v>-1</v>
      </c>
      <c r="S3137">
        <v>0</v>
      </c>
      <c r="T3137">
        <v>155.4</v>
      </c>
      <c r="U3137">
        <v>66.900000000000006</v>
      </c>
      <c r="V3137">
        <v>27.702999999999999</v>
      </c>
      <c r="W3137">
        <v>0.77400000000000002</v>
      </c>
      <c r="X3137">
        <v>2</v>
      </c>
      <c r="Y3137">
        <v>3</v>
      </c>
      <c r="Z3137">
        <f>IF(AND(MIN(data!D3137:'data'!K3137, data!M3137:'data'!Y3137)&gt;=0, IF(data!L3137&lt;0, FALSE, data!L3137&lt;=95),COUNTA(data!D3137:'data'!Y3137)=22), 1, 0)</f>
        <v>0</v>
      </c>
      <c r="AA3137">
        <f>IF(data!D3137=3, IF(COUNTIFS(data!A:A, data!A3137, data!G:G, "&lt;&gt;2")=0, 1, 0), 0)</f>
        <v>0</v>
      </c>
      <c r="AB3137">
        <f>IF(AND(data!G3137=2, COUNTIFS(data!A:A, data!A3137, data!G:G, 2) = data!D3137), 1, 0)</f>
        <v>0</v>
      </c>
      <c r="AC3137" t="str">
        <f>IF(AB3137=1, data!D3137, "0")</f>
        <v>0</v>
      </c>
    </row>
    <row r="3138" spans="1:29" x14ac:dyDescent="0.25">
      <c r="A3138" s="1">
        <v>353341</v>
      </c>
      <c r="B3138">
        <v>2</v>
      </c>
      <c r="C3138" s="1" t="s">
        <v>3159</v>
      </c>
      <c r="D3138">
        <v>2</v>
      </c>
      <c r="E3138">
        <v>4</v>
      </c>
      <c r="F3138">
        <v>25</v>
      </c>
      <c r="G3138">
        <v>1</v>
      </c>
      <c r="H3138">
        <v>49</v>
      </c>
      <c r="I3138">
        <v>2</v>
      </c>
      <c r="J3138">
        <v>1</v>
      </c>
      <c r="K3138">
        <v>2</v>
      </c>
      <c r="L3138">
        <v>18</v>
      </c>
      <c r="M3138">
        <v>2</v>
      </c>
      <c r="N3138">
        <v>1</v>
      </c>
      <c r="O3138">
        <v>5</v>
      </c>
      <c r="P3138">
        <v>1</v>
      </c>
      <c r="Q3138">
        <v>12.058</v>
      </c>
      <c r="R3138">
        <v>-1</v>
      </c>
      <c r="S3138">
        <v>0</v>
      </c>
      <c r="T3138">
        <v>175.8</v>
      </c>
      <c r="U3138">
        <v>86.4</v>
      </c>
      <c r="V3138">
        <v>27.956</v>
      </c>
      <c r="W3138">
        <v>0.998</v>
      </c>
      <c r="X3138">
        <v>2</v>
      </c>
      <c r="Y3138">
        <v>3</v>
      </c>
      <c r="Z3138">
        <f>IF(AND(MIN(data!D3138:'data'!K3138, data!M3138:'data'!Y3138)&gt;=0, IF(data!L3138&lt;0, FALSE, data!L3138&lt;=95),COUNTA(data!D3138:'data'!Y3138)=22), 1, 0)</f>
        <v>0</v>
      </c>
      <c r="AA3138">
        <f>IF(data!D3138=3, IF(COUNTIFS(data!A:A, data!A3138, data!G:G, "&lt;&gt;2")=0, 1, 0), 0)</f>
        <v>0</v>
      </c>
      <c r="AB3138">
        <f>IF(AND(data!G3138=2, COUNTIFS(data!A:A, data!A3138, data!G:G, 2) = data!D3138), 1, 0)</f>
        <v>0</v>
      </c>
      <c r="AC3138" t="str">
        <f>IF(AB3138=1, data!D3138, "0")</f>
        <v>0</v>
      </c>
    </row>
    <row r="3139" spans="1:29" x14ac:dyDescent="0.25">
      <c r="A3139" s="1">
        <v>353351</v>
      </c>
      <c r="B3139">
        <v>1</v>
      </c>
      <c r="C3139" s="1" t="s">
        <v>3160</v>
      </c>
      <c r="D3139">
        <v>1</v>
      </c>
      <c r="E3139">
        <v>4</v>
      </c>
      <c r="F3139">
        <v>25</v>
      </c>
      <c r="G3139">
        <v>2</v>
      </c>
      <c r="H3139">
        <v>76</v>
      </c>
      <c r="I3139">
        <v>5</v>
      </c>
      <c r="J3139">
        <v>1</v>
      </c>
      <c r="K3139">
        <v>7</v>
      </c>
      <c r="L3139">
        <v>97</v>
      </c>
      <c r="M3139">
        <v>1</v>
      </c>
      <c r="N3139">
        <v>3</v>
      </c>
      <c r="O3139">
        <v>5</v>
      </c>
      <c r="P3139">
        <v>1</v>
      </c>
      <c r="Q3139">
        <v>17</v>
      </c>
      <c r="R3139">
        <v>-1</v>
      </c>
      <c r="S3139">
        <v>0</v>
      </c>
      <c r="T3139">
        <v>148.19999999999999</v>
      </c>
      <c r="U3139">
        <v>61.3</v>
      </c>
      <c r="V3139">
        <v>27.91</v>
      </c>
      <c r="W3139">
        <v>0.85799999999999998</v>
      </c>
      <c r="X3139">
        <v>-9</v>
      </c>
      <c r="Y3139">
        <v>-9</v>
      </c>
      <c r="Z3139">
        <f>IF(AND(MIN(data!D3139:'data'!K3139, data!M3139:'data'!Y3139)&gt;=0, IF(data!L3139&lt;0, FALSE, data!L3139&lt;=95),COUNTA(data!D3139:'data'!Y3139)=22), 1, 0)</f>
        <v>0</v>
      </c>
      <c r="AA3139">
        <f>IF(data!D3139=3, IF(COUNTIFS(data!A:A, data!A3139, data!G:G, "&lt;&gt;2")=0, 1, 0), 0)</f>
        <v>0</v>
      </c>
      <c r="AB3139">
        <f>IF(AND(data!G3139=2, COUNTIFS(data!A:A, data!A3139, data!G:G, 2) = data!D3139), 1, 0)</f>
        <v>1</v>
      </c>
      <c r="AC3139">
        <f>IF(AB3139=1, data!D3139, "0")</f>
        <v>1</v>
      </c>
    </row>
    <row r="3140" spans="1:29" x14ac:dyDescent="0.25">
      <c r="A3140" s="1">
        <v>353371</v>
      </c>
      <c r="B3140">
        <v>1</v>
      </c>
      <c r="C3140" s="1" t="s">
        <v>3161</v>
      </c>
      <c r="D3140">
        <v>2</v>
      </c>
      <c r="E3140">
        <v>4</v>
      </c>
      <c r="F3140">
        <v>25</v>
      </c>
      <c r="G3140">
        <v>1</v>
      </c>
      <c r="H3140">
        <v>32</v>
      </c>
      <c r="I3140">
        <v>2</v>
      </c>
      <c r="J3140">
        <v>1</v>
      </c>
      <c r="K3140">
        <v>3</v>
      </c>
      <c r="L3140">
        <v>20</v>
      </c>
      <c r="M3140">
        <v>2</v>
      </c>
      <c r="N3140">
        <v>1</v>
      </c>
      <c r="O3140">
        <v>5</v>
      </c>
      <c r="P3140">
        <v>1</v>
      </c>
      <c r="Q3140">
        <v>12.605</v>
      </c>
      <c r="R3140">
        <v>-1</v>
      </c>
      <c r="S3140">
        <v>1</v>
      </c>
      <c r="T3140">
        <v>182.4</v>
      </c>
      <c r="U3140">
        <v>107.9</v>
      </c>
      <c r="V3140">
        <v>32.432000000000002</v>
      </c>
      <c r="W3140">
        <v>0.90200000000000002</v>
      </c>
      <c r="X3140">
        <v>2</v>
      </c>
      <c r="Y3140">
        <v>1</v>
      </c>
      <c r="Z3140">
        <f>IF(AND(MIN(data!D3140:'data'!K3140, data!M3140:'data'!Y3140)&gt;=0, IF(data!L3140&lt;0, FALSE, data!L3140&lt;=95),COUNTA(data!D3140:'data'!Y3140)=22), 1, 0)</f>
        <v>0</v>
      </c>
      <c r="AA3140">
        <f>IF(data!D3140=3, IF(COUNTIFS(data!A:A, data!A3140, data!G:G, "&lt;&gt;2")=0, 1, 0), 0)</f>
        <v>0</v>
      </c>
      <c r="AB3140">
        <f>IF(AND(data!G3140=2, COUNTIFS(data!A:A, data!A3140, data!G:G, 2) = data!D3140), 1, 0)</f>
        <v>0</v>
      </c>
      <c r="AC3140" t="str">
        <f>IF(AB3140=1, data!D3140, "0")</f>
        <v>0</v>
      </c>
    </row>
    <row r="3141" spans="1:29" x14ac:dyDescent="0.25">
      <c r="A3141" s="1">
        <v>353371</v>
      </c>
      <c r="B3141">
        <v>2</v>
      </c>
      <c r="C3141" s="1" t="s">
        <v>3162</v>
      </c>
      <c r="D3141">
        <v>2</v>
      </c>
      <c r="E3141">
        <v>4</v>
      </c>
      <c r="F3141">
        <v>25</v>
      </c>
      <c r="G3141">
        <v>2</v>
      </c>
      <c r="H3141">
        <v>28</v>
      </c>
      <c r="I3141">
        <v>2</v>
      </c>
      <c r="J3141">
        <v>1</v>
      </c>
      <c r="K3141">
        <v>4</v>
      </c>
      <c r="L3141">
        <v>20</v>
      </c>
      <c r="M3141">
        <v>2</v>
      </c>
      <c r="N3141">
        <v>1</v>
      </c>
      <c r="O3141">
        <v>5</v>
      </c>
      <c r="P3141">
        <v>1</v>
      </c>
      <c r="Q3141">
        <v>10.96</v>
      </c>
      <c r="R3141">
        <v>-1</v>
      </c>
      <c r="S3141">
        <v>0</v>
      </c>
      <c r="T3141">
        <v>161.9</v>
      </c>
      <c r="U3141">
        <v>61.6</v>
      </c>
      <c r="V3141">
        <v>23.501000000000001</v>
      </c>
      <c r="W3141">
        <v>0.749</v>
      </c>
      <c r="X3141">
        <v>1</v>
      </c>
      <c r="Y3141">
        <v>3</v>
      </c>
      <c r="Z3141">
        <f>IF(AND(MIN(data!D3141:'data'!K3141, data!M3141:'data'!Y3141)&gt;=0, IF(data!L3141&lt;0, FALSE, data!L3141&lt;=95),COUNTA(data!D3141:'data'!Y3141)=22), 1, 0)</f>
        <v>0</v>
      </c>
      <c r="AA3141">
        <f>IF(data!D3141=3, IF(COUNTIFS(data!A:A, data!A3141, data!G:G, "&lt;&gt;2")=0, 1, 0), 0)</f>
        <v>0</v>
      </c>
      <c r="AB3141">
        <f>IF(AND(data!G3141=2, COUNTIFS(data!A:A, data!A3141, data!G:G, 2) = data!D3141), 1, 0)</f>
        <v>0</v>
      </c>
      <c r="AC3141" t="str">
        <f>IF(AB3141=1, data!D3141, "0")</f>
        <v>0</v>
      </c>
    </row>
    <row r="3142" spans="1:29" x14ac:dyDescent="0.25">
      <c r="A3142" s="1">
        <v>354051</v>
      </c>
      <c r="B3142">
        <v>1</v>
      </c>
      <c r="C3142" s="1" t="s">
        <v>3163</v>
      </c>
      <c r="D3142">
        <v>4</v>
      </c>
      <c r="E3142">
        <v>8</v>
      </c>
      <c r="F3142">
        <v>16</v>
      </c>
      <c r="G3142">
        <v>2</v>
      </c>
      <c r="H3142">
        <v>28</v>
      </c>
      <c r="I3142">
        <v>2</v>
      </c>
      <c r="J3142">
        <v>1</v>
      </c>
      <c r="K3142">
        <v>3</v>
      </c>
      <c r="L3142">
        <v>12</v>
      </c>
      <c r="M3142">
        <v>1</v>
      </c>
      <c r="N3142">
        <v>1</v>
      </c>
      <c r="O3142">
        <v>5</v>
      </c>
      <c r="P3142">
        <v>1</v>
      </c>
      <c r="Q3142">
        <v>1.095</v>
      </c>
      <c r="R3142">
        <v>-1</v>
      </c>
      <c r="S3142">
        <v>0</v>
      </c>
      <c r="T3142">
        <v>155.69999999999999</v>
      </c>
      <c r="U3142">
        <v>54.6</v>
      </c>
      <c r="V3142">
        <v>22.521999999999998</v>
      </c>
      <c r="W3142">
        <v>0.76</v>
      </c>
      <c r="X3142">
        <v>1</v>
      </c>
      <c r="Y3142">
        <v>3</v>
      </c>
      <c r="Z3142">
        <f>IF(AND(MIN(data!D3142:'data'!K3142, data!M3142:'data'!Y3142)&gt;=0, IF(data!L3142&lt;0, FALSE, data!L3142&lt;=95),COUNTA(data!D3142:'data'!Y3142)=22), 1, 0)</f>
        <v>0</v>
      </c>
      <c r="AA3142">
        <f>IF(data!D3142=3, IF(COUNTIFS(data!A:A, data!A3142, data!G:G, "&lt;&gt;2")=0, 1, 0), 0)</f>
        <v>0</v>
      </c>
      <c r="AB3142">
        <f>IF(AND(data!G3142=2, COUNTIFS(data!A:A, data!A3142, data!G:G, 2) = data!D3142), 1, 0)</f>
        <v>0</v>
      </c>
      <c r="AC3142" t="str">
        <f>IF(AB3142=1, data!D3142, "0")</f>
        <v>0</v>
      </c>
    </row>
    <row r="3143" spans="1:29" x14ac:dyDescent="0.25">
      <c r="A3143" s="1">
        <v>354051</v>
      </c>
      <c r="B3143">
        <v>2</v>
      </c>
      <c r="C3143" s="1" t="s">
        <v>3164</v>
      </c>
      <c r="D3143">
        <v>4</v>
      </c>
      <c r="E3143">
        <v>8</v>
      </c>
      <c r="F3143">
        <v>16</v>
      </c>
      <c r="G3143">
        <v>1</v>
      </c>
      <c r="H3143">
        <v>32</v>
      </c>
      <c r="I3143">
        <v>2</v>
      </c>
      <c r="J3143">
        <v>1</v>
      </c>
      <c r="K3143">
        <v>1</v>
      </c>
      <c r="L3143">
        <v>12</v>
      </c>
      <c r="M3143">
        <v>1</v>
      </c>
      <c r="N3143">
        <v>1</v>
      </c>
      <c r="O3143">
        <v>5</v>
      </c>
      <c r="P3143">
        <v>1</v>
      </c>
      <c r="Q3143">
        <v>1.2110000000000001</v>
      </c>
      <c r="R3143">
        <v>-1</v>
      </c>
      <c r="S3143">
        <v>0</v>
      </c>
      <c r="T3143">
        <v>185.4</v>
      </c>
      <c r="U3143">
        <v>67.3</v>
      </c>
      <c r="V3143">
        <v>19.579000000000001</v>
      </c>
      <c r="W3143">
        <v>0.82899999999999996</v>
      </c>
      <c r="X3143">
        <v>3</v>
      </c>
      <c r="Y3143">
        <v>3</v>
      </c>
      <c r="Z3143">
        <f>IF(AND(MIN(data!D3143:'data'!K3143, data!M3143:'data'!Y3143)&gt;=0, IF(data!L3143&lt;0, FALSE, data!L3143&lt;=95),COUNTA(data!D3143:'data'!Y3143)=22), 1, 0)</f>
        <v>0</v>
      </c>
      <c r="AA3143">
        <f>IF(data!D3143=3, IF(COUNTIFS(data!A:A, data!A3143, data!G:G, "&lt;&gt;2")=0, 1, 0), 0)</f>
        <v>0</v>
      </c>
      <c r="AB3143">
        <f>IF(AND(data!G3143=2, COUNTIFS(data!A:A, data!A3143, data!G:G, 2) = data!D3143), 1, 0)</f>
        <v>0</v>
      </c>
      <c r="AC3143" t="str">
        <f>IF(AB3143=1, data!D3143, "0")</f>
        <v>0</v>
      </c>
    </row>
    <row r="3144" spans="1:29" x14ac:dyDescent="0.25">
      <c r="A3144" s="1">
        <v>354051</v>
      </c>
      <c r="B3144">
        <v>3</v>
      </c>
      <c r="C3144" s="1" t="s">
        <v>3165</v>
      </c>
      <c r="D3144">
        <v>4</v>
      </c>
      <c r="E3144">
        <v>8</v>
      </c>
      <c r="F3144">
        <v>16</v>
      </c>
      <c r="G3144">
        <v>2</v>
      </c>
      <c r="H3144">
        <v>3</v>
      </c>
      <c r="I3144">
        <v>-1</v>
      </c>
      <c r="J3144">
        <v>1</v>
      </c>
      <c r="K3144">
        <v>-1</v>
      </c>
      <c r="L3144">
        <v>12</v>
      </c>
      <c r="M3144">
        <v>1</v>
      </c>
      <c r="N3144">
        <v>-1</v>
      </c>
      <c r="O3144">
        <v>-1</v>
      </c>
      <c r="P3144">
        <v>-1</v>
      </c>
      <c r="Q3144">
        <v>-1</v>
      </c>
      <c r="R3144">
        <v>-1</v>
      </c>
      <c r="S3144">
        <v>-2</v>
      </c>
      <c r="T3144">
        <v>100.7</v>
      </c>
      <c r="U3144">
        <v>16.899999999999999</v>
      </c>
      <c r="V3144">
        <v>16.666</v>
      </c>
      <c r="W3144">
        <v>-1</v>
      </c>
      <c r="X3144">
        <v>-2</v>
      </c>
      <c r="Y3144">
        <v>-2</v>
      </c>
      <c r="Z3144">
        <f>IF(AND(MIN(data!D3144:'data'!K3144, data!M3144:'data'!Y3144)&gt;=0, IF(data!L3144&lt;0, FALSE, data!L3144&lt;=95),COUNTA(data!D3144:'data'!Y3144)=22), 1, 0)</f>
        <v>0</v>
      </c>
      <c r="AA3144">
        <f>IF(data!D3144=3, IF(COUNTIFS(data!A:A, data!A3144, data!G:G, "&lt;&gt;2")=0, 1, 0), 0)</f>
        <v>0</v>
      </c>
      <c r="AB3144">
        <f>IF(AND(data!G3144=2, COUNTIFS(data!A:A, data!A3144, data!G:G, 2) = data!D3144), 1, 0)</f>
        <v>0</v>
      </c>
      <c r="AC3144" t="str">
        <f>IF(AB3144=1, data!D3144, "0")</f>
        <v>0</v>
      </c>
    </row>
    <row r="3145" spans="1:29" x14ac:dyDescent="0.25">
      <c r="A3145" s="1">
        <v>354051</v>
      </c>
      <c r="B3145">
        <v>4</v>
      </c>
      <c r="C3145" s="1" t="s">
        <v>3166</v>
      </c>
      <c r="D3145">
        <v>4</v>
      </c>
      <c r="E3145">
        <v>8</v>
      </c>
      <c r="F3145">
        <v>16</v>
      </c>
      <c r="G3145">
        <v>1</v>
      </c>
      <c r="H3145">
        <v>1</v>
      </c>
      <c r="I3145">
        <v>-1</v>
      </c>
      <c r="J3145">
        <v>1</v>
      </c>
      <c r="K3145">
        <v>-1</v>
      </c>
      <c r="L3145">
        <v>12</v>
      </c>
      <c r="M3145">
        <v>1</v>
      </c>
      <c r="N3145">
        <v>-1</v>
      </c>
      <c r="O3145">
        <v>-1</v>
      </c>
      <c r="P3145">
        <v>-1</v>
      </c>
      <c r="Q3145">
        <v>-1</v>
      </c>
      <c r="R3145">
        <v>-1</v>
      </c>
      <c r="S3145">
        <v>-2</v>
      </c>
      <c r="T3145">
        <v>-1</v>
      </c>
      <c r="U3145">
        <v>13.8</v>
      </c>
      <c r="V3145">
        <v>-1</v>
      </c>
      <c r="W3145">
        <v>-1</v>
      </c>
      <c r="X3145">
        <v>-2</v>
      </c>
      <c r="Y3145">
        <v>-2</v>
      </c>
      <c r="Z3145">
        <f>IF(AND(MIN(data!D3145:'data'!K3145, data!M3145:'data'!Y3145)&gt;=0, IF(data!L3145&lt;0, FALSE, data!L3145&lt;=95),COUNTA(data!D3145:'data'!Y3145)=22), 1, 0)</f>
        <v>0</v>
      </c>
      <c r="AA3145">
        <f>IF(data!D3145=3, IF(COUNTIFS(data!A:A, data!A3145, data!G:G, "&lt;&gt;2")=0, 1, 0), 0)</f>
        <v>0</v>
      </c>
      <c r="AB3145">
        <f>IF(AND(data!G3145=2, COUNTIFS(data!A:A, data!A3145, data!G:G, 2) = data!D3145), 1, 0)</f>
        <v>0</v>
      </c>
      <c r="AC3145" t="str">
        <f>IF(AB3145=1, data!D3145, "0")</f>
        <v>0</v>
      </c>
    </row>
    <row r="3146" spans="1:29" x14ac:dyDescent="0.25">
      <c r="A3146" s="1">
        <v>354151</v>
      </c>
      <c r="B3146">
        <v>1</v>
      </c>
      <c r="C3146" s="1" t="s">
        <v>3167</v>
      </c>
      <c r="D3146">
        <v>1</v>
      </c>
      <c r="E3146">
        <v>8</v>
      </c>
      <c r="F3146">
        <v>16</v>
      </c>
      <c r="G3146">
        <v>2</v>
      </c>
      <c r="H3146">
        <v>36</v>
      </c>
      <c r="I3146">
        <v>3</v>
      </c>
      <c r="J3146">
        <v>3</v>
      </c>
      <c r="K3146">
        <v>3</v>
      </c>
      <c r="L3146">
        <v>7</v>
      </c>
      <c r="M3146">
        <v>4</v>
      </c>
      <c r="N3146">
        <v>4</v>
      </c>
      <c r="O3146">
        <v>1</v>
      </c>
      <c r="P3146">
        <v>2</v>
      </c>
      <c r="Q3146">
        <v>0</v>
      </c>
      <c r="R3146">
        <v>-1</v>
      </c>
      <c r="S3146">
        <v>10</v>
      </c>
      <c r="T3146">
        <v>159.5</v>
      </c>
      <c r="U3146">
        <v>71.400000000000006</v>
      </c>
      <c r="V3146">
        <v>28.065999999999999</v>
      </c>
      <c r="W3146">
        <v>-1</v>
      </c>
      <c r="X3146">
        <v>1</v>
      </c>
      <c r="Y3146">
        <v>3</v>
      </c>
      <c r="Z3146">
        <f>IF(AND(MIN(data!D3146:'data'!K3146, data!M3146:'data'!Y3146)&gt;=0, IF(data!L3146&lt;0, FALSE, data!L3146&lt;=95),COUNTA(data!D3146:'data'!Y3146)=22), 1, 0)</f>
        <v>0</v>
      </c>
      <c r="AA3146">
        <f>IF(data!D3146=3, IF(COUNTIFS(data!A:A, data!A3146, data!G:G, "&lt;&gt;2")=0, 1, 0), 0)</f>
        <v>0</v>
      </c>
      <c r="AB3146">
        <f>IF(AND(data!G3146=2, COUNTIFS(data!A:A, data!A3146, data!G:G, 2) = data!D3146), 1, 0)</f>
        <v>1</v>
      </c>
      <c r="AC3146">
        <f>IF(AB3146=1, data!D3146, "0")</f>
        <v>1</v>
      </c>
    </row>
    <row r="3147" spans="1:29" x14ac:dyDescent="0.25">
      <c r="A3147" s="1">
        <v>354181</v>
      </c>
      <c r="B3147">
        <v>1</v>
      </c>
      <c r="C3147" s="1" t="s">
        <v>3168</v>
      </c>
      <c r="D3147">
        <v>1</v>
      </c>
      <c r="E3147">
        <v>8</v>
      </c>
      <c r="F3147">
        <v>16</v>
      </c>
      <c r="G3147">
        <v>1</v>
      </c>
      <c r="H3147">
        <v>34</v>
      </c>
      <c r="I3147">
        <v>1</v>
      </c>
      <c r="J3147">
        <v>4</v>
      </c>
      <c r="K3147">
        <v>2</v>
      </c>
      <c r="L3147">
        <v>24</v>
      </c>
      <c r="M3147">
        <v>3</v>
      </c>
      <c r="N3147">
        <v>4</v>
      </c>
      <c r="O3147">
        <v>3</v>
      </c>
      <c r="P3147">
        <v>1</v>
      </c>
      <c r="Q3147">
        <v>37.625</v>
      </c>
      <c r="R3147">
        <v>-1</v>
      </c>
      <c r="S3147">
        <v>6</v>
      </c>
      <c r="T3147">
        <v>170.5</v>
      </c>
      <c r="U3147">
        <v>77.5</v>
      </c>
      <c r="V3147">
        <v>26.66</v>
      </c>
      <c r="W3147">
        <v>0.91700000000000004</v>
      </c>
      <c r="X3147">
        <v>1</v>
      </c>
      <c r="Y3147">
        <v>3</v>
      </c>
      <c r="Z3147">
        <f>IF(AND(MIN(data!D3147:'data'!K3147, data!M3147:'data'!Y3147)&gt;=0, IF(data!L3147&lt;0, FALSE, data!L3147&lt;=95),COUNTA(data!D3147:'data'!Y3147)=22), 1, 0)</f>
        <v>0</v>
      </c>
      <c r="AA3147">
        <f>IF(data!D3147=3, IF(COUNTIFS(data!A:A, data!A3147, data!G:G, "&lt;&gt;2")=0, 1, 0), 0)</f>
        <v>0</v>
      </c>
      <c r="AB3147">
        <f>IF(AND(data!G3147=2, COUNTIFS(data!A:A, data!A3147, data!G:G, 2) = data!D3147), 1, 0)</f>
        <v>0</v>
      </c>
      <c r="AC3147" t="str">
        <f>IF(AB3147=1, data!D3147, "0")</f>
        <v>0</v>
      </c>
    </row>
    <row r="3148" spans="1:29" x14ac:dyDescent="0.25">
      <c r="A3148" s="1">
        <v>354201</v>
      </c>
      <c r="B3148">
        <v>1</v>
      </c>
      <c r="C3148" s="1" t="s">
        <v>3169</v>
      </c>
      <c r="D3148">
        <v>2</v>
      </c>
      <c r="E3148">
        <v>8</v>
      </c>
      <c r="F3148">
        <v>16</v>
      </c>
      <c r="G3148">
        <v>2</v>
      </c>
      <c r="H3148">
        <v>44</v>
      </c>
      <c r="I3148">
        <v>4</v>
      </c>
      <c r="J3148">
        <v>1</v>
      </c>
      <c r="K3148">
        <v>3</v>
      </c>
      <c r="L3148">
        <v>14</v>
      </c>
      <c r="M3148">
        <v>2</v>
      </c>
      <c r="N3148">
        <v>4</v>
      </c>
      <c r="O3148">
        <v>2</v>
      </c>
      <c r="P3148">
        <v>2</v>
      </c>
      <c r="Q3148">
        <v>0.23200000000000001</v>
      </c>
      <c r="R3148">
        <v>-1</v>
      </c>
      <c r="S3148">
        <v>0</v>
      </c>
      <c r="T3148">
        <v>168.6</v>
      </c>
      <c r="U3148">
        <v>74.8</v>
      </c>
      <c r="V3148">
        <v>26.314</v>
      </c>
      <c r="W3148">
        <v>0.73499999999999999</v>
      </c>
      <c r="X3148">
        <v>-8</v>
      </c>
      <c r="Y3148">
        <v>3</v>
      </c>
      <c r="Z3148">
        <f>IF(AND(MIN(data!D3148:'data'!K3148, data!M3148:'data'!Y3148)&gt;=0, IF(data!L3148&lt;0, FALSE, data!L3148&lt;=95),COUNTA(data!D3148:'data'!Y3148)=22), 1, 0)</f>
        <v>0</v>
      </c>
      <c r="AA3148">
        <f>IF(data!D3148=3, IF(COUNTIFS(data!A:A, data!A3148, data!G:G, "&lt;&gt;2")=0, 1, 0), 0)</f>
        <v>0</v>
      </c>
      <c r="AB3148">
        <f>IF(AND(data!G3148=2, COUNTIFS(data!A:A, data!A3148, data!G:G, 2) = data!D3148), 1, 0)</f>
        <v>0</v>
      </c>
      <c r="AC3148" t="str">
        <f>IF(AB3148=1, data!D3148, "0")</f>
        <v>0</v>
      </c>
    </row>
    <row r="3149" spans="1:29" x14ac:dyDescent="0.25">
      <c r="A3149" s="1">
        <v>354201</v>
      </c>
      <c r="B3149">
        <v>2</v>
      </c>
      <c r="C3149" s="1" t="s">
        <v>3170</v>
      </c>
      <c r="D3149">
        <v>2</v>
      </c>
      <c r="E3149">
        <v>8</v>
      </c>
      <c r="F3149">
        <v>16</v>
      </c>
      <c r="G3149">
        <v>1</v>
      </c>
      <c r="H3149">
        <v>8</v>
      </c>
      <c r="I3149">
        <v>-1</v>
      </c>
      <c r="J3149">
        <v>1</v>
      </c>
      <c r="K3149">
        <v>-1</v>
      </c>
      <c r="L3149">
        <v>14</v>
      </c>
      <c r="M3149">
        <v>1</v>
      </c>
      <c r="N3149">
        <v>-1</v>
      </c>
      <c r="O3149">
        <v>-1</v>
      </c>
      <c r="P3149">
        <v>-1</v>
      </c>
      <c r="Q3149">
        <v>-1</v>
      </c>
      <c r="R3149">
        <v>-1</v>
      </c>
      <c r="S3149">
        <v>-2</v>
      </c>
      <c r="T3149">
        <v>135</v>
      </c>
      <c r="U3149">
        <v>33.6</v>
      </c>
      <c r="V3149">
        <v>18.436</v>
      </c>
      <c r="W3149">
        <v>-1</v>
      </c>
      <c r="X3149">
        <v>-8</v>
      </c>
      <c r="Y3149">
        <v>2</v>
      </c>
      <c r="Z3149">
        <f>IF(AND(MIN(data!D3149:'data'!K3149, data!M3149:'data'!Y3149)&gt;=0, IF(data!L3149&lt;0, FALSE, data!L3149&lt;=95),COUNTA(data!D3149:'data'!Y3149)=22), 1, 0)</f>
        <v>0</v>
      </c>
      <c r="AA3149">
        <f>IF(data!D3149=3, IF(COUNTIFS(data!A:A, data!A3149, data!G:G, "&lt;&gt;2")=0, 1, 0), 0)</f>
        <v>0</v>
      </c>
      <c r="AB3149">
        <f>IF(AND(data!G3149=2, COUNTIFS(data!A:A, data!A3149, data!G:G, 2) = data!D3149), 1, 0)</f>
        <v>0</v>
      </c>
      <c r="AC3149" t="str">
        <f>IF(AB3149=1, data!D3149, "0")</f>
        <v>0</v>
      </c>
    </row>
    <row r="3150" spans="1:29" x14ac:dyDescent="0.25">
      <c r="A3150" s="1">
        <v>354251</v>
      </c>
      <c r="B3150">
        <v>1</v>
      </c>
      <c r="C3150" s="1" t="s">
        <v>3171</v>
      </c>
      <c r="D3150">
        <v>1</v>
      </c>
      <c r="E3150">
        <v>8</v>
      </c>
      <c r="F3150">
        <v>16</v>
      </c>
      <c r="G3150">
        <v>1</v>
      </c>
      <c r="H3150">
        <v>68</v>
      </c>
      <c r="I3150">
        <v>5</v>
      </c>
      <c r="J3150">
        <v>1</v>
      </c>
      <c r="K3150">
        <v>7</v>
      </c>
      <c r="L3150">
        <v>5</v>
      </c>
      <c r="M3150">
        <v>1</v>
      </c>
      <c r="N3150">
        <v>3</v>
      </c>
      <c r="O3150">
        <v>5</v>
      </c>
      <c r="P3150">
        <v>1</v>
      </c>
      <c r="Q3150">
        <v>33.558</v>
      </c>
      <c r="R3150">
        <v>-1</v>
      </c>
      <c r="S3150">
        <v>0</v>
      </c>
      <c r="T3150">
        <v>159</v>
      </c>
      <c r="U3150">
        <v>76.3</v>
      </c>
      <c r="V3150">
        <v>30.181000000000001</v>
      </c>
      <c r="W3150">
        <v>0.79400000000000004</v>
      </c>
      <c r="X3150">
        <v>2</v>
      </c>
      <c r="Y3150">
        <v>3</v>
      </c>
      <c r="Z3150">
        <f>IF(AND(MIN(data!D3150:'data'!K3150, data!M3150:'data'!Y3150)&gt;=0, IF(data!L3150&lt;0, FALSE, data!L3150&lt;=95),COUNTA(data!D3150:'data'!Y3150)=22), 1, 0)</f>
        <v>0</v>
      </c>
      <c r="AA3150">
        <f>IF(data!D3150=3, IF(COUNTIFS(data!A:A, data!A3150, data!G:G, "&lt;&gt;2")=0, 1, 0), 0)</f>
        <v>0</v>
      </c>
      <c r="AB3150">
        <f>IF(AND(data!G3150=2, COUNTIFS(data!A:A, data!A3150, data!G:G, 2) = data!D3150), 1, 0)</f>
        <v>0</v>
      </c>
      <c r="AC3150" t="str">
        <f>IF(AB3150=1, data!D3150, "0")</f>
        <v>0</v>
      </c>
    </row>
    <row r="3151" spans="1:29" x14ac:dyDescent="0.25">
      <c r="A3151" s="1">
        <v>354271</v>
      </c>
      <c r="B3151">
        <v>1</v>
      </c>
      <c r="C3151" s="1" t="s">
        <v>3172</v>
      </c>
      <c r="D3151">
        <v>4</v>
      </c>
      <c r="E3151">
        <v>8</v>
      </c>
      <c r="F3151">
        <v>16</v>
      </c>
      <c r="G3151">
        <v>1</v>
      </c>
      <c r="H3151">
        <v>38</v>
      </c>
      <c r="I3151">
        <v>2</v>
      </c>
      <c r="J3151">
        <v>1</v>
      </c>
      <c r="K3151">
        <v>4</v>
      </c>
      <c r="L3151">
        <v>14</v>
      </c>
      <c r="M3151">
        <v>1</v>
      </c>
      <c r="N3151">
        <v>1</v>
      </c>
      <c r="O3151">
        <v>5</v>
      </c>
      <c r="P3151">
        <v>2</v>
      </c>
      <c r="Q3151">
        <v>0</v>
      </c>
      <c r="R3151">
        <v>-1</v>
      </c>
      <c r="S3151">
        <v>0</v>
      </c>
      <c r="T3151">
        <v>179</v>
      </c>
      <c r="U3151">
        <v>76.8</v>
      </c>
      <c r="V3151">
        <v>23.969000000000001</v>
      </c>
      <c r="W3151">
        <v>0.96</v>
      </c>
      <c r="X3151">
        <v>2</v>
      </c>
      <c r="Y3151">
        <v>3</v>
      </c>
      <c r="Z3151">
        <f>IF(AND(MIN(data!D3151:'data'!K3151, data!M3151:'data'!Y3151)&gt;=0, IF(data!L3151&lt;0, FALSE, data!L3151&lt;=95),COUNTA(data!D3151:'data'!Y3151)=22), 1, 0)</f>
        <v>0</v>
      </c>
      <c r="AA3151">
        <f>IF(data!D3151=3, IF(COUNTIFS(data!A:A, data!A3151, data!G:G, "&lt;&gt;2")=0, 1, 0), 0)</f>
        <v>0</v>
      </c>
      <c r="AB3151">
        <f>IF(AND(data!G3151=2, COUNTIFS(data!A:A, data!A3151, data!G:G, 2) = data!D3151), 1, 0)</f>
        <v>0</v>
      </c>
      <c r="AC3151" t="str">
        <f>IF(AB3151=1, data!D3151, "0")</f>
        <v>0</v>
      </c>
    </row>
    <row r="3152" spans="1:29" x14ac:dyDescent="0.25">
      <c r="A3152" s="1">
        <v>354271</v>
      </c>
      <c r="B3152">
        <v>2</v>
      </c>
      <c r="C3152" s="1" t="s">
        <v>3173</v>
      </c>
      <c r="D3152">
        <v>4</v>
      </c>
      <c r="E3152">
        <v>8</v>
      </c>
      <c r="F3152">
        <v>16</v>
      </c>
      <c r="G3152">
        <v>2</v>
      </c>
      <c r="H3152">
        <v>52</v>
      </c>
      <c r="I3152">
        <v>2</v>
      </c>
      <c r="J3152">
        <v>1</v>
      </c>
      <c r="K3152">
        <v>4</v>
      </c>
      <c r="L3152">
        <v>14</v>
      </c>
      <c r="M3152">
        <v>3</v>
      </c>
      <c r="N3152">
        <v>3</v>
      </c>
      <c r="O3152">
        <v>5</v>
      </c>
      <c r="P3152">
        <v>2</v>
      </c>
      <c r="Q3152">
        <v>0</v>
      </c>
      <c r="R3152">
        <v>-1</v>
      </c>
      <c r="S3152">
        <v>2</v>
      </c>
      <c r="T3152">
        <v>155.5</v>
      </c>
      <c r="U3152">
        <v>102.9</v>
      </c>
      <c r="V3152">
        <v>42.555</v>
      </c>
      <c r="W3152">
        <v>0.79800000000000004</v>
      </c>
      <c r="X3152">
        <v>2</v>
      </c>
      <c r="Y3152">
        <v>1</v>
      </c>
      <c r="Z3152">
        <f>IF(AND(MIN(data!D3152:'data'!K3152, data!M3152:'data'!Y3152)&gt;=0, IF(data!L3152&lt;0, FALSE, data!L3152&lt;=95),COUNTA(data!D3152:'data'!Y3152)=22), 1, 0)</f>
        <v>0</v>
      </c>
      <c r="AA3152">
        <f>IF(data!D3152=3, IF(COUNTIFS(data!A:A, data!A3152, data!G:G, "&lt;&gt;2")=0, 1, 0), 0)</f>
        <v>0</v>
      </c>
      <c r="AB3152">
        <f>IF(AND(data!G3152=2, COUNTIFS(data!A:A, data!A3152, data!G:G, 2) = data!D3152), 1, 0)</f>
        <v>0</v>
      </c>
      <c r="AC3152" t="str">
        <f>IF(AB3152=1, data!D3152, "0")</f>
        <v>0</v>
      </c>
    </row>
    <row r="3153" spans="1:29" x14ac:dyDescent="0.25">
      <c r="A3153" s="1">
        <v>354271</v>
      </c>
      <c r="B3153">
        <v>3</v>
      </c>
      <c r="C3153" s="1" t="s">
        <v>3174</v>
      </c>
      <c r="D3153">
        <v>4</v>
      </c>
      <c r="E3153">
        <v>8</v>
      </c>
      <c r="F3153">
        <v>16</v>
      </c>
      <c r="G3153">
        <v>1</v>
      </c>
      <c r="H3153">
        <v>15</v>
      </c>
      <c r="I3153">
        <v>-1</v>
      </c>
      <c r="J3153">
        <v>1</v>
      </c>
      <c r="K3153">
        <v>-1</v>
      </c>
      <c r="L3153">
        <v>14</v>
      </c>
      <c r="M3153">
        <v>2</v>
      </c>
      <c r="N3153">
        <v>-1</v>
      </c>
      <c r="O3153">
        <v>-1</v>
      </c>
      <c r="P3153">
        <v>-1</v>
      </c>
      <c r="Q3153">
        <v>-1</v>
      </c>
      <c r="R3153">
        <v>-1</v>
      </c>
      <c r="S3153">
        <v>0</v>
      </c>
      <c r="T3153">
        <v>176</v>
      </c>
      <c r="U3153">
        <v>61.4</v>
      </c>
      <c r="V3153">
        <v>19.821999999999999</v>
      </c>
      <c r="W3153">
        <v>-1</v>
      </c>
      <c r="X3153">
        <v>1</v>
      </c>
      <c r="Y3153">
        <v>3</v>
      </c>
      <c r="Z3153">
        <f>IF(AND(MIN(data!D3153:'data'!K3153, data!M3153:'data'!Y3153)&gt;=0, IF(data!L3153&lt;0, FALSE, data!L3153&lt;=95),COUNTA(data!D3153:'data'!Y3153)=22), 1, 0)</f>
        <v>0</v>
      </c>
      <c r="AA3153">
        <f>IF(data!D3153=3, IF(COUNTIFS(data!A:A, data!A3153, data!G:G, "&lt;&gt;2")=0, 1, 0), 0)</f>
        <v>0</v>
      </c>
      <c r="AB3153">
        <f>IF(AND(data!G3153=2, COUNTIFS(data!A:A, data!A3153, data!G:G, 2) = data!D3153), 1, 0)</f>
        <v>0</v>
      </c>
      <c r="AC3153" t="str">
        <f>IF(AB3153=1, data!D3153, "0")</f>
        <v>0</v>
      </c>
    </row>
    <row r="3154" spans="1:29" x14ac:dyDescent="0.25">
      <c r="A3154" s="1">
        <v>354271</v>
      </c>
      <c r="B3154">
        <v>4</v>
      </c>
      <c r="C3154" s="1" t="s">
        <v>3175</v>
      </c>
      <c r="D3154">
        <v>4</v>
      </c>
      <c r="E3154">
        <v>8</v>
      </c>
      <c r="F3154">
        <v>16</v>
      </c>
      <c r="G3154">
        <v>2</v>
      </c>
      <c r="H3154">
        <v>12</v>
      </c>
      <c r="I3154">
        <v>-1</v>
      </c>
      <c r="J3154">
        <v>1</v>
      </c>
      <c r="K3154">
        <v>-1</v>
      </c>
      <c r="L3154">
        <v>14</v>
      </c>
      <c r="M3154">
        <v>2</v>
      </c>
      <c r="N3154">
        <v>-1</v>
      </c>
      <c r="O3154">
        <v>-1</v>
      </c>
      <c r="P3154">
        <v>-1</v>
      </c>
      <c r="Q3154">
        <v>-1</v>
      </c>
      <c r="R3154">
        <v>-1</v>
      </c>
      <c r="S3154">
        <v>-2</v>
      </c>
      <c r="T3154">
        <v>135</v>
      </c>
      <c r="U3154">
        <v>32.799999999999997</v>
      </c>
      <c r="V3154">
        <v>17.997</v>
      </c>
      <c r="W3154">
        <v>-1</v>
      </c>
      <c r="X3154">
        <v>1</v>
      </c>
      <c r="Y3154">
        <v>3</v>
      </c>
      <c r="Z3154">
        <f>IF(AND(MIN(data!D3154:'data'!K3154, data!M3154:'data'!Y3154)&gt;=0, IF(data!L3154&lt;0, FALSE, data!L3154&lt;=95),COUNTA(data!D3154:'data'!Y3154)=22), 1, 0)</f>
        <v>0</v>
      </c>
      <c r="AA3154">
        <f>IF(data!D3154=3, IF(COUNTIFS(data!A:A, data!A3154, data!G:G, "&lt;&gt;2")=0, 1, 0), 0)</f>
        <v>0</v>
      </c>
      <c r="AB3154">
        <f>IF(AND(data!G3154=2, COUNTIFS(data!A:A, data!A3154, data!G:G, 2) = data!D3154), 1, 0)</f>
        <v>0</v>
      </c>
      <c r="AC3154" t="str">
        <f>IF(AB3154=1, data!D3154, "0")</f>
        <v>0</v>
      </c>
    </row>
    <row r="3155" spans="1:29" x14ac:dyDescent="0.25">
      <c r="A3155" s="1">
        <v>354341</v>
      </c>
      <c r="B3155">
        <v>1</v>
      </c>
      <c r="C3155" s="1" t="s">
        <v>3176</v>
      </c>
      <c r="D3155">
        <v>1</v>
      </c>
      <c r="E3155">
        <v>8</v>
      </c>
      <c r="F3155">
        <v>16</v>
      </c>
      <c r="G3155">
        <v>2</v>
      </c>
      <c r="H3155">
        <v>48</v>
      </c>
      <c r="I3155">
        <v>4</v>
      </c>
      <c r="J3155">
        <v>6</v>
      </c>
      <c r="K3155">
        <v>3</v>
      </c>
      <c r="L3155">
        <v>12</v>
      </c>
      <c r="M3155">
        <v>2</v>
      </c>
      <c r="N3155">
        <v>1</v>
      </c>
      <c r="O3155">
        <v>5</v>
      </c>
      <c r="P3155">
        <v>2</v>
      </c>
      <c r="Q3155">
        <v>0</v>
      </c>
      <c r="R3155">
        <v>-1</v>
      </c>
      <c r="S3155">
        <v>2</v>
      </c>
      <c r="T3155">
        <v>155.80000000000001</v>
      </c>
      <c r="U3155">
        <v>48.7</v>
      </c>
      <c r="V3155">
        <v>20.062999999999999</v>
      </c>
      <c r="W3155">
        <v>0.72799999999999998</v>
      </c>
      <c r="X3155">
        <v>1</v>
      </c>
      <c r="Y3155">
        <v>3</v>
      </c>
      <c r="Z3155">
        <f>IF(AND(MIN(data!D3155:'data'!K3155, data!M3155:'data'!Y3155)&gt;=0, IF(data!L3155&lt;0, FALSE, data!L3155&lt;=95),COUNTA(data!D3155:'data'!Y3155)=22), 1, 0)</f>
        <v>0</v>
      </c>
      <c r="AA3155">
        <f>IF(data!D3155=3, IF(COUNTIFS(data!A:A, data!A3155, data!G:G, "&lt;&gt;2")=0, 1, 0), 0)</f>
        <v>0</v>
      </c>
      <c r="AB3155">
        <f>IF(AND(data!G3155=2, COUNTIFS(data!A:A, data!A3155, data!G:G, 2) = data!D3155), 1, 0)</f>
        <v>1</v>
      </c>
      <c r="AC3155">
        <f>IF(AB3155=1, data!D3155, "0")</f>
        <v>1</v>
      </c>
    </row>
    <row r="3156" spans="1:29" x14ac:dyDescent="0.25">
      <c r="A3156" s="1">
        <v>354371</v>
      </c>
      <c r="B3156">
        <v>1</v>
      </c>
      <c r="C3156" s="1" t="s">
        <v>3177</v>
      </c>
      <c r="D3156">
        <v>2</v>
      </c>
      <c r="E3156">
        <v>8</v>
      </c>
      <c r="F3156">
        <v>16</v>
      </c>
      <c r="G3156">
        <v>2</v>
      </c>
      <c r="H3156">
        <v>45</v>
      </c>
      <c r="I3156">
        <v>2</v>
      </c>
      <c r="J3156">
        <v>1</v>
      </c>
      <c r="K3156">
        <v>2</v>
      </c>
      <c r="L3156">
        <v>97</v>
      </c>
      <c r="M3156">
        <v>3</v>
      </c>
      <c r="N3156">
        <v>3</v>
      </c>
      <c r="O3156">
        <v>5</v>
      </c>
      <c r="P3156">
        <v>1</v>
      </c>
      <c r="Q3156">
        <v>14.23</v>
      </c>
      <c r="R3156">
        <v>-1</v>
      </c>
      <c r="S3156">
        <v>9</v>
      </c>
      <c r="T3156">
        <v>156.6</v>
      </c>
      <c r="U3156">
        <v>64.099999999999994</v>
      </c>
      <c r="V3156">
        <v>26.138000000000002</v>
      </c>
      <c r="W3156">
        <v>-1</v>
      </c>
      <c r="X3156">
        <v>2</v>
      </c>
      <c r="Y3156">
        <v>1</v>
      </c>
      <c r="Z3156">
        <f>IF(AND(MIN(data!D3156:'data'!K3156, data!M3156:'data'!Y3156)&gt;=0, IF(data!L3156&lt;0, FALSE, data!L3156&lt;=95),COUNTA(data!D3156:'data'!Y3156)=22), 1, 0)</f>
        <v>0</v>
      </c>
      <c r="AA3156">
        <f>IF(data!D3156=3, IF(COUNTIFS(data!A:A, data!A3156, data!G:G, "&lt;&gt;2")=0, 1, 0), 0)</f>
        <v>0</v>
      </c>
      <c r="AB3156">
        <f>IF(AND(data!G3156=2, COUNTIFS(data!A:A, data!A3156, data!G:G, 2) = data!D3156), 1, 0)</f>
        <v>1</v>
      </c>
      <c r="AC3156">
        <f>IF(AB3156=1, data!D3156, "0")</f>
        <v>2</v>
      </c>
    </row>
    <row r="3157" spans="1:29" x14ac:dyDescent="0.25">
      <c r="A3157" s="1">
        <v>354371</v>
      </c>
      <c r="B3157">
        <v>2</v>
      </c>
      <c r="C3157" s="1" t="s">
        <v>3178</v>
      </c>
      <c r="D3157">
        <v>2</v>
      </c>
      <c r="E3157">
        <v>8</v>
      </c>
      <c r="F3157">
        <v>16</v>
      </c>
      <c r="G3157">
        <v>2</v>
      </c>
      <c r="H3157">
        <v>16</v>
      </c>
      <c r="I3157">
        <v>1</v>
      </c>
      <c r="J3157">
        <v>1</v>
      </c>
      <c r="K3157">
        <v>4</v>
      </c>
      <c r="L3157">
        <v>97</v>
      </c>
      <c r="M3157">
        <v>1</v>
      </c>
      <c r="N3157">
        <v>1</v>
      </c>
      <c r="O3157">
        <v>5</v>
      </c>
      <c r="P3157">
        <v>1</v>
      </c>
      <c r="Q3157">
        <v>10.529</v>
      </c>
      <c r="R3157">
        <v>0</v>
      </c>
      <c r="S3157">
        <v>0</v>
      </c>
      <c r="T3157">
        <v>157.1</v>
      </c>
      <c r="U3157">
        <v>61.9</v>
      </c>
      <c r="V3157">
        <v>25.081</v>
      </c>
      <c r="W3157">
        <v>-1</v>
      </c>
      <c r="X3157">
        <v>2</v>
      </c>
      <c r="Y3157">
        <v>1</v>
      </c>
      <c r="Z3157">
        <f>IF(AND(MIN(data!D3157:'data'!K3157, data!M3157:'data'!Y3157)&gt;=0, IF(data!L3157&lt;0, FALSE, data!L3157&lt;=95),COUNTA(data!D3157:'data'!Y3157)=22), 1, 0)</f>
        <v>0</v>
      </c>
      <c r="AA3157">
        <f>IF(data!D3157=3, IF(COUNTIFS(data!A:A, data!A3157, data!G:G, "&lt;&gt;2")=0, 1, 0), 0)</f>
        <v>0</v>
      </c>
      <c r="AB3157">
        <f>IF(AND(data!G3157=2, COUNTIFS(data!A:A, data!A3157, data!G:G, 2) = data!D3157), 1, 0)</f>
        <v>1</v>
      </c>
      <c r="AC3157">
        <f>IF(AB3157=1, data!D3157, "0")</f>
        <v>2</v>
      </c>
    </row>
    <row r="3158" spans="1:29" x14ac:dyDescent="0.25">
      <c r="A3158" s="1">
        <v>355151</v>
      </c>
      <c r="B3158">
        <v>1</v>
      </c>
      <c r="C3158" s="1" t="s">
        <v>3179</v>
      </c>
      <c r="D3158">
        <v>1</v>
      </c>
      <c r="E3158">
        <v>6</v>
      </c>
      <c r="F3158">
        <v>1</v>
      </c>
      <c r="G3158">
        <v>1</v>
      </c>
      <c r="H3158">
        <v>73</v>
      </c>
      <c r="I3158">
        <v>1</v>
      </c>
      <c r="J3158">
        <v>1</v>
      </c>
      <c r="K3158">
        <v>7</v>
      </c>
      <c r="L3158">
        <v>6</v>
      </c>
      <c r="M3158">
        <v>3</v>
      </c>
      <c r="N3158">
        <v>3</v>
      </c>
      <c r="O3158">
        <v>5</v>
      </c>
      <c r="P3158">
        <v>1</v>
      </c>
      <c r="Q3158">
        <v>3.702</v>
      </c>
      <c r="R3158">
        <v>-1</v>
      </c>
      <c r="S3158">
        <v>0</v>
      </c>
      <c r="T3158">
        <v>171</v>
      </c>
      <c r="U3158">
        <v>64.5</v>
      </c>
      <c r="V3158">
        <v>22.058</v>
      </c>
      <c r="W3158">
        <v>-1</v>
      </c>
      <c r="X3158">
        <v>3</v>
      </c>
      <c r="Y3158">
        <v>3</v>
      </c>
      <c r="Z3158">
        <f>IF(AND(MIN(data!D3158:'data'!K3158, data!M3158:'data'!Y3158)&gt;=0, IF(data!L3158&lt;0, FALSE, data!L3158&lt;=95),COUNTA(data!D3158:'data'!Y3158)=22), 1, 0)</f>
        <v>0</v>
      </c>
      <c r="AA3158">
        <f>IF(data!D3158=3, IF(COUNTIFS(data!A:A, data!A3158, data!G:G, "&lt;&gt;2")=0, 1, 0), 0)</f>
        <v>0</v>
      </c>
      <c r="AB3158">
        <f>IF(AND(data!G3158=2, COUNTIFS(data!A:A, data!A3158, data!G:G, 2) = data!D3158), 1, 0)</f>
        <v>0</v>
      </c>
      <c r="AC3158" t="str">
        <f>IF(AB3158=1, data!D3158, "0")</f>
        <v>0</v>
      </c>
    </row>
    <row r="3159" spans="1:29" x14ac:dyDescent="0.25">
      <c r="A3159" s="1">
        <v>355181</v>
      </c>
      <c r="B3159">
        <v>1</v>
      </c>
      <c r="C3159" s="1" t="s">
        <v>3180</v>
      </c>
      <c r="D3159">
        <v>4</v>
      </c>
      <c r="E3159">
        <v>6</v>
      </c>
      <c r="F3159">
        <v>1</v>
      </c>
      <c r="G3159">
        <v>1</v>
      </c>
      <c r="H3159">
        <v>30</v>
      </c>
      <c r="I3159">
        <v>2</v>
      </c>
      <c r="J3159">
        <v>1</v>
      </c>
      <c r="K3159">
        <v>4</v>
      </c>
      <c r="L3159">
        <v>11</v>
      </c>
      <c r="M3159">
        <v>2</v>
      </c>
      <c r="N3159">
        <v>4</v>
      </c>
      <c r="O3159">
        <v>2</v>
      </c>
      <c r="P3159">
        <v>1</v>
      </c>
      <c r="Q3159">
        <v>7.875</v>
      </c>
      <c r="R3159">
        <v>-1</v>
      </c>
      <c r="S3159">
        <v>0</v>
      </c>
      <c r="T3159">
        <v>175.6</v>
      </c>
      <c r="U3159">
        <v>91.6</v>
      </c>
      <c r="V3159">
        <v>29.706</v>
      </c>
      <c r="W3159">
        <v>-1</v>
      </c>
      <c r="X3159">
        <v>2</v>
      </c>
      <c r="Y3159">
        <v>1</v>
      </c>
      <c r="Z3159">
        <f>IF(AND(MIN(data!D3159:'data'!K3159, data!M3159:'data'!Y3159)&gt;=0, IF(data!L3159&lt;0, FALSE, data!L3159&lt;=95),COUNTA(data!D3159:'data'!Y3159)=22), 1, 0)</f>
        <v>0</v>
      </c>
      <c r="AA3159">
        <f>IF(data!D3159=3, IF(COUNTIFS(data!A:A, data!A3159, data!G:G, "&lt;&gt;2")=0, 1, 0), 0)</f>
        <v>0</v>
      </c>
      <c r="AB3159">
        <f>IF(AND(data!G3159=2, COUNTIFS(data!A:A, data!A3159, data!G:G, 2) = data!D3159), 1, 0)</f>
        <v>0</v>
      </c>
      <c r="AC3159" t="str">
        <f>IF(AB3159=1, data!D3159, "0")</f>
        <v>0</v>
      </c>
    </row>
    <row r="3160" spans="1:29" x14ac:dyDescent="0.25">
      <c r="A3160" s="1">
        <v>355181</v>
      </c>
      <c r="B3160">
        <v>2</v>
      </c>
      <c r="C3160" s="1" t="s">
        <v>3181</v>
      </c>
      <c r="D3160">
        <v>4</v>
      </c>
      <c r="E3160">
        <v>6</v>
      </c>
      <c r="F3160">
        <v>1</v>
      </c>
      <c r="G3160">
        <v>2</v>
      </c>
      <c r="H3160">
        <v>36</v>
      </c>
      <c r="I3160">
        <v>2</v>
      </c>
      <c r="J3160">
        <v>1</v>
      </c>
      <c r="K3160">
        <v>4</v>
      </c>
      <c r="L3160">
        <v>11</v>
      </c>
      <c r="M3160">
        <v>2</v>
      </c>
      <c r="N3160">
        <v>2</v>
      </c>
      <c r="O3160">
        <v>5</v>
      </c>
      <c r="P3160">
        <v>1</v>
      </c>
      <c r="Q3160">
        <v>6.375</v>
      </c>
      <c r="R3160">
        <v>-1</v>
      </c>
      <c r="S3160">
        <v>1</v>
      </c>
      <c r="T3160">
        <v>172.1</v>
      </c>
      <c r="U3160">
        <v>99.8</v>
      </c>
      <c r="V3160">
        <v>33.695</v>
      </c>
      <c r="W3160">
        <v>0.84499999999999997</v>
      </c>
      <c r="X3160">
        <v>2</v>
      </c>
      <c r="Y3160">
        <v>1</v>
      </c>
      <c r="Z3160">
        <f>IF(AND(MIN(data!D3160:'data'!K3160, data!M3160:'data'!Y3160)&gt;=0, IF(data!L3160&lt;0, FALSE, data!L3160&lt;=95),COUNTA(data!D3160:'data'!Y3160)=22), 1, 0)</f>
        <v>0</v>
      </c>
      <c r="AA3160">
        <f>IF(data!D3160=3, IF(COUNTIFS(data!A:A, data!A3160, data!G:G, "&lt;&gt;2")=0, 1, 0), 0)</f>
        <v>0</v>
      </c>
      <c r="AB3160">
        <f>IF(AND(data!G3160=2, COUNTIFS(data!A:A, data!A3160, data!G:G, 2) = data!D3160), 1, 0)</f>
        <v>0</v>
      </c>
      <c r="AC3160" t="str">
        <f>IF(AB3160=1, data!D3160, "0")</f>
        <v>0</v>
      </c>
    </row>
    <row r="3161" spans="1:29" x14ac:dyDescent="0.25">
      <c r="A3161" s="1">
        <v>355181</v>
      </c>
      <c r="B3161">
        <v>3</v>
      </c>
      <c r="C3161" s="1" t="s">
        <v>3182</v>
      </c>
      <c r="D3161">
        <v>4</v>
      </c>
      <c r="E3161">
        <v>6</v>
      </c>
      <c r="F3161">
        <v>1</v>
      </c>
      <c r="G3161">
        <v>1</v>
      </c>
      <c r="H3161">
        <v>7</v>
      </c>
      <c r="I3161">
        <v>-1</v>
      </c>
      <c r="J3161">
        <v>1</v>
      </c>
      <c r="K3161">
        <v>-1</v>
      </c>
      <c r="L3161">
        <v>11</v>
      </c>
      <c r="M3161">
        <v>3</v>
      </c>
      <c r="N3161">
        <v>-1</v>
      </c>
      <c r="O3161">
        <v>-1</v>
      </c>
      <c r="P3161">
        <v>-1</v>
      </c>
      <c r="Q3161">
        <v>-1</v>
      </c>
      <c r="R3161">
        <v>-1</v>
      </c>
      <c r="S3161">
        <v>-2</v>
      </c>
      <c r="T3161">
        <v>125</v>
      </c>
      <c r="U3161">
        <v>23.9</v>
      </c>
      <c r="V3161">
        <v>15.295999999999999</v>
      </c>
      <c r="W3161">
        <v>-1</v>
      </c>
      <c r="X3161">
        <v>-2</v>
      </c>
      <c r="Y3161">
        <v>-2</v>
      </c>
      <c r="Z3161">
        <f>IF(AND(MIN(data!D3161:'data'!K3161, data!M3161:'data'!Y3161)&gt;=0, IF(data!L3161&lt;0, FALSE, data!L3161&lt;=95),COUNTA(data!D3161:'data'!Y3161)=22), 1, 0)</f>
        <v>0</v>
      </c>
      <c r="AA3161">
        <f>IF(data!D3161=3, IF(COUNTIFS(data!A:A, data!A3161, data!G:G, "&lt;&gt;2")=0, 1, 0), 0)</f>
        <v>0</v>
      </c>
      <c r="AB3161">
        <f>IF(AND(data!G3161=2, COUNTIFS(data!A:A, data!A3161, data!G:G, 2) = data!D3161), 1, 0)</f>
        <v>0</v>
      </c>
      <c r="AC3161" t="str">
        <f>IF(AB3161=1, data!D3161, "0")</f>
        <v>0</v>
      </c>
    </row>
    <row r="3162" spans="1:29" x14ac:dyDescent="0.25">
      <c r="A3162" s="1">
        <v>355181</v>
      </c>
      <c r="B3162">
        <v>4</v>
      </c>
      <c r="C3162" s="1" t="s">
        <v>3183</v>
      </c>
      <c r="D3162">
        <v>4</v>
      </c>
      <c r="E3162">
        <v>6</v>
      </c>
      <c r="F3162">
        <v>1</v>
      </c>
      <c r="G3162">
        <v>2</v>
      </c>
      <c r="H3162">
        <v>4</v>
      </c>
      <c r="I3162">
        <v>-1</v>
      </c>
      <c r="J3162">
        <v>1</v>
      </c>
      <c r="K3162">
        <v>-1</v>
      </c>
      <c r="L3162">
        <v>11</v>
      </c>
      <c r="M3162">
        <v>1</v>
      </c>
      <c r="N3162">
        <v>-1</v>
      </c>
      <c r="O3162">
        <v>-1</v>
      </c>
      <c r="P3162">
        <v>-1</v>
      </c>
      <c r="Q3162">
        <v>-1</v>
      </c>
      <c r="R3162">
        <v>-1</v>
      </c>
      <c r="S3162">
        <v>-2</v>
      </c>
      <c r="T3162">
        <v>98.2</v>
      </c>
      <c r="U3162">
        <v>16</v>
      </c>
      <c r="V3162">
        <v>16.591999999999999</v>
      </c>
      <c r="W3162">
        <v>-1</v>
      </c>
      <c r="X3162">
        <v>-2</v>
      </c>
      <c r="Y3162">
        <v>-2</v>
      </c>
      <c r="Z3162">
        <f>IF(AND(MIN(data!D3162:'data'!K3162, data!M3162:'data'!Y3162)&gt;=0, IF(data!L3162&lt;0, FALSE, data!L3162&lt;=95),COUNTA(data!D3162:'data'!Y3162)=22), 1, 0)</f>
        <v>0</v>
      </c>
      <c r="AA3162">
        <f>IF(data!D3162=3, IF(COUNTIFS(data!A:A, data!A3162, data!G:G, "&lt;&gt;2")=0, 1, 0), 0)</f>
        <v>0</v>
      </c>
      <c r="AB3162">
        <f>IF(AND(data!G3162=2, COUNTIFS(data!A:A, data!A3162, data!G:G, 2) = data!D3162), 1, 0)</f>
        <v>0</v>
      </c>
      <c r="AC3162" t="str">
        <f>IF(AB3162=1, data!D3162, "0")</f>
        <v>0</v>
      </c>
    </row>
    <row r="3163" spans="1:29" x14ac:dyDescent="0.25">
      <c r="A3163" s="1">
        <v>355201</v>
      </c>
      <c r="B3163">
        <v>1</v>
      </c>
      <c r="C3163" s="1" t="s">
        <v>3184</v>
      </c>
      <c r="D3163">
        <v>4</v>
      </c>
      <c r="E3163">
        <v>6</v>
      </c>
      <c r="F3163">
        <v>1</v>
      </c>
      <c r="G3163">
        <v>2</v>
      </c>
      <c r="H3163">
        <v>41</v>
      </c>
      <c r="I3163">
        <v>3</v>
      </c>
      <c r="J3163">
        <v>1</v>
      </c>
      <c r="K3163">
        <v>3</v>
      </c>
      <c r="L3163">
        <v>96</v>
      </c>
      <c r="M3163">
        <v>2</v>
      </c>
      <c r="N3163">
        <v>1</v>
      </c>
      <c r="O3163">
        <v>5</v>
      </c>
      <c r="P3163">
        <v>1</v>
      </c>
      <c r="Q3163">
        <v>1.9330000000000001</v>
      </c>
      <c r="R3163">
        <v>-1</v>
      </c>
      <c r="S3163">
        <v>0</v>
      </c>
      <c r="T3163">
        <v>174.1</v>
      </c>
      <c r="U3163">
        <v>59.1</v>
      </c>
      <c r="V3163">
        <v>19.498000000000001</v>
      </c>
      <c r="W3163">
        <v>0.71399999999999997</v>
      </c>
      <c r="X3163">
        <v>1</v>
      </c>
      <c r="Y3163">
        <v>3</v>
      </c>
      <c r="Z3163">
        <f>IF(AND(MIN(data!D3163:'data'!K3163, data!M3163:'data'!Y3163)&gt;=0, IF(data!L3163&lt;0, FALSE, data!L3163&lt;=95),COUNTA(data!D3163:'data'!Y3163)=22), 1, 0)</f>
        <v>0</v>
      </c>
      <c r="AA3163">
        <f>IF(data!D3163=3, IF(COUNTIFS(data!A:A, data!A3163, data!G:G, "&lt;&gt;2")=0, 1, 0), 0)</f>
        <v>0</v>
      </c>
      <c r="AB3163">
        <f>IF(AND(data!G3163=2, COUNTIFS(data!A:A, data!A3163, data!G:G, 2) = data!D3163), 1, 0)</f>
        <v>0</v>
      </c>
      <c r="AC3163" t="str">
        <f>IF(AB3163=1, data!D3163, "0")</f>
        <v>0</v>
      </c>
    </row>
    <row r="3164" spans="1:29" x14ac:dyDescent="0.25">
      <c r="A3164" s="1">
        <v>355201</v>
      </c>
      <c r="B3164">
        <v>2</v>
      </c>
      <c r="C3164" s="1" t="s">
        <v>3185</v>
      </c>
      <c r="D3164">
        <v>4</v>
      </c>
      <c r="E3164">
        <v>6</v>
      </c>
      <c r="F3164">
        <v>1</v>
      </c>
      <c r="G3164">
        <v>2</v>
      </c>
      <c r="H3164">
        <v>18</v>
      </c>
      <c r="I3164">
        <v>1</v>
      </c>
      <c r="J3164">
        <v>1</v>
      </c>
      <c r="K3164">
        <v>3</v>
      </c>
      <c r="L3164">
        <v>96</v>
      </c>
      <c r="M3164">
        <v>2</v>
      </c>
      <c r="N3164">
        <v>4</v>
      </c>
      <c r="O3164">
        <v>1</v>
      </c>
      <c r="P3164">
        <v>1</v>
      </c>
      <c r="Q3164">
        <v>2.3639999999999999</v>
      </c>
      <c r="R3164">
        <v>3</v>
      </c>
      <c r="S3164">
        <v>0</v>
      </c>
      <c r="T3164">
        <v>185</v>
      </c>
      <c r="U3164">
        <v>66.400000000000006</v>
      </c>
      <c r="V3164">
        <v>19.401</v>
      </c>
      <c r="W3164">
        <v>0.73899999999999999</v>
      </c>
      <c r="X3164">
        <v>1</v>
      </c>
      <c r="Y3164">
        <v>1</v>
      </c>
      <c r="Z3164">
        <f>IF(AND(MIN(data!D3164:'data'!K3164, data!M3164:'data'!Y3164)&gt;=0, IF(data!L3164&lt;0, FALSE, data!L3164&lt;=95),COUNTA(data!D3164:'data'!Y3164)=22), 1, 0)</f>
        <v>0</v>
      </c>
      <c r="AA3164">
        <f>IF(data!D3164=3, IF(COUNTIFS(data!A:A, data!A3164, data!G:G, "&lt;&gt;2")=0, 1, 0), 0)</f>
        <v>0</v>
      </c>
      <c r="AB3164">
        <f>IF(AND(data!G3164=2, COUNTIFS(data!A:A, data!A3164, data!G:G, 2) = data!D3164), 1, 0)</f>
        <v>0</v>
      </c>
      <c r="AC3164" t="str">
        <f>IF(AB3164=1, data!D3164, "0")</f>
        <v>0</v>
      </c>
    </row>
    <row r="3165" spans="1:29" x14ac:dyDescent="0.25">
      <c r="A3165" s="1">
        <v>355201</v>
      </c>
      <c r="B3165">
        <v>3</v>
      </c>
      <c r="C3165" s="1" t="s">
        <v>3186</v>
      </c>
      <c r="D3165">
        <v>4</v>
      </c>
      <c r="E3165">
        <v>6</v>
      </c>
      <c r="F3165">
        <v>1</v>
      </c>
      <c r="G3165">
        <v>2</v>
      </c>
      <c r="H3165">
        <v>18</v>
      </c>
      <c r="I3165">
        <v>1</v>
      </c>
      <c r="J3165">
        <v>1</v>
      </c>
      <c r="K3165">
        <v>4</v>
      </c>
      <c r="L3165">
        <v>96</v>
      </c>
      <c r="M3165">
        <v>3</v>
      </c>
      <c r="N3165">
        <v>1</v>
      </c>
      <c r="O3165">
        <v>5</v>
      </c>
      <c r="P3165">
        <v>1</v>
      </c>
      <c r="Q3165">
        <v>0.49099999999999999</v>
      </c>
      <c r="R3165">
        <v>3</v>
      </c>
      <c r="S3165">
        <v>7</v>
      </c>
      <c r="T3165">
        <v>181.5</v>
      </c>
      <c r="U3165">
        <v>71.599999999999994</v>
      </c>
      <c r="V3165">
        <v>21.734999999999999</v>
      </c>
      <c r="W3165">
        <v>0.76700000000000002</v>
      </c>
      <c r="X3165">
        <v>2</v>
      </c>
      <c r="Y3165">
        <v>1</v>
      </c>
      <c r="Z3165">
        <f>IF(AND(MIN(data!D3165:'data'!K3165, data!M3165:'data'!Y3165)&gt;=0, IF(data!L3165&lt;0, FALSE, data!L3165&lt;=95),COUNTA(data!D3165:'data'!Y3165)=22), 1, 0)</f>
        <v>0</v>
      </c>
      <c r="AA3165">
        <f>IF(data!D3165=3, IF(COUNTIFS(data!A:A, data!A3165, data!G:G, "&lt;&gt;2")=0, 1, 0), 0)</f>
        <v>0</v>
      </c>
      <c r="AB3165">
        <f>IF(AND(data!G3165=2, COUNTIFS(data!A:A, data!A3165, data!G:G, 2) = data!D3165), 1, 0)</f>
        <v>0</v>
      </c>
      <c r="AC3165" t="str">
        <f>IF(AB3165=1, data!D3165, "0")</f>
        <v>0</v>
      </c>
    </row>
    <row r="3166" spans="1:29" x14ac:dyDescent="0.25">
      <c r="A3166" s="1">
        <v>355201</v>
      </c>
      <c r="B3166">
        <v>4</v>
      </c>
      <c r="C3166" s="1" t="s">
        <v>3187</v>
      </c>
      <c r="D3166">
        <v>4</v>
      </c>
      <c r="E3166">
        <v>6</v>
      </c>
      <c r="F3166">
        <v>1</v>
      </c>
      <c r="G3166">
        <v>1</v>
      </c>
      <c r="H3166">
        <v>14</v>
      </c>
      <c r="I3166">
        <v>-1</v>
      </c>
      <c r="J3166">
        <v>1</v>
      </c>
      <c r="K3166">
        <v>-1</v>
      </c>
      <c r="L3166">
        <v>96</v>
      </c>
      <c r="M3166">
        <v>2</v>
      </c>
      <c r="N3166">
        <v>-1</v>
      </c>
      <c r="O3166">
        <v>-1</v>
      </c>
      <c r="P3166">
        <v>-1</v>
      </c>
      <c r="Q3166">
        <v>-1</v>
      </c>
      <c r="R3166">
        <v>-1</v>
      </c>
      <c r="S3166">
        <v>3</v>
      </c>
      <c r="T3166">
        <v>181.7</v>
      </c>
      <c r="U3166">
        <v>60.6</v>
      </c>
      <c r="V3166">
        <v>18.355</v>
      </c>
      <c r="W3166">
        <v>-1</v>
      </c>
      <c r="X3166">
        <v>1</v>
      </c>
      <c r="Y3166">
        <v>3</v>
      </c>
      <c r="Z3166">
        <f>IF(AND(MIN(data!D3166:'data'!K3166, data!M3166:'data'!Y3166)&gt;=0, IF(data!L3166&lt;0, FALSE, data!L3166&lt;=95),COUNTA(data!D3166:'data'!Y3166)=22), 1, 0)</f>
        <v>0</v>
      </c>
      <c r="AA3166">
        <f>IF(data!D3166=3, IF(COUNTIFS(data!A:A, data!A3166, data!G:G, "&lt;&gt;2")=0, 1, 0), 0)</f>
        <v>0</v>
      </c>
      <c r="AB3166">
        <f>IF(AND(data!G3166=2, COUNTIFS(data!A:A, data!A3166, data!G:G, 2) = data!D3166), 1, 0)</f>
        <v>0</v>
      </c>
      <c r="AC3166" t="str">
        <f>IF(AB3166=1, data!D3166, "0")</f>
        <v>0</v>
      </c>
    </row>
    <row r="3167" spans="1:29" x14ac:dyDescent="0.25">
      <c r="A3167" s="1">
        <v>355251</v>
      </c>
      <c r="B3167">
        <v>1</v>
      </c>
      <c r="C3167" s="1" t="s">
        <v>3188</v>
      </c>
      <c r="D3167">
        <v>1</v>
      </c>
      <c r="E3167">
        <v>6</v>
      </c>
      <c r="F3167">
        <v>1</v>
      </c>
      <c r="G3167">
        <v>2</v>
      </c>
      <c r="H3167">
        <v>27</v>
      </c>
      <c r="I3167">
        <v>2</v>
      </c>
      <c r="J3167">
        <v>1</v>
      </c>
      <c r="K3167">
        <v>1</v>
      </c>
      <c r="L3167">
        <v>22</v>
      </c>
      <c r="M3167">
        <v>1</v>
      </c>
      <c r="N3167">
        <v>3</v>
      </c>
      <c r="O3167">
        <v>5</v>
      </c>
      <c r="P3167">
        <v>1</v>
      </c>
      <c r="Q3167">
        <v>22.875</v>
      </c>
      <c r="R3167">
        <v>-1</v>
      </c>
      <c r="S3167">
        <v>0</v>
      </c>
      <c r="T3167">
        <v>179.5</v>
      </c>
      <c r="U3167">
        <v>76.900000000000006</v>
      </c>
      <c r="V3167">
        <v>23.867000000000001</v>
      </c>
      <c r="W3167">
        <v>0.82799999999999996</v>
      </c>
      <c r="X3167">
        <v>1</v>
      </c>
      <c r="Y3167">
        <v>3</v>
      </c>
      <c r="Z3167">
        <f>IF(AND(MIN(data!D3167:'data'!K3167, data!M3167:'data'!Y3167)&gt;=0, IF(data!L3167&lt;0, FALSE, data!L3167&lt;=95),COUNTA(data!D3167:'data'!Y3167)=22), 1, 0)</f>
        <v>0</v>
      </c>
      <c r="AA3167">
        <f>IF(data!D3167=3, IF(COUNTIFS(data!A:A, data!A3167, data!G:G, "&lt;&gt;2")=0, 1, 0), 0)</f>
        <v>0</v>
      </c>
      <c r="AB3167">
        <f>IF(AND(data!G3167=2, COUNTIFS(data!A:A, data!A3167, data!G:G, 2) = data!D3167), 1, 0)</f>
        <v>1</v>
      </c>
      <c r="AC3167">
        <f>IF(AB3167=1, data!D3167, "0")</f>
        <v>1</v>
      </c>
    </row>
    <row r="3168" spans="1:29" x14ac:dyDescent="0.25">
      <c r="A3168" s="1">
        <v>355271</v>
      </c>
      <c r="B3168">
        <v>1</v>
      </c>
      <c r="C3168" s="1" t="s">
        <v>3189</v>
      </c>
      <c r="D3168">
        <v>1</v>
      </c>
      <c r="E3168">
        <v>6</v>
      </c>
      <c r="F3168">
        <v>1</v>
      </c>
      <c r="G3168">
        <v>1</v>
      </c>
      <c r="H3168">
        <v>47</v>
      </c>
      <c r="I3168">
        <v>1</v>
      </c>
      <c r="J3168">
        <v>1</v>
      </c>
      <c r="K3168">
        <v>4</v>
      </c>
      <c r="L3168">
        <v>4</v>
      </c>
      <c r="M3168">
        <v>4</v>
      </c>
      <c r="N3168">
        <v>4</v>
      </c>
      <c r="O3168">
        <v>1</v>
      </c>
      <c r="P3168">
        <v>1</v>
      </c>
      <c r="Q3168">
        <v>56.173999999999999</v>
      </c>
      <c r="R3168">
        <v>-1</v>
      </c>
      <c r="S3168">
        <v>10</v>
      </c>
      <c r="T3168">
        <v>180.3</v>
      </c>
      <c r="U3168">
        <v>71.599999999999994</v>
      </c>
      <c r="V3168">
        <v>22.024999999999999</v>
      </c>
      <c r="W3168">
        <v>-1</v>
      </c>
      <c r="X3168">
        <v>1</v>
      </c>
      <c r="Y3168">
        <v>3</v>
      </c>
      <c r="Z3168">
        <f>IF(AND(MIN(data!D3168:'data'!K3168, data!M3168:'data'!Y3168)&gt;=0, IF(data!L3168&lt;0, FALSE, data!L3168&lt;=95),COUNTA(data!D3168:'data'!Y3168)=22), 1, 0)</f>
        <v>0</v>
      </c>
      <c r="AA3168">
        <f>IF(data!D3168=3, IF(COUNTIFS(data!A:A, data!A3168, data!G:G, "&lt;&gt;2")=0, 1, 0), 0)</f>
        <v>0</v>
      </c>
      <c r="AB3168">
        <f>IF(AND(data!G3168=2, COUNTIFS(data!A:A, data!A3168, data!G:G, 2) = data!D3168), 1, 0)</f>
        <v>0</v>
      </c>
      <c r="AC3168" t="str">
        <f>IF(AB3168=1, data!D3168, "0")</f>
        <v>0</v>
      </c>
    </row>
    <row r="3169" spans="1:29" x14ac:dyDescent="0.25">
      <c r="A3169" s="1">
        <v>355341</v>
      </c>
      <c r="B3169">
        <v>1</v>
      </c>
      <c r="C3169" s="1" t="s">
        <v>3190</v>
      </c>
      <c r="D3169">
        <v>3</v>
      </c>
      <c r="E3169">
        <v>6</v>
      </c>
      <c r="F3169">
        <v>1</v>
      </c>
      <c r="G3169">
        <v>1</v>
      </c>
      <c r="H3169">
        <v>79</v>
      </c>
      <c r="I3169">
        <v>2</v>
      </c>
      <c r="J3169">
        <v>1</v>
      </c>
      <c r="K3169">
        <v>7</v>
      </c>
      <c r="L3169">
        <v>11</v>
      </c>
      <c r="M3169">
        <v>3</v>
      </c>
      <c r="N3169">
        <v>2</v>
      </c>
      <c r="O3169">
        <v>5</v>
      </c>
      <c r="P3169">
        <v>1</v>
      </c>
      <c r="Q3169">
        <v>2.6829999999999998</v>
      </c>
      <c r="R3169">
        <v>-1</v>
      </c>
      <c r="S3169">
        <v>-9</v>
      </c>
      <c r="T3169">
        <v>158.80000000000001</v>
      </c>
      <c r="U3169">
        <v>76.3</v>
      </c>
      <c r="V3169">
        <v>30.257000000000001</v>
      </c>
      <c r="W3169">
        <v>0.94799999999999995</v>
      </c>
      <c r="X3169">
        <v>1</v>
      </c>
      <c r="Y3169">
        <v>3</v>
      </c>
      <c r="Z3169">
        <f>IF(AND(MIN(data!D3169:'data'!K3169, data!M3169:'data'!Y3169)&gt;=0, IF(data!L3169&lt;0, FALSE, data!L3169&lt;=95),COUNTA(data!D3169:'data'!Y3169)=22), 1, 0)</f>
        <v>0</v>
      </c>
      <c r="AA3169">
        <f>IF(data!D3169=3, IF(COUNTIFS(data!A:A, data!A3169, data!G:G, "&lt;&gt;2")=0, 1, 0), 0)</f>
        <v>0</v>
      </c>
      <c r="AB3169">
        <f>IF(AND(data!G3169=2, COUNTIFS(data!A:A, data!A3169, data!G:G, 2) = data!D3169), 1, 0)</f>
        <v>0</v>
      </c>
      <c r="AC3169" t="str">
        <f>IF(AB3169=1, data!D3169, "0")</f>
        <v>0</v>
      </c>
    </row>
    <row r="3170" spans="1:29" x14ac:dyDescent="0.25">
      <c r="A3170" s="1">
        <v>355341</v>
      </c>
      <c r="B3170">
        <v>2</v>
      </c>
      <c r="C3170" s="1" t="s">
        <v>3191</v>
      </c>
      <c r="D3170">
        <v>3</v>
      </c>
      <c r="E3170">
        <v>6</v>
      </c>
      <c r="F3170">
        <v>1</v>
      </c>
      <c r="G3170">
        <v>2</v>
      </c>
      <c r="H3170">
        <v>70</v>
      </c>
      <c r="I3170">
        <v>2</v>
      </c>
      <c r="J3170">
        <v>1</v>
      </c>
      <c r="K3170">
        <v>7</v>
      </c>
      <c r="L3170">
        <v>11</v>
      </c>
      <c r="M3170">
        <v>3</v>
      </c>
      <c r="N3170">
        <v>1</v>
      </c>
      <c r="O3170">
        <v>5</v>
      </c>
      <c r="P3170">
        <v>1</v>
      </c>
      <c r="Q3170">
        <v>2.625</v>
      </c>
      <c r="R3170">
        <v>-1</v>
      </c>
      <c r="S3170">
        <v>6</v>
      </c>
      <c r="T3170">
        <v>163.5</v>
      </c>
      <c r="U3170">
        <v>99.8</v>
      </c>
      <c r="V3170">
        <v>37.332999999999998</v>
      </c>
      <c r="W3170">
        <v>0.94</v>
      </c>
      <c r="X3170">
        <v>2</v>
      </c>
      <c r="Y3170">
        <v>1</v>
      </c>
      <c r="Z3170">
        <f>IF(AND(MIN(data!D3170:'data'!K3170, data!M3170:'data'!Y3170)&gt;=0, IF(data!L3170&lt;0, FALSE, data!L3170&lt;=95),COUNTA(data!D3170:'data'!Y3170)=22), 1, 0)</f>
        <v>0</v>
      </c>
      <c r="AA3170">
        <f>IF(data!D3170=3, IF(COUNTIFS(data!A:A, data!A3170, data!G:G, "&lt;&gt;2")=0, 1, 0), 0)</f>
        <v>0</v>
      </c>
      <c r="AB3170">
        <f>IF(AND(data!G3170=2, COUNTIFS(data!A:A, data!A3170, data!G:G, 2) = data!D3170), 1, 0)</f>
        <v>0</v>
      </c>
      <c r="AC3170" t="str">
        <f>IF(AB3170=1, data!D3170, "0")</f>
        <v>0</v>
      </c>
    </row>
    <row r="3171" spans="1:29" x14ac:dyDescent="0.25">
      <c r="A3171" s="1">
        <v>355341</v>
      </c>
      <c r="B3171">
        <v>3</v>
      </c>
      <c r="C3171" s="1" t="s">
        <v>3192</v>
      </c>
      <c r="D3171">
        <v>3</v>
      </c>
      <c r="E3171">
        <v>6</v>
      </c>
      <c r="F3171">
        <v>1</v>
      </c>
      <c r="G3171">
        <v>1</v>
      </c>
      <c r="H3171">
        <v>51</v>
      </c>
      <c r="I3171">
        <v>1</v>
      </c>
      <c r="J3171">
        <v>1</v>
      </c>
      <c r="K3171">
        <v>3</v>
      </c>
      <c r="L3171">
        <v>11</v>
      </c>
      <c r="M3171">
        <v>3</v>
      </c>
      <c r="N3171">
        <v>1</v>
      </c>
      <c r="O3171">
        <v>5</v>
      </c>
      <c r="P3171">
        <v>1</v>
      </c>
      <c r="Q3171">
        <v>3.23</v>
      </c>
      <c r="R3171">
        <v>-1</v>
      </c>
      <c r="S3171">
        <v>0</v>
      </c>
      <c r="T3171">
        <v>174.5</v>
      </c>
      <c r="U3171">
        <v>88.9</v>
      </c>
      <c r="V3171">
        <v>29.195</v>
      </c>
      <c r="W3171">
        <v>0.96299999999999997</v>
      </c>
      <c r="X3171">
        <v>1</v>
      </c>
      <c r="Y3171">
        <v>3</v>
      </c>
      <c r="Z3171">
        <f>IF(AND(MIN(data!D3171:'data'!K3171, data!M3171:'data'!Y3171)&gt;=0, IF(data!L3171&lt;0, FALSE, data!L3171&lt;=95),COUNTA(data!D3171:'data'!Y3171)=22), 1, 0)</f>
        <v>0</v>
      </c>
      <c r="AA3171">
        <f>IF(data!D3171=3, IF(COUNTIFS(data!A:A, data!A3171, data!G:G, "&lt;&gt;2")=0, 1, 0), 0)</f>
        <v>0</v>
      </c>
      <c r="AB3171">
        <f>IF(AND(data!G3171=2, COUNTIFS(data!A:A, data!A3171, data!G:G, 2) = data!D3171), 1, 0)</f>
        <v>0</v>
      </c>
      <c r="AC3171" t="str">
        <f>IF(AB3171=1, data!D3171, "0")</f>
        <v>0</v>
      </c>
    </row>
    <row r="3172" spans="1:29" x14ac:dyDescent="0.25">
      <c r="A3172" s="1">
        <v>355371</v>
      </c>
      <c r="B3172">
        <v>1</v>
      </c>
      <c r="C3172" s="1" t="s">
        <v>3193</v>
      </c>
      <c r="D3172">
        <v>2</v>
      </c>
      <c r="E3172">
        <v>6</v>
      </c>
      <c r="F3172">
        <v>1</v>
      </c>
      <c r="G3172">
        <v>1</v>
      </c>
      <c r="H3172">
        <v>48</v>
      </c>
      <c r="I3172">
        <v>2</v>
      </c>
      <c r="J3172">
        <v>1</v>
      </c>
      <c r="K3172">
        <v>4</v>
      </c>
      <c r="L3172">
        <v>16</v>
      </c>
      <c r="M3172">
        <v>3</v>
      </c>
      <c r="N3172">
        <v>4</v>
      </c>
      <c r="O3172">
        <v>2</v>
      </c>
      <c r="P3172">
        <v>1</v>
      </c>
      <c r="Q3172">
        <v>0.51800000000000002</v>
      </c>
      <c r="R3172">
        <v>-1</v>
      </c>
      <c r="S3172">
        <v>-2</v>
      </c>
      <c r="T3172">
        <v>-1</v>
      </c>
      <c r="U3172">
        <v>-1</v>
      </c>
      <c r="V3172">
        <v>-1</v>
      </c>
      <c r="W3172">
        <v>-1</v>
      </c>
      <c r="X3172">
        <v>-2</v>
      </c>
      <c r="Y3172">
        <v>-2</v>
      </c>
      <c r="Z3172">
        <f>IF(AND(MIN(data!D3172:'data'!K3172, data!M3172:'data'!Y3172)&gt;=0, IF(data!L3172&lt;0, FALSE, data!L3172&lt;=95),COUNTA(data!D3172:'data'!Y3172)=22), 1, 0)</f>
        <v>0</v>
      </c>
      <c r="AA3172">
        <f>IF(data!D3172=3, IF(COUNTIFS(data!A:A, data!A3172, data!G:G, "&lt;&gt;2")=0, 1, 0), 0)</f>
        <v>0</v>
      </c>
      <c r="AB3172">
        <f>IF(AND(data!G3172=2, COUNTIFS(data!A:A, data!A3172, data!G:G, 2) = data!D3172), 1, 0)</f>
        <v>0</v>
      </c>
      <c r="AC3172" t="str">
        <f>IF(AB3172=1, data!D3172, "0")</f>
        <v>0</v>
      </c>
    </row>
    <row r="3173" spans="1:29" x14ac:dyDescent="0.25">
      <c r="A3173" s="1">
        <v>355371</v>
      </c>
      <c r="B3173">
        <v>2</v>
      </c>
      <c r="C3173" s="1" t="s">
        <v>3194</v>
      </c>
      <c r="D3173">
        <v>2</v>
      </c>
      <c r="E3173">
        <v>6</v>
      </c>
      <c r="F3173">
        <v>1</v>
      </c>
      <c r="G3173">
        <v>2</v>
      </c>
      <c r="H3173">
        <v>45</v>
      </c>
      <c r="I3173">
        <v>2</v>
      </c>
      <c r="J3173">
        <v>1</v>
      </c>
      <c r="K3173">
        <v>6</v>
      </c>
      <c r="L3173">
        <v>16</v>
      </c>
      <c r="M3173">
        <v>3</v>
      </c>
      <c r="N3173">
        <v>4</v>
      </c>
      <c r="O3173">
        <v>3</v>
      </c>
      <c r="P3173">
        <v>1</v>
      </c>
      <c r="Q3173">
        <v>2.9000000000000001E-2</v>
      </c>
      <c r="R3173">
        <v>-1</v>
      </c>
      <c r="S3173">
        <v>0</v>
      </c>
      <c r="T3173">
        <v>176.8</v>
      </c>
      <c r="U3173">
        <v>71.400000000000006</v>
      </c>
      <c r="V3173">
        <v>22.841999999999999</v>
      </c>
      <c r="W3173">
        <v>-1</v>
      </c>
      <c r="X3173">
        <v>1</v>
      </c>
      <c r="Y3173">
        <v>1</v>
      </c>
      <c r="Z3173">
        <f>IF(AND(MIN(data!D3173:'data'!K3173, data!M3173:'data'!Y3173)&gt;=0, IF(data!L3173&lt;0, FALSE, data!L3173&lt;=95),COUNTA(data!D3173:'data'!Y3173)=22), 1, 0)</f>
        <v>0</v>
      </c>
      <c r="AA3173">
        <f>IF(data!D3173=3, IF(COUNTIFS(data!A:A, data!A3173, data!G:G, "&lt;&gt;2")=0, 1, 0), 0)</f>
        <v>0</v>
      </c>
      <c r="AB3173">
        <f>IF(AND(data!G3173=2, COUNTIFS(data!A:A, data!A3173, data!G:G, 2) = data!D3173), 1, 0)</f>
        <v>0</v>
      </c>
      <c r="AC3173" t="str">
        <f>IF(AB3173=1, data!D3173, "0")</f>
        <v>0</v>
      </c>
    </row>
    <row r="3174" spans="1:29" x14ac:dyDescent="0.25">
      <c r="A3174" s="1">
        <v>356051</v>
      </c>
      <c r="B3174">
        <v>1</v>
      </c>
      <c r="C3174" s="1" t="s">
        <v>3195</v>
      </c>
      <c r="D3174">
        <v>3</v>
      </c>
      <c r="E3174">
        <v>6</v>
      </c>
      <c r="F3174">
        <v>3</v>
      </c>
      <c r="G3174">
        <v>2</v>
      </c>
      <c r="H3174">
        <v>43</v>
      </c>
      <c r="I3174">
        <v>6</v>
      </c>
      <c r="J3174">
        <v>1</v>
      </c>
      <c r="K3174">
        <v>4</v>
      </c>
      <c r="L3174">
        <v>15</v>
      </c>
      <c r="M3174">
        <v>2</v>
      </c>
      <c r="N3174">
        <v>1</v>
      </c>
      <c r="O3174">
        <v>5</v>
      </c>
      <c r="P3174">
        <v>1</v>
      </c>
      <c r="Q3174">
        <v>4.7590000000000003</v>
      </c>
      <c r="R3174">
        <v>-1</v>
      </c>
      <c r="S3174">
        <v>1</v>
      </c>
      <c r="T3174">
        <v>167.8</v>
      </c>
      <c r="U3174">
        <v>72.2</v>
      </c>
      <c r="V3174">
        <v>25.641999999999999</v>
      </c>
      <c r="W3174">
        <v>0.80100000000000005</v>
      </c>
      <c r="X3174">
        <v>2</v>
      </c>
      <c r="Y3174">
        <v>1</v>
      </c>
      <c r="Z3174">
        <f>IF(AND(MIN(data!D3174:'data'!K3174, data!M3174:'data'!Y3174)&gt;=0, IF(data!L3174&lt;0, FALSE, data!L3174&lt;=95),COUNTA(data!D3174:'data'!Y3174)=22), 1, 0)</f>
        <v>0</v>
      </c>
      <c r="AA3174">
        <f>IF(data!D3174=3, IF(COUNTIFS(data!A:A, data!A3174, data!G:G, "&lt;&gt;2")=0, 1, 0), 0)</f>
        <v>1</v>
      </c>
      <c r="AB3174">
        <f>IF(AND(data!G3174=2, COUNTIFS(data!A:A, data!A3174, data!G:G, 2) = data!D3174), 1, 0)</f>
        <v>1</v>
      </c>
      <c r="AC3174">
        <f>IF(AB3174=1, data!D3174, "0")</f>
        <v>3</v>
      </c>
    </row>
    <row r="3175" spans="1:29" x14ac:dyDescent="0.25">
      <c r="A3175" s="1">
        <v>356051</v>
      </c>
      <c r="B3175">
        <v>2</v>
      </c>
      <c r="C3175" s="1" t="s">
        <v>3196</v>
      </c>
      <c r="D3175">
        <v>3</v>
      </c>
      <c r="E3175">
        <v>6</v>
      </c>
      <c r="F3175">
        <v>3</v>
      </c>
      <c r="G3175">
        <v>2</v>
      </c>
      <c r="H3175">
        <v>11</v>
      </c>
      <c r="I3175">
        <v>-1</v>
      </c>
      <c r="J3175">
        <v>1</v>
      </c>
      <c r="K3175">
        <v>-1</v>
      </c>
      <c r="L3175">
        <v>15</v>
      </c>
      <c r="M3175">
        <v>1</v>
      </c>
      <c r="N3175">
        <v>-1</v>
      </c>
      <c r="O3175">
        <v>-1</v>
      </c>
      <c r="P3175">
        <v>-1</v>
      </c>
      <c r="Q3175">
        <v>-1</v>
      </c>
      <c r="R3175">
        <v>-1</v>
      </c>
      <c r="S3175">
        <v>-2</v>
      </c>
      <c r="T3175">
        <v>152.1</v>
      </c>
      <c r="U3175">
        <v>35.200000000000003</v>
      </c>
      <c r="V3175">
        <v>15.215</v>
      </c>
      <c r="W3175">
        <v>-1</v>
      </c>
      <c r="X3175">
        <v>1</v>
      </c>
      <c r="Y3175">
        <v>3</v>
      </c>
      <c r="Z3175">
        <f>IF(AND(MIN(data!D3175:'data'!K3175, data!M3175:'data'!Y3175)&gt;=0, IF(data!L3175&lt;0, FALSE, data!L3175&lt;=95),COUNTA(data!D3175:'data'!Y3175)=22), 1, 0)</f>
        <v>0</v>
      </c>
      <c r="AA3175">
        <f>IF(data!D3175=3, IF(COUNTIFS(data!A:A, data!A3175, data!G:G, "&lt;&gt;2")=0, 1, 0), 0)</f>
        <v>1</v>
      </c>
      <c r="AB3175">
        <f>IF(AND(data!G3175=2, COUNTIFS(data!A:A, data!A3175, data!G:G, 2) = data!D3175), 1, 0)</f>
        <v>1</v>
      </c>
      <c r="AC3175">
        <f>IF(AB3175=1, data!D3175, "0")</f>
        <v>3</v>
      </c>
    </row>
    <row r="3176" spans="1:29" x14ac:dyDescent="0.25">
      <c r="A3176" s="1">
        <v>356051</v>
      </c>
      <c r="B3176">
        <v>3</v>
      </c>
      <c r="C3176" s="1" t="s">
        <v>3197</v>
      </c>
      <c r="D3176">
        <v>3</v>
      </c>
      <c r="E3176">
        <v>6</v>
      </c>
      <c r="F3176">
        <v>3</v>
      </c>
      <c r="G3176">
        <v>2</v>
      </c>
      <c r="H3176">
        <v>9</v>
      </c>
      <c r="I3176">
        <v>-1</v>
      </c>
      <c r="J3176">
        <v>1</v>
      </c>
      <c r="K3176">
        <v>-1</v>
      </c>
      <c r="L3176">
        <v>15</v>
      </c>
      <c r="M3176">
        <v>1</v>
      </c>
      <c r="N3176">
        <v>-1</v>
      </c>
      <c r="O3176">
        <v>-1</v>
      </c>
      <c r="P3176">
        <v>-1</v>
      </c>
      <c r="Q3176">
        <v>-1</v>
      </c>
      <c r="R3176">
        <v>-1</v>
      </c>
      <c r="S3176">
        <v>-2</v>
      </c>
      <c r="T3176">
        <v>134</v>
      </c>
      <c r="U3176">
        <v>27.5</v>
      </c>
      <c r="V3176">
        <v>15.315</v>
      </c>
      <c r="W3176">
        <v>-1</v>
      </c>
      <c r="X3176">
        <v>1</v>
      </c>
      <c r="Y3176">
        <v>3</v>
      </c>
      <c r="Z3176">
        <f>IF(AND(MIN(data!D3176:'data'!K3176, data!M3176:'data'!Y3176)&gt;=0, IF(data!L3176&lt;0, FALSE, data!L3176&lt;=95),COUNTA(data!D3176:'data'!Y3176)=22), 1, 0)</f>
        <v>0</v>
      </c>
      <c r="AA3176">
        <f>IF(data!D3176=3, IF(COUNTIFS(data!A:A, data!A3176, data!G:G, "&lt;&gt;2")=0, 1, 0), 0)</f>
        <v>1</v>
      </c>
      <c r="AB3176">
        <f>IF(AND(data!G3176=2, COUNTIFS(data!A:A, data!A3176, data!G:G, 2) = data!D3176), 1, 0)</f>
        <v>1</v>
      </c>
      <c r="AC3176">
        <f>IF(AB3176=1, data!D3176, "0")</f>
        <v>3</v>
      </c>
    </row>
    <row r="3177" spans="1:29" x14ac:dyDescent="0.25">
      <c r="A3177" s="1">
        <v>356151</v>
      </c>
      <c r="B3177">
        <v>1</v>
      </c>
      <c r="C3177" s="1" t="s">
        <v>3198</v>
      </c>
      <c r="D3177">
        <v>2</v>
      </c>
      <c r="E3177">
        <v>6</v>
      </c>
      <c r="F3177">
        <v>3</v>
      </c>
      <c r="G3177">
        <v>1</v>
      </c>
      <c r="H3177">
        <v>29</v>
      </c>
      <c r="I3177">
        <v>6</v>
      </c>
      <c r="J3177">
        <v>1</v>
      </c>
      <c r="K3177">
        <v>1</v>
      </c>
      <c r="L3177">
        <v>24</v>
      </c>
      <c r="M3177">
        <v>2</v>
      </c>
      <c r="N3177">
        <v>1</v>
      </c>
      <c r="O3177">
        <v>5</v>
      </c>
      <c r="P3177">
        <v>1</v>
      </c>
      <c r="Q3177">
        <v>27.114999999999998</v>
      </c>
      <c r="R3177">
        <v>-1</v>
      </c>
      <c r="S3177">
        <v>0</v>
      </c>
      <c r="T3177">
        <v>177.2</v>
      </c>
      <c r="U3177">
        <v>83.6</v>
      </c>
      <c r="V3177">
        <v>26.623999999999999</v>
      </c>
      <c r="W3177">
        <v>0.82699999999999996</v>
      </c>
      <c r="X3177">
        <v>1</v>
      </c>
      <c r="Y3177">
        <v>1</v>
      </c>
      <c r="Z3177">
        <f>IF(AND(MIN(data!D3177:'data'!K3177, data!M3177:'data'!Y3177)&gt;=0, IF(data!L3177&lt;0, FALSE, data!L3177&lt;=95),COUNTA(data!D3177:'data'!Y3177)=22), 1, 0)</f>
        <v>0</v>
      </c>
      <c r="AA3177">
        <f>IF(data!D3177=3, IF(COUNTIFS(data!A:A, data!A3177, data!G:G, "&lt;&gt;2")=0, 1, 0), 0)</f>
        <v>0</v>
      </c>
      <c r="AB3177">
        <f>IF(AND(data!G3177=2, COUNTIFS(data!A:A, data!A3177, data!G:G, 2) = data!D3177), 1, 0)</f>
        <v>0</v>
      </c>
      <c r="AC3177" t="str">
        <f>IF(AB3177=1, data!D3177, "0")</f>
        <v>0</v>
      </c>
    </row>
    <row r="3178" spans="1:29" x14ac:dyDescent="0.25">
      <c r="A3178" s="1">
        <v>356151</v>
      </c>
      <c r="B3178">
        <v>2</v>
      </c>
      <c r="C3178" s="1" t="s">
        <v>3199</v>
      </c>
      <c r="D3178">
        <v>2</v>
      </c>
      <c r="E3178">
        <v>6</v>
      </c>
      <c r="F3178">
        <v>3</v>
      </c>
      <c r="G3178">
        <v>2</v>
      </c>
      <c r="H3178">
        <v>25</v>
      </c>
      <c r="I3178">
        <v>6</v>
      </c>
      <c r="J3178">
        <v>1</v>
      </c>
      <c r="K3178">
        <v>3</v>
      </c>
      <c r="L3178">
        <v>24</v>
      </c>
      <c r="M3178">
        <v>1</v>
      </c>
      <c r="N3178">
        <v>3</v>
      </c>
      <c r="O3178">
        <v>5</v>
      </c>
      <c r="P3178">
        <v>1</v>
      </c>
      <c r="Q3178">
        <v>23.43</v>
      </c>
      <c r="R3178">
        <v>-1</v>
      </c>
      <c r="S3178">
        <v>0</v>
      </c>
      <c r="T3178">
        <v>161</v>
      </c>
      <c r="U3178">
        <v>59.2</v>
      </c>
      <c r="V3178">
        <v>22.838999999999999</v>
      </c>
      <c r="W3178">
        <v>-1</v>
      </c>
      <c r="X3178">
        <v>1</v>
      </c>
      <c r="Y3178">
        <v>1</v>
      </c>
      <c r="Z3178">
        <f>IF(AND(MIN(data!D3178:'data'!K3178, data!M3178:'data'!Y3178)&gt;=0, IF(data!L3178&lt;0, FALSE, data!L3178&lt;=95),COUNTA(data!D3178:'data'!Y3178)=22), 1, 0)</f>
        <v>0</v>
      </c>
      <c r="AA3178">
        <f>IF(data!D3178=3, IF(COUNTIFS(data!A:A, data!A3178, data!G:G, "&lt;&gt;2")=0, 1, 0), 0)</f>
        <v>0</v>
      </c>
      <c r="AB3178">
        <f>IF(AND(data!G3178=2, COUNTIFS(data!A:A, data!A3178, data!G:G, 2) = data!D3178), 1, 0)</f>
        <v>0</v>
      </c>
      <c r="AC3178" t="str">
        <f>IF(AB3178=1, data!D3178, "0")</f>
        <v>0</v>
      </c>
    </row>
    <row r="3179" spans="1:29" x14ac:dyDescent="0.25">
      <c r="A3179" s="1">
        <v>356181</v>
      </c>
      <c r="B3179">
        <v>1</v>
      </c>
      <c r="C3179" s="1" t="s">
        <v>3200</v>
      </c>
      <c r="D3179">
        <v>4</v>
      </c>
      <c r="E3179">
        <v>6</v>
      </c>
      <c r="F3179">
        <v>3</v>
      </c>
      <c r="G3179">
        <v>1</v>
      </c>
      <c r="H3179">
        <v>34</v>
      </c>
      <c r="I3179">
        <v>2</v>
      </c>
      <c r="J3179">
        <v>1</v>
      </c>
      <c r="K3179">
        <v>4</v>
      </c>
      <c r="L3179">
        <v>12</v>
      </c>
      <c r="M3179">
        <v>2</v>
      </c>
      <c r="N3179">
        <v>1</v>
      </c>
      <c r="O3179">
        <v>5</v>
      </c>
      <c r="P3179">
        <v>1</v>
      </c>
      <c r="Q3179">
        <v>0.88339999999999996</v>
      </c>
      <c r="R3179">
        <v>-1</v>
      </c>
      <c r="S3179">
        <v>0</v>
      </c>
      <c r="T3179">
        <v>-1</v>
      </c>
      <c r="U3179">
        <v>-1</v>
      </c>
      <c r="V3179">
        <v>-1</v>
      </c>
      <c r="W3179">
        <v>-1</v>
      </c>
      <c r="X3179">
        <v>3</v>
      </c>
      <c r="Y3179">
        <v>3</v>
      </c>
      <c r="Z3179">
        <f>IF(AND(MIN(data!D3179:'data'!K3179, data!M3179:'data'!Y3179)&gt;=0, IF(data!L3179&lt;0, FALSE, data!L3179&lt;=95),COUNTA(data!D3179:'data'!Y3179)=22), 1, 0)</f>
        <v>0</v>
      </c>
      <c r="AA3179">
        <f>IF(data!D3179=3, IF(COUNTIFS(data!A:A, data!A3179, data!G:G, "&lt;&gt;2")=0, 1, 0), 0)</f>
        <v>0</v>
      </c>
      <c r="AB3179">
        <f>IF(AND(data!G3179=2, COUNTIFS(data!A:A, data!A3179, data!G:G, 2) = data!D3179), 1, 0)</f>
        <v>0</v>
      </c>
      <c r="AC3179" t="str">
        <f>IF(AB3179=1, data!D3179, "0")</f>
        <v>0</v>
      </c>
    </row>
    <row r="3180" spans="1:29" x14ac:dyDescent="0.25">
      <c r="A3180" s="1">
        <v>356181</v>
      </c>
      <c r="B3180">
        <v>2</v>
      </c>
      <c r="C3180" s="1" t="s">
        <v>3201</v>
      </c>
      <c r="D3180">
        <v>4</v>
      </c>
      <c r="E3180">
        <v>6</v>
      </c>
      <c r="F3180">
        <v>3</v>
      </c>
      <c r="G3180">
        <v>2</v>
      </c>
      <c r="H3180">
        <v>34</v>
      </c>
      <c r="I3180">
        <v>2</v>
      </c>
      <c r="J3180">
        <v>1</v>
      </c>
      <c r="K3180">
        <v>2</v>
      </c>
      <c r="L3180">
        <v>12</v>
      </c>
      <c r="M3180">
        <v>2</v>
      </c>
      <c r="N3180">
        <v>1</v>
      </c>
      <c r="O3180">
        <v>5</v>
      </c>
      <c r="P3180">
        <v>1</v>
      </c>
      <c r="Q3180">
        <v>0.75</v>
      </c>
      <c r="R3180">
        <v>-1</v>
      </c>
      <c r="S3180">
        <v>0</v>
      </c>
      <c r="T3180">
        <v>-1</v>
      </c>
      <c r="U3180">
        <v>-1</v>
      </c>
      <c r="V3180">
        <v>-1</v>
      </c>
      <c r="W3180">
        <v>-1</v>
      </c>
      <c r="X3180">
        <v>1</v>
      </c>
      <c r="Y3180">
        <v>1</v>
      </c>
      <c r="Z3180">
        <f>IF(AND(MIN(data!D3180:'data'!K3180, data!M3180:'data'!Y3180)&gt;=0, IF(data!L3180&lt;0, FALSE, data!L3180&lt;=95),COUNTA(data!D3180:'data'!Y3180)=22), 1, 0)</f>
        <v>0</v>
      </c>
      <c r="AA3180">
        <f>IF(data!D3180=3, IF(COUNTIFS(data!A:A, data!A3180, data!G:G, "&lt;&gt;2")=0, 1, 0), 0)</f>
        <v>0</v>
      </c>
      <c r="AB3180">
        <f>IF(AND(data!G3180=2, COUNTIFS(data!A:A, data!A3180, data!G:G, 2) = data!D3180), 1, 0)</f>
        <v>0</v>
      </c>
      <c r="AC3180" t="str">
        <f>IF(AB3180=1, data!D3180, "0")</f>
        <v>0</v>
      </c>
    </row>
    <row r="3181" spans="1:29" x14ac:dyDescent="0.25">
      <c r="A3181" s="1">
        <v>356181</v>
      </c>
      <c r="B3181">
        <v>3</v>
      </c>
      <c r="C3181" s="1" t="s">
        <v>3202</v>
      </c>
      <c r="D3181">
        <v>4</v>
      </c>
      <c r="E3181">
        <v>6</v>
      </c>
      <c r="F3181">
        <v>3</v>
      </c>
      <c r="G3181">
        <v>1</v>
      </c>
      <c r="H3181">
        <v>4</v>
      </c>
      <c r="I3181">
        <v>-1</v>
      </c>
      <c r="J3181">
        <v>1</v>
      </c>
      <c r="K3181">
        <v>-1</v>
      </c>
      <c r="L3181">
        <v>12</v>
      </c>
      <c r="M3181">
        <v>2</v>
      </c>
      <c r="N3181">
        <v>-1</v>
      </c>
      <c r="O3181">
        <v>-1</v>
      </c>
      <c r="P3181">
        <v>-1</v>
      </c>
      <c r="Q3181">
        <v>-1</v>
      </c>
      <c r="R3181">
        <v>-1</v>
      </c>
      <c r="S3181">
        <v>-2</v>
      </c>
      <c r="T3181">
        <v>-1</v>
      </c>
      <c r="U3181">
        <v>13.9</v>
      </c>
      <c r="V3181">
        <v>-1</v>
      </c>
      <c r="W3181">
        <v>-1</v>
      </c>
      <c r="X3181">
        <v>-2</v>
      </c>
      <c r="Y3181">
        <v>-2</v>
      </c>
      <c r="Z3181">
        <f>IF(AND(MIN(data!D3181:'data'!K3181, data!M3181:'data'!Y3181)&gt;=0, IF(data!L3181&lt;0, FALSE, data!L3181&lt;=95),COUNTA(data!D3181:'data'!Y3181)=22), 1, 0)</f>
        <v>0</v>
      </c>
      <c r="AA3181">
        <f>IF(data!D3181=3, IF(COUNTIFS(data!A:A, data!A3181, data!G:G, "&lt;&gt;2")=0, 1, 0), 0)</f>
        <v>0</v>
      </c>
      <c r="AB3181">
        <f>IF(AND(data!G3181=2, COUNTIFS(data!A:A, data!A3181, data!G:G, 2) = data!D3181), 1, 0)</f>
        <v>0</v>
      </c>
      <c r="AC3181" t="str">
        <f>IF(AB3181=1, data!D3181, "0")</f>
        <v>0</v>
      </c>
    </row>
    <row r="3182" spans="1:29" x14ac:dyDescent="0.25">
      <c r="A3182" s="1">
        <v>356181</v>
      </c>
      <c r="B3182">
        <v>4</v>
      </c>
      <c r="C3182" s="1" t="s">
        <v>3203</v>
      </c>
      <c r="D3182">
        <v>4</v>
      </c>
      <c r="E3182">
        <v>6</v>
      </c>
      <c r="F3182">
        <v>3</v>
      </c>
      <c r="G3182">
        <v>1</v>
      </c>
      <c r="H3182">
        <v>1</v>
      </c>
      <c r="I3182">
        <v>-1</v>
      </c>
      <c r="J3182">
        <v>1</v>
      </c>
      <c r="K3182">
        <v>-1</v>
      </c>
      <c r="L3182">
        <v>12</v>
      </c>
      <c r="M3182">
        <v>2</v>
      </c>
      <c r="N3182">
        <v>-1</v>
      </c>
      <c r="O3182">
        <v>-1</v>
      </c>
      <c r="P3182">
        <v>-1</v>
      </c>
      <c r="Q3182">
        <v>-1</v>
      </c>
      <c r="R3182">
        <v>-1</v>
      </c>
      <c r="S3182">
        <v>-2</v>
      </c>
      <c r="T3182">
        <v>-1</v>
      </c>
      <c r="U3182">
        <v>-1</v>
      </c>
      <c r="V3182">
        <v>-1</v>
      </c>
      <c r="W3182">
        <v>-1</v>
      </c>
      <c r="X3182">
        <v>-2</v>
      </c>
      <c r="Y3182">
        <v>-2</v>
      </c>
      <c r="Z3182">
        <f>IF(AND(MIN(data!D3182:'data'!K3182, data!M3182:'data'!Y3182)&gt;=0, IF(data!L3182&lt;0, FALSE, data!L3182&lt;=95),COUNTA(data!D3182:'data'!Y3182)=22), 1, 0)</f>
        <v>0</v>
      </c>
      <c r="AA3182">
        <f>IF(data!D3182=3, IF(COUNTIFS(data!A:A, data!A3182, data!G:G, "&lt;&gt;2")=0, 1, 0), 0)</f>
        <v>0</v>
      </c>
      <c r="AB3182">
        <f>IF(AND(data!G3182=2, COUNTIFS(data!A:A, data!A3182, data!G:G, 2) = data!D3182), 1, 0)</f>
        <v>0</v>
      </c>
      <c r="AC3182" t="str">
        <f>IF(AB3182=1, data!D3182, "0")</f>
        <v>0</v>
      </c>
    </row>
    <row r="3183" spans="1:29" x14ac:dyDescent="0.25">
      <c r="A3183" s="1">
        <v>356201</v>
      </c>
      <c r="B3183">
        <v>1</v>
      </c>
      <c r="C3183" s="1" t="s">
        <v>3204</v>
      </c>
      <c r="D3183">
        <v>4</v>
      </c>
      <c r="E3183">
        <v>6</v>
      </c>
      <c r="F3183">
        <v>3</v>
      </c>
      <c r="G3183">
        <v>1</v>
      </c>
      <c r="H3183">
        <v>33</v>
      </c>
      <c r="I3183">
        <v>6</v>
      </c>
      <c r="J3183">
        <v>1</v>
      </c>
      <c r="K3183">
        <v>2</v>
      </c>
      <c r="L3183">
        <v>96</v>
      </c>
      <c r="M3183">
        <v>2</v>
      </c>
      <c r="N3183">
        <v>4</v>
      </c>
      <c r="O3183">
        <v>2</v>
      </c>
      <c r="P3183">
        <v>1</v>
      </c>
      <c r="Q3183">
        <v>6</v>
      </c>
      <c r="R3183">
        <v>-1</v>
      </c>
      <c r="S3183">
        <v>5</v>
      </c>
      <c r="T3183">
        <v>183.6</v>
      </c>
      <c r="U3183">
        <v>86.4</v>
      </c>
      <c r="V3183">
        <v>25.631</v>
      </c>
      <c r="W3183">
        <v>0.86</v>
      </c>
      <c r="X3183">
        <v>1</v>
      </c>
      <c r="Y3183">
        <v>3</v>
      </c>
      <c r="Z3183">
        <f>IF(AND(MIN(data!D3183:'data'!K3183, data!M3183:'data'!Y3183)&gt;=0, IF(data!L3183&lt;0, FALSE, data!L3183&lt;=95),COUNTA(data!D3183:'data'!Y3183)=22), 1, 0)</f>
        <v>0</v>
      </c>
      <c r="AA3183">
        <f>IF(data!D3183=3, IF(COUNTIFS(data!A:A, data!A3183, data!G:G, "&lt;&gt;2")=0, 1, 0), 0)</f>
        <v>0</v>
      </c>
      <c r="AB3183">
        <f>IF(AND(data!G3183=2, COUNTIFS(data!A:A, data!A3183, data!G:G, 2) = data!D3183), 1, 0)</f>
        <v>0</v>
      </c>
      <c r="AC3183" t="str">
        <f>IF(AB3183=1, data!D3183, "0")</f>
        <v>0</v>
      </c>
    </row>
    <row r="3184" spans="1:29" x14ac:dyDescent="0.25">
      <c r="A3184" s="1">
        <v>356201</v>
      </c>
      <c r="B3184">
        <v>2</v>
      </c>
      <c r="C3184" s="1" t="s">
        <v>3205</v>
      </c>
      <c r="D3184">
        <v>4</v>
      </c>
      <c r="E3184">
        <v>6</v>
      </c>
      <c r="F3184">
        <v>3</v>
      </c>
      <c r="G3184">
        <v>2</v>
      </c>
      <c r="H3184">
        <v>37</v>
      </c>
      <c r="I3184">
        <v>6</v>
      </c>
      <c r="J3184">
        <v>1</v>
      </c>
      <c r="K3184">
        <v>3</v>
      </c>
      <c r="L3184">
        <v>96</v>
      </c>
      <c r="M3184">
        <v>1</v>
      </c>
      <c r="N3184">
        <v>4</v>
      </c>
      <c r="O3184">
        <v>2</v>
      </c>
      <c r="P3184">
        <v>1</v>
      </c>
      <c r="Q3184">
        <v>1.7636400000000001</v>
      </c>
      <c r="R3184">
        <v>-1</v>
      </c>
      <c r="S3184">
        <v>1</v>
      </c>
      <c r="T3184">
        <v>152.5</v>
      </c>
      <c r="U3184">
        <v>77.3</v>
      </c>
      <c r="V3184">
        <v>33.238</v>
      </c>
      <c r="W3184">
        <v>0.86899999999999999</v>
      </c>
      <c r="X3184">
        <v>2</v>
      </c>
      <c r="Y3184">
        <v>3</v>
      </c>
      <c r="Z3184">
        <f>IF(AND(MIN(data!D3184:'data'!K3184, data!M3184:'data'!Y3184)&gt;=0, IF(data!L3184&lt;0, FALSE, data!L3184&lt;=95),COUNTA(data!D3184:'data'!Y3184)=22), 1, 0)</f>
        <v>0</v>
      </c>
      <c r="AA3184">
        <f>IF(data!D3184=3, IF(COUNTIFS(data!A:A, data!A3184, data!G:G, "&lt;&gt;2")=0, 1, 0), 0)</f>
        <v>0</v>
      </c>
      <c r="AB3184">
        <f>IF(AND(data!G3184=2, COUNTIFS(data!A:A, data!A3184, data!G:G, 2) = data!D3184), 1, 0)</f>
        <v>0</v>
      </c>
      <c r="AC3184" t="str">
        <f>IF(AB3184=1, data!D3184, "0")</f>
        <v>0</v>
      </c>
    </row>
    <row r="3185" spans="1:29" x14ac:dyDescent="0.25">
      <c r="A3185" s="1">
        <v>356201</v>
      </c>
      <c r="B3185">
        <v>3</v>
      </c>
      <c r="C3185" s="1" t="s">
        <v>3206</v>
      </c>
      <c r="D3185">
        <v>4</v>
      </c>
      <c r="E3185">
        <v>6</v>
      </c>
      <c r="F3185">
        <v>3</v>
      </c>
      <c r="G3185">
        <v>1</v>
      </c>
      <c r="H3185">
        <v>11</v>
      </c>
      <c r="I3185">
        <v>-1</v>
      </c>
      <c r="J3185">
        <v>1</v>
      </c>
      <c r="K3185">
        <v>-1</v>
      </c>
      <c r="L3185">
        <v>96</v>
      </c>
      <c r="M3185">
        <v>1</v>
      </c>
      <c r="N3185">
        <v>-1</v>
      </c>
      <c r="O3185">
        <v>-1</v>
      </c>
      <c r="P3185">
        <v>-1</v>
      </c>
      <c r="Q3185">
        <v>-1</v>
      </c>
      <c r="R3185">
        <v>-1</v>
      </c>
      <c r="S3185">
        <v>-2</v>
      </c>
      <c r="T3185">
        <v>138.19999999999999</v>
      </c>
      <c r="U3185">
        <v>44.1</v>
      </c>
      <c r="V3185">
        <v>23.09</v>
      </c>
      <c r="W3185">
        <v>-1</v>
      </c>
      <c r="X3185">
        <v>-8</v>
      </c>
      <c r="Y3185">
        <v>3</v>
      </c>
      <c r="Z3185">
        <f>IF(AND(MIN(data!D3185:'data'!K3185, data!M3185:'data'!Y3185)&gt;=0, IF(data!L3185&lt;0, FALSE, data!L3185&lt;=95),COUNTA(data!D3185:'data'!Y3185)=22), 1, 0)</f>
        <v>0</v>
      </c>
      <c r="AA3185">
        <f>IF(data!D3185=3, IF(COUNTIFS(data!A:A, data!A3185, data!G:G, "&lt;&gt;2")=0, 1, 0), 0)</f>
        <v>0</v>
      </c>
      <c r="AB3185">
        <f>IF(AND(data!G3185=2, COUNTIFS(data!A:A, data!A3185, data!G:G, 2) = data!D3185), 1, 0)</f>
        <v>0</v>
      </c>
      <c r="AC3185" t="str">
        <f>IF(AB3185=1, data!D3185, "0")</f>
        <v>0</v>
      </c>
    </row>
    <row r="3186" spans="1:29" x14ac:dyDescent="0.25">
      <c r="A3186" s="1">
        <v>356201</v>
      </c>
      <c r="B3186">
        <v>4</v>
      </c>
      <c r="C3186" s="1" t="s">
        <v>3207</v>
      </c>
      <c r="D3186">
        <v>4</v>
      </c>
      <c r="E3186">
        <v>6</v>
      </c>
      <c r="F3186">
        <v>3</v>
      </c>
      <c r="G3186">
        <v>1</v>
      </c>
      <c r="H3186">
        <v>8</v>
      </c>
      <c r="I3186">
        <v>-1</v>
      </c>
      <c r="J3186">
        <v>1</v>
      </c>
      <c r="K3186">
        <v>-1</v>
      </c>
      <c r="L3186">
        <v>96</v>
      </c>
      <c r="M3186">
        <v>1</v>
      </c>
      <c r="N3186">
        <v>-1</v>
      </c>
      <c r="O3186">
        <v>-1</v>
      </c>
      <c r="P3186">
        <v>-1</v>
      </c>
      <c r="Q3186">
        <v>-1</v>
      </c>
      <c r="R3186">
        <v>-1</v>
      </c>
      <c r="S3186">
        <v>-2</v>
      </c>
      <c r="T3186">
        <v>122.3</v>
      </c>
      <c r="U3186">
        <v>25.1</v>
      </c>
      <c r="V3186">
        <v>16.780999999999999</v>
      </c>
      <c r="W3186">
        <v>-1</v>
      </c>
      <c r="X3186">
        <v>-8</v>
      </c>
      <c r="Y3186">
        <v>3</v>
      </c>
      <c r="Z3186">
        <f>IF(AND(MIN(data!D3186:'data'!K3186, data!M3186:'data'!Y3186)&gt;=0, IF(data!L3186&lt;0, FALSE, data!L3186&lt;=95),COUNTA(data!D3186:'data'!Y3186)=22), 1, 0)</f>
        <v>0</v>
      </c>
      <c r="AA3186">
        <f>IF(data!D3186=3, IF(COUNTIFS(data!A:A, data!A3186, data!G:G, "&lt;&gt;2")=0, 1, 0), 0)</f>
        <v>0</v>
      </c>
      <c r="AB3186">
        <f>IF(AND(data!G3186=2, COUNTIFS(data!A:A, data!A3186, data!G:G, 2) = data!D3186), 1, 0)</f>
        <v>0</v>
      </c>
      <c r="AC3186" t="str">
        <f>IF(AB3186=1, data!D3186, "0")</f>
        <v>0</v>
      </c>
    </row>
    <row r="3187" spans="1:29" x14ac:dyDescent="0.25">
      <c r="A3187" s="1">
        <v>356251</v>
      </c>
      <c r="B3187">
        <v>1</v>
      </c>
      <c r="C3187" s="1" t="s">
        <v>3208</v>
      </c>
      <c r="D3187">
        <v>2</v>
      </c>
      <c r="E3187">
        <v>6</v>
      </c>
      <c r="F3187">
        <v>3</v>
      </c>
      <c r="G3187">
        <v>1</v>
      </c>
      <c r="H3187">
        <v>68</v>
      </c>
      <c r="I3187">
        <v>2</v>
      </c>
      <c r="J3187">
        <v>1</v>
      </c>
      <c r="K3187">
        <v>4</v>
      </c>
      <c r="L3187">
        <v>16</v>
      </c>
      <c r="M3187">
        <v>3</v>
      </c>
      <c r="N3187">
        <v>1</v>
      </c>
      <c r="O3187">
        <v>5</v>
      </c>
      <c r="P3187">
        <v>1</v>
      </c>
      <c r="Q3187">
        <v>12</v>
      </c>
      <c r="R3187">
        <v>-1</v>
      </c>
      <c r="S3187">
        <v>0</v>
      </c>
      <c r="T3187">
        <v>179.3</v>
      </c>
      <c r="U3187">
        <v>92.7</v>
      </c>
      <c r="V3187">
        <v>28.835000000000001</v>
      </c>
      <c r="W3187">
        <v>0.99299999999999999</v>
      </c>
      <c r="X3187">
        <v>2</v>
      </c>
      <c r="Y3187">
        <v>3</v>
      </c>
      <c r="Z3187">
        <f>IF(AND(MIN(data!D3187:'data'!K3187, data!M3187:'data'!Y3187)&gt;=0, IF(data!L3187&lt;0, FALSE, data!L3187&lt;=95),COUNTA(data!D3187:'data'!Y3187)=22), 1, 0)</f>
        <v>0</v>
      </c>
      <c r="AA3187">
        <f>IF(data!D3187=3, IF(COUNTIFS(data!A:A, data!A3187, data!G:G, "&lt;&gt;2")=0, 1, 0), 0)</f>
        <v>0</v>
      </c>
      <c r="AB3187">
        <f>IF(AND(data!G3187=2, COUNTIFS(data!A:A, data!A3187, data!G:G, 2) = data!D3187), 1, 0)</f>
        <v>0</v>
      </c>
      <c r="AC3187" t="str">
        <f>IF(AB3187=1, data!D3187, "0")</f>
        <v>0</v>
      </c>
    </row>
    <row r="3188" spans="1:29" x14ac:dyDescent="0.25">
      <c r="A3188" s="1">
        <v>356251</v>
      </c>
      <c r="B3188">
        <v>2</v>
      </c>
      <c r="C3188" s="1" t="s">
        <v>3209</v>
      </c>
      <c r="D3188">
        <v>2</v>
      </c>
      <c r="E3188">
        <v>6</v>
      </c>
      <c r="F3188">
        <v>3</v>
      </c>
      <c r="G3188">
        <v>2</v>
      </c>
      <c r="H3188">
        <v>66</v>
      </c>
      <c r="I3188">
        <v>2</v>
      </c>
      <c r="J3188">
        <v>1</v>
      </c>
      <c r="K3188">
        <v>7</v>
      </c>
      <c r="L3188">
        <v>16</v>
      </c>
      <c r="M3188">
        <v>2</v>
      </c>
      <c r="N3188">
        <v>2</v>
      </c>
      <c r="O3188">
        <v>5</v>
      </c>
      <c r="P3188">
        <v>1</v>
      </c>
      <c r="Q3188">
        <v>14.116</v>
      </c>
      <c r="R3188">
        <v>-1</v>
      </c>
      <c r="S3188">
        <v>0</v>
      </c>
      <c r="T3188">
        <v>164.9</v>
      </c>
      <c r="U3188">
        <v>62.1</v>
      </c>
      <c r="V3188">
        <v>22.838000000000001</v>
      </c>
      <c r="W3188">
        <v>0.77500000000000002</v>
      </c>
      <c r="X3188">
        <v>2</v>
      </c>
      <c r="Y3188">
        <v>1</v>
      </c>
      <c r="Z3188">
        <f>IF(AND(MIN(data!D3188:'data'!K3188, data!M3188:'data'!Y3188)&gt;=0, IF(data!L3188&lt;0, FALSE, data!L3188&lt;=95),COUNTA(data!D3188:'data'!Y3188)=22), 1, 0)</f>
        <v>0</v>
      </c>
      <c r="AA3188">
        <f>IF(data!D3188=3, IF(COUNTIFS(data!A:A, data!A3188, data!G:G, "&lt;&gt;2")=0, 1, 0), 0)</f>
        <v>0</v>
      </c>
      <c r="AB3188">
        <f>IF(AND(data!G3188=2, COUNTIFS(data!A:A, data!A3188, data!G:G, 2) = data!D3188), 1, 0)</f>
        <v>0</v>
      </c>
      <c r="AC3188" t="str">
        <f>IF(AB3188=1, data!D3188, "0")</f>
        <v>0</v>
      </c>
    </row>
    <row r="3189" spans="1:29" x14ac:dyDescent="0.25">
      <c r="A3189" s="1">
        <v>356271</v>
      </c>
      <c r="B3189">
        <v>1</v>
      </c>
      <c r="C3189" s="1" t="s">
        <v>3210</v>
      </c>
      <c r="D3189">
        <v>1</v>
      </c>
      <c r="E3189">
        <v>6</v>
      </c>
      <c r="F3189">
        <v>3</v>
      </c>
      <c r="G3189">
        <v>2</v>
      </c>
      <c r="H3189">
        <v>37</v>
      </c>
      <c r="I3189">
        <v>1</v>
      </c>
      <c r="J3189">
        <v>1</v>
      </c>
      <c r="K3189">
        <v>1</v>
      </c>
      <c r="L3189">
        <v>97</v>
      </c>
      <c r="M3189">
        <v>2</v>
      </c>
      <c r="N3189">
        <v>1</v>
      </c>
      <c r="O3189">
        <v>5</v>
      </c>
      <c r="P3189">
        <v>1</v>
      </c>
      <c r="Q3189">
        <v>98.075000000000003</v>
      </c>
      <c r="R3189">
        <v>-1</v>
      </c>
      <c r="S3189">
        <v>0</v>
      </c>
      <c r="T3189">
        <v>189</v>
      </c>
      <c r="U3189">
        <v>101.9</v>
      </c>
      <c r="V3189">
        <v>28.527000000000001</v>
      </c>
      <c r="W3189">
        <v>-1</v>
      </c>
      <c r="X3189">
        <v>2</v>
      </c>
      <c r="Y3189">
        <v>1</v>
      </c>
      <c r="Z3189">
        <f>IF(AND(MIN(data!D3189:'data'!K3189, data!M3189:'data'!Y3189)&gt;=0, IF(data!L3189&lt;0, FALSE, data!L3189&lt;=95),COUNTA(data!D3189:'data'!Y3189)=22), 1, 0)</f>
        <v>0</v>
      </c>
      <c r="AA3189">
        <f>IF(data!D3189=3, IF(COUNTIFS(data!A:A, data!A3189, data!G:G, "&lt;&gt;2")=0, 1, 0), 0)</f>
        <v>0</v>
      </c>
      <c r="AB3189">
        <f>IF(AND(data!G3189=2, COUNTIFS(data!A:A, data!A3189, data!G:G, 2) = data!D3189), 1, 0)</f>
        <v>1</v>
      </c>
      <c r="AC3189">
        <f>IF(AB3189=1, data!D3189, "0")</f>
        <v>1</v>
      </c>
    </row>
    <row r="3190" spans="1:29" x14ac:dyDescent="0.25">
      <c r="A3190" s="1">
        <v>356341</v>
      </c>
      <c r="B3190">
        <v>1</v>
      </c>
      <c r="C3190" s="1" t="s">
        <v>3211</v>
      </c>
      <c r="D3190">
        <v>3</v>
      </c>
      <c r="E3190">
        <v>6</v>
      </c>
      <c r="F3190">
        <v>3</v>
      </c>
      <c r="G3190">
        <v>1</v>
      </c>
      <c r="H3190">
        <v>62</v>
      </c>
      <c r="I3190">
        <v>2</v>
      </c>
      <c r="J3190">
        <v>1</v>
      </c>
      <c r="K3190">
        <v>2</v>
      </c>
      <c r="L3190">
        <v>96</v>
      </c>
      <c r="M3190">
        <v>2</v>
      </c>
      <c r="N3190">
        <v>1</v>
      </c>
      <c r="O3190">
        <v>5</v>
      </c>
      <c r="P3190">
        <v>1</v>
      </c>
      <c r="Q3190">
        <v>11.5</v>
      </c>
      <c r="R3190">
        <v>-1</v>
      </c>
      <c r="S3190">
        <v>0</v>
      </c>
      <c r="T3190">
        <v>174.2</v>
      </c>
      <c r="U3190">
        <v>81.5</v>
      </c>
      <c r="V3190">
        <v>26.856999999999999</v>
      </c>
      <c r="W3190">
        <v>-1</v>
      </c>
      <c r="X3190">
        <v>2</v>
      </c>
      <c r="Y3190">
        <v>3</v>
      </c>
      <c r="Z3190">
        <f>IF(AND(MIN(data!D3190:'data'!K3190, data!M3190:'data'!Y3190)&gt;=0, IF(data!L3190&lt;0, FALSE, data!L3190&lt;=95),COUNTA(data!D3190:'data'!Y3190)=22), 1, 0)</f>
        <v>0</v>
      </c>
      <c r="AA3190">
        <f>IF(data!D3190=3, IF(COUNTIFS(data!A:A, data!A3190, data!G:G, "&lt;&gt;2")=0, 1, 0), 0)</f>
        <v>0</v>
      </c>
      <c r="AB3190">
        <f>IF(AND(data!G3190=2, COUNTIFS(data!A:A, data!A3190, data!G:G, 2) = data!D3190), 1, 0)</f>
        <v>0</v>
      </c>
      <c r="AC3190" t="str">
        <f>IF(AB3190=1, data!D3190, "0")</f>
        <v>0</v>
      </c>
    </row>
    <row r="3191" spans="1:29" x14ac:dyDescent="0.25">
      <c r="A3191" s="1">
        <v>356341</v>
      </c>
      <c r="B3191">
        <v>2</v>
      </c>
      <c r="C3191" s="1" t="s">
        <v>3212</v>
      </c>
      <c r="D3191">
        <v>3</v>
      </c>
      <c r="E3191">
        <v>6</v>
      </c>
      <c r="F3191">
        <v>3</v>
      </c>
      <c r="G3191">
        <v>2</v>
      </c>
      <c r="H3191">
        <v>54</v>
      </c>
      <c r="I3191">
        <v>2</v>
      </c>
      <c r="J3191">
        <v>1</v>
      </c>
      <c r="K3191">
        <v>4</v>
      </c>
      <c r="L3191">
        <v>96</v>
      </c>
      <c r="M3191">
        <v>2</v>
      </c>
      <c r="N3191">
        <v>1</v>
      </c>
      <c r="O3191">
        <v>5</v>
      </c>
      <c r="P3191">
        <v>1</v>
      </c>
      <c r="Q3191">
        <v>3.0289999999999999</v>
      </c>
      <c r="R3191">
        <v>-1</v>
      </c>
      <c r="S3191">
        <v>0</v>
      </c>
      <c r="T3191">
        <v>169.4</v>
      </c>
      <c r="U3191">
        <v>-1</v>
      </c>
      <c r="V3191">
        <v>-1</v>
      </c>
      <c r="W3191">
        <v>-1</v>
      </c>
      <c r="X3191">
        <v>2</v>
      </c>
      <c r="Y3191">
        <v>1</v>
      </c>
      <c r="Z3191">
        <f>IF(AND(MIN(data!D3191:'data'!K3191, data!M3191:'data'!Y3191)&gt;=0, IF(data!L3191&lt;0, FALSE, data!L3191&lt;=95),COUNTA(data!D3191:'data'!Y3191)=22), 1, 0)</f>
        <v>0</v>
      </c>
      <c r="AA3191">
        <f>IF(data!D3191=3, IF(COUNTIFS(data!A:A, data!A3191, data!G:G, "&lt;&gt;2")=0, 1, 0), 0)</f>
        <v>0</v>
      </c>
      <c r="AB3191">
        <f>IF(AND(data!G3191=2, COUNTIFS(data!A:A, data!A3191, data!G:G, 2) = data!D3191), 1, 0)</f>
        <v>0</v>
      </c>
      <c r="AC3191" t="str">
        <f>IF(AB3191=1, data!D3191, "0")</f>
        <v>0</v>
      </c>
    </row>
    <row r="3192" spans="1:29" x14ac:dyDescent="0.25">
      <c r="A3192" s="1">
        <v>356341</v>
      </c>
      <c r="B3192">
        <v>3</v>
      </c>
      <c r="C3192" s="1" t="s">
        <v>3213</v>
      </c>
      <c r="D3192">
        <v>3</v>
      </c>
      <c r="E3192">
        <v>6</v>
      </c>
      <c r="F3192">
        <v>3</v>
      </c>
      <c r="G3192">
        <v>1</v>
      </c>
      <c r="H3192">
        <v>18</v>
      </c>
      <c r="I3192">
        <v>1</v>
      </c>
      <c r="J3192">
        <v>1</v>
      </c>
      <c r="K3192">
        <v>3</v>
      </c>
      <c r="L3192">
        <v>96</v>
      </c>
      <c r="M3192">
        <v>1</v>
      </c>
      <c r="N3192">
        <v>1</v>
      </c>
      <c r="O3192">
        <v>5</v>
      </c>
      <c r="P3192">
        <v>1</v>
      </c>
      <c r="Q3192">
        <v>24</v>
      </c>
      <c r="R3192">
        <v>4</v>
      </c>
      <c r="S3192">
        <v>0</v>
      </c>
      <c r="T3192">
        <v>181.7</v>
      </c>
      <c r="U3192">
        <v>82</v>
      </c>
      <c r="V3192">
        <v>24.837</v>
      </c>
      <c r="W3192">
        <v>-1</v>
      </c>
      <c r="X3192">
        <v>1</v>
      </c>
      <c r="Y3192">
        <v>1</v>
      </c>
      <c r="Z3192">
        <f>IF(AND(MIN(data!D3192:'data'!K3192, data!M3192:'data'!Y3192)&gt;=0, IF(data!L3192&lt;0, FALSE, data!L3192&lt;=95),COUNTA(data!D3192:'data'!Y3192)=22), 1, 0)</f>
        <v>0</v>
      </c>
      <c r="AA3192">
        <f>IF(data!D3192=3, IF(COUNTIFS(data!A:A, data!A3192, data!G:G, "&lt;&gt;2")=0, 1, 0), 0)</f>
        <v>0</v>
      </c>
      <c r="AB3192">
        <f>IF(AND(data!G3192=2, COUNTIFS(data!A:A, data!A3192, data!G:G, 2) = data!D3192), 1, 0)</f>
        <v>0</v>
      </c>
      <c r="AC3192" t="str">
        <f>IF(AB3192=1, data!D3192, "0")</f>
        <v>0</v>
      </c>
    </row>
    <row r="3193" spans="1:29" x14ac:dyDescent="0.25">
      <c r="A3193" s="1">
        <v>356371</v>
      </c>
      <c r="B3193">
        <v>1</v>
      </c>
      <c r="C3193" s="1" t="s">
        <v>3214</v>
      </c>
      <c r="D3193">
        <v>4</v>
      </c>
      <c r="E3193">
        <v>6</v>
      </c>
      <c r="F3193">
        <v>3</v>
      </c>
      <c r="G3193">
        <v>1</v>
      </c>
      <c r="H3193">
        <v>37</v>
      </c>
      <c r="I3193">
        <v>2</v>
      </c>
      <c r="J3193">
        <v>1</v>
      </c>
      <c r="K3193">
        <v>4</v>
      </c>
      <c r="L3193">
        <v>22</v>
      </c>
      <c r="M3193">
        <v>1</v>
      </c>
      <c r="N3193">
        <v>1</v>
      </c>
      <c r="O3193">
        <v>5</v>
      </c>
      <c r="P3193">
        <v>1</v>
      </c>
      <c r="Q3193">
        <v>15.875</v>
      </c>
      <c r="R3193">
        <v>-1</v>
      </c>
      <c r="S3193">
        <v>0</v>
      </c>
      <c r="T3193">
        <v>177.8</v>
      </c>
      <c r="U3193">
        <v>103.8</v>
      </c>
      <c r="V3193">
        <v>32.835000000000001</v>
      </c>
      <c r="W3193">
        <v>0.95399999999999996</v>
      </c>
      <c r="X3193">
        <v>2</v>
      </c>
      <c r="Y3193">
        <v>1</v>
      </c>
      <c r="Z3193">
        <f>IF(AND(MIN(data!D3193:'data'!K3193, data!M3193:'data'!Y3193)&gt;=0, IF(data!L3193&lt;0, FALSE, data!L3193&lt;=95),COUNTA(data!D3193:'data'!Y3193)=22), 1, 0)</f>
        <v>0</v>
      </c>
      <c r="AA3193">
        <f>IF(data!D3193=3, IF(COUNTIFS(data!A:A, data!A3193, data!G:G, "&lt;&gt;2")=0, 1, 0), 0)</f>
        <v>0</v>
      </c>
      <c r="AB3193">
        <f>IF(AND(data!G3193=2, COUNTIFS(data!A:A, data!A3193, data!G:G, 2) = data!D3193), 1, 0)</f>
        <v>0</v>
      </c>
      <c r="AC3193" t="str">
        <f>IF(AB3193=1, data!D3193, "0")</f>
        <v>0</v>
      </c>
    </row>
    <row r="3194" spans="1:29" x14ac:dyDescent="0.25">
      <c r="A3194" s="1">
        <v>356371</v>
      </c>
      <c r="B3194">
        <v>2</v>
      </c>
      <c r="C3194" s="1" t="s">
        <v>3215</v>
      </c>
      <c r="D3194">
        <v>4</v>
      </c>
      <c r="E3194">
        <v>6</v>
      </c>
      <c r="F3194">
        <v>3</v>
      </c>
      <c r="G3194">
        <v>2</v>
      </c>
      <c r="H3194">
        <v>36</v>
      </c>
      <c r="I3194">
        <v>2</v>
      </c>
      <c r="J3194">
        <v>1</v>
      </c>
      <c r="K3194">
        <v>4</v>
      </c>
      <c r="L3194">
        <v>22</v>
      </c>
      <c r="M3194">
        <v>2</v>
      </c>
      <c r="N3194">
        <v>1</v>
      </c>
      <c r="O3194">
        <v>5</v>
      </c>
      <c r="P3194">
        <v>1</v>
      </c>
      <c r="Q3194">
        <v>13.12</v>
      </c>
      <c r="R3194">
        <v>-1</v>
      </c>
      <c r="S3194">
        <v>0</v>
      </c>
      <c r="T3194">
        <v>160.1</v>
      </c>
      <c r="U3194">
        <v>56.6</v>
      </c>
      <c r="V3194">
        <v>22.082000000000001</v>
      </c>
      <c r="W3194">
        <v>0.78600000000000003</v>
      </c>
      <c r="X3194">
        <v>1</v>
      </c>
      <c r="Y3194">
        <v>1</v>
      </c>
      <c r="Z3194">
        <f>IF(AND(MIN(data!D3194:'data'!K3194, data!M3194:'data'!Y3194)&gt;=0, IF(data!L3194&lt;0, FALSE, data!L3194&lt;=95),COUNTA(data!D3194:'data'!Y3194)=22), 1, 0)</f>
        <v>0</v>
      </c>
      <c r="AA3194">
        <f>IF(data!D3194=3, IF(COUNTIFS(data!A:A, data!A3194, data!G:G, "&lt;&gt;2")=0, 1, 0), 0)</f>
        <v>0</v>
      </c>
      <c r="AB3194">
        <f>IF(AND(data!G3194=2, COUNTIFS(data!A:A, data!A3194, data!G:G, 2) = data!D3194), 1, 0)</f>
        <v>0</v>
      </c>
      <c r="AC3194" t="str">
        <f>IF(AB3194=1, data!D3194, "0")</f>
        <v>0</v>
      </c>
    </row>
    <row r="3195" spans="1:29" x14ac:dyDescent="0.25">
      <c r="A3195" s="1">
        <v>356371</v>
      </c>
      <c r="B3195">
        <v>3</v>
      </c>
      <c r="C3195" s="1" t="s">
        <v>3216</v>
      </c>
      <c r="D3195">
        <v>4</v>
      </c>
      <c r="E3195">
        <v>6</v>
      </c>
      <c r="F3195">
        <v>3</v>
      </c>
      <c r="G3195">
        <v>2</v>
      </c>
      <c r="H3195">
        <v>9</v>
      </c>
      <c r="I3195">
        <v>-1</v>
      </c>
      <c r="J3195">
        <v>1</v>
      </c>
      <c r="K3195">
        <v>-1</v>
      </c>
      <c r="L3195">
        <v>22</v>
      </c>
      <c r="M3195">
        <v>2</v>
      </c>
      <c r="N3195">
        <v>-1</v>
      </c>
      <c r="O3195">
        <v>-1</v>
      </c>
      <c r="P3195">
        <v>-1</v>
      </c>
      <c r="Q3195">
        <v>-1</v>
      </c>
      <c r="R3195">
        <v>-1</v>
      </c>
      <c r="S3195">
        <v>-2</v>
      </c>
      <c r="T3195">
        <v>129.30000000000001</v>
      </c>
      <c r="U3195">
        <v>26.1</v>
      </c>
      <c r="V3195">
        <v>15.611000000000001</v>
      </c>
      <c r="W3195">
        <v>-1</v>
      </c>
      <c r="X3195">
        <v>1</v>
      </c>
      <c r="Y3195">
        <v>3</v>
      </c>
      <c r="Z3195">
        <f>IF(AND(MIN(data!D3195:'data'!K3195, data!M3195:'data'!Y3195)&gt;=0, IF(data!L3195&lt;0, FALSE, data!L3195&lt;=95),COUNTA(data!D3195:'data'!Y3195)=22), 1, 0)</f>
        <v>0</v>
      </c>
      <c r="AA3195">
        <f>IF(data!D3195=3, IF(COUNTIFS(data!A:A, data!A3195, data!G:G, "&lt;&gt;2")=0, 1, 0), 0)</f>
        <v>0</v>
      </c>
      <c r="AB3195">
        <f>IF(AND(data!G3195=2, COUNTIFS(data!A:A, data!A3195, data!G:G, 2) = data!D3195), 1, 0)</f>
        <v>0</v>
      </c>
      <c r="AC3195" t="str">
        <f>IF(AB3195=1, data!D3195, "0")</f>
        <v>0</v>
      </c>
    </row>
    <row r="3196" spans="1:29" x14ac:dyDescent="0.25">
      <c r="A3196" s="1">
        <v>356371</v>
      </c>
      <c r="B3196">
        <v>4</v>
      </c>
      <c r="C3196" s="1" t="s">
        <v>3217</v>
      </c>
      <c r="D3196">
        <v>4</v>
      </c>
      <c r="E3196">
        <v>6</v>
      </c>
      <c r="F3196">
        <v>3</v>
      </c>
      <c r="G3196">
        <v>2</v>
      </c>
      <c r="H3196">
        <v>7</v>
      </c>
      <c r="I3196">
        <v>-1</v>
      </c>
      <c r="J3196">
        <v>1</v>
      </c>
      <c r="K3196">
        <v>-1</v>
      </c>
      <c r="L3196">
        <v>22</v>
      </c>
      <c r="M3196">
        <v>2</v>
      </c>
      <c r="N3196">
        <v>-1</v>
      </c>
      <c r="O3196">
        <v>-1</v>
      </c>
      <c r="P3196">
        <v>-1</v>
      </c>
      <c r="Q3196">
        <v>-1</v>
      </c>
      <c r="R3196">
        <v>-1</v>
      </c>
      <c r="S3196">
        <v>-2</v>
      </c>
      <c r="T3196">
        <v>122.2</v>
      </c>
      <c r="U3196">
        <v>25.8</v>
      </c>
      <c r="V3196">
        <v>17.277000000000001</v>
      </c>
      <c r="W3196">
        <v>-1</v>
      </c>
      <c r="X3196">
        <v>-2</v>
      </c>
      <c r="Y3196">
        <v>-2</v>
      </c>
      <c r="Z3196">
        <f>IF(AND(MIN(data!D3196:'data'!K3196, data!M3196:'data'!Y3196)&gt;=0, IF(data!L3196&lt;0, FALSE, data!L3196&lt;=95),COUNTA(data!D3196:'data'!Y3196)=22), 1, 0)</f>
        <v>0</v>
      </c>
      <c r="AA3196">
        <f>IF(data!D3196=3, IF(COUNTIFS(data!A:A, data!A3196, data!G:G, "&lt;&gt;2")=0, 1, 0), 0)</f>
        <v>0</v>
      </c>
      <c r="AB3196">
        <f>IF(AND(data!G3196=2, COUNTIFS(data!A:A, data!A3196, data!G:G, 2) = data!D3196), 1, 0)</f>
        <v>0</v>
      </c>
      <c r="AC3196" t="str">
        <f>IF(AB3196=1, data!D3196, "0")</f>
        <v>0</v>
      </c>
    </row>
    <row r="3197" spans="1:29" x14ac:dyDescent="0.25">
      <c r="A3197" s="1">
        <v>357051</v>
      </c>
      <c r="B3197">
        <v>1</v>
      </c>
      <c r="C3197" s="1" t="s">
        <v>3218</v>
      </c>
      <c r="D3197">
        <v>1</v>
      </c>
      <c r="E3197">
        <v>5</v>
      </c>
      <c r="F3197">
        <v>26</v>
      </c>
      <c r="G3197">
        <v>2</v>
      </c>
      <c r="H3197">
        <v>85</v>
      </c>
      <c r="I3197">
        <v>5</v>
      </c>
      <c r="J3197">
        <v>1</v>
      </c>
      <c r="K3197">
        <v>4</v>
      </c>
      <c r="L3197">
        <v>7</v>
      </c>
      <c r="M3197">
        <v>3</v>
      </c>
      <c r="N3197">
        <v>3</v>
      </c>
      <c r="O3197">
        <v>5</v>
      </c>
      <c r="P3197">
        <v>2</v>
      </c>
      <c r="Q3197">
        <v>5.8000000000000003E-2</v>
      </c>
      <c r="R3197">
        <v>-1</v>
      </c>
      <c r="S3197">
        <v>2</v>
      </c>
      <c r="T3197">
        <v>-1</v>
      </c>
      <c r="U3197">
        <v>85.4</v>
      </c>
      <c r="V3197">
        <v>-1</v>
      </c>
      <c r="W3197">
        <v>0.91900000000000004</v>
      </c>
      <c r="X3197">
        <v>2</v>
      </c>
      <c r="Y3197">
        <v>3</v>
      </c>
      <c r="Z3197">
        <f>IF(AND(MIN(data!D3197:'data'!K3197, data!M3197:'data'!Y3197)&gt;=0, IF(data!L3197&lt;0, FALSE, data!L3197&lt;=95),COUNTA(data!D3197:'data'!Y3197)=22), 1, 0)</f>
        <v>0</v>
      </c>
      <c r="AA3197">
        <f>IF(data!D3197=3, IF(COUNTIFS(data!A:A, data!A3197, data!G:G, "&lt;&gt;2")=0, 1, 0), 0)</f>
        <v>0</v>
      </c>
      <c r="AB3197">
        <f>IF(AND(data!G3197=2, COUNTIFS(data!A:A, data!A3197, data!G:G, 2) = data!D3197), 1, 0)</f>
        <v>1</v>
      </c>
      <c r="AC3197">
        <f>IF(AB3197=1, data!D3197, "0")</f>
        <v>1</v>
      </c>
    </row>
    <row r="3198" spans="1:29" x14ac:dyDescent="0.25">
      <c r="A3198" s="1">
        <v>357151</v>
      </c>
      <c r="B3198">
        <v>1</v>
      </c>
      <c r="C3198" s="1" t="s">
        <v>3219</v>
      </c>
      <c r="D3198">
        <v>4</v>
      </c>
      <c r="E3198">
        <v>5</v>
      </c>
      <c r="F3198">
        <v>26</v>
      </c>
      <c r="G3198">
        <v>1</v>
      </c>
      <c r="H3198">
        <v>35</v>
      </c>
      <c r="I3198">
        <v>2</v>
      </c>
      <c r="J3198">
        <v>1</v>
      </c>
      <c r="K3198">
        <v>4</v>
      </c>
      <c r="L3198">
        <v>11</v>
      </c>
      <c r="M3198">
        <v>1</v>
      </c>
      <c r="N3198">
        <v>1</v>
      </c>
      <c r="O3198">
        <v>5</v>
      </c>
      <c r="P3198">
        <v>1</v>
      </c>
      <c r="Q3198">
        <v>7.5850000000000097</v>
      </c>
      <c r="R3198">
        <v>-1</v>
      </c>
      <c r="S3198">
        <v>0</v>
      </c>
      <c r="T3198">
        <v>174.5</v>
      </c>
      <c r="U3198">
        <v>86.7</v>
      </c>
      <c r="V3198">
        <v>28.472999999999999</v>
      </c>
      <c r="W3198">
        <v>0.92100000000000004</v>
      </c>
      <c r="X3198">
        <v>-8</v>
      </c>
      <c r="Y3198">
        <v>1</v>
      </c>
      <c r="Z3198">
        <f>IF(AND(MIN(data!D3198:'data'!K3198, data!M3198:'data'!Y3198)&gt;=0, IF(data!L3198&lt;0, FALSE, data!L3198&lt;=95),COUNTA(data!D3198:'data'!Y3198)=22), 1, 0)</f>
        <v>0</v>
      </c>
      <c r="AA3198">
        <f>IF(data!D3198=3, IF(COUNTIFS(data!A:A, data!A3198, data!G:G, "&lt;&gt;2")=0, 1, 0), 0)</f>
        <v>0</v>
      </c>
      <c r="AB3198">
        <f>IF(AND(data!G3198=2, COUNTIFS(data!A:A, data!A3198, data!G:G, 2) = data!D3198), 1, 0)</f>
        <v>0</v>
      </c>
      <c r="AC3198" t="str">
        <f>IF(AB3198=1, data!D3198, "0")</f>
        <v>0</v>
      </c>
    </row>
    <row r="3199" spans="1:29" x14ac:dyDescent="0.25">
      <c r="A3199" s="1">
        <v>357151</v>
      </c>
      <c r="B3199">
        <v>2</v>
      </c>
      <c r="C3199" s="1" t="s">
        <v>3220</v>
      </c>
      <c r="D3199">
        <v>4</v>
      </c>
      <c r="E3199">
        <v>5</v>
      </c>
      <c r="F3199">
        <v>26</v>
      </c>
      <c r="G3199">
        <v>2</v>
      </c>
      <c r="H3199">
        <v>35</v>
      </c>
      <c r="I3199">
        <v>2</v>
      </c>
      <c r="J3199">
        <v>1</v>
      </c>
      <c r="K3199">
        <v>4</v>
      </c>
      <c r="L3199">
        <v>11</v>
      </c>
      <c r="M3199">
        <v>2</v>
      </c>
      <c r="N3199">
        <v>1</v>
      </c>
      <c r="O3199">
        <v>5</v>
      </c>
      <c r="P3199">
        <v>1</v>
      </c>
      <c r="Q3199">
        <v>3</v>
      </c>
      <c r="R3199">
        <v>-1</v>
      </c>
      <c r="S3199">
        <v>0</v>
      </c>
      <c r="T3199">
        <v>163.5</v>
      </c>
      <c r="U3199">
        <v>-1</v>
      </c>
      <c r="V3199">
        <v>-1</v>
      </c>
      <c r="W3199">
        <v>0.86799999999999999</v>
      </c>
      <c r="X3199">
        <v>-8</v>
      </c>
      <c r="Y3199">
        <v>1</v>
      </c>
      <c r="Z3199">
        <f>IF(AND(MIN(data!D3199:'data'!K3199, data!M3199:'data'!Y3199)&gt;=0, IF(data!L3199&lt;0, FALSE, data!L3199&lt;=95),COUNTA(data!D3199:'data'!Y3199)=22), 1, 0)</f>
        <v>0</v>
      </c>
      <c r="AA3199">
        <f>IF(data!D3199=3, IF(COUNTIFS(data!A:A, data!A3199, data!G:G, "&lt;&gt;2")=0, 1, 0), 0)</f>
        <v>0</v>
      </c>
      <c r="AB3199">
        <f>IF(AND(data!G3199=2, COUNTIFS(data!A:A, data!A3199, data!G:G, 2) = data!D3199), 1, 0)</f>
        <v>0</v>
      </c>
      <c r="AC3199" t="str">
        <f>IF(AB3199=1, data!D3199, "0")</f>
        <v>0</v>
      </c>
    </row>
    <row r="3200" spans="1:29" x14ac:dyDescent="0.25">
      <c r="A3200" s="1">
        <v>357151</v>
      </c>
      <c r="B3200">
        <v>3</v>
      </c>
      <c r="C3200" s="1" t="s">
        <v>3221</v>
      </c>
      <c r="D3200">
        <v>4</v>
      </c>
      <c r="E3200">
        <v>5</v>
      </c>
      <c r="F3200">
        <v>26</v>
      </c>
      <c r="G3200">
        <v>2</v>
      </c>
      <c r="H3200">
        <v>6</v>
      </c>
      <c r="I3200">
        <v>-1</v>
      </c>
      <c r="J3200">
        <v>1</v>
      </c>
      <c r="K3200">
        <v>-1</v>
      </c>
      <c r="L3200">
        <v>11</v>
      </c>
      <c r="M3200">
        <v>1</v>
      </c>
      <c r="N3200">
        <v>-1</v>
      </c>
      <c r="O3200">
        <v>-1</v>
      </c>
      <c r="P3200">
        <v>-1</v>
      </c>
      <c r="Q3200">
        <v>-1</v>
      </c>
      <c r="R3200">
        <v>-1</v>
      </c>
      <c r="S3200">
        <v>-2</v>
      </c>
      <c r="T3200">
        <v>120.1</v>
      </c>
      <c r="U3200">
        <v>-1</v>
      </c>
      <c r="V3200">
        <v>-1</v>
      </c>
      <c r="W3200">
        <v>-1</v>
      </c>
      <c r="X3200">
        <v>-2</v>
      </c>
      <c r="Y3200">
        <v>-2</v>
      </c>
      <c r="Z3200">
        <f>IF(AND(MIN(data!D3200:'data'!K3200, data!M3200:'data'!Y3200)&gt;=0, IF(data!L3200&lt;0, FALSE, data!L3200&lt;=95),COUNTA(data!D3200:'data'!Y3200)=22), 1, 0)</f>
        <v>0</v>
      </c>
      <c r="AA3200">
        <f>IF(data!D3200=3, IF(COUNTIFS(data!A:A, data!A3200, data!G:G, "&lt;&gt;2")=0, 1, 0), 0)</f>
        <v>0</v>
      </c>
      <c r="AB3200">
        <f>IF(AND(data!G3200=2, COUNTIFS(data!A:A, data!A3200, data!G:G, 2) = data!D3200), 1, 0)</f>
        <v>0</v>
      </c>
      <c r="AC3200" t="str">
        <f>IF(AB3200=1, data!D3200, "0")</f>
        <v>0</v>
      </c>
    </row>
    <row r="3201" spans="1:29" x14ac:dyDescent="0.25">
      <c r="A3201" s="1">
        <v>357151</v>
      </c>
      <c r="B3201">
        <v>4</v>
      </c>
      <c r="C3201" s="1" t="s">
        <v>3222</v>
      </c>
      <c r="D3201">
        <v>4</v>
      </c>
      <c r="E3201">
        <v>5</v>
      </c>
      <c r="F3201">
        <v>26</v>
      </c>
      <c r="G3201">
        <v>1</v>
      </c>
      <c r="H3201">
        <v>3</v>
      </c>
      <c r="I3201">
        <v>-1</v>
      </c>
      <c r="J3201">
        <v>1</v>
      </c>
      <c r="K3201">
        <v>-1</v>
      </c>
      <c r="L3201">
        <v>11</v>
      </c>
      <c r="M3201">
        <v>1</v>
      </c>
      <c r="N3201">
        <v>-1</v>
      </c>
      <c r="O3201">
        <v>-1</v>
      </c>
      <c r="P3201">
        <v>-1</v>
      </c>
      <c r="Q3201">
        <v>-1</v>
      </c>
      <c r="R3201">
        <v>-1</v>
      </c>
      <c r="S3201">
        <v>-2</v>
      </c>
      <c r="T3201">
        <v>94</v>
      </c>
      <c r="U3201">
        <v>-1</v>
      </c>
      <c r="V3201">
        <v>-1</v>
      </c>
      <c r="W3201">
        <v>-1</v>
      </c>
      <c r="X3201">
        <v>-2</v>
      </c>
      <c r="Y3201">
        <v>-2</v>
      </c>
      <c r="Z3201">
        <f>IF(AND(MIN(data!D3201:'data'!K3201, data!M3201:'data'!Y3201)&gt;=0, IF(data!L3201&lt;0, FALSE, data!L3201&lt;=95),COUNTA(data!D3201:'data'!Y3201)=22), 1, 0)</f>
        <v>0</v>
      </c>
      <c r="AA3201">
        <f>IF(data!D3201=3, IF(COUNTIFS(data!A:A, data!A3201, data!G:G, "&lt;&gt;2")=0, 1, 0), 0)</f>
        <v>0</v>
      </c>
      <c r="AB3201">
        <f>IF(AND(data!G3201=2, COUNTIFS(data!A:A, data!A3201, data!G:G, 2) = data!D3201), 1, 0)</f>
        <v>0</v>
      </c>
      <c r="AC3201" t="str">
        <f>IF(AB3201=1, data!D3201, "0")</f>
        <v>0</v>
      </c>
    </row>
    <row r="3202" spans="1:29" x14ac:dyDescent="0.25">
      <c r="A3202" s="1">
        <v>357181</v>
      </c>
      <c r="B3202">
        <v>1</v>
      </c>
      <c r="C3202" s="1" t="s">
        <v>3223</v>
      </c>
      <c r="D3202">
        <v>1</v>
      </c>
      <c r="E3202">
        <v>5</v>
      </c>
      <c r="F3202">
        <v>26</v>
      </c>
      <c r="G3202">
        <v>1</v>
      </c>
      <c r="H3202">
        <v>49</v>
      </c>
      <c r="I3202">
        <v>4</v>
      </c>
      <c r="J3202">
        <v>1</v>
      </c>
      <c r="K3202">
        <v>1</v>
      </c>
      <c r="L3202">
        <v>10</v>
      </c>
      <c r="M3202">
        <v>2</v>
      </c>
      <c r="N3202">
        <v>1</v>
      </c>
      <c r="O3202">
        <v>5</v>
      </c>
      <c r="P3202">
        <v>1</v>
      </c>
      <c r="Q3202">
        <v>5.3639999999999999</v>
      </c>
      <c r="R3202">
        <v>-1</v>
      </c>
      <c r="S3202">
        <v>0</v>
      </c>
      <c r="T3202">
        <v>159.80000000000001</v>
      </c>
      <c r="U3202">
        <v>114.8</v>
      </c>
      <c r="V3202">
        <v>44.956000000000003</v>
      </c>
      <c r="W3202">
        <v>0.85499999999999998</v>
      </c>
      <c r="X3202">
        <v>2</v>
      </c>
      <c r="Y3202">
        <v>3</v>
      </c>
      <c r="Z3202">
        <f>IF(AND(MIN(data!D3202:'data'!K3202, data!M3202:'data'!Y3202)&gt;=0, IF(data!L3202&lt;0, FALSE, data!L3202&lt;=95),COUNTA(data!D3202:'data'!Y3202)=22), 1, 0)</f>
        <v>0</v>
      </c>
      <c r="AA3202">
        <f>IF(data!D3202=3, IF(COUNTIFS(data!A:A, data!A3202, data!G:G, "&lt;&gt;2")=0, 1, 0), 0)</f>
        <v>0</v>
      </c>
      <c r="AB3202">
        <f>IF(AND(data!G3202=2, COUNTIFS(data!A:A, data!A3202, data!G:G, 2) = data!D3202), 1, 0)</f>
        <v>0</v>
      </c>
      <c r="AC3202" t="str">
        <f>IF(AB3202=1, data!D3202, "0")</f>
        <v>0</v>
      </c>
    </row>
    <row r="3203" spans="1:29" x14ac:dyDescent="0.25">
      <c r="A3203" s="1">
        <v>357251</v>
      </c>
      <c r="B3203">
        <v>1</v>
      </c>
      <c r="C3203" s="1" t="s">
        <v>3224</v>
      </c>
      <c r="D3203">
        <v>4</v>
      </c>
      <c r="E3203">
        <v>5</v>
      </c>
      <c r="F3203">
        <v>26</v>
      </c>
      <c r="G3203">
        <v>1</v>
      </c>
      <c r="H3203">
        <v>34</v>
      </c>
      <c r="I3203">
        <v>2</v>
      </c>
      <c r="J3203">
        <v>1</v>
      </c>
      <c r="K3203">
        <v>4</v>
      </c>
      <c r="L3203">
        <v>8</v>
      </c>
      <c r="M3203">
        <v>2</v>
      </c>
      <c r="N3203">
        <v>4</v>
      </c>
      <c r="O3203">
        <v>1</v>
      </c>
      <c r="P3203">
        <v>1</v>
      </c>
      <c r="Q3203">
        <v>28.116</v>
      </c>
      <c r="R3203">
        <v>-1</v>
      </c>
      <c r="S3203">
        <v>0</v>
      </c>
      <c r="T3203">
        <v>169.7</v>
      </c>
      <c r="U3203">
        <v>67.900000000000006</v>
      </c>
      <c r="V3203">
        <v>23.577999999999999</v>
      </c>
      <c r="W3203">
        <v>-1</v>
      </c>
      <c r="X3203">
        <v>1</v>
      </c>
      <c r="Y3203">
        <v>3</v>
      </c>
      <c r="Z3203">
        <f>IF(AND(MIN(data!D3203:'data'!K3203, data!M3203:'data'!Y3203)&gt;=0, IF(data!L3203&lt;0, FALSE, data!L3203&lt;=95),COUNTA(data!D3203:'data'!Y3203)=22), 1, 0)</f>
        <v>0</v>
      </c>
      <c r="AA3203">
        <f>IF(data!D3203=3, IF(COUNTIFS(data!A:A, data!A3203, data!G:G, "&lt;&gt;2")=0, 1, 0), 0)</f>
        <v>0</v>
      </c>
      <c r="AB3203">
        <f>IF(AND(data!G3203=2, COUNTIFS(data!A:A, data!A3203, data!G:G, 2) = data!D3203), 1, 0)</f>
        <v>0</v>
      </c>
      <c r="AC3203" t="str">
        <f>IF(AB3203=1, data!D3203, "0")</f>
        <v>0</v>
      </c>
    </row>
    <row r="3204" spans="1:29" x14ac:dyDescent="0.25">
      <c r="A3204" s="1">
        <v>357251</v>
      </c>
      <c r="B3204">
        <v>2</v>
      </c>
      <c r="C3204" s="1" t="s">
        <v>3225</v>
      </c>
      <c r="D3204">
        <v>4</v>
      </c>
      <c r="E3204">
        <v>5</v>
      </c>
      <c r="F3204">
        <v>26</v>
      </c>
      <c r="G3204">
        <v>2</v>
      </c>
      <c r="H3204">
        <v>32</v>
      </c>
      <c r="I3204">
        <v>2</v>
      </c>
      <c r="J3204">
        <v>1</v>
      </c>
      <c r="K3204">
        <v>4</v>
      </c>
      <c r="L3204">
        <v>8</v>
      </c>
      <c r="M3204">
        <v>1</v>
      </c>
      <c r="N3204">
        <v>4</v>
      </c>
      <c r="O3204">
        <v>2</v>
      </c>
      <c r="P3204">
        <v>2</v>
      </c>
      <c r="Q3204">
        <v>0</v>
      </c>
      <c r="R3204">
        <v>-1</v>
      </c>
      <c r="S3204">
        <v>2</v>
      </c>
      <c r="T3204">
        <v>163</v>
      </c>
      <c r="U3204">
        <v>-1</v>
      </c>
      <c r="V3204">
        <v>-1</v>
      </c>
      <c r="W3204">
        <v>0.81100000000000005</v>
      </c>
      <c r="X3204">
        <v>2</v>
      </c>
      <c r="Y3204">
        <v>2</v>
      </c>
      <c r="Z3204">
        <f>IF(AND(MIN(data!D3204:'data'!K3204, data!M3204:'data'!Y3204)&gt;=0, IF(data!L3204&lt;0, FALSE, data!L3204&lt;=95),COUNTA(data!D3204:'data'!Y3204)=22), 1, 0)</f>
        <v>0</v>
      </c>
      <c r="AA3204">
        <f>IF(data!D3204=3, IF(COUNTIFS(data!A:A, data!A3204, data!G:G, "&lt;&gt;2")=0, 1, 0), 0)</f>
        <v>0</v>
      </c>
      <c r="AB3204">
        <f>IF(AND(data!G3204=2, COUNTIFS(data!A:A, data!A3204, data!G:G, 2) = data!D3204), 1, 0)</f>
        <v>0</v>
      </c>
      <c r="AC3204" t="str">
        <f>IF(AB3204=1, data!D3204, "0")</f>
        <v>0</v>
      </c>
    </row>
    <row r="3205" spans="1:29" x14ac:dyDescent="0.25">
      <c r="A3205" s="1">
        <v>357251</v>
      </c>
      <c r="B3205">
        <v>3</v>
      </c>
      <c r="C3205" s="1" t="s">
        <v>3226</v>
      </c>
      <c r="D3205">
        <v>4</v>
      </c>
      <c r="E3205">
        <v>5</v>
      </c>
      <c r="F3205">
        <v>26</v>
      </c>
      <c r="G3205">
        <v>1</v>
      </c>
      <c r="H3205">
        <v>11</v>
      </c>
      <c r="I3205">
        <v>-1</v>
      </c>
      <c r="J3205">
        <v>1</v>
      </c>
      <c r="K3205">
        <v>-1</v>
      </c>
      <c r="L3205">
        <v>8</v>
      </c>
      <c r="M3205">
        <v>1</v>
      </c>
      <c r="N3205">
        <v>-1</v>
      </c>
      <c r="O3205">
        <v>-1</v>
      </c>
      <c r="P3205">
        <v>-1</v>
      </c>
      <c r="Q3205">
        <v>-1</v>
      </c>
      <c r="R3205">
        <v>-1</v>
      </c>
      <c r="S3205">
        <v>-2</v>
      </c>
      <c r="T3205">
        <v>146.19999999999999</v>
      </c>
      <c r="U3205">
        <v>40.5</v>
      </c>
      <c r="V3205">
        <v>18.948</v>
      </c>
      <c r="W3205">
        <v>-1</v>
      </c>
      <c r="X3205">
        <v>-8</v>
      </c>
      <c r="Y3205">
        <v>3</v>
      </c>
      <c r="Z3205">
        <f>IF(AND(MIN(data!D3205:'data'!K3205, data!M3205:'data'!Y3205)&gt;=0, IF(data!L3205&lt;0, FALSE, data!L3205&lt;=95),COUNTA(data!D3205:'data'!Y3205)=22), 1, 0)</f>
        <v>0</v>
      </c>
      <c r="AA3205">
        <f>IF(data!D3205=3, IF(COUNTIFS(data!A:A, data!A3205, data!G:G, "&lt;&gt;2")=0, 1, 0), 0)</f>
        <v>0</v>
      </c>
      <c r="AB3205">
        <f>IF(AND(data!G3205=2, COUNTIFS(data!A:A, data!A3205, data!G:G, 2) = data!D3205), 1, 0)</f>
        <v>0</v>
      </c>
      <c r="AC3205" t="str">
        <f>IF(AB3205=1, data!D3205, "0")</f>
        <v>0</v>
      </c>
    </row>
    <row r="3206" spans="1:29" x14ac:dyDescent="0.25">
      <c r="A3206" s="1">
        <v>357251</v>
      </c>
      <c r="B3206">
        <v>4</v>
      </c>
      <c r="C3206" s="1" t="s">
        <v>3227</v>
      </c>
      <c r="D3206">
        <v>4</v>
      </c>
      <c r="E3206">
        <v>5</v>
      </c>
      <c r="F3206">
        <v>26</v>
      </c>
      <c r="G3206">
        <v>1</v>
      </c>
      <c r="H3206">
        <v>9</v>
      </c>
      <c r="I3206">
        <v>-1</v>
      </c>
      <c r="J3206">
        <v>1</v>
      </c>
      <c r="K3206">
        <v>-1</v>
      </c>
      <c r="L3206">
        <v>8</v>
      </c>
      <c r="M3206">
        <v>1</v>
      </c>
      <c r="N3206">
        <v>-1</v>
      </c>
      <c r="O3206">
        <v>-1</v>
      </c>
      <c r="P3206">
        <v>-1</v>
      </c>
      <c r="Q3206">
        <v>-1</v>
      </c>
      <c r="R3206">
        <v>-1</v>
      </c>
      <c r="S3206">
        <v>-2</v>
      </c>
      <c r="T3206">
        <v>129.9</v>
      </c>
      <c r="U3206">
        <v>30.1</v>
      </c>
      <c r="V3206">
        <v>17.838000000000001</v>
      </c>
      <c r="W3206">
        <v>-1</v>
      </c>
      <c r="X3206">
        <v>3</v>
      </c>
      <c r="Y3206">
        <v>1</v>
      </c>
      <c r="Z3206">
        <f>IF(AND(MIN(data!D3206:'data'!K3206, data!M3206:'data'!Y3206)&gt;=0, IF(data!L3206&lt;0, FALSE, data!L3206&lt;=95),COUNTA(data!D3206:'data'!Y3206)=22), 1, 0)</f>
        <v>0</v>
      </c>
      <c r="AA3206">
        <f>IF(data!D3206=3, IF(COUNTIFS(data!A:A, data!A3206, data!G:G, "&lt;&gt;2")=0, 1, 0), 0)</f>
        <v>0</v>
      </c>
      <c r="AB3206">
        <f>IF(AND(data!G3206=2, COUNTIFS(data!A:A, data!A3206, data!G:G, 2) = data!D3206), 1, 0)</f>
        <v>0</v>
      </c>
      <c r="AC3206" t="str">
        <f>IF(AB3206=1, data!D3206, "0")</f>
        <v>0</v>
      </c>
    </row>
    <row r="3207" spans="1:29" x14ac:dyDescent="0.25">
      <c r="A3207" s="1">
        <v>357271</v>
      </c>
      <c r="B3207">
        <v>1</v>
      </c>
      <c r="C3207" s="1" t="s">
        <v>3228</v>
      </c>
      <c r="D3207">
        <v>4</v>
      </c>
      <c r="E3207">
        <v>5</v>
      </c>
      <c r="F3207">
        <v>26</v>
      </c>
      <c r="G3207">
        <v>1</v>
      </c>
      <c r="H3207">
        <v>41</v>
      </c>
      <c r="I3207">
        <v>2</v>
      </c>
      <c r="J3207">
        <v>1</v>
      </c>
      <c r="K3207">
        <v>2</v>
      </c>
      <c r="L3207">
        <v>20</v>
      </c>
      <c r="M3207">
        <v>1</v>
      </c>
      <c r="N3207">
        <v>1</v>
      </c>
      <c r="O3207">
        <v>5</v>
      </c>
      <c r="P3207">
        <v>1</v>
      </c>
      <c r="Q3207">
        <v>13.91</v>
      </c>
      <c r="R3207">
        <v>-1</v>
      </c>
      <c r="S3207">
        <v>0</v>
      </c>
      <c r="T3207">
        <v>175.5</v>
      </c>
      <c r="U3207">
        <v>81.8</v>
      </c>
      <c r="V3207">
        <v>26.558</v>
      </c>
      <c r="W3207">
        <v>0.88600000000000001</v>
      </c>
      <c r="X3207">
        <v>1</v>
      </c>
      <c r="Y3207">
        <v>3</v>
      </c>
      <c r="Z3207">
        <f>IF(AND(MIN(data!D3207:'data'!K3207, data!M3207:'data'!Y3207)&gt;=0, IF(data!L3207&lt;0, FALSE, data!L3207&lt;=95),COUNTA(data!D3207:'data'!Y3207)=22), 1, 0)</f>
        <v>0</v>
      </c>
      <c r="AA3207">
        <f>IF(data!D3207=3, IF(COUNTIFS(data!A:A, data!A3207, data!G:G, "&lt;&gt;2")=0, 1, 0), 0)</f>
        <v>0</v>
      </c>
      <c r="AB3207">
        <f>IF(AND(data!G3207=2, COUNTIFS(data!A:A, data!A3207, data!G:G, 2) = data!D3207), 1, 0)</f>
        <v>0</v>
      </c>
      <c r="AC3207" t="str">
        <f>IF(AB3207=1, data!D3207, "0")</f>
        <v>0</v>
      </c>
    </row>
    <row r="3208" spans="1:29" x14ac:dyDescent="0.25">
      <c r="A3208" s="1">
        <v>357271</v>
      </c>
      <c r="B3208">
        <v>2</v>
      </c>
      <c r="C3208" s="1" t="s">
        <v>3229</v>
      </c>
      <c r="D3208">
        <v>4</v>
      </c>
      <c r="E3208">
        <v>5</v>
      </c>
      <c r="F3208">
        <v>26</v>
      </c>
      <c r="G3208">
        <v>2</v>
      </c>
      <c r="H3208">
        <v>41</v>
      </c>
      <c r="I3208">
        <v>2</v>
      </c>
      <c r="J3208">
        <v>1</v>
      </c>
      <c r="K3208">
        <v>1</v>
      </c>
      <c r="L3208">
        <v>20</v>
      </c>
      <c r="M3208">
        <v>1</v>
      </c>
      <c r="N3208">
        <v>1</v>
      </c>
      <c r="O3208">
        <v>5</v>
      </c>
      <c r="P3208">
        <v>1</v>
      </c>
      <c r="Q3208">
        <v>8.8840000000000003</v>
      </c>
      <c r="R3208">
        <v>-1</v>
      </c>
      <c r="S3208">
        <v>0</v>
      </c>
      <c r="T3208">
        <v>165.1</v>
      </c>
      <c r="U3208">
        <v>65.099999999999994</v>
      </c>
      <c r="V3208">
        <v>23.882999999999999</v>
      </c>
      <c r="W3208">
        <v>0.77</v>
      </c>
      <c r="X3208">
        <v>2</v>
      </c>
      <c r="Y3208">
        <v>1</v>
      </c>
      <c r="Z3208">
        <f>IF(AND(MIN(data!D3208:'data'!K3208, data!M3208:'data'!Y3208)&gt;=0, IF(data!L3208&lt;0, FALSE, data!L3208&lt;=95),COUNTA(data!D3208:'data'!Y3208)=22), 1, 0)</f>
        <v>0</v>
      </c>
      <c r="AA3208">
        <f>IF(data!D3208=3, IF(COUNTIFS(data!A:A, data!A3208, data!G:G, "&lt;&gt;2")=0, 1, 0), 0)</f>
        <v>0</v>
      </c>
      <c r="AB3208">
        <f>IF(AND(data!G3208=2, COUNTIFS(data!A:A, data!A3208, data!G:G, 2) = data!D3208), 1, 0)</f>
        <v>0</v>
      </c>
      <c r="AC3208" t="str">
        <f>IF(AB3208=1, data!D3208, "0")</f>
        <v>0</v>
      </c>
    </row>
    <row r="3209" spans="1:29" x14ac:dyDescent="0.25">
      <c r="A3209" s="1">
        <v>357271</v>
      </c>
      <c r="B3209">
        <v>3</v>
      </c>
      <c r="C3209" s="1" t="s">
        <v>3230</v>
      </c>
      <c r="D3209">
        <v>4</v>
      </c>
      <c r="E3209">
        <v>5</v>
      </c>
      <c r="F3209">
        <v>26</v>
      </c>
      <c r="G3209">
        <v>1</v>
      </c>
      <c r="H3209">
        <v>7</v>
      </c>
      <c r="I3209">
        <v>-1</v>
      </c>
      <c r="J3209">
        <v>1</v>
      </c>
      <c r="K3209">
        <v>-1</v>
      </c>
      <c r="L3209">
        <v>20</v>
      </c>
      <c r="M3209">
        <v>1</v>
      </c>
      <c r="N3209">
        <v>-1</v>
      </c>
      <c r="O3209">
        <v>-1</v>
      </c>
      <c r="P3209">
        <v>-1</v>
      </c>
      <c r="Q3209">
        <v>-1</v>
      </c>
      <c r="R3209">
        <v>-1</v>
      </c>
      <c r="S3209">
        <v>-2</v>
      </c>
      <c r="T3209">
        <v>115.1</v>
      </c>
      <c r="U3209">
        <v>21.6</v>
      </c>
      <c r="V3209">
        <v>16.303999999999998</v>
      </c>
      <c r="W3209">
        <v>-1</v>
      </c>
      <c r="X3209">
        <v>-2</v>
      </c>
      <c r="Y3209">
        <v>-2</v>
      </c>
      <c r="Z3209">
        <f>IF(AND(MIN(data!D3209:'data'!K3209, data!M3209:'data'!Y3209)&gt;=0, IF(data!L3209&lt;0, FALSE, data!L3209&lt;=95),COUNTA(data!D3209:'data'!Y3209)=22), 1, 0)</f>
        <v>0</v>
      </c>
      <c r="AA3209">
        <f>IF(data!D3209=3, IF(COUNTIFS(data!A:A, data!A3209, data!G:G, "&lt;&gt;2")=0, 1, 0), 0)</f>
        <v>0</v>
      </c>
      <c r="AB3209">
        <f>IF(AND(data!G3209=2, COUNTIFS(data!A:A, data!A3209, data!G:G, 2) = data!D3209), 1, 0)</f>
        <v>0</v>
      </c>
      <c r="AC3209" t="str">
        <f>IF(AB3209=1, data!D3209, "0")</f>
        <v>0</v>
      </c>
    </row>
    <row r="3210" spans="1:29" x14ac:dyDescent="0.25">
      <c r="A3210" s="1">
        <v>357271</v>
      </c>
      <c r="B3210">
        <v>4</v>
      </c>
      <c r="C3210" s="1" t="s">
        <v>3231</v>
      </c>
      <c r="D3210">
        <v>4</v>
      </c>
      <c r="E3210">
        <v>5</v>
      </c>
      <c r="F3210">
        <v>26</v>
      </c>
      <c r="G3210">
        <v>1</v>
      </c>
      <c r="H3210">
        <v>4</v>
      </c>
      <c r="I3210">
        <v>-1</v>
      </c>
      <c r="J3210">
        <v>1</v>
      </c>
      <c r="K3210">
        <v>-1</v>
      </c>
      <c r="L3210">
        <v>20</v>
      </c>
      <c r="M3210">
        <v>1</v>
      </c>
      <c r="N3210">
        <v>-1</v>
      </c>
      <c r="O3210">
        <v>-1</v>
      </c>
      <c r="P3210">
        <v>-1</v>
      </c>
      <c r="Q3210">
        <v>-1</v>
      </c>
      <c r="R3210">
        <v>-1</v>
      </c>
      <c r="S3210">
        <v>-2</v>
      </c>
      <c r="T3210">
        <v>107.4</v>
      </c>
      <c r="U3210">
        <v>20.399999999999999</v>
      </c>
      <c r="V3210">
        <v>17.686</v>
      </c>
      <c r="W3210">
        <v>-1</v>
      </c>
      <c r="X3210">
        <v>-2</v>
      </c>
      <c r="Y3210">
        <v>-2</v>
      </c>
      <c r="Z3210">
        <f>IF(AND(MIN(data!D3210:'data'!K3210, data!M3210:'data'!Y3210)&gt;=0, IF(data!L3210&lt;0, FALSE, data!L3210&lt;=95),COUNTA(data!D3210:'data'!Y3210)=22), 1, 0)</f>
        <v>0</v>
      </c>
      <c r="AA3210">
        <f>IF(data!D3210=3, IF(COUNTIFS(data!A:A, data!A3210, data!G:G, "&lt;&gt;2")=0, 1, 0), 0)</f>
        <v>0</v>
      </c>
      <c r="AB3210">
        <f>IF(AND(data!G3210=2, COUNTIFS(data!A:A, data!A3210, data!G:G, 2) = data!D3210), 1, 0)</f>
        <v>0</v>
      </c>
      <c r="AC3210" t="str">
        <f>IF(AB3210=1, data!D3210, "0")</f>
        <v>0</v>
      </c>
    </row>
    <row r="3211" spans="1:29" x14ac:dyDescent="0.25">
      <c r="A3211" s="1">
        <v>357341</v>
      </c>
      <c r="B3211">
        <v>1</v>
      </c>
      <c r="C3211" s="1" t="s">
        <v>3232</v>
      </c>
      <c r="D3211">
        <v>4</v>
      </c>
      <c r="E3211">
        <v>5</v>
      </c>
      <c r="F3211">
        <v>26</v>
      </c>
      <c r="G3211">
        <v>2</v>
      </c>
      <c r="H3211">
        <v>50</v>
      </c>
      <c r="I3211">
        <v>2</v>
      </c>
      <c r="J3211">
        <v>1</v>
      </c>
      <c r="K3211">
        <v>1</v>
      </c>
      <c r="L3211">
        <v>16</v>
      </c>
      <c r="M3211">
        <v>2</v>
      </c>
      <c r="N3211">
        <v>1</v>
      </c>
      <c r="O3211">
        <v>5</v>
      </c>
      <c r="P3211">
        <v>1</v>
      </c>
      <c r="Q3211">
        <v>5.4329999999999998</v>
      </c>
      <c r="R3211">
        <v>-1</v>
      </c>
      <c r="S3211">
        <v>0</v>
      </c>
      <c r="T3211">
        <v>157.80000000000001</v>
      </c>
      <c r="U3211">
        <v>-1</v>
      </c>
      <c r="V3211">
        <v>-1</v>
      </c>
      <c r="W3211">
        <v>0.84599999999999997</v>
      </c>
      <c r="X3211">
        <v>1</v>
      </c>
      <c r="Y3211">
        <v>3</v>
      </c>
      <c r="Z3211">
        <f>IF(AND(MIN(data!D3211:'data'!K3211, data!M3211:'data'!Y3211)&gt;=0, IF(data!L3211&lt;0, FALSE, data!L3211&lt;=95),COUNTA(data!D3211:'data'!Y3211)=22), 1, 0)</f>
        <v>0</v>
      </c>
      <c r="AA3211">
        <f>IF(data!D3211=3, IF(COUNTIFS(data!A:A, data!A3211, data!G:G, "&lt;&gt;2")=0, 1, 0), 0)</f>
        <v>0</v>
      </c>
      <c r="AB3211">
        <f>IF(AND(data!G3211=2, COUNTIFS(data!A:A, data!A3211, data!G:G, 2) = data!D3211), 1, 0)</f>
        <v>0</v>
      </c>
      <c r="AC3211" t="str">
        <f>IF(AB3211=1, data!D3211, "0")</f>
        <v>0</v>
      </c>
    </row>
    <row r="3212" spans="1:29" x14ac:dyDescent="0.25">
      <c r="A3212" s="1">
        <v>357341</v>
      </c>
      <c r="B3212">
        <v>2</v>
      </c>
      <c r="C3212" s="1" t="s">
        <v>3233</v>
      </c>
      <c r="D3212">
        <v>4</v>
      </c>
      <c r="E3212">
        <v>5</v>
      </c>
      <c r="F3212">
        <v>26</v>
      </c>
      <c r="G3212">
        <v>1</v>
      </c>
      <c r="H3212">
        <v>47</v>
      </c>
      <c r="I3212">
        <v>2</v>
      </c>
      <c r="J3212">
        <v>1</v>
      </c>
      <c r="K3212">
        <v>3</v>
      </c>
      <c r="L3212">
        <v>16</v>
      </c>
      <c r="M3212">
        <v>2</v>
      </c>
      <c r="N3212">
        <v>1</v>
      </c>
      <c r="O3212">
        <v>5</v>
      </c>
      <c r="P3212">
        <v>1</v>
      </c>
      <c r="Q3212">
        <v>10.75</v>
      </c>
      <c r="R3212">
        <v>-1</v>
      </c>
      <c r="S3212">
        <v>0</v>
      </c>
      <c r="T3212">
        <v>172</v>
      </c>
      <c r="U3212">
        <v>-1</v>
      </c>
      <c r="V3212">
        <v>-1</v>
      </c>
      <c r="W3212">
        <v>0.93300000000000005</v>
      </c>
      <c r="X3212">
        <v>1</v>
      </c>
      <c r="Y3212">
        <v>1</v>
      </c>
      <c r="Z3212">
        <f>IF(AND(MIN(data!D3212:'data'!K3212, data!M3212:'data'!Y3212)&gt;=0, IF(data!L3212&lt;0, FALSE, data!L3212&lt;=95),COUNTA(data!D3212:'data'!Y3212)=22), 1, 0)</f>
        <v>0</v>
      </c>
      <c r="AA3212">
        <f>IF(data!D3212=3, IF(COUNTIFS(data!A:A, data!A3212, data!G:G, "&lt;&gt;2")=0, 1, 0), 0)</f>
        <v>0</v>
      </c>
      <c r="AB3212">
        <f>IF(AND(data!G3212=2, COUNTIFS(data!A:A, data!A3212, data!G:G, 2) = data!D3212), 1, 0)</f>
        <v>0</v>
      </c>
      <c r="AC3212" t="str">
        <f>IF(AB3212=1, data!D3212, "0")</f>
        <v>0</v>
      </c>
    </row>
    <row r="3213" spans="1:29" x14ac:dyDescent="0.25">
      <c r="A3213" s="1">
        <v>357341</v>
      </c>
      <c r="B3213">
        <v>3</v>
      </c>
      <c r="C3213" s="1" t="s">
        <v>3234</v>
      </c>
      <c r="D3213">
        <v>4</v>
      </c>
      <c r="E3213">
        <v>5</v>
      </c>
      <c r="F3213">
        <v>26</v>
      </c>
      <c r="G3213">
        <v>2</v>
      </c>
      <c r="H3213">
        <v>17</v>
      </c>
      <c r="I3213">
        <v>1</v>
      </c>
      <c r="J3213">
        <v>1</v>
      </c>
      <c r="K3213">
        <v>3</v>
      </c>
      <c r="L3213">
        <v>16</v>
      </c>
      <c r="M3213">
        <v>1</v>
      </c>
      <c r="N3213">
        <v>2</v>
      </c>
      <c r="O3213">
        <v>5</v>
      </c>
      <c r="P3213">
        <v>1</v>
      </c>
      <c r="Q3213">
        <v>8.3079999999999998</v>
      </c>
      <c r="R3213">
        <v>4</v>
      </c>
      <c r="S3213">
        <v>3</v>
      </c>
      <c r="T3213">
        <v>159.69999999999999</v>
      </c>
      <c r="U3213">
        <v>-1</v>
      </c>
      <c r="V3213">
        <v>-1</v>
      </c>
      <c r="W3213">
        <v>0.83899999999999997</v>
      </c>
      <c r="X3213">
        <v>1</v>
      </c>
      <c r="Y3213">
        <v>3</v>
      </c>
      <c r="Z3213">
        <f>IF(AND(MIN(data!D3213:'data'!K3213, data!M3213:'data'!Y3213)&gt;=0, IF(data!L3213&lt;0, FALSE, data!L3213&lt;=95),COUNTA(data!D3213:'data'!Y3213)=22), 1, 0)</f>
        <v>0</v>
      </c>
      <c r="AA3213">
        <f>IF(data!D3213=3, IF(COUNTIFS(data!A:A, data!A3213, data!G:G, "&lt;&gt;2")=0, 1, 0), 0)</f>
        <v>0</v>
      </c>
      <c r="AB3213">
        <f>IF(AND(data!G3213=2, COUNTIFS(data!A:A, data!A3213, data!G:G, 2) = data!D3213), 1, 0)</f>
        <v>0</v>
      </c>
      <c r="AC3213" t="str">
        <f>IF(AB3213=1, data!D3213, "0")</f>
        <v>0</v>
      </c>
    </row>
    <row r="3214" spans="1:29" x14ac:dyDescent="0.25">
      <c r="A3214" s="1">
        <v>357341</v>
      </c>
      <c r="B3214">
        <v>4</v>
      </c>
      <c r="C3214" s="1" t="s">
        <v>3235</v>
      </c>
      <c r="D3214">
        <v>4</v>
      </c>
      <c r="E3214">
        <v>5</v>
      </c>
      <c r="F3214">
        <v>26</v>
      </c>
      <c r="G3214">
        <v>1</v>
      </c>
      <c r="H3214">
        <v>14</v>
      </c>
      <c r="I3214">
        <v>-1</v>
      </c>
      <c r="J3214">
        <v>1</v>
      </c>
      <c r="K3214">
        <v>-1</v>
      </c>
      <c r="L3214">
        <v>16</v>
      </c>
      <c r="M3214">
        <v>1</v>
      </c>
      <c r="N3214">
        <v>-1</v>
      </c>
      <c r="O3214">
        <v>-1</v>
      </c>
      <c r="P3214">
        <v>-1</v>
      </c>
      <c r="Q3214">
        <v>-1</v>
      </c>
      <c r="R3214">
        <v>-1</v>
      </c>
      <c r="S3214">
        <v>0</v>
      </c>
      <c r="T3214">
        <v>161.1</v>
      </c>
      <c r="U3214">
        <v>-1</v>
      </c>
      <c r="V3214">
        <v>-1</v>
      </c>
      <c r="W3214">
        <v>-1</v>
      </c>
      <c r="X3214">
        <v>1</v>
      </c>
      <c r="Y3214">
        <v>3</v>
      </c>
      <c r="Z3214">
        <f>IF(AND(MIN(data!D3214:'data'!K3214, data!M3214:'data'!Y3214)&gt;=0, IF(data!L3214&lt;0, FALSE, data!L3214&lt;=95),COUNTA(data!D3214:'data'!Y3214)=22), 1, 0)</f>
        <v>0</v>
      </c>
      <c r="AA3214">
        <f>IF(data!D3214=3, IF(COUNTIFS(data!A:A, data!A3214, data!G:G, "&lt;&gt;2")=0, 1, 0), 0)</f>
        <v>0</v>
      </c>
      <c r="AB3214">
        <f>IF(AND(data!G3214=2, COUNTIFS(data!A:A, data!A3214, data!G:G, 2) = data!D3214), 1, 0)</f>
        <v>0</v>
      </c>
      <c r="AC3214" t="str">
        <f>IF(AB3214=1, data!D3214, "0")</f>
        <v>0</v>
      </c>
    </row>
    <row r="3215" spans="1:29" x14ac:dyDescent="0.25">
      <c r="A3215" s="1">
        <v>357351</v>
      </c>
      <c r="B3215">
        <v>1</v>
      </c>
      <c r="C3215" s="1" t="s">
        <v>3236</v>
      </c>
      <c r="D3215">
        <v>3</v>
      </c>
      <c r="E3215">
        <v>5</v>
      </c>
      <c r="F3215">
        <v>26</v>
      </c>
      <c r="G3215">
        <v>2</v>
      </c>
      <c r="H3215">
        <v>29</v>
      </c>
      <c r="I3215">
        <v>5</v>
      </c>
      <c r="J3215">
        <v>1</v>
      </c>
      <c r="K3215">
        <v>3</v>
      </c>
      <c r="L3215">
        <v>9</v>
      </c>
      <c r="M3215">
        <v>3</v>
      </c>
      <c r="N3215">
        <v>4</v>
      </c>
      <c r="O3215">
        <v>2</v>
      </c>
      <c r="P3215">
        <v>1</v>
      </c>
      <c r="Q3215">
        <v>5.508</v>
      </c>
      <c r="R3215">
        <v>-1</v>
      </c>
      <c r="S3215">
        <v>8</v>
      </c>
      <c r="T3215">
        <v>159</v>
      </c>
      <c r="U3215">
        <v>50.3</v>
      </c>
      <c r="V3215">
        <v>19.896000000000001</v>
      </c>
      <c r="W3215">
        <v>0.78900000000000003</v>
      </c>
      <c r="X3215">
        <v>-8</v>
      </c>
      <c r="Y3215">
        <v>3</v>
      </c>
      <c r="Z3215">
        <f>IF(AND(MIN(data!D3215:'data'!K3215, data!M3215:'data'!Y3215)&gt;=0, IF(data!L3215&lt;0, FALSE, data!L3215&lt;=95),COUNTA(data!D3215:'data'!Y3215)=22), 1, 0)</f>
        <v>0</v>
      </c>
      <c r="AA3215">
        <f>IF(data!D3215=3, IF(COUNTIFS(data!A:A, data!A3215, data!G:G, "&lt;&gt;2")=0, 1, 0), 0)</f>
        <v>0</v>
      </c>
      <c r="AB3215">
        <f>IF(AND(data!G3215=2, COUNTIFS(data!A:A, data!A3215, data!G:G, 2) = data!D3215), 1, 0)</f>
        <v>0</v>
      </c>
      <c r="AC3215" t="str">
        <f>IF(AB3215=1, data!D3215, "0")</f>
        <v>0</v>
      </c>
    </row>
    <row r="3216" spans="1:29" x14ac:dyDescent="0.25">
      <c r="A3216" s="1">
        <v>357351</v>
      </c>
      <c r="B3216">
        <v>2</v>
      </c>
      <c r="C3216" s="1" t="s">
        <v>3237</v>
      </c>
      <c r="D3216">
        <v>3</v>
      </c>
      <c r="E3216">
        <v>5</v>
      </c>
      <c r="F3216">
        <v>26</v>
      </c>
      <c r="G3216">
        <v>1</v>
      </c>
      <c r="H3216">
        <v>8</v>
      </c>
      <c r="I3216">
        <v>-1</v>
      </c>
      <c r="J3216">
        <v>1</v>
      </c>
      <c r="K3216">
        <v>-1</v>
      </c>
      <c r="L3216">
        <v>9</v>
      </c>
      <c r="M3216">
        <v>1</v>
      </c>
      <c r="N3216">
        <v>-1</v>
      </c>
      <c r="O3216">
        <v>-1</v>
      </c>
      <c r="P3216">
        <v>-1</v>
      </c>
      <c r="Q3216">
        <v>-1</v>
      </c>
      <c r="R3216">
        <v>-1</v>
      </c>
      <c r="S3216">
        <v>-2</v>
      </c>
      <c r="T3216">
        <v>124.7</v>
      </c>
      <c r="U3216">
        <v>25.8</v>
      </c>
      <c r="V3216">
        <v>16.591999999999999</v>
      </c>
      <c r="W3216">
        <v>-1</v>
      </c>
      <c r="X3216">
        <v>-8</v>
      </c>
      <c r="Y3216">
        <v>3</v>
      </c>
      <c r="Z3216">
        <f>IF(AND(MIN(data!D3216:'data'!K3216, data!M3216:'data'!Y3216)&gt;=0, IF(data!L3216&lt;0, FALSE, data!L3216&lt;=95),COUNTA(data!D3216:'data'!Y3216)=22), 1, 0)</f>
        <v>0</v>
      </c>
      <c r="AA3216">
        <f>IF(data!D3216=3, IF(COUNTIFS(data!A:A, data!A3216, data!G:G, "&lt;&gt;2")=0, 1, 0), 0)</f>
        <v>0</v>
      </c>
      <c r="AB3216">
        <f>IF(AND(data!G3216=2, COUNTIFS(data!A:A, data!A3216, data!G:G, 2) = data!D3216), 1, 0)</f>
        <v>0</v>
      </c>
      <c r="AC3216" t="str">
        <f>IF(AB3216=1, data!D3216, "0")</f>
        <v>0</v>
      </c>
    </row>
    <row r="3217" spans="1:29" x14ac:dyDescent="0.25">
      <c r="A3217" s="1">
        <v>357351</v>
      </c>
      <c r="B3217">
        <v>3</v>
      </c>
      <c r="C3217" s="1" t="s">
        <v>3238</v>
      </c>
      <c r="D3217">
        <v>3</v>
      </c>
      <c r="E3217">
        <v>5</v>
      </c>
      <c r="F3217">
        <v>26</v>
      </c>
      <c r="G3217">
        <v>1</v>
      </c>
      <c r="H3217">
        <v>6</v>
      </c>
      <c r="I3217">
        <v>-1</v>
      </c>
      <c r="J3217">
        <v>1</v>
      </c>
      <c r="K3217">
        <v>-1</v>
      </c>
      <c r="L3217">
        <v>9</v>
      </c>
      <c r="M3217">
        <v>2</v>
      </c>
      <c r="N3217">
        <v>-1</v>
      </c>
      <c r="O3217">
        <v>-1</v>
      </c>
      <c r="P3217">
        <v>-1</v>
      </c>
      <c r="Q3217">
        <v>-1</v>
      </c>
      <c r="R3217">
        <v>-1</v>
      </c>
      <c r="S3217">
        <v>-2</v>
      </c>
      <c r="T3217">
        <v>115.4</v>
      </c>
      <c r="U3217">
        <v>20.2</v>
      </c>
      <c r="V3217">
        <v>15.167999999999999</v>
      </c>
      <c r="W3217">
        <v>-1</v>
      </c>
      <c r="X3217">
        <v>-2</v>
      </c>
      <c r="Y3217">
        <v>-2</v>
      </c>
      <c r="Z3217">
        <f>IF(AND(MIN(data!D3217:'data'!K3217, data!M3217:'data'!Y3217)&gt;=0, IF(data!L3217&lt;0, FALSE, data!L3217&lt;=95),COUNTA(data!D3217:'data'!Y3217)=22), 1, 0)</f>
        <v>0</v>
      </c>
      <c r="AA3217">
        <f>IF(data!D3217=3, IF(COUNTIFS(data!A:A, data!A3217, data!G:G, "&lt;&gt;2")=0, 1, 0), 0)</f>
        <v>0</v>
      </c>
      <c r="AB3217">
        <f>IF(AND(data!G3217=2, COUNTIFS(data!A:A, data!A3217, data!G:G, 2) = data!D3217), 1, 0)</f>
        <v>0</v>
      </c>
      <c r="AC3217" t="str">
        <f>IF(AB3217=1, data!D3217, "0")</f>
        <v>0</v>
      </c>
    </row>
    <row r="3218" spans="1:29" x14ac:dyDescent="0.25">
      <c r="A3218" s="1">
        <v>357371</v>
      </c>
      <c r="B3218">
        <v>1</v>
      </c>
      <c r="C3218" s="1" t="s">
        <v>3239</v>
      </c>
      <c r="D3218">
        <v>1</v>
      </c>
      <c r="E3218">
        <v>5</v>
      </c>
      <c r="F3218">
        <v>26</v>
      </c>
      <c r="G3218">
        <v>1</v>
      </c>
      <c r="H3218">
        <v>60</v>
      </c>
      <c r="I3218">
        <v>5</v>
      </c>
      <c r="J3218">
        <v>1</v>
      </c>
      <c r="K3218">
        <v>5</v>
      </c>
      <c r="L3218">
        <v>5</v>
      </c>
      <c r="M3218">
        <v>3</v>
      </c>
      <c r="N3218">
        <v>4</v>
      </c>
      <c r="O3218">
        <v>2</v>
      </c>
      <c r="P3218">
        <v>2</v>
      </c>
      <c r="Q3218">
        <v>0</v>
      </c>
      <c r="R3218">
        <v>-1</v>
      </c>
      <c r="S3218">
        <v>1</v>
      </c>
      <c r="T3218">
        <v>161.80000000000001</v>
      </c>
      <c r="U3218">
        <v>70.400000000000006</v>
      </c>
      <c r="V3218">
        <v>26.891999999999999</v>
      </c>
      <c r="W3218">
        <v>0.83</v>
      </c>
      <c r="X3218">
        <v>2</v>
      </c>
      <c r="Y3218">
        <v>3</v>
      </c>
      <c r="Z3218">
        <f>IF(AND(MIN(data!D3218:'data'!K3218, data!M3218:'data'!Y3218)&gt;=0, IF(data!L3218&lt;0, FALSE, data!L3218&lt;=95),COUNTA(data!D3218:'data'!Y3218)=22), 1, 0)</f>
        <v>0</v>
      </c>
      <c r="AA3218">
        <f>IF(data!D3218=3, IF(COUNTIFS(data!A:A, data!A3218, data!G:G, "&lt;&gt;2")=0, 1, 0), 0)</f>
        <v>0</v>
      </c>
      <c r="AB3218">
        <f>IF(AND(data!G3218=2, COUNTIFS(data!A:A, data!A3218, data!G:G, 2) = data!D3218), 1, 0)</f>
        <v>0</v>
      </c>
      <c r="AC3218" t="str">
        <f>IF(AB3218=1, data!D3218, "0")</f>
        <v>0</v>
      </c>
    </row>
    <row r="3219" spans="1:29" x14ac:dyDescent="0.25">
      <c r="A3219" s="1">
        <v>358051</v>
      </c>
      <c r="B3219">
        <v>1</v>
      </c>
      <c r="C3219" s="1" t="s">
        <v>3240</v>
      </c>
      <c r="D3219">
        <v>3</v>
      </c>
      <c r="E3219">
        <v>6</v>
      </c>
      <c r="F3219">
        <v>1</v>
      </c>
      <c r="G3219">
        <v>1</v>
      </c>
      <c r="H3219">
        <v>34</v>
      </c>
      <c r="I3219">
        <v>2</v>
      </c>
      <c r="J3219">
        <v>1</v>
      </c>
      <c r="K3219">
        <v>4</v>
      </c>
      <c r="L3219">
        <v>21</v>
      </c>
      <c r="M3219">
        <v>2</v>
      </c>
      <c r="N3219">
        <v>4</v>
      </c>
      <c r="O3219">
        <v>4</v>
      </c>
      <c r="P3219">
        <v>1</v>
      </c>
      <c r="Q3219">
        <v>11.63</v>
      </c>
      <c r="R3219">
        <v>-1</v>
      </c>
      <c r="S3219">
        <v>0</v>
      </c>
      <c r="T3219">
        <v>173.6</v>
      </c>
      <c r="U3219">
        <v>85.2</v>
      </c>
      <c r="V3219">
        <v>28.271000000000001</v>
      </c>
      <c r="W3219">
        <v>0.93100000000000005</v>
      </c>
      <c r="X3219">
        <v>2</v>
      </c>
      <c r="Y3219">
        <v>3</v>
      </c>
      <c r="Z3219">
        <f>IF(AND(MIN(data!D3219:'data'!K3219, data!M3219:'data'!Y3219)&gt;=0, IF(data!L3219&lt;0, FALSE, data!L3219&lt;=95),COUNTA(data!D3219:'data'!Y3219)=22), 1, 0)</f>
        <v>0</v>
      </c>
      <c r="AA3219">
        <f>IF(data!D3219=3, IF(COUNTIFS(data!A:A, data!A3219, data!G:G, "&lt;&gt;2")=0, 1, 0), 0)</f>
        <v>0</v>
      </c>
      <c r="AB3219">
        <f>IF(AND(data!G3219=2, COUNTIFS(data!A:A, data!A3219, data!G:G, 2) = data!D3219), 1, 0)</f>
        <v>0</v>
      </c>
      <c r="AC3219" t="str">
        <f>IF(AB3219=1, data!D3219, "0")</f>
        <v>0</v>
      </c>
    </row>
    <row r="3220" spans="1:29" x14ac:dyDescent="0.25">
      <c r="A3220" s="1">
        <v>358051</v>
      </c>
      <c r="B3220">
        <v>2</v>
      </c>
      <c r="C3220" s="1" t="s">
        <v>3241</v>
      </c>
      <c r="D3220">
        <v>3</v>
      </c>
      <c r="E3220">
        <v>6</v>
      </c>
      <c r="F3220">
        <v>1</v>
      </c>
      <c r="G3220">
        <v>2</v>
      </c>
      <c r="H3220">
        <v>38</v>
      </c>
      <c r="I3220">
        <v>2</v>
      </c>
      <c r="J3220">
        <v>1</v>
      </c>
      <c r="K3220">
        <v>4</v>
      </c>
      <c r="L3220">
        <v>21</v>
      </c>
      <c r="M3220">
        <v>1</v>
      </c>
      <c r="N3220">
        <v>3</v>
      </c>
      <c r="O3220">
        <v>5</v>
      </c>
      <c r="P3220">
        <v>1</v>
      </c>
      <c r="Q3220">
        <v>9</v>
      </c>
      <c r="R3220">
        <v>-1</v>
      </c>
      <c r="S3220">
        <v>0</v>
      </c>
      <c r="T3220">
        <v>171.3</v>
      </c>
      <c r="U3220">
        <v>-1</v>
      </c>
      <c r="V3220">
        <v>-1</v>
      </c>
      <c r="W3220">
        <v>-1</v>
      </c>
      <c r="X3220">
        <v>1</v>
      </c>
      <c r="Y3220">
        <v>3</v>
      </c>
      <c r="Z3220">
        <f>IF(AND(MIN(data!D3220:'data'!K3220, data!M3220:'data'!Y3220)&gt;=0, IF(data!L3220&lt;0, FALSE, data!L3220&lt;=95),COUNTA(data!D3220:'data'!Y3220)=22), 1, 0)</f>
        <v>0</v>
      </c>
      <c r="AA3220">
        <f>IF(data!D3220=3, IF(COUNTIFS(data!A:A, data!A3220, data!G:G, "&lt;&gt;2")=0, 1, 0), 0)</f>
        <v>0</v>
      </c>
      <c r="AB3220">
        <f>IF(AND(data!G3220=2, COUNTIFS(data!A:A, data!A3220, data!G:G, 2) = data!D3220), 1, 0)</f>
        <v>0</v>
      </c>
      <c r="AC3220" t="str">
        <f>IF(AB3220=1, data!D3220, "0")</f>
        <v>0</v>
      </c>
    </row>
    <row r="3221" spans="1:29" x14ac:dyDescent="0.25">
      <c r="A3221" s="1">
        <v>358051</v>
      </c>
      <c r="B3221">
        <v>3</v>
      </c>
      <c r="C3221" s="1" t="s">
        <v>3242</v>
      </c>
      <c r="D3221">
        <v>3</v>
      </c>
      <c r="E3221">
        <v>6</v>
      </c>
      <c r="F3221">
        <v>1</v>
      </c>
      <c r="G3221">
        <v>1</v>
      </c>
      <c r="H3221">
        <v>4</v>
      </c>
      <c r="I3221">
        <v>-1</v>
      </c>
      <c r="J3221">
        <v>1</v>
      </c>
      <c r="K3221">
        <v>-1</v>
      </c>
      <c r="L3221">
        <v>21</v>
      </c>
      <c r="M3221">
        <v>1</v>
      </c>
      <c r="N3221">
        <v>-1</v>
      </c>
      <c r="O3221">
        <v>-1</v>
      </c>
      <c r="P3221">
        <v>-1</v>
      </c>
      <c r="Q3221">
        <v>-1</v>
      </c>
      <c r="R3221">
        <v>-1</v>
      </c>
      <c r="S3221">
        <v>-2</v>
      </c>
      <c r="T3221">
        <v>109.4</v>
      </c>
      <c r="U3221">
        <v>18.7</v>
      </c>
      <c r="V3221">
        <v>15.625</v>
      </c>
      <c r="W3221">
        <v>-1</v>
      </c>
      <c r="X3221">
        <v>-2</v>
      </c>
      <c r="Y3221">
        <v>-2</v>
      </c>
      <c r="Z3221">
        <f>IF(AND(MIN(data!D3221:'data'!K3221, data!M3221:'data'!Y3221)&gt;=0, IF(data!L3221&lt;0, FALSE, data!L3221&lt;=95),COUNTA(data!D3221:'data'!Y3221)=22), 1, 0)</f>
        <v>0</v>
      </c>
      <c r="AA3221">
        <f>IF(data!D3221=3, IF(COUNTIFS(data!A:A, data!A3221, data!G:G, "&lt;&gt;2")=0, 1, 0), 0)</f>
        <v>0</v>
      </c>
      <c r="AB3221">
        <f>IF(AND(data!G3221=2, COUNTIFS(data!A:A, data!A3221, data!G:G, 2) = data!D3221), 1, 0)</f>
        <v>0</v>
      </c>
      <c r="AC3221" t="str">
        <f>IF(AB3221=1, data!D3221, "0")</f>
        <v>0</v>
      </c>
    </row>
    <row r="3222" spans="1:29" x14ac:dyDescent="0.25">
      <c r="A3222" s="1">
        <v>358151</v>
      </c>
      <c r="B3222">
        <v>1</v>
      </c>
      <c r="C3222" s="1" t="s">
        <v>3243</v>
      </c>
      <c r="D3222">
        <v>1</v>
      </c>
      <c r="E3222">
        <v>6</v>
      </c>
      <c r="F3222">
        <v>1</v>
      </c>
      <c r="G3222">
        <v>2</v>
      </c>
      <c r="H3222">
        <v>85</v>
      </c>
      <c r="I3222">
        <v>5</v>
      </c>
      <c r="J3222">
        <v>1</v>
      </c>
      <c r="K3222">
        <v>7</v>
      </c>
      <c r="L3222">
        <v>5</v>
      </c>
      <c r="M3222">
        <v>3</v>
      </c>
      <c r="N3222">
        <v>1</v>
      </c>
      <c r="O3222">
        <v>5</v>
      </c>
      <c r="P3222">
        <v>1</v>
      </c>
      <c r="Q3222">
        <v>-9</v>
      </c>
      <c r="R3222">
        <v>-1</v>
      </c>
      <c r="S3222">
        <v>2</v>
      </c>
      <c r="T3222">
        <v>142.80000000000001</v>
      </c>
      <c r="U3222">
        <v>58.3</v>
      </c>
      <c r="V3222">
        <v>28.59</v>
      </c>
      <c r="W3222">
        <v>0.94799999999999995</v>
      </c>
      <c r="X3222">
        <v>1</v>
      </c>
      <c r="Y3222">
        <v>3</v>
      </c>
      <c r="Z3222">
        <f>IF(AND(MIN(data!D3222:'data'!K3222, data!M3222:'data'!Y3222)&gt;=0, IF(data!L3222&lt;0, FALSE, data!L3222&lt;=95),COUNTA(data!D3222:'data'!Y3222)=22), 1, 0)</f>
        <v>0</v>
      </c>
      <c r="AA3222">
        <f>IF(data!D3222=3, IF(COUNTIFS(data!A:A, data!A3222, data!G:G, "&lt;&gt;2")=0, 1, 0), 0)</f>
        <v>0</v>
      </c>
      <c r="AB3222">
        <f>IF(AND(data!G3222=2, COUNTIFS(data!A:A, data!A3222, data!G:G, 2) = data!D3222), 1, 0)</f>
        <v>1</v>
      </c>
      <c r="AC3222">
        <f>IF(AB3222=1, data!D3222, "0")</f>
        <v>1</v>
      </c>
    </row>
    <row r="3223" spans="1:29" x14ac:dyDescent="0.25">
      <c r="A3223" s="1">
        <v>358201</v>
      </c>
      <c r="B3223">
        <v>1</v>
      </c>
      <c r="C3223" s="1" t="s">
        <v>3244</v>
      </c>
      <c r="D3223">
        <v>1</v>
      </c>
      <c r="E3223">
        <v>6</v>
      </c>
      <c r="F3223">
        <v>1</v>
      </c>
      <c r="G3223">
        <v>1</v>
      </c>
      <c r="H3223">
        <v>61</v>
      </c>
      <c r="I3223">
        <v>5</v>
      </c>
      <c r="J3223">
        <v>1</v>
      </c>
      <c r="K3223">
        <v>4</v>
      </c>
      <c r="L3223">
        <v>6</v>
      </c>
      <c r="M3223">
        <v>2</v>
      </c>
      <c r="N3223">
        <v>4</v>
      </c>
      <c r="O3223">
        <v>1</v>
      </c>
      <c r="P3223">
        <v>1</v>
      </c>
      <c r="Q3223">
        <v>7.0579999999999998</v>
      </c>
      <c r="R3223">
        <v>-1</v>
      </c>
      <c r="S3223">
        <v>2</v>
      </c>
      <c r="T3223">
        <v>156.1</v>
      </c>
      <c r="U3223">
        <v>44</v>
      </c>
      <c r="V3223">
        <v>18.056999999999999</v>
      </c>
      <c r="W3223">
        <v>0.77300000000000002</v>
      </c>
      <c r="X3223">
        <v>1</v>
      </c>
      <c r="Y3223">
        <v>3</v>
      </c>
      <c r="Z3223">
        <f>IF(AND(MIN(data!D3223:'data'!K3223, data!M3223:'data'!Y3223)&gt;=0, IF(data!L3223&lt;0, FALSE, data!L3223&lt;=95),COUNTA(data!D3223:'data'!Y3223)=22), 1, 0)</f>
        <v>0</v>
      </c>
      <c r="AA3223">
        <f>IF(data!D3223=3, IF(COUNTIFS(data!A:A, data!A3223, data!G:G, "&lt;&gt;2")=0, 1, 0), 0)</f>
        <v>0</v>
      </c>
      <c r="AB3223">
        <f>IF(AND(data!G3223=2, COUNTIFS(data!A:A, data!A3223, data!G:G, 2) = data!D3223), 1, 0)</f>
        <v>0</v>
      </c>
      <c r="AC3223" t="str">
        <f>IF(AB3223=1, data!D3223, "0")</f>
        <v>0</v>
      </c>
    </row>
    <row r="3224" spans="1:29" x14ac:dyDescent="0.25">
      <c r="A3224" s="1">
        <v>358251</v>
      </c>
      <c r="B3224">
        <v>1</v>
      </c>
      <c r="C3224" s="1" t="s">
        <v>3245</v>
      </c>
      <c r="D3224">
        <v>2</v>
      </c>
      <c r="E3224">
        <v>6</v>
      </c>
      <c r="F3224">
        <v>1</v>
      </c>
      <c r="G3224">
        <v>1</v>
      </c>
      <c r="H3224">
        <v>67</v>
      </c>
      <c r="I3224">
        <v>2</v>
      </c>
      <c r="J3224">
        <v>1</v>
      </c>
      <c r="K3224">
        <v>2</v>
      </c>
      <c r="L3224">
        <v>10</v>
      </c>
      <c r="M3224">
        <v>2</v>
      </c>
      <c r="N3224">
        <v>3</v>
      </c>
      <c r="O3224">
        <v>5</v>
      </c>
      <c r="P3224">
        <v>1</v>
      </c>
      <c r="Q3224">
        <v>6.8079999999999998</v>
      </c>
      <c r="R3224">
        <v>-1</v>
      </c>
      <c r="S3224">
        <v>0</v>
      </c>
      <c r="T3224">
        <v>167.4</v>
      </c>
      <c r="U3224">
        <v>81.7</v>
      </c>
      <c r="V3224">
        <v>29.155000000000001</v>
      </c>
      <c r="W3224">
        <v>0.92600000000000005</v>
      </c>
      <c r="X3224">
        <v>2</v>
      </c>
      <c r="Y3224">
        <v>3</v>
      </c>
      <c r="Z3224">
        <f>IF(AND(MIN(data!D3224:'data'!K3224, data!M3224:'data'!Y3224)&gt;=0, IF(data!L3224&lt;0, FALSE, data!L3224&lt;=95),COUNTA(data!D3224:'data'!Y3224)=22), 1, 0)</f>
        <v>0</v>
      </c>
      <c r="AA3224">
        <f>IF(data!D3224=3, IF(COUNTIFS(data!A:A, data!A3224, data!G:G, "&lt;&gt;2")=0, 1, 0), 0)</f>
        <v>0</v>
      </c>
      <c r="AB3224">
        <f>IF(AND(data!G3224=2, COUNTIFS(data!A:A, data!A3224, data!G:G, 2) = data!D3224), 1, 0)</f>
        <v>0</v>
      </c>
      <c r="AC3224" t="str">
        <f>IF(AB3224=1, data!D3224, "0")</f>
        <v>0</v>
      </c>
    </row>
    <row r="3225" spans="1:29" x14ac:dyDescent="0.25">
      <c r="A3225" s="1">
        <v>358251</v>
      </c>
      <c r="B3225">
        <v>2</v>
      </c>
      <c r="C3225" s="1" t="s">
        <v>3246</v>
      </c>
      <c r="D3225">
        <v>2</v>
      </c>
      <c r="E3225">
        <v>6</v>
      </c>
      <c r="F3225">
        <v>1</v>
      </c>
      <c r="G3225">
        <v>2</v>
      </c>
      <c r="H3225">
        <v>67</v>
      </c>
      <c r="I3225">
        <v>2</v>
      </c>
      <c r="J3225">
        <v>1</v>
      </c>
      <c r="K3225">
        <v>6</v>
      </c>
      <c r="L3225">
        <v>10</v>
      </c>
      <c r="M3225">
        <v>2</v>
      </c>
      <c r="N3225">
        <v>3</v>
      </c>
      <c r="O3225">
        <v>5</v>
      </c>
      <c r="P3225">
        <v>1</v>
      </c>
      <c r="Q3225">
        <v>5.5380000000000003</v>
      </c>
      <c r="R3225">
        <v>-1</v>
      </c>
      <c r="S3225">
        <v>0</v>
      </c>
      <c r="T3225">
        <v>157.6</v>
      </c>
      <c r="U3225">
        <v>94.5</v>
      </c>
      <c r="V3225">
        <v>38.046999999999997</v>
      </c>
      <c r="W3225">
        <v>0.84299999999999997</v>
      </c>
      <c r="X3225">
        <v>2</v>
      </c>
      <c r="Y3225">
        <v>1</v>
      </c>
      <c r="Z3225">
        <f>IF(AND(MIN(data!D3225:'data'!K3225, data!M3225:'data'!Y3225)&gt;=0, IF(data!L3225&lt;0, FALSE, data!L3225&lt;=95),COUNTA(data!D3225:'data'!Y3225)=22), 1, 0)</f>
        <v>0</v>
      </c>
      <c r="AA3225">
        <f>IF(data!D3225=3, IF(COUNTIFS(data!A:A, data!A3225, data!G:G, "&lt;&gt;2")=0, 1, 0), 0)</f>
        <v>0</v>
      </c>
      <c r="AB3225">
        <f>IF(AND(data!G3225=2, COUNTIFS(data!A:A, data!A3225, data!G:G, 2) = data!D3225), 1, 0)</f>
        <v>0</v>
      </c>
      <c r="AC3225" t="str">
        <f>IF(AB3225=1, data!D3225, "0")</f>
        <v>0</v>
      </c>
    </row>
    <row r="3226" spans="1:29" x14ac:dyDescent="0.25">
      <c r="A3226" s="1">
        <v>358271</v>
      </c>
      <c r="B3226">
        <v>1</v>
      </c>
      <c r="C3226" s="1" t="s">
        <v>3247</v>
      </c>
      <c r="D3226">
        <v>3</v>
      </c>
      <c r="E3226">
        <v>6</v>
      </c>
      <c r="F3226">
        <v>1</v>
      </c>
      <c r="G3226">
        <v>1</v>
      </c>
      <c r="H3226">
        <v>48</v>
      </c>
      <c r="I3226">
        <v>2</v>
      </c>
      <c r="J3226">
        <v>1</v>
      </c>
      <c r="K3226">
        <v>2</v>
      </c>
      <c r="L3226">
        <v>22</v>
      </c>
      <c r="M3226">
        <v>1</v>
      </c>
      <c r="N3226">
        <v>3</v>
      </c>
      <c r="O3226">
        <v>5</v>
      </c>
      <c r="P3226">
        <v>1</v>
      </c>
      <c r="Q3226">
        <v>6.24</v>
      </c>
      <c r="R3226">
        <v>-1</v>
      </c>
      <c r="S3226">
        <v>1</v>
      </c>
      <c r="T3226">
        <v>173.3</v>
      </c>
      <c r="U3226">
        <v>83.7</v>
      </c>
      <c r="V3226">
        <v>27.869</v>
      </c>
      <c r="W3226">
        <v>0.88300000000000001</v>
      </c>
      <c r="X3226">
        <v>2</v>
      </c>
      <c r="Y3226">
        <v>1</v>
      </c>
      <c r="Z3226">
        <f>IF(AND(MIN(data!D3226:'data'!K3226, data!M3226:'data'!Y3226)&gt;=0, IF(data!L3226&lt;0, FALSE, data!L3226&lt;=95),COUNTA(data!D3226:'data'!Y3226)=22), 1, 0)</f>
        <v>0</v>
      </c>
      <c r="AA3226">
        <f>IF(data!D3226=3, IF(COUNTIFS(data!A:A, data!A3226, data!G:G, "&lt;&gt;2")=0, 1, 0), 0)</f>
        <v>0</v>
      </c>
      <c r="AB3226">
        <f>IF(AND(data!G3226=2, COUNTIFS(data!A:A, data!A3226, data!G:G, 2) = data!D3226), 1, 0)</f>
        <v>0</v>
      </c>
      <c r="AC3226" t="str">
        <f>IF(AB3226=1, data!D3226, "0")</f>
        <v>0</v>
      </c>
    </row>
    <row r="3227" spans="1:29" x14ac:dyDescent="0.25">
      <c r="A3227" s="1">
        <v>358271</v>
      </c>
      <c r="B3227">
        <v>2</v>
      </c>
      <c r="C3227" s="1" t="s">
        <v>3248</v>
      </c>
      <c r="D3227">
        <v>3</v>
      </c>
      <c r="E3227">
        <v>6</v>
      </c>
      <c r="F3227">
        <v>1</v>
      </c>
      <c r="G3227">
        <v>2</v>
      </c>
      <c r="H3227">
        <v>46</v>
      </c>
      <c r="I3227">
        <v>2</v>
      </c>
      <c r="J3227">
        <v>1</v>
      </c>
      <c r="K3227">
        <v>4</v>
      </c>
      <c r="L3227">
        <v>22</v>
      </c>
      <c r="M3227">
        <v>1</v>
      </c>
      <c r="N3227">
        <v>1</v>
      </c>
      <c r="O3227">
        <v>5</v>
      </c>
      <c r="P3227">
        <v>1</v>
      </c>
      <c r="Q3227">
        <v>4.875</v>
      </c>
      <c r="R3227">
        <v>-1</v>
      </c>
      <c r="S3227">
        <v>2</v>
      </c>
      <c r="T3227">
        <v>158.80000000000001</v>
      </c>
      <c r="U3227">
        <v>64</v>
      </c>
      <c r="V3227">
        <v>25.379000000000001</v>
      </c>
      <c r="W3227">
        <v>0.76</v>
      </c>
      <c r="X3227">
        <v>2</v>
      </c>
      <c r="Y3227">
        <v>1</v>
      </c>
      <c r="Z3227">
        <f>IF(AND(MIN(data!D3227:'data'!K3227, data!M3227:'data'!Y3227)&gt;=0, IF(data!L3227&lt;0, FALSE, data!L3227&lt;=95),COUNTA(data!D3227:'data'!Y3227)=22), 1, 0)</f>
        <v>0</v>
      </c>
      <c r="AA3227">
        <f>IF(data!D3227=3, IF(COUNTIFS(data!A:A, data!A3227, data!G:G, "&lt;&gt;2")=0, 1, 0), 0)</f>
        <v>0</v>
      </c>
      <c r="AB3227">
        <f>IF(AND(data!G3227=2, COUNTIFS(data!A:A, data!A3227, data!G:G, 2) = data!D3227), 1, 0)</f>
        <v>0</v>
      </c>
      <c r="AC3227" t="str">
        <f>IF(AB3227=1, data!D3227, "0")</f>
        <v>0</v>
      </c>
    </row>
    <row r="3228" spans="1:29" x14ac:dyDescent="0.25">
      <c r="A3228" s="1">
        <v>358271</v>
      </c>
      <c r="B3228">
        <v>3</v>
      </c>
      <c r="C3228" s="1" t="s">
        <v>3249</v>
      </c>
      <c r="D3228">
        <v>3</v>
      </c>
      <c r="E3228">
        <v>6</v>
      </c>
      <c r="F3228">
        <v>1</v>
      </c>
      <c r="G3228">
        <v>1</v>
      </c>
      <c r="H3228">
        <v>21</v>
      </c>
      <c r="I3228">
        <v>1</v>
      </c>
      <c r="J3228">
        <v>1</v>
      </c>
      <c r="K3228">
        <v>3</v>
      </c>
      <c r="L3228">
        <v>22</v>
      </c>
      <c r="M3228">
        <v>1</v>
      </c>
      <c r="N3228">
        <v>1</v>
      </c>
      <c r="O3228">
        <v>5</v>
      </c>
      <c r="P3228">
        <v>1</v>
      </c>
      <c r="Q3228">
        <v>11.97</v>
      </c>
      <c r="R3228">
        <v>0</v>
      </c>
      <c r="S3228">
        <v>0</v>
      </c>
      <c r="T3228">
        <v>169.1</v>
      </c>
      <c r="U3228">
        <v>64.3</v>
      </c>
      <c r="V3228">
        <v>22.486999999999998</v>
      </c>
      <c r="W3228">
        <v>0.89</v>
      </c>
      <c r="X3228">
        <v>1</v>
      </c>
      <c r="Y3228">
        <v>3</v>
      </c>
      <c r="Z3228">
        <f>IF(AND(MIN(data!D3228:'data'!K3228, data!M3228:'data'!Y3228)&gt;=0, IF(data!L3228&lt;0, FALSE, data!L3228&lt;=95),COUNTA(data!D3228:'data'!Y3228)=22), 1, 0)</f>
        <v>1</v>
      </c>
      <c r="AA3228">
        <f>IF(data!D3228=3, IF(COUNTIFS(data!A:A, data!A3228, data!G:G, "&lt;&gt;2")=0, 1, 0), 0)</f>
        <v>0</v>
      </c>
      <c r="AB3228">
        <f>IF(AND(data!G3228=2, COUNTIFS(data!A:A, data!A3228, data!G:G, 2) = data!D3228), 1, 0)</f>
        <v>0</v>
      </c>
      <c r="AC3228" t="str">
        <f>IF(AB3228=1, data!D3228, "0")</f>
        <v>0</v>
      </c>
    </row>
    <row r="3229" spans="1:29" x14ac:dyDescent="0.25">
      <c r="A3229" s="1">
        <v>358341</v>
      </c>
      <c r="B3229">
        <v>1</v>
      </c>
      <c r="C3229" s="1" t="s">
        <v>3250</v>
      </c>
      <c r="D3229">
        <v>3</v>
      </c>
      <c r="E3229">
        <v>6</v>
      </c>
      <c r="F3229">
        <v>1</v>
      </c>
      <c r="G3229">
        <v>1</v>
      </c>
      <c r="H3229">
        <v>51</v>
      </c>
      <c r="I3229">
        <v>2</v>
      </c>
      <c r="J3229">
        <v>1</v>
      </c>
      <c r="K3229">
        <v>7</v>
      </c>
      <c r="L3229">
        <v>10</v>
      </c>
      <c r="M3229">
        <v>1</v>
      </c>
      <c r="N3229">
        <v>4</v>
      </c>
      <c r="O3229">
        <v>1</v>
      </c>
      <c r="P3229">
        <v>1</v>
      </c>
      <c r="Q3229">
        <v>21.46</v>
      </c>
      <c r="R3229">
        <v>-1</v>
      </c>
      <c r="S3229">
        <v>6</v>
      </c>
      <c r="T3229">
        <v>173.6</v>
      </c>
      <c r="U3229">
        <v>83</v>
      </c>
      <c r="V3229">
        <v>27.541</v>
      </c>
      <c r="W3229">
        <v>0.95599999999999996</v>
      </c>
      <c r="X3229">
        <v>-8</v>
      </c>
      <c r="Y3229">
        <v>1</v>
      </c>
      <c r="Z3229">
        <f>IF(AND(MIN(data!D3229:'data'!K3229, data!M3229:'data'!Y3229)&gt;=0, IF(data!L3229&lt;0, FALSE, data!L3229&lt;=95),COUNTA(data!D3229:'data'!Y3229)=22), 1, 0)</f>
        <v>0</v>
      </c>
      <c r="AA3229">
        <f>IF(data!D3229=3, IF(COUNTIFS(data!A:A, data!A3229, data!G:G, "&lt;&gt;2")=0, 1, 0), 0)</f>
        <v>0</v>
      </c>
      <c r="AB3229">
        <f>IF(AND(data!G3229=2, COUNTIFS(data!A:A, data!A3229, data!G:G, 2) = data!D3229), 1, 0)</f>
        <v>0</v>
      </c>
      <c r="AC3229" t="str">
        <f>IF(AB3229=1, data!D3229, "0")</f>
        <v>0</v>
      </c>
    </row>
    <row r="3230" spans="1:29" x14ac:dyDescent="0.25">
      <c r="A3230" s="1">
        <v>358341</v>
      </c>
      <c r="B3230">
        <v>2</v>
      </c>
      <c r="C3230" s="1" t="s">
        <v>3251</v>
      </c>
      <c r="D3230">
        <v>3</v>
      </c>
      <c r="E3230">
        <v>6</v>
      </c>
      <c r="F3230">
        <v>1</v>
      </c>
      <c r="G3230">
        <v>2</v>
      </c>
      <c r="H3230">
        <v>48</v>
      </c>
      <c r="I3230">
        <v>2</v>
      </c>
      <c r="J3230">
        <v>1</v>
      </c>
      <c r="K3230">
        <v>7</v>
      </c>
      <c r="L3230">
        <v>10</v>
      </c>
      <c r="M3230">
        <v>1</v>
      </c>
      <c r="N3230">
        <v>3</v>
      </c>
      <c r="O3230">
        <v>5</v>
      </c>
      <c r="P3230">
        <v>1</v>
      </c>
      <c r="Q3230">
        <v>9.1050000000000004</v>
      </c>
      <c r="R3230">
        <v>-1</v>
      </c>
      <c r="S3230">
        <v>5</v>
      </c>
      <c r="T3230">
        <v>156.69999999999999</v>
      </c>
      <c r="U3230">
        <v>62.4</v>
      </c>
      <c r="V3230">
        <v>25.411999999999999</v>
      </c>
      <c r="W3230">
        <v>0.79400000000000004</v>
      </c>
      <c r="X3230">
        <v>1</v>
      </c>
      <c r="Y3230">
        <v>1</v>
      </c>
      <c r="Z3230">
        <f>IF(AND(MIN(data!D3230:'data'!K3230, data!M3230:'data'!Y3230)&gt;=0, IF(data!L3230&lt;0, FALSE, data!L3230&lt;=95),COUNTA(data!D3230:'data'!Y3230)=22), 1, 0)</f>
        <v>0</v>
      </c>
      <c r="AA3230">
        <f>IF(data!D3230=3, IF(COUNTIFS(data!A:A, data!A3230, data!G:G, "&lt;&gt;2")=0, 1, 0), 0)</f>
        <v>0</v>
      </c>
      <c r="AB3230">
        <f>IF(AND(data!G3230=2, COUNTIFS(data!A:A, data!A3230, data!G:G, 2) = data!D3230), 1, 0)</f>
        <v>0</v>
      </c>
      <c r="AC3230" t="str">
        <f>IF(AB3230=1, data!D3230, "0")</f>
        <v>0</v>
      </c>
    </row>
    <row r="3231" spans="1:29" x14ac:dyDescent="0.25">
      <c r="A3231" s="1">
        <v>358341</v>
      </c>
      <c r="B3231">
        <v>3</v>
      </c>
      <c r="C3231" s="1" t="s">
        <v>3252</v>
      </c>
      <c r="D3231">
        <v>3</v>
      </c>
      <c r="E3231">
        <v>6</v>
      </c>
      <c r="F3231">
        <v>1</v>
      </c>
      <c r="G3231">
        <v>2</v>
      </c>
      <c r="H3231">
        <v>19</v>
      </c>
      <c r="I3231">
        <v>1</v>
      </c>
      <c r="J3231">
        <v>1</v>
      </c>
      <c r="K3231">
        <v>2</v>
      </c>
      <c r="L3231">
        <v>10</v>
      </c>
      <c r="M3231">
        <v>2</v>
      </c>
      <c r="N3231">
        <v>2</v>
      </c>
      <c r="O3231">
        <v>5</v>
      </c>
      <c r="P3231">
        <v>1</v>
      </c>
      <c r="Q3231">
        <v>9</v>
      </c>
      <c r="R3231">
        <v>4</v>
      </c>
      <c r="S3231">
        <v>2</v>
      </c>
      <c r="T3231">
        <v>160.19999999999999</v>
      </c>
      <c r="U3231">
        <v>63.9</v>
      </c>
      <c r="V3231">
        <v>24.899000000000001</v>
      </c>
      <c r="W3231">
        <v>0.82199999999999995</v>
      </c>
      <c r="X3231">
        <v>1</v>
      </c>
      <c r="Y3231">
        <v>1</v>
      </c>
      <c r="Z3231">
        <f>IF(AND(MIN(data!D3231:'data'!K3231, data!M3231:'data'!Y3231)&gt;=0, IF(data!L3231&lt;0, FALSE, data!L3231&lt;=95),COUNTA(data!D3231:'data'!Y3231)=22), 1, 0)</f>
        <v>1</v>
      </c>
      <c r="AA3231">
        <f>IF(data!D3231=3, IF(COUNTIFS(data!A:A, data!A3231, data!G:G, "&lt;&gt;2")=0, 1, 0), 0)</f>
        <v>0</v>
      </c>
      <c r="AB3231">
        <f>IF(AND(data!G3231=2, COUNTIFS(data!A:A, data!A3231, data!G:G, 2) = data!D3231), 1, 0)</f>
        <v>0</v>
      </c>
      <c r="AC3231" t="str">
        <f>IF(AB3231=1, data!D3231, "0")</f>
        <v>0</v>
      </c>
    </row>
    <row r="3232" spans="1:29" x14ac:dyDescent="0.25">
      <c r="A3232" s="1">
        <v>358351</v>
      </c>
      <c r="B3232">
        <v>1</v>
      </c>
      <c r="C3232" s="1" t="s">
        <v>3253</v>
      </c>
      <c r="D3232">
        <v>3</v>
      </c>
      <c r="E3232">
        <v>6</v>
      </c>
      <c r="F3232">
        <v>1</v>
      </c>
      <c r="G3232">
        <v>1</v>
      </c>
      <c r="H3232">
        <v>24</v>
      </c>
      <c r="I3232">
        <v>6</v>
      </c>
      <c r="J3232">
        <v>1</v>
      </c>
      <c r="K3232">
        <v>4</v>
      </c>
      <c r="L3232">
        <v>6</v>
      </c>
      <c r="M3232">
        <v>1</v>
      </c>
      <c r="N3232">
        <v>4</v>
      </c>
      <c r="O3232">
        <v>2</v>
      </c>
      <c r="P3232">
        <v>1</v>
      </c>
      <c r="Q3232">
        <v>0.38279999999999997</v>
      </c>
      <c r="R3232">
        <v>2</v>
      </c>
      <c r="S3232">
        <v>0</v>
      </c>
      <c r="T3232">
        <v>177.6</v>
      </c>
      <c r="U3232">
        <v>101.3</v>
      </c>
      <c r="V3232">
        <v>32.116</v>
      </c>
      <c r="W3232">
        <v>-1</v>
      </c>
      <c r="X3232">
        <v>2</v>
      </c>
      <c r="Y3232">
        <v>1</v>
      </c>
      <c r="Z3232">
        <f>IF(AND(MIN(data!D3232:'data'!K3232, data!M3232:'data'!Y3232)&gt;=0, IF(data!L3232&lt;0, FALSE, data!L3232&lt;=95),COUNTA(data!D3232:'data'!Y3232)=22), 1, 0)</f>
        <v>0</v>
      </c>
      <c r="AA3232">
        <f>IF(data!D3232=3, IF(COUNTIFS(data!A:A, data!A3232, data!G:G, "&lt;&gt;2")=0, 1, 0), 0)</f>
        <v>0</v>
      </c>
      <c r="AB3232">
        <f>IF(AND(data!G3232=2, COUNTIFS(data!A:A, data!A3232, data!G:G, 2) = data!D3232), 1, 0)</f>
        <v>0</v>
      </c>
      <c r="AC3232" t="str">
        <f>IF(AB3232=1, data!D3232, "0")</f>
        <v>0</v>
      </c>
    </row>
    <row r="3233" spans="1:29" x14ac:dyDescent="0.25">
      <c r="A3233" s="1">
        <v>358351</v>
      </c>
      <c r="B3233">
        <v>2</v>
      </c>
      <c r="C3233" s="1" t="s">
        <v>3254</v>
      </c>
      <c r="D3233">
        <v>3</v>
      </c>
      <c r="E3233">
        <v>6</v>
      </c>
      <c r="F3233">
        <v>1</v>
      </c>
      <c r="G3233">
        <v>2</v>
      </c>
      <c r="H3233">
        <v>24</v>
      </c>
      <c r="I3233">
        <v>6</v>
      </c>
      <c r="J3233">
        <v>1</v>
      </c>
      <c r="K3233">
        <v>5</v>
      </c>
      <c r="L3233">
        <v>6</v>
      </c>
      <c r="M3233">
        <v>2</v>
      </c>
      <c r="N3233">
        <v>4</v>
      </c>
      <c r="O3233">
        <v>2</v>
      </c>
      <c r="P3233">
        <v>1</v>
      </c>
      <c r="Q3233">
        <v>3.5750000000000002</v>
      </c>
      <c r="R3233">
        <v>1</v>
      </c>
      <c r="S3233">
        <v>1</v>
      </c>
      <c r="T3233">
        <v>169.4</v>
      </c>
      <c r="U3233">
        <v>89.3</v>
      </c>
      <c r="V3233">
        <v>31.119</v>
      </c>
      <c r="W3233">
        <v>0.753</v>
      </c>
      <c r="X3233">
        <v>2</v>
      </c>
      <c r="Y3233">
        <v>1</v>
      </c>
      <c r="Z3233">
        <f>IF(AND(MIN(data!D3233:'data'!K3233, data!M3233:'data'!Y3233)&gt;=0, IF(data!L3233&lt;0, FALSE, data!L3233&lt;=95),COUNTA(data!D3233:'data'!Y3233)=22), 1, 0)</f>
        <v>1</v>
      </c>
      <c r="AA3233">
        <f>IF(data!D3233=3, IF(COUNTIFS(data!A:A, data!A3233, data!G:G, "&lt;&gt;2")=0, 1, 0), 0)</f>
        <v>0</v>
      </c>
      <c r="AB3233">
        <f>IF(AND(data!G3233=2, COUNTIFS(data!A:A, data!A3233, data!G:G, 2) = data!D3233), 1, 0)</f>
        <v>0</v>
      </c>
      <c r="AC3233" t="str">
        <f>IF(AB3233=1, data!D3233, "0")</f>
        <v>0</v>
      </c>
    </row>
    <row r="3234" spans="1:29" x14ac:dyDescent="0.25">
      <c r="A3234" s="1">
        <v>358351</v>
      </c>
      <c r="B3234">
        <v>3</v>
      </c>
      <c r="C3234" s="1" t="s">
        <v>3255</v>
      </c>
      <c r="D3234">
        <v>3</v>
      </c>
      <c r="E3234">
        <v>6</v>
      </c>
      <c r="F3234">
        <v>1</v>
      </c>
      <c r="G3234">
        <v>1</v>
      </c>
      <c r="H3234">
        <v>6</v>
      </c>
      <c r="I3234">
        <v>-1</v>
      </c>
      <c r="J3234">
        <v>1</v>
      </c>
      <c r="K3234">
        <v>-1</v>
      </c>
      <c r="L3234">
        <v>6</v>
      </c>
      <c r="M3234">
        <v>1</v>
      </c>
      <c r="N3234">
        <v>-1</v>
      </c>
      <c r="O3234">
        <v>-1</v>
      </c>
      <c r="P3234">
        <v>-1</v>
      </c>
      <c r="Q3234">
        <v>-1</v>
      </c>
      <c r="R3234">
        <v>-1</v>
      </c>
      <c r="S3234">
        <v>-2</v>
      </c>
      <c r="T3234">
        <v>118.2</v>
      </c>
      <c r="U3234">
        <v>22.2</v>
      </c>
      <c r="V3234">
        <v>15.89</v>
      </c>
      <c r="W3234">
        <v>-1</v>
      </c>
      <c r="X3234">
        <v>-2</v>
      </c>
      <c r="Y3234">
        <v>-2</v>
      </c>
      <c r="Z3234">
        <f>IF(AND(MIN(data!D3234:'data'!K3234, data!M3234:'data'!Y3234)&gt;=0, IF(data!L3234&lt;0, FALSE, data!L3234&lt;=95),COUNTA(data!D3234:'data'!Y3234)=22), 1, 0)</f>
        <v>0</v>
      </c>
      <c r="AA3234">
        <f>IF(data!D3234=3, IF(COUNTIFS(data!A:A, data!A3234, data!G:G, "&lt;&gt;2")=0, 1, 0), 0)</f>
        <v>0</v>
      </c>
      <c r="AB3234">
        <f>IF(AND(data!G3234=2, COUNTIFS(data!A:A, data!A3234, data!G:G, 2) = data!D3234), 1, 0)</f>
        <v>0</v>
      </c>
      <c r="AC3234" t="str">
        <f>IF(AB3234=1, data!D3234, "0")</f>
        <v>0</v>
      </c>
    </row>
    <row r="3235" spans="1:29" x14ac:dyDescent="0.25">
      <c r="A3235" s="1">
        <v>358371</v>
      </c>
      <c r="B3235">
        <v>1</v>
      </c>
      <c r="C3235" s="1" t="s">
        <v>3256</v>
      </c>
      <c r="D3235">
        <v>3</v>
      </c>
      <c r="E3235">
        <v>6</v>
      </c>
      <c r="F3235">
        <v>1</v>
      </c>
      <c r="G3235">
        <v>2</v>
      </c>
      <c r="H3235">
        <v>33</v>
      </c>
      <c r="I3235">
        <v>6</v>
      </c>
      <c r="J3235">
        <v>1</v>
      </c>
      <c r="K3235">
        <v>7</v>
      </c>
      <c r="L3235">
        <v>10</v>
      </c>
      <c r="M3235">
        <v>2</v>
      </c>
      <c r="N3235">
        <v>4</v>
      </c>
      <c r="O3235">
        <v>3</v>
      </c>
      <c r="P3235">
        <v>2</v>
      </c>
      <c r="Q3235">
        <v>0.14499999999999999</v>
      </c>
      <c r="R3235">
        <v>-1</v>
      </c>
      <c r="S3235">
        <v>0</v>
      </c>
      <c r="T3235">
        <v>157</v>
      </c>
      <c r="U3235">
        <v>49.1</v>
      </c>
      <c r="V3235">
        <v>19.920000000000002</v>
      </c>
      <c r="W3235">
        <v>-1</v>
      </c>
      <c r="X3235">
        <v>1</v>
      </c>
      <c r="Y3235">
        <v>3</v>
      </c>
      <c r="Z3235">
        <f>IF(AND(MIN(data!D3235:'data'!K3235, data!M3235:'data'!Y3235)&gt;=0, IF(data!L3235&lt;0, FALSE, data!L3235&lt;=95),COUNTA(data!D3235:'data'!Y3235)=22), 1, 0)</f>
        <v>0</v>
      </c>
      <c r="AA3235">
        <f>IF(data!D3235=3, IF(COUNTIFS(data!A:A, data!A3235, data!G:G, "&lt;&gt;2")=0, 1, 0), 0)</f>
        <v>1</v>
      </c>
      <c r="AB3235">
        <f>IF(AND(data!G3235=2, COUNTIFS(data!A:A, data!A3235, data!G:G, 2) = data!D3235), 1, 0)</f>
        <v>1</v>
      </c>
      <c r="AC3235">
        <f>IF(AB3235=1, data!D3235, "0")</f>
        <v>3</v>
      </c>
    </row>
    <row r="3236" spans="1:29" x14ac:dyDescent="0.25">
      <c r="A3236" s="1">
        <v>358371</v>
      </c>
      <c r="B3236">
        <v>2</v>
      </c>
      <c r="C3236" s="1" t="s">
        <v>3257</v>
      </c>
      <c r="D3236">
        <v>3</v>
      </c>
      <c r="E3236">
        <v>6</v>
      </c>
      <c r="F3236">
        <v>1</v>
      </c>
      <c r="G3236">
        <v>2</v>
      </c>
      <c r="H3236">
        <v>6</v>
      </c>
      <c r="I3236">
        <v>-1</v>
      </c>
      <c r="J3236">
        <v>1</v>
      </c>
      <c r="K3236">
        <v>-1</v>
      </c>
      <c r="L3236">
        <v>10</v>
      </c>
      <c r="M3236">
        <v>2</v>
      </c>
      <c r="N3236">
        <v>-1</v>
      </c>
      <c r="O3236">
        <v>-1</v>
      </c>
      <c r="P3236">
        <v>-1</v>
      </c>
      <c r="Q3236">
        <v>-1</v>
      </c>
      <c r="R3236">
        <v>-1</v>
      </c>
      <c r="S3236">
        <v>-2</v>
      </c>
      <c r="T3236">
        <v>107.5</v>
      </c>
      <c r="U3236">
        <v>15.2</v>
      </c>
      <c r="V3236">
        <v>13.153</v>
      </c>
      <c r="W3236">
        <v>-1</v>
      </c>
      <c r="X3236">
        <v>-2</v>
      </c>
      <c r="Y3236">
        <v>-2</v>
      </c>
      <c r="Z3236">
        <f>IF(AND(MIN(data!D3236:'data'!K3236, data!M3236:'data'!Y3236)&gt;=0, IF(data!L3236&lt;0, FALSE, data!L3236&lt;=95),COUNTA(data!D3236:'data'!Y3236)=22), 1, 0)</f>
        <v>0</v>
      </c>
      <c r="AA3236">
        <f>IF(data!D3236=3, IF(COUNTIFS(data!A:A, data!A3236, data!G:G, "&lt;&gt;2")=0, 1, 0), 0)</f>
        <v>1</v>
      </c>
      <c r="AB3236">
        <f>IF(AND(data!G3236=2, COUNTIFS(data!A:A, data!A3236, data!G:G, 2) = data!D3236), 1, 0)</f>
        <v>1</v>
      </c>
      <c r="AC3236">
        <f>IF(AB3236=1, data!D3236, "0")</f>
        <v>3</v>
      </c>
    </row>
    <row r="3237" spans="1:29" x14ac:dyDescent="0.25">
      <c r="A3237" s="1">
        <v>358371</v>
      </c>
      <c r="B3237">
        <v>3</v>
      </c>
      <c r="C3237" s="1" t="s">
        <v>3258</v>
      </c>
      <c r="D3237">
        <v>3</v>
      </c>
      <c r="E3237">
        <v>6</v>
      </c>
      <c r="F3237">
        <v>1</v>
      </c>
      <c r="G3237">
        <v>2</v>
      </c>
      <c r="H3237">
        <v>2</v>
      </c>
      <c r="I3237">
        <v>-1</v>
      </c>
      <c r="J3237">
        <v>1</v>
      </c>
      <c r="K3237">
        <v>-1</v>
      </c>
      <c r="L3237">
        <v>10</v>
      </c>
      <c r="M3237">
        <v>2</v>
      </c>
      <c r="N3237">
        <v>-1</v>
      </c>
      <c r="O3237">
        <v>-1</v>
      </c>
      <c r="P3237">
        <v>-1</v>
      </c>
      <c r="Q3237">
        <v>-1</v>
      </c>
      <c r="R3237">
        <v>-1</v>
      </c>
      <c r="S3237">
        <v>-2</v>
      </c>
      <c r="T3237">
        <v>85</v>
      </c>
      <c r="U3237">
        <v>10.5</v>
      </c>
      <c r="V3237">
        <v>14.532999999999999</v>
      </c>
      <c r="W3237">
        <v>-1</v>
      </c>
      <c r="X3237">
        <v>-2</v>
      </c>
      <c r="Y3237">
        <v>-2</v>
      </c>
      <c r="Z3237">
        <f>IF(AND(MIN(data!D3237:'data'!K3237, data!M3237:'data'!Y3237)&gt;=0, IF(data!L3237&lt;0, FALSE, data!L3237&lt;=95),COUNTA(data!D3237:'data'!Y3237)=22), 1, 0)</f>
        <v>0</v>
      </c>
      <c r="AA3237">
        <f>IF(data!D3237=3, IF(COUNTIFS(data!A:A, data!A3237, data!G:G, "&lt;&gt;2")=0, 1, 0), 0)</f>
        <v>1</v>
      </c>
      <c r="AB3237">
        <f>IF(AND(data!G3237=2, COUNTIFS(data!A:A, data!A3237, data!G:G, 2) = data!D3237), 1, 0)</f>
        <v>1</v>
      </c>
      <c r="AC3237">
        <f>IF(AB3237=1, data!D3237, "0")</f>
        <v>3</v>
      </c>
    </row>
    <row r="3238" spans="1:29" x14ac:dyDescent="0.25">
      <c r="A3238" s="1">
        <v>359051</v>
      </c>
      <c r="B3238">
        <v>1</v>
      </c>
      <c r="C3238" s="1" t="s">
        <v>3259</v>
      </c>
      <c r="D3238">
        <v>1</v>
      </c>
      <c r="E3238">
        <v>7</v>
      </c>
      <c r="F3238">
        <v>8</v>
      </c>
      <c r="G3238">
        <v>1</v>
      </c>
      <c r="H3238">
        <v>61</v>
      </c>
      <c r="I3238">
        <v>2</v>
      </c>
      <c r="J3238">
        <v>6</v>
      </c>
      <c r="K3238">
        <v>3</v>
      </c>
      <c r="L3238">
        <v>97</v>
      </c>
      <c r="M3238">
        <v>2</v>
      </c>
      <c r="N3238">
        <v>1</v>
      </c>
      <c r="O3238">
        <v>5</v>
      </c>
      <c r="P3238">
        <v>2</v>
      </c>
      <c r="Q3238">
        <v>0</v>
      </c>
      <c r="R3238">
        <v>-1</v>
      </c>
      <c r="S3238">
        <v>0</v>
      </c>
      <c r="T3238">
        <v>-1</v>
      </c>
      <c r="U3238">
        <v>-1</v>
      </c>
      <c r="V3238">
        <v>-1</v>
      </c>
      <c r="W3238">
        <v>-1</v>
      </c>
      <c r="X3238">
        <v>1</v>
      </c>
      <c r="Y3238">
        <v>3</v>
      </c>
      <c r="Z3238">
        <f>IF(AND(MIN(data!D3238:'data'!K3238, data!M3238:'data'!Y3238)&gt;=0, IF(data!L3238&lt;0, FALSE, data!L3238&lt;=95),COUNTA(data!D3238:'data'!Y3238)=22), 1, 0)</f>
        <v>0</v>
      </c>
      <c r="AA3238">
        <f>IF(data!D3238=3, IF(COUNTIFS(data!A:A, data!A3238, data!G:G, "&lt;&gt;2")=0, 1, 0), 0)</f>
        <v>0</v>
      </c>
      <c r="AB3238">
        <f>IF(AND(data!G3238=2, COUNTIFS(data!A:A, data!A3238, data!G:G, 2) = data!D3238), 1, 0)</f>
        <v>0</v>
      </c>
      <c r="AC3238" t="str">
        <f>IF(AB3238=1, data!D3238, "0")</f>
        <v>0</v>
      </c>
    </row>
    <row r="3239" spans="1:29" x14ac:dyDescent="0.25">
      <c r="A3239" s="1">
        <v>359151</v>
      </c>
      <c r="B3239">
        <v>1</v>
      </c>
      <c r="C3239" s="1" t="s">
        <v>3260</v>
      </c>
      <c r="D3239">
        <v>3</v>
      </c>
      <c r="E3239">
        <v>7</v>
      </c>
      <c r="F3239">
        <v>8</v>
      </c>
      <c r="G3239">
        <v>1</v>
      </c>
      <c r="H3239">
        <v>28</v>
      </c>
      <c r="I3239">
        <v>1</v>
      </c>
      <c r="J3239">
        <v>1</v>
      </c>
      <c r="K3239">
        <v>1</v>
      </c>
      <c r="L3239">
        <v>96</v>
      </c>
      <c r="M3239">
        <v>1</v>
      </c>
      <c r="N3239">
        <v>1</v>
      </c>
      <c r="O3239">
        <v>5</v>
      </c>
      <c r="P3239">
        <v>1</v>
      </c>
      <c r="Q3239">
        <v>13.17</v>
      </c>
      <c r="R3239">
        <v>-1</v>
      </c>
      <c r="S3239">
        <v>1</v>
      </c>
      <c r="T3239">
        <v>186.3</v>
      </c>
      <c r="U3239">
        <v>69</v>
      </c>
      <c r="V3239">
        <v>19.88</v>
      </c>
      <c r="W3239">
        <v>0.77</v>
      </c>
      <c r="X3239">
        <v>3</v>
      </c>
      <c r="Y3239">
        <v>3</v>
      </c>
      <c r="Z3239">
        <f>IF(AND(MIN(data!D3239:'data'!K3239, data!M3239:'data'!Y3239)&gt;=0, IF(data!L3239&lt;0, FALSE, data!L3239&lt;=95),COUNTA(data!D3239:'data'!Y3239)=22), 1, 0)</f>
        <v>0</v>
      </c>
      <c r="AA3239">
        <f>IF(data!D3239=3, IF(COUNTIFS(data!A:A, data!A3239, data!G:G, "&lt;&gt;2")=0, 1, 0), 0)</f>
        <v>0</v>
      </c>
      <c r="AB3239">
        <f>IF(AND(data!G3239=2, COUNTIFS(data!A:A, data!A3239, data!G:G, 2) = data!D3239), 1, 0)</f>
        <v>0</v>
      </c>
      <c r="AC3239" t="str">
        <f>IF(AB3239=1, data!D3239, "0")</f>
        <v>0</v>
      </c>
    </row>
    <row r="3240" spans="1:29" x14ac:dyDescent="0.25">
      <c r="A3240" s="1">
        <v>359151</v>
      </c>
      <c r="B3240">
        <v>2</v>
      </c>
      <c r="C3240" s="1" t="s">
        <v>3261</v>
      </c>
      <c r="D3240">
        <v>3</v>
      </c>
      <c r="E3240">
        <v>7</v>
      </c>
      <c r="F3240">
        <v>8</v>
      </c>
      <c r="G3240">
        <v>2</v>
      </c>
      <c r="H3240">
        <v>25</v>
      </c>
      <c r="I3240">
        <v>1</v>
      </c>
      <c r="J3240">
        <v>1</v>
      </c>
      <c r="K3240">
        <v>3</v>
      </c>
      <c r="L3240">
        <v>96</v>
      </c>
      <c r="M3240">
        <v>1</v>
      </c>
      <c r="N3240">
        <v>2</v>
      </c>
      <c r="O3240">
        <v>5</v>
      </c>
      <c r="P3240">
        <v>1</v>
      </c>
      <c r="Q3240">
        <v>1.7</v>
      </c>
      <c r="R3240">
        <v>-1</v>
      </c>
      <c r="S3240">
        <v>5</v>
      </c>
      <c r="T3240">
        <v>170.7</v>
      </c>
      <c r="U3240">
        <v>71.7</v>
      </c>
      <c r="V3240">
        <v>24.606999999999999</v>
      </c>
      <c r="W3240">
        <v>0.83299999999999996</v>
      </c>
      <c r="X3240">
        <v>2</v>
      </c>
      <c r="Y3240">
        <v>1</v>
      </c>
      <c r="Z3240">
        <f>IF(AND(MIN(data!D3240:'data'!K3240, data!M3240:'data'!Y3240)&gt;=0, IF(data!L3240&lt;0, FALSE, data!L3240&lt;=95),COUNTA(data!D3240:'data'!Y3240)=22), 1, 0)</f>
        <v>0</v>
      </c>
      <c r="AA3240">
        <f>IF(data!D3240=3, IF(COUNTIFS(data!A:A, data!A3240, data!G:G, "&lt;&gt;2")=0, 1, 0), 0)</f>
        <v>0</v>
      </c>
      <c r="AB3240">
        <f>IF(AND(data!G3240=2, COUNTIFS(data!A:A, data!A3240, data!G:G, 2) = data!D3240), 1, 0)</f>
        <v>0</v>
      </c>
      <c r="AC3240" t="str">
        <f>IF(AB3240=1, data!D3240, "0")</f>
        <v>0</v>
      </c>
    </row>
    <row r="3241" spans="1:29" x14ac:dyDescent="0.25">
      <c r="A3241" s="1">
        <v>359151</v>
      </c>
      <c r="B3241">
        <v>3</v>
      </c>
      <c r="C3241" s="1" t="s">
        <v>3262</v>
      </c>
      <c r="D3241">
        <v>3</v>
      </c>
      <c r="E3241">
        <v>7</v>
      </c>
      <c r="F3241">
        <v>8</v>
      </c>
      <c r="G3241">
        <v>1</v>
      </c>
      <c r="H3241">
        <v>32</v>
      </c>
      <c r="I3241">
        <v>1</v>
      </c>
      <c r="J3241">
        <v>1</v>
      </c>
      <c r="K3241">
        <v>3</v>
      </c>
      <c r="L3241">
        <v>96</v>
      </c>
      <c r="M3241">
        <v>1</v>
      </c>
      <c r="N3241">
        <v>1</v>
      </c>
      <c r="O3241">
        <v>5</v>
      </c>
      <c r="P3241">
        <v>2</v>
      </c>
      <c r="Q3241">
        <v>0</v>
      </c>
      <c r="R3241">
        <v>-1</v>
      </c>
      <c r="S3241">
        <v>6</v>
      </c>
      <c r="T3241">
        <v>168.4</v>
      </c>
      <c r="U3241">
        <v>84.6</v>
      </c>
      <c r="V3241">
        <v>29.832000000000001</v>
      </c>
      <c r="W3241">
        <v>0.91100000000000003</v>
      </c>
      <c r="X3241">
        <v>2</v>
      </c>
      <c r="Y3241">
        <v>1</v>
      </c>
      <c r="Z3241">
        <f>IF(AND(MIN(data!D3241:'data'!K3241, data!M3241:'data'!Y3241)&gt;=0, IF(data!L3241&lt;0, FALSE, data!L3241&lt;=95),COUNTA(data!D3241:'data'!Y3241)=22), 1, 0)</f>
        <v>0</v>
      </c>
      <c r="AA3241">
        <f>IF(data!D3241=3, IF(COUNTIFS(data!A:A, data!A3241, data!G:G, "&lt;&gt;2")=0, 1, 0), 0)</f>
        <v>0</v>
      </c>
      <c r="AB3241">
        <f>IF(AND(data!G3241=2, COUNTIFS(data!A:A, data!A3241, data!G:G, 2) = data!D3241), 1, 0)</f>
        <v>0</v>
      </c>
      <c r="AC3241" t="str">
        <f>IF(AB3241=1, data!D3241, "0")</f>
        <v>0</v>
      </c>
    </row>
    <row r="3242" spans="1:29" x14ac:dyDescent="0.25">
      <c r="A3242" s="1">
        <v>359201</v>
      </c>
      <c r="B3242">
        <v>1</v>
      </c>
      <c r="C3242" s="1" t="s">
        <v>3263</v>
      </c>
      <c r="D3242">
        <v>4</v>
      </c>
      <c r="E3242">
        <v>7</v>
      </c>
      <c r="F3242">
        <v>8</v>
      </c>
      <c r="G3242">
        <v>1</v>
      </c>
      <c r="H3242">
        <v>39</v>
      </c>
      <c r="I3242">
        <v>2</v>
      </c>
      <c r="J3242">
        <v>1</v>
      </c>
      <c r="K3242">
        <v>1</v>
      </c>
      <c r="L3242">
        <v>97</v>
      </c>
      <c r="M3242">
        <v>2</v>
      </c>
      <c r="N3242">
        <v>1</v>
      </c>
      <c r="O3242">
        <v>5</v>
      </c>
      <c r="P3242">
        <v>1</v>
      </c>
      <c r="Q3242">
        <v>21.259</v>
      </c>
      <c r="R3242">
        <v>-1</v>
      </c>
      <c r="S3242">
        <v>-2</v>
      </c>
      <c r="T3242">
        <v>-1</v>
      </c>
      <c r="U3242">
        <v>-1</v>
      </c>
      <c r="V3242">
        <v>-1</v>
      </c>
      <c r="W3242">
        <v>-1</v>
      </c>
      <c r="X3242">
        <v>-2</v>
      </c>
      <c r="Y3242">
        <v>-2</v>
      </c>
      <c r="Z3242">
        <f>IF(AND(MIN(data!D3242:'data'!K3242, data!M3242:'data'!Y3242)&gt;=0, IF(data!L3242&lt;0, FALSE, data!L3242&lt;=95),COUNTA(data!D3242:'data'!Y3242)=22), 1, 0)</f>
        <v>0</v>
      </c>
      <c r="AA3242">
        <f>IF(data!D3242=3, IF(COUNTIFS(data!A:A, data!A3242, data!G:G, "&lt;&gt;2")=0, 1, 0), 0)</f>
        <v>0</v>
      </c>
      <c r="AB3242">
        <f>IF(AND(data!G3242=2, COUNTIFS(data!A:A, data!A3242, data!G:G, 2) = data!D3242), 1, 0)</f>
        <v>0</v>
      </c>
      <c r="AC3242" t="str">
        <f>IF(AB3242=1, data!D3242, "0")</f>
        <v>0</v>
      </c>
    </row>
    <row r="3243" spans="1:29" x14ac:dyDescent="0.25">
      <c r="A3243" s="1">
        <v>359201</v>
      </c>
      <c r="B3243">
        <v>2</v>
      </c>
      <c r="C3243" s="1" t="s">
        <v>3264</v>
      </c>
      <c r="D3243">
        <v>4</v>
      </c>
      <c r="E3243">
        <v>7</v>
      </c>
      <c r="F3243">
        <v>8</v>
      </c>
      <c r="G3243">
        <v>2</v>
      </c>
      <c r="H3243">
        <v>39</v>
      </c>
      <c r="I3243">
        <v>2</v>
      </c>
      <c r="J3243">
        <v>1</v>
      </c>
      <c r="K3243">
        <v>1</v>
      </c>
      <c r="L3243">
        <v>97</v>
      </c>
      <c r="M3243">
        <v>2</v>
      </c>
      <c r="N3243">
        <v>1</v>
      </c>
      <c r="O3243">
        <v>5</v>
      </c>
      <c r="P3243">
        <v>1</v>
      </c>
      <c r="Q3243">
        <v>3.5289999999999999</v>
      </c>
      <c r="R3243">
        <v>-1</v>
      </c>
      <c r="S3243">
        <v>-2</v>
      </c>
      <c r="T3243">
        <v>-1</v>
      </c>
      <c r="U3243">
        <v>-1</v>
      </c>
      <c r="V3243">
        <v>-1</v>
      </c>
      <c r="W3243">
        <v>-1</v>
      </c>
      <c r="X3243">
        <v>-2</v>
      </c>
      <c r="Y3243">
        <v>-2</v>
      </c>
      <c r="Z3243">
        <f>IF(AND(MIN(data!D3243:'data'!K3243, data!M3243:'data'!Y3243)&gt;=0, IF(data!L3243&lt;0, FALSE, data!L3243&lt;=95),COUNTA(data!D3243:'data'!Y3243)=22), 1, 0)</f>
        <v>0</v>
      </c>
      <c r="AA3243">
        <f>IF(data!D3243=3, IF(COUNTIFS(data!A:A, data!A3243, data!G:G, "&lt;&gt;2")=0, 1, 0), 0)</f>
        <v>0</v>
      </c>
      <c r="AB3243">
        <f>IF(AND(data!G3243=2, COUNTIFS(data!A:A, data!A3243, data!G:G, 2) = data!D3243), 1, 0)</f>
        <v>0</v>
      </c>
      <c r="AC3243" t="str">
        <f>IF(AB3243=1, data!D3243, "0")</f>
        <v>0</v>
      </c>
    </row>
    <row r="3244" spans="1:29" x14ac:dyDescent="0.25">
      <c r="A3244" s="1">
        <v>359201</v>
      </c>
      <c r="B3244">
        <v>3</v>
      </c>
      <c r="C3244" s="1" t="s">
        <v>3265</v>
      </c>
      <c r="D3244">
        <v>4</v>
      </c>
      <c r="E3244">
        <v>7</v>
      </c>
      <c r="F3244">
        <v>8</v>
      </c>
      <c r="G3244">
        <v>1</v>
      </c>
      <c r="H3244">
        <v>4</v>
      </c>
      <c r="I3244">
        <v>-1</v>
      </c>
      <c r="J3244">
        <v>1</v>
      </c>
      <c r="K3244">
        <v>-1</v>
      </c>
      <c r="L3244">
        <v>97</v>
      </c>
      <c r="M3244">
        <v>1</v>
      </c>
      <c r="N3244">
        <v>-1</v>
      </c>
      <c r="O3244">
        <v>-1</v>
      </c>
      <c r="P3244">
        <v>-1</v>
      </c>
      <c r="Q3244">
        <v>-1</v>
      </c>
      <c r="R3244">
        <v>-1</v>
      </c>
      <c r="S3244">
        <v>-2</v>
      </c>
      <c r="T3244">
        <v>-1</v>
      </c>
      <c r="U3244">
        <v>-1</v>
      </c>
      <c r="V3244">
        <v>-1</v>
      </c>
      <c r="W3244">
        <v>-1</v>
      </c>
      <c r="X3244">
        <v>-2</v>
      </c>
      <c r="Y3244">
        <v>-2</v>
      </c>
      <c r="Z3244">
        <f>IF(AND(MIN(data!D3244:'data'!K3244, data!M3244:'data'!Y3244)&gt;=0, IF(data!L3244&lt;0, FALSE, data!L3244&lt;=95),COUNTA(data!D3244:'data'!Y3244)=22), 1, 0)</f>
        <v>0</v>
      </c>
      <c r="AA3244">
        <f>IF(data!D3244=3, IF(COUNTIFS(data!A:A, data!A3244, data!G:G, "&lt;&gt;2")=0, 1, 0), 0)</f>
        <v>0</v>
      </c>
      <c r="AB3244">
        <f>IF(AND(data!G3244=2, COUNTIFS(data!A:A, data!A3244, data!G:G, 2) = data!D3244), 1, 0)</f>
        <v>0</v>
      </c>
      <c r="AC3244" t="str">
        <f>IF(AB3244=1, data!D3244, "0")</f>
        <v>0</v>
      </c>
    </row>
    <row r="3245" spans="1:29" x14ac:dyDescent="0.25">
      <c r="A3245" s="1">
        <v>359201</v>
      </c>
      <c r="B3245">
        <v>4</v>
      </c>
      <c r="C3245" s="1" t="s">
        <v>3266</v>
      </c>
      <c r="D3245">
        <v>4</v>
      </c>
      <c r="E3245">
        <v>7</v>
      </c>
      <c r="F3245">
        <v>8</v>
      </c>
      <c r="G3245">
        <v>1</v>
      </c>
      <c r="H3245">
        <v>0</v>
      </c>
      <c r="I3245">
        <v>-1</v>
      </c>
      <c r="J3245">
        <v>1</v>
      </c>
      <c r="K3245">
        <v>-1</v>
      </c>
      <c r="L3245">
        <v>97</v>
      </c>
      <c r="M3245">
        <v>1</v>
      </c>
      <c r="N3245">
        <v>-1</v>
      </c>
      <c r="O3245">
        <v>-1</v>
      </c>
      <c r="P3245">
        <v>-1</v>
      </c>
      <c r="Q3245">
        <v>-1</v>
      </c>
      <c r="R3245">
        <v>-1</v>
      </c>
      <c r="S3245">
        <v>-2</v>
      </c>
      <c r="T3245">
        <v>-1</v>
      </c>
      <c r="U3245">
        <v>-1</v>
      </c>
      <c r="V3245">
        <v>-1</v>
      </c>
      <c r="W3245">
        <v>-1</v>
      </c>
      <c r="X3245">
        <v>-2</v>
      </c>
      <c r="Y3245">
        <v>-2</v>
      </c>
      <c r="Z3245">
        <f>IF(AND(MIN(data!D3245:'data'!K3245, data!M3245:'data'!Y3245)&gt;=0, IF(data!L3245&lt;0, FALSE, data!L3245&lt;=95),COUNTA(data!D3245:'data'!Y3245)=22), 1, 0)</f>
        <v>0</v>
      </c>
      <c r="AA3245">
        <f>IF(data!D3245=3, IF(COUNTIFS(data!A:A, data!A3245, data!G:G, "&lt;&gt;2")=0, 1, 0), 0)</f>
        <v>0</v>
      </c>
      <c r="AB3245">
        <f>IF(AND(data!G3245=2, COUNTIFS(data!A:A, data!A3245, data!G:G, 2) = data!D3245), 1, 0)</f>
        <v>0</v>
      </c>
      <c r="AC3245" t="str">
        <f>IF(AB3245=1, data!D3245, "0")</f>
        <v>0</v>
      </c>
    </row>
    <row r="3246" spans="1:29" x14ac:dyDescent="0.25">
      <c r="A3246" s="1">
        <v>359271</v>
      </c>
      <c r="B3246">
        <v>1</v>
      </c>
      <c r="C3246" s="1" t="s">
        <v>3267</v>
      </c>
      <c r="D3246">
        <v>2</v>
      </c>
      <c r="E3246">
        <v>7</v>
      </c>
      <c r="F3246">
        <v>8</v>
      </c>
      <c r="G3246">
        <v>2</v>
      </c>
      <c r="H3246">
        <v>31</v>
      </c>
      <c r="I3246">
        <v>1</v>
      </c>
      <c r="J3246">
        <v>1</v>
      </c>
      <c r="K3246">
        <v>1</v>
      </c>
      <c r="L3246">
        <v>-1</v>
      </c>
      <c r="M3246">
        <v>2</v>
      </c>
      <c r="N3246">
        <v>3</v>
      </c>
      <c r="O3246">
        <v>5</v>
      </c>
      <c r="P3246">
        <v>1</v>
      </c>
      <c r="Q3246">
        <v>20.375</v>
      </c>
      <c r="R3246">
        <v>-1</v>
      </c>
      <c r="S3246">
        <v>3</v>
      </c>
      <c r="T3246">
        <v>163.6</v>
      </c>
      <c r="U3246">
        <v>57.4</v>
      </c>
      <c r="V3246">
        <v>21.446000000000002</v>
      </c>
      <c r="W3246">
        <v>0.70399999999999996</v>
      </c>
      <c r="X3246">
        <v>1</v>
      </c>
      <c r="Y3246">
        <v>1</v>
      </c>
      <c r="Z3246">
        <f>IF(AND(MIN(data!D3246:'data'!K3246, data!M3246:'data'!Y3246)&gt;=0, IF(data!L3246&lt;0, FALSE, data!L3246&lt;=95),COUNTA(data!D3246:'data'!Y3246)=22), 1, 0)</f>
        <v>0</v>
      </c>
      <c r="AA3246">
        <f>IF(data!D3246=3, IF(COUNTIFS(data!A:A, data!A3246, data!G:G, "&lt;&gt;2")=0, 1, 0), 0)</f>
        <v>0</v>
      </c>
      <c r="AB3246">
        <f>IF(AND(data!G3246=2, COUNTIFS(data!A:A, data!A3246, data!G:G, 2) = data!D3246), 1, 0)</f>
        <v>1</v>
      </c>
      <c r="AC3246">
        <f>IF(AB3246=1, data!D3246, "0")</f>
        <v>2</v>
      </c>
    </row>
    <row r="3247" spans="1:29" x14ac:dyDescent="0.25">
      <c r="A3247" s="1">
        <v>359271</v>
      </c>
      <c r="B3247">
        <v>2</v>
      </c>
      <c r="C3247" s="1" t="s">
        <v>3268</v>
      </c>
      <c r="D3247">
        <v>2</v>
      </c>
      <c r="E3247">
        <v>7</v>
      </c>
      <c r="F3247">
        <v>8</v>
      </c>
      <c r="G3247">
        <v>2</v>
      </c>
      <c r="H3247">
        <v>29</v>
      </c>
      <c r="I3247">
        <v>1</v>
      </c>
      <c r="J3247">
        <v>1</v>
      </c>
      <c r="K3247">
        <v>1</v>
      </c>
      <c r="L3247">
        <v>-1</v>
      </c>
      <c r="M3247">
        <v>2</v>
      </c>
      <c r="N3247">
        <v>1</v>
      </c>
      <c r="O3247">
        <v>5</v>
      </c>
      <c r="P3247">
        <v>1</v>
      </c>
      <c r="Q3247">
        <v>29.344999999999999</v>
      </c>
      <c r="R3247">
        <v>-1</v>
      </c>
      <c r="S3247">
        <v>9</v>
      </c>
      <c r="T3247">
        <v>168.7</v>
      </c>
      <c r="U3247">
        <v>67.3</v>
      </c>
      <c r="V3247">
        <v>23.646999999999998</v>
      </c>
      <c r="W3247">
        <v>0.67400000000000004</v>
      </c>
      <c r="X3247">
        <v>1</v>
      </c>
      <c r="Y3247">
        <v>1</v>
      </c>
      <c r="Z3247">
        <f>IF(AND(MIN(data!D3247:'data'!K3247, data!M3247:'data'!Y3247)&gt;=0, IF(data!L3247&lt;0, FALSE, data!L3247&lt;=95),COUNTA(data!D3247:'data'!Y3247)=22), 1, 0)</f>
        <v>0</v>
      </c>
      <c r="AA3247">
        <f>IF(data!D3247=3, IF(COUNTIFS(data!A:A, data!A3247, data!G:G, "&lt;&gt;2")=0, 1, 0), 0)</f>
        <v>0</v>
      </c>
      <c r="AB3247">
        <f>IF(AND(data!G3247=2, COUNTIFS(data!A:A, data!A3247, data!G:G, 2) = data!D3247), 1, 0)</f>
        <v>1</v>
      </c>
      <c r="AC3247">
        <f>IF(AB3247=1, data!D3247, "0")</f>
        <v>2</v>
      </c>
    </row>
    <row r="3248" spans="1:29" x14ac:dyDescent="0.25">
      <c r="A3248" s="1">
        <v>359351</v>
      </c>
      <c r="B3248">
        <v>1</v>
      </c>
      <c r="C3248" s="1" t="s">
        <v>3269</v>
      </c>
      <c r="D3248">
        <v>2</v>
      </c>
      <c r="E3248">
        <v>7</v>
      </c>
      <c r="F3248">
        <v>8</v>
      </c>
      <c r="G3248">
        <v>2</v>
      </c>
      <c r="H3248">
        <v>21</v>
      </c>
      <c r="I3248">
        <v>1</v>
      </c>
      <c r="J3248">
        <v>1</v>
      </c>
      <c r="K3248">
        <v>1</v>
      </c>
      <c r="L3248">
        <v>-1</v>
      </c>
      <c r="M3248">
        <v>2</v>
      </c>
      <c r="N3248">
        <v>1</v>
      </c>
      <c r="O3248">
        <v>5</v>
      </c>
      <c r="P3248">
        <v>1</v>
      </c>
      <c r="Q3248">
        <v>13.615</v>
      </c>
      <c r="R3248">
        <v>4</v>
      </c>
      <c r="S3248">
        <v>0</v>
      </c>
      <c r="T3248">
        <v>164</v>
      </c>
      <c r="U3248">
        <v>77.5</v>
      </c>
      <c r="V3248">
        <v>28.815000000000001</v>
      </c>
      <c r="W3248">
        <v>0.751</v>
      </c>
      <c r="X3248">
        <v>2</v>
      </c>
      <c r="Y3248">
        <v>1</v>
      </c>
      <c r="Z3248">
        <f>IF(AND(MIN(data!D3248:'data'!K3248, data!M3248:'data'!Y3248)&gt;=0, IF(data!L3248&lt;0, FALSE, data!L3248&lt;=95),COUNTA(data!D3248:'data'!Y3248)=22), 1, 0)</f>
        <v>0</v>
      </c>
      <c r="AA3248">
        <f>IF(data!D3248=3, IF(COUNTIFS(data!A:A, data!A3248, data!G:G, "&lt;&gt;2")=0, 1, 0), 0)</f>
        <v>0</v>
      </c>
      <c r="AB3248">
        <f>IF(AND(data!G3248=2, COUNTIFS(data!A:A, data!A3248, data!G:G, 2) = data!D3248), 1, 0)</f>
        <v>1</v>
      </c>
      <c r="AC3248">
        <f>IF(AB3248=1, data!D3248, "0")</f>
        <v>2</v>
      </c>
    </row>
    <row r="3249" spans="1:29" x14ac:dyDescent="0.25">
      <c r="A3249" s="1">
        <v>359351</v>
      </c>
      <c r="B3249">
        <v>2</v>
      </c>
      <c r="C3249" s="1" t="s">
        <v>3270</v>
      </c>
      <c r="D3249">
        <v>2</v>
      </c>
      <c r="E3249">
        <v>7</v>
      </c>
      <c r="F3249">
        <v>8</v>
      </c>
      <c r="G3249">
        <v>2</v>
      </c>
      <c r="H3249">
        <v>19</v>
      </c>
      <c r="I3249">
        <v>1</v>
      </c>
      <c r="J3249">
        <v>1</v>
      </c>
      <c r="K3249">
        <v>3</v>
      </c>
      <c r="L3249">
        <v>-1</v>
      </c>
      <c r="M3249">
        <v>1</v>
      </c>
      <c r="N3249">
        <v>1</v>
      </c>
      <c r="O3249">
        <v>5</v>
      </c>
      <c r="P3249">
        <v>1</v>
      </c>
      <c r="Q3249">
        <v>12</v>
      </c>
      <c r="R3249">
        <v>4</v>
      </c>
      <c r="S3249">
        <v>0</v>
      </c>
      <c r="T3249">
        <v>158</v>
      </c>
      <c r="U3249">
        <v>56.1</v>
      </c>
      <c r="V3249">
        <v>22.472000000000001</v>
      </c>
      <c r="W3249">
        <v>0.73299999999999998</v>
      </c>
      <c r="X3249">
        <v>-8</v>
      </c>
      <c r="Y3249">
        <v>3</v>
      </c>
      <c r="Z3249">
        <f>IF(AND(MIN(data!D3249:'data'!K3249, data!M3249:'data'!Y3249)&gt;=0, IF(data!L3249&lt;0, FALSE, data!L3249&lt;=95),COUNTA(data!D3249:'data'!Y3249)=22), 1, 0)</f>
        <v>0</v>
      </c>
      <c r="AA3249">
        <f>IF(data!D3249=3, IF(COUNTIFS(data!A:A, data!A3249, data!G:G, "&lt;&gt;2")=0, 1, 0), 0)</f>
        <v>0</v>
      </c>
      <c r="AB3249">
        <f>IF(AND(data!G3249=2, COUNTIFS(data!A:A, data!A3249, data!G:G, 2) = data!D3249), 1, 0)</f>
        <v>1</v>
      </c>
      <c r="AC3249">
        <f>IF(AB3249=1, data!D3249, "0")</f>
        <v>2</v>
      </c>
    </row>
    <row r="3250" spans="1:29" x14ac:dyDescent="0.25">
      <c r="A3250" s="1">
        <v>360051</v>
      </c>
      <c r="B3250">
        <v>1</v>
      </c>
      <c r="C3250" s="1" t="s">
        <v>3271</v>
      </c>
      <c r="D3250">
        <v>2</v>
      </c>
      <c r="E3250">
        <v>6</v>
      </c>
      <c r="F3250">
        <v>1</v>
      </c>
      <c r="G3250">
        <v>2</v>
      </c>
      <c r="H3250">
        <v>23</v>
      </c>
      <c r="I3250">
        <v>6</v>
      </c>
      <c r="J3250">
        <v>1</v>
      </c>
      <c r="K3250">
        <v>3</v>
      </c>
      <c r="L3250">
        <v>97</v>
      </c>
      <c r="M3250">
        <v>2</v>
      </c>
      <c r="N3250">
        <v>4</v>
      </c>
      <c r="O3250">
        <v>1</v>
      </c>
      <c r="P3250">
        <v>1</v>
      </c>
      <c r="Q3250">
        <v>7.95</v>
      </c>
      <c r="R3250">
        <v>2</v>
      </c>
      <c r="S3250">
        <v>0</v>
      </c>
      <c r="T3250">
        <v>161.30000000000001</v>
      </c>
      <c r="U3250">
        <v>62.5</v>
      </c>
      <c r="V3250">
        <v>24.021999999999998</v>
      </c>
      <c r="W3250">
        <v>0.76900000000000002</v>
      </c>
      <c r="X3250">
        <v>1</v>
      </c>
      <c r="Y3250">
        <v>1</v>
      </c>
      <c r="Z3250">
        <f>IF(AND(MIN(data!D3250:'data'!K3250, data!M3250:'data'!Y3250)&gt;=0, IF(data!L3250&lt;0, FALSE, data!L3250&lt;=95),COUNTA(data!D3250:'data'!Y3250)=22), 1, 0)</f>
        <v>0</v>
      </c>
      <c r="AA3250">
        <f>IF(data!D3250=3, IF(COUNTIFS(data!A:A, data!A3250, data!G:G, "&lt;&gt;2")=0, 1, 0), 0)</f>
        <v>0</v>
      </c>
      <c r="AB3250">
        <f>IF(AND(data!G3250=2, COUNTIFS(data!A:A, data!A3250, data!G:G, 2) = data!D3250), 1, 0)</f>
        <v>0</v>
      </c>
      <c r="AC3250" t="str">
        <f>IF(AB3250=1, data!D3250, "0")</f>
        <v>0</v>
      </c>
    </row>
    <row r="3251" spans="1:29" x14ac:dyDescent="0.25">
      <c r="A3251" s="1">
        <v>360051</v>
      </c>
      <c r="B3251">
        <v>2</v>
      </c>
      <c r="C3251" s="1" t="s">
        <v>3272</v>
      </c>
      <c r="D3251">
        <v>2</v>
      </c>
      <c r="E3251">
        <v>6</v>
      </c>
      <c r="F3251">
        <v>1</v>
      </c>
      <c r="G3251">
        <v>1</v>
      </c>
      <c r="H3251">
        <v>26</v>
      </c>
      <c r="I3251">
        <v>6</v>
      </c>
      <c r="J3251">
        <v>1</v>
      </c>
      <c r="K3251">
        <v>3</v>
      </c>
      <c r="L3251">
        <v>97</v>
      </c>
      <c r="M3251">
        <v>2</v>
      </c>
      <c r="N3251">
        <v>4</v>
      </c>
      <c r="O3251">
        <v>2</v>
      </c>
      <c r="P3251">
        <v>1</v>
      </c>
      <c r="Q3251">
        <v>34.874000000000002</v>
      </c>
      <c r="R3251">
        <v>-1</v>
      </c>
      <c r="S3251">
        <v>1</v>
      </c>
      <c r="T3251">
        <v>181.1</v>
      </c>
      <c r="U3251">
        <v>66.5</v>
      </c>
      <c r="V3251">
        <v>20.276</v>
      </c>
      <c r="W3251">
        <v>0.80800000000000005</v>
      </c>
      <c r="X3251">
        <v>3</v>
      </c>
      <c r="Y3251">
        <v>3</v>
      </c>
      <c r="Z3251">
        <f>IF(AND(MIN(data!D3251:'data'!K3251, data!M3251:'data'!Y3251)&gt;=0, IF(data!L3251&lt;0, FALSE, data!L3251&lt;=95),COUNTA(data!D3251:'data'!Y3251)=22), 1, 0)</f>
        <v>0</v>
      </c>
      <c r="AA3251">
        <f>IF(data!D3251=3, IF(COUNTIFS(data!A:A, data!A3251, data!G:G, "&lt;&gt;2")=0, 1, 0), 0)</f>
        <v>0</v>
      </c>
      <c r="AB3251">
        <f>IF(AND(data!G3251=2, COUNTIFS(data!A:A, data!A3251, data!G:G, 2) = data!D3251), 1, 0)</f>
        <v>0</v>
      </c>
      <c r="AC3251" t="str">
        <f>IF(AB3251=1, data!D3251, "0")</f>
        <v>0</v>
      </c>
    </row>
    <row r="3252" spans="1:29" x14ac:dyDescent="0.25">
      <c r="A3252" s="1">
        <v>360151</v>
      </c>
      <c r="B3252">
        <v>1</v>
      </c>
      <c r="C3252" s="1" t="s">
        <v>3273</v>
      </c>
      <c r="D3252">
        <v>2</v>
      </c>
      <c r="E3252">
        <v>6</v>
      </c>
      <c r="F3252">
        <v>1</v>
      </c>
      <c r="G3252">
        <v>1</v>
      </c>
      <c r="H3252">
        <v>65</v>
      </c>
      <c r="I3252">
        <v>2</v>
      </c>
      <c r="J3252">
        <v>6</v>
      </c>
      <c r="K3252">
        <v>2</v>
      </c>
      <c r="L3252">
        <v>7</v>
      </c>
      <c r="M3252">
        <v>3</v>
      </c>
      <c r="N3252">
        <v>1</v>
      </c>
      <c r="O3252">
        <v>5</v>
      </c>
      <c r="P3252">
        <v>2</v>
      </c>
      <c r="Q3252">
        <v>2.9000000000000001E-2</v>
      </c>
      <c r="R3252">
        <v>-1</v>
      </c>
      <c r="S3252">
        <v>-9</v>
      </c>
      <c r="T3252">
        <v>161.69999999999999</v>
      </c>
      <c r="U3252">
        <v>73.3</v>
      </c>
      <c r="V3252">
        <v>28.033999999999999</v>
      </c>
      <c r="W3252">
        <v>0.99099999999999999</v>
      </c>
      <c r="X3252">
        <v>1</v>
      </c>
      <c r="Y3252">
        <v>3</v>
      </c>
      <c r="Z3252">
        <f>IF(AND(MIN(data!D3252:'data'!K3252, data!M3252:'data'!Y3252)&gt;=0, IF(data!L3252&lt;0, FALSE, data!L3252&lt;=95),COUNTA(data!D3252:'data'!Y3252)=22), 1, 0)</f>
        <v>0</v>
      </c>
      <c r="AA3252">
        <f>IF(data!D3252=3, IF(COUNTIFS(data!A:A, data!A3252, data!G:G, "&lt;&gt;2")=0, 1, 0), 0)</f>
        <v>0</v>
      </c>
      <c r="AB3252">
        <f>IF(AND(data!G3252=2, COUNTIFS(data!A:A, data!A3252, data!G:G, 2) = data!D3252), 1, 0)</f>
        <v>0</v>
      </c>
      <c r="AC3252" t="str">
        <f>IF(AB3252=1, data!D3252, "0")</f>
        <v>0</v>
      </c>
    </row>
    <row r="3253" spans="1:29" x14ac:dyDescent="0.25">
      <c r="A3253" s="1">
        <v>360151</v>
      </c>
      <c r="B3253">
        <v>2</v>
      </c>
      <c r="C3253" s="1" t="s">
        <v>3274</v>
      </c>
      <c r="D3253">
        <v>2</v>
      </c>
      <c r="E3253">
        <v>6</v>
      </c>
      <c r="F3253">
        <v>1</v>
      </c>
      <c r="G3253">
        <v>2</v>
      </c>
      <c r="H3253">
        <v>64</v>
      </c>
      <c r="I3253">
        <v>2</v>
      </c>
      <c r="J3253">
        <v>6</v>
      </c>
      <c r="K3253">
        <v>2</v>
      </c>
      <c r="L3253">
        <v>7</v>
      </c>
      <c r="M3253">
        <v>3</v>
      </c>
      <c r="N3253">
        <v>1</v>
      </c>
      <c r="O3253">
        <v>5</v>
      </c>
      <c r="P3253">
        <v>2</v>
      </c>
      <c r="Q3253">
        <v>2.9000000000000001E-2</v>
      </c>
      <c r="R3253">
        <v>-1</v>
      </c>
      <c r="S3253">
        <v>0</v>
      </c>
      <c r="T3253">
        <v>147.9</v>
      </c>
      <c r="U3253">
        <v>82.4</v>
      </c>
      <c r="V3253">
        <v>37.67</v>
      </c>
      <c r="W3253">
        <v>-1</v>
      </c>
      <c r="X3253">
        <v>2</v>
      </c>
      <c r="Y3253">
        <v>1</v>
      </c>
      <c r="Z3253">
        <f>IF(AND(MIN(data!D3253:'data'!K3253, data!M3253:'data'!Y3253)&gt;=0, IF(data!L3253&lt;0, FALSE, data!L3253&lt;=95),COUNTA(data!D3253:'data'!Y3253)=22), 1, 0)</f>
        <v>0</v>
      </c>
      <c r="AA3253">
        <f>IF(data!D3253=3, IF(COUNTIFS(data!A:A, data!A3253, data!G:G, "&lt;&gt;2")=0, 1, 0), 0)</f>
        <v>0</v>
      </c>
      <c r="AB3253">
        <f>IF(AND(data!G3253=2, COUNTIFS(data!A:A, data!A3253, data!G:G, 2) = data!D3253), 1, 0)</f>
        <v>0</v>
      </c>
      <c r="AC3253" t="str">
        <f>IF(AB3253=1, data!D3253, "0")</f>
        <v>0</v>
      </c>
    </row>
    <row r="3254" spans="1:29" x14ac:dyDescent="0.25">
      <c r="A3254" s="1">
        <v>360271</v>
      </c>
      <c r="B3254">
        <v>1</v>
      </c>
      <c r="C3254" s="1" t="s">
        <v>3275</v>
      </c>
      <c r="D3254">
        <v>1</v>
      </c>
      <c r="E3254">
        <v>6</v>
      </c>
      <c r="F3254">
        <v>1</v>
      </c>
      <c r="G3254">
        <v>2</v>
      </c>
      <c r="H3254">
        <v>81</v>
      </c>
      <c r="I3254">
        <v>5</v>
      </c>
      <c r="J3254">
        <v>1</v>
      </c>
      <c r="K3254">
        <v>7</v>
      </c>
      <c r="L3254">
        <v>97</v>
      </c>
      <c r="M3254">
        <v>2</v>
      </c>
      <c r="N3254">
        <v>1</v>
      </c>
      <c r="O3254">
        <v>5</v>
      </c>
      <c r="P3254">
        <v>1</v>
      </c>
      <c r="Q3254">
        <v>1.5289999999999999</v>
      </c>
      <c r="R3254">
        <v>-1</v>
      </c>
      <c r="S3254">
        <v>2</v>
      </c>
      <c r="T3254">
        <v>-1</v>
      </c>
      <c r="U3254">
        <v>-1</v>
      </c>
      <c r="V3254">
        <v>-1</v>
      </c>
      <c r="W3254">
        <v>0.94099999999999995</v>
      </c>
      <c r="X3254">
        <v>1</v>
      </c>
      <c r="Y3254">
        <v>1</v>
      </c>
      <c r="Z3254">
        <f>IF(AND(MIN(data!D3254:'data'!K3254, data!M3254:'data'!Y3254)&gt;=0, IF(data!L3254&lt;0, FALSE, data!L3254&lt;=95),COUNTA(data!D3254:'data'!Y3254)=22), 1, 0)</f>
        <v>0</v>
      </c>
      <c r="AA3254">
        <f>IF(data!D3254=3, IF(COUNTIFS(data!A:A, data!A3254, data!G:G, "&lt;&gt;2")=0, 1, 0), 0)</f>
        <v>0</v>
      </c>
      <c r="AB3254">
        <f>IF(AND(data!G3254=2, COUNTIFS(data!A:A, data!A3254, data!G:G, 2) = data!D3254), 1, 0)</f>
        <v>1</v>
      </c>
      <c r="AC3254">
        <f>IF(AB3254=1, data!D3254, "0")</f>
        <v>1</v>
      </c>
    </row>
    <row r="3255" spans="1:29" x14ac:dyDescent="0.25">
      <c r="A3255" s="1">
        <v>360341</v>
      </c>
      <c r="B3255">
        <v>1</v>
      </c>
      <c r="C3255" s="1" t="s">
        <v>3276</v>
      </c>
      <c r="D3255">
        <v>2</v>
      </c>
      <c r="E3255">
        <v>6</v>
      </c>
      <c r="F3255">
        <v>1</v>
      </c>
      <c r="G3255">
        <v>2</v>
      </c>
      <c r="H3255">
        <v>31</v>
      </c>
      <c r="I3255">
        <v>1</v>
      </c>
      <c r="J3255">
        <v>1</v>
      </c>
      <c r="K3255">
        <v>7</v>
      </c>
      <c r="L3255">
        <v>8</v>
      </c>
      <c r="M3255">
        <v>2</v>
      </c>
      <c r="N3255">
        <v>3</v>
      </c>
      <c r="O3255">
        <v>5</v>
      </c>
      <c r="P3255">
        <v>2</v>
      </c>
      <c r="Q3255">
        <v>0</v>
      </c>
      <c r="R3255">
        <v>-1</v>
      </c>
      <c r="S3255">
        <v>4</v>
      </c>
      <c r="T3255">
        <v>164.6</v>
      </c>
      <c r="U3255">
        <v>90.3</v>
      </c>
      <c r="V3255">
        <v>33.329000000000001</v>
      </c>
      <c r="W3255">
        <v>0.91</v>
      </c>
      <c r="X3255">
        <v>2</v>
      </c>
      <c r="Y3255">
        <v>1</v>
      </c>
      <c r="Z3255">
        <f>IF(AND(MIN(data!D3255:'data'!K3255, data!M3255:'data'!Y3255)&gt;=0, IF(data!L3255&lt;0, FALSE, data!L3255&lt;=95),COUNTA(data!D3255:'data'!Y3255)=22), 1, 0)</f>
        <v>0</v>
      </c>
      <c r="AA3255">
        <f>IF(data!D3255=3, IF(COUNTIFS(data!A:A, data!A3255, data!G:G, "&lt;&gt;2")=0, 1, 0), 0)</f>
        <v>0</v>
      </c>
      <c r="AB3255">
        <f>IF(AND(data!G3255=2, COUNTIFS(data!A:A, data!A3255, data!G:G, 2) = data!D3255), 1, 0)</f>
        <v>0</v>
      </c>
      <c r="AC3255" t="str">
        <f>IF(AB3255=1, data!D3255, "0")</f>
        <v>0</v>
      </c>
    </row>
    <row r="3256" spans="1:29" x14ac:dyDescent="0.25">
      <c r="A3256" s="1">
        <v>360341</v>
      </c>
      <c r="B3256">
        <v>2</v>
      </c>
      <c r="C3256" s="1" t="s">
        <v>3277</v>
      </c>
      <c r="D3256">
        <v>2</v>
      </c>
      <c r="E3256">
        <v>6</v>
      </c>
      <c r="F3256">
        <v>1</v>
      </c>
      <c r="G3256">
        <v>1</v>
      </c>
      <c r="H3256">
        <v>7</v>
      </c>
      <c r="I3256">
        <v>-1</v>
      </c>
      <c r="J3256">
        <v>1</v>
      </c>
      <c r="K3256">
        <v>-1</v>
      </c>
      <c r="L3256">
        <v>8</v>
      </c>
      <c r="M3256">
        <v>3</v>
      </c>
      <c r="N3256">
        <v>-1</v>
      </c>
      <c r="O3256">
        <v>-1</v>
      </c>
      <c r="P3256">
        <v>-1</v>
      </c>
      <c r="Q3256">
        <v>-1</v>
      </c>
      <c r="R3256">
        <v>-1</v>
      </c>
      <c r="S3256">
        <v>-2</v>
      </c>
      <c r="T3256">
        <v>129.80000000000001</v>
      </c>
      <c r="U3256">
        <v>30.7</v>
      </c>
      <c r="V3256">
        <v>18.222000000000001</v>
      </c>
      <c r="W3256">
        <v>-1</v>
      </c>
      <c r="X3256">
        <v>-2</v>
      </c>
      <c r="Y3256">
        <v>-2</v>
      </c>
      <c r="Z3256">
        <f>IF(AND(MIN(data!D3256:'data'!K3256, data!M3256:'data'!Y3256)&gt;=0, IF(data!L3256&lt;0, FALSE, data!L3256&lt;=95),COUNTA(data!D3256:'data'!Y3256)=22), 1, 0)</f>
        <v>0</v>
      </c>
      <c r="AA3256">
        <f>IF(data!D3256=3, IF(COUNTIFS(data!A:A, data!A3256, data!G:G, "&lt;&gt;2")=0, 1, 0), 0)</f>
        <v>0</v>
      </c>
      <c r="AB3256">
        <f>IF(AND(data!G3256=2, COUNTIFS(data!A:A, data!A3256, data!G:G, 2) = data!D3256), 1, 0)</f>
        <v>0</v>
      </c>
      <c r="AC3256" t="str">
        <f>IF(AB3256=1, data!D3256, "0")</f>
        <v>0</v>
      </c>
    </row>
    <row r="3257" spans="1:29" x14ac:dyDescent="0.25">
      <c r="A3257" s="1">
        <v>360351</v>
      </c>
      <c r="B3257">
        <v>1</v>
      </c>
      <c r="C3257" s="1" t="s">
        <v>3278</v>
      </c>
      <c r="D3257">
        <v>3</v>
      </c>
      <c r="E3257">
        <v>6</v>
      </c>
      <c r="F3257">
        <v>1</v>
      </c>
      <c r="G3257">
        <v>2</v>
      </c>
      <c r="H3257">
        <v>36</v>
      </c>
      <c r="I3257">
        <v>1</v>
      </c>
      <c r="J3257">
        <v>1</v>
      </c>
      <c r="K3257">
        <v>7</v>
      </c>
      <c r="L3257">
        <v>6</v>
      </c>
      <c r="M3257">
        <v>2</v>
      </c>
      <c r="N3257">
        <v>3</v>
      </c>
      <c r="O3257">
        <v>5</v>
      </c>
      <c r="P3257">
        <v>2</v>
      </c>
      <c r="Q3257">
        <v>0.31900000000000001</v>
      </c>
      <c r="R3257">
        <v>-1</v>
      </c>
      <c r="S3257">
        <v>0</v>
      </c>
      <c r="T3257">
        <v>159.30000000000001</v>
      </c>
      <c r="U3257">
        <v>73.2</v>
      </c>
      <c r="V3257">
        <v>28.846</v>
      </c>
      <c r="W3257">
        <v>0.999</v>
      </c>
      <c r="X3257">
        <v>2</v>
      </c>
      <c r="Y3257">
        <v>1</v>
      </c>
      <c r="Z3257">
        <f>IF(AND(MIN(data!D3257:'data'!K3257, data!M3257:'data'!Y3257)&gt;=0, IF(data!L3257&lt;0, FALSE, data!L3257&lt;=95),COUNTA(data!D3257:'data'!Y3257)=22), 1, 0)</f>
        <v>0</v>
      </c>
      <c r="AA3257">
        <f>IF(data!D3257=3, IF(COUNTIFS(data!A:A, data!A3257, data!G:G, "&lt;&gt;2")=0, 1, 0), 0)</f>
        <v>0</v>
      </c>
      <c r="AB3257">
        <f>IF(AND(data!G3257=2, COUNTIFS(data!A:A, data!A3257, data!G:G, 2) = data!D3257), 1, 0)</f>
        <v>0</v>
      </c>
      <c r="AC3257" t="str">
        <f>IF(AB3257=1, data!D3257, "0")</f>
        <v>0</v>
      </c>
    </row>
    <row r="3258" spans="1:29" x14ac:dyDescent="0.25">
      <c r="A3258" s="1">
        <v>360351</v>
      </c>
      <c r="B3258">
        <v>2</v>
      </c>
      <c r="C3258" s="1" t="s">
        <v>3279</v>
      </c>
      <c r="D3258">
        <v>3</v>
      </c>
      <c r="E3258">
        <v>6</v>
      </c>
      <c r="F3258">
        <v>1</v>
      </c>
      <c r="G3258">
        <v>2</v>
      </c>
      <c r="H3258">
        <v>7</v>
      </c>
      <c r="I3258">
        <v>-1</v>
      </c>
      <c r="J3258">
        <v>1</v>
      </c>
      <c r="K3258">
        <v>-1</v>
      </c>
      <c r="L3258">
        <v>6</v>
      </c>
      <c r="M3258">
        <v>2</v>
      </c>
      <c r="N3258">
        <v>-1</v>
      </c>
      <c r="O3258">
        <v>-1</v>
      </c>
      <c r="P3258">
        <v>-1</v>
      </c>
      <c r="Q3258">
        <v>-1</v>
      </c>
      <c r="R3258">
        <v>-1</v>
      </c>
      <c r="S3258">
        <v>-2</v>
      </c>
      <c r="T3258">
        <v>124.7</v>
      </c>
      <c r="U3258">
        <v>37.1</v>
      </c>
      <c r="V3258">
        <v>23.858000000000001</v>
      </c>
      <c r="W3258">
        <v>-1</v>
      </c>
      <c r="X3258">
        <v>-2</v>
      </c>
      <c r="Y3258">
        <v>-2</v>
      </c>
      <c r="Z3258">
        <f>IF(AND(MIN(data!D3258:'data'!K3258, data!M3258:'data'!Y3258)&gt;=0, IF(data!L3258&lt;0, FALSE, data!L3258&lt;=95),COUNTA(data!D3258:'data'!Y3258)=22), 1, 0)</f>
        <v>0</v>
      </c>
      <c r="AA3258">
        <f>IF(data!D3258=3, IF(COUNTIFS(data!A:A, data!A3258, data!G:G, "&lt;&gt;2")=0, 1, 0), 0)</f>
        <v>0</v>
      </c>
      <c r="AB3258">
        <f>IF(AND(data!G3258=2, COUNTIFS(data!A:A, data!A3258, data!G:G, 2) = data!D3258), 1, 0)</f>
        <v>0</v>
      </c>
      <c r="AC3258" t="str">
        <f>IF(AB3258=1, data!D3258, "0")</f>
        <v>0</v>
      </c>
    </row>
    <row r="3259" spans="1:29" x14ac:dyDescent="0.25">
      <c r="A3259" s="1">
        <v>360351</v>
      </c>
      <c r="B3259">
        <v>3</v>
      </c>
      <c r="C3259" s="1" t="s">
        <v>3280</v>
      </c>
      <c r="D3259">
        <v>3</v>
      </c>
      <c r="E3259">
        <v>6</v>
      </c>
      <c r="F3259">
        <v>1</v>
      </c>
      <c r="G3259">
        <v>1</v>
      </c>
      <c r="H3259">
        <v>2</v>
      </c>
      <c r="I3259">
        <v>-1</v>
      </c>
      <c r="J3259">
        <v>1</v>
      </c>
      <c r="K3259">
        <v>-1</v>
      </c>
      <c r="L3259">
        <v>6</v>
      </c>
      <c r="M3259">
        <v>2</v>
      </c>
      <c r="N3259">
        <v>-1</v>
      </c>
      <c r="O3259">
        <v>-1</v>
      </c>
      <c r="P3259">
        <v>-1</v>
      </c>
      <c r="Q3259">
        <v>-1</v>
      </c>
      <c r="R3259">
        <v>-1</v>
      </c>
      <c r="S3259">
        <v>-2</v>
      </c>
      <c r="T3259">
        <v>-1</v>
      </c>
      <c r="U3259">
        <v>12.5</v>
      </c>
      <c r="V3259">
        <v>-1</v>
      </c>
      <c r="W3259">
        <v>-1</v>
      </c>
      <c r="X3259">
        <v>-2</v>
      </c>
      <c r="Y3259">
        <v>-2</v>
      </c>
      <c r="Z3259">
        <f>IF(AND(MIN(data!D3259:'data'!K3259, data!M3259:'data'!Y3259)&gt;=0, IF(data!L3259&lt;0, FALSE, data!L3259&lt;=95),COUNTA(data!D3259:'data'!Y3259)=22), 1, 0)</f>
        <v>0</v>
      </c>
      <c r="AA3259">
        <f>IF(data!D3259=3, IF(COUNTIFS(data!A:A, data!A3259, data!G:G, "&lt;&gt;2")=0, 1, 0), 0)</f>
        <v>0</v>
      </c>
      <c r="AB3259">
        <f>IF(AND(data!G3259=2, COUNTIFS(data!A:A, data!A3259, data!G:G, 2) = data!D3259), 1, 0)</f>
        <v>0</v>
      </c>
      <c r="AC3259" t="str">
        <f>IF(AB3259=1, data!D3259, "0")</f>
        <v>0</v>
      </c>
    </row>
    <row r="3260" spans="1:29" x14ac:dyDescent="0.25">
      <c r="A3260" s="1">
        <v>361051</v>
      </c>
      <c r="B3260">
        <v>1</v>
      </c>
      <c r="C3260" s="1" t="s">
        <v>3281</v>
      </c>
      <c r="D3260">
        <v>2</v>
      </c>
      <c r="E3260">
        <v>5</v>
      </c>
      <c r="F3260">
        <v>27</v>
      </c>
      <c r="G3260">
        <v>1</v>
      </c>
      <c r="H3260">
        <v>29</v>
      </c>
      <c r="I3260">
        <v>6</v>
      </c>
      <c r="J3260">
        <v>1</v>
      </c>
      <c r="K3260">
        <v>4</v>
      </c>
      <c r="L3260">
        <v>12</v>
      </c>
      <c r="M3260">
        <v>2</v>
      </c>
      <c r="N3260">
        <v>1</v>
      </c>
      <c r="O3260">
        <v>5</v>
      </c>
      <c r="P3260">
        <v>1</v>
      </c>
      <c r="Q3260">
        <v>28</v>
      </c>
      <c r="R3260">
        <v>-1</v>
      </c>
      <c r="S3260">
        <v>7</v>
      </c>
      <c r="T3260">
        <v>-1</v>
      </c>
      <c r="U3260">
        <v>-1</v>
      </c>
      <c r="V3260">
        <v>-1</v>
      </c>
      <c r="W3260">
        <v>0.91400000000000003</v>
      </c>
      <c r="X3260">
        <v>2</v>
      </c>
      <c r="Y3260">
        <v>3</v>
      </c>
      <c r="Z3260">
        <f>IF(AND(MIN(data!D3260:'data'!K3260, data!M3260:'data'!Y3260)&gt;=0, IF(data!L3260&lt;0, FALSE, data!L3260&lt;=95),COUNTA(data!D3260:'data'!Y3260)=22), 1, 0)</f>
        <v>0</v>
      </c>
      <c r="AA3260">
        <f>IF(data!D3260=3, IF(COUNTIFS(data!A:A, data!A3260, data!G:G, "&lt;&gt;2")=0, 1, 0), 0)</f>
        <v>0</v>
      </c>
      <c r="AB3260">
        <f>IF(AND(data!G3260=2, COUNTIFS(data!A:A, data!A3260, data!G:G, 2) = data!D3260), 1, 0)</f>
        <v>0</v>
      </c>
      <c r="AC3260" t="str">
        <f>IF(AB3260=1, data!D3260, "0")</f>
        <v>0</v>
      </c>
    </row>
    <row r="3261" spans="1:29" x14ac:dyDescent="0.25">
      <c r="A3261" s="1">
        <v>361051</v>
      </c>
      <c r="B3261">
        <v>2</v>
      </c>
      <c r="C3261" s="1" t="s">
        <v>3282</v>
      </c>
      <c r="D3261">
        <v>2</v>
      </c>
      <c r="E3261">
        <v>5</v>
      </c>
      <c r="F3261">
        <v>27</v>
      </c>
      <c r="G3261">
        <v>2</v>
      </c>
      <c r="H3261">
        <v>29</v>
      </c>
      <c r="I3261">
        <v>6</v>
      </c>
      <c r="J3261">
        <v>1</v>
      </c>
      <c r="K3261">
        <v>4</v>
      </c>
      <c r="L3261">
        <v>12</v>
      </c>
      <c r="M3261">
        <v>2</v>
      </c>
      <c r="N3261">
        <v>1</v>
      </c>
      <c r="O3261">
        <v>5</v>
      </c>
      <c r="P3261">
        <v>1</v>
      </c>
      <c r="Q3261">
        <v>3</v>
      </c>
      <c r="R3261">
        <v>-1</v>
      </c>
      <c r="S3261">
        <v>1</v>
      </c>
      <c r="T3261">
        <v>-1</v>
      </c>
      <c r="U3261">
        <v>-1</v>
      </c>
      <c r="V3261">
        <v>-1</v>
      </c>
      <c r="W3261">
        <v>0.89100000000000001</v>
      </c>
      <c r="X3261">
        <v>2</v>
      </c>
      <c r="Y3261">
        <v>1</v>
      </c>
      <c r="Z3261">
        <f>IF(AND(MIN(data!D3261:'data'!K3261, data!M3261:'data'!Y3261)&gt;=0, IF(data!L3261&lt;0, FALSE, data!L3261&lt;=95),COUNTA(data!D3261:'data'!Y3261)=22), 1, 0)</f>
        <v>0</v>
      </c>
      <c r="AA3261">
        <f>IF(data!D3261=3, IF(COUNTIFS(data!A:A, data!A3261, data!G:G, "&lt;&gt;2")=0, 1, 0), 0)</f>
        <v>0</v>
      </c>
      <c r="AB3261">
        <f>IF(AND(data!G3261=2, COUNTIFS(data!A:A, data!A3261, data!G:G, 2) = data!D3261), 1, 0)</f>
        <v>0</v>
      </c>
      <c r="AC3261" t="str">
        <f>IF(AB3261=1, data!D3261, "0")</f>
        <v>0</v>
      </c>
    </row>
    <row r="3262" spans="1:29" x14ac:dyDescent="0.25">
      <c r="A3262" s="1">
        <v>361181</v>
      </c>
      <c r="B3262">
        <v>1</v>
      </c>
      <c r="C3262" s="1" t="s">
        <v>3283</v>
      </c>
      <c r="D3262">
        <v>1</v>
      </c>
      <c r="E3262">
        <v>5</v>
      </c>
      <c r="F3262">
        <v>27</v>
      </c>
      <c r="G3262">
        <v>2</v>
      </c>
      <c r="H3262">
        <v>47</v>
      </c>
      <c r="I3262">
        <v>2</v>
      </c>
      <c r="J3262">
        <v>1</v>
      </c>
      <c r="K3262">
        <v>7</v>
      </c>
      <c r="L3262">
        <v>97</v>
      </c>
      <c r="M3262">
        <v>3</v>
      </c>
      <c r="N3262">
        <v>2</v>
      </c>
      <c r="O3262">
        <v>5</v>
      </c>
      <c r="P3262">
        <v>2</v>
      </c>
      <c r="Q3262">
        <v>0</v>
      </c>
      <c r="R3262">
        <v>-1</v>
      </c>
      <c r="S3262">
        <v>0</v>
      </c>
      <c r="T3262">
        <v>-1</v>
      </c>
      <c r="U3262">
        <v>-1</v>
      </c>
      <c r="V3262">
        <v>-1</v>
      </c>
      <c r="W3262">
        <v>-1</v>
      </c>
      <c r="X3262">
        <v>2</v>
      </c>
      <c r="Y3262">
        <v>3</v>
      </c>
      <c r="Z3262">
        <f>IF(AND(MIN(data!D3262:'data'!K3262, data!M3262:'data'!Y3262)&gt;=0, IF(data!L3262&lt;0, FALSE, data!L3262&lt;=95),COUNTA(data!D3262:'data'!Y3262)=22), 1, 0)</f>
        <v>0</v>
      </c>
      <c r="AA3262">
        <f>IF(data!D3262=3, IF(COUNTIFS(data!A:A, data!A3262, data!G:G, "&lt;&gt;2")=0, 1, 0), 0)</f>
        <v>0</v>
      </c>
      <c r="AB3262">
        <f>IF(AND(data!G3262=2, COUNTIFS(data!A:A, data!A3262, data!G:G, 2) = data!D3262), 1, 0)</f>
        <v>1</v>
      </c>
      <c r="AC3262">
        <f>IF(AB3262=1, data!D3262, "0")</f>
        <v>1</v>
      </c>
    </row>
    <row r="3263" spans="1:29" x14ac:dyDescent="0.25">
      <c r="A3263" s="1">
        <v>361251</v>
      </c>
      <c r="B3263">
        <v>1</v>
      </c>
      <c r="C3263" s="1" t="s">
        <v>3284</v>
      </c>
      <c r="D3263">
        <v>3</v>
      </c>
      <c r="E3263">
        <v>5</v>
      </c>
      <c r="F3263">
        <v>27</v>
      </c>
      <c r="G3263">
        <v>2</v>
      </c>
      <c r="H3263">
        <v>39</v>
      </c>
      <c r="I3263">
        <v>1</v>
      </c>
      <c r="J3263">
        <v>1</v>
      </c>
      <c r="K3263">
        <v>7</v>
      </c>
      <c r="L3263">
        <v>7</v>
      </c>
      <c r="M3263">
        <v>2</v>
      </c>
      <c r="N3263">
        <v>4</v>
      </c>
      <c r="O3263">
        <v>3</v>
      </c>
      <c r="P3263">
        <v>1</v>
      </c>
      <c r="Q3263">
        <v>7.5</v>
      </c>
      <c r="R3263">
        <v>-1</v>
      </c>
      <c r="S3263">
        <v>-2</v>
      </c>
      <c r="T3263">
        <v>-1</v>
      </c>
      <c r="U3263">
        <v>-1</v>
      </c>
      <c r="V3263">
        <v>-1</v>
      </c>
      <c r="W3263">
        <v>0.76300000000000001</v>
      </c>
      <c r="X3263">
        <v>-2</v>
      </c>
      <c r="Y3263">
        <v>-2</v>
      </c>
      <c r="Z3263">
        <f>IF(AND(MIN(data!D3263:'data'!K3263, data!M3263:'data'!Y3263)&gt;=0, IF(data!L3263&lt;0, FALSE, data!L3263&lt;=95),COUNTA(data!D3263:'data'!Y3263)=22), 1, 0)</f>
        <v>0</v>
      </c>
      <c r="AA3263">
        <f>IF(data!D3263=3, IF(COUNTIFS(data!A:A, data!A3263, data!G:G, "&lt;&gt;2")=0, 1, 0), 0)</f>
        <v>1</v>
      </c>
      <c r="AB3263">
        <f>IF(AND(data!G3263=2, COUNTIFS(data!A:A, data!A3263, data!G:G, 2) = data!D3263), 1, 0)</f>
        <v>1</v>
      </c>
      <c r="AC3263">
        <f>IF(AB3263=1, data!D3263, "0")</f>
        <v>3</v>
      </c>
    </row>
    <row r="3264" spans="1:29" x14ac:dyDescent="0.25">
      <c r="A3264" s="1">
        <v>361251</v>
      </c>
      <c r="B3264">
        <v>2</v>
      </c>
      <c r="C3264" s="1" t="s">
        <v>3285</v>
      </c>
      <c r="D3264">
        <v>3</v>
      </c>
      <c r="E3264">
        <v>5</v>
      </c>
      <c r="F3264">
        <v>27</v>
      </c>
      <c r="G3264">
        <v>2</v>
      </c>
      <c r="H3264">
        <v>15</v>
      </c>
      <c r="I3264">
        <v>-1</v>
      </c>
      <c r="J3264">
        <v>1</v>
      </c>
      <c r="K3264">
        <v>-1</v>
      </c>
      <c r="L3264">
        <v>7</v>
      </c>
      <c r="M3264">
        <v>2</v>
      </c>
      <c r="N3264">
        <v>-1</v>
      </c>
      <c r="O3264">
        <v>-1</v>
      </c>
      <c r="P3264">
        <v>-1</v>
      </c>
      <c r="Q3264">
        <v>-1</v>
      </c>
      <c r="R3264">
        <v>-1</v>
      </c>
      <c r="S3264">
        <v>-9</v>
      </c>
      <c r="T3264">
        <v>-1</v>
      </c>
      <c r="U3264">
        <v>-1</v>
      </c>
      <c r="V3264">
        <v>-1</v>
      </c>
      <c r="W3264">
        <v>-1</v>
      </c>
      <c r="X3264">
        <v>1</v>
      </c>
      <c r="Y3264">
        <v>2</v>
      </c>
      <c r="Z3264">
        <f>IF(AND(MIN(data!D3264:'data'!K3264, data!M3264:'data'!Y3264)&gt;=0, IF(data!L3264&lt;0, FALSE, data!L3264&lt;=95),COUNTA(data!D3264:'data'!Y3264)=22), 1, 0)</f>
        <v>0</v>
      </c>
      <c r="AA3264">
        <f>IF(data!D3264=3, IF(COUNTIFS(data!A:A, data!A3264, data!G:G, "&lt;&gt;2")=0, 1, 0), 0)</f>
        <v>1</v>
      </c>
      <c r="AB3264">
        <f>IF(AND(data!G3264=2, COUNTIFS(data!A:A, data!A3264, data!G:G, 2) = data!D3264), 1, 0)</f>
        <v>1</v>
      </c>
      <c r="AC3264">
        <f>IF(AB3264=1, data!D3264, "0")</f>
        <v>3</v>
      </c>
    </row>
    <row r="3265" spans="1:29" x14ac:dyDescent="0.25">
      <c r="A3265" s="1">
        <v>361251</v>
      </c>
      <c r="B3265">
        <v>3</v>
      </c>
      <c r="C3265" s="1" t="s">
        <v>3286</v>
      </c>
      <c r="D3265">
        <v>3</v>
      </c>
      <c r="E3265">
        <v>5</v>
      </c>
      <c r="F3265">
        <v>27</v>
      </c>
      <c r="G3265">
        <v>2</v>
      </c>
      <c r="H3265">
        <v>6</v>
      </c>
      <c r="I3265">
        <v>-1</v>
      </c>
      <c r="J3265">
        <v>1</v>
      </c>
      <c r="K3265">
        <v>-1</v>
      </c>
      <c r="L3265">
        <v>7</v>
      </c>
      <c r="M3265">
        <v>2</v>
      </c>
      <c r="N3265">
        <v>-1</v>
      </c>
      <c r="O3265">
        <v>-1</v>
      </c>
      <c r="P3265">
        <v>-1</v>
      </c>
      <c r="Q3265">
        <v>-1</v>
      </c>
      <c r="R3265">
        <v>-1</v>
      </c>
      <c r="S3265">
        <v>-2</v>
      </c>
      <c r="T3265">
        <v>-1</v>
      </c>
      <c r="U3265">
        <v>-1</v>
      </c>
      <c r="V3265">
        <v>-1</v>
      </c>
      <c r="W3265">
        <v>-1</v>
      </c>
      <c r="X3265">
        <v>-2</v>
      </c>
      <c r="Y3265">
        <v>-2</v>
      </c>
      <c r="Z3265">
        <f>IF(AND(MIN(data!D3265:'data'!K3265, data!M3265:'data'!Y3265)&gt;=0, IF(data!L3265&lt;0, FALSE, data!L3265&lt;=95),COUNTA(data!D3265:'data'!Y3265)=22), 1, 0)</f>
        <v>0</v>
      </c>
      <c r="AA3265">
        <f>IF(data!D3265=3, IF(COUNTIFS(data!A:A, data!A3265, data!G:G, "&lt;&gt;2")=0, 1, 0), 0)</f>
        <v>1</v>
      </c>
      <c r="AB3265">
        <f>IF(AND(data!G3265=2, COUNTIFS(data!A:A, data!A3265, data!G:G, 2) = data!D3265), 1, 0)</f>
        <v>1</v>
      </c>
      <c r="AC3265">
        <f>IF(AB3265=1, data!D3265, "0")</f>
        <v>3</v>
      </c>
    </row>
    <row r="3266" spans="1:29" x14ac:dyDescent="0.25">
      <c r="A3266" s="1">
        <v>361271</v>
      </c>
      <c r="B3266">
        <v>1</v>
      </c>
      <c r="C3266" s="1" t="s">
        <v>3287</v>
      </c>
      <c r="D3266">
        <v>2</v>
      </c>
      <c r="E3266">
        <v>5</v>
      </c>
      <c r="F3266">
        <v>27</v>
      </c>
      <c r="G3266">
        <v>1</v>
      </c>
      <c r="H3266">
        <v>69</v>
      </c>
      <c r="I3266">
        <v>2</v>
      </c>
      <c r="J3266">
        <v>1</v>
      </c>
      <c r="K3266">
        <v>7</v>
      </c>
      <c r="L3266">
        <v>6</v>
      </c>
      <c r="M3266">
        <v>5</v>
      </c>
      <c r="N3266">
        <v>4</v>
      </c>
      <c r="O3266">
        <v>3</v>
      </c>
      <c r="P3266">
        <v>2</v>
      </c>
      <c r="Q3266">
        <v>0</v>
      </c>
      <c r="R3266">
        <v>-1</v>
      </c>
      <c r="S3266">
        <v>10</v>
      </c>
      <c r="T3266">
        <v>-1</v>
      </c>
      <c r="U3266">
        <v>-1</v>
      </c>
      <c r="V3266">
        <v>-1</v>
      </c>
      <c r="W3266">
        <v>-1</v>
      </c>
      <c r="X3266">
        <v>1</v>
      </c>
      <c r="Y3266">
        <v>3</v>
      </c>
      <c r="Z3266">
        <f>IF(AND(MIN(data!D3266:'data'!K3266, data!M3266:'data'!Y3266)&gt;=0, IF(data!L3266&lt;0, FALSE, data!L3266&lt;=95),COUNTA(data!D3266:'data'!Y3266)=22), 1, 0)</f>
        <v>0</v>
      </c>
      <c r="AA3266">
        <f>IF(data!D3266=3, IF(COUNTIFS(data!A:A, data!A3266, data!G:G, "&lt;&gt;2")=0, 1, 0), 0)</f>
        <v>0</v>
      </c>
      <c r="AB3266">
        <f>IF(AND(data!G3266=2, COUNTIFS(data!A:A, data!A3266, data!G:G, 2) = data!D3266), 1, 0)</f>
        <v>0</v>
      </c>
      <c r="AC3266" t="str">
        <f>IF(AB3266=1, data!D3266, "0")</f>
        <v>0</v>
      </c>
    </row>
    <row r="3267" spans="1:29" x14ac:dyDescent="0.25">
      <c r="A3267" s="1">
        <v>361271</v>
      </c>
      <c r="B3267">
        <v>2</v>
      </c>
      <c r="C3267" s="1" t="s">
        <v>3288</v>
      </c>
      <c r="D3267">
        <v>2</v>
      </c>
      <c r="E3267">
        <v>5</v>
      </c>
      <c r="F3267">
        <v>27</v>
      </c>
      <c r="G3267">
        <v>2</v>
      </c>
      <c r="H3267">
        <v>64</v>
      </c>
      <c r="I3267">
        <v>2</v>
      </c>
      <c r="J3267">
        <v>1</v>
      </c>
      <c r="K3267">
        <v>6</v>
      </c>
      <c r="L3267">
        <v>6</v>
      </c>
      <c r="M3267">
        <v>4</v>
      </c>
      <c r="N3267">
        <v>4</v>
      </c>
      <c r="O3267">
        <v>2</v>
      </c>
      <c r="P3267">
        <v>2</v>
      </c>
      <c r="Q3267">
        <v>0</v>
      </c>
      <c r="R3267">
        <v>-1</v>
      </c>
      <c r="S3267">
        <v>2</v>
      </c>
      <c r="T3267">
        <v>-1</v>
      </c>
      <c r="U3267">
        <v>-1</v>
      </c>
      <c r="V3267">
        <v>-1</v>
      </c>
      <c r="W3267">
        <v>0.93</v>
      </c>
      <c r="X3267">
        <v>-8</v>
      </c>
      <c r="Y3267">
        <v>3</v>
      </c>
      <c r="Z3267">
        <f>IF(AND(MIN(data!D3267:'data'!K3267, data!M3267:'data'!Y3267)&gt;=0, IF(data!L3267&lt;0, FALSE, data!L3267&lt;=95),COUNTA(data!D3267:'data'!Y3267)=22), 1, 0)</f>
        <v>0</v>
      </c>
      <c r="AA3267">
        <f>IF(data!D3267=3, IF(COUNTIFS(data!A:A, data!A3267, data!G:G, "&lt;&gt;2")=0, 1, 0), 0)</f>
        <v>0</v>
      </c>
      <c r="AB3267">
        <f>IF(AND(data!G3267=2, COUNTIFS(data!A:A, data!A3267, data!G:G, 2) = data!D3267), 1, 0)</f>
        <v>0</v>
      </c>
      <c r="AC3267" t="str">
        <f>IF(AB3267=1, data!D3267, "0")</f>
        <v>0</v>
      </c>
    </row>
    <row r="3268" spans="1:29" x14ac:dyDescent="0.25">
      <c r="A3268" s="1">
        <v>361341</v>
      </c>
      <c r="B3268">
        <v>1</v>
      </c>
      <c r="C3268" s="1" t="s">
        <v>3289</v>
      </c>
      <c r="D3268">
        <v>1</v>
      </c>
      <c r="E3268">
        <v>5</v>
      </c>
      <c r="F3268">
        <v>27</v>
      </c>
      <c r="G3268">
        <v>2</v>
      </c>
      <c r="H3268">
        <v>91</v>
      </c>
      <c r="I3268">
        <v>5</v>
      </c>
      <c r="J3268">
        <v>1</v>
      </c>
      <c r="K3268">
        <v>7</v>
      </c>
      <c r="L3268">
        <v>96</v>
      </c>
      <c r="M3268">
        <v>1</v>
      </c>
      <c r="N3268">
        <v>1</v>
      </c>
      <c r="O3268">
        <v>5</v>
      </c>
      <c r="P3268">
        <v>1</v>
      </c>
      <c r="Q3268">
        <v>7</v>
      </c>
      <c r="R3268">
        <v>-1</v>
      </c>
      <c r="S3268">
        <v>0</v>
      </c>
      <c r="T3268">
        <v>-1</v>
      </c>
      <c r="U3268">
        <v>-1</v>
      </c>
      <c r="V3268">
        <v>-1</v>
      </c>
      <c r="W3268">
        <v>0.78200000000000003</v>
      </c>
      <c r="X3268">
        <v>-8</v>
      </c>
      <c r="Y3268">
        <v>3</v>
      </c>
      <c r="Z3268">
        <f>IF(AND(MIN(data!D3268:'data'!K3268, data!M3268:'data'!Y3268)&gt;=0, IF(data!L3268&lt;0, FALSE, data!L3268&lt;=95),COUNTA(data!D3268:'data'!Y3268)=22), 1, 0)</f>
        <v>0</v>
      </c>
      <c r="AA3268">
        <f>IF(data!D3268=3, IF(COUNTIFS(data!A:A, data!A3268, data!G:G, "&lt;&gt;2")=0, 1, 0), 0)</f>
        <v>0</v>
      </c>
      <c r="AB3268">
        <f>IF(AND(data!G3268=2, COUNTIFS(data!A:A, data!A3268, data!G:G, 2) = data!D3268), 1, 0)</f>
        <v>1</v>
      </c>
      <c r="AC3268">
        <f>IF(AB3268=1, data!D3268, "0")</f>
        <v>1</v>
      </c>
    </row>
    <row r="3269" spans="1:29" x14ac:dyDescent="0.25">
      <c r="A3269" s="1">
        <v>361351</v>
      </c>
      <c r="B3269">
        <v>1</v>
      </c>
      <c r="C3269" s="1" t="s">
        <v>3290</v>
      </c>
      <c r="D3269">
        <v>2</v>
      </c>
      <c r="E3269">
        <v>5</v>
      </c>
      <c r="F3269">
        <v>27</v>
      </c>
      <c r="G3269">
        <v>2</v>
      </c>
      <c r="H3269">
        <v>28</v>
      </c>
      <c r="I3269">
        <v>1</v>
      </c>
      <c r="J3269">
        <v>1</v>
      </c>
      <c r="K3269">
        <v>7</v>
      </c>
      <c r="L3269">
        <v>5</v>
      </c>
      <c r="M3269">
        <v>1</v>
      </c>
      <c r="N3269">
        <v>4</v>
      </c>
      <c r="O3269">
        <v>2</v>
      </c>
      <c r="P3269">
        <v>1</v>
      </c>
      <c r="Q3269">
        <v>1.875</v>
      </c>
      <c r="R3269">
        <v>-1</v>
      </c>
      <c r="S3269">
        <v>0</v>
      </c>
      <c r="T3269">
        <v>-1</v>
      </c>
      <c r="U3269">
        <v>-1</v>
      </c>
      <c r="V3269">
        <v>-1</v>
      </c>
      <c r="W3269">
        <v>-1</v>
      </c>
      <c r="X3269">
        <v>-8</v>
      </c>
      <c r="Y3269">
        <v>2</v>
      </c>
      <c r="Z3269">
        <f>IF(AND(MIN(data!D3269:'data'!K3269, data!M3269:'data'!Y3269)&gt;=0, IF(data!L3269&lt;0, FALSE, data!L3269&lt;=95),COUNTA(data!D3269:'data'!Y3269)=22), 1, 0)</f>
        <v>0</v>
      </c>
      <c r="AA3269">
        <f>IF(data!D3269=3, IF(COUNTIFS(data!A:A, data!A3269, data!G:G, "&lt;&gt;2")=0, 1, 0), 0)</f>
        <v>0</v>
      </c>
      <c r="AB3269">
        <f>IF(AND(data!G3269=2, COUNTIFS(data!A:A, data!A3269, data!G:G, 2) = data!D3269), 1, 0)</f>
        <v>1</v>
      </c>
      <c r="AC3269">
        <f>IF(AB3269=1, data!D3269, "0")</f>
        <v>2</v>
      </c>
    </row>
    <row r="3270" spans="1:29" x14ac:dyDescent="0.25">
      <c r="A3270" s="1">
        <v>361351</v>
      </c>
      <c r="B3270">
        <v>2</v>
      </c>
      <c r="C3270" s="1" t="s">
        <v>3291</v>
      </c>
      <c r="D3270">
        <v>2</v>
      </c>
      <c r="E3270">
        <v>5</v>
      </c>
      <c r="F3270">
        <v>27</v>
      </c>
      <c r="G3270">
        <v>2</v>
      </c>
      <c r="H3270">
        <v>3</v>
      </c>
      <c r="I3270">
        <v>-1</v>
      </c>
      <c r="J3270">
        <v>1</v>
      </c>
      <c r="K3270">
        <v>-1</v>
      </c>
      <c r="L3270">
        <v>5</v>
      </c>
      <c r="M3270">
        <v>1</v>
      </c>
      <c r="N3270">
        <v>-1</v>
      </c>
      <c r="O3270">
        <v>-1</v>
      </c>
      <c r="P3270">
        <v>-1</v>
      </c>
      <c r="Q3270">
        <v>-1</v>
      </c>
      <c r="R3270">
        <v>-1</v>
      </c>
      <c r="S3270">
        <v>-2</v>
      </c>
      <c r="T3270">
        <v>98.1</v>
      </c>
      <c r="U3270">
        <v>13.6</v>
      </c>
      <c r="V3270">
        <v>14.132</v>
      </c>
      <c r="W3270">
        <v>-1</v>
      </c>
      <c r="X3270">
        <v>-2</v>
      </c>
      <c r="Y3270">
        <v>-2</v>
      </c>
      <c r="Z3270">
        <f>IF(AND(MIN(data!D3270:'data'!K3270, data!M3270:'data'!Y3270)&gt;=0, IF(data!L3270&lt;0, FALSE, data!L3270&lt;=95),COUNTA(data!D3270:'data'!Y3270)=22), 1, 0)</f>
        <v>0</v>
      </c>
      <c r="AA3270">
        <f>IF(data!D3270=3, IF(COUNTIFS(data!A:A, data!A3270, data!G:G, "&lt;&gt;2")=0, 1, 0), 0)</f>
        <v>0</v>
      </c>
      <c r="AB3270">
        <f>IF(AND(data!G3270=2, COUNTIFS(data!A:A, data!A3270, data!G:G, 2) = data!D3270), 1, 0)</f>
        <v>1</v>
      </c>
      <c r="AC3270">
        <f>IF(AB3270=1, data!D3270, "0")</f>
        <v>2</v>
      </c>
    </row>
    <row r="3271" spans="1:29" x14ac:dyDescent="0.25">
      <c r="A3271" s="1">
        <v>361371</v>
      </c>
      <c r="B3271">
        <v>1</v>
      </c>
      <c r="C3271" s="1" t="s">
        <v>3292</v>
      </c>
      <c r="D3271">
        <v>4</v>
      </c>
      <c r="E3271">
        <v>5</v>
      </c>
      <c r="F3271">
        <v>27</v>
      </c>
      <c r="G3271">
        <v>2</v>
      </c>
      <c r="H3271">
        <v>27</v>
      </c>
      <c r="I3271">
        <v>2</v>
      </c>
      <c r="J3271">
        <v>1</v>
      </c>
      <c r="K3271">
        <v>4</v>
      </c>
      <c r="L3271">
        <v>7</v>
      </c>
      <c r="M3271">
        <v>4</v>
      </c>
      <c r="N3271">
        <v>4</v>
      </c>
      <c r="O3271">
        <v>2</v>
      </c>
      <c r="P3271">
        <v>2</v>
      </c>
      <c r="Q3271">
        <v>0</v>
      </c>
      <c r="R3271">
        <v>-1</v>
      </c>
      <c r="S3271">
        <v>0</v>
      </c>
      <c r="T3271">
        <v>-1</v>
      </c>
      <c r="U3271">
        <v>-1</v>
      </c>
      <c r="V3271">
        <v>-1</v>
      </c>
      <c r="W3271">
        <v>-1</v>
      </c>
      <c r="X3271">
        <v>1</v>
      </c>
      <c r="Y3271">
        <v>3</v>
      </c>
      <c r="Z3271">
        <f>IF(AND(MIN(data!D3271:'data'!K3271, data!M3271:'data'!Y3271)&gt;=0, IF(data!L3271&lt;0, FALSE, data!L3271&lt;=95),COUNTA(data!D3271:'data'!Y3271)=22), 1, 0)</f>
        <v>0</v>
      </c>
      <c r="AA3271">
        <f>IF(data!D3271=3, IF(COUNTIFS(data!A:A, data!A3271, data!G:G, "&lt;&gt;2")=0, 1, 0), 0)</f>
        <v>0</v>
      </c>
      <c r="AB3271">
        <f>IF(AND(data!G3271=2, COUNTIFS(data!A:A, data!A3271, data!G:G, 2) = data!D3271), 1, 0)</f>
        <v>0</v>
      </c>
      <c r="AC3271" t="str">
        <f>IF(AB3271=1, data!D3271, "0")</f>
        <v>0</v>
      </c>
    </row>
    <row r="3272" spans="1:29" x14ac:dyDescent="0.25">
      <c r="A3272" s="1">
        <v>361371</v>
      </c>
      <c r="B3272">
        <v>2</v>
      </c>
      <c r="C3272" s="1" t="s">
        <v>3293</v>
      </c>
      <c r="D3272">
        <v>4</v>
      </c>
      <c r="E3272">
        <v>5</v>
      </c>
      <c r="F3272">
        <v>27</v>
      </c>
      <c r="G3272">
        <v>1</v>
      </c>
      <c r="H3272">
        <v>28</v>
      </c>
      <c r="I3272">
        <v>2</v>
      </c>
      <c r="J3272">
        <v>1</v>
      </c>
      <c r="K3272">
        <v>7</v>
      </c>
      <c r="L3272">
        <v>7</v>
      </c>
      <c r="M3272">
        <v>1</v>
      </c>
      <c r="N3272">
        <v>4</v>
      </c>
      <c r="O3272">
        <v>2</v>
      </c>
      <c r="P3272">
        <v>2</v>
      </c>
      <c r="Q3272">
        <v>0</v>
      </c>
      <c r="R3272">
        <v>-1</v>
      </c>
      <c r="S3272">
        <v>0</v>
      </c>
      <c r="T3272">
        <v>-1</v>
      </c>
      <c r="U3272">
        <v>-1</v>
      </c>
      <c r="V3272">
        <v>-1</v>
      </c>
      <c r="W3272">
        <v>-1</v>
      </c>
      <c r="X3272">
        <v>1</v>
      </c>
      <c r="Y3272">
        <v>3</v>
      </c>
      <c r="Z3272">
        <f>IF(AND(MIN(data!D3272:'data'!K3272, data!M3272:'data'!Y3272)&gt;=0, IF(data!L3272&lt;0, FALSE, data!L3272&lt;=95),COUNTA(data!D3272:'data'!Y3272)=22), 1, 0)</f>
        <v>0</v>
      </c>
      <c r="AA3272">
        <f>IF(data!D3272=3, IF(COUNTIFS(data!A:A, data!A3272, data!G:G, "&lt;&gt;2")=0, 1, 0), 0)</f>
        <v>0</v>
      </c>
      <c r="AB3272">
        <f>IF(AND(data!G3272=2, COUNTIFS(data!A:A, data!A3272, data!G:G, 2) = data!D3272), 1, 0)</f>
        <v>0</v>
      </c>
      <c r="AC3272" t="str">
        <f>IF(AB3272=1, data!D3272, "0")</f>
        <v>0</v>
      </c>
    </row>
    <row r="3273" spans="1:29" x14ac:dyDescent="0.25">
      <c r="A3273" s="1">
        <v>361371</v>
      </c>
      <c r="B3273">
        <v>3</v>
      </c>
      <c r="C3273" s="1" t="s">
        <v>3294</v>
      </c>
      <c r="D3273">
        <v>4</v>
      </c>
      <c r="E3273">
        <v>5</v>
      </c>
      <c r="F3273">
        <v>27</v>
      </c>
      <c r="G3273">
        <v>1</v>
      </c>
      <c r="H3273">
        <v>10</v>
      </c>
      <c r="I3273">
        <v>-1</v>
      </c>
      <c r="J3273">
        <v>1</v>
      </c>
      <c r="K3273">
        <v>-1</v>
      </c>
      <c r="L3273">
        <v>7</v>
      </c>
      <c r="M3273">
        <v>1</v>
      </c>
      <c r="N3273">
        <v>-1</v>
      </c>
      <c r="O3273">
        <v>-1</v>
      </c>
      <c r="P3273">
        <v>-1</v>
      </c>
      <c r="Q3273">
        <v>-1</v>
      </c>
      <c r="R3273">
        <v>-1</v>
      </c>
      <c r="S3273">
        <v>-2</v>
      </c>
      <c r="T3273">
        <v>-1</v>
      </c>
      <c r="U3273">
        <v>-1</v>
      </c>
      <c r="V3273">
        <v>-1</v>
      </c>
      <c r="W3273">
        <v>-1</v>
      </c>
      <c r="X3273">
        <v>1</v>
      </c>
      <c r="Y3273">
        <v>3</v>
      </c>
      <c r="Z3273">
        <f>IF(AND(MIN(data!D3273:'data'!K3273, data!M3273:'data'!Y3273)&gt;=0, IF(data!L3273&lt;0, FALSE, data!L3273&lt;=95),COUNTA(data!D3273:'data'!Y3273)=22), 1, 0)</f>
        <v>0</v>
      </c>
      <c r="AA3273">
        <f>IF(data!D3273=3, IF(COUNTIFS(data!A:A, data!A3273, data!G:G, "&lt;&gt;2")=0, 1, 0), 0)</f>
        <v>0</v>
      </c>
      <c r="AB3273">
        <f>IF(AND(data!G3273=2, COUNTIFS(data!A:A, data!A3273, data!G:G, 2) = data!D3273), 1, 0)</f>
        <v>0</v>
      </c>
      <c r="AC3273" t="str">
        <f>IF(AB3273=1, data!D3273, "0")</f>
        <v>0</v>
      </c>
    </row>
    <row r="3274" spans="1:29" x14ac:dyDescent="0.25">
      <c r="A3274" s="1">
        <v>361371</v>
      </c>
      <c r="B3274">
        <v>4</v>
      </c>
      <c r="C3274" s="1" t="s">
        <v>3295</v>
      </c>
      <c r="D3274">
        <v>4</v>
      </c>
      <c r="E3274">
        <v>5</v>
      </c>
      <c r="F3274">
        <v>27</v>
      </c>
      <c r="G3274">
        <v>1</v>
      </c>
      <c r="H3274">
        <v>8</v>
      </c>
      <c r="I3274">
        <v>-1</v>
      </c>
      <c r="J3274">
        <v>1</v>
      </c>
      <c r="K3274">
        <v>-1</v>
      </c>
      <c r="L3274">
        <v>7</v>
      </c>
      <c r="M3274">
        <v>1</v>
      </c>
      <c r="N3274">
        <v>-1</v>
      </c>
      <c r="O3274">
        <v>-1</v>
      </c>
      <c r="P3274">
        <v>-1</v>
      </c>
      <c r="Q3274">
        <v>-1</v>
      </c>
      <c r="R3274">
        <v>-1</v>
      </c>
      <c r="S3274">
        <v>-2</v>
      </c>
      <c r="T3274">
        <v>-1</v>
      </c>
      <c r="U3274">
        <v>-1</v>
      </c>
      <c r="V3274">
        <v>-1</v>
      </c>
      <c r="W3274">
        <v>-1</v>
      </c>
      <c r="X3274">
        <v>-2</v>
      </c>
      <c r="Y3274">
        <v>-2</v>
      </c>
      <c r="Z3274">
        <f>IF(AND(MIN(data!D3274:'data'!K3274, data!M3274:'data'!Y3274)&gt;=0, IF(data!L3274&lt;0, FALSE, data!L3274&lt;=95),COUNTA(data!D3274:'data'!Y3274)=22), 1, 0)</f>
        <v>0</v>
      </c>
      <c r="AA3274">
        <f>IF(data!D3274=3, IF(COUNTIFS(data!A:A, data!A3274, data!G:G, "&lt;&gt;2")=0, 1, 0), 0)</f>
        <v>0</v>
      </c>
      <c r="AB3274">
        <f>IF(AND(data!G3274=2, COUNTIFS(data!A:A, data!A3274, data!G:G, 2) = data!D3274), 1, 0)</f>
        <v>0</v>
      </c>
      <c r="AC3274" t="str">
        <f>IF(AB3274=1, data!D3274, "0")</f>
        <v>0</v>
      </c>
    </row>
    <row r="3275" spans="1:29" x14ac:dyDescent="0.25">
      <c r="A3275" s="1">
        <v>362051</v>
      </c>
      <c r="B3275">
        <v>1</v>
      </c>
      <c r="C3275" s="1" t="s">
        <v>3296</v>
      </c>
      <c r="D3275">
        <v>3</v>
      </c>
      <c r="E3275">
        <v>6</v>
      </c>
      <c r="F3275">
        <v>2</v>
      </c>
      <c r="G3275">
        <v>1</v>
      </c>
      <c r="H3275">
        <v>58</v>
      </c>
      <c r="I3275">
        <v>4</v>
      </c>
      <c r="J3275">
        <v>1</v>
      </c>
      <c r="K3275">
        <v>1</v>
      </c>
      <c r="L3275">
        <v>24</v>
      </c>
      <c r="M3275">
        <v>1</v>
      </c>
      <c r="N3275">
        <v>1</v>
      </c>
      <c r="O3275">
        <v>5</v>
      </c>
      <c r="P3275">
        <v>1</v>
      </c>
      <c r="Q3275">
        <v>17</v>
      </c>
      <c r="R3275">
        <v>-1</v>
      </c>
      <c r="S3275">
        <v>0</v>
      </c>
      <c r="T3275">
        <v>172.2</v>
      </c>
      <c r="U3275">
        <v>83.2</v>
      </c>
      <c r="V3275">
        <v>28.058</v>
      </c>
      <c r="W3275">
        <v>-1</v>
      </c>
      <c r="X3275">
        <v>1</v>
      </c>
      <c r="Y3275">
        <v>3</v>
      </c>
      <c r="Z3275">
        <f>IF(AND(MIN(data!D3275:'data'!K3275, data!M3275:'data'!Y3275)&gt;=0, IF(data!L3275&lt;0, FALSE, data!L3275&lt;=95),COUNTA(data!D3275:'data'!Y3275)=22), 1, 0)</f>
        <v>0</v>
      </c>
      <c r="AA3275">
        <f>IF(data!D3275=3, IF(COUNTIFS(data!A:A, data!A3275, data!G:G, "&lt;&gt;2")=0, 1, 0), 0)</f>
        <v>0</v>
      </c>
      <c r="AB3275">
        <f>IF(AND(data!G3275=2, COUNTIFS(data!A:A, data!A3275, data!G:G, 2) = data!D3275), 1, 0)</f>
        <v>0</v>
      </c>
      <c r="AC3275" t="str">
        <f>IF(AB3275=1, data!D3275, "0")</f>
        <v>0</v>
      </c>
    </row>
    <row r="3276" spans="1:29" x14ac:dyDescent="0.25">
      <c r="A3276" s="1">
        <v>362051</v>
      </c>
      <c r="B3276">
        <v>2</v>
      </c>
      <c r="C3276" s="1" t="s">
        <v>3297</v>
      </c>
      <c r="D3276">
        <v>3</v>
      </c>
      <c r="E3276">
        <v>6</v>
      </c>
      <c r="F3276">
        <v>2</v>
      </c>
      <c r="G3276">
        <v>1</v>
      </c>
      <c r="H3276">
        <v>19</v>
      </c>
      <c r="I3276">
        <v>1</v>
      </c>
      <c r="J3276">
        <v>1</v>
      </c>
      <c r="K3276">
        <v>4</v>
      </c>
      <c r="L3276">
        <v>24</v>
      </c>
      <c r="M3276">
        <v>1</v>
      </c>
      <c r="N3276">
        <v>4</v>
      </c>
      <c r="O3276">
        <v>1</v>
      </c>
      <c r="P3276">
        <v>1</v>
      </c>
      <c r="Q3276">
        <v>25.5</v>
      </c>
      <c r="R3276">
        <v>0</v>
      </c>
      <c r="S3276">
        <v>0</v>
      </c>
      <c r="T3276">
        <v>176.1</v>
      </c>
      <c r="U3276">
        <v>58.6</v>
      </c>
      <c r="V3276">
        <v>18.896000000000001</v>
      </c>
      <c r="W3276">
        <v>-1</v>
      </c>
      <c r="X3276">
        <v>1</v>
      </c>
      <c r="Y3276">
        <v>2</v>
      </c>
      <c r="Z3276">
        <f>IF(AND(MIN(data!D3276:'data'!K3276, data!M3276:'data'!Y3276)&gt;=0, IF(data!L3276&lt;0, FALSE, data!L3276&lt;=95),COUNTA(data!D3276:'data'!Y3276)=22), 1, 0)</f>
        <v>0</v>
      </c>
      <c r="AA3276">
        <f>IF(data!D3276=3, IF(COUNTIFS(data!A:A, data!A3276, data!G:G, "&lt;&gt;2")=0, 1, 0), 0)</f>
        <v>0</v>
      </c>
      <c r="AB3276">
        <f>IF(AND(data!G3276=2, COUNTIFS(data!A:A, data!A3276, data!G:G, 2) = data!D3276), 1, 0)</f>
        <v>0</v>
      </c>
      <c r="AC3276" t="str">
        <f>IF(AB3276=1, data!D3276, "0")</f>
        <v>0</v>
      </c>
    </row>
    <row r="3277" spans="1:29" x14ac:dyDescent="0.25">
      <c r="A3277" s="1">
        <v>362051</v>
      </c>
      <c r="B3277">
        <v>3</v>
      </c>
      <c r="C3277" s="1" t="s">
        <v>3298</v>
      </c>
      <c r="D3277">
        <v>3</v>
      </c>
      <c r="E3277">
        <v>6</v>
      </c>
      <c r="F3277">
        <v>2</v>
      </c>
      <c r="G3277">
        <v>2</v>
      </c>
      <c r="H3277">
        <v>15</v>
      </c>
      <c r="I3277">
        <v>-1</v>
      </c>
      <c r="J3277">
        <v>1</v>
      </c>
      <c r="K3277">
        <v>-1</v>
      </c>
      <c r="L3277">
        <v>24</v>
      </c>
      <c r="M3277">
        <v>1</v>
      </c>
      <c r="N3277">
        <v>-1</v>
      </c>
      <c r="O3277">
        <v>-1</v>
      </c>
      <c r="P3277">
        <v>-1</v>
      </c>
      <c r="Q3277">
        <v>-1</v>
      </c>
      <c r="R3277">
        <v>-1</v>
      </c>
      <c r="S3277">
        <v>3</v>
      </c>
      <c r="T3277">
        <v>164</v>
      </c>
      <c r="U3277">
        <v>60.6</v>
      </c>
      <c r="V3277">
        <v>22.530999999999999</v>
      </c>
      <c r="W3277">
        <v>-1</v>
      </c>
      <c r="X3277">
        <v>-8</v>
      </c>
      <c r="Y3277">
        <v>1</v>
      </c>
      <c r="Z3277">
        <f>IF(AND(MIN(data!D3277:'data'!K3277, data!M3277:'data'!Y3277)&gt;=0, IF(data!L3277&lt;0, FALSE, data!L3277&lt;=95),COUNTA(data!D3277:'data'!Y3277)=22), 1, 0)</f>
        <v>0</v>
      </c>
      <c r="AA3277">
        <f>IF(data!D3277=3, IF(COUNTIFS(data!A:A, data!A3277, data!G:G, "&lt;&gt;2")=0, 1, 0), 0)</f>
        <v>0</v>
      </c>
      <c r="AB3277">
        <f>IF(AND(data!G3277=2, COUNTIFS(data!A:A, data!A3277, data!G:G, 2) = data!D3277), 1, 0)</f>
        <v>0</v>
      </c>
      <c r="AC3277" t="str">
        <f>IF(AB3277=1, data!D3277, "0")</f>
        <v>0</v>
      </c>
    </row>
    <row r="3278" spans="1:29" x14ac:dyDescent="0.25">
      <c r="A3278" s="1">
        <v>362181</v>
      </c>
      <c r="B3278">
        <v>1</v>
      </c>
      <c r="C3278" s="1" t="s">
        <v>3299</v>
      </c>
      <c r="D3278">
        <v>2</v>
      </c>
      <c r="E3278">
        <v>6</v>
      </c>
      <c r="F3278">
        <v>2</v>
      </c>
      <c r="G3278">
        <v>1</v>
      </c>
      <c r="H3278">
        <v>61</v>
      </c>
      <c r="I3278">
        <v>2</v>
      </c>
      <c r="J3278">
        <v>1</v>
      </c>
      <c r="K3278">
        <v>1</v>
      </c>
      <c r="L3278">
        <v>97</v>
      </c>
      <c r="M3278">
        <v>1</v>
      </c>
      <c r="N3278">
        <v>2</v>
      </c>
      <c r="O3278">
        <v>5</v>
      </c>
      <c r="P3278">
        <v>1</v>
      </c>
      <c r="Q3278">
        <v>3.0579999999999998</v>
      </c>
      <c r="R3278">
        <v>-1</v>
      </c>
      <c r="S3278">
        <v>0</v>
      </c>
      <c r="T3278">
        <v>177.7</v>
      </c>
      <c r="U3278">
        <v>75.900000000000006</v>
      </c>
      <c r="V3278">
        <v>24.036000000000001</v>
      </c>
      <c r="W3278">
        <v>0.89500000000000002</v>
      </c>
      <c r="X3278">
        <v>1</v>
      </c>
      <c r="Y3278">
        <v>3</v>
      </c>
      <c r="Z3278">
        <f>IF(AND(MIN(data!D3278:'data'!K3278, data!M3278:'data'!Y3278)&gt;=0, IF(data!L3278&lt;0, FALSE, data!L3278&lt;=95),COUNTA(data!D3278:'data'!Y3278)=22), 1, 0)</f>
        <v>0</v>
      </c>
      <c r="AA3278">
        <f>IF(data!D3278=3, IF(COUNTIFS(data!A:A, data!A3278, data!G:G, "&lt;&gt;2")=0, 1, 0), 0)</f>
        <v>0</v>
      </c>
      <c r="AB3278">
        <f>IF(AND(data!G3278=2, COUNTIFS(data!A:A, data!A3278, data!G:G, 2) = data!D3278), 1, 0)</f>
        <v>0</v>
      </c>
      <c r="AC3278" t="str">
        <f>IF(AB3278=1, data!D3278, "0")</f>
        <v>0</v>
      </c>
    </row>
    <row r="3279" spans="1:29" x14ac:dyDescent="0.25">
      <c r="A3279" s="1">
        <v>362181</v>
      </c>
      <c r="B3279">
        <v>2</v>
      </c>
      <c r="C3279" s="1" t="s">
        <v>3300</v>
      </c>
      <c r="D3279">
        <v>2</v>
      </c>
      <c r="E3279">
        <v>6</v>
      </c>
      <c r="F3279">
        <v>2</v>
      </c>
      <c r="G3279">
        <v>2</v>
      </c>
      <c r="H3279">
        <v>57</v>
      </c>
      <c r="I3279">
        <v>2</v>
      </c>
      <c r="J3279">
        <v>1</v>
      </c>
      <c r="K3279">
        <v>6</v>
      </c>
      <c r="L3279">
        <v>97</v>
      </c>
      <c r="M3279">
        <v>5</v>
      </c>
      <c r="N3279">
        <v>1</v>
      </c>
      <c r="O3279">
        <v>5</v>
      </c>
      <c r="P3279">
        <v>2</v>
      </c>
      <c r="Q3279">
        <v>0</v>
      </c>
      <c r="R3279">
        <v>-1</v>
      </c>
      <c r="S3279">
        <v>0</v>
      </c>
      <c r="T3279">
        <v>166.3</v>
      </c>
      <c r="U3279">
        <v>69</v>
      </c>
      <c r="V3279">
        <v>24.95</v>
      </c>
      <c r="W3279">
        <v>0.91800000000000004</v>
      </c>
      <c r="X3279">
        <v>1</v>
      </c>
      <c r="Y3279">
        <v>3</v>
      </c>
      <c r="Z3279">
        <f>IF(AND(MIN(data!D3279:'data'!K3279, data!M3279:'data'!Y3279)&gt;=0, IF(data!L3279&lt;0, FALSE, data!L3279&lt;=95),COUNTA(data!D3279:'data'!Y3279)=22), 1, 0)</f>
        <v>0</v>
      </c>
      <c r="AA3279">
        <f>IF(data!D3279=3, IF(COUNTIFS(data!A:A, data!A3279, data!G:G, "&lt;&gt;2")=0, 1, 0), 0)</f>
        <v>0</v>
      </c>
      <c r="AB3279">
        <f>IF(AND(data!G3279=2, COUNTIFS(data!A:A, data!A3279, data!G:G, 2) = data!D3279), 1, 0)</f>
        <v>0</v>
      </c>
      <c r="AC3279" t="str">
        <f>IF(AB3279=1, data!D3279, "0")</f>
        <v>0</v>
      </c>
    </row>
    <row r="3280" spans="1:29" x14ac:dyDescent="0.25">
      <c r="A3280" s="1">
        <v>362201</v>
      </c>
      <c r="B3280">
        <v>1</v>
      </c>
      <c r="C3280" s="1" t="s">
        <v>3301</v>
      </c>
      <c r="D3280">
        <v>4</v>
      </c>
      <c r="E3280">
        <v>6</v>
      </c>
      <c r="F3280">
        <v>2</v>
      </c>
      <c r="G3280">
        <v>1</v>
      </c>
      <c r="H3280">
        <v>50</v>
      </c>
      <c r="I3280">
        <v>2</v>
      </c>
      <c r="J3280">
        <v>1</v>
      </c>
      <c r="K3280">
        <v>1</v>
      </c>
      <c r="L3280">
        <v>24</v>
      </c>
      <c r="M3280">
        <v>2</v>
      </c>
      <c r="N3280">
        <v>3</v>
      </c>
      <c r="O3280">
        <v>5</v>
      </c>
      <c r="P3280">
        <v>1</v>
      </c>
      <c r="Q3280">
        <v>12</v>
      </c>
      <c r="R3280">
        <v>-1</v>
      </c>
      <c r="S3280">
        <v>2</v>
      </c>
      <c r="T3280">
        <v>183.5</v>
      </c>
      <c r="U3280">
        <v>102.9</v>
      </c>
      <c r="V3280">
        <v>30.559000000000001</v>
      </c>
      <c r="W3280">
        <v>-1</v>
      </c>
      <c r="X3280">
        <v>2</v>
      </c>
      <c r="Y3280">
        <v>1</v>
      </c>
      <c r="Z3280">
        <f>IF(AND(MIN(data!D3280:'data'!K3280, data!M3280:'data'!Y3280)&gt;=0, IF(data!L3280&lt;0, FALSE, data!L3280&lt;=95),COUNTA(data!D3280:'data'!Y3280)=22), 1, 0)</f>
        <v>0</v>
      </c>
      <c r="AA3280">
        <f>IF(data!D3280=3, IF(COUNTIFS(data!A:A, data!A3280, data!G:G, "&lt;&gt;2")=0, 1, 0), 0)</f>
        <v>0</v>
      </c>
      <c r="AB3280">
        <f>IF(AND(data!G3280=2, COUNTIFS(data!A:A, data!A3280, data!G:G, 2) = data!D3280), 1, 0)</f>
        <v>0</v>
      </c>
      <c r="AC3280" t="str">
        <f>IF(AB3280=1, data!D3280, "0")</f>
        <v>0</v>
      </c>
    </row>
    <row r="3281" spans="1:29" x14ac:dyDescent="0.25">
      <c r="A3281" s="1">
        <v>362201</v>
      </c>
      <c r="B3281">
        <v>2</v>
      </c>
      <c r="C3281" s="1" t="s">
        <v>3302</v>
      </c>
      <c r="D3281">
        <v>4</v>
      </c>
      <c r="E3281">
        <v>6</v>
      </c>
      <c r="F3281">
        <v>2</v>
      </c>
      <c r="G3281">
        <v>2</v>
      </c>
      <c r="H3281">
        <v>48</v>
      </c>
      <c r="I3281">
        <v>2</v>
      </c>
      <c r="J3281">
        <v>1</v>
      </c>
      <c r="K3281">
        <v>3</v>
      </c>
      <c r="L3281">
        <v>24</v>
      </c>
      <c r="M3281">
        <v>4</v>
      </c>
      <c r="N3281">
        <v>1</v>
      </c>
      <c r="O3281">
        <v>5</v>
      </c>
      <c r="P3281">
        <v>1</v>
      </c>
      <c r="Q3281">
        <v>10.75</v>
      </c>
      <c r="R3281">
        <v>-1</v>
      </c>
      <c r="S3281">
        <v>3</v>
      </c>
      <c r="T3281">
        <v>162.69999999999999</v>
      </c>
      <c r="U3281">
        <v>-1</v>
      </c>
      <c r="V3281">
        <v>-1</v>
      </c>
      <c r="W3281">
        <v>-1</v>
      </c>
      <c r="X3281">
        <v>2</v>
      </c>
      <c r="Y3281">
        <v>1</v>
      </c>
      <c r="Z3281">
        <f>IF(AND(MIN(data!D3281:'data'!K3281, data!M3281:'data'!Y3281)&gt;=0, IF(data!L3281&lt;0, FALSE, data!L3281&lt;=95),COUNTA(data!D3281:'data'!Y3281)=22), 1, 0)</f>
        <v>0</v>
      </c>
      <c r="AA3281">
        <f>IF(data!D3281=3, IF(COUNTIFS(data!A:A, data!A3281, data!G:G, "&lt;&gt;2")=0, 1, 0), 0)</f>
        <v>0</v>
      </c>
      <c r="AB3281">
        <f>IF(AND(data!G3281=2, COUNTIFS(data!A:A, data!A3281, data!G:G, 2) = data!D3281), 1, 0)</f>
        <v>0</v>
      </c>
      <c r="AC3281" t="str">
        <f>IF(AB3281=1, data!D3281, "0")</f>
        <v>0</v>
      </c>
    </row>
    <row r="3282" spans="1:29" x14ac:dyDescent="0.25">
      <c r="A3282" s="1">
        <v>362201</v>
      </c>
      <c r="B3282">
        <v>3</v>
      </c>
      <c r="C3282" s="1" t="s">
        <v>3303</v>
      </c>
      <c r="D3282">
        <v>4</v>
      </c>
      <c r="E3282">
        <v>6</v>
      </c>
      <c r="F3282">
        <v>2</v>
      </c>
      <c r="G3282">
        <v>1</v>
      </c>
      <c r="H3282">
        <v>28</v>
      </c>
      <c r="I3282">
        <v>1</v>
      </c>
      <c r="J3282">
        <v>1</v>
      </c>
      <c r="K3282">
        <v>3</v>
      </c>
      <c r="L3282">
        <v>24</v>
      </c>
      <c r="M3282">
        <v>2</v>
      </c>
      <c r="N3282">
        <v>3</v>
      </c>
      <c r="O3282">
        <v>5</v>
      </c>
      <c r="P3282">
        <v>2</v>
      </c>
      <c r="Q3282">
        <v>0</v>
      </c>
      <c r="R3282">
        <v>-1</v>
      </c>
      <c r="S3282">
        <v>0</v>
      </c>
      <c r="T3282">
        <v>182</v>
      </c>
      <c r="U3282">
        <v>95.9</v>
      </c>
      <c r="V3282">
        <v>28.952000000000002</v>
      </c>
      <c r="W3282">
        <v>0.873</v>
      </c>
      <c r="X3282">
        <v>2</v>
      </c>
      <c r="Y3282">
        <v>1</v>
      </c>
      <c r="Z3282">
        <f>IF(AND(MIN(data!D3282:'data'!K3282, data!M3282:'data'!Y3282)&gt;=0, IF(data!L3282&lt;0, FALSE, data!L3282&lt;=95),COUNTA(data!D3282:'data'!Y3282)=22), 1, 0)</f>
        <v>0</v>
      </c>
      <c r="AA3282">
        <f>IF(data!D3282=3, IF(COUNTIFS(data!A:A, data!A3282, data!G:G, "&lt;&gt;2")=0, 1, 0), 0)</f>
        <v>0</v>
      </c>
      <c r="AB3282">
        <f>IF(AND(data!G3282=2, COUNTIFS(data!A:A, data!A3282, data!G:G, 2) = data!D3282), 1, 0)</f>
        <v>0</v>
      </c>
      <c r="AC3282" t="str">
        <f>IF(AB3282=1, data!D3282, "0")</f>
        <v>0</v>
      </c>
    </row>
    <row r="3283" spans="1:29" x14ac:dyDescent="0.25">
      <c r="A3283" s="1">
        <v>362201</v>
      </c>
      <c r="B3283">
        <v>4</v>
      </c>
      <c r="C3283" s="1" t="s">
        <v>3304</v>
      </c>
      <c r="D3283">
        <v>4</v>
      </c>
      <c r="E3283">
        <v>6</v>
      </c>
      <c r="F3283">
        <v>2</v>
      </c>
      <c r="G3283">
        <v>1</v>
      </c>
      <c r="H3283">
        <v>22</v>
      </c>
      <c r="I3283">
        <v>1</v>
      </c>
      <c r="J3283">
        <v>1</v>
      </c>
      <c r="K3283">
        <v>3</v>
      </c>
      <c r="L3283">
        <v>24</v>
      </c>
      <c r="M3283">
        <v>1</v>
      </c>
      <c r="N3283">
        <v>4</v>
      </c>
      <c r="O3283">
        <v>3</v>
      </c>
      <c r="P3283">
        <v>1</v>
      </c>
      <c r="Q3283">
        <v>71.5</v>
      </c>
      <c r="R3283">
        <v>4</v>
      </c>
      <c r="S3283">
        <v>0</v>
      </c>
      <c r="T3283">
        <v>193</v>
      </c>
      <c r="U3283">
        <v>91.6</v>
      </c>
      <c r="V3283">
        <v>24.591000000000001</v>
      </c>
      <c r="W3283">
        <v>0.82099999999999995</v>
      </c>
      <c r="X3283">
        <v>1</v>
      </c>
      <c r="Y3283">
        <v>2</v>
      </c>
      <c r="Z3283">
        <f>IF(AND(MIN(data!D3283:'data'!K3283, data!M3283:'data'!Y3283)&gt;=0, IF(data!L3283&lt;0, FALSE, data!L3283&lt;=95),COUNTA(data!D3283:'data'!Y3283)=22), 1, 0)</f>
        <v>1</v>
      </c>
      <c r="AA3283">
        <f>IF(data!D3283=3, IF(COUNTIFS(data!A:A, data!A3283, data!G:G, "&lt;&gt;2")=0, 1, 0), 0)</f>
        <v>0</v>
      </c>
      <c r="AB3283">
        <f>IF(AND(data!G3283=2, COUNTIFS(data!A:A, data!A3283, data!G:G, 2) = data!D3283), 1, 0)</f>
        <v>0</v>
      </c>
      <c r="AC3283" t="str">
        <f>IF(AB3283=1, data!D3283, "0")</f>
        <v>0</v>
      </c>
    </row>
    <row r="3284" spans="1:29" x14ac:dyDescent="0.25">
      <c r="A3284" s="1">
        <v>362251</v>
      </c>
      <c r="B3284">
        <v>1</v>
      </c>
      <c r="C3284" s="1" t="s">
        <v>3305</v>
      </c>
      <c r="D3284">
        <v>1</v>
      </c>
      <c r="E3284">
        <v>6</v>
      </c>
      <c r="F3284">
        <v>2</v>
      </c>
      <c r="G3284">
        <v>1</v>
      </c>
      <c r="H3284">
        <v>27</v>
      </c>
      <c r="I3284">
        <v>6</v>
      </c>
      <c r="J3284">
        <v>1</v>
      </c>
      <c r="K3284">
        <v>3</v>
      </c>
      <c r="L3284">
        <v>15</v>
      </c>
      <c r="M3284">
        <v>1</v>
      </c>
      <c r="N3284">
        <v>1</v>
      </c>
      <c r="O3284">
        <v>5</v>
      </c>
      <c r="P3284">
        <v>1</v>
      </c>
      <c r="Q3284">
        <v>6.75</v>
      </c>
      <c r="R3284">
        <v>-1</v>
      </c>
      <c r="S3284">
        <v>0</v>
      </c>
      <c r="T3284">
        <v>164.1</v>
      </c>
      <c r="U3284">
        <v>72</v>
      </c>
      <c r="V3284">
        <v>26.736999999999998</v>
      </c>
      <c r="W3284">
        <v>0.84499999999999997</v>
      </c>
      <c r="X3284">
        <v>1</v>
      </c>
      <c r="Y3284">
        <v>3</v>
      </c>
      <c r="Z3284">
        <f>IF(AND(MIN(data!D3284:'data'!K3284, data!M3284:'data'!Y3284)&gt;=0, IF(data!L3284&lt;0, FALSE, data!L3284&lt;=95),COUNTA(data!D3284:'data'!Y3284)=22), 1, 0)</f>
        <v>0</v>
      </c>
      <c r="AA3284">
        <f>IF(data!D3284=3, IF(COUNTIFS(data!A:A, data!A3284, data!G:G, "&lt;&gt;2")=0, 1, 0), 0)</f>
        <v>0</v>
      </c>
      <c r="AB3284">
        <f>IF(AND(data!G3284=2, COUNTIFS(data!A:A, data!A3284, data!G:G, 2) = data!D3284), 1, 0)</f>
        <v>0</v>
      </c>
      <c r="AC3284" t="str">
        <f>IF(AB3284=1, data!D3284, "0")</f>
        <v>0</v>
      </c>
    </row>
    <row r="3285" spans="1:29" x14ac:dyDescent="0.25">
      <c r="A3285" s="1">
        <v>362271</v>
      </c>
      <c r="B3285">
        <v>1</v>
      </c>
      <c r="C3285" s="1" t="s">
        <v>3306</v>
      </c>
      <c r="D3285">
        <v>2</v>
      </c>
      <c r="E3285">
        <v>6</v>
      </c>
      <c r="F3285">
        <v>2</v>
      </c>
      <c r="G3285">
        <v>1</v>
      </c>
      <c r="H3285">
        <v>69</v>
      </c>
      <c r="I3285">
        <v>2</v>
      </c>
      <c r="J3285">
        <v>1</v>
      </c>
      <c r="K3285">
        <v>3</v>
      </c>
      <c r="L3285">
        <v>12</v>
      </c>
      <c r="M3285">
        <v>2</v>
      </c>
      <c r="N3285">
        <v>3</v>
      </c>
      <c r="O3285">
        <v>5</v>
      </c>
      <c r="P3285">
        <v>1</v>
      </c>
      <c r="Q3285">
        <v>7.8739999999999997</v>
      </c>
      <c r="R3285">
        <v>-1</v>
      </c>
      <c r="S3285">
        <v>1</v>
      </c>
      <c r="T3285">
        <v>180.5</v>
      </c>
      <c r="U3285">
        <v>80.3</v>
      </c>
      <c r="V3285">
        <v>24.646999999999998</v>
      </c>
      <c r="W3285">
        <v>0.877</v>
      </c>
      <c r="X3285">
        <v>1</v>
      </c>
      <c r="Y3285">
        <v>3</v>
      </c>
      <c r="Z3285">
        <f>IF(AND(MIN(data!D3285:'data'!K3285, data!M3285:'data'!Y3285)&gt;=0, IF(data!L3285&lt;0, FALSE, data!L3285&lt;=95),COUNTA(data!D3285:'data'!Y3285)=22), 1, 0)</f>
        <v>0</v>
      </c>
      <c r="AA3285">
        <f>IF(data!D3285=3, IF(COUNTIFS(data!A:A, data!A3285, data!G:G, "&lt;&gt;2")=0, 1, 0), 0)</f>
        <v>0</v>
      </c>
      <c r="AB3285">
        <f>IF(AND(data!G3285=2, COUNTIFS(data!A:A, data!A3285, data!G:G, 2) = data!D3285), 1, 0)</f>
        <v>0</v>
      </c>
      <c r="AC3285" t="str">
        <f>IF(AB3285=1, data!D3285, "0")</f>
        <v>0</v>
      </c>
    </row>
    <row r="3286" spans="1:29" x14ac:dyDescent="0.25">
      <c r="A3286" s="1">
        <v>362271</v>
      </c>
      <c r="B3286">
        <v>2</v>
      </c>
      <c r="C3286" s="1" t="s">
        <v>3307</v>
      </c>
      <c r="D3286">
        <v>2</v>
      </c>
      <c r="E3286">
        <v>6</v>
      </c>
      <c r="F3286">
        <v>2</v>
      </c>
      <c r="G3286">
        <v>2</v>
      </c>
      <c r="H3286">
        <v>66</v>
      </c>
      <c r="I3286">
        <v>2</v>
      </c>
      <c r="J3286">
        <v>1</v>
      </c>
      <c r="K3286">
        <v>2</v>
      </c>
      <c r="L3286">
        <v>12</v>
      </c>
      <c r="M3286">
        <v>2</v>
      </c>
      <c r="N3286">
        <v>1</v>
      </c>
      <c r="O3286">
        <v>5</v>
      </c>
      <c r="P3286">
        <v>1</v>
      </c>
      <c r="Q3286">
        <v>4.6150000000000002</v>
      </c>
      <c r="R3286">
        <v>-1</v>
      </c>
      <c r="S3286">
        <v>0</v>
      </c>
      <c r="T3286">
        <v>164.1</v>
      </c>
      <c r="U3286">
        <v>66</v>
      </c>
      <c r="V3286">
        <v>24.509</v>
      </c>
      <c r="W3286">
        <v>0.76100000000000001</v>
      </c>
      <c r="X3286">
        <v>1</v>
      </c>
      <c r="Y3286">
        <v>3</v>
      </c>
      <c r="Z3286">
        <f>IF(AND(MIN(data!D3286:'data'!K3286, data!M3286:'data'!Y3286)&gt;=0, IF(data!L3286&lt;0, FALSE, data!L3286&lt;=95),COUNTA(data!D3286:'data'!Y3286)=22), 1, 0)</f>
        <v>0</v>
      </c>
      <c r="AA3286">
        <f>IF(data!D3286=3, IF(COUNTIFS(data!A:A, data!A3286, data!G:G, "&lt;&gt;2")=0, 1, 0), 0)</f>
        <v>0</v>
      </c>
      <c r="AB3286">
        <f>IF(AND(data!G3286=2, COUNTIFS(data!A:A, data!A3286, data!G:G, 2) = data!D3286), 1, 0)</f>
        <v>0</v>
      </c>
      <c r="AC3286" t="str">
        <f>IF(AB3286=1, data!D3286, "0")</f>
        <v>0</v>
      </c>
    </row>
    <row r="3287" spans="1:29" x14ac:dyDescent="0.25">
      <c r="A3287" s="1">
        <v>362351</v>
      </c>
      <c r="B3287">
        <v>1</v>
      </c>
      <c r="C3287" s="1" t="s">
        <v>3308</v>
      </c>
      <c r="D3287">
        <v>2</v>
      </c>
      <c r="E3287">
        <v>6</v>
      </c>
      <c r="F3287">
        <v>2</v>
      </c>
      <c r="G3287">
        <v>1</v>
      </c>
      <c r="H3287">
        <v>61</v>
      </c>
      <c r="I3287">
        <v>2</v>
      </c>
      <c r="J3287">
        <v>1</v>
      </c>
      <c r="K3287">
        <v>4</v>
      </c>
      <c r="L3287">
        <v>96</v>
      </c>
      <c r="M3287">
        <v>2</v>
      </c>
      <c r="N3287">
        <v>1</v>
      </c>
      <c r="O3287">
        <v>5</v>
      </c>
      <c r="P3287">
        <v>1</v>
      </c>
      <c r="Q3287">
        <v>13.116</v>
      </c>
      <c r="R3287">
        <v>-1</v>
      </c>
      <c r="S3287">
        <v>0</v>
      </c>
      <c r="T3287">
        <v>173.1</v>
      </c>
      <c r="U3287">
        <v>89.1</v>
      </c>
      <c r="V3287">
        <v>29.736000000000001</v>
      </c>
      <c r="W3287">
        <v>-1</v>
      </c>
      <c r="X3287">
        <v>2</v>
      </c>
      <c r="Y3287">
        <v>1</v>
      </c>
      <c r="Z3287">
        <f>IF(AND(MIN(data!D3287:'data'!K3287, data!M3287:'data'!Y3287)&gt;=0, IF(data!L3287&lt;0, FALSE, data!L3287&lt;=95),COUNTA(data!D3287:'data'!Y3287)=22), 1, 0)</f>
        <v>0</v>
      </c>
      <c r="AA3287">
        <f>IF(data!D3287=3, IF(COUNTIFS(data!A:A, data!A3287, data!G:G, "&lt;&gt;2")=0, 1, 0), 0)</f>
        <v>0</v>
      </c>
      <c r="AB3287">
        <f>IF(AND(data!G3287=2, COUNTIFS(data!A:A, data!A3287, data!G:G, 2) = data!D3287), 1, 0)</f>
        <v>0</v>
      </c>
      <c r="AC3287" t="str">
        <f>IF(AB3287=1, data!D3287, "0")</f>
        <v>0</v>
      </c>
    </row>
    <row r="3288" spans="1:29" x14ac:dyDescent="0.25">
      <c r="A3288" s="1">
        <v>362351</v>
      </c>
      <c r="B3288">
        <v>2</v>
      </c>
      <c r="C3288" s="1" t="s">
        <v>3309</v>
      </c>
      <c r="D3288">
        <v>2</v>
      </c>
      <c r="E3288">
        <v>6</v>
      </c>
      <c r="F3288">
        <v>2</v>
      </c>
      <c r="G3288">
        <v>2</v>
      </c>
      <c r="H3288">
        <v>56</v>
      </c>
      <c r="I3288">
        <v>2</v>
      </c>
      <c r="J3288">
        <v>1</v>
      </c>
      <c r="K3288">
        <v>4</v>
      </c>
      <c r="L3288">
        <v>96</v>
      </c>
      <c r="M3288">
        <v>1</v>
      </c>
      <c r="N3288">
        <v>1</v>
      </c>
      <c r="O3288">
        <v>5</v>
      </c>
      <c r="P3288">
        <v>1</v>
      </c>
      <c r="Q3288">
        <v>7.73</v>
      </c>
      <c r="R3288">
        <v>-1</v>
      </c>
      <c r="S3288">
        <v>0</v>
      </c>
      <c r="T3288">
        <v>161.4</v>
      </c>
      <c r="U3288">
        <v>76.7</v>
      </c>
      <c r="V3288">
        <v>29.443000000000001</v>
      </c>
      <c r="W3288">
        <v>-1</v>
      </c>
      <c r="X3288">
        <v>2</v>
      </c>
      <c r="Y3288">
        <v>1</v>
      </c>
      <c r="Z3288">
        <f>IF(AND(MIN(data!D3288:'data'!K3288, data!M3288:'data'!Y3288)&gt;=0, IF(data!L3288&lt;0, FALSE, data!L3288&lt;=95),COUNTA(data!D3288:'data'!Y3288)=22), 1, 0)</f>
        <v>0</v>
      </c>
      <c r="AA3288">
        <f>IF(data!D3288=3, IF(COUNTIFS(data!A:A, data!A3288, data!G:G, "&lt;&gt;2")=0, 1, 0), 0)</f>
        <v>0</v>
      </c>
      <c r="AB3288">
        <f>IF(AND(data!G3288=2, COUNTIFS(data!A:A, data!A3288, data!G:G, 2) = data!D3288), 1, 0)</f>
        <v>0</v>
      </c>
      <c r="AC3288" t="str">
        <f>IF(AB3288=1, data!D3288, "0")</f>
        <v>0</v>
      </c>
    </row>
    <row r="3289" spans="1:29" x14ac:dyDescent="0.25">
      <c r="A3289" s="1">
        <v>362371</v>
      </c>
      <c r="B3289">
        <v>1</v>
      </c>
      <c r="C3289" s="1" t="s">
        <v>3310</v>
      </c>
      <c r="D3289">
        <v>2</v>
      </c>
      <c r="E3289">
        <v>6</v>
      </c>
      <c r="F3289">
        <v>2</v>
      </c>
      <c r="G3289">
        <v>1</v>
      </c>
      <c r="H3289">
        <v>69</v>
      </c>
      <c r="I3289">
        <v>2</v>
      </c>
      <c r="J3289">
        <v>1</v>
      </c>
      <c r="K3289">
        <v>1</v>
      </c>
      <c r="L3289">
        <v>13</v>
      </c>
      <c r="M3289">
        <v>2</v>
      </c>
      <c r="N3289">
        <v>3</v>
      </c>
      <c r="O3289">
        <v>5</v>
      </c>
      <c r="P3289">
        <v>1</v>
      </c>
      <c r="Q3289">
        <v>8.5</v>
      </c>
      <c r="R3289">
        <v>-1</v>
      </c>
      <c r="S3289">
        <v>1</v>
      </c>
      <c r="T3289">
        <v>172</v>
      </c>
      <c r="U3289">
        <v>65.400000000000006</v>
      </c>
      <c r="V3289">
        <v>22.106999999999999</v>
      </c>
      <c r="W3289">
        <v>0.89500000000000002</v>
      </c>
      <c r="X3289">
        <v>1</v>
      </c>
      <c r="Y3289">
        <v>3</v>
      </c>
      <c r="Z3289">
        <f>IF(AND(MIN(data!D3289:'data'!K3289, data!M3289:'data'!Y3289)&gt;=0, IF(data!L3289&lt;0, FALSE, data!L3289&lt;=95),COUNTA(data!D3289:'data'!Y3289)=22), 1, 0)</f>
        <v>0</v>
      </c>
      <c r="AA3289">
        <f>IF(data!D3289=3, IF(COUNTIFS(data!A:A, data!A3289, data!G:G, "&lt;&gt;2")=0, 1, 0), 0)</f>
        <v>0</v>
      </c>
      <c r="AB3289">
        <f>IF(AND(data!G3289=2, COUNTIFS(data!A:A, data!A3289, data!G:G, 2) = data!D3289), 1, 0)</f>
        <v>0</v>
      </c>
      <c r="AC3289" t="str">
        <f>IF(AB3289=1, data!D3289, "0")</f>
        <v>0</v>
      </c>
    </row>
    <row r="3290" spans="1:29" x14ac:dyDescent="0.25">
      <c r="A3290" s="1">
        <v>362371</v>
      </c>
      <c r="B3290">
        <v>2</v>
      </c>
      <c r="C3290" s="1" t="s">
        <v>3311</v>
      </c>
      <c r="D3290">
        <v>2</v>
      </c>
      <c r="E3290">
        <v>6</v>
      </c>
      <c r="F3290">
        <v>2</v>
      </c>
      <c r="G3290">
        <v>2</v>
      </c>
      <c r="H3290">
        <v>66</v>
      </c>
      <c r="I3290">
        <v>2</v>
      </c>
      <c r="J3290">
        <v>1</v>
      </c>
      <c r="K3290">
        <v>5</v>
      </c>
      <c r="L3290">
        <v>13</v>
      </c>
      <c r="M3290">
        <v>2</v>
      </c>
      <c r="N3290">
        <v>1</v>
      </c>
      <c r="O3290">
        <v>5</v>
      </c>
      <c r="P3290">
        <v>2</v>
      </c>
      <c r="Q3290">
        <v>0</v>
      </c>
      <c r="R3290">
        <v>-1</v>
      </c>
      <c r="S3290">
        <v>2</v>
      </c>
      <c r="T3290">
        <v>168.5</v>
      </c>
      <c r="U3290">
        <v>60.4</v>
      </c>
      <c r="V3290">
        <v>21.273</v>
      </c>
      <c r="W3290">
        <v>0.77200000000000002</v>
      </c>
      <c r="X3290">
        <v>1</v>
      </c>
      <c r="Y3290">
        <v>3</v>
      </c>
      <c r="Z3290">
        <f>IF(AND(MIN(data!D3290:'data'!K3290, data!M3290:'data'!Y3290)&gt;=0, IF(data!L3290&lt;0, FALSE, data!L3290&lt;=95),COUNTA(data!D3290:'data'!Y3290)=22), 1, 0)</f>
        <v>0</v>
      </c>
      <c r="AA3290">
        <f>IF(data!D3290=3, IF(COUNTIFS(data!A:A, data!A3290, data!G:G, "&lt;&gt;2")=0, 1, 0), 0)</f>
        <v>0</v>
      </c>
      <c r="AB3290">
        <f>IF(AND(data!G3290=2, COUNTIFS(data!A:A, data!A3290, data!G:G, 2) = data!D3290), 1, 0)</f>
        <v>0</v>
      </c>
      <c r="AC3290" t="str">
        <f>IF(AB3290=1, data!D3290, "0")</f>
        <v>0</v>
      </c>
    </row>
    <row r="3291" spans="1:29" x14ac:dyDescent="0.25">
      <c r="A3291" s="1">
        <v>363051</v>
      </c>
      <c r="B3291">
        <v>1</v>
      </c>
      <c r="C3291" s="1" t="s">
        <v>3312</v>
      </c>
      <c r="D3291">
        <v>1</v>
      </c>
      <c r="E3291">
        <v>8</v>
      </c>
      <c r="F3291">
        <v>17</v>
      </c>
      <c r="G3291">
        <v>2</v>
      </c>
      <c r="H3291">
        <v>49</v>
      </c>
      <c r="I3291">
        <v>6</v>
      </c>
      <c r="J3291">
        <v>1</v>
      </c>
      <c r="K3291">
        <v>7</v>
      </c>
      <c r="L3291">
        <v>8</v>
      </c>
      <c r="M3291">
        <v>3</v>
      </c>
      <c r="N3291">
        <v>4</v>
      </c>
      <c r="O3291">
        <v>3</v>
      </c>
      <c r="P3291">
        <v>1</v>
      </c>
      <c r="Q3291">
        <v>11.279</v>
      </c>
      <c r="R3291">
        <v>-1</v>
      </c>
      <c r="S3291">
        <v>1</v>
      </c>
      <c r="T3291">
        <v>161.19999999999999</v>
      </c>
      <c r="U3291">
        <v>96.9</v>
      </c>
      <c r="V3291">
        <v>37.29</v>
      </c>
      <c r="W3291">
        <v>0.89900000000000002</v>
      </c>
      <c r="X3291">
        <v>2</v>
      </c>
      <c r="Y3291">
        <v>1</v>
      </c>
      <c r="Z3291">
        <f>IF(AND(MIN(data!D3291:'data'!K3291, data!M3291:'data'!Y3291)&gt;=0, IF(data!L3291&lt;0, FALSE, data!L3291&lt;=95),COUNTA(data!D3291:'data'!Y3291)=22), 1, 0)</f>
        <v>0</v>
      </c>
      <c r="AA3291">
        <f>IF(data!D3291=3, IF(COUNTIFS(data!A:A, data!A3291, data!G:G, "&lt;&gt;2")=0, 1, 0), 0)</f>
        <v>0</v>
      </c>
      <c r="AB3291">
        <f>IF(AND(data!G3291=2, COUNTIFS(data!A:A, data!A3291, data!G:G, 2) = data!D3291), 1, 0)</f>
        <v>1</v>
      </c>
      <c r="AC3291">
        <f>IF(AB3291=1, data!D3291, "0")</f>
        <v>1</v>
      </c>
    </row>
    <row r="3292" spans="1:29" x14ac:dyDescent="0.25">
      <c r="A3292" s="1">
        <v>363181</v>
      </c>
      <c r="B3292">
        <v>1</v>
      </c>
      <c r="C3292" s="1" t="s">
        <v>3313</v>
      </c>
      <c r="D3292">
        <v>2</v>
      </c>
      <c r="E3292">
        <v>8</v>
      </c>
      <c r="F3292">
        <v>17</v>
      </c>
      <c r="G3292">
        <v>1</v>
      </c>
      <c r="H3292">
        <v>43</v>
      </c>
      <c r="I3292">
        <v>4</v>
      </c>
      <c r="J3292">
        <v>1</v>
      </c>
      <c r="K3292">
        <v>4</v>
      </c>
      <c r="L3292">
        <v>7</v>
      </c>
      <c r="M3292">
        <v>3</v>
      </c>
      <c r="N3292">
        <v>3</v>
      </c>
      <c r="O3292">
        <v>5</v>
      </c>
      <c r="P3292">
        <v>2</v>
      </c>
      <c r="Q3292">
        <v>0</v>
      </c>
      <c r="R3292">
        <v>-1</v>
      </c>
      <c r="S3292">
        <v>0</v>
      </c>
      <c r="T3292">
        <v>169.2</v>
      </c>
      <c r="U3292">
        <v>67.5</v>
      </c>
      <c r="V3292">
        <v>23.577999999999999</v>
      </c>
      <c r="W3292">
        <v>-1</v>
      </c>
      <c r="X3292">
        <v>1</v>
      </c>
      <c r="Y3292">
        <v>3</v>
      </c>
      <c r="Z3292">
        <f>IF(AND(MIN(data!D3292:'data'!K3292, data!M3292:'data'!Y3292)&gt;=0, IF(data!L3292&lt;0, FALSE, data!L3292&lt;=95),COUNTA(data!D3292:'data'!Y3292)=22), 1, 0)</f>
        <v>0</v>
      </c>
      <c r="AA3292">
        <f>IF(data!D3292=3, IF(COUNTIFS(data!A:A, data!A3292, data!G:G, "&lt;&gt;2")=0, 1, 0), 0)</f>
        <v>0</v>
      </c>
      <c r="AB3292">
        <f>IF(AND(data!G3292=2, COUNTIFS(data!A:A, data!A3292, data!G:G, 2) = data!D3292), 1, 0)</f>
        <v>0</v>
      </c>
      <c r="AC3292" t="str">
        <f>IF(AB3292=1, data!D3292, "0")</f>
        <v>0</v>
      </c>
    </row>
    <row r="3293" spans="1:29" x14ac:dyDescent="0.25">
      <c r="A3293" s="1">
        <v>363181</v>
      </c>
      <c r="B3293">
        <v>2</v>
      </c>
      <c r="C3293" s="1" t="s">
        <v>3314</v>
      </c>
      <c r="D3293">
        <v>2</v>
      </c>
      <c r="E3293">
        <v>8</v>
      </c>
      <c r="F3293">
        <v>17</v>
      </c>
      <c r="G3293">
        <v>1</v>
      </c>
      <c r="H3293">
        <v>13</v>
      </c>
      <c r="I3293">
        <v>-1</v>
      </c>
      <c r="J3293">
        <v>1</v>
      </c>
      <c r="K3293">
        <v>-1</v>
      </c>
      <c r="L3293">
        <v>7</v>
      </c>
      <c r="M3293">
        <v>3</v>
      </c>
      <c r="N3293">
        <v>-1</v>
      </c>
      <c r="O3293">
        <v>-1</v>
      </c>
      <c r="P3293">
        <v>-1</v>
      </c>
      <c r="Q3293">
        <v>-1</v>
      </c>
      <c r="R3293">
        <v>-1</v>
      </c>
      <c r="S3293">
        <v>0</v>
      </c>
      <c r="T3293">
        <v>159.4</v>
      </c>
      <c r="U3293">
        <v>51.7</v>
      </c>
      <c r="V3293">
        <v>20.347999999999999</v>
      </c>
      <c r="W3293">
        <v>-1</v>
      </c>
      <c r="X3293">
        <v>1</v>
      </c>
      <c r="Y3293">
        <v>3</v>
      </c>
      <c r="Z3293">
        <f>IF(AND(MIN(data!D3293:'data'!K3293, data!M3293:'data'!Y3293)&gt;=0, IF(data!L3293&lt;0, FALSE, data!L3293&lt;=95),COUNTA(data!D3293:'data'!Y3293)=22), 1, 0)</f>
        <v>0</v>
      </c>
      <c r="AA3293">
        <f>IF(data!D3293=3, IF(COUNTIFS(data!A:A, data!A3293, data!G:G, "&lt;&gt;2")=0, 1, 0), 0)</f>
        <v>0</v>
      </c>
      <c r="AB3293">
        <f>IF(AND(data!G3293=2, COUNTIFS(data!A:A, data!A3293, data!G:G, 2) = data!D3293), 1, 0)</f>
        <v>0</v>
      </c>
      <c r="AC3293" t="str">
        <f>IF(AB3293=1, data!D3293, "0")</f>
        <v>0</v>
      </c>
    </row>
    <row r="3294" spans="1:29" x14ac:dyDescent="0.25">
      <c r="A3294" s="1">
        <v>363201</v>
      </c>
      <c r="B3294">
        <v>1</v>
      </c>
      <c r="C3294" s="1" t="s">
        <v>3315</v>
      </c>
      <c r="D3294">
        <v>2</v>
      </c>
      <c r="E3294">
        <v>8</v>
      </c>
      <c r="F3294">
        <v>17</v>
      </c>
      <c r="G3294">
        <v>2</v>
      </c>
      <c r="H3294">
        <v>63</v>
      </c>
      <c r="I3294">
        <v>6</v>
      </c>
      <c r="J3294">
        <v>1</v>
      </c>
      <c r="K3294">
        <v>7</v>
      </c>
      <c r="L3294">
        <v>13</v>
      </c>
      <c r="M3294">
        <v>5</v>
      </c>
      <c r="N3294">
        <v>3</v>
      </c>
      <c r="O3294">
        <v>5</v>
      </c>
      <c r="P3294">
        <v>1</v>
      </c>
      <c r="Q3294">
        <v>0</v>
      </c>
      <c r="R3294">
        <v>-1</v>
      </c>
      <c r="S3294">
        <v>0</v>
      </c>
      <c r="T3294">
        <v>159</v>
      </c>
      <c r="U3294">
        <v>68.900000000000006</v>
      </c>
      <c r="V3294">
        <v>27.254000000000001</v>
      </c>
      <c r="W3294">
        <v>0.84299999999999997</v>
      </c>
      <c r="X3294">
        <v>-8</v>
      </c>
      <c r="Y3294">
        <v>1</v>
      </c>
      <c r="Z3294">
        <f>IF(AND(MIN(data!D3294:'data'!K3294, data!M3294:'data'!Y3294)&gt;=0, IF(data!L3294&lt;0, FALSE, data!L3294&lt;=95),COUNTA(data!D3294:'data'!Y3294)=22), 1, 0)</f>
        <v>0</v>
      </c>
      <c r="AA3294">
        <f>IF(data!D3294=3, IF(COUNTIFS(data!A:A, data!A3294, data!G:G, "&lt;&gt;2")=0, 1, 0), 0)</f>
        <v>0</v>
      </c>
      <c r="AB3294">
        <f>IF(AND(data!G3294=2, COUNTIFS(data!A:A, data!A3294, data!G:G, 2) = data!D3294), 1, 0)</f>
        <v>0</v>
      </c>
      <c r="AC3294" t="str">
        <f>IF(AB3294=1, data!D3294, "0")</f>
        <v>0</v>
      </c>
    </row>
    <row r="3295" spans="1:29" x14ac:dyDescent="0.25">
      <c r="A3295" s="1">
        <v>363201</v>
      </c>
      <c r="B3295">
        <v>2</v>
      </c>
      <c r="C3295" s="1" t="s">
        <v>3316</v>
      </c>
      <c r="D3295">
        <v>2</v>
      </c>
      <c r="E3295">
        <v>8</v>
      </c>
      <c r="F3295">
        <v>17</v>
      </c>
      <c r="G3295">
        <v>1</v>
      </c>
      <c r="H3295">
        <v>67</v>
      </c>
      <c r="I3295">
        <v>6</v>
      </c>
      <c r="J3295">
        <v>1</v>
      </c>
      <c r="K3295">
        <v>3</v>
      </c>
      <c r="L3295">
        <v>13</v>
      </c>
      <c r="M3295">
        <v>2</v>
      </c>
      <c r="N3295">
        <v>1</v>
      </c>
      <c r="O3295">
        <v>5</v>
      </c>
      <c r="P3295">
        <v>1</v>
      </c>
      <c r="Q3295">
        <v>7.5</v>
      </c>
      <c r="R3295">
        <v>-1</v>
      </c>
      <c r="S3295">
        <v>0</v>
      </c>
      <c r="T3295">
        <v>168</v>
      </c>
      <c r="U3295">
        <v>76</v>
      </c>
      <c r="V3295">
        <v>26.927</v>
      </c>
      <c r="W3295">
        <v>0.95499999999999996</v>
      </c>
      <c r="X3295">
        <v>2</v>
      </c>
      <c r="Y3295">
        <v>3</v>
      </c>
      <c r="Z3295">
        <f>IF(AND(MIN(data!D3295:'data'!K3295, data!M3295:'data'!Y3295)&gt;=0, IF(data!L3295&lt;0, FALSE, data!L3295&lt;=95),COUNTA(data!D3295:'data'!Y3295)=22), 1, 0)</f>
        <v>0</v>
      </c>
      <c r="AA3295">
        <f>IF(data!D3295=3, IF(COUNTIFS(data!A:A, data!A3295, data!G:G, "&lt;&gt;2")=0, 1, 0), 0)</f>
        <v>0</v>
      </c>
      <c r="AB3295">
        <f>IF(AND(data!G3295=2, COUNTIFS(data!A:A, data!A3295, data!G:G, 2) = data!D3295), 1, 0)</f>
        <v>0</v>
      </c>
      <c r="AC3295" t="str">
        <f>IF(AB3295=1, data!D3295, "0")</f>
        <v>0</v>
      </c>
    </row>
    <row r="3296" spans="1:29" x14ac:dyDescent="0.25">
      <c r="A3296" s="1">
        <v>363271</v>
      </c>
      <c r="B3296">
        <v>1</v>
      </c>
      <c r="C3296" s="1" t="s">
        <v>3317</v>
      </c>
      <c r="D3296">
        <v>1</v>
      </c>
      <c r="E3296">
        <v>8</v>
      </c>
      <c r="F3296">
        <v>17</v>
      </c>
      <c r="G3296">
        <v>1</v>
      </c>
      <c r="H3296">
        <v>30</v>
      </c>
      <c r="I3296">
        <v>2</v>
      </c>
      <c r="J3296">
        <v>1</v>
      </c>
      <c r="K3296">
        <v>1</v>
      </c>
      <c r="L3296">
        <v>21</v>
      </c>
      <c r="M3296">
        <v>3</v>
      </c>
      <c r="N3296">
        <v>4</v>
      </c>
      <c r="O3296">
        <v>1</v>
      </c>
      <c r="P3296">
        <v>1</v>
      </c>
      <c r="Q3296">
        <v>4.125</v>
      </c>
      <c r="R3296">
        <v>-1</v>
      </c>
      <c r="S3296">
        <v>0</v>
      </c>
      <c r="T3296">
        <v>157.6</v>
      </c>
      <c r="U3296">
        <v>70.7</v>
      </c>
      <c r="V3296">
        <v>28.465</v>
      </c>
      <c r="W3296">
        <v>0.85</v>
      </c>
      <c r="X3296">
        <v>2</v>
      </c>
      <c r="Y3296">
        <v>1</v>
      </c>
      <c r="Z3296">
        <f>IF(AND(MIN(data!D3296:'data'!K3296, data!M3296:'data'!Y3296)&gt;=0, IF(data!L3296&lt;0, FALSE, data!L3296&lt;=95),COUNTA(data!D3296:'data'!Y3296)=22), 1, 0)</f>
        <v>0</v>
      </c>
      <c r="AA3296">
        <f>IF(data!D3296=3, IF(COUNTIFS(data!A:A, data!A3296, data!G:G, "&lt;&gt;2")=0, 1, 0), 0)</f>
        <v>0</v>
      </c>
      <c r="AB3296">
        <f>IF(AND(data!G3296=2, COUNTIFS(data!A:A, data!A3296, data!G:G, 2) = data!D3296), 1, 0)</f>
        <v>0</v>
      </c>
      <c r="AC3296" t="str">
        <f>IF(AB3296=1, data!D3296, "0")</f>
        <v>0</v>
      </c>
    </row>
    <row r="3297" spans="1:29" x14ac:dyDescent="0.25">
      <c r="A3297" s="1">
        <v>363341</v>
      </c>
      <c r="B3297">
        <v>1</v>
      </c>
      <c r="C3297" s="1" t="s">
        <v>3318</v>
      </c>
      <c r="D3297">
        <v>2</v>
      </c>
      <c r="E3297">
        <v>8</v>
      </c>
      <c r="F3297">
        <v>17</v>
      </c>
      <c r="G3297">
        <v>1</v>
      </c>
      <c r="H3297">
        <v>61</v>
      </c>
      <c r="I3297">
        <v>2</v>
      </c>
      <c r="J3297">
        <v>1</v>
      </c>
      <c r="K3297">
        <v>4</v>
      </c>
      <c r="L3297">
        <v>12</v>
      </c>
      <c r="M3297">
        <v>1</v>
      </c>
      <c r="N3297">
        <v>3</v>
      </c>
      <c r="O3297">
        <v>5</v>
      </c>
      <c r="P3297">
        <v>1</v>
      </c>
      <c r="Q3297">
        <v>34.529000000000003</v>
      </c>
      <c r="R3297">
        <v>-1</v>
      </c>
      <c r="S3297">
        <v>5</v>
      </c>
      <c r="T3297">
        <v>167.7</v>
      </c>
      <c r="U3297">
        <v>-1</v>
      </c>
      <c r="V3297">
        <v>-1</v>
      </c>
      <c r="W3297">
        <v>0.92800000000000005</v>
      </c>
      <c r="X3297">
        <v>2</v>
      </c>
      <c r="Y3297">
        <v>3</v>
      </c>
      <c r="Z3297">
        <f>IF(AND(MIN(data!D3297:'data'!K3297, data!M3297:'data'!Y3297)&gt;=0, IF(data!L3297&lt;0, FALSE, data!L3297&lt;=95),COUNTA(data!D3297:'data'!Y3297)=22), 1, 0)</f>
        <v>0</v>
      </c>
      <c r="AA3297">
        <f>IF(data!D3297=3, IF(COUNTIFS(data!A:A, data!A3297, data!G:G, "&lt;&gt;2")=0, 1, 0), 0)</f>
        <v>0</v>
      </c>
      <c r="AB3297">
        <f>IF(AND(data!G3297=2, COUNTIFS(data!A:A, data!A3297, data!G:G, 2) = data!D3297), 1, 0)</f>
        <v>0</v>
      </c>
      <c r="AC3297" t="str">
        <f>IF(AB3297=1, data!D3297, "0")</f>
        <v>0</v>
      </c>
    </row>
    <row r="3298" spans="1:29" x14ac:dyDescent="0.25">
      <c r="A3298" s="1">
        <v>363341</v>
      </c>
      <c r="B3298">
        <v>2</v>
      </c>
      <c r="C3298" s="1" t="s">
        <v>3319</v>
      </c>
      <c r="D3298">
        <v>2</v>
      </c>
      <c r="E3298">
        <v>8</v>
      </c>
      <c r="F3298">
        <v>17</v>
      </c>
      <c r="G3298">
        <v>2</v>
      </c>
      <c r="H3298">
        <v>67</v>
      </c>
      <c r="I3298">
        <v>2</v>
      </c>
      <c r="J3298">
        <v>1</v>
      </c>
      <c r="K3298">
        <v>4</v>
      </c>
      <c r="L3298">
        <v>12</v>
      </c>
      <c r="M3298">
        <v>2</v>
      </c>
      <c r="N3298">
        <v>3</v>
      </c>
      <c r="O3298">
        <v>5</v>
      </c>
      <c r="P3298">
        <v>1</v>
      </c>
      <c r="Q3298">
        <v>18.788</v>
      </c>
      <c r="R3298">
        <v>-1</v>
      </c>
      <c r="S3298">
        <v>2</v>
      </c>
      <c r="T3298">
        <v>160</v>
      </c>
      <c r="U3298">
        <v>59.2</v>
      </c>
      <c r="V3298">
        <v>23.125</v>
      </c>
      <c r="W3298">
        <v>0.84599999999999997</v>
      </c>
      <c r="X3298">
        <v>1</v>
      </c>
      <c r="Y3298">
        <v>3</v>
      </c>
      <c r="Z3298">
        <f>IF(AND(MIN(data!D3298:'data'!K3298, data!M3298:'data'!Y3298)&gt;=0, IF(data!L3298&lt;0, FALSE, data!L3298&lt;=95),COUNTA(data!D3298:'data'!Y3298)=22), 1, 0)</f>
        <v>0</v>
      </c>
      <c r="AA3298">
        <f>IF(data!D3298=3, IF(COUNTIFS(data!A:A, data!A3298, data!G:G, "&lt;&gt;2")=0, 1, 0), 0)</f>
        <v>0</v>
      </c>
      <c r="AB3298">
        <f>IF(AND(data!G3298=2, COUNTIFS(data!A:A, data!A3298, data!G:G, 2) = data!D3298), 1, 0)</f>
        <v>0</v>
      </c>
      <c r="AC3298" t="str">
        <f>IF(AB3298=1, data!D3298, "0")</f>
        <v>0</v>
      </c>
    </row>
    <row r="3299" spans="1:29" x14ac:dyDescent="0.25">
      <c r="A3299" s="1">
        <v>363351</v>
      </c>
      <c r="B3299">
        <v>1</v>
      </c>
      <c r="C3299" s="1" t="s">
        <v>3320</v>
      </c>
      <c r="D3299">
        <v>1</v>
      </c>
      <c r="E3299">
        <v>8</v>
      </c>
      <c r="F3299">
        <v>17</v>
      </c>
      <c r="G3299">
        <v>2</v>
      </c>
      <c r="H3299">
        <v>53</v>
      </c>
      <c r="I3299">
        <v>5</v>
      </c>
      <c r="J3299">
        <v>1</v>
      </c>
      <c r="K3299">
        <v>6</v>
      </c>
      <c r="L3299">
        <v>9</v>
      </c>
      <c r="M3299">
        <v>4</v>
      </c>
      <c r="N3299">
        <v>3</v>
      </c>
      <c r="O3299">
        <v>5</v>
      </c>
      <c r="P3299">
        <v>1</v>
      </c>
      <c r="Q3299">
        <v>11.8918</v>
      </c>
      <c r="R3299">
        <v>-1</v>
      </c>
      <c r="S3299">
        <v>4</v>
      </c>
      <c r="T3299">
        <v>155.80000000000001</v>
      </c>
      <c r="U3299">
        <v>63.3</v>
      </c>
      <c r="V3299">
        <v>26.077999999999999</v>
      </c>
      <c r="W3299">
        <v>0.81200000000000006</v>
      </c>
      <c r="X3299">
        <v>2</v>
      </c>
      <c r="Y3299">
        <v>1</v>
      </c>
      <c r="Z3299">
        <f>IF(AND(MIN(data!D3299:'data'!K3299, data!M3299:'data'!Y3299)&gt;=0, IF(data!L3299&lt;0, FALSE, data!L3299&lt;=95),COUNTA(data!D3299:'data'!Y3299)=22), 1, 0)</f>
        <v>0</v>
      </c>
      <c r="AA3299">
        <f>IF(data!D3299=3, IF(COUNTIFS(data!A:A, data!A3299, data!G:G, "&lt;&gt;2")=0, 1, 0), 0)</f>
        <v>0</v>
      </c>
      <c r="AB3299">
        <f>IF(AND(data!G3299=2, COUNTIFS(data!A:A, data!A3299, data!G:G, 2) = data!D3299), 1, 0)</f>
        <v>1</v>
      </c>
      <c r="AC3299">
        <f>IF(AB3299=1, data!D3299, "0")</f>
        <v>1</v>
      </c>
    </row>
    <row r="3300" spans="1:29" x14ac:dyDescent="0.25">
      <c r="A3300" s="1">
        <v>363371</v>
      </c>
      <c r="B3300">
        <v>1</v>
      </c>
      <c r="C3300" s="1" t="s">
        <v>3321</v>
      </c>
      <c r="D3300">
        <v>4</v>
      </c>
      <c r="E3300">
        <v>8</v>
      </c>
      <c r="F3300">
        <v>17</v>
      </c>
      <c r="G3300">
        <v>1</v>
      </c>
      <c r="H3300">
        <v>49</v>
      </c>
      <c r="I3300">
        <v>2</v>
      </c>
      <c r="J3300">
        <v>1</v>
      </c>
      <c r="K3300">
        <v>6</v>
      </c>
      <c r="L3300">
        <v>13</v>
      </c>
      <c r="M3300">
        <v>3</v>
      </c>
      <c r="N3300">
        <v>4</v>
      </c>
      <c r="O3300">
        <v>2</v>
      </c>
      <c r="P3300">
        <v>1</v>
      </c>
      <c r="Q3300">
        <v>11.375</v>
      </c>
      <c r="R3300">
        <v>-1</v>
      </c>
      <c r="S3300">
        <v>0</v>
      </c>
      <c r="T3300">
        <v>166.1</v>
      </c>
      <c r="U3300">
        <v>-1</v>
      </c>
      <c r="V3300">
        <v>-1</v>
      </c>
      <c r="W3300">
        <v>0.98699999999999999</v>
      </c>
      <c r="X3300">
        <v>1</v>
      </c>
      <c r="Y3300">
        <v>1</v>
      </c>
      <c r="Z3300">
        <f>IF(AND(MIN(data!D3300:'data'!K3300, data!M3300:'data'!Y3300)&gt;=0, IF(data!L3300&lt;0, FALSE, data!L3300&lt;=95),COUNTA(data!D3300:'data'!Y3300)=22), 1, 0)</f>
        <v>0</v>
      </c>
      <c r="AA3300">
        <f>IF(data!D3300=3, IF(COUNTIFS(data!A:A, data!A3300, data!G:G, "&lt;&gt;2")=0, 1, 0), 0)</f>
        <v>0</v>
      </c>
      <c r="AB3300">
        <f>IF(AND(data!G3300=2, COUNTIFS(data!A:A, data!A3300, data!G:G, 2) = data!D3300), 1, 0)</f>
        <v>0</v>
      </c>
      <c r="AC3300" t="str">
        <f>IF(AB3300=1, data!D3300, "0")</f>
        <v>0</v>
      </c>
    </row>
    <row r="3301" spans="1:29" x14ac:dyDescent="0.25">
      <c r="A3301" s="1">
        <v>363371</v>
      </c>
      <c r="B3301">
        <v>2</v>
      </c>
      <c r="C3301" s="1" t="s">
        <v>3322</v>
      </c>
      <c r="D3301">
        <v>4</v>
      </c>
      <c r="E3301">
        <v>8</v>
      </c>
      <c r="F3301">
        <v>17</v>
      </c>
      <c r="G3301">
        <v>2</v>
      </c>
      <c r="H3301">
        <v>43</v>
      </c>
      <c r="I3301">
        <v>2</v>
      </c>
      <c r="J3301">
        <v>1</v>
      </c>
      <c r="K3301">
        <v>6</v>
      </c>
      <c r="L3301">
        <v>13</v>
      </c>
      <c r="M3301">
        <v>2</v>
      </c>
      <c r="N3301">
        <v>4</v>
      </c>
      <c r="O3301">
        <v>2</v>
      </c>
      <c r="P3301">
        <v>1</v>
      </c>
      <c r="Q3301">
        <v>25.375</v>
      </c>
      <c r="R3301">
        <v>-1</v>
      </c>
      <c r="S3301">
        <v>0</v>
      </c>
      <c r="T3301">
        <v>151.6</v>
      </c>
      <c r="U3301">
        <v>53.1</v>
      </c>
      <c r="V3301">
        <v>23.103999999999999</v>
      </c>
      <c r="W3301">
        <v>0.88</v>
      </c>
      <c r="X3301">
        <v>1</v>
      </c>
      <c r="Y3301">
        <v>3</v>
      </c>
      <c r="Z3301">
        <f>IF(AND(MIN(data!D3301:'data'!K3301, data!M3301:'data'!Y3301)&gt;=0, IF(data!L3301&lt;0, FALSE, data!L3301&lt;=95),COUNTA(data!D3301:'data'!Y3301)=22), 1, 0)</f>
        <v>0</v>
      </c>
      <c r="AA3301">
        <f>IF(data!D3301=3, IF(COUNTIFS(data!A:A, data!A3301, data!G:G, "&lt;&gt;2")=0, 1, 0), 0)</f>
        <v>0</v>
      </c>
      <c r="AB3301">
        <f>IF(AND(data!G3301=2, COUNTIFS(data!A:A, data!A3301, data!G:G, 2) = data!D3301), 1, 0)</f>
        <v>0</v>
      </c>
      <c r="AC3301" t="str">
        <f>IF(AB3301=1, data!D3301, "0")</f>
        <v>0</v>
      </c>
    </row>
    <row r="3302" spans="1:29" x14ac:dyDescent="0.25">
      <c r="A3302" s="1">
        <v>363371</v>
      </c>
      <c r="B3302">
        <v>3</v>
      </c>
      <c r="C3302" s="1" t="s">
        <v>3323</v>
      </c>
      <c r="D3302">
        <v>4</v>
      </c>
      <c r="E3302">
        <v>8</v>
      </c>
      <c r="F3302">
        <v>17</v>
      </c>
      <c r="G3302">
        <v>2</v>
      </c>
      <c r="H3302">
        <v>22</v>
      </c>
      <c r="I3302">
        <v>1</v>
      </c>
      <c r="J3302">
        <v>1</v>
      </c>
      <c r="K3302">
        <v>3</v>
      </c>
      <c r="L3302">
        <v>13</v>
      </c>
      <c r="M3302">
        <v>2</v>
      </c>
      <c r="N3302">
        <v>4</v>
      </c>
      <c r="O3302">
        <v>1</v>
      </c>
      <c r="P3302">
        <v>1</v>
      </c>
      <c r="Q3302">
        <v>-9</v>
      </c>
      <c r="R3302">
        <v>4</v>
      </c>
      <c r="S3302">
        <v>2</v>
      </c>
      <c r="T3302">
        <v>159.6</v>
      </c>
      <c r="U3302">
        <v>64.599999999999994</v>
      </c>
      <c r="V3302">
        <v>25.361000000000001</v>
      </c>
      <c r="W3302">
        <v>0.74199999999999999</v>
      </c>
      <c r="X3302">
        <v>2</v>
      </c>
      <c r="Y3302">
        <v>1</v>
      </c>
      <c r="Z3302">
        <f>IF(AND(MIN(data!D3302:'data'!K3302, data!M3302:'data'!Y3302)&gt;=0, IF(data!L3302&lt;0, FALSE, data!L3302&lt;=95),COUNTA(data!D3302:'data'!Y3302)=22), 1, 0)</f>
        <v>0</v>
      </c>
      <c r="AA3302">
        <f>IF(data!D3302=3, IF(COUNTIFS(data!A:A, data!A3302, data!G:G, "&lt;&gt;2")=0, 1, 0), 0)</f>
        <v>0</v>
      </c>
      <c r="AB3302">
        <f>IF(AND(data!G3302=2, COUNTIFS(data!A:A, data!A3302, data!G:G, 2) = data!D3302), 1, 0)</f>
        <v>0</v>
      </c>
      <c r="AC3302" t="str">
        <f>IF(AB3302=1, data!D3302, "0")</f>
        <v>0</v>
      </c>
    </row>
    <row r="3303" spans="1:29" x14ac:dyDescent="0.25">
      <c r="A3303" s="1">
        <v>363371</v>
      </c>
      <c r="B3303">
        <v>4</v>
      </c>
      <c r="C3303" s="1" t="s">
        <v>3324</v>
      </c>
      <c r="D3303">
        <v>4</v>
      </c>
      <c r="E3303">
        <v>8</v>
      </c>
      <c r="F3303">
        <v>17</v>
      </c>
      <c r="G3303">
        <v>2</v>
      </c>
      <c r="H3303">
        <v>15</v>
      </c>
      <c r="I3303">
        <v>-1</v>
      </c>
      <c r="J3303">
        <v>1</v>
      </c>
      <c r="K3303">
        <v>-1</v>
      </c>
      <c r="L3303">
        <v>13</v>
      </c>
      <c r="M3303">
        <v>2</v>
      </c>
      <c r="N3303">
        <v>-1</v>
      </c>
      <c r="O3303">
        <v>-1</v>
      </c>
      <c r="P3303">
        <v>-1</v>
      </c>
      <c r="Q3303">
        <v>-1</v>
      </c>
      <c r="R3303">
        <v>-1</v>
      </c>
      <c r="S3303">
        <v>0</v>
      </c>
      <c r="T3303">
        <v>159.4</v>
      </c>
      <c r="U3303">
        <v>45.6</v>
      </c>
      <c r="V3303">
        <v>17.946999999999999</v>
      </c>
      <c r="W3303">
        <v>-1</v>
      </c>
      <c r="X3303">
        <v>-8</v>
      </c>
      <c r="Y3303">
        <v>3</v>
      </c>
      <c r="Z3303">
        <f>IF(AND(MIN(data!D3303:'data'!K3303, data!M3303:'data'!Y3303)&gt;=0, IF(data!L3303&lt;0, FALSE, data!L3303&lt;=95),COUNTA(data!D3303:'data'!Y3303)=22), 1, 0)</f>
        <v>0</v>
      </c>
      <c r="AA3303">
        <f>IF(data!D3303=3, IF(COUNTIFS(data!A:A, data!A3303, data!G:G, "&lt;&gt;2")=0, 1, 0), 0)</f>
        <v>0</v>
      </c>
      <c r="AB3303">
        <f>IF(AND(data!G3303=2, COUNTIFS(data!A:A, data!A3303, data!G:G, 2) = data!D3303), 1, 0)</f>
        <v>0</v>
      </c>
      <c r="AC3303" t="str">
        <f>IF(AB3303=1, data!D3303, "0")</f>
        <v>0</v>
      </c>
    </row>
    <row r="3304" spans="1:29" x14ac:dyDescent="0.25">
      <c r="A3304" s="1">
        <v>364051</v>
      </c>
      <c r="B3304">
        <v>1</v>
      </c>
      <c r="C3304" s="1" t="s">
        <v>3325</v>
      </c>
      <c r="D3304">
        <v>3</v>
      </c>
      <c r="E3304">
        <v>8</v>
      </c>
      <c r="F3304">
        <v>19</v>
      </c>
      <c r="G3304">
        <v>1</v>
      </c>
      <c r="H3304">
        <v>45</v>
      </c>
      <c r="I3304">
        <v>6</v>
      </c>
      <c r="J3304">
        <v>1</v>
      </c>
      <c r="K3304">
        <v>3</v>
      </c>
      <c r="L3304">
        <v>18</v>
      </c>
      <c r="M3304">
        <v>1</v>
      </c>
      <c r="N3304">
        <v>1</v>
      </c>
      <c r="O3304">
        <v>5</v>
      </c>
      <c r="P3304">
        <v>1</v>
      </c>
      <c r="Q3304">
        <v>11.558</v>
      </c>
      <c r="R3304">
        <v>-1</v>
      </c>
      <c r="S3304">
        <v>9</v>
      </c>
      <c r="T3304">
        <v>179.8</v>
      </c>
      <c r="U3304">
        <v>82.5</v>
      </c>
      <c r="V3304">
        <v>25.52</v>
      </c>
      <c r="W3304">
        <v>0.91300000000000003</v>
      </c>
      <c r="X3304">
        <v>1</v>
      </c>
      <c r="Y3304">
        <v>3</v>
      </c>
      <c r="Z3304">
        <f>IF(AND(MIN(data!D3304:'data'!K3304, data!M3304:'data'!Y3304)&gt;=0, IF(data!L3304&lt;0, FALSE, data!L3304&lt;=95),COUNTA(data!D3304:'data'!Y3304)=22), 1, 0)</f>
        <v>0</v>
      </c>
      <c r="AA3304">
        <f>IF(data!D3304=3, IF(COUNTIFS(data!A:A, data!A3304, data!G:G, "&lt;&gt;2")=0, 1, 0), 0)</f>
        <v>0</v>
      </c>
      <c r="AB3304">
        <f>IF(AND(data!G3304=2, COUNTIFS(data!A:A, data!A3304, data!G:G, 2) = data!D3304), 1, 0)</f>
        <v>0</v>
      </c>
      <c r="AC3304" t="str">
        <f>IF(AB3304=1, data!D3304, "0")</f>
        <v>0</v>
      </c>
    </row>
    <row r="3305" spans="1:29" x14ac:dyDescent="0.25">
      <c r="A3305" s="1">
        <v>364051</v>
      </c>
      <c r="B3305">
        <v>2</v>
      </c>
      <c r="C3305" s="1" t="s">
        <v>3326</v>
      </c>
      <c r="D3305">
        <v>3</v>
      </c>
      <c r="E3305">
        <v>8</v>
      </c>
      <c r="F3305">
        <v>19</v>
      </c>
      <c r="G3305">
        <v>2</v>
      </c>
      <c r="H3305">
        <v>46</v>
      </c>
      <c r="I3305">
        <v>6</v>
      </c>
      <c r="J3305">
        <v>1</v>
      </c>
      <c r="K3305">
        <v>1</v>
      </c>
      <c r="L3305">
        <v>18</v>
      </c>
      <c r="M3305">
        <v>1</v>
      </c>
      <c r="N3305">
        <v>1</v>
      </c>
      <c r="O3305">
        <v>5</v>
      </c>
      <c r="P3305">
        <v>1</v>
      </c>
      <c r="Q3305">
        <v>4.7880000000000003</v>
      </c>
      <c r="R3305">
        <v>-1</v>
      </c>
      <c r="S3305">
        <v>0</v>
      </c>
      <c r="T3305">
        <v>171.4</v>
      </c>
      <c r="U3305">
        <v>63.9</v>
      </c>
      <c r="V3305">
        <v>21.751000000000001</v>
      </c>
      <c r="W3305">
        <v>0.83099999999999996</v>
      </c>
      <c r="X3305">
        <v>1</v>
      </c>
      <c r="Y3305">
        <v>1</v>
      </c>
      <c r="Z3305">
        <f>IF(AND(MIN(data!D3305:'data'!K3305, data!M3305:'data'!Y3305)&gt;=0, IF(data!L3305&lt;0, FALSE, data!L3305&lt;=95),COUNTA(data!D3305:'data'!Y3305)=22), 1, 0)</f>
        <v>0</v>
      </c>
      <c r="AA3305">
        <f>IF(data!D3305=3, IF(COUNTIFS(data!A:A, data!A3305, data!G:G, "&lt;&gt;2")=0, 1, 0), 0)</f>
        <v>0</v>
      </c>
      <c r="AB3305">
        <f>IF(AND(data!G3305=2, COUNTIFS(data!A:A, data!A3305, data!G:G, 2) = data!D3305), 1, 0)</f>
        <v>0</v>
      </c>
      <c r="AC3305" t="str">
        <f>IF(AB3305=1, data!D3305, "0")</f>
        <v>0</v>
      </c>
    </row>
    <row r="3306" spans="1:29" x14ac:dyDescent="0.25">
      <c r="A3306" s="1">
        <v>364051</v>
      </c>
      <c r="B3306">
        <v>3</v>
      </c>
      <c r="C3306" s="1" t="s">
        <v>3327</v>
      </c>
      <c r="D3306">
        <v>3</v>
      </c>
      <c r="E3306">
        <v>8</v>
      </c>
      <c r="F3306">
        <v>19</v>
      </c>
      <c r="G3306">
        <v>2</v>
      </c>
      <c r="H3306">
        <v>10</v>
      </c>
      <c r="I3306">
        <v>-1</v>
      </c>
      <c r="J3306">
        <v>1</v>
      </c>
      <c r="K3306">
        <v>-1</v>
      </c>
      <c r="L3306">
        <v>18</v>
      </c>
      <c r="M3306">
        <v>1</v>
      </c>
      <c r="N3306">
        <v>-1</v>
      </c>
      <c r="O3306">
        <v>-1</v>
      </c>
      <c r="P3306">
        <v>-1</v>
      </c>
      <c r="Q3306">
        <v>-1</v>
      </c>
      <c r="R3306">
        <v>-1</v>
      </c>
      <c r="S3306">
        <v>-2</v>
      </c>
      <c r="T3306">
        <v>148.5</v>
      </c>
      <c r="U3306">
        <v>35.1</v>
      </c>
      <c r="V3306">
        <v>15.917</v>
      </c>
      <c r="W3306">
        <v>-1</v>
      </c>
      <c r="X3306">
        <v>1</v>
      </c>
      <c r="Y3306">
        <v>3</v>
      </c>
      <c r="Z3306">
        <f>IF(AND(MIN(data!D3306:'data'!K3306, data!M3306:'data'!Y3306)&gt;=0, IF(data!L3306&lt;0, FALSE, data!L3306&lt;=95),COUNTA(data!D3306:'data'!Y3306)=22), 1, 0)</f>
        <v>0</v>
      </c>
      <c r="AA3306">
        <f>IF(data!D3306=3, IF(COUNTIFS(data!A:A, data!A3306, data!G:G, "&lt;&gt;2")=0, 1, 0), 0)</f>
        <v>0</v>
      </c>
      <c r="AB3306">
        <f>IF(AND(data!G3306=2, COUNTIFS(data!A:A, data!A3306, data!G:G, 2) = data!D3306), 1, 0)</f>
        <v>0</v>
      </c>
      <c r="AC3306" t="str">
        <f>IF(AB3306=1, data!D3306, "0")</f>
        <v>0</v>
      </c>
    </row>
    <row r="3307" spans="1:29" x14ac:dyDescent="0.25">
      <c r="A3307" s="1">
        <v>364181</v>
      </c>
      <c r="B3307">
        <v>1</v>
      </c>
      <c r="C3307" s="1" t="s">
        <v>3328</v>
      </c>
      <c r="D3307">
        <v>3</v>
      </c>
      <c r="E3307">
        <v>8</v>
      </c>
      <c r="F3307">
        <v>19</v>
      </c>
      <c r="G3307">
        <v>1</v>
      </c>
      <c r="H3307">
        <v>47</v>
      </c>
      <c r="I3307">
        <v>2</v>
      </c>
      <c r="J3307">
        <v>1</v>
      </c>
      <c r="K3307">
        <v>3</v>
      </c>
      <c r="L3307">
        <v>15</v>
      </c>
      <c r="M3307">
        <v>2</v>
      </c>
      <c r="N3307">
        <v>4</v>
      </c>
      <c r="O3307">
        <v>2</v>
      </c>
      <c r="P3307">
        <v>1</v>
      </c>
      <c r="Q3307">
        <v>5.4813999999999998</v>
      </c>
      <c r="R3307">
        <v>-1</v>
      </c>
      <c r="S3307">
        <v>0</v>
      </c>
      <c r="T3307">
        <v>161.6</v>
      </c>
      <c r="U3307">
        <v>83.9</v>
      </c>
      <c r="V3307">
        <v>32.128</v>
      </c>
      <c r="W3307">
        <v>-1</v>
      </c>
      <c r="X3307">
        <v>2</v>
      </c>
      <c r="Y3307">
        <v>1</v>
      </c>
      <c r="Z3307">
        <f>IF(AND(MIN(data!D3307:'data'!K3307, data!M3307:'data'!Y3307)&gt;=0, IF(data!L3307&lt;0, FALSE, data!L3307&lt;=95),COUNTA(data!D3307:'data'!Y3307)=22), 1, 0)</f>
        <v>0</v>
      </c>
      <c r="AA3307">
        <f>IF(data!D3307=3, IF(COUNTIFS(data!A:A, data!A3307, data!G:G, "&lt;&gt;2")=0, 1, 0), 0)</f>
        <v>0</v>
      </c>
      <c r="AB3307">
        <f>IF(AND(data!G3307=2, COUNTIFS(data!A:A, data!A3307, data!G:G, 2) = data!D3307), 1, 0)</f>
        <v>0</v>
      </c>
      <c r="AC3307" t="str">
        <f>IF(AB3307=1, data!D3307, "0")</f>
        <v>0</v>
      </c>
    </row>
    <row r="3308" spans="1:29" x14ac:dyDescent="0.25">
      <c r="A3308" s="1">
        <v>364181</v>
      </c>
      <c r="B3308">
        <v>2</v>
      </c>
      <c r="C3308" s="1" t="s">
        <v>3329</v>
      </c>
      <c r="D3308">
        <v>3</v>
      </c>
      <c r="E3308">
        <v>8</v>
      </c>
      <c r="F3308">
        <v>19</v>
      </c>
      <c r="G3308">
        <v>1</v>
      </c>
      <c r="H3308">
        <v>21</v>
      </c>
      <c r="I3308">
        <v>1</v>
      </c>
      <c r="J3308">
        <v>1</v>
      </c>
      <c r="K3308">
        <v>2</v>
      </c>
      <c r="L3308">
        <v>15</v>
      </c>
      <c r="M3308">
        <v>2</v>
      </c>
      <c r="N3308">
        <v>1</v>
      </c>
      <c r="O3308">
        <v>5</v>
      </c>
      <c r="P3308">
        <v>1</v>
      </c>
      <c r="Q3308">
        <v>1.4390000000000001</v>
      </c>
      <c r="R3308">
        <v>4</v>
      </c>
      <c r="S3308">
        <v>0</v>
      </c>
      <c r="T3308">
        <v>165.6</v>
      </c>
      <c r="U3308">
        <v>97.6</v>
      </c>
      <c r="V3308">
        <v>35.590000000000003</v>
      </c>
      <c r="W3308">
        <v>-1</v>
      </c>
      <c r="X3308">
        <v>2</v>
      </c>
      <c r="Y3308">
        <v>1</v>
      </c>
      <c r="Z3308">
        <f>IF(AND(MIN(data!D3308:'data'!K3308, data!M3308:'data'!Y3308)&gt;=0, IF(data!L3308&lt;0, FALSE, data!L3308&lt;=95),COUNTA(data!D3308:'data'!Y3308)=22), 1, 0)</f>
        <v>0</v>
      </c>
      <c r="AA3308">
        <f>IF(data!D3308=3, IF(COUNTIFS(data!A:A, data!A3308, data!G:G, "&lt;&gt;2")=0, 1, 0), 0)</f>
        <v>0</v>
      </c>
      <c r="AB3308">
        <f>IF(AND(data!G3308=2, COUNTIFS(data!A:A, data!A3308, data!G:G, 2) = data!D3308), 1, 0)</f>
        <v>0</v>
      </c>
      <c r="AC3308" t="str">
        <f>IF(AB3308=1, data!D3308, "0")</f>
        <v>0</v>
      </c>
    </row>
    <row r="3309" spans="1:29" x14ac:dyDescent="0.25">
      <c r="A3309" s="1">
        <v>364181</v>
      </c>
      <c r="B3309">
        <v>3</v>
      </c>
      <c r="C3309" s="1" t="s">
        <v>3330</v>
      </c>
      <c r="D3309">
        <v>3</v>
      </c>
      <c r="E3309">
        <v>8</v>
      </c>
      <c r="F3309">
        <v>19</v>
      </c>
      <c r="G3309">
        <v>1</v>
      </c>
      <c r="H3309">
        <v>20</v>
      </c>
      <c r="I3309">
        <v>1</v>
      </c>
      <c r="J3309">
        <v>1</v>
      </c>
      <c r="K3309">
        <v>2</v>
      </c>
      <c r="L3309">
        <v>15</v>
      </c>
      <c r="M3309">
        <v>2</v>
      </c>
      <c r="N3309">
        <v>2</v>
      </c>
      <c r="O3309">
        <v>5</v>
      </c>
      <c r="P3309">
        <v>1</v>
      </c>
      <c r="Q3309">
        <v>45</v>
      </c>
      <c r="R3309">
        <v>3</v>
      </c>
      <c r="S3309">
        <v>0</v>
      </c>
      <c r="T3309">
        <v>174.1</v>
      </c>
      <c r="U3309">
        <v>90.6</v>
      </c>
      <c r="V3309">
        <v>29.89</v>
      </c>
      <c r="W3309">
        <v>-1</v>
      </c>
      <c r="X3309">
        <v>-8</v>
      </c>
      <c r="Y3309">
        <v>1</v>
      </c>
      <c r="Z3309">
        <f>IF(AND(MIN(data!D3309:'data'!K3309, data!M3309:'data'!Y3309)&gt;=0, IF(data!L3309&lt;0, FALSE, data!L3309&lt;=95),COUNTA(data!D3309:'data'!Y3309)=22), 1, 0)</f>
        <v>0</v>
      </c>
      <c r="AA3309">
        <f>IF(data!D3309=3, IF(COUNTIFS(data!A:A, data!A3309, data!G:G, "&lt;&gt;2")=0, 1, 0), 0)</f>
        <v>0</v>
      </c>
      <c r="AB3309">
        <f>IF(AND(data!G3309=2, COUNTIFS(data!A:A, data!A3309, data!G:G, 2) = data!D3309), 1, 0)</f>
        <v>0</v>
      </c>
      <c r="AC3309" t="str">
        <f>IF(AB3309=1, data!D3309, "0")</f>
        <v>0</v>
      </c>
    </row>
    <row r="3310" spans="1:29" x14ac:dyDescent="0.25">
      <c r="A3310" s="1">
        <v>364251</v>
      </c>
      <c r="B3310">
        <v>1</v>
      </c>
      <c r="C3310" s="1" t="s">
        <v>3331</v>
      </c>
      <c r="D3310">
        <v>1</v>
      </c>
      <c r="E3310">
        <v>8</v>
      </c>
      <c r="F3310">
        <v>19</v>
      </c>
      <c r="G3310">
        <v>1</v>
      </c>
      <c r="H3310">
        <v>79</v>
      </c>
      <c r="I3310">
        <v>5</v>
      </c>
      <c r="J3310">
        <v>1</v>
      </c>
      <c r="K3310">
        <v>7</v>
      </c>
      <c r="L3310">
        <v>7</v>
      </c>
      <c r="M3310">
        <v>2</v>
      </c>
      <c r="N3310">
        <v>3</v>
      </c>
      <c r="O3310">
        <v>5</v>
      </c>
      <c r="P3310">
        <v>2</v>
      </c>
      <c r="Q3310">
        <v>0</v>
      </c>
      <c r="R3310">
        <v>-1</v>
      </c>
      <c r="S3310">
        <v>0</v>
      </c>
      <c r="T3310">
        <v>149.5</v>
      </c>
      <c r="U3310">
        <v>48.9</v>
      </c>
      <c r="V3310">
        <v>21.879000000000001</v>
      </c>
      <c r="W3310">
        <v>0.73199999999999998</v>
      </c>
      <c r="X3310">
        <v>3</v>
      </c>
      <c r="Y3310">
        <v>3</v>
      </c>
      <c r="Z3310">
        <f>IF(AND(MIN(data!D3310:'data'!K3310, data!M3310:'data'!Y3310)&gt;=0, IF(data!L3310&lt;0, FALSE, data!L3310&lt;=95),COUNTA(data!D3310:'data'!Y3310)=22), 1, 0)</f>
        <v>0</v>
      </c>
      <c r="AA3310">
        <f>IF(data!D3310=3, IF(COUNTIFS(data!A:A, data!A3310, data!G:G, "&lt;&gt;2")=0, 1, 0), 0)</f>
        <v>0</v>
      </c>
      <c r="AB3310">
        <f>IF(AND(data!G3310=2, COUNTIFS(data!A:A, data!A3310, data!G:G, 2) = data!D3310), 1, 0)</f>
        <v>0</v>
      </c>
      <c r="AC3310" t="str">
        <f>IF(AB3310=1, data!D3310, "0")</f>
        <v>0</v>
      </c>
    </row>
    <row r="3311" spans="1:29" x14ac:dyDescent="0.25">
      <c r="A3311" s="1">
        <v>364271</v>
      </c>
      <c r="B3311">
        <v>1</v>
      </c>
      <c r="C3311" s="1" t="s">
        <v>3332</v>
      </c>
      <c r="D3311">
        <v>2</v>
      </c>
      <c r="E3311">
        <v>8</v>
      </c>
      <c r="F3311">
        <v>19</v>
      </c>
      <c r="G3311">
        <v>1</v>
      </c>
      <c r="H3311">
        <v>54</v>
      </c>
      <c r="I3311">
        <v>2</v>
      </c>
      <c r="J3311">
        <v>1</v>
      </c>
      <c r="K3311">
        <v>6</v>
      </c>
      <c r="L3311">
        <v>19</v>
      </c>
      <c r="M3311">
        <v>1</v>
      </c>
      <c r="N3311">
        <v>1</v>
      </c>
      <c r="O3311">
        <v>5</v>
      </c>
      <c r="P3311">
        <v>1</v>
      </c>
      <c r="Q3311">
        <v>22.5</v>
      </c>
      <c r="R3311">
        <v>-1</v>
      </c>
      <c r="S3311">
        <v>2</v>
      </c>
      <c r="T3311">
        <v>179.7</v>
      </c>
      <c r="U3311">
        <v>99.4</v>
      </c>
      <c r="V3311">
        <v>30.782</v>
      </c>
      <c r="W3311">
        <v>-1</v>
      </c>
      <c r="X3311">
        <v>2</v>
      </c>
      <c r="Y3311">
        <v>1</v>
      </c>
      <c r="Z3311">
        <f>IF(AND(MIN(data!D3311:'data'!K3311, data!M3311:'data'!Y3311)&gt;=0, IF(data!L3311&lt;0, FALSE, data!L3311&lt;=95),COUNTA(data!D3311:'data'!Y3311)=22), 1, 0)</f>
        <v>0</v>
      </c>
      <c r="AA3311">
        <f>IF(data!D3311=3, IF(COUNTIFS(data!A:A, data!A3311, data!G:G, "&lt;&gt;2")=0, 1, 0), 0)</f>
        <v>0</v>
      </c>
      <c r="AB3311">
        <f>IF(AND(data!G3311=2, COUNTIFS(data!A:A, data!A3311, data!G:G, 2) = data!D3311), 1, 0)</f>
        <v>0</v>
      </c>
      <c r="AC3311" t="str">
        <f>IF(AB3311=1, data!D3311, "0")</f>
        <v>0</v>
      </c>
    </row>
    <row r="3312" spans="1:29" x14ac:dyDescent="0.25">
      <c r="A3312" s="1">
        <v>364271</v>
      </c>
      <c r="B3312">
        <v>2</v>
      </c>
      <c r="C3312" s="1" t="s">
        <v>3333</v>
      </c>
      <c r="D3312">
        <v>2</v>
      </c>
      <c r="E3312">
        <v>8</v>
      </c>
      <c r="F3312">
        <v>19</v>
      </c>
      <c r="G3312">
        <v>2</v>
      </c>
      <c r="H3312">
        <v>54</v>
      </c>
      <c r="I3312">
        <v>2</v>
      </c>
      <c r="J3312">
        <v>1</v>
      </c>
      <c r="K3312">
        <v>7</v>
      </c>
      <c r="L3312">
        <v>19</v>
      </c>
      <c r="M3312">
        <v>1</v>
      </c>
      <c r="N3312">
        <v>1</v>
      </c>
      <c r="O3312">
        <v>5</v>
      </c>
      <c r="P3312">
        <v>1</v>
      </c>
      <c r="Q3312">
        <v>21</v>
      </c>
      <c r="R3312">
        <v>-1</v>
      </c>
      <c r="S3312">
        <v>-9</v>
      </c>
      <c r="T3312">
        <v>170.7</v>
      </c>
      <c r="U3312">
        <v>68.400000000000006</v>
      </c>
      <c r="V3312">
        <v>23.474</v>
      </c>
      <c r="W3312">
        <v>-1</v>
      </c>
      <c r="X3312">
        <v>-8</v>
      </c>
      <c r="Y3312">
        <v>1</v>
      </c>
      <c r="Z3312">
        <f>IF(AND(MIN(data!D3312:'data'!K3312, data!M3312:'data'!Y3312)&gt;=0, IF(data!L3312&lt;0, FALSE, data!L3312&lt;=95),COUNTA(data!D3312:'data'!Y3312)=22), 1, 0)</f>
        <v>0</v>
      </c>
      <c r="AA3312">
        <f>IF(data!D3312=3, IF(COUNTIFS(data!A:A, data!A3312, data!G:G, "&lt;&gt;2")=0, 1, 0), 0)</f>
        <v>0</v>
      </c>
      <c r="AB3312">
        <f>IF(AND(data!G3312=2, COUNTIFS(data!A:A, data!A3312, data!G:G, 2) = data!D3312), 1, 0)</f>
        <v>0</v>
      </c>
      <c r="AC3312" t="str">
        <f>IF(AB3312=1, data!D3312, "0")</f>
        <v>0</v>
      </c>
    </row>
    <row r="3313" spans="1:29" x14ac:dyDescent="0.25">
      <c r="A3313" s="1">
        <v>364341</v>
      </c>
      <c r="B3313">
        <v>1</v>
      </c>
      <c r="C3313" s="1" t="s">
        <v>3334</v>
      </c>
      <c r="D3313">
        <v>4</v>
      </c>
      <c r="E3313">
        <v>8</v>
      </c>
      <c r="F3313">
        <v>19</v>
      </c>
      <c r="G3313">
        <v>1</v>
      </c>
      <c r="H3313">
        <v>37</v>
      </c>
      <c r="I3313">
        <v>2</v>
      </c>
      <c r="J3313">
        <v>1</v>
      </c>
      <c r="K3313">
        <v>2</v>
      </c>
      <c r="L3313">
        <v>21</v>
      </c>
      <c r="M3313">
        <v>1</v>
      </c>
      <c r="N3313">
        <v>1</v>
      </c>
      <c r="O3313">
        <v>5</v>
      </c>
      <c r="P3313">
        <v>1</v>
      </c>
      <c r="Q3313">
        <v>23.616</v>
      </c>
      <c r="R3313">
        <v>-1</v>
      </c>
      <c r="S3313">
        <v>0</v>
      </c>
      <c r="T3313">
        <v>181.1</v>
      </c>
      <c r="U3313">
        <v>87.9</v>
      </c>
      <c r="V3313">
        <v>26.800999999999998</v>
      </c>
      <c r="W3313">
        <v>0.94799999999999995</v>
      </c>
      <c r="X3313">
        <v>2</v>
      </c>
      <c r="Y3313">
        <v>1</v>
      </c>
      <c r="Z3313">
        <f>IF(AND(MIN(data!D3313:'data'!K3313, data!M3313:'data'!Y3313)&gt;=0, IF(data!L3313&lt;0, FALSE, data!L3313&lt;=95),COUNTA(data!D3313:'data'!Y3313)=22), 1, 0)</f>
        <v>0</v>
      </c>
      <c r="AA3313">
        <f>IF(data!D3313=3, IF(COUNTIFS(data!A:A, data!A3313, data!G:G, "&lt;&gt;2")=0, 1, 0), 0)</f>
        <v>0</v>
      </c>
      <c r="AB3313">
        <f>IF(AND(data!G3313=2, COUNTIFS(data!A:A, data!A3313, data!G:G, 2) = data!D3313), 1, 0)</f>
        <v>0</v>
      </c>
      <c r="AC3313" t="str">
        <f>IF(AB3313=1, data!D3313, "0")</f>
        <v>0</v>
      </c>
    </row>
    <row r="3314" spans="1:29" x14ac:dyDescent="0.25">
      <c r="A3314" s="1">
        <v>364341</v>
      </c>
      <c r="B3314">
        <v>2</v>
      </c>
      <c r="C3314" s="1" t="s">
        <v>3335</v>
      </c>
      <c r="D3314">
        <v>4</v>
      </c>
      <c r="E3314">
        <v>8</v>
      </c>
      <c r="F3314">
        <v>19</v>
      </c>
      <c r="G3314">
        <v>2</v>
      </c>
      <c r="H3314">
        <v>37</v>
      </c>
      <c r="I3314">
        <v>2</v>
      </c>
      <c r="J3314">
        <v>1</v>
      </c>
      <c r="K3314">
        <v>3</v>
      </c>
      <c r="L3314">
        <v>21</v>
      </c>
      <c r="M3314">
        <v>1</v>
      </c>
      <c r="N3314">
        <v>1</v>
      </c>
      <c r="O3314">
        <v>5</v>
      </c>
      <c r="P3314">
        <v>1</v>
      </c>
      <c r="Q3314">
        <v>17.279</v>
      </c>
      <c r="R3314">
        <v>-1</v>
      </c>
      <c r="S3314">
        <v>1</v>
      </c>
      <c r="T3314">
        <v>172.6</v>
      </c>
      <c r="U3314">
        <v>59.9</v>
      </c>
      <c r="V3314">
        <v>20.106999999999999</v>
      </c>
      <c r="W3314">
        <v>0.746</v>
      </c>
      <c r="X3314">
        <v>1</v>
      </c>
      <c r="Y3314">
        <v>3</v>
      </c>
      <c r="Z3314">
        <f>IF(AND(MIN(data!D3314:'data'!K3314, data!M3314:'data'!Y3314)&gt;=0, IF(data!L3314&lt;0, FALSE, data!L3314&lt;=95),COUNTA(data!D3314:'data'!Y3314)=22), 1, 0)</f>
        <v>0</v>
      </c>
      <c r="AA3314">
        <f>IF(data!D3314=3, IF(COUNTIFS(data!A:A, data!A3314, data!G:G, "&lt;&gt;2")=0, 1, 0), 0)</f>
        <v>0</v>
      </c>
      <c r="AB3314">
        <f>IF(AND(data!G3314=2, COUNTIFS(data!A:A, data!A3314, data!G:G, 2) = data!D3314), 1, 0)</f>
        <v>0</v>
      </c>
      <c r="AC3314" t="str">
        <f>IF(AB3314=1, data!D3314, "0")</f>
        <v>0</v>
      </c>
    </row>
    <row r="3315" spans="1:29" x14ac:dyDescent="0.25">
      <c r="A3315" s="1">
        <v>364341</v>
      </c>
      <c r="B3315">
        <v>3</v>
      </c>
      <c r="C3315" s="1" t="s">
        <v>3336</v>
      </c>
      <c r="D3315">
        <v>4</v>
      </c>
      <c r="E3315">
        <v>8</v>
      </c>
      <c r="F3315">
        <v>19</v>
      </c>
      <c r="G3315">
        <v>2</v>
      </c>
      <c r="H3315">
        <v>13</v>
      </c>
      <c r="I3315">
        <v>-1</v>
      </c>
      <c r="J3315">
        <v>1</v>
      </c>
      <c r="K3315">
        <v>-1</v>
      </c>
      <c r="L3315">
        <v>21</v>
      </c>
      <c r="M3315">
        <v>1</v>
      </c>
      <c r="N3315">
        <v>-1</v>
      </c>
      <c r="O3315">
        <v>-1</v>
      </c>
      <c r="P3315">
        <v>-1</v>
      </c>
      <c r="Q3315">
        <v>-1</v>
      </c>
      <c r="R3315">
        <v>-1</v>
      </c>
      <c r="S3315">
        <v>0</v>
      </c>
      <c r="T3315">
        <v>168.3</v>
      </c>
      <c r="U3315">
        <v>59</v>
      </c>
      <c r="V3315">
        <v>20.83</v>
      </c>
      <c r="W3315">
        <v>-1</v>
      </c>
      <c r="X3315">
        <v>1</v>
      </c>
      <c r="Y3315">
        <v>3</v>
      </c>
      <c r="Z3315">
        <f>IF(AND(MIN(data!D3315:'data'!K3315, data!M3315:'data'!Y3315)&gt;=0, IF(data!L3315&lt;0, FALSE, data!L3315&lt;=95),COUNTA(data!D3315:'data'!Y3315)=22), 1, 0)</f>
        <v>0</v>
      </c>
      <c r="AA3315">
        <f>IF(data!D3315=3, IF(COUNTIFS(data!A:A, data!A3315, data!G:G, "&lt;&gt;2")=0, 1, 0), 0)</f>
        <v>0</v>
      </c>
      <c r="AB3315">
        <f>IF(AND(data!G3315=2, COUNTIFS(data!A:A, data!A3315, data!G:G, 2) = data!D3315), 1, 0)</f>
        <v>0</v>
      </c>
      <c r="AC3315" t="str">
        <f>IF(AB3315=1, data!D3315, "0")</f>
        <v>0</v>
      </c>
    </row>
    <row r="3316" spans="1:29" x14ac:dyDescent="0.25">
      <c r="A3316" s="1">
        <v>364341</v>
      </c>
      <c r="B3316">
        <v>4</v>
      </c>
      <c r="C3316" s="1" t="s">
        <v>3337</v>
      </c>
      <c r="D3316">
        <v>4</v>
      </c>
      <c r="E3316">
        <v>8</v>
      </c>
      <c r="F3316">
        <v>19</v>
      </c>
      <c r="G3316">
        <v>1</v>
      </c>
      <c r="H3316">
        <v>9</v>
      </c>
      <c r="I3316">
        <v>-1</v>
      </c>
      <c r="J3316">
        <v>1</v>
      </c>
      <c r="K3316">
        <v>-1</v>
      </c>
      <c r="L3316">
        <v>21</v>
      </c>
      <c r="M3316">
        <v>1</v>
      </c>
      <c r="N3316">
        <v>-1</v>
      </c>
      <c r="O3316">
        <v>-1</v>
      </c>
      <c r="P3316">
        <v>-1</v>
      </c>
      <c r="Q3316">
        <v>-1</v>
      </c>
      <c r="R3316">
        <v>-1</v>
      </c>
      <c r="S3316">
        <v>-2</v>
      </c>
      <c r="T3316">
        <v>147</v>
      </c>
      <c r="U3316">
        <v>39.4</v>
      </c>
      <c r="V3316">
        <v>18.233000000000001</v>
      </c>
      <c r="W3316">
        <v>-1</v>
      </c>
      <c r="X3316">
        <v>-8</v>
      </c>
      <c r="Y3316">
        <v>3</v>
      </c>
      <c r="Z3316">
        <f>IF(AND(MIN(data!D3316:'data'!K3316, data!M3316:'data'!Y3316)&gt;=0, IF(data!L3316&lt;0, FALSE, data!L3316&lt;=95),COUNTA(data!D3316:'data'!Y3316)=22), 1, 0)</f>
        <v>0</v>
      </c>
      <c r="AA3316">
        <f>IF(data!D3316=3, IF(COUNTIFS(data!A:A, data!A3316, data!G:G, "&lt;&gt;2")=0, 1, 0), 0)</f>
        <v>0</v>
      </c>
      <c r="AB3316">
        <f>IF(AND(data!G3316=2, COUNTIFS(data!A:A, data!A3316, data!G:G, 2) = data!D3316), 1, 0)</f>
        <v>0</v>
      </c>
      <c r="AC3316" t="str">
        <f>IF(AB3316=1, data!D3316, "0")</f>
        <v>0</v>
      </c>
    </row>
    <row r="3317" spans="1:29" x14ac:dyDescent="0.25">
      <c r="A3317" s="1">
        <v>364351</v>
      </c>
      <c r="B3317">
        <v>1</v>
      </c>
      <c r="C3317" s="1" t="s">
        <v>3338</v>
      </c>
      <c r="D3317">
        <v>2</v>
      </c>
      <c r="E3317">
        <v>8</v>
      </c>
      <c r="F3317">
        <v>19</v>
      </c>
      <c r="G3317">
        <v>1</v>
      </c>
      <c r="H3317">
        <v>69</v>
      </c>
      <c r="I3317">
        <v>2</v>
      </c>
      <c r="J3317">
        <v>1</v>
      </c>
      <c r="K3317">
        <v>7</v>
      </c>
      <c r="L3317">
        <v>8</v>
      </c>
      <c r="M3317">
        <v>5</v>
      </c>
      <c r="N3317">
        <v>3</v>
      </c>
      <c r="O3317">
        <v>5</v>
      </c>
      <c r="P3317">
        <v>2</v>
      </c>
      <c r="Q3317">
        <v>0</v>
      </c>
      <c r="R3317">
        <v>-1</v>
      </c>
      <c r="S3317">
        <v>1</v>
      </c>
      <c r="T3317">
        <v>159.80000000000001</v>
      </c>
      <c r="U3317">
        <v>51.4</v>
      </c>
      <c r="V3317">
        <v>20.128</v>
      </c>
      <c r="W3317">
        <v>-1</v>
      </c>
      <c r="X3317">
        <v>3</v>
      </c>
      <c r="Y3317">
        <v>3</v>
      </c>
      <c r="Z3317">
        <f>IF(AND(MIN(data!D3317:'data'!K3317, data!M3317:'data'!Y3317)&gt;=0, IF(data!L3317&lt;0, FALSE, data!L3317&lt;=95),COUNTA(data!D3317:'data'!Y3317)=22), 1, 0)</f>
        <v>0</v>
      </c>
      <c r="AA3317">
        <f>IF(data!D3317=3, IF(COUNTIFS(data!A:A, data!A3317, data!G:G, "&lt;&gt;2")=0, 1, 0), 0)</f>
        <v>0</v>
      </c>
      <c r="AB3317">
        <f>IF(AND(data!G3317=2, COUNTIFS(data!A:A, data!A3317, data!G:G, 2) = data!D3317), 1, 0)</f>
        <v>0</v>
      </c>
      <c r="AC3317" t="str">
        <f>IF(AB3317=1, data!D3317, "0")</f>
        <v>0</v>
      </c>
    </row>
    <row r="3318" spans="1:29" x14ac:dyDescent="0.25">
      <c r="A3318" s="1">
        <v>364351</v>
      </c>
      <c r="B3318">
        <v>2</v>
      </c>
      <c r="C3318" s="1" t="s">
        <v>3339</v>
      </c>
      <c r="D3318">
        <v>2</v>
      </c>
      <c r="E3318">
        <v>8</v>
      </c>
      <c r="F3318">
        <v>19</v>
      </c>
      <c r="G3318">
        <v>2</v>
      </c>
      <c r="H3318">
        <v>65</v>
      </c>
      <c r="I3318">
        <v>2</v>
      </c>
      <c r="J3318">
        <v>1</v>
      </c>
      <c r="K3318">
        <v>7</v>
      </c>
      <c r="L3318">
        <v>8</v>
      </c>
      <c r="M3318">
        <v>2</v>
      </c>
      <c r="N3318">
        <v>1</v>
      </c>
      <c r="O3318">
        <v>5</v>
      </c>
      <c r="P3318">
        <v>2</v>
      </c>
      <c r="Q3318">
        <v>21.058</v>
      </c>
      <c r="R3318">
        <v>-1</v>
      </c>
      <c r="S3318">
        <v>1</v>
      </c>
      <c r="T3318">
        <v>161</v>
      </c>
      <c r="U3318">
        <v>58.6</v>
      </c>
      <c r="V3318">
        <v>22.606999999999999</v>
      </c>
      <c r="W3318">
        <v>0.71199999999999997</v>
      </c>
      <c r="X3318">
        <v>-9</v>
      </c>
      <c r="Y3318">
        <v>-9</v>
      </c>
      <c r="Z3318">
        <f>IF(AND(MIN(data!D3318:'data'!K3318, data!M3318:'data'!Y3318)&gt;=0, IF(data!L3318&lt;0, FALSE, data!L3318&lt;=95),COUNTA(data!D3318:'data'!Y3318)=22), 1, 0)</f>
        <v>0</v>
      </c>
      <c r="AA3318">
        <f>IF(data!D3318=3, IF(COUNTIFS(data!A:A, data!A3318, data!G:G, "&lt;&gt;2")=0, 1, 0), 0)</f>
        <v>0</v>
      </c>
      <c r="AB3318">
        <f>IF(AND(data!G3318=2, COUNTIFS(data!A:A, data!A3318, data!G:G, 2) = data!D3318), 1, 0)</f>
        <v>0</v>
      </c>
      <c r="AC3318" t="str">
        <f>IF(AB3318=1, data!D3318, "0")</f>
        <v>0</v>
      </c>
    </row>
    <row r="3319" spans="1:29" x14ac:dyDescent="0.25">
      <c r="A3319" s="1">
        <v>365181</v>
      </c>
      <c r="B3319">
        <v>1</v>
      </c>
      <c r="C3319" s="1" t="s">
        <v>3340</v>
      </c>
      <c r="D3319">
        <v>1</v>
      </c>
      <c r="E3319">
        <v>3</v>
      </c>
      <c r="F3319">
        <v>23</v>
      </c>
      <c r="G3319">
        <v>1</v>
      </c>
      <c r="H3319">
        <v>43</v>
      </c>
      <c r="I3319">
        <v>2</v>
      </c>
      <c r="J3319">
        <v>1</v>
      </c>
      <c r="K3319">
        <v>4</v>
      </c>
      <c r="L3319">
        <v>97</v>
      </c>
      <c r="M3319">
        <v>3</v>
      </c>
      <c r="N3319">
        <v>1</v>
      </c>
      <c r="O3319">
        <v>5</v>
      </c>
      <c r="P3319">
        <v>1</v>
      </c>
      <c r="Q3319">
        <v>18.5</v>
      </c>
      <c r="R3319">
        <v>-1</v>
      </c>
      <c r="S3319">
        <v>5</v>
      </c>
      <c r="T3319">
        <v>-1</v>
      </c>
      <c r="U3319">
        <v>-1</v>
      </c>
      <c r="V3319">
        <v>-1</v>
      </c>
      <c r="W3319">
        <v>-1</v>
      </c>
      <c r="X3319">
        <v>2</v>
      </c>
      <c r="Y3319">
        <v>1</v>
      </c>
      <c r="Z3319">
        <f>IF(AND(MIN(data!D3319:'data'!K3319, data!M3319:'data'!Y3319)&gt;=0, IF(data!L3319&lt;0, FALSE, data!L3319&lt;=95),COUNTA(data!D3319:'data'!Y3319)=22), 1, 0)</f>
        <v>0</v>
      </c>
      <c r="AA3319">
        <f>IF(data!D3319=3, IF(COUNTIFS(data!A:A, data!A3319, data!G:G, "&lt;&gt;2")=0, 1, 0), 0)</f>
        <v>0</v>
      </c>
      <c r="AB3319">
        <f>IF(AND(data!G3319=2, COUNTIFS(data!A:A, data!A3319, data!G:G, 2) = data!D3319), 1, 0)</f>
        <v>0</v>
      </c>
      <c r="AC3319" t="str">
        <f>IF(AB3319=1, data!D3319, "0")</f>
        <v>0</v>
      </c>
    </row>
    <row r="3320" spans="1:29" x14ac:dyDescent="0.25">
      <c r="A3320" s="1">
        <v>365201</v>
      </c>
      <c r="B3320">
        <v>1</v>
      </c>
      <c r="C3320" s="1" t="s">
        <v>3341</v>
      </c>
      <c r="D3320">
        <v>1</v>
      </c>
      <c r="E3320">
        <v>3</v>
      </c>
      <c r="F3320">
        <v>23</v>
      </c>
      <c r="G3320">
        <v>1</v>
      </c>
      <c r="H3320">
        <v>79</v>
      </c>
      <c r="I3320">
        <v>5</v>
      </c>
      <c r="J3320">
        <v>1</v>
      </c>
      <c r="K3320">
        <v>7</v>
      </c>
      <c r="L3320">
        <v>4</v>
      </c>
      <c r="M3320">
        <v>2</v>
      </c>
      <c r="N3320">
        <v>1</v>
      </c>
      <c r="O3320">
        <v>5</v>
      </c>
      <c r="P3320">
        <v>2</v>
      </c>
      <c r="Q3320">
        <v>0</v>
      </c>
      <c r="R3320">
        <v>-1</v>
      </c>
      <c r="S3320">
        <v>6</v>
      </c>
      <c r="T3320">
        <v>155.30000000000001</v>
      </c>
      <c r="U3320">
        <v>58.8</v>
      </c>
      <c r="V3320">
        <v>24.38</v>
      </c>
      <c r="W3320">
        <v>0.86799999999999999</v>
      </c>
      <c r="X3320">
        <v>1</v>
      </c>
      <c r="Y3320">
        <v>3</v>
      </c>
      <c r="Z3320">
        <f>IF(AND(MIN(data!D3320:'data'!K3320, data!M3320:'data'!Y3320)&gt;=0, IF(data!L3320&lt;0, FALSE, data!L3320&lt;=95),COUNTA(data!D3320:'data'!Y3320)=22), 1, 0)</f>
        <v>0</v>
      </c>
      <c r="AA3320">
        <f>IF(data!D3320=3, IF(COUNTIFS(data!A:A, data!A3320, data!G:G, "&lt;&gt;2")=0, 1, 0), 0)</f>
        <v>0</v>
      </c>
      <c r="AB3320">
        <f>IF(AND(data!G3320=2, COUNTIFS(data!A:A, data!A3320, data!G:G, 2) = data!D3320), 1, 0)</f>
        <v>0</v>
      </c>
      <c r="AC3320" t="str">
        <f>IF(AB3320=1, data!D3320, "0")</f>
        <v>0</v>
      </c>
    </row>
    <row r="3321" spans="1:29" x14ac:dyDescent="0.25">
      <c r="A3321" s="1">
        <v>365251</v>
      </c>
      <c r="B3321">
        <v>1</v>
      </c>
      <c r="C3321" s="1" t="s">
        <v>3342</v>
      </c>
      <c r="D3321">
        <v>2</v>
      </c>
      <c r="E3321">
        <v>3</v>
      </c>
      <c r="F3321">
        <v>23</v>
      </c>
      <c r="G3321">
        <v>2</v>
      </c>
      <c r="H3321">
        <v>31</v>
      </c>
      <c r="I3321">
        <v>2</v>
      </c>
      <c r="J3321">
        <v>-8</v>
      </c>
      <c r="K3321">
        <v>-1</v>
      </c>
      <c r="L3321">
        <v>96</v>
      </c>
      <c r="M3321">
        <v>1</v>
      </c>
      <c r="N3321">
        <v>1</v>
      </c>
      <c r="O3321">
        <v>5</v>
      </c>
      <c r="P3321">
        <v>1</v>
      </c>
      <c r="Q3321">
        <v>0.69</v>
      </c>
      <c r="R3321">
        <v>-1</v>
      </c>
      <c r="S3321">
        <v>-2</v>
      </c>
      <c r="T3321">
        <v>-1</v>
      </c>
      <c r="U3321">
        <v>-1</v>
      </c>
      <c r="V3321">
        <v>-1</v>
      </c>
      <c r="W3321">
        <v>-1</v>
      </c>
      <c r="X3321">
        <v>-2</v>
      </c>
      <c r="Y3321">
        <v>-2</v>
      </c>
      <c r="Z3321">
        <f>IF(AND(MIN(data!D3321:'data'!K3321, data!M3321:'data'!Y3321)&gt;=0, IF(data!L3321&lt;0, FALSE, data!L3321&lt;=95),COUNTA(data!D3321:'data'!Y3321)=22), 1, 0)</f>
        <v>0</v>
      </c>
      <c r="AA3321">
        <f>IF(data!D3321=3, IF(COUNTIFS(data!A:A, data!A3321, data!G:G, "&lt;&gt;2")=0, 1, 0), 0)</f>
        <v>0</v>
      </c>
      <c r="AB3321">
        <f>IF(AND(data!G3321=2, COUNTIFS(data!A:A, data!A3321, data!G:G, 2) = data!D3321), 1, 0)</f>
        <v>1</v>
      </c>
      <c r="AC3321">
        <f>IF(AB3321=1, data!D3321, "0")</f>
        <v>2</v>
      </c>
    </row>
    <row r="3322" spans="1:29" x14ac:dyDescent="0.25">
      <c r="A3322" s="1">
        <v>365251</v>
      </c>
      <c r="B3322">
        <v>2</v>
      </c>
      <c r="C3322" s="1" t="s">
        <v>3343</v>
      </c>
      <c r="D3322">
        <v>2</v>
      </c>
      <c r="E3322">
        <v>3</v>
      </c>
      <c r="F3322">
        <v>23</v>
      </c>
      <c r="G3322">
        <v>2</v>
      </c>
      <c r="H3322">
        <v>1</v>
      </c>
      <c r="I3322">
        <v>-1</v>
      </c>
      <c r="J3322">
        <v>-8</v>
      </c>
      <c r="K3322">
        <v>-1</v>
      </c>
      <c r="L3322">
        <v>96</v>
      </c>
      <c r="M3322">
        <v>1</v>
      </c>
      <c r="N3322">
        <v>-1</v>
      </c>
      <c r="O3322">
        <v>-1</v>
      </c>
      <c r="P3322">
        <v>-1</v>
      </c>
      <c r="Q3322">
        <v>-1</v>
      </c>
      <c r="R3322">
        <v>-1</v>
      </c>
      <c r="S3322">
        <v>-2</v>
      </c>
      <c r="T3322">
        <v>-1</v>
      </c>
      <c r="U3322">
        <v>-1</v>
      </c>
      <c r="V3322">
        <v>-1</v>
      </c>
      <c r="W3322">
        <v>-1</v>
      </c>
      <c r="X3322">
        <v>-2</v>
      </c>
      <c r="Y3322">
        <v>-2</v>
      </c>
      <c r="Z3322">
        <f>IF(AND(MIN(data!D3322:'data'!K3322, data!M3322:'data'!Y3322)&gt;=0, IF(data!L3322&lt;0, FALSE, data!L3322&lt;=95),COUNTA(data!D3322:'data'!Y3322)=22), 1, 0)</f>
        <v>0</v>
      </c>
      <c r="AA3322">
        <f>IF(data!D3322=3, IF(COUNTIFS(data!A:A, data!A3322, data!G:G, "&lt;&gt;2")=0, 1, 0), 0)</f>
        <v>0</v>
      </c>
      <c r="AB3322">
        <f>IF(AND(data!G3322=2, COUNTIFS(data!A:A, data!A3322, data!G:G, 2) = data!D3322), 1, 0)</f>
        <v>1</v>
      </c>
      <c r="AC3322">
        <f>IF(AB3322=1, data!D3322, "0")</f>
        <v>2</v>
      </c>
    </row>
    <row r="3323" spans="1:29" x14ac:dyDescent="0.25">
      <c r="A3323" s="1">
        <v>366181</v>
      </c>
      <c r="B3323">
        <v>1</v>
      </c>
      <c r="C3323" s="1" t="s">
        <v>3344</v>
      </c>
      <c r="D3323">
        <v>2</v>
      </c>
      <c r="E3323">
        <v>9</v>
      </c>
      <c r="F3323">
        <v>20</v>
      </c>
      <c r="G3323">
        <v>1</v>
      </c>
      <c r="H3323">
        <v>79</v>
      </c>
      <c r="I3323">
        <v>2</v>
      </c>
      <c r="J3323">
        <v>1</v>
      </c>
      <c r="K3323">
        <v>7</v>
      </c>
      <c r="L3323">
        <v>6</v>
      </c>
      <c r="M3323">
        <v>3</v>
      </c>
      <c r="N3323">
        <v>1</v>
      </c>
      <c r="O3323">
        <v>5</v>
      </c>
      <c r="P3323">
        <v>1</v>
      </c>
      <c r="Q3323">
        <v>28.625</v>
      </c>
      <c r="R3323">
        <v>-1</v>
      </c>
      <c r="S3323">
        <v>3</v>
      </c>
      <c r="T3323">
        <v>170.6</v>
      </c>
      <c r="U3323">
        <v>85.4</v>
      </c>
      <c r="V3323">
        <v>29.343</v>
      </c>
      <c r="W3323">
        <v>-1</v>
      </c>
      <c r="X3323">
        <v>2</v>
      </c>
      <c r="Y3323">
        <v>1</v>
      </c>
      <c r="Z3323">
        <f>IF(AND(MIN(data!D3323:'data'!K3323, data!M3323:'data'!Y3323)&gt;=0, IF(data!L3323&lt;0, FALSE, data!L3323&lt;=95),COUNTA(data!D3323:'data'!Y3323)=22), 1, 0)</f>
        <v>0</v>
      </c>
      <c r="AA3323">
        <f>IF(data!D3323=3, IF(COUNTIFS(data!A:A, data!A3323, data!G:G, "&lt;&gt;2")=0, 1, 0), 0)</f>
        <v>0</v>
      </c>
      <c r="AB3323">
        <f>IF(AND(data!G3323=2, COUNTIFS(data!A:A, data!A3323, data!G:G, 2) = data!D3323), 1, 0)</f>
        <v>0</v>
      </c>
      <c r="AC3323" t="str">
        <f>IF(AB3323=1, data!D3323, "0")</f>
        <v>0</v>
      </c>
    </row>
    <row r="3324" spans="1:29" x14ac:dyDescent="0.25">
      <c r="A3324" s="1">
        <v>366181</v>
      </c>
      <c r="B3324">
        <v>2</v>
      </c>
      <c r="C3324" s="1" t="s">
        <v>3345</v>
      </c>
      <c r="D3324">
        <v>2</v>
      </c>
      <c r="E3324">
        <v>9</v>
      </c>
      <c r="F3324">
        <v>20</v>
      </c>
      <c r="G3324">
        <v>2</v>
      </c>
      <c r="H3324">
        <v>77</v>
      </c>
      <c r="I3324">
        <v>2</v>
      </c>
      <c r="J3324">
        <v>1</v>
      </c>
      <c r="K3324">
        <v>6</v>
      </c>
      <c r="L3324">
        <v>6</v>
      </c>
      <c r="M3324">
        <v>3</v>
      </c>
      <c r="N3324">
        <v>1</v>
      </c>
      <c r="O3324">
        <v>5</v>
      </c>
      <c r="P3324">
        <v>1</v>
      </c>
      <c r="Q3324">
        <v>0.14399999999999999</v>
      </c>
      <c r="R3324">
        <v>-1</v>
      </c>
      <c r="S3324">
        <v>0</v>
      </c>
      <c r="T3324">
        <v>152</v>
      </c>
      <c r="U3324">
        <v>55.6</v>
      </c>
      <c r="V3324">
        <v>24.065000000000001</v>
      </c>
      <c r="W3324">
        <v>-1</v>
      </c>
      <c r="X3324">
        <v>2</v>
      </c>
      <c r="Y3324">
        <v>3</v>
      </c>
      <c r="Z3324">
        <f>IF(AND(MIN(data!D3324:'data'!K3324, data!M3324:'data'!Y3324)&gt;=0, IF(data!L3324&lt;0, FALSE, data!L3324&lt;=95),COUNTA(data!D3324:'data'!Y3324)=22), 1, 0)</f>
        <v>0</v>
      </c>
      <c r="AA3324">
        <f>IF(data!D3324=3, IF(COUNTIFS(data!A:A, data!A3324, data!G:G, "&lt;&gt;2")=0, 1, 0), 0)</f>
        <v>0</v>
      </c>
      <c r="AB3324">
        <f>IF(AND(data!G3324=2, COUNTIFS(data!A:A, data!A3324, data!G:G, 2) = data!D3324), 1, 0)</f>
        <v>0</v>
      </c>
      <c r="AC3324" t="str">
        <f>IF(AB3324=1, data!D3324, "0")</f>
        <v>0</v>
      </c>
    </row>
    <row r="3325" spans="1:29" x14ac:dyDescent="0.25">
      <c r="A3325" s="1">
        <v>366201</v>
      </c>
      <c r="B3325">
        <v>1</v>
      </c>
      <c r="C3325" s="1" t="s">
        <v>3346</v>
      </c>
      <c r="D3325">
        <v>1</v>
      </c>
      <c r="E3325">
        <v>9</v>
      </c>
      <c r="F3325">
        <v>20</v>
      </c>
      <c r="G3325">
        <v>1</v>
      </c>
      <c r="H3325">
        <v>36</v>
      </c>
      <c r="I3325">
        <v>4</v>
      </c>
      <c r="J3325">
        <v>1</v>
      </c>
      <c r="K3325">
        <v>3</v>
      </c>
      <c r="L3325">
        <v>17</v>
      </c>
      <c r="M3325">
        <v>2</v>
      </c>
      <c r="N3325">
        <v>1</v>
      </c>
      <c r="O3325">
        <v>5</v>
      </c>
      <c r="P3325">
        <v>1</v>
      </c>
      <c r="Q3325">
        <v>5.3659999999999997</v>
      </c>
      <c r="R3325">
        <v>-1</v>
      </c>
      <c r="S3325">
        <v>0</v>
      </c>
      <c r="T3325">
        <v>180.5</v>
      </c>
      <c r="U3325">
        <v>91.2</v>
      </c>
      <c r="V3325">
        <v>27.992000000000001</v>
      </c>
      <c r="W3325">
        <v>0.90800000000000003</v>
      </c>
      <c r="X3325">
        <v>2</v>
      </c>
      <c r="Y3325">
        <v>1</v>
      </c>
      <c r="Z3325">
        <f>IF(AND(MIN(data!D3325:'data'!K3325, data!M3325:'data'!Y3325)&gt;=0, IF(data!L3325&lt;0, FALSE, data!L3325&lt;=95),COUNTA(data!D3325:'data'!Y3325)=22), 1, 0)</f>
        <v>0</v>
      </c>
      <c r="AA3325">
        <f>IF(data!D3325=3, IF(COUNTIFS(data!A:A, data!A3325, data!G:G, "&lt;&gt;2")=0, 1, 0), 0)</f>
        <v>0</v>
      </c>
      <c r="AB3325">
        <f>IF(AND(data!G3325=2, COUNTIFS(data!A:A, data!A3325, data!G:G, 2) = data!D3325), 1, 0)</f>
        <v>0</v>
      </c>
      <c r="AC3325" t="str">
        <f>IF(AB3325=1, data!D3325, "0")</f>
        <v>0</v>
      </c>
    </row>
    <row r="3326" spans="1:29" x14ac:dyDescent="0.25">
      <c r="A3326" s="1">
        <v>366251</v>
      </c>
      <c r="B3326">
        <v>1</v>
      </c>
      <c r="C3326" s="1" t="s">
        <v>3347</v>
      </c>
      <c r="D3326">
        <v>1</v>
      </c>
      <c r="E3326">
        <v>9</v>
      </c>
      <c r="F3326">
        <v>20</v>
      </c>
      <c r="G3326">
        <v>1</v>
      </c>
      <c r="H3326">
        <v>82</v>
      </c>
      <c r="I3326">
        <v>5</v>
      </c>
      <c r="J3326">
        <v>1</v>
      </c>
      <c r="K3326">
        <v>7</v>
      </c>
      <c r="L3326">
        <v>7</v>
      </c>
      <c r="M3326">
        <v>1</v>
      </c>
      <c r="N3326">
        <v>2</v>
      </c>
      <c r="O3326">
        <v>5</v>
      </c>
      <c r="P3326">
        <v>1</v>
      </c>
      <c r="Q3326">
        <v>0.25900000000000001</v>
      </c>
      <c r="R3326">
        <v>-1</v>
      </c>
      <c r="S3326">
        <v>1</v>
      </c>
      <c r="T3326">
        <v>157.1</v>
      </c>
      <c r="U3326">
        <v>65.5</v>
      </c>
      <c r="V3326">
        <v>26.539000000000001</v>
      </c>
      <c r="W3326">
        <v>-1</v>
      </c>
      <c r="X3326">
        <v>1</v>
      </c>
      <c r="Y3326">
        <v>1</v>
      </c>
      <c r="Z3326">
        <f>IF(AND(MIN(data!D3326:'data'!K3326, data!M3326:'data'!Y3326)&gt;=0, IF(data!L3326&lt;0, FALSE, data!L3326&lt;=95),COUNTA(data!D3326:'data'!Y3326)=22), 1, 0)</f>
        <v>0</v>
      </c>
      <c r="AA3326">
        <f>IF(data!D3326=3, IF(COUNTIFS(data!A:A, data!A3326, data!G:G, "&lt;&gt;2")=0, 1, 0), 0)</f>
        <v>0</v>
      </c>
      <c r="AB3326">
        <f>IF(AND(data!G3326=2, COUNTIFS(data!A:A, data!A3326, data!G:G, 2) = data!D3326), 1, 0)</f>
        <v>0</v>
      </c>
      <c r="AC3326" t="str">
        <f>IF(AB3326=1, data!D3326, "0")</f>
        <v>0</v>
      </c>
    </row>
    <row r="3327" spans="1:29" x14ac:dyDescent="0.25">
      <c r="A3327" s="1">
        <v>366341</v>
      </c>
      <c r="B3327">
        <v>1</v>
      </c>
      <c r="C3327" s="1" t="s">
        <v>3348</v>
      </c>
      <c r="D3327">
        <v>1</v>
      </c>
      <c r="E3327">
        <v>9</v>
      </c>
      <c r="F3327">
        <v>20</v>
      </c>
      <c r="G3327">
        <v>1</v>
      </c>
      <c r="H3327">
        <v>78</v>
      </c>
      <c r="I3327">
        <v>5</v>
      </c>
      <c r="J3327">
        <v>1</v>
      </c>
      <c r="K3327">
        <v>2</v>
      </c>
      <c r="L3327">
        <v>7</v>
      </c>
      <c r="M3327">
        <v>2</v>
      </c>
      <c r="N3327">
        <v>3</v>
      </c>
      <c r="O3327">
        <v>5</v>
      </c>
      <c r="P3327">
        <v>1</v>
      </c>
      <c r="Q3327">
        <v>3.8079999999999998</v>
      </c>
      <c r="R3327">
        <v>-1</v>
      </c>
      <c r="S3327">
        <v>0</v>
      </c>
      <c r="T3327">
        <v>163.9</v>
      </c>
      <c r="U3327">
        <v>62.8</v>
      </c>
      <c r="V3327">
        <v>23.378</v>
      </c>
      <c r="W3327">
        <v>-1</v>
      </c>
      <c r="X3327">
        <v>1</v>
      </c>
      <c r="Y3327">
        <v>3</v>
      </c>
      <c r="Z3327">
        <f>IF(AND(MIN(data!D3327:'data'!K3327, data!M3327:'data'!Y3327)&gt;=0, IF(data!L3327&lt;0, FALSE, data!L3327&lt;=95),COUNTA(data!D3327:'data'!Y3327)=22), 1, 0)</f>
        <v>0</v>
      </c>
      <c r="AA3327">
        <f>IF(data!D3327=3, IF(COUNTIFS(data!A:A, data!A3327, data!G:G, "&lt;&gt;2")=0, 1, 0), 0)</f>
        <v>0</v>
      </c>
      <c r="AB3327">
        <f>IF(AND(data!G3327=2, COUNTIFS(data!A:A, data!A3327, data!G:G, 2) = data!D3327), 1, 0)</f>
        <v>0</v>
      </c>
      <c r="AC3327" t="str">
        <f>IF(AB3327=1, data!D3327, "0")</f>
        <v>0</v>
      </c>
    </row>
    <row r="3328" spans="1:29" x14ac:dyDescent="0.25">
      <c r="A3328" s="1">
        <v>366351</v>
      </c>
      <c r="B3328">
        <v>1</v>
      </c>
      <c r="C3328" s="1" t="s">
        <v>3349</v>
      </c>
      <c r="D3328">
        <v>2</v>
      </c>
      <c r="E3328">
        <v>9</v>
      </c>
      <c r="F3328">
        <v>20</v>
      </c>
      <c r="G3328">
        <v>2</v>
      </c>
      <c r="H3328">
        <v>22</v>
      </c>
      <c r="I3328">
        <v>6</v>
      </c>
      <c r="J3328">
        <v>1</v>
      </c>
      <c r="K3328">
        <v>3</v>
      </c>
      <c r="L3328">
        <v>16</v>
      </c>
      <c r="M3328">
        <v>1</v>
      </c>
      <c r="N3328">
        <v>1</v>
      </c>
      <c r="O3328">
        <v>5</v>
      </c>
      <c r="P3328">
        <v>1</v>
      </c>
      <c r="Q3328">
        <v>0.46</v>
      </c>
      <c r="R3328">
        <v>4</v>
      </c>
      <c r="S3328">
        <v>2</v>
      </c>
      <c r="T3328">
        <v>157.5</v>
      </c>
      <c r="U3328">
        <v>47.1</v>
      </c>
      <c r="V3328">
        <v>18.986999999999998</v>
      </c>
      <c r="W3328">
        <v>-1</v>
      </c>
      <c r="X3328">
        <v>1</v>
      </c>
      <c r="Y3328">
        <v>3</v>
      </c>
      <c r="Z3328">
        <f>IF(AND(MIN(data!D3328:'data'!K3328, data!M3328:'data'!Y3328)&gt;=0, IF(data!L3328&lt;0, FALSE, data!L3328&lt;=95),COUNTA(data!D3328:'data'!Y3328)=22), 1, 0)</f>
        <v>0</v>
      </c>
      <c r="AA3328">
        <f>IF(data!D3328=3, IF(COUNTIFS(data!A:A, data!A3328, data!G:G, "&lt;&gt;2")=0, 1, 0), 0)</f>
        <v>0</v>
      </c>
      <c r="AB3328">
        <f>IF(AND(data!G3328=2, COUNTIFS(data!A:A, data!A3328, data!G:G, 2) = data!D3328), 1, 0)</f>
        <v>1</v>
      </c>
      <c r="AC3328">
        <f>IF(AB3328=1, data!D3328, "0")</f>
        <v>2</v>
      </c>
    </row>
    <row r="3329" spans="1:29" x14ac:dyDescent="0.25">
      <c r="A3329" s="1">
        <v>366351</v>
      </c>
      <c r="B3329">
        <v>2</v>
      </c>
      <c r="C3329" s="1" t="s">
        <v>3350</v>
      </c>
      <c r="D3329">
        <v>2</v>
      </c>
      <c r="E3329">
        <v>9</v>
      </c>
      <c r="F3329">
        <v>20</v>
      </c>
      <c r="G3329">
        <v>2</v>
      </c>
      <c r="H3329">
        <v>1</v>
      </c>
      <c r="I3329">
        <v>-1</v>
      </c>
      <c r="J3329">
        <v>1</v>
      </c>
      <c r="K3329">
        <v>-1</v>
      </c>
      <c r="L3329">
        <v>16</v>
      </c>
      <c r="M3329">
        <v>1</v>
      </c>
      <c r="N3329">
        <v>-1</v>
      </c>
      <c r="O3329">
        <v>-1</v>
      </c>
      <c r="P3329">
        <v>-1</v>
      </c>
      <c r="Q3329">
        <v>-1</v>
      </c>
      <c r="R3329">
        <v>-1</v>
      </c>
      <c r="S3329">
        <v>-2</v>
      </c>
      <c r="T3329">
        <v>-1</v>
      </c>
      <c r="U3329">
        <v>11.6</v>
      </c>
      <c r="V3329">
        <v>-1</v>
      </c>
      <c r="W3329">
        <v>-1</v>
      </c>
      <c r="X3329">
        <v>-2</v>
      </c>
      <c r="Y3329">
        <v>-2</v>
      </c>
      <c r="Z3329">
        <f>IF(AND(MIN(data!D3329:'data'!K3329, data!M3329:'data'!Y3329)&gt;=0, IF(data!L3329&lt;0, FALSE, data!L3329&lt;=95),COUNTA(data!D3329:'data'!Y3329)=22), 1, 0)</f>
        <v>0</v>
      </c>
      <c r="AA3329">
        <f>IF(data!D3329=3, IF(COUNTIFS(data!A:A, data!A3329, data!G:G, "&lt;&gt;2")=0, 1, 0), 0)</f>
        <v>0</v>
      </c>
      <c r="AB3329">
        <f>IF(AND(data!G3329=2, COUNTIFS(data!A:A, data!A3329, data!G:G, 2) = data!D3329), 1, 0)</f>
        <v>1</v>
      </c>
      <c r="AC3329">
        <f>IF(AB3329=1, data!D3329, "0")</f>
        <v>2</v>
      </c>
    </row>
    <row r="3330" spans="1:29" x14ac:dyDescent="0.25">
      <c r="A3330" s="1">
        <v>367201</v>
      </c>
      <c r="B3330">
        <v>1</v>
      </c>
      <c r="C3330" s="1" t="s">
        <v>3351</v>
      </c>
      <c r="D3330">
        <v>2</v>
      </c>
      <c r="E3330">
        <v>8</v>
      </c>
      <c r="F3330">
        <v>17</v>
      </c>
      <c r="G3330">
        <v>2</v>
      </c>
      <c r="H3330">
        <v>32</v>
      </c>
      <c r="I3330">
        <v>6</v>
      </c>
      <c r="J3330">
        <v>1</v>
      </c>
      <c r="K3330">
        <v>2</v>
      </c>
      <c r="L3330">
        <v>96</v>
      </c>
      <c r="M3330">
        <v>2</v>
      </c>
      <c r="N3330">
        <v>4</v>
      </c>
      <c r="O3330">
        <v>2</v>
      </c>
      <c r="P3330">
        <v>1</v>
      </c>
      <c r="Q3330">
        <v>8.5879999999999992</v>
      </c>
      <c r="R3330">
        <v>-1</v>
      </c>
      <c r="S3330">
        <v>0</v>
      </c>
      <c r="T3330">
        <v>180.2</v>
      </c>
      <c r="U3330">
        <v>76.8</v>
      </c>
      <c r="V3330">
        <v>23.651</v>
      </c>
      <c r="W3330">
        <v>0.75700000000000001</v>
      </c>
      <c r="X3330">
        <v>1</v>
      </c>
      <c r="Y3330">
        <v>3</v>
      </c>
      <c r="Z3330">
        <f>IF(AND(MIN(data!D3330:'data'!K3330, data!M3330:'data'!Y3330)&gt;=0, IF(data!L3330&lt;0, FALSE, data!L3330&lt;=95),COUNTA(data!D3330:'data'!Y3330)=22), 1, 0)</f>
        <v>0</v>
      </c>
      <c r="AA3330">
        <f>IF(data!D3330=3, IF(COUNTIFS(data!A:A, data!A3330, data!G:G, "&lt;&gt;2")=0, 1, 0), 0)</f>
        <v>0</v>
      </c>
      <c r="AB3330">
        <f>IF(AND(data!G3330=2, COUNTIFS(data!A:A, data!A3330, data!G:G, 2) = data!D3330), 1, 0)</f>
        <v>1</v>
      </c>
      <c r="AC3330">
        <f>IF(AB3330=1, data!D3330, "0")</f>
        <v>2</v>
      </c>
    </row>
    <row r="3331" spans="1:29" x14ac:dyDescent="0.25">
      <c r="A3331" s="1">
        <v>367201</v>
      </c>
      <c r="B3331">
        <v>2</v>
      </c>
      <c r="C3331" s="1" t="s">
        <v>3352</v>
      </c>
      <c r="D3331">
        <v>2</v>
      </c>
      <c r="E3331">
        <v>8</v>
      </c>
      <c r="F3331">
        <v>17</v>
      </c>
      <c r="G3331">
        <v>2</v>
      </c>
      <c r="H3331">
        <v>37</v>
      </c>
      <c r="I3331">
        <v>6</v>
      </c>
      <c r="J3331">
        <v>1</v>
      </c>
      <c r="K3331">
        <v>3</v>
      </c>
      <c r="L3331">
        <v>96</v>
      </c>
      <c r="M3331">
        <v>2</v>
      </c>
      <c r="N3331">
        <v>4</v>
      </c>
      <c r="O3331">
        <v>2</v>
      </c>
      <c r="P3331">
        <v>1</v>
      </c>
      <c r="Q3331">
        <v>6.4320000000000004</v>
      </c>
      <c r="R3331">
        <v>-1</v>
      </c>
      <c r="S3331">
        <v>0</v>
      </c>
      <c r="T3331">
        <v>-1</v>
      </c>
      <c r="U3331">
        <v>98.4</v>
      </c>
      <c r="V3331">
        <v>-1</v>
      </c>
      <c r="W3331">
        <v>0.89500000000000002</v>
      </c>
      <c r="X3331">
        <v>2</v>
      </c>
      <c r="Y3331">
        <v>1</v>
      </c>
      <c r="Z3331">
        <f>IF(AND(MIN(data!D3331:'data'!K3331, data!M3331:'data'!Y3331)&gt;=0, IF(data!L3331&lt;0, FALSE, data!L3331&lt;=95),COUNTA(data!D3331:'data'!Y3331)=22), 1, 0)</f>
        <v>0</v>
      </c>
      <c r="AA3331">
        <f>IF(data!D3331=3, IF(COUNTIFS(data!A:A, data!A3331, data!G:G, "&lt;&gt;2")=0, 1, 0), 0)</f>
        <v>0</v>
      </c>
      <c r="AB3331">
        <f>IF(AND(data!G3331=2, COUNTIFS(data!A:A, data!A3331, data!G:G, 2) = data!D3331), 1, 0)</f>
        <v>1</v>
      </c>
      <c r="AC3331">
        <f>IF(AB3331=1, data!D3331, "0")</f>
        <v>2</v>
      </c>
    </row>
    <row r="3332" spans="1:29" x14ac:dyDescent="0.25">
      <c r="A3332" s="1">
        <v>367251</v>
      </c>
      <c r="B3332">
        <v>1</v>
      </c>
      <c r="C3332" s="1" t="s">
        <v>3353</v>
      </c>
      <c r="D3332">
        <v>2</v>
      </c>
      <c r="E3332">
        <v>8</v>
      </c>
      <c r="F3332">
        <v>17</v>
      </c>
      <c r="G3332">
        <v>2</v>
      </c>
      <c r="H3332">
        <v>38</v>
      </c>
      <c r="I3332">
        <v>4</v>
      </c>
      <c r="J3332">
        <v>1</v>
      </c>
      <c r="K3332">
        <v>1</v>
      </c>
      <c r="L3332">
        <v>6</v>
      </c>
      <c r="M3332">
        <v>2</v>
      </c>
      <c r="N3332">
        <v>2</v>
      </c>
      <c r="O3332">
        <v>5</v>
      </c>
      <c r="P3332">
        <v>1</v>
      </c>
      <c r="Q3332">
        <v>12.345000000000001</v>
      </c>
      <c r="R3332">
        <v>-1</v>
      </c>
      <c r="S3332">
        <v>0</v>
      </c>
      <c r="T3332">
        <v>153.19999999999999</v>
      </c>
      <c r="U3332">
        <v>47.9</v>
      </c>
      <c r="V3332">
        <v>20.408999999999999</v>
      </c>
      <c r="W3332">
        <v>0.81</v>
      </c>
      <c r="X3332">
        <v>1</v>
      </c>
      <c r="Y3332">
        <v>3</v>
      </c>
      <c r="Z3332">
        <f>IF(AND(MIN(data!D3332:'data'!K3332, data!M3332:'data'!Y3332)&gt;=0, IF(data!L3332&lt;0, FALSE, data!L3332&lt;=95),COUNTA(data!D3332:'data'!Y3332)=22), 1, 0)</f>
        <v>0</v>
      </c>
      <c r="AA3332">
        <f>IF(data!D3332=3, IF(COUNTIFS(data!A:A, data!A3332, data!G:G, "&lt;&gt;2")=0, 1, 0), 0)</f>
        <v>0</v>
      </c>
      <c r="AB3332">
        <f>IF(AND(data!G3332=2, COUNTIFS(data!A:A, data!A3332, data!G:G, 2) = data!D3332), 1, 0)</f>
        <v>1</v>
      </c>
      <c r="AC3332">
        <f>IF(AB3332=1, data!D3332, "0")</f>
        <v>2</v>
      </c>
    </row>
    <row r="3333" spans="1:29" x14ac:dyDescent="0.25">
      <c r="A3333" s="1">
        <v>367251</v>
      </c>
      <c r="B3333">
        <v>2</v>
      </c>
      <c r="C3333" s="1" t="s">
        <v>3354</v>
      </c>
      <c r="D3333">
        <v>2</v>
      </c>
      <c r="E3333">
        <v>8</v>
      </c>
      <c r="F3333">
        <v>17</v>
      </c>
      <c r="G3333">
        <v>2</v>
      </c>
      <c r="H3333">
        <v>12</v>
      </c>
      <c r="I3333">
        <v>-1</v>
      </c>
      <c r="J3333">
        <v>1</v>
      </c>
      <c r="K3333">
        <v>-1</v>
      </c>
      <c r="L3333">
        <v>6</v>
      </c>
      <c r="M3333">
        <v>1</v>
      </c>
      <c r="N3333">
        <v>-1</v>
      </c>
      <c r="O3333">
        <v>-1</v>
      </c>
      <c r="P3333">
        <v>-1</v>
      </c>
      <c r="Q3333">
        <v>-1</v>
      </c>
      <c r="R3333">
        <v>-1</v>
      </c>
      <c r="S3333">
        <v>-2</v>
      </c>
      <c r="T3333">
        <v>149</v>
      </c>
      <c r="U3333">
        <v>53.7</v>
      </c>
      <c r="V3333">
        <v>24.187999999999999</v>
      </c>
      <c r="W3333">
        <v>-1</v>
      </c>
      <c r="X3333">
        <v>2</v>
      </c>
      <c r="Y3333">
        <v>1</v>
      </c>
      <c r="Z3333">
        <f>IF(AND(MIN(data!D3333:'data'!K3333, data!M3333:'data'!Y3333)&gt;=0, IF(data!L3333&lt;0, FALSE, data!L3333&lt;=95),COUNTA(data!D3333:'data'!Y3333)=22), 1, 0)</f>
        <v>0</v>
      </c>
      <c r="AA3333">
        <f>IF(data!D3333=3, IF(COUNTIFS(data!A:A, data!A3333, data!G:G, "&lt;&gt;2")=0, 1, 0), 0)</f>
        <v>0</v>
      </c>
      <c r="AB3333">
        <f>IF(AND(data!G3333=2, COUNTIFS(data!A:A, data!A3333, data!G:G, 2) = data!D3333), 1, 0)</f>
        <v>1</v>
      </c>
      <c r="AC3333">
        <f>IF(AB3333=1, data!D3333, "0")</f>
        <v>2</v>
      </c>
    </row>
    <row r="3334" spans="1:29" x14ac:dyDescent="0.25">
      <c r="A3334" s="1">
        <v>367341</v>
      </c>
      <c r="B3334">
        <v>1</v>
      </c>
      <c r="C3334" s="1" t="s">
        <v>3355</v>
      </c>
      <c r="D3334">
        <v>1</v>
      </c>
      <c r="E3334">
        <v>8</v>
      </c>
      <c r="F3334">
        <v>17</v>
      </c>
      <c r="G3334">
        <v>2</v>
      </c>
      <c r="H3334">
        <v>24</v>
      </c>
      <c r="I3334">
        <v>6</v>
      </c>
      <c r="J3334">
        <v>1</v>
      </c>
      <c r="K3334">
        <v>3</v>
      </c>
      <c r="L3334">
        <v>13</v>
      </c>
      <c r="M3334">
        <v>2</v>
      </c>
      <c r="N3334">
        <v>1</v>
      </c>
      <c r="O3334">
        <v>5</v>
      </c>
      <c r="P3334">
        <v>1</v>
      </c>
      <c r="Q3334">
        <v>3.0579999999999998</v>
      </c>
      <c r="R3334">
        <v>0</v>
      </c>
      <c r="S3334">
        <v>6</v>
      </c>
      <c r="T3334">
        <v>172</v>
      </c>
      <c r="U3334">
        <v>53.6</v>
      </c>
      <c r="V3334">
        <v>18.117999999999999</v>
      </c>
      <c r="W3334">
        <v>0.64900000000000002</v>
      </c>
      <c r="X3334">
        <v>3</v>
      </c>
      <c r="Y3334">
        <v>3</v>
      </c>
      <c r="Z3334">
        <f>IF(AND(MIN(data!D3334:'data'!K3334, data!M3334:'data'!Y3334)&gt;=0, IF(data!L3334&lt;0, FALSE, data!L3334&lt;=95),COUNTA(data!D3334:'data'!Y3334)=22), 1, 0)</f>
        <v>1</v>
      </c>
      <c r="AA3334">
        <f>IF(data!D3334=3, IF(COUNTIFS(data!A:A, data!A3334, data!G:G, "&lt;&gt;2")=0, 1, 0), 0)</f>
        <v>0</v>
      </c>
      <c r="AB3334">
        <f>IF(AND(data!G3334=2, COUNTIFS(data!A:A, data!A3334, data!G:G, 2) = data!D3334), 1, 0)</f>
        <v>1</v>
      </c>
      <c r="AC3334">
        <f>IF(AB3334=1, data!D3334, "0")</f>
        <v>1</v>
      </c>
    </row>
    <row r="3335" spans="1:29" x14ac:dyDescent="0.25">
      <c r="A3335" s="1">
        <v>367351</v>
      </c>
      <c r="B3335">
        <v>1</v>
      </c>
      <c r="C3335" s="1" t="s">
        <v>3356</v>
      </c>
      <c r="D3335">
        <v>4</v>
      </c>
      <c r="E3335">
        <v>8</v>
      </c>
      <c r="F3335">
        <v>17</v>
      </c>
      <c r="G3335">
        <v>2</v>
      </c>
      <c r="H3335">
        <v>49</v>
      </c>
      <c r="I3335">
        <v>2</v>
      </c>
      <c r="J3335">
        <v>1</v>
      </c>
      <c r="K3335">
        <v>7</v>
      </c>
      <c r="L3335">
        <v>97</v>
      </c>
      <c r="M3335">
        <v>3</v>
      </c>
      <c r="N3335">
        <v>4</v>
      </c>
      <c r="O3335">
        <v>3</v>
      </c>
      <c r="P3335">
        <v>1</v>
      </c>
      <c r="Q3335">
        <v>0</v>
      </c>
      <c r="R3335">
        <v>-1</v>
      </c>
      <c r="S3335">
        <v>0</v>
      </c>
      <c r="T3335">
        <v>161.80000000000001</v>
      </c>
      <c r="U3335">
        <v>105.4</v>
      </c>
      <c r="V3335">
        <v>40.261000000000003</v>
      </c>
      <c r="W3335">
        <v>0.89500000000000002</v>
      </c>
      <c r="X3335">
        <v>2</v>
      </c>
      <c r="Y3335">
        <v>1</v>
      </c>
      <c r="Z3335">
        <f>IF(AND(MIN(data!D3335:'data'!K3335, data!M3335:'data'!Y3335)&gt;=0, IF(data!L3335&lt;0, FALSE, data!L3335&lt;=95),COUNTA(data!D3335:'data'!Y3335)=22), 1, 0)</f>
        <v>0</v>
      </c>
      <c r="AA3335">
        <f>IF(data!D3335=3, IF(COUNTIFS(data!A:A, data!A3335, data!G:G, "&lt;&gt;2")=0, 1, 0), 0)</f>
        <v>0</v>
      </c>
      <c r="AB3335">
        <f>IF(AND(data!G3335=2, COUNTIFS(data!A:A, data!A3335, data!G:G, 2) = data!D3335), 1, 0)</f>
        <v>0</v>
      </c>
      <c r="AC3335" t="str">
        <f>IF(AB3335=1, data!D3335, "0")</f>
        <v>0</v>
      </c>
    </row>
    <row r="3336" spans="1:29" x14ac:dyDescent="0.25">
      <c r="A3336" s="1">
        <v>367351</v>
      </c>
      <c r="B3336">
        <v>2</v>
      </c>
      <c r="C3336" s="1" t="s">
        <v>3357</v>
      </c>
      <c r="D3336">
        <v>4</v>
      </c>
      <c r="E3336">
        <v>8</v>
      </c>
      <c r="F3336">
        <v>17</v>
      </c>
      <c r="G3336">
        <v>1</v>
      </c>
      <c r="H3336">
        <v>46</v>
      </c>
      <c r="I3336">
        <v>2</v>
      </c>
      <c r="J3336">
        <v>1</v>
      </c>
      <c r="K3336">
        <v>4</v>
      </c>
      <c r="L3336">
        <v>97</v>
      </c>
      <c r="M3336">
        <v>3</v>
      </c>
      <c r="N3336">
        <v>4</v>
      </c>
      <c r="O3336">
        <v>3</v>
      </c>
      <c r="P3336">
        <v>2</v>
      </c>
      <c r="Q3336">
        <v>1.5289999999999999</v>
      </c>
      <c r="R3336">
        <v>-1</v>
      </c>
      <c r="S3336">
        <v>0</v>
      </c>
      <c r="T3336">
        <v>181.2</v>
      </c>
      <c r="U3336">
        <v>83.3</v>
      </c>
      <c r="V3336">
        <v>25.37</v>
      </c>
      <c r="W3336">
        <v>0.97299999999999998</v>
      </c>
      <c r="X3336">
        <v>2</v>
      </c>
      <c r="Y3336">
        <v>3</v>
      </c>
      <c r="Z3336">
        <f>IF(AND(MIN(data!D3336:'data'!K3336, data!M3336:'data'!Y3336)&gt;=0, IF(data!L3336&lt;0, FALSE, data!L3336&lt;=95),COUNTA(data!D3336:'data'!Y3336)=22), 1, 0)</f>
        <v>0</v>
      </c>
      <c r="AA3336">
        <f>IF(data!D3336=3, IF(COUNTIFS(data!A:A, data!A3336, data!G:G, "&lt;&gt;2")=0, 1, 0), 0)</f>
        <v>0</v>
      </c>
      <c r="AB3336">
        <f>IF(AND(data!G3336=2, COUNTIFS(data!A:A, data!A3336, data!G:G, 2) = data!D3336), 1, 0)</f>
        <v>0</v>
      </c>
      <c r="AC3336" t="str">
        <f>IF(AB3336=1, data!D3336, "0")</f>
        <v>0</v>
      </c>
    </row>
    <row r="3337" spans="1:29" x14ac:dyDescent="0.25">
      <c r="A3337" s="1">
        <v>367351</v>
      </c>
      <c r="B3337">
        <v>3</v>
      </c>
      <c r="C3337" s="1" t="s">
        <v>3358</v>
      </c>
      <c r="D3337">
        <v>4</v>
      </c>
      <c r="E3337">
        <v>8</v>
      </c>
      <c r="F3337">
        <v>17</v>
      </c>
      <c r="G3337">
        <v>1</v>
      </c>
      <c r="H3337">
        <v>16</v>
      </c>
      <c r="I3337">
        <v>1</v>
      </c>
      <c r="J3337">
        <v>1</v>
      </c>
      <c r="K3337">
        <v>4</v>
      </c>
      <c r="L3337">
        <v>97</v>
      </c>
      <c r="M3337">
        <v>1</v>
      </c>
      <c r="N3337">
        <v>1</v>
      </c>
      <c r="O3337">
        <v>5</v>
      </c>
      <c r="P3337">
        <v>2</v>
      </c>
      <c r="Q3337">
        <v>0</v>
      </c>
      <c r="R3337">
        <v>1</v>
      </c>
      <c r="S3337">
        <v>0</v>
      </c>
      <c r="T3337">
        <v>-1</v>
      </c>
      <c r="U3337">
        <v>113.7</v>
      </c>
      <c r="V3337">
        <v>-1</v>
      </c>
      <c r="W3337">
        <v>0.86799999999999999</v>
      </c>
      <c r="X3337">
        <v>2</v>
      </c>
      <c r="Y3337">
        <v>1</v>
      </c>
      <c r="Z3337">
        <f>IF(AND(MIN(data!D3337:'data'!K3337, data!M3337:'data'!Y3337)&gt;=0, IF(data!L3337&lt;0, FALSE, data!L3337&lt;=95),COUNTA(data!D3337:'data'!Y3337)=22), 1, 0)</f>
        <v>0</v>
      </c>
      <c r="AA3337">
        <f>IF(data!D3337=3, IF(COUNTIFS(data!A:A, data!A3337, data!G:G, "&lt;&gt;2")=0, 1, 0), 0)</f>
        <v>0</v>
      </c>
      <c r="AB3337">
        <f>IF(AND(data!G3337=2, COUNTIFS(data!A:A, data!A3337, data!G:G, 2) = data!D3337), 1, 0)</f>
        <v>0</v>
      </c>
      <c r="AC3337" t="str">
        <f>IF(AB3337=1, data!D3337, "0")</f>
        <v>0</v>
      </c>
    </row>
    <row r="3338" spans="1:29" x14ac:dyDescent="0.25">
      <c r="A3338" s="1">
        <v>367351</v>
      </c>
      <c r="B3338">
        <v>4</v>
      </c>
      <c r="C3338" s="1" t="s">
        <v>3359</v>
      </c>
      <c r="D3338">
        <v>4</v>
      </c>
      <c r="E3338">
        <v>8</v>
      </c>
      <c r="F3338">
        <v>17</v>
      </c>
      <c r="G3338">
        <v>1</v>
      </c>
      <c r="H3338">
        <v>14</v>
      </c>
      <c r="I3338">
        <v>-1</v>
      </c>
      <c r="J3338">
        <v>1</v>
      </c>
      <c r="K3338">
        <v>-1</v>
      </c>
      <c r="L3338">
        <v>97</v>
      </c>
      <c r="M3338">
        <v>1</v>
      </c>
      <c r="N3338">
        <v>-1</v>
      </c>
      <c r="O3338">
        <v>-1</v>
      </c>
      <c r="P3338">
        <v>-1</v>
      </c>
      <c r="Q3338">
        <v>-1</v>
      </c>
      <c r="R3338">
        <v>-1</v>
      </c>
      <c r="S3338">
        <v>2</v>
      </c>
      <c r="T3338">
        <v>172.8</v>
      </c>
      <c r="U3338">
        <v>73.400000000000006</v>
      </c>
      <c r="V3338">
        <v>24.582000000000001</v>
      </c>
      <c r="W3338">
        <v>-1</v>
      </c>
      <c r="X3338">
        <v>1</v>
      </c>
      <c r="Y3338">
        <v>3</v>
      </c>
      <c r="Z3338">
        <f>IF(AND(MIN(data!D3338:'data'!K3338, data!M3338:'data'!Y3338)&gt;=0, IF(data!L3338&lt;0, FALSE, data!L3338&lt;=95),COUNTA(data!D3338:'data'!Y3338)=22), 1, 0)</f>
        <v>0</v>
      </c>
      <c r="AA3338">
        <f>IF(data!D3338=3, IF(COUNTIFS(data!A:A, data!A3338, data!G:G, "&lt;&gt;2")=0, 1, 0), 0)</f>
        <v>0</v>
      </c>
      <c r="AB3338">
        <f>IF(AND(data!G3338=2, COUNTIFS(data!A:A, data!A3338, data!G:G, 2) = data!D3338), 1, 0)</f>
        <v>0</v>
      </c>
      <c r="AC3338" t="str">
        <f>IF(AB3338=1, data!D3338, "0")</f>
        <v>0</v>
      </c>
    </row>
    <row r="3339" spans="1:29" x14ac:dyDescent="0.25">
      <c r="A3339" s="1">
        <v>367371</v>
      </c>
      <c r="B3339">
        <v>1</v>
      </c>
      <c r="C3339" s="1" t="s">
        <v>3360</v>
      </c>
      <c r="D3339">
        <v>2</v>
      </c>
      <c r="E3339">
        <v>8</v>
      </c>
      <c r="F3339">
        <v>17</v>
      </c>
      <c r="G3339">
        <v>2</v>
      </c>
      <c r="H3339">
        <v>31</v>
      </c>
      <c r="I3339">
        <v>6</v>
      </c>
      <c r="J3339">
        <v>1</v>
      </c>
      <c r="K3339">
        <v>1</v>
      </c>
      <c r="L3339">
        <v>22</v>
      </c>
      <c r="M3339">
        <v>1</v>
      </c>
      <c r="N3339">
        <v>3</v>
      </c>
      <c r="O3339">
        <v>5</v>
      </c>
      <c r="P3339">
        <v>1</v>
      </c>
      <c r="Q3339">
        <v>1.8740000000000001</v>
      </c>
      <c r="R3339">
        <v>-1</v>
      </c>
      <c r="S3339">
        <v>0</v>
      </c>
      <c r="T3339">
        <v>160.19999999999999</v>
      </c>
      <c r="U3339">
        <v>86.5</v>
      </c>
      <c r="V3339">
        <v>33.704999999999998</v>
      </c>
      <c r="W3339">
        <v>0.84</v>
      </c>
      <c r="X3339">
        <v>2</v>
      </c>
      <c r="Y3339">
        <v>1</v>
      </c>
      <c r="Z3339">
        <f>IF(AND(MIN(data!D3339:'data'!K3339, data!M3339:'data'!Y3339)&gt;=0, IF(data!L3339&lt;0, FALSE, data!L3339&lt;=95),COUNTA(data!D3339:'data'!Y3339)=22), 1, 0)</f>
        <v>0</v>
      </c>
      <c r="AA3339">
        <f>IF(data!D3339=3, IF(COUNTIFS(data!A:A, data!A3339, data!G:G, "&lt;&gt;2")=0, 1, 0), 0)</f>
        <v>0</v>
      </c>
      <c r="AB3339">
        <f>IF(AND(data!G3339=2, COUNTIFS(data!A:A, data!A3339, data!G:G, 2) = data!D3339), 1, 0)</f>
        <v>0</v>
      </c>
      <c r="AC3339" t="str">
        <f>IF(AB3339=1, data!D3339, "0")</f>
        <v>0</v>
      </c>
    </row>
    <row r="3340" spans="1:29" x14ac:dyDescent="0.25">
      <c r="A3340" s="1">
        <v>367371</v>
      </c>
      <c r="B3340">
        <v>2</v>
      </c>
      <c r="C3340" s="1" t="s">
        <v>3361</v>
      </c>
      <c r="D3340">
        <v>2</v>
      </c>
      <c r="E3340">
        <v>8</v>
      </c>
      <c r="F3340">
        <v>17</v>
      </c>
      <c r="G3340">
        <v>1</v>
      </c>
      <c r="H3340">
        <v>33</v>
      </c>
      <c r="I3340">
        <v>6</v>
      </c>
      <c r="J3340">
        <v>1</v>
      </c>
      <c r="K3340">
        <v>1</v>
      </c>
      <c r="L3340">
        <v>22</v>
      </c>
      <c r="M3340">
        <v>3</v>
      </c>
      <c r="N3340">
        <v>4</v>
      </c>
      <c r="O3340">
        <v>2</v>
      </c>
      <c r="P3340">
        <v>1</v>
      </c>
      <c r="Q3340">
        <v>42</v>
      </c>
      <c r="R3340">
        <v>-1</v>
      </c>
      <c r="S3340">
        <v>0</v>
      </c>
      <c r="T3340">
        <v>-1</v>
      </c>
      <c r="U3340">
        <v>107.7</v>
      </c>
      <c r="V3340">
        <v>-1</v>
      </c>
      <c r="W3340">
        <v>0.95</v>
      </c>
      <c r="X3340">
        <v>2</v>
      </c>
      <c r="Y3340">
        <v>1</v>
      </c>
      <c r="Z3340">
        <f>IF(AND(MIN(data!D3340:'data'!K3340, data!M3340:'data'!Y3340)&gt;=0, IF(data!L3340&lt;0, FALSE, data!L3340&lt;=95),COUNTA(data!D3340:'data'!Y3340)=22), 1, 0)</f>
        <v>0</v>
      </c>
      <c r="AA3340">
        <f>IF(data!D3340=3, IF(COUNTIFS(data!A:A, data!A3340, data!G:G, "&lt;&gt;2")=0, 1, 0), 0)</f>
        <v>0</v>
      </c>
      <c r="AB3340">
        <f>IF(AND(data!G3340=2, COUNTIFS(data!A:A, data!A3340, data!G:G, 2) = data!D3340), 1, 0)</f>
        <v>0</v>
      </c>
      <c r="AC3340" t="str">
        <f>IF(AB3340=1, data!D3340, "0")</f>
        <v>0</v>
      </c>
    </row>
    <row r="3341" spans="1:29" x14ac:dyDescent="0.25">
      <c r="A3341" s="1">
        <v>368051</v>
      </c>
      <c r="B3341">
        <v>1</v>
      </c>
      <c r="C3341" s="1" t="s">
        <v>3362</v>
      </c>
      <c r="D3341">
        <v>1</v>
      </c>
      <c r="E3341">
        <v>8</v>
      </c>
      <c r="F3341">
        <v>16</v>
      </c>
      <c r="G3341">
        <v>1</v>
      </c>
      <c r="H3341">
        <v>46</v>
      </c>
      <c r="I3341">
        <v>1</v>
      </c>
      <c r="J3341">
        <v>1</v>
      </c>
      <c r="K3341">
        <v>3</v>
      </c>
      <c r="L3341">
        <v>-1</v>
      </c>
      <c r="M3341">
        <v>2</v>
      </c>
      <c r="N3341">
        <v>1</v>
      </c>
      <c r="O3341">
        <v>5</v>
      </c>
      <c r="P3341">
        <v>1</v>
      </c>
      <c r="Q3341">
        <v>32.5</v>
      </c>
      <c r="R3341">
        <v>-1</v>
      </c>
      <c r="S3341">
        <v>1</v>
      </c>
      <c r="T3341">
        <v>183.9</v>
      </c>
      <c r="U3341">
        <v>87.7</v>
      </c>
      <c r="V3341">
        <v>25.931999999999999</v>
      </c>
      <c r="W3341">
        <v>-1</v>
      </c>
      <c r="X3341">
        <v>1</v>
      </c>
      <c r="Y3341">
        <v>3</v>
      </c>
      <c r="Z3341">
        <f>IF(AND(MIN(data!D3341:'data'!K3341, data!M3341:'data'!Y3341)&gt;=0, IF(data!L3341&lt;0, FALSE, data!L3341&lt;=95),COUNTA(data!D3341:'data'!Y3341)=22), 1, 0)</f>
        <v>0</v>
      </c>
      <c r="AA3341">
        <f>IF(data!D3341=3, IF(COUNTIFS(data!A:A, data!A3341, data!G:G, "&lt;&gt;2")=0, 1, 0), 0)</f>
        <v>0</v>
      </c>
      <c r="AB3341">
        <f>IF(AND(data!G3341=2, COUNTIFS(data!A:A, data!A3341, data!G:G, 2) = data!D3341), 1, 0)</f>
        <v>0</v>
      </c>
      <c r="AC3341" t="str">
        <f>IF(AB3341=1, data!D3341, "0")</f>
        <v>0</v>
      </c>
    </row>
    <row r="3342" spans="1:29" x14ac:dyDescent="0.25">
      <c r="A3342" s="1">
        <v>368181</v>
      </c>
      <c r="B3342">
        <v>1</v>
      </c>
      <c r="C3342" s="1" t="s">
        <v>3363</v>
      </c>
      <c r="D3342">
        <v>3</v>
      </c>
      <c r="E3342">
        <v>8</v>
      </c>
      <c r="F3342">
        <v>16</v>
      </c>
      <c r="G3342">
        <v>2</v>
      </c>
      <c r="H3342">
        <v>37</v>
      </c>
      <c r="I3342">
        <v>2</v>
      </c>
      <c r="J3342">
        <v>1</v>
      </c>
      <c r="K3342">
        <v>2</v>
      </c>
      <c r="L3342">
        <v>25</v>
      </c>
      <c r="M3342">
        <v>1</v>
      </c>
      <c r="N3342">
        <v>1</v>
      </c>
      <c r="O3342">
        <v>5</v>
      </c>
      <c r="P3342">
        <v>1</v>
      </c>
      <c r="Q3342">
        <v>13.98</v>
      </c>
      <c r="R3342">
        <v>-1</v>
      </c>
      <c r="S3342">
        <v>10</v>
      </c>
      <c r="T3342">
        <v>163.30000000000001</v>
      </c>
      <c r="U3342">
        <v>88.5</v>
      </c>
      <c r="V3342">
        <v>33.186999999999998</v>
      </c>
      <c r="W3342">
        <v>0.872</v>
      </c>
      <c r="X3342">
        <v>2</v>
      </c>
      <c r="Y3342">
        <v>1</v>
      </c>
      <c r="Z3342">
        <f>IF(AND(MIN(data!D3342:'data'!K3342, data!M3342:'data'!Y3342)&gt;=0, IF(data!L3342&lt;0, FALSE, data!L3342&lt;=95),COUNTA(data!D3342:'data'!Y3342)=22), 1, 0)</f>
        <v>0</v>
      </c>
      <c r="AA3342">
        <f>IF(data!D3342=3, IF(COUNTIFS(data!A:A, data!A3342, data!G:G, "&lt;&gt;2")=0, 1, 0), 0)</f>
        <v>1</v>
      </c>
      <c r="AB3342">
        <f>IF(AND(data!G3342=2, COUNTIFS(data!A:A, data!A3342, data!G:G, 2) = data!D3342), 1, 0)</f>
        <v>1</v>
      </c>
      <c r="AC3342">
        <f>IF(AB3342=1, data!D3342, "0")</f>
        <v>3</v>
      </c>
    </row>
    <row r="3343" spans="1:29" x14ac:dyDescent="0.25">
      <c r="A3343" s="1">
        <v>368181</v>
      </c>
      <c r="B3343">
        <v>2</v>
      </c>
      <c r="C3343" s="1" t="s">
        <v>3364</v>
      </c>
      <c r="D3343">
        <v>3</v>
      </c>
      <c r="E3343">
        <v>8</v>
      </c>
      <c r="F3343">
        <v>16</v>
      </c>
      <c r="G3343">
        <v>2</v>
      </c>
      <c r="H3343">
        <v>19</v>
      </c>
      <c r="I3343">
        <v>1</v>
      </c>
      <c r="J3343">
        <v>1</v>
      </c>
      <c r="K3343">
        <v>3</v>
      </c>
      <c r="L3343">
        <v>25</v>
      </c>
      <c r="M3343">
        <v>2</v>
      </c>
      <c r="N3343">
        <v>1</v>
      </c>
      <c r="O3343">
        <v>5</v>
      </c>
      <c r="P3343">
        <v>1</v>
      </c>
      <c r="Q3343">
        <v>8.1639999999999997</v>
      </c>
      <c r="R3343">
        <v>1</v>
      </c>
      <c r="S3343">
        <v>5</v>
      </c>
      <c r="T3343">
        <v>159.9</v>
      </c>
      <c r="U3343">
        <v>67.2</v>
      </c>
      <c r="V3343">
        <v>26.283000000000001</v>
      </c>
      <c r="W3343">
        <v>0.71299999999999997</v>
      </c>
      <c r="X3343">
        <v>2</v>
      </c>
      <c r="Y3343">
        <v>1</v>
      </c>
      <c r="Z3343">
        <f>IF(AND(MIN(data!D3343:'data'!K3343, data!M3343:'data'!Y3343)&gt;=0, IF(data!L3343&lt;0, FALSE, data!L3343&lt;=95),COUNTA(data!D3343:'data'!Y3343)=22), 1, 0)</f>
        <v>1</v>
      </c>
      <c r="AA3343">
        <f>IF(data!D3343=3, IF(COUNTIFS(data!A:A, data!A3343, data!G:G, "&lt;&gt;2")=0, 1, 0), 0)</f>
        <v>1</v>
      </c>
      <c r="AB3343">
        <f>IF(AND(data!G3343=2, COUNTIFS(data!A:A, data!A3343, data!G:G, 2) = data!D3343), 1, 0)</f>
        <v>1</v>
      </c>
      <c r="AC3343">
        <f>IF(AB3343=1, data!D3343, "0")</f>
        <v>3</v>
      </c>
    </row>
    <row r="3344" spans="1:29" x14ac:dyDescent="0.25">
      <c r="A3344" s="1">
        <v>368181</v>
      </c>
      <c r="B3344">
        <v>3</v>
      </c>
      <c r="C3344" s="1" t="s">
        <v>3365</v>
      </c>
      <c r="D3344">
        <v>3</v>
      </c>
      <c r="E3344">
        <v>8</v>
      </c>
      <c r="F3344">
        <v>16</v>
      </c>
      <c r="G3344">
        <v>2</v>
      </c>
      <c r="H3344">
        <v>1</v>
      </c>
      <c r="I3344">
        <v>-1</v>
      </c>
      <c r="J3344">
        <v>1</v>
      </c>
      <c r="K3344">
        <v>-1</v>
      </c>
      <c r="L3344">
        <v>25</v>
      </c>
      <c r="M3344">
        <v>2</v>
      </c>
      <c r="N3344">
        <v>-1</v>
      </c>
      <c r="O3344">
        <v>-1</v>
      </c>
      <c r="P3344">
        <v>-1</v>
      </c>
      <c r="Q3344">
        <v>-1</v>
      </c>
      <c r="R3344">
        <v>-1</v>
      </c>
      <c r="S3344">
        <v>-2</v>
      </c>
      <c r="T3344">
        <v>-1</v>
      </c>
      <c r="U3344">
        <v>10.8</v>
      </c>
      <c r="V3344">
        <v>-1</v>
      </c>
      <c r="W3344">
        <v>-1</v>
      </c>
      <c r="X3344">
        <v>-2</v>
      </c>
      <c r="Y3344">
        <v>-2</v>
      </c>
      <c r="Z3344">
        <f>IF(AND(MIN(data!D3344:'data'!K3344, data!M3344:'data'!Y3344)&gt;=0, IF(data!L3344&lt;0, FALSE, data!L3344&lt;=95),COUNTA(data!D3344:'data'!Y3344)=22), 1, 0)</f>
        <v>0</v>
      </c>
      <c r="AA3344">
        <f>IF(data!D3344=3, IF(COUNTIFS(data!A:A, data!A3344, data!G:G, "&lt;&gt;2")=0, 1, 0), 0)</f>
        <v>1</v>
      </c>
      <c r="AB3344">
        <f>IF(AND(data!G3344=2, COUNTIFS(data!A:A, data!A3344, data!G:G, 2) = data!D3344), 1, 0)</f>
        <v>1</v>
      </c>
      <c r="AC3344">
        <f>IF(AB3344=1, data!D3344, "0")</f>
        <v>3</v>
      </c>
    </row>
    <row r="3345" spans="1:29" x14ac:dyDescent="0.25">
      <c r="A3345" s="1">
        <v>368251</v>
      </c>
      <c r="B3345">
        <v>1</v>
      </c>
      <c r="C3345" s="1" t="s">
        <v>3366</v>
      </c>
      <c r="D3345">
        <v>1</v>
      </c>
      <c r="E3345">
        <v>8</v>
      </c>
      <c r="F3345">
        <v>16</v>
      </c>
      <c r="G3345">
        <v>1</v>
      </c>
      <c r="H3345">
        <v>60</v>
      </c>
      <c r="I3345">
        <v>5</v>
      </c>
      <c r="J3345">
        <v>1</v>
      </c>
      <c r="K3345">
        <v>2</v>
      </c>
      <c r="L3345">
        <v>6</v>
      </c>
      <c r="M3345">
        <v>2</v>
      </c>
      <c r="N3345">
        <v>1</v>
      </c>
      <c r="O3345">
        <v>5</v>
      </c>
      <c r="P3345">
        <v>1</v>
      </c>
      <c r="Q3345">
        <v>4.875</v>
      </c>
      <c r="R3345">
        <v>-1</v>
      </c>
      <c r="S3345">
        <v>0</v>
      </c>
      <c r="T3345">
        <v>179.8</v>
      </c>
      <c r="U3345">
        <v>82.4</v>
      </c>
      <c r="V3345">
        <v>25.489000000000001</v>
      </c>
      <c r="W3345">
        <v>0.95399999999999996</v>
      </c>
      <c r="X3345">
        <v>1</v>
      </c>
      <c r="Y3345">
        <v>1</v>
      </c>
      <c r="Z3345">
        <f>IF(AND(MIN(data!D3345:'data'!K3345, data!M3345:'data'!Y3345)&gt;=0, IF(data!L3345&lt;0, FALSE, data!L3345&lt;=95),COUNTA(data!D3345:'data'!Y3345)=22), 1, 0)</f>
        <v>0</v>
      </c>
      <c r="AA3345">
        <f>IF(data!D3345=3, IF(COUNTIFS(data!A:A, data!A3345, data!G:G, "&lt;&gt;2")=0, 1, 0), 0)</f>
        <v>0</v>
      </c>
      <c r="AB3345">
        <f>IF(AND(data!G3345=2, COUNTIFS(data!A:A, data!A3345, data!G:G, 2) = data!D3345), 1, 0)</f>
        <v>0</v>
      </c>
      <c r="AC3345" t="str">
        <f>IF(AB3345=1, data!D3345, "0")</f>
        <v>0</v>
      </c>
    </row>
    <row r="3346" spans="1:29" x14ac:dyDescent="0.25">
      <c r="A3346" s="1">
        <v>368271</v>
      </c>
      <c r="B3346">
        <v>1</v>
      </c>
      <c r="C3346" s="1" t="s">
        <v>3367</v>
      </c>
      <c r="D3346">
        <v>1</v>
      </c>
      <c r="E3346">
        <v>8</v>
      </c>
      <c r="F3346">
        <v>16</v>
      </c>
      <c r="G3346">
        <v>1</v>
      </c>
      <c r="H3346">
        <v>58</v>
      </c>
      <c r="I3346">
        <v>4</v>
      </c>
      <c r="J3346">
        <v>1</v>
      </c>
      <c r="K3346">
        <v>3</v>
      </c>
      <c r="L3346">
        <v>23</v>
      </c>
      <c r="M3346">
        <v>1</v>
      </c>
      <c r="N3346">
        <v>3</v>
      </c>
      <c r="O3346">
        <v>5</v>
      </c>
      <c r="P3346">
        <v>1</v>
      </c>
      <c r="Q3346">
        <v>11</v>
      </c>
      <c r="R3346">
        <v>-1</v>
      </c>
      <c r="S3346">
        <v>-2</v>
      </c>
      <c r="T3346">
        <v>158.6</v>
      </c>
      <c r="U3346">
        <v>58</v>
      </c>
      <c r="V3346">
        <v>23.058</v>
      </c>
      <c r="W3346">
        <v>0.81100000000000005</v>
      </c>
      <c r="X3346">
        <v>-2</v>
      </c>
      <c r="Y3346">
        <v>-2</v>
      </c>
      <c r="Z3346">
        <f>IF(AND(MIN(data!D3346:'data'!K3346, data!M3346:'data'!Y3346)&gt;=0, IF(data!L3346&lt;0, FALSE, data!L3346&lt;=95),COUNTA(data!D3346:'data'!Y3346)=22), 1, 0)</f>
        <v>0</v>
      </c>
      <c r="AA3346">
        <f>IF(data!D3346=3, IF(COUNTIFS(data!A:A, data!A3346, data!G:G, "&lt;&gt;2")=0, 1, 0), 0)</f>
        <v>0</v>
      </c>
      <c r="AB3346">
        <f>IF(AND(data!G3346=2, COUNTIFS(data!A:A, data!A3346, data!G:G, 2) = data!D3346), 1, 0)</f>
        <v>0</v>
      </c>
      <c r="AC3346" t="str">
        <f>IF(AB3346=1, data!D3346, "0")</f>
        <v>0</v>
      </c>
    </row>
    <row r="3347" spans="1:29" x14ac:dyDescent="0.25">
      <c r="A3347" s="1">
        <v>368341</v>
      </c>
      <c r="B3347">
        <v>1</v>
      </c>
      <c r="C3347" s="1" t="s">
        <v>3368</v>
      </c>
      <c r="D3347">
        <v>3</v>
      </c>
      <c r="E3347">
        <v>8</v>
      </c>
      <c r="F3347">
        <v>16</v>
      </c>
      <c r="G3347">
        <v>2</v>
      </c>
      <c r="H3347">
        <v>44</v>
      </c>
      <c r="I3347">
        <v>2</v>
      </c>
      <c r="J3347">
        <v>1</v>
      </c>
      <c r="K3347">
        <v>4</v>
      </c>
      <c r="L3347">
        <v>19</v>
      </c>
      <c r="M3347">
        <v>1</v>
      </c>
      <c r="N3347">
        <v>1</v>
      </c>
      <c r="O3347">
        <v>5</v>
      </c>
      <c r="P3347">
        <v>1</v>
      </c>
      <c r="Q3347">
        <v>8.5</v>
      </c>
      <c r="R3347">
        <v>-1</v>
      </c>
      <c r="S3347">
        <v>0</v>
      </c>
      <c r="T3347">
        <v>171.9</v>
      </c>
      <c r="U3347">
        <v>67.7</v>
      </c>
      <c r="V3347">
        <v>22.911000000000001</v>
      </c>
      <c r="W3347">
        <v>-1</v>
      </c>
      <c r="X3347">
        <v>1</v>
      </c>
      <c r="Y3347">
        <v>3</v>
      </c>
      <c r="Z3347">
        <f>IF(AND(MIN(data!D3347:'data'!K3347, data!M3347:'data'!Y3347)&gt;=0, IF(data!L3347&lt;0, FALSE, data!L3347&lt;=95),COUNTA(data!D3347:'data'!Y3347)=22), 1, 0)</f>
        <v>0</v>
      </c>
      <c r="AA3347">
        <f>IF(data!D3347=3, IF(COUNTIFS(data!A:A, data!A3347, data!G:G, "&lt;&gt;2")=0, 1, 0), 0)</f>
        <v>0</v>
      </c>
      <c r="AB3347">
        <f>IF(AND(data!G3347=2, COUNTIFS(data!A:A, data!A3347, data!G:G, 2) = data!D3347), 1, 0)</f>
        <v>0</v>
      </c>
      <c r="AC3347" t="str">
        <f>IF(AB3347=1, data!D3347, "0")</f>
        <v>0</v>
      </c>
    </row>
    <row r="3348" spans="1:29" x14ac:dyDescent="0.25">
      <c r="A3348" s="1">
        <v>368341</v>
      </c>
      <c r="B3348">
        <v>2</v>
      </c>
      <c r="C3348" s="1" t="s">
        <v>3369</v>
      </c>
      <c r="D3348">
        <v>3</v>
      </c>
      <c r="E3348">
        <v>8</v>
      </c>
      <c r="F3348">
        <v>16</v>
      </c>
      <c r="G3348">
        <v>1</v>
      </c>
      <c r="H3348">
        <v>12</v>
      </c>
      <c r="I3348">
        <v>-1</v>
      </c>
      <c r="J3348">
        <v>1</v>
      </c>
      <c r="K3348">
        <v>-1</v>
      </c>
      <c r="L3348">
        <v>19</v>
      </c>
      <c r="M3348">
        <v>1</v>
      </c>
      <c r="N3348">
        <v>-1</v>
      </c>
      <c r="O3348">
        <v>-1</v>
      </c>
      <c r="P3348">
        <v>-1</v>
      </c>
      <c r="Q3348">
        <v>-1</v>
      </c>
      <c r="R3348">
        <v>-1</v>
      </c>
      <c r="S3348">
        <v>-2</v>
      </c>
      <c r="T3348">
        <v>155.30000000000001</v>
      </c>
      <c r="U3348">
        <v>39.299999999999997</v>
      </c>
      <c r="V3348">
        <v>16.295000000000002</v>
      </c>
      <c r="W3348">
        <v>-1</v>
      </c>
      <c r="X3348">
        <v>1</v>
      </c>
      <c r="Y3348">
        <v>3</v>
      </c>
      <c r="Z3348">
        <f>IF(AND(MIN(data!D3348:'data'!K3348, data!M3348:'data'!Y3348)&gt;=0, IF(data!L3348&lt;0, FALSE, data!L3348&lt;=95),COUNTA(data!D3348:'data'!Y3348)=22), 1, 0)</f>
        <v>0</v>
      </c>
      <c r="AA3348">
        <f>IF(data!D3348=3, IF(COUNTIFS(data!A:A, data!A3348, data!G:G, "&lt;&gt;2")=0, 1, 0), 0)</f>
        <v>0</v>
      </c>
      <c r="AB3348">
        <f>IF(AND(data!G3348=2, COUNTIFS(data!A:A, data!A3348, data!G:G, 2) = data!D3348), 1, 0)</f>
        <v>0</v>
      </c>
      <c r="AC3348" t="str">
        <f>IF(AB3348=1, data!D3348, "0")</f>
        <v>0</v>
      </c>
    </row>
    <row r="3349" spans="1:29" x14ac:dyDescent="0.25">
      <c r="A3349" s="1">
        <v>368341</v>
      </c>
      <c r="B3349">
        <v>3</v>
      </c>
      <c r="C3349" s="1" t="s">
        <v>3370</v>
      </c>
      <c r="D3349">
        <v>3</v>
      </c>
      <c r="E3349">
        <v>8</v>
      </c>
      <c r="F3349">
        <v>16</v>
      </c>
      <c r="G3349">
        <v>1</v>
      </c>
      <c r="H3349">
        <v>8</v>
      </c>
      <c r="I3349">
        <v>-1</v>
      </c>
      <c r="J3349">
        <v>1</v>
      </c>
      <c r="K3349">
        <v>-1</v>
      </c>
      <c r="L3349">
        <v>19</v>
      </c>
      <c r="M3349">
        <v>1</v>
      </c>
      <c r="N3349">
        <v>-1</v>
      </c>
      <c r="O3349">
        <v>-1</v>
      </c>
      <c r="P3349">
        <v>-1</v>
      </c>
      <c r="Q3349">
        <v>-1</v>
      </c>
      <c r="R3349">
        <v>-1</v>
      </c>
      <c r="S3349">
        <v>-2</v>
      </c>
      <c r="T3349">
        <v>134.30000000000001</v>
      </c>
      <c r="U3349">
        <v>27.2</v>
      </c>
      <c r="V3349">
        <v>15.081</v>
      </c>
      <c r="W3349">
        <v>-1</v>
      </c>
      <c r="X3349">
        <v>3</v>
      </c>
      <c r="Y3349">
        <v>3</v>
      </c>
      <c r="Z3349">
        <f>IF(AND(MIN(data!D3349:'data'!K3349, data!M3349:'data'!Y3349)&gt;=0, IF(data!L3349&lt;0, FALSE, data!L3349&lt;=95),COUNTA(data!D3349:'data'!Y3349)=22), 1, 0)</f>
        <v>0</v>
      </c>
      <c r="AA3349">
        <f>IF(data!D3349=3, IF(COUNTIFS(data!A:A, data!A3349, data!G:G, "&lt;&gt;2")=0, 1, 0), 0)</f>
        <v>0</v>
      </c>
      <c r="AB3349">
        <f>IF(AND(data!G3349=2, COUNTIFS(data!A:A, data!A3349, data!G:G, 2) = data!D3349), 1, 0)</f>
        <v>0</v>
      </c>
      <c r="AC3349" t="str">
        <f>IF(AB3349=1, data!D3349, "0")</f>
        <v>0</v>
      </c>
    </row>
    <row r="3350" spans="1:29" x14ac:dyDescent="0.25">
      <c r="A3350" s="1">
        <v>368351</v>
      </c>
      <c r="B3350">
        <v>1</v>
      </c>
      <c r="C3350" s="1" t="s">
        <v>3371</v>
      </c>
      <c r="D3350">
        <v>1</v>
      </c>
      <c r="E3350">
        <v>8</v>
      </c>
      <c r="F3350">
        <v>16</v>
      </c>
      <c r="G3350">
        <v>1</v>
      </c>
      <c r="H3350">
        <v>80</v>
      </c>
      <c r="I3350">
        <v>5</v>
      </c>
      <c r="J3350">
        <v>1</v>
      </c>
      <c r="K3350">
        <v>7</v>
      </c>
      <c r="L3350">
        <v>96</v>
      </c>
      <c r="M3350">
        <v>2</v>
      </c>
      <c r="N3350">
        <v>4</v>
      </c>
      <c r="O3350">
        <v>3</v>
      </c>
      <c r="P3350">
        <v>1</v>
      </c>
      <c r="Q3350">
        <v>15.5</v>
      </c>
      <c r="R3350">
        <v>-1</v>
      </c>
      <c r="S3350">
        <v>4</v>
      </c>
      <c r="T3350">
        <v>157.6</v>
      </c>
      <c r="U3350">
        <v>59.5</v>
      </c>
      <c r="V3350">
        <v>23.954999999999998</v>
      </c>
      <c r="W3350">
        <v>0.93200000000000005</v>
      </c>
      <c r="X3350">
        <v>1</v>
      </c>
      <c r="Y3350">
        <v>3</v>
      </c>
      <c r="Z3350">
        <f>IF(AND(MIN(data!D3350:'data'!K3350, data!M3350:'data'!Y3350)&gt;=0, IF(data!L3350&lt;0, FALSE, data!L3350&lt;=95),COUNTA(data!D3350:'data'!Y3350)=22), 1, 0)</f>
        <v>0</v>
      </c>
      <c r="AA3350">
        <f>IF(data!D3350=3, IF(COUNTIFS(data!A:A, data!A3350, data!G:G, "&lt;&gt;2")=0, 1, 0), 0)</f>
        <v>0</v>
      </c>
      <c r="AB3350">
        <f>IF(AND(data!G3350=2, COUNTIFS(data!A:A, data!A3350, data!G:G, 2) = data!D3350), 1, 0)</f>
        <v>0</v>
      </c>
      <c r="AC3350" t="str">
        <f>IF(AB3350=1, data!D3350, "0")</f>
        <v>0</v>
      </c>
    </row>
    <row r="3351" spans="1:29" x14ac:dyDescent="0.25">
      <c r="A3351" s="1">
        <v>368371</v>
      </c>
      <c r="B3351">
        <v>1</v>
      </c>
      <c r="C3351" s="1" t="s">
        <v>3372</v>
      </c>
      <c r="D3351">
        <v>2</v>
      </c>
      <c r="E3351">
        <v>8</v>
      </c>
      <c r="F3351">
        <v>16</v>
      </c>
      <c r="G3351">
        <v>1</v>
      </c>
      <c r="H3351">
        <v>55</v>
      </c>
      <c r="I3351">
        <v>2</v>
      </c>
      <c r="J3351">
        <v>1</v>
      </c>
      <c r="K3351">
        <v>1</v>
      </c>
      <c r="L3351">
        <v>96</v>
      </c>
      <c r="M3351">
        <v>2</v>
      </c>
      <c r="N3351">
        <v>3</v>
      </c>
      <c r="O3351">
        <v>5</v>
      </c>
      <c r="P3351">
        <v>2</v>
      </c>
      <c r="Q3351">
        <v>0</v>
      </c>
      <c r="R3351">
        <v>-1</v>
      </c>
      <c r="S3351">
        <v>0</v>
      </c>
      <c r="T3351">
        <v>174.6</v>
      </c>
      <c r="U3351">
        <v>92</v>
      </c>
      <c r="V3351">
        <v>30.178999999999998</v>
      </c>
      <c r="W3351">
        <v>0.90800000000000003</v>
      </c>
      <c r="X3351">
        <v>2</v>
      </c>
      <c r="Y3351">
        <v>3</v>
      </c>
      <c r="Z3351">
        <f>IF(AND(MIN(data!D3351:'data'!K3351, data!M3351:'data'!Y3351)&gt;=0, IF(data!L3351&lt;0, FALSE, data!L3351&lt;=95),COUNTA(data!D3351:'data'!Y3351)=22), 1, 0)</f>
        <v>0</v>
      </c>
      <c r="AA3351">
        <f>IF(data!D3351=3, IF(COUNTIFS(data!A:A, data!A3351, data!G:G, "&lt;&gt;2")=0, 1, 0), 0)</f>
        <v>0</v>
      </c>
      <c r="AB3351">
        <f>IF(AND(data!G3351=2, COUNTIFS(data!A:A, data!A3351, data!G:G, 2) = data!D3351), 1, 0)</f>
        <v>0</v>
      </c>
      <c r="AC3351" t="str">
        <f>IF(AB3351=1, data!D3351, "0")</f>
        <v>0</v>
      </c>
    </row>
    <row r="3352" spans="1:29" x14ac:dyDescent="0.25">
      <c r="A3352" s="1">
        <v>368371</v>
      </c>
      <c r="B3352">
        <v>2</v>
      </c>
      <c r="C3352" s="1" t="s">
        <v>3373</v>
      </c>
      <c r="D3352">
        <v>2</v>
      </c>
      <c r="E3352">
        <v>8</v>
      </c>
      <c r="F3352">
        <v>16</v>
      </c>
      <c r="G3352">
        <v>2</v>
      </c>
      <c r="H3352">
        <v>50</v>
      </c>
      <c r="I3352">
        <v>2</v>
      </c>
      <c r="J3352">
        <v>1</v>
      </c>
      <c r="K3352">
        <v>3</v>
      </c>
      <c r="L3352">
        <v>96</v>
      </c>
      <c r="M3352">
        <v>2</v>
      </c>
      <c r="N3352">
        <v>3</v>
      </c>
      <c r="O3352">
        <v>5</v>
      </c>
      <c r="P3352">
        <v>2</v>
      </c>
      <c r="Q3352">
        <v>0.115</v>
      </c>
      <c r="R3352">
        <v>-1</v>
      </c>
      <c r="S3352">
        <v>0</v>
      </c>
      <c r="T3352">
        <v>161.4</v>
      </c>
      <c r="U3352">
        <v>58.8</v>
      </c>
      <c r="V3352">
        <v>22.571999999999999</v>
      </c>
      <c r="W3352">
        <v>0.92</v>
      </c>
      <c r="X3352">
        <v>1</v>
      </c>
      <c r="Y3352">
        <v>3</v>
      </c>
      <c r="Z3352">
        <f>IF(AND(MIN(data!D3352:'data'!K3352, data!M3352:'data'!Y3352)&gt;=0, IF(data!L3352&lt;0, FALSE, data!L3352&lt;=95),COUNTA(data!D3352:'data'!Y3352)=22), 1, 0)</f>
        <v>0</v>
      </c>
      <c r="AA3352">
        <f>IF(data!D3352=3, IF(COUNTIFS(data!A:A, data!A3352, data!G:G, "&lt;&gt;2")=0, 1, 0), 0)</f>
        <v>0</v>
      </c>
      <c r="AB3352">
        <f>IF(AND(data!G3352=2, COUNTIFS(data!A:A, data!A3352, data!G:G, 2) = data!D3352), 1, 0)</f>
        <v>0</v>
      </c>
      <c r="AC3352" t="str">
        <f>IF(AB3352=1, data!D3352, "0")</f>
        <v>0</v>
      </c>
    </row>
    <row r="3353" spans="1:29" x14ac:dyDescent="0.25">
      <c r="A3353" s="1">
        <v>369051</v>
      </c>
      <c r="B3353">
        <v>1</v>
      </c>
      <c r="C3353" s="1" t="s">
        <v>3374</v>
      </c>
      <c r="D3353">
        <v>2</v>
      </c>
      <c r="E3353">
        <v>7</v>
      </c>
      <c r="F3353">
        <v>6</v>
      </c>
      <c r="G3353">
        <v>2</v>
      </c>
      <c r="H3353">
        <v>54</v>
      </c>
      <c r="I3353">
        <v>3</v>
      </c>
      <c r="J3353">
        <v>1</v>
      </c>
      <c r="K3353">
        <v>2</v>
      </c>
      <c r="L3353">
        <v>17</v>
      </c>
      <c r="M3353">
        <v>2</v>
      </c>
      <c r="N3353">
        <v>3</v>
      </c>
      <c r="O3353">
        <v>5</v>
      </c>
      <c r="P3353">
        <v>1</v>
      </c>
      <c r="Q3353">
        <v>7.5</v>
      </c>
      <c r="R3353">
        <v>-1</v>
      </c>
      <c r="S3353">
        <v>1</v>
      </c>
      <c r="T3353">
        <v>169</v>
      </c>
      <c r="U3353">
        <v>73.400000000000006</v>
      </c>
      <c r="V3353">
        <v>25.699000000000002</v>
      </c>
      <c r="W3353">
        <v>0.89900000000000002</v>
      </c>
      <c r="X3353">
        <v>1</v>
      </c>
      <c r="Y3353">
        <v>1</v>
      </c>
      <c r="Z3353">
        <f>IF(AND(MIN(data!D3353:'data'!K3353, data!M3353:'data'!Y3353)&gt;=0, IF(data!L3353&lt;0, FALSE, data!L3353&lt;=95),COUNTA(data!D3353:'data'!Y3353)=22), 1, 0)</f>
        <v>0</v>
      </c>
      <c r="AA3353">
        <f>IF(data!D3353=3, IF(COUNTIFS(data!A:A, data!A3353, data!G:G, "&lt;&gt;2")=0, 1, 0), 0)</f>
        <v>0</v>
      </c>
      <c r="AB3353">
        <f>IF(AND(data!G3353=2, COUNTIFS(data!A:A, data!A3353, data!G:G, 2) = data!D3353), 1, 0)</f>
        <v>1</v>
      </c>
      <c r="AC3353">
        <f>IF(AB3353=1, data!D3353, "0")</f>
        <v>2</v>
      </c>
    </row>
    <row r="3354" spans="1:29" x14ac:dyDescent="0.25">
      <c r="A3354" s="1">
        <v>369051</v>
      </c>
      <c r="B3354">
        <v>2</v>
      </c>
      <c r="C3354" s="1" t="s">
        <v>3375</v>
      </c>
      <c r="D3354">
        <v>2</v>
      </c>
      <c r="E3354">
        <v>7</v>
      </c>
      <c r="F3354">
        <v>6</v>
      </c>
      <c r="G3354">
        <v>2</v>
      </c>
      <c r="H3354">
        <v>36</v>
      </c>
      <c r="I3354">
        <v>1</v>
      </c>
      <c r="J3354">
        <v>2</v>
      </c>
      <c r="K3354">
        <v>7</v>
      </c>
      <c r="L3354">
        <v>17</v>
      </c>
      <c r="M3354">
        <v>2</v>
      </c>
      <c r="N3354">
        <v>4</v>
      </c>
      <c r="O3354">
        <v>3</v>
      </c>
      <c r="P3354">
        <v>1</v>
      </c>
      <c r="Q3354">
        <v>4.5</v>
      </c>
      <c r="R3354">
        <v>-1</v>
      </c>
      <c r="S3354">
        <v>-2</v>
      </c>
      <c r="T3354">
        <v>-1</v>
      </c>
      <c r="U3354">
        <v>-1</v>
      </c>
      <c r="V3354">
        <v>-1</v>
      </c>
      <c r="W3354">
        <v>-1</v>
      </c>
      <c r="X3354">
        <v>-2</v>
      </c>
      <c r="Y3354">
        <v>-2</v>
      </c>
      <c r="Z3354">
        <f>IF(AND(MIN(data!D3354:'data'!K3354, data!M3354:'data'!Y3354)&gt;=0, IF(data!L3354&lt;0, FALSE, data!L3354&lt;=95),COUNTA(data!D3354:'data'!Y3354)=22), 1, 0)</f>
        <v>0</v>
      </c>
      <c r="AA3354">
        <f>IF(data!D3354=3, IF(COUNTIFS(data!A:A, data!A3354, data!G:G, "&lt;&gt;2")=0, 1, 0), 0)</f>
        <v>0</v>
      </c>
      <c r="AB3354">
        <f>IF(AND(data!G3354=2, COUNTIFS(data!A:A, data!A3354, data!G:G, 2) = data!D3354), 1, 0)</f>
        <v>1</v>
      </c>
      <c r="AC3354">
        <f>IF(AB3354=1, data!D3354, "0")</f>
        <v>2</v>
      </c>
    </row>
    <row r="3355" spans="1:29" x14ac:dyDescent="0.25">
      <c r="A3355" s="1">
        <v>369151</v>
      </c>
      <c r="B3355">
        <v>1</v>
      </c>
      <c r="C3355" s="1" t="s">
        <v>3376</v>
      </c>
      <c r="D3355">
        <v>1</v>
      </c>
      <c r="E3355">
        <v>7</v>
      </c>
      <c r="F3355">
        <v>6</v>
      </c>
      <c r="G3355">
        <v>1</v>
      </c>
      <c r="H3355">
        <v>74</v>
      </c>
      <c r="I3355">
        <v>1</v>
      </c>
      <c r="J3355">
        <v>1</v>
      </c>
      <c r="K3355">
        <v>-1</v>
      </c>
      <c r="L3355">
        <v>97</v>
      </c>
      <c r="M3355">
        <v>2</v>
      </c>
      <c r="N3355">
        <v>1</v>
      </c>
      <c r="O3355">
        <v>5</v>
      </c>
      <c r="P3355">
        <v>1</v>
      </c>
      <c r="Q3355">
        <v>3</v>
      </c>
      <c r="R3355">
        <v>-1</v>
      </c>
      <c r="S3355">
        <v>-2</v>
      </c>
      <c r="T3355">
        <v>-1</v>
      </c>
      <c r="U3355">
        <v>-1</v>
      </c>
      <c r="V3355">
        <v>-1</v>
      </c>
      <c r="W3355">
        <v>-1</v>
      </c>
      <c r="X3355">
        <v>-2</v>
      </c>
      <c r="Y3355">
        <v>-2</v>
      </c>
      <c r="Z3355">
        <f>IF(AND(MIN(data!D3355:'data'!K3355, data!M3355:'data'!Y3355)&gt;=0, IF(data!L3355&lt;0, FALSE, data!L3355&lt;=95),COUNTA(data!D3355:'data'!Y3355)=22), 1, 0)</f>
        <v>0</v>
      </c>
      <c r="AA3355">
        <f>IF(data!D3355=3, IF(COUNTIFS(data!A:A, data!A3355, data!G:G, "&lt;&gt;2")=0, 1, 0), 0)</f>
        <v>0</v>
      </c>
      <c r="AB3355">
        <f>IF(AND(data!G3355=2, COUNTIFS(data!A:A, data!A3355, data!G:G, 2) = data!D3355), 1, 0)</f>
        <v>0</v>
      </c>
      <c r="AC3355" t="str">
        <f>IF(AB3355=1, data!D3355, "0")</f>
        <v>0</v>
      </c>
    </row>
    <row r="3356" spans="1:29" x14ac:dyDescent="0.25">
      <c r="A3356" s="1">
        <v>369181</v>
      </c>
      <c r="B3356">
        <v>1</v>
      </c>
      <c r="C3356" s="1" t="s">
        <v>3377</v>
      </c>
      <c r="D3356">
        <v>3</v>
      </c>
      <c r="E3356">
        <v>7</v>
      </c>
      <c r="F3356">
        <v>6</v>
      </c>
      <c r="G3356">
        <v>1</v>
      </c>
      <c r="H3356">
        <v>25</v>
      </c>
      <c r="I3356">
        <v>2</v>
      </c>
      <c r="J3356">
        <v>5</v>
      </c>
      <c r="K3356">
        <v>2</v>
      </c>
      <c r="L3356">
        <v>5</v>
      </c>
      <c r="M3356">
        <v>2</v>
      </c>
      <c r="N3356">
        <v>1</v>
      </c>
      <c r="O3356">
        <v>5</v>
      </c>
      <c r="P3356">
        <v>2</v>
      </c>
      <c r="Q3356">
        <v>0</v>
      </c>
      <c r="R3356">
        <v>-1</v>
      </c>
      <c r="S3356">
        <v>0</v>
      </c>
      <c r="T3356">
        <v>180.5</v>
      </c>
      <c r="U3356">
        <v>97.3</v>
      </c>
      <c r="V3356">
        <v>29.864999999999998</v>
      </c>
      <c r="W3356">
        <v>0.93100000000000005</v>
      </c>
      <c r="X3356">
        <v>1</v>
      </c>
      <c r="Y3356">
        <v>1</v>
      </c>
      <c r="Z3356">
        <f>IF(AND(MIN(data!D3356:'data'!K3356, data!M3356:'data'!Y3356)&gt;=0, IF(data!L3356&lt;0, FALSE, data!L3356&lt;=95),COUNTA(data!D3356:'data'!Y3356)=22), 1, 0)</f>
        <v>0</v>
      </c>
      <c r="AA3356">
        <f>IF(data!D3356=3, IF(COUNTIFS(data!A:A, data!A3356, data!G:G, "&lt;&gt;2")=0, 1, 0), 0)</f>
        <v>0</v>
      </c>
      <c r="AB3356">
        <f>IF(AND(data!G3356=2, COUNTIFS(data!A:A, data!A3356, data!G:G, 2) = data!D3356), 1, 0)</f>
        <v>0</v>
      </c>
      <c r="AC3356" t="str">
        <f>IF(AB3356=1, data!D3356, "0")</f>
        <v>0</v>
      </c>
    </row>
    <row r="3357" spans="1:29" x14ac:dyDescent="0.25">
      <c r="A3357" s="1">
        <v>369181</v>
      </c>
      <c r="B3357">
        <v>2</v>
      </c>
      <c r="C3357" s="1" t="s">
        <v>3378</v>
      </c>
      <c r="D3357">
        <v>3</v>
      </c>
      <c r="E3357">
        <v>7</v>
      </c>
      <c r="F3357">
        <v>6</v>
      </c>
      <c r="G3357">
        <v>2</v>
      </c>
      <c r="H3357">
        <v>28</v>
      </c>
      <c r="I3357">
        <v>2</v>
      </c>
      <c r="J3357">
        <v>5</v>
      </c>
      <c r="K3357">
        <v>7</v>
      </c>
      <c r="L3357">
        <v>5</v>
      </c>
      <c r="M3357">
        <v>3</v>
      </c>
      <c r="N3357">
        <v>1</v>
      </c>
      <c r="O3357">
        <v>5</v>
      </c>
      <c r="P3357">
        <v>2</v>
      </c>
      <c r="Q3357">
        <v>0</v>
      </c>
      <c r="R3357">
        <v>-1</v>
      </c>
      <c r="S3357">
        <v>0</v>
      </c>
      <c r="T3357">
        <v>150.19999999999999</v>
      </c>
      <c r="U3357">
        <v>60</v>
      </c>
      <c r="V3357">
        <v>26.596</v>
      </c>
      <c r="W3357">
        <v>0.79200000000000004</v>
      </c>
      <c r="X3357">
        <v>1</v>
      </c>
      <c r="Y3357">
        <v>1</v>
      </c>
      <c r="Z3357">
        <f>IF(AND(MIN(data!D3357:'data'!K3357, data!M3357:'data'!Y3357)&gt;=0, IF(data!L3357&lt;0, FALSE, data!L3357&lt;=95),COUNTA(data!D3357:'data'!Y3357)=22), 1, 0)</f>
        <v>0</v>
      </c>
      <c r="AA3357">
        <f>IF(data!D3357=3, IF(COUNTIFS(data!A:A, data!A3357, data!G:G, "&lt;&gt;2")=0, 1, 0), 0)</f>
        <v>0</v>
      </c>
      <c r="AB3357">
        <f>IF(AND(data!G3357=2, COUNTIFS(data!A:A, data!A3357, data!G:G, 2) = data!D3357), 1, 0)</f>
        <v>0</v>
      </c>
      <c r="AC3357" t="str">
        <f>IF(AB3357=1, data!D3357, "0")</f>
        <v>0</v>
      </c>
    </row>
    <row r="3358" spans="1:29" x14ac:dyDescent="0.25">
      <c r="A3358" s="1">
        <v>369181</v>
      </c>
      <c r="B3358">
        <v>3</v>
      </c>
      <c r="C3358" s="1" t="s">
        <v>3379</v>
      </c>
      <c r="D3358">
        <v>3</v>
      </c>
      <c r="E3358">
        <v>7</v>
      </c>
      <c r="F3358">
        <v>6</v>
      </c>
      <c r="G3358">
        <v>1</v>
      </c>
      <c r="H3358">
        <v>3</v>
      </c>
      <c r="I3358">
        <v>-1</v>
      </c>
      <c r="J3358">
        <v>5</v>
      </c>
      <c r="K3358">
        <v>-1</v>
      </c>
      <c r="L3358">
        <v>5</v>
      </c>
      <c r="M3358">
        <v>3</v>
      </c>
      <c r="N3358">
        <v>-1</v>
      </c>
      <c r="O3358">
        <v>-1</v>
      </c>
      <c r="P3358">
        <v>-1</v>
      </c>
      <c r="Q3358">
        <v>-1</v>
      </c>
      <c r="R3358">
        <v>-1</v>
      </c>
      <c r="S3358">
        <v>-2</v>
      </c>
      <c r="T3358">
        <v>98.5</v>
      </c>
      <c r="U3358">
        <v>18.5</v>
      </c>
      <c r="V3358">
        <v>19.068000000000001</v>
      </c>
      <c r="W3358">
        <v>-1</v>
      </c>
      <c r="X3358">
        <v>-2</v>
      </c>
      <c r="Y3358">
        <v>-2</v>
      </c>
      <c r="Z3358">
        <f>IF(AND(MIN(data!D3358:'data'!K3358, data!M3358:'data'!Y3358)&gt;=0, IF(data!L3358&lt;0, FALSE, data!L3358&lt;=95),COUNTA(data!D3358:'data'!Y3358)=22), 1, 0)</f>
        <v>0</v>
      </c>
      <c r="AA3358">
        <f>IF(data!D3358=3, IF(COUNTIFS(data!A:A, data!A3358, data!G:G, "&lt;&gt;2")=0, 1, 0), 0)</f>
        <v>0</v>
      </c>
      <c r="AB3358">
        <f>IF(AND(data!G3358=2, COUNTIFS(data!A:A, data!A3358, data!G:G, 2) = data!D3358), 1, 0)</f>
        <v>0</v>
      </c>
      <c r="AC3358" t="str">
        <f>IF(AB3358=1, data!D3358, "0")</f>
        <v>0</v>
      </c>
    </row>
    <row r="3359" spans="1:29" x14ac:dyDescent="0.25">
      <c r="A3359" s="1">
        <v>369201</v>
      </c>
      <c r="B3359">
        <v>1</v>
      </c>
      <c r="C3359" s="1" t="s">
        <v>3380</v>
      </c>
      <c r="D3359">
        <v>1</v>
      </c>
      <c r="E3359">
        <v>7</v>
      </c>
      <c r="F3359">
        <v>6</v>
      </c>
      <c r="G3359">
        <v>1</v>
      </c>
      <c r="H3359">
        <v>81</v>
      </c>
      <c r="I3359">
        <v>5</v>
      </c>
      <c r="J3359">
        <v>1</v>
      </c>
      <c r="K3359">
        <v>7</v>
      </c>
      <c r="L3359">
        <v>97</v>
      </c>
      <c r="M3359">
        <v>2</v>
      </c>
      <c r="N3359">
        <v>2</v>
      </c>
      <c r="O3359">
        <v>5</v>
      </c>
      <c r="P3359">
        <v>1</v>
      </c>
      <c r="Q3359">
        <v>0.317</v>
      </c>
      <c r="R3359">
        <v>-1</v>
      </c>
      <c r="S3359">
        <v>0</v>
      </c>
      <c r="T3359">
        <v>-1</v>
      </c>
      <c r="U3359">
        <v>-1</v>
      </c>
      <c r="V3359">
        <v>-1</v>
      </c>
      <c r="W3359">
        <v>-1</v>
      </c>
      <c r="X3359">
        <v>1</v>
      </c>
      <c r="Y3359">
        <v>1</v>
      </c>
      <c r="Z3359">
        <f>IF(AND(MIN(data!D3359:'data'!K3359, data!M3359:'data'!Y3359)&gt;=0, IF(data!L3359&lt;0, FALSE, data!L3359&lt;=95),COUNTA(data!D3359:'data'!Y3359)=22), 1, 0)</f>
        <v>0</v>
      </c>
      <c r="AA3359">
        <f>IF(data!D3359=3, IF(COUNTIFS(data!A:A, data!A3359, data!G:G, "&lt;&gt;2")=0, 1, 0), 0)</f>
        <v>0</v>
      </c>
      <c r="AB3359">
        <f>IF(AND(data!G3359=2, COUNTIFS(data!A:A, data!A3359, data!G:G, 2) = data!D3359), 1, 0)</f>
        <v>0</v>
      </c>
      <c r="AC3359" t="str">
        <f>IF(AB3359=1, data!D3359, "0")</f>
        <v>0</v>
      </c>
    </row>
    <row r="3360" spans="1:29" x14ac:dyDescent="0.25">
      <c r="A3360" s="1">
        <v>369251</v>
      </c>
      <c r="B3360">
        <v>1</v>
      </c>
      <c r="C3360" s="1" t="s">
        <v>3381</v>
      </c>
      <c r="D3360">
        <v>1</v>
      </c>
      <c r="E3360">
        <v>7</v>
      </c>
      <c r="F3360">
        <v>6</v>
      </c>
      <c r="G3360">
        <v>1</v>
      </c>
      <c r="H3360">
        <v>65</v>
      </c>
      <c r="I3360">
        <v>2</v>
      </c>
      <c r="J3360">
        <v>1</v>
      </c>
      <c r="K3360">
        <v>4</v>
      </c>
      <c r="L3360">
        <v>97</v>
      </c>
      <c r="M3360">
        <v>2</v>
      </c>
      <c r="N3360">
        <v>1</v>
      </c>
      <c r="O3360">
        <v>5</v>
      </c>
      <c r="P3360">
        <v>1</v>
      </c>
      <c r="Q3360">
        <v>7.3879999999999999</v>
      </c>
      <c r="R3360">
        <v>-1</v>
      </c>
      <c r="S3360">
        <v>5</v>
      </c>
      <c r="T3360">
        <v>164.3</v>
      </c>
      <c r="U3360">
        <v>82.2</v>
      </c>
      <c r="V3360">
        <v>30.451000000000001</v>
      </c>
      <c r="W3360">
        <v>0.85899999999999999</v>
      </c>
      <c r="X3360">
        <v>2</v>
      </c>
      <c r="Y3360">
        <v>1</v>
      </c>
      <c r="Z3360">
        <f>IF(AND(MIN(data!D3360:'data'!K3360, data!M3360:'data'!Y3360)&gt;=0, IF(data!L3360&lt;0, FALSE, data!L3360&lt;=95),COUNTA(data!D3360:'data'!Y3360)=22), 1, 0)</f>
        <v>0</v>
      </c>
      <c r="AA3360">
        <f>IF(data!D3360=3, IF(COUNTIFS(data!A:A, data!A3360, data!G:G, "&lt;&gt;2")=0, 1, 0), 0)</f>
        <v>0</v>
      </c>
      <c r="AB3360">
        <f>IF(AND(data!G3360=2, COUNTIFS(data!A:A, data!A3360, data!G:G, 2) = data!D3360), 1, 0)</f>
        <v>0</v>
      </c>
      <c r="AC3360" t="str">
        <f>IF(AB3360=1, data!D3360, "0")</f>
        <v>0</v>
      </c>
    </row>
    <row r="3361" spans="1:29" x14ac:dyDescent="0.25">
      <c r="A3361" s="1">
        <v>369271</v>
      </c>
      <c r="B3361">
        <v>1</v>
      </c>
      <c r="C3361" s="1" t="s">
        <v>3382</v>
      </c>
      <c r="D3361">
        <v>1</v>
      </c>
      <c r="E3361">
        <v>7</v>
      </c>
      <c r="F3361">
        <v>6</v>
      </c>
      <c r="G3361">
        <v>2</v>
      </c>
      <c r="H3361">
        <v>61</v>
      </c>
      <c r="I3361">
        <v>1</v>
      </c>
      <c r="J3361">
        <v>1</v>
      </c>
      <c r="K3361">
        <v>7</v>
      </c>
      <c r="L3361">
        <v>6</v>
      </c>
      <c r="M3361">
        <v>3</v>
      </c>
      <c r="N3361">
        <v>1</v>
      </c>
      <c r="O3361">
        <v>5</v>
      </c>
      <c r="P3361">
        <v>2</v>
      </c>
      <c r="Q3361">
        <v>0</v>
      </c>
      <c r="R3361">
        <v>-1</v>
      </c>
      <c r="S3361">
        <v>-2</v>
      </c>
      <c r="T3361">
        <v>-1</v>
      </c>
      <c r="U3361">
        <v>-1</v>
      </c>
      <c r="V3361">
        <v>-1</v>
      </c>
      <c r="W3361">
        <v>-1</v>
      </c>
      <c r="X3361">
        <v>-2</v>
      </c>
      <c r="Y3361">
        <v>-2</v>
      </c>
      <c r="Z3361">
        <f>IF(AND(MIN(data!D3361:'data'!K3361, data!M3361:'data'!Y3361)&gt;=0, IF(data!L3361&lt;0, FALSE, data!L3361&lt;=95),COUNTA(data!D3361:'data'!Y3361)=22), 1, 0)</f>
        <v>0</v>
      </c>
      <c r="AA3361">
        <f>IF(data!D3361=3, IF(COUNTIFS(data!A:A, data!A3361, data!G:G, "&lt;&gt;2")=0, 1, 0), 0)</f>
        <v>0</v>
      </c>
      <c r="AB3361">
        <f>IF(AND(data!G3361=2, COUNTIFS(data!A:A, data!A3361, data!G:G, 2) = data!D3361), 1, 0)</f>
        <v>1</v>
      </c>
      <c r="AC3361">
        <f>IF(AB3361=1, data!D3361, "0")</f>
        <v>1</v>
      </c>
    </row>
    <row r="3362" spans="1:29" x14ac:dyDescent="0.25">
      <c r="A3362" s="1">
        <v>369351</v>
      </c>
      <c r="B3362">
        <v>1</v>
      </c>
      <c r="C3362" s="1" t="s">
        <v>3383</v>
      </c>
      <c r="D3362">
        <v>2</v>
      </c>
      <c r="E3362">
        <v>7</v>
      </c>
      <c r="F3362">
        <v>6</v>
      </c>
      <c r="G3362">
        <v>2</v>
      </c>
      <c r="H3362">
        <v>32</v>
      </c>
      <c r="I3362">
        <v>1</v>
      </c>
      <c r="J3362">
        <v>1</v>
      </c>
      <c r="K3362">
        <v>3</v>
      </c>
      <c r="L3362">
        <v>6</v>
      </c>
      <c r="M3362">
        <v>3</v>
      </c>
      <c r="N3362">
        <v>4</v>
      </c>
      <c r="O3362">
        <v>3</v>
      </c>
      <c r="P3362">
        <v>1</v>
      </c>
      <c r="Q3362">
        <v>5.25</v>
      </c>
      <c r="R3362">
        <v>-1</v>
      </c>
      <c r="S3362">
        <v>12</v>
      </c>
      <c r="T3362">
        <v>161.5</v>
      </c>
      <c r="U3362">
        <v>51</v>
      </c>
      <c r="V3362">
        <v>19.553999999999998</v>
      </c>
      <c r="W3362">
        <v>0.74099999999999999</v>
      </c>
      <c r="X3362">
        <v>2</v>
      </c>
      <c r="Y3362">
        <v>1</v>
      </c>
      <c r="Z3362">
        <f>IF(AND(MIN(data!D3362:'data'!K3362, data!M3362:'data'!Y3362)&gt;=0, IF(data!L3362&lt;0, FALSE, data!L3362&lt;=95),COUNTA(data!D3362:'data'!Y3362)=22), 1, 0)</f>
        <v>0</v>
      </c>
      <c r="AA3362">
        <f>IF(data!D3362=3, IF(COUNTIFS(data!A:A, data!A3362, data!G:G, "&lt;&gt;2")=0, 1, 0), 0)</f>
        <v>0</v>
      </c>
      <c r="AB3362">
        <f>IF(AND(data!G3362=2, COUNTIFS(data!A:A, data!A3362, data!G:G, 2) = data!D3362), 1, 0)</f>
        <v>1</v>
      </c>
      <c r="AC3362">
        <f>IF(AB3362=1, data!D3362, "0")</f>
        <v>2</v>
      </c>
    </row>
    <row r="3363" spans="1:29" x14ac:dyDescent="0.25">
      <c r="A3363" s="1">
        <v>369351</v>
      </c>
      <c r="B3363">
        <v>2</v>
      </c>
      <c r="C3363" s="1" t="s">
        <v>3384</v>
      </c>
      <c r="D3363">
        <v>2</v>
      </c>
      <c r="E3363">
        <v>7</v>
      </c>
      <c r="F3363">
        <v>6</v>
      </c>
      <c r="G3363">
        <v>2</v>
      </c>
      <c r="H3363">
        <v>8</v>
      </c>
      <c r="I3363">
        <v>-1</v>
      </c>
      <c r="J3363">
        <v>1</v>
      </c>
      <c r="K3363">
        <v>-1</v>
      </c>
      <c r="L3363">
        <v>6</v>
      </c>
      <c r="M3363">
        <v>2</v>
      </c>
      <c r="N3363">
        <v>-1</v>
      </c>
      <c r="O3363">
        <v>-1</v>
      </c>
      <c r="P3363">
        <v>-1</v>
      </c>
      <c r="Q3363">
        <v>-1</v>
      </c>
      <c r="R3363">
        <v>-1</v>
      </c>
      <c r="S3363">
        <v>-2</v>
      </c>
      <c r="T3363">
        <v>133.69999999999999</v>
      </c>
      <c r="U3363">
        <v>36.700000000000003</v>
      </c>
      <c r="V3363">
        <v>20.530999999999999</v>
      </c>
      <c r="W3363">
        <v>-1</v>
      </c>
      <c r="X3363">
        <v>1</v>
      </c>
      <c r="Y3363">
        <v>3</v>
      </c>
      <c r="Z3363">
        <f>IF(AND(MIN(data!D3363:'data'!K3363, data!M3363:'data'!Y3363)&gt;=0, IF(data!L3363&lt;0, FALSE, data!L3363&lt;=95),COUNTA(data!D3363:'data'!Y3363)=22), 1, 0)</f>
        <v>0</v>
      </c>
      <c r="AA3363">
        <f>IF(data!D3363=3, IF(COUNTIFS(data!A:A, data!A3363, data!G:G, "&lt;&gt;2")=0, 1, 0), 0)</f>
        <v>0</v>
      </c>
      <c r="AB3363">
        <f>IF(AND(data!G3363=2, COUNTIFS(data!A:A, data!A3363, data!G:G, 2) = data!D3363), 1, 0)</f>
        <v>1</v>
      </c>
      <c r="AC3363">
        <f>IF(AB3363=1, data!D3363, "0")</f>
        <v>2</v>
      </c>
    </row>
    <row r="3364" spans="1:29" x14ac:dyDescent="0.25">
      <c r="A3364" s="1">
        <v>369371</v>
      </c>
      <c r="B3364">
        <v>1</v>
      </c>
      <c r="C3364" s="1" t="s">
        <v>3385</v>
      </c>
      <c r="D3364">
        <v>1</v>
      </c>
      <c r="E3364">
        <v>7</v>
      </c>
      <c r="F3364">
        <v>6</v>
      </c>
      <c r="G3364">
        <v>2</v>
      </c>
      <c r="H3364">
        <v>81</v>
      </c>
      <c r="I3364">
        <v>5</v>
      </c>
      <c r="J3364">
        <v>1</v>
      </c>
      <c r="K3364">
        <v>7</v>
      </c>
      <c r="L3364">
        <v>1</v>
      </c>
      <c r="M3364">
        <v>3</v>
      </c>
      <c r="N3364">
        <v>1</v>
      </c>
      <c r="O3364">
        <v>5</v>
      </c>
      <c r="P3364">
        <v>2</v>
      </c>
      <c r="Q3364">
        <v>0</v>
      </c>
      <c r="R3364">
        <v>-1</v>
      </c>
      <c r="S3364">
        <v>-2</v>
      </c>
      <c r="T3364">
        <v>-1</v>
      </c>
      <c r="U3364">
        <v>-1</v>
      </c>
      <c r="V3364">
        <v>-1</v>
      </c>
      <c r="W3364">
        <v>-1</v>
      </c>
      <c r="X3364">
        <v>-2</v>
      </c>
      <c r="Y3364">
        <v>-2</v>
      </c>
      <c r="Z3364">
        <f>IF(AND(MIN(data!D3364:'data'!K3364, data!M3364:'data'!Y3364)&gt;=0, IF(data!L3364&lt;0, FALSE, data!L3364&lt;=95),COUNTA(data!D3364:'data'!Y3364)=22), 1, 0)</f>
        <v>0</v>
      </c>
      <c r="AA3364">
        <f>IF(data!D3364=3, IF(COUNTIFS(data!A:A, data!A3364, data!G:G, "&lt;&gt;2")=0, 1, 0), 0)</f>
        <v>0</v>
      </c>
      <c r="AB3364">
        <f>IF(AND(data!G3364=2, COUNTIFS(data!A:A, data!A3364, data!G:G, 2) = data!D3364), 1, 0)</f>
        <v>1</v>
      </c>
      <c r="AC3364">
        <f>IF(AB3364=1, data!D3364, "0")</f>
        <v>1</v>
      </c>
    </row>
    <row r="3365" spans="1:29" x14ac:dyDescent="0.25">
      <c r="A3365" s="1">
        <v>370051</v>
      </c>
      <c r="B3365">
        <v>1</v>
      </c>
      <c r="C3365" s="1" t="s">
        <v>3386</v>
      </c>
      <c r="D3365">
        <v>3</v>
      </c>
      <c r="E3365">
        <v>4</v>
      </c>
      <c r="F3365">
        <v>25</v>
      </c>
      <c r="G3365">
        <v>1</v>
      </c>
      <c r="H3365">
        <v>39</v>
      </c>
      <c r="I3365">
        <v>2</v>
      </c>
      <c r="J3365">
        <v>1</v>
      </c>
      <c r="K3365">
        <v>7</v>
      </c>
      <c r="L3365">
        <v>16</v>
      </c>
      <c r="M3365">
        <v>3</v>
      </c>
      <c r="N3365">
        <v>4</v>
      </c>
      <c r="O3365">
        <v>3</v>
      </c>
      <c r="P3365">
        <v>1</v>
      </c>
      <c r="Q3365">
        <v>-9</v>
      </c>
      <c r="R3365">
        <v>-1</v>
      </c>
      <c r="S3365">
        <v>0</v>
      </c>
      <c r="T3365">
        <v>181.3</v>
      </c>
      <c r="U3365">
        <v>105.4</v>
      </c>
      <c r="V3365">
        <v>32.066000000000003</v>
      </c>
      <c r="W3365">
        <v>1.02</v>
      </c>
      <c r="X3365">
        <v>2</v>
      </c>
      <c r="Y3365">
        <v>3</v>
      </c>
      <c r="Z3365">
        <f>IF(AND(MIN(data!D3365:'data'!K3365, data!M3365:'data'!Y3365)&gt;=0, IF(data!L3365&lt;0, FALSE, data!L3365&lt;=95),COUNTA(data!D3365:'data'!Y3365)=22), 1, 0)</f>
        <v>0</v>
      </c>
      <c r="AA3365">
        <f>IF(data!D3365=3, IF(COUNTIFS(data!A:A, data!A3365, data!G:G, "&lt;&gt;2")=0, 1, 0), 0)</f>
        <v>0</v>
      </c>
      <c r="AB3365">
        <f>IF(AND(data!G3365=2, COUNTIFS(data!A:A, data!A3365, data!G:G, 2) = data!D3365), 1, 0)</f>
        <v>0</v>
      </c>
      <c r="AC3365" t="str">
        <f>IF(AB3365=1, data!D3365, "0")</f>
        <v>0</v>
      </c>
    </row>
    <row r="3366" spans="1:29" x14ac:dyDescent="0.25">
      <c r="A3366" s="1">
        <v>370051</v>
      </c>
      <c r="B3366">
        <v>2</v>
      </c>
      <c r="C3366" s="1" t="s">
        <v>3387</v>
      </c>
      <c r="D3366">
        <v>3</v>
      </c>
      <c r="E3366">
        <v>4</v>
      </c>
      <c r="F3366">
        <v>25</v>
      </c>
      <c r="G3366">
        <v>2</v>
      </c>
      <c r="H3366">
        <v>48</v>
      </c>
      <c r="I3366">
        <v>2</v>
      </c>
      <c r="J3366">
        <v>1</v>
      </c>
      <c r="K3366">
        <v>4</v>
      </c>
      <c r="L3366">
        <v>16</v>
      </c>
      <c r="M3366">
        <v>2</v>
      </c>
      <c r="N3366">
        <v>4</v>
      </c>
      <c r="O3366">
        <v>2</v>
      </c>
      <c r="P3366">
        <v>1</v>
      </c>
      <c r="Q3366">
        <v>1.268</v>
      </c>
      <c r="R3366">
        <v>-1</v>
      </c>
      <c r="S3366">
        <v>0</v>
      </c>
      <c r="T3366">
        <v>154</v>
      </c>
      <c r="U3366">
        <v>67.900000000000006</v>
      </c>
      <c r="V3366">
        <v>28.63</v>
      </c>
      <c r="W3366">
        <v>0.86099999999999999</v>
      </c>
      <c r="X3366">
        <v>2</v>
      </c>
      <c r="Y3366">
        <v>1</v>
      </c>
      <c r="Z3366">
        <f>IF(AND(MIN(data!D3366:'data'!K3366, data!M3366:'data'!Y3366)&gt;=0, IF(data!L3366&lt;0, FALSE, data!L3366&lt;=95),COUNTA(data!D3366:'data'!Y3366)=22), 1, 0)</f>
        <v>0</v>
      </c>
      <c r="AA3366">
        <f>IF(data!D3366=3, IF(COUNTIFS(data!A:A, data!A3366, data!G:G, "&lt;&gt;2")=0, 1, 0), 0)</f>
        <v>0</v>
      </c>
      <c r="AB3366">
        <f>IF(AND(data!G3366=2, COUNTIFS(data!A:A, data!A3366, data!G:G, 2) = data!D3366), 1, 0)</f>
        <v>0</v>
      </c>
      <c r="AC3366" t="str">
        <f>IF(AB3366=1, data!D3366, "0")</f>
        <v>0</v>
      </c>
    </row>
    <row r="3367" spans="1:29" x14ac:dyDescent="0.25">
      <c r="A3367" s="1">
        <v>370051</v>
      </c>
      <c r="B3367">
        <v>3</v>
      </c>
      <c r="C3367" s="1" t="s">
        <v>3388</v>
      </c>
      <c r="D3367">
        <v>3</v>
      </c>
      <c r="E3367">
        <v>4</v>
      </c>
      <c r="F3367">
        <v>25</v>
      </c>
      <c r="G3367">
        <v>1</v>
      </c>
      <c r="H3367">
        <v>9</v>
      </c>
      <c r="I3367">
        <v>-1</v>
      </c>
      <c r="J3367">
        <v>1</v>
      </c>
      <c r="K3367">
        <v>-1</v>
      </c>
      <c r="L3367">
        <v>16</v>
      </c>
      <c r="M3367">
        <v>1</v>
      </c>
      <c r="N3367">
        <v>-1</v>
      </c>
      <c r="O3367">
        <v>-1</v>
      </c>
      <c r="P3367">
        <v>-1</v>
      </c>
      <c r="Q3367">
        <v>-1</v>
      </c>
      <c r="R3367">
        <v>-1</v>
      </c>
      <c r="S3367">
        <v>-2</v>
      </c>
      <c r="T3367">
        <v>142</v>
      </c>
      <c r="U3367">
        <v>-1</v>
      </c>
      <c r="V3367">
        <v>-1</v>
      </c>
      <c r="W3367">
        <v>-1</v>
      </c>
      <c r="X3367">
        <v>1</v>
      </c>
      <c r="Y3367">
        <v>3</v>
      </c>
      <c r="Z3367">
        <f>IF(AND(MIN(data!D3367:'data'!K3367, data!M3367:'data'!Y3367)&gt;=0, IF(data!L3367&lt;0, FALSE, data!L3367&lt;=95),COUNTA(data!D3367:'data'!Y3367)=22), 1, 0)</f>
        <v>0</v>
      </c>
      <c r="AA3367">
        <f>IF(data!D3367=3, IF(COUNTIFS(data!A:A, data!A3367, data!G:G, "&lt;&gt;2")=0, 1, 0), 0)</f>
        <v>0</v>
      </c>
      <c r="AB3367">
        <f>IF(AND(data!G3367=2, COUNTIFS(data!A:A, data!A3367, data!G:G, 2) = data!D3367), 1, 0)</f>
        <v>0</v>
      </c>
      <c r="AC3367" t="str">
        <f>IF(AB3367=1, data!D3367, "0")</f>
        <v>0</v>
      </c>
    </row>
    <row r="3368" spans="1:29" x14ac:dyDescent="0.25">
      <c r="A3368" s="1">
        <v>370151</v>
      </c>
      <c r="B3368">
        <v>1</v>
      </c>
      <c r="C3368" s="1" t="s">
        <v>3389</v>
      </c>
      <c r="D3368">
        <v>2</v>
      </c>
      <c r="E3368">
        <v>4</v>
      </c>
      <c r="F3368">
        <v>25</v>
      </c>
      <c r="G3368">
        <v>2</v>
      </c>
      <c r="H3368">
        <v>28</v>
      </c>
      <c r="I3368">
        <v>1</v>
      </c>
      <c r="J3368">
        <v>2</v>
      </c>
      <c r="K3368">
        <v>1</v>
      </c>
      <c r="L3368">
        <v>10</v>
      </c>
      <c r="M3368">
        <v>3</v>
      </c>
      <c r="N3368">
        <v>4</v>
      </c>
      <c r="O3368">
        <v>2</v>
      </c>
      <c r="P3368">
        <v>2</v>
      </c>
      <c r="Q3368">
        <v>0</v>
      </c>
      <c r="R3368">
        <v>-1</v>
      </c>
      <c r="S3368">
        <v>1</v>
      </c>
      <c r="T3368">
        <v>172.5</v>
      </c>
      <c r="U3368">
        <v>-1</v>
      </c>
      <c r="V3368">
        <v>-1</v>
      </c>
      <c r="W3368">
        <v>0.72599999999999998</v>
      </c>
      <c r="X3368">
        <v>3</v>
      </c>
      <c r="Y3368">
        <v>2</v>
      </c>
      <c r="Z3368">
        <f>IF(AND(MIN(data!D3368:'data'!K3368, data!M3368:'data'!Y3368)&gt;=0, IF(data!L3368&lt;0, FALSE, data!L3368&lt;=95),COUNTA(data!D3368:'data'!Y3368)=22), 1, 0)</f>
        <v>0</v>
      </c>
      <c r="AA3368">
        <f>IF(data!D3368=3, IF(COUNTIFS(data!A:A, data!A3368, data!G:G, "&lt;&gt;2")=0, 1, 0), 0)</f>
        <v>0</v>
      </c>
      <c r="AB3368">
        <f>IF(AND(data!G3368=2, COUNTIFS(data!A:A, data!A3368, data!G:G, 2) = data!D3368), 1, 0)</f>
        <v>1</v>
      </c>
      <c r="AC3368">
        <f>IF(AB3368=1, data!D3368, "0")</f>
        <v>2</v>
      </c>
    </row>
    <row r="3369" spans="1:29" x14ac:dyDescent="0.25">
      <c r="A3369" s="1">
        <v>370151</v>
      </c>
      <c r="B3369">
        <v>2</v>
      </c>
      <c r="C3369" s="1" t="s">
        <v>3390</v>
      </c>
      <c r="D3369">
        <v>2</v>
      </c>
      <c r="E3369">
        <v>4</v>
      </c>
      <c r="F3369">
        <v>25</v>
      </c>
      <c r="G3369">
        <v>2</v>
      </c>
      <c r="H3369">
        <v>5</v>
      </c>
      <c r="I3369">
        <v>-1</v>
      </c>
      <c r="J3369">
        <v>2</v>
      </c>
      <c r="K3369">
        <v>-1</v>
      </c>
      <c r="L3369">
        <v>10</v>
      </c>
      <c r="M3369">
        <v>2</v>
      </c>
      <c r="N3369">
        <v>-1</v>
      </c>
      <c r="O3369">
        <v>-1</v>
      </c>
      <c r="P3369">
        <v>-1</v>
      </c>
      <c r="Q3369">
        <v>-1</v>
      </c>
      <c r="R3369">
        <v>-1</v>
      </c>
      <c r="S3369">
        <v>-2</v>
      </c>
      <c r="T3369">
        <v>118</v>
      </c>
      <c r="U3369">
        <v>-1</v>
      </c>
      <c r="V3369">
        <v>-1</v>
      </c>
      <c r="W3369">
        <v>-1</v>
      </c>
      <c r="X3369">
        <v>-2</v>
      </c>
      <c r="Y3369">
        <v>-2</v>
      </c>
      <c r="Z3369">
        <f>IF(AND(MIN(data!D3369:'data'!K3369, data!M3369:'data'!Y3369)&gt;=0, IF(data!L3369&lt;0, FALSE, data!L3369&lt;=95),COUNTA(data!D3369:'data'!Y3369)=22), 1, 0)</f>
        <v>0</v>
      </c>
      <c r="AA3369">
        <f>IF(data!D3369=3, IF(COUNTIFS(data!A:A, data!A3369, data!G:G, "&lt;&gt;2")=0, 1, 0), 0)</f>
        <v>0</v>
      </c>
      <c r="AB3369">
        <f>IF(AND(data!G3369=2, COUNTIFS(data!A:A, data!A3369, data!G:G, 2) = data!D3369), 1, 0)</f>
        <v>1</v>
      </c>
      <c r="AC3369">
        <f>IF(AB3369=1, data!D3369, "0")</f>
        <v>2</v>
      </c>
    </row>
    <row r="3370" spans="1:29" x14ac:dyDescent="0.25">
      <c r="A3370" s="1">
        <v>370181</v>
      </c>
      <c r="B3370">
        <v>1</v>
      </c>
      <c r="C3370" s="1" t="s">
        <v>3391</v>
      </c>
      <c r="D3370">
        <v>2</v>
      </c>
      <c r="E3370">
        <v>4</v>
      </c>
      <c r="F3370">
        <v>25</v>
      </c>
      <c r="G3370">
        <v>1</v>
      </c>
      <c r="H3370">
        <v>61</v>
      </c>
      <c r="I3370">
        <v>2</v>
      </c>
      <c r="J3370">
        <v>1</v>
      </c>
      <c r="K3370">
        <v>4</v>
      </c>
      <c r="L3370">
        <v>13</v>
      </c>
      <c r="M3370">
        <v>2</v>
      </c>
      <c r="N3370">
        <v>3</v>
      </c>
      <c r="O3370">
        <v>5</v>
      </c>
      <c r="P3370">
        <v>1</v>
      </c>
      <c r="Q3370">
        <v>0.46</v>
      </c>
      <c r="R3370">
        <v>-1</v>
      </c>
      <c r="S3370">
        <v>-9</v>
      </c>
      <c r="T3370">
        <v>175.1</v>
      </c>
      <c r="U3370">
        <v>83.2</v>
      </c>
      <c r="V3370">
        <v>27.135999999999999</v>
      </c>
      <c r="W3370">
        <v>0.92600000000000005</v>
      </c>
      <c r="X3370">
        <v>2</v>
      </c>
      <c r="Y3370">
        <v>1</v>
      </c>
      <c r="Z3370">
        <f>IF(AND(MIN(data!D3370:'data'!K3370, data!M3370:'data'!Y3370)&gt;=0, IF(data!L3370&lt;0, FALSE, data!L3370&lt;=95),COUNTA(data!D3370:'data'!Y3370)=22), 1, 0)</f>
        <v>0</v>
      </c>
      <c r="AA3370">
        <f>IF(data!D3370=3, IF(COUNTIFS(data!A:A, data!A3370, data!G:G, "&lt;&gt;2")=0, 1, 0), 0)</f>
        <v>0</v>
      </c>
      <c r="AB3370">
        <f>IF(AND(data!G3370=2, COUNTIFS(data!A:A, data!A3370, data!G:G, 2) = data!D3370), 1, 0)</f>
        <v>0</v>
      </c>
      <c r="AC3370" t="str">
        <f>IF(AB3370=1, data!D3370, "0")</f>
        <v>0</v>
      </c>
    </row>
    <row r="3371" spans="1:29" x14ac:dyDescent="0.25">
      <c r="A3371" s="1">
        <v>370181</v>
      </c>
      <c r="B3371">
        <v>2</v>
      </c>
      <c r="C3371" s="1" t="s">
        <v>3392</v>
      </c>
      <c r="D3371">
        <v>2</v>
      </c>
      <c r="E3371">
        <v>4</v>
      </c>
      <c r="F3371">
        <v>25</v>
      </c>
      <c r="G3371">
        <v>2</v>
      </c>
      <c r="H3371">
        <v>55</v>
      </c>
      <c r="I3371">
        <v>2</v>
      </c>
      <c r="J3371">
        <v>1</v>
      </c>
      <c r="K3371">
        <v>2</v>
      </c>
      <c r="L3371">
        <v>13</v>
      </c>
      <c r="M3371">
        <v>3</v>
      </c>
      <c r="N3371">
        <v>4</v>
      </c>
      <c r="O3371">
        <v>2</v>
      </c>
      <c r="P3371">
        <v>1</v>
      </c>
      <c r="Q3371">
        <v>35</v>
      </c>
      <c r="R3371">
        <v>-1</v>
      </c>
      <c r="S3371">
        <v>0</v>
      </c>
      <c r="T3371">
        <v>162.30000000000001</v>
      </c>
      <c r="U3371">
        <v>82.4</v>
      </c>
      <c r="V3371">
        <v>31.282</v>
      </c>
      <c r="W3371">
        <v>1</v>
      </c>
      <c r="X3371">
        <v>2</v>
      </c>
      <c r="Y3371">
        <v>1</v>
      </c>
      <c r="Z3371">
        <f>IF(AND(MIN(data!D3371:'data'!K3371, data!M3371:'data'!Y3371)&gt;=0, IF(data!L3371&lt;0, FALSE, data!L3371&lt;=95),COUNTA(data!D3371:'data'!Y3371)=22), 1, 0)</f>
        <v>0</v>
      </c>
      <c r="AA3371">
        <f>IF(data!D3371=3, IF(COUNTIFS(data!A:A, data!A3371, data!G:G, "&lt;&gt;2")=0, 1, 0), 0)</f>
        <v>0</v>
      </c>
      <c r="AB3371">
        <f>IF(AND(data!G3371=2, COUNTIFS(data!A:A, data!A3371, data!G:G, 2) = data!D3371), 1, 0)</f>
        <v>0</v>
      </c>
      <c r="AC3371" t="str">
        <f>IF(AB3371=1, data!D3371, "0")</f>
        <v>0</v>
      </c>
    </row>
    <row r="3372" spans="1:29" x14ac:dyDescent="0.25">
      <c r="A3372" s="1">
        <v>370251</v>
      </c>
      <c r="B3372">
        <v>1</v>
      </c>
      <c r="C3372" s="1" t="s">
        <v>3393</v>
      </c>
      <c r="D3372">
        <v>1</v>
      </c>
      <c r="E3372">
        <v>4</v>
      </c>
      <c r="F3372">
        <v>25</v>
      </c>
      <c r="G3372">
        <v>1</v>
      </c>
      <c r="H3372">
        <v>68</v>
      </c>
      <c r="I3372">
        <v>4</v>
      </c>
      <c r="J3372">
        <v>1</v>
      </c>
      <c r="K3372">
        <v>7</v>
      </c>
      <c r="L3372">
        <v>6</v>
      </c>
      <c r="M3372">
        <v>3</v>
      </c>
      <c r="N3372">
        <v>4</v>
      </c>
      <c r="O3372">
        <v>2</v>
      </c>
      <c r="P3372">
        <v>1</v>
      </c>
      <c r="Q3372">
        <v>28.518999999999998</v>
      </c>
      <c r="R3372">
        <v>-1</v>
      </c>
      <c r="S3372">
        <v>0</v>
      </c>
      <c r="T3372">
        <v>175.8</v>
      </c>
      <c r="U3372">
        <v>78.2</v>
      </c>
      <c r="V3372">
        <v>25.303000000000001</v>
      </c>
      <c r="W3372">
        <v>0.91100000000000003</v>
      </c>
      <c r="X3372">
        <v>1</v>
      </c>
      <c r="Y3372">
        <v>3</v>
      </c>
      <c r="Z3372">
        <f>IF(AND(MIN(data!D3372:'data'!K3372, data!M3372:'data'!Y3372)&gt;=0, IF(data!L3372&lt;0, FALSE, data!L3372&lt;=95),COUNTA(data!D3372:'data'!Y3372)=22), 1, 0)</f>
        <v>0</v>
      </c>
      <c r="AA3372">
        <f>IF(data!D3372=3, IF(COUNTIFS(data!A:A, data!A3372, data!G:G, "&lt;&gt;2")=0, 1, 0), 0)</f>
        <v>0</v>
      </c>
      <c r="AB3372">
        <f>IF(AND(data!G3372=2, COUNTIFS(data!A:A, data!A3372, data!G:G, 2) = data!D3372), 1, 0)</f>
        <v>0</v>
      </c>
      <c r="AC3372" t="str">
        <f>IF(AB3372=1, data!D3372, "0")</f>
        <v>0</v>
      </c>
    </row>
    <row r="3373" spans="1:29" x14ac:dyDescent="0.25">
      <c r="A3373" s="1">
        <v>370341</v>
      </c>
      <c r="B3373">
        <v>1</v>
      </c>
      <c r="C3373" s="1" t="s">
        <v>3394</v>
      </c>
      <c r="D3373">
        <v>2</v>
      </c>
      <c r="E3373">
        <v>4</v>
      </c>
      <c r="F3373">
        <v>25</v>
      </c>
      <c r="G3373">
        <v>2</v>
      </c>
      <c r="H3373">
        <v>81</v>
      </c>
      <c r="I3373">
        <v>2</v>
      </c>
      <c r="J3373">
        <v>1</v>
      </c>
      <c r="K3373">
        <v>7</v>
      </c>
      <c r="L3373">
        <v>7</v>
      </c>
      <c r="M3373">
        <v>4</v>
      </c>
      <c r="N3373">
        <v>4</v>
      </c>
      <c r="O3373">
        <v>3</v>
      </c>
      <c r="P3373">
        <v>1</v>
      </c>
      <c r="Q3373">
        <v>14</v>
      </c>
      <c r="R3373">
        <v>-1</v>
      </c>
      <c r="S3373">
        <v>-2</v>
      </c>
      <c r="T3373">
        <v>-1</v>
      </c>
      <c r="U3373">
        <v>80</v>
      </c>
      <c r="V3373">
        <v>-1</v>
      </c>
      <c r="W3373">
        <v>0.81299999999999994</v>
      </c>
      <c r="X3373">
        <v>-2</v>
      </c>
      <c r="Y3373">
        <v>-2</v>
      </c>
      <c r="Z3373">
        <f>IF(AND(MIN(data!D3373:'data'!K3373, data!M3373:'data'!Y3373)&gt;=0, IF(data!L3373&lt;0, FALSE, data!L3373&lt;=95),COUNTA(data!D3373:'data'!Y3373)=22), 1, 0)</f>
        <v>0</v>
      </c>
      <c r="AA3373">
        <f>IF(data!D3373=3, IF(COUNTIFS(data!A:A, data!A3373, data!G:G, "&lt;&gt;2")=0, 1, 0), 0)</f>
        <v>0</v>
      </c>
      <c r="AB3373">
        <f>IF(AND(data!G3373=2, COUNTIFS(data!A:A, data!A3373, data!G:G, 2) = data!D3373), 1, 0)</f>
        <v>0</v>
      </c>
      <c r="AC3373" t="str">
        <f>IF(AB3373=1, data!D3373, "0")</f>
        <v>0</v>
      </c>
    </row>
    <row r="3374" spans="1:29" x14ac:dyDescent="0.25">
      <c r="A3374" s="1">
        <v>370341</v>
      </c>
      <c r="B3374">
        <v>2</v>
      </c>
      <c r="C3374" s="1" t="s">
        <v>3395</v>
      </c>
      <c r="D3374">
        <v>2</v>
      </c>
      <c r="E3374">
        <v>4</v>
      </c>
      <c r="F3374">
        <v>25</v>
      </c>
      <c r="G3374">
        <v>1</v>
      </c>
      <c r="H3374">
        <v>81</v>
      </c>
      <c r="I3374">
        <v>2</v>
      </c>
      <c r="J3374">
        <v>1</v>
      </c>
      <c r="K3374">
        <v>7</v>
      </c>
      <c r="L3374">
        <v>7</v>
      </c>
      <c r="M3374">
        <v>4</v>
      </c>
      <c r="N3374">
        <v>4</v>
      </c>
      <c r="O3374">
        <v>3</v>
      </c>
      <c r="P3374">
        <v>1</v>
      </c>
      <c r="Q3374">
        <v>7.7500000000000098</v>
      </c>
      <c r="R3374">
        <v>-1</v>
      </c>
      <c r="S3374">
        <v>-2</v>
      </c>
      <c r="T3374">
        <v>163.1</v>
      </c>
      <c r="U3374">
        <v>68.400000000000006</v>
      </c>
      <c r="V3374">
        <v>25.713000000000001</v>
      </c>
      <c r="W3374">
        <v>1.0149999999999999</v>
      </c>
      <c r="X3374">
        <v>-2</v>
      </c>
      <c r="Y3374">
        <v>-2</v>
      </c>
      <c r="Z3374">
        <f>IF(AND(MIN(data!D3374:'data'!K3374, data!M3374:'data'!Y3374)&gt;=0, IF(data!L3374&lt;0, FALSE, data!L3374&lt;=95),COUNTA(data!D3374:'data'!Y3374)=22), 1, 0)</f>
        <v>0</v>
      </c>
      <c r="AA3374">
        <f>IF(data!D3374=3, IF(COUNTIFS(data!A:A, data!A3374, data!G:G, "&lt;&gt;2")=0, 1, 0), 0)</f>
        <v>0</v>
      </c>
      <c r="AB3374">
        <f>IF(AND(data!G3374=2, COUNTIFS(data!A:A, data!A3374, data!G:G, 2) = data!D3374), 1, 0)</f>
        <v>0</v>
      </c>
      <c r="AC3374" t="str">
        <f>IF(AB3374=1, data!D3374, "0")</f>
        <v>0</v>
      </c>
    </row>
    <row r="3375" spans="1:29" x14ac:dyDescent="0.25">
      <c r="A3375" s="1">
        <v>370351</v>
      </c>
      <c r="B3375">
        <v>1</v>
      </c>
      <c r="C3375" s="1" t="s">
        <v>3396</v>
      </c>
      <c r="D3375">
        <v>3</v>
      </c>
      <c r="E3375">
        <v>4</v>
      </c>
      <c r="F3375">
        <v>25</v>
      </c>
      <c r="G3375">
        <v>2</v>
      </c>
      <c r="H3375">
        <v>33</v>
      </c>
      <c r="I3375">
        <v>2</v>
      </c>
      <c r="J3375">
        <v>1</v>
      </c>
      <c r="K3375">
        <v>1</v>
      </c>
      <c r="L3375">
        <v>19</v>
      </c>
      <c r="M3375">
        <v>2</v>
      </c>
      <c r="N3375">
        <v>1</v>
      </c>
      <c r="O3375">
        <v>5</v>
      </c>
      <c r="P3375">
        <v>1</v>
      </c>
      <c r="Q3375">
        <v>0.25900000000000001</v>
      </c>
      <c r="R3375">
        <v>-1</v>
      </c>
      <c r="S3375">
        <v>0</v>
      </c>
      <c r="T3375">
        <v>165.4</v>
      </c>
      <c r="U3375">
        <v>-1</v>
      </c>
      <c r="V3375">
        <v>-1</v>
      </c>
      <c r="W3375">
        <v>0.78200000000000003</v>
      </c>
      <c r="X3375">
        <v>2</v>
      </c>
      <c r="Y3375">
        <v>1</v>
      </c>
      <c r="Z3375">
        <f>IF(AND(MIN(data!D3375:'data'!K3375, data!M3375:'data'!Y3375)&gt;=0, IF(data!L3375&lt;0, FALSE, data!L3375&lt;=95),COUNTA(data!D3375:'data'!Y3375)=22), 1, 0)</f>
        <v>0</v>
      </c>
      <c r="AA3375">
        <f>IF(data!D3375=3, IF(COUNTIFS(data!A:A, data!A3375, data!G:G, "&lt;&gt;2")=0, 1, 0), 0)</f>
        <v>0</v>
      </c>
      <c r="AB3375">
        <f>IF(AND(data!G3375=2, COUNTIFS(data!A:A, data!A3375, data!G:G, 2) = data!D3375), 1, 0)</f>
        <v>0</v>
      </c>
      <c r="AC3375" t="str">
        <f>IF(AB3375=1, data!D3375, "0")</f>
        <v>0</v>
      </c>
    </row>
    <row r="3376" spans="1:29" x14ac:dyDescent="0.25">
      <c r="A3376" s="1">
        <v>370351</v>
      </c>
      <c r="B3376">
        <v>2</v>
      </c>
      <c r="C3376" s="1" t="s">
        <v>3397</v>
      </c>
      <c r="D3376">
        <v>3</v>
      </c>
      <c r="E3376">
        <v>4</v>
      </c>
      <c r="F3376">
        <v>25</v>
      </c>
      <c r="G3376">
        <v>1</v>
      </c>
      <c r="H3376">
        <v>33</v>
      </c>
      <c r="I3376">
        <v>2</v>
      </c>
      <c r="J3376">
        <v>1</v>
      </c>
      <c r="K3376">
        <v>4</v>
      </c>
      <c r="L3376">
        <v>19</v>
      </c>
      <c r="M3376">
        <v>1</v>
      </c>
      <c r="N3376">
        <v>1</v>
      </c>
      <c r="O3376">
        <v>5</v>
      </c>
      <c r="P3376">
        <v>1</v>
      </c>
      <c r="Q3376">
        <v>4.2009999999999996</v>
      </c>
      <c r="R3376">
        <v>-1</v>
      </c>
      <c r="S3376">
        <v>1</v>
      </c>
      <c r="T3376">
        <v>173.4</v>
      </c>
      <c r="U3376">
        <v>93.2</v>
      </c>
      <c r="V3376">
        <v>30.997</v>
      </c>
      <c r="W3376">
        <v>0.97199999999999998</v>
      </c>
      <c r="X3376">
        <v>2</v>
      </c>
      <c r="Y3376">
        <v>3</v>
      </c>
      <c r="Z3376">
        <f>IF(AND(MIN(data!D3376:'data'!K3376, data!M3376:'data'!Y3376)&gt;=0, IF(data!L3376&lt;0, FALSE, data!L3376&lt;=95),COUNTA(data!D3376:'data'!Y3376)=22), 1, 0)</f>
        <v>0</v>
      </c>
      <c r="AA3376">
        <f>IF(data!D3376=3, IF(COUNTIFS(data!A:A, data!A3376, data!G:G, "&lt;&gt;2")=0, 1, 0), 0)</f>
        <v>0</v>
      </c>
      <c r="AB3376">
        <f>IF(AND(data!G3376=2, COUNTIFS(data!A:A, data!A3376, data!G:G, 2) = data!D3376), 1, 0)</f>
        <v>0</v>
      </c>
      <c r="AC3376" t="str">
        <f>IF(AB3376=1, data!D3376, "0")</f>
        <v>0</v>
      </c>
    </row>
    <row r="3377" spans="1:29" x14ac:dyDescent="0.25">
      <c r="A3377" s="1">
        <v>370351</v>
      </c>
      <c r="B3377">
        <v>3</v>
      </c>
      <c r="C3377" s="1" t="s">
        <v>3398</v>
      </c>
      <c r="D3377">
        <v>3</v>
      </c>
      <c r="E3377">
        <v>4</v>
      </c>
      <c r="F3377">
        <v>25</v>
      </c>
      <c r="G3377">
        <v>1</v>
      </c>
      <c r="H3377">
        <v>2</v>
      </c>
      <c r="I3377">
        <v>-1</v>
      </c>
      <c r="J3377">
        <v>1</v>
      </c>
      <c r="K3377">
        <v>-1</v>
      </c>
      <c r="L3377">
        <v>19</v>
      </c>
      <c r="M3377">
        <v>2</v>
      </c>
      <c r="N3377">
        <v>-1</v>
      </c>
      <c r="O3377">
        <v>-1</v>
      </c>
      <c r="P3377">
        <v>-1</v>
      </c>
      <c r="Q3377">
        <v>-1</v>
      </c>
      <c r="R3377">
        <v>-1</v>
      </c>
      <c r="S3377">
        <v>-2</v>
      </c>
      <c r="T3377">
        <v>89.8</v>
      </c>
      <c r="U3377">
        <v>13.8</v>
      </c>
      <c r="V3377">
        <v>17.113</v>
      </c>
      <c r="W3377">
        <v>-1</v>
      </c>
      <c r="X3377">
        <v>-2</v>
      </c>
      <c r="Y3377">
        <v>-2</v>
      </c>
      <c r="Z3377">
        <f>IF(AND(MIN(data!D3377:'data'!K3377, data!M3377:'data'!Y3377)&gt;=0, IF(data!L3377&lt;0, FALSE, data!L3377&lt;=95),COUNTA(data!D3377:'data'!Y3377)=22), 1, 0)</f>
        <v>0</v>
      </c>
      <c r="AA3377">
        <f>IF(data!D3377=3, IF(COUNTIFS(data!A:A, data!A3377, data!G:G, "&lt;&gt;2")=0, 1, 0), 0)</f>
        <v>0</v>
      </c>
      <c r="AB3377">
        <f>IF(AND(data!G3377=2, COUNTIFS(data!A:A, data!A3377, data!G:G, 2) = data!D3377), 1, 0)</f>
        <v>0</v>
      </c>
      <c r="AC3377" t="str">
        <f>IF(AB3377=1, data!D3377, "0")</f>
        <v>0</v>
      </c>
    </row>
    <row r="3378" spans="1:29" x14ac:dyDescent="0.25">
      <c r="A3378" s="1">
        <v>370371</v>
      </c>
      <c r="B3378">
        <v>1</v>
      </c>
      <c r="C3378" s="1" t="s">
        <v>3399</v>
      </c>
      <c r="D3378">
        <v>1</v>
      </c>
      <c r="E3378">
        <v>4</v>
      </c>
      <c r="F3378">
        <v>25</v>
      </c>
      <c r="G3378">
        <v>1</v>
      </c>
      <c r="H3378">
        <v>48</v>
      </c>
      <c r="I3378">
        <v>1</v>
      </c>
      <c r="J3378">
        <v>1</v>
      </c>
      <c r="K3378">
        <v>1</v>
      </c>
      <c r="L3378">
        <v>9</v>
      </c>
      <c r="M3378">
        <v>3</v>
      </c>
      <c r="N3378">
        <v>4</v>
      </c>
      <c r="O3378">
        <v>2</v>
      </c>
      <c r="P3378">
        <v>1</v>
      </c>
      <c r="Q3378">
        <v>-9</v>
      </c>
      <c r="R3378">
        <v>-1</v>
      </c>
      <c r="S3378">
        <v>0</v>
      </c>
      <c r="T3378">
        <v>164.7</v>
      </c>
      <c r="U3378">
        <v>53</v>
      </c>
      <c r="V3378">
        <v>19.538</v>
      </c>
      <c r="W3378">
        <v>0.91</v>
      </c>
      <c r="X3378">
        <v>1</v>
      </c>
      <c r="Y3378">
        <v>3</v>
      </c>
      <c r="Z3378">
        <f>IF(AND(MIN(data!D3378:'data'!K3378, data!M3378:'data'!Y3378)&gt;=0, IF(data!L3378&lt;0, FALSE, data!L3378&lt;=95),COUNTA(data!D3378:'data'!Y3378)=22), 1, 0)</f>
        <v>0</v>
      </c>
      <c r="AA3378">
        <f>IF(data!D3378=3, IF(COUNTIFS(data!A:A, data!A3378, data!G:G, "&lt;&gt;2")=0, 1, 0), 0)</f>
        <v>0</v>
      </c>
      <c r="AB3378">
        <f>IF(AND(data!G3378=2, COUNTIFS(data!A:A, data!A3378, data!G:G, 2) = data!D3378), 1, 0)</f>
        <v>0</v>
      </c>
      <c r="AC3378" t="str">
        <f>IF(AB3378=1, data!D3378, "0")</f>
        <v>0</v>
      </c>
    </row>
    <row r="3379" spans="1:29" x14ac:dyDescent="0.25">
      <c r="A3379" s="1">
        <v>371051</v>
      </c>
      <c r="B3379">
        <v>1</v>
      </c>
      <c r="C3379" s="1" t="s">
        <v>3400</v>
      </c>
      <c r="D3379">
        <v>2</v>
      </c>
      <c r="E3379">
        <v>6</v>
      </c>
      <c r="F3379">
        <v>2</v>
      </c>
      <c r="G3379">
        <v>1</v>
      </c>
      <c r="H3379">
        <v>80</v>
      </c>
      <c r="I3379">
        <v>2</v>
      </c>
      <c r="J3379">
        <v>1</v>
      </c>
      <c r="K3379">
        <v>6</v>
      </c>
      <c r="L3379">
        <v>7</v>
      </c>
      <c r="M3379">
        <v>2</v>
      </c>
      <c r="N3379">
        <v>3</v>
      </c>
      <c r="O3379">
        <v>5</v>
      </c>
      <c r="P3379">
        <v>1</v>
      </c>
      <c r="Q3379">
        <v>0.34499999999999997</v>
      </c>
      <c r="R3379">
        <v>-1</v>
      </c>
      <c r="S3379">
        <v>0</v>
      </c>
      <c r="T3379">
        <v>171</v>
      </c>
      <c r="U3379">
        <v>90.4</v>
      </c>
      <c r="V3379">
        <v>30.914999999999999</v>
      </c>
      <c r="W3379">
        <v>0.96599999999999997</v>
      </c>
      <c r="X3379">
        <v>-8</v>
      </c>
      <c r="Y3379">
        <v>3</v>
      </c>
      <c r="Z3379">
        <f>IF(AND(MIN(data!D3379:'data'!K3379, data!M3379:'data'!Y3379)&gt;=0, IF(data!L3379&lt;0, FALSE, data!L3379&lt;=95),COUNTA(data!D3379:'data'!Y3379)=22), 1, 0)</f>
        <v>0</v>
      </c>
      <c r="AA3379">
        <f>IF(data!D3379=3, IF(COUNTIFS(data!A:A, data!A3379, data!G:G, "&lt;&gt;2")=0, 1, 0), 0)</f>
        <v>0</v>
      </c>
      <c r="AB3379">
        <f>IF(AND(data!G3379=2, COUNTIFS(data!A:A, data!A3379, data!G:G, 2) = data!D3379), 1, 0)</f>
        <v>0</v>
      </c>
      <c r="AC3379" t="str">
        <f>IF(AB3379=1, data!D3379, "0")</f>
        <v>0</v>
      </c>
    </row>
    <row r="3380" spans="1:29" x14ac:dyDescent="0.25">
      <c r="A3380" s="1">
        <v>371051</v>
      </c>
      <c r="B3380">
        <v>2</v>
      </c>
      <c r="C3380" s="1" t="s">
        <v>3401</v>
      </c>
      <c r="D3380">
        <v>2</v>
      </c>
      <c r="E3380">
        <v>6</v>
      </c>
      <c r="F3380">
        <v>2</v>
      </c>
      <c r="G3380">
        <v>2</v>
      </c>
      <c r="H3380">
        <v>82</v>
      </c>
      <c r="I3380">
        <v>2</v>
      </c>
      <c r="J3380">
        <v>1</v>
      </c>
      <c r="K3380">
        <v>7</v>
      </c>
      <c r="L3380">
        <v>7</v>
      </c>
      <c r="M3380">
        <v>3</v>
      </c>
      <c r="N3380">
        <v>3</v>
      </c>
      <c r="O3380">
        <v>5</v>
      </c>
      <c r="P3380">
        <v>1</v>
      </c>
      <c r="Q3380">
        <v>0.115</v>
      </c>
      <c r="R3380">
        <v>-1</v>
      </c>
      <c r="S3380">
        <v>2</v>
      </c>
      <c r="T3380">
        <v>155</v>
      </c>
      <c r="U3380">
        <v>65</v>
      </c>
      <c r="V3380">
        <v>27.055</v>
      </c>
      <c r="W3380">
        <v>0.94099999999999995</v>
      </c>
      <c r="X3380">
        <v>-8</v>
      </c>
      <c r="Y3380">
        <v>3</v>
      </c>
      <c r="Z3380">
        <f>IF(AND(MIN(data!D3380:'data'!K3380, data!M3380:'data'!Y3380)&gt;=0, IF(data!L3380&lt;0, FALSE, data!L3380&lt;=95),COUNTA(data!D3380:'data'!Y3380)=22), 1, 0)</f>
        <v>0</v>
      </c>
      <c r="AA3380">
        <f>IF(data!D3380=3, IF(COUNTIFS(data!A:A, data!A3380, data!G:G, "&lt;&gt;2")=0, 1, 0), 0)</f>
        <v>0</v>
      </c>
      <c r="AB3380">
        <f>IF(AND(data!G3380=2, COUNTIFS(data!A:A, data!A3380, data!G:G, 2) = data!D3380), 1, 0)</f>
        <v>0</v>
      </c>
      <c r="AC3380" t="str">
        <f>IF(AB3380=1, data!D3380, "0")</f>
        <v>0</v>
      </c>
    </row>
    <row r="3381" spans="1:29" x14ac:dyDescent="0.25">
      <c r="A3381" s="1">
        <v>371271</v>
      </c>
      <c r="B3381">
        <v>1</v>
      </c>
      <c r="C3381" s="1" t="s">
        <v>3402</v>
      </c>
      <c r="D3381">
        <v>1</v>
      </c>
      <c r="E3381">
        <v>6</v>
      </c>
      <c r="F3381">
        <v>2</v>
      </c>
      <c r="G3381">
        <v>1</v>
      </c>
      <c r="H3381">
        <v>47</v>
      </c>
      <c r="I3381">
        <v>2</v>
      </c>
      <c r="J3381">
        <v>1</v>
      </c>
      <c r="K3381">
        <v>4</v>
      </c>
      <c r="L3381">
        <v>24</v>
      </c>
      <c r="M3381">
        <v>1</v>
      </c>
      <c r="N3381">
        <v>1</v>
      </c>
      <c r="O3381">
        <v>5</v>
      </c>
      <c r="P3381">
        <v>1</v>
      </c>
      <c r="Q3381">
        <v>0.433</v>
      </c>
      <c r="R3381">
        <v>-1</v>
      </c>
      <c r="S3381">
        <v>0</v>
      </c>
      <c r="T3381">
        <v>157.80000000000001</v>
      </c>
      <c r="U3381">
        <v>67.099999999999994</v>
      </c>
      <c r="V3381">
        <v>26.946999999999999</v>
      </c>
      <c r="W3381">
        <v>0.877</v>
      </c>
      <c r="X3381">
        <v>2</v>
      </c>
      <c r="Y3381">
        <v>1</v>
      </c>
      <c r="Z3381">
        <f>IF(AND(MIN(data!D3381:'data'!K3381, data!M3381:'data'!Y3381)&gt;=0, IF(data!L3381&lt;0, FALSE, data!L3381&lt;=95),COUNTA(data!D3381:'data'!Y3381)=22), 1, 0)</f>
        <v>0</v>
      </c>
      <c r="AA3381">
        <f>IF(data!D3381=3, IF(COUNTIFS(data!A:A, data!A3381, data!G:G, "&lt;&gt;2")=0, 1, 0), 0)</f>
        <v>0</v>
      </c>
      <c r="AB3381">
        <f>IF(AND(data!G3381=2, COUNTIFS(data!A:A, data!A3381, data!G:G, 2) = data!D3381), 1, 0)</f>
        <v>0</v>
      </c>
      <c r="AC3381" t="str">
        <f>IF(AB3381=1, data!D3381, "0")</f>
        <v>0</v>
      </c>
    </row>
    <row r="3382" spans="1:29" x14ac:dyDescent="0.25">
      <c r="A3382" s="1">
        <v>371351</v>
      </c>
      <c r="B3382">
        <v>1</v>
      </c>
      <c r="C3382" s="1" t="s">
        <v>3403</v>
      </c>
      <c r="D3382">
        <v>3</v>
      </c>
      <c r="E3382">
        <v>6</v>
      </c>
      <c r="F3382">
        <v>2</v>
      </c>
      <c r="G3382">
        <v>2</v>
      </c>
      <c r="H3382">
        <v>34</v>
      </c>
      <c r="I3382">
        <v>1</v>
      </c>
      <c r="J3382">
        <v>1</v>
      </c>
      <c r="K3382">
        <v>4</v>
      </c>
      <c r="L3382">
        <v>8</v>
      </c>
      <c r="M3382">
        <v>2</v>
      </c>
      <c r="N3382">
        <v>4</v>
      </c>
      <c r="O3382">
        <v>2</v>
      </c>
      <c r="P3382">
        <v>1</v>
      </c>
      <c r="Q3382">
        <v>0.25900000000000001</v>
      </c>
      <c r="R3382">
        <v>-1</v>
      </c>
      <c r="S3382">
        <v>0</v>
      </c>
      <c r="T3382">
        <v>167.5</v>
      </c>
      <c r="U3382">
        <v>62.5</v>
      </c>
      <c r="V3382">
        <v>22.277000000000001</v>
      </c>
      <c r="W3382">
        <v>0.93500000000000005</v>
      </c>
      <c r="X3382">
        <v>1</v>
      </c>
      <c r="Y3382">
        <v>3</v>
      </c>
      <c r="Z3382">
        <f>IF(AND(MIN(data!D3382:'data'!K3382, data!M3382:'data'!Y3382)&gt;=0, IF(data!L3382&lt;0, FALSE, data!L3382&lt;=95),COUNTA(data!D3382:'data'!Y3382)=22), 1, 0)</f>
        <v>0</v>
      </c>
      <c r="AA3382">
        <f>IF(data!D3382=3, IF(COUNTIFS(data!A:A, data!A3382, data!G:G, "&lt;&gt;2")=0, 1, 0), 0)</f>
        <v>0</v>
      </c>
      <c r="AB3382">
        <f>IF(AND(data!G3382=2, COUNTIFS(data!A:A, data!A3382, data!G:G, 2) = data!D3382), 1, 0)</f>
        <v>0</v>
      </c>
      <c r="AC3382" t="str">
        <f>IF(AB3382=1, data!D3382, "0")</f>
        <v>0</v>
      </c>
    </row>
    <row r="3383" spans="1:29" x14ac:dyDescent="0.25">
      <c r="A3383" s="1">
        <v>371351</v>
      </c>
      <c r="B3383">
        <v>2</v>
      </c>
      <c r="C3383" s="1" t="s">
        <v>3404</v>
      </c>
      <c r="D3383">
        <v>3</v>
      </c>
      <c r="E3383">
        <v>6</v>
      </c>
      <c r="F3383">
        <v>2</v>
      </c>
      <c r="G3383">
        <v>2</v>
      </c>
      <c r="H3383">
        <v>13</v>
      </c>
      <c r="I3383">
        <v>-1</v>
      </c>
      <c r="J3383">
        <v>1</v>
      </c>
      <c r="K3383">
        <v>-1</v>
      </c>
      <c r="L3383">
        <v>8</v>
      </c>
      <c r="M3383">
        <v>2</v>
      </c>
      <c r="N3383">
        <v>-1</v>
      </c>
      <c r="O3383">
        <v>-1</v>
      </c>
      <c r="P3383">
        <v>-1</v>
      </c>
      <c r="Q3383">
        <v>-1</v>
      </c>
      <c r="R3383">
        <v>-1</v>
      </c>
      <c r="S3383">
        <v>2</v>
      </c>
      <c r="T3383">
        <v>162.5</v>
      </c>
      <c r="U3383">
        <v>60.6</v>
      </c>
      <c r="V3383">
        <v>22.949000000000002</v>
      </c>
      <c r="W3383">
        <v>-1</v>
      </c>
      <c r="X3383">
        <v>2</v>
      </c>
      <c r="Y3383">
        <v>1</v>
      </c>
      <c r="Z3383">
        <f>IF(AND(MIN(data!D3383:'data'!K3383, data!M3383:'data'!Y3383)&gt;=0, IF(data!L3383&lt;0, FALSE, data!L3383&lt;=95),COUNTA(data!D3383:'data'!Y3383)=22), 1, 0)</f>
        <v>0</v>
      </c>
      <c r="AA3383">
        <f>IF(data!D3383=3, IF(COUNTIFS(data!A:A, data!A3383, data!G:G, "&lt;&gt;2")=0, 1, 0), 0)</f>
        <v>0</v>
      </c>
      <c r="AB3383">
        <f>IF(AND(data!G3383=2, COUNTIFS(data!A:A, data!A3383, data!G:G, 2) = data!D3383), 1, 0)</f>
        <v>0</v>
      </c>
      <c r="AC3383" t="str">
        <f>IF(AB3383=1, data!D3383, "0")</f>
        <v>0</v>
      </c>
    </row>
    <row r="3384" spans="1:29" x14ac:dyDescent="0.25">
      <c r="A3384" s="1">
        <v>371351</v>
      </c>
      <c r="B3384">
        <v>3</v>
      </c>
      <c r="C3384" s="1" t="s">
        <v>3405</v>
      </c>
      <c r="D3384">
        <v>3</v>
      </c>
      <c r="E3384">
        <v>6</v>
      </c>
      <c r="F3384">
        <v>2</v>
      </c>
      <c r="G3384">
        <v>1</v>
      </c>
      <c r="H3384">
        <v>12</v>
      </c>
      <c r="I3384">
        <v>-1</v>
      </c>
      <c r="J3384">
        <v>1</v>
      </c>
      <c r="K3384">
        <v>-1</v>
      </c>
      <c r="L3384">
        <v>8</v>
      </c>
      <c r="M3384">
        <v>2</v>
      </c>
      <c r="N3384">
        <v>-1</v>
      </c>
      <c r="O3384">
        <v>-1</v>
      </c>
      <c r="P3384">
        <v>-1</v>
      </c>
      <c r="Q3384">
        <v>-1</v>
      </c>
      <c r="R3384">
        <v>-1</v>
      </c>
      <c r="S3384">
        <v>-2</v>
      </c>
      <c r="T3384">
        <v>146.6</v>
      </c>
      <c r="U3384">
        <v>32.9</v>
      </c>
      <c r="V3384">
        <v>15.308</v>
      </c>
      <c r="W3384">
        <v>-1</v>
      </c>
      <c r="X3384">
        <v>1</v>
      </c>
      <c r="Y3384">
        <v>3</v>
      </c>
      <c r="Z3384">
        <f>IF(AND(MIN(data!D3384:'data'!K3384, data!M3384:'data'!Y3384)&gt;=0, IF(data!L3384&lt;0, FALSE, data!L3384&lt;=95),COUNTA(data!D3384:'data'!Y3384)=22), 1, 0)</f>
        <v>0</v>
      </c>
      <c r="AA3384">
        <f>IF(data!D3384=3, IF(COUNTIFS(data!A:A, data!A3384, data!G:G, "&lt;&gt;2")=0, 1, 0), 0)</f>
        <v>0</v>
      </c>
      <c r="AB3384">
        <f>IF(AND(data!G3384=2, COUNTIFS(data!A:A, data!A3384, data!G:G, 2) = data!D3384), 1, 0)</f>
        <v>0</v>
      </c>
      <c r="AC3384" t="str">
        <f>IF(AB3384=1, data!D3384, "0")</f>
        <v>0</v>
      </c>
    </row>
    <row r="3385" spans="1:29" x14ac:dyDescent="0.25">
      <c r="A3385" s="1">
        <v>372051</v>
      </c>
      <c r="B3385">
        <v>1</v>
      </c>
      <c r="C3385" s="1" t="s">
        <v>3406</v>
      </c>
      <c r="D3385">
        <v>3</v>
      </c>
      <c r="E3385">
        <v>6</v>
      </c>
      <c r="F3385">
        <v>1</v>
      </c>
      <c r="G3385">
        <v>1</v>
      </c>
      <c r="H3385">
        <v>53</v>
      </c>
      <c r="I3385">
        <v>2</v>
      </c>
      <c r="J3385">
        <v>1</v>
      </c>
      <c r="K3385">
        <v>3</v>
      </c>
      <c r="L3385">
        <v>20</v>
      </c>
      <c r="M3385">
        <v>2</v>
      </c>
      <c r="N3385">
        <v>3</v>
      </c>
      <c r="O3385">
        <v>5</v>
      </c>
      <c r="P3385">
        <v>1</v>
      </c>
      <c r="Q3385">
        <v>36</v>
      </c>
      <c r="R3385">
        <v>-1</v>
      </c>
      <c r="S3385">
        <v>0</v>
      </c>
      <c r="T3385">
        <v>182.6</v>
      </c>
      <c r="U3385">
        <v>92.5</v>
      </c>
      <c r="V3385">
        <v>27.742000000000001</v>
      </c>
      <c r="W3385">
        <v>0.91800000000000004</v>
      </c>
      <c r="X3385">
        <v>1</v>
      </c>
      <c r="Y3385">
        <v>1</v>
      </c>
      <c r="Z3385">
        <f>IF(AND(MIN(data!D3385:'data'!K3385, data!M3385:'data'!Y3385)&gt;=0, IF(data!L3385&lt;0, FALSE, data!L3385&lt;=95),COUNTA(data!D3385:'data'!Y3385)=22), 1, 0)</f>
        <v>0</v>
      </c>
      <c r="AA3385">
        <f>IF(data!D3385=3, IF(COUNTIFS(data!A:A, data!A3385, data!G:G, "&lt;&gt;2")=0, 1, 0), 0)</f>
        <v>0</v>
      </c>
      <c r="AB3385">
        <f>IF(AND(data!G3385=2, COUNTIFS(data!A:A, data!A3385, data!G:G, 2) = data!D3385), 1, 0)</f>
        <v>0</v>
      </c>
      <c r="AC3385" t="str">
        <f>IF(AB3385=1, data!D3385, "0")</f>
        <v>0</v>
      </c>
    </row>
    <row r="3386" spans="1:29" x14ac:dyDescent="0.25">
      <c r="A3386" s="1">
        <v>372051</v>
      </c>
      <c r="B3386">
        <v>2</v>
      </c>
      <c r="C3386" s="1" t="s">
        <v>3407</v>
      </c>
      <c r="D3386">
        <v>3</v>
      </c>
      <c r="E3386">
        <v>6</v>
      </c>
      <c r="F3386">
        <v>1</v>
      </c>
      <c r="G3386">
        <v>2</v>
      </c>
      <c r="H3386">
        <v>54</v>
      </c>
      <c r="I3386">
        <v>2</v>
      </c>
      <c r="J3386">
        <v>1</v>
      </c>
      <c r="K3386">
        <v>4</v>
      </c>
      <c r="L3386">
        <v>20</v>
      </c>
      <c r="M3386">
        <v>2</v>
      </c>
      <c r="N3386">
        <v>2</v>
      </c>
      <c r="O3386">
        <v>5</v>
      </c>
      <c r="P3386">
        <v>1</v>
      </c>
      <c r="Q3386">
        <v>3.5</v>
      </c>
      <c r="R3386">
        <v>-1</v>
      </c>
      <c r="S3386">
        <v>8</v>
      </c>
      <c r="T3386">
        <v>169.7</v>
      </c>
      <c r="U3386">
        <v>66.7</v>
      </c>
      <c r="V3386">
        <v>23.161000000000001</v>
      </c>
      <c r="W3386">
        <v>0.76</v>
      </c>
      <c r="X3386">
        <v>1</v>
      </c>
      <c r="Y3386">
        <v>3</v>
      </c>
      <c r="Z3386">
        <f>IF(AND(MIN(data!D3386:'data'!K3386, data!M3386:'data'!Y3386)&gt;=0, IF(data!L3386&lt;0, FALSE, data!L3386&lt;=95),COUNTA(data!D3386:'data'!Y3386)=22), 1, 0)</f>
        <v>0</v>
      </c>
      <c r="AA3386">
        <f>IF(data!D3386=3, IF(COUNTIFS(data!A:A, data!A3386, data!G:G, "&lt;&gt;2")=0, 1, 0), 0)</f>
        <v>0</v>
      </c>
      <c r="AB3386">
        <f>IF(AND(data!G3386=2, COUNTIFS(data!A:A, data!A3386, data!G:G, 2) = data!D3386), 1, 0)</f>
        <v>0</v>
      </c>
      <c r="AC3386" t="str">
        <f>IF(AB3386=1, data!D3386, "0")</f>
        <v>0</v>
      </c>
    </row>
    <row r="3387" spans="1:29" x14ac:dyDescent="0.25">
      <c r="A3387" s="1">
        <v>372051</v>
      </c>
      <c r="B3387">
        <v>3</v>
      </c>
      <c r="C3387" s="1" t="s">
        <v>3408</v>
      </c>
      <c r="D3387">
        <v>3</v>
      </c>
      <c r="E3387">
        <v>6</v>
      </c>
      <c r="F3387">
        <v>1</v>
      </c>
      <c r="G3387">
        <v>1</v>
      </c>
      <c r="H3387">
        <v>22</v>
      </c>
      <c r="I3387">
        <v>1</v>
      </c>
      <c r="J3387">
        <v>1</v>
      </c>
      <c r="K3387">
        <v>4</v>
      </c>
      <c r="L3387">
        <v>20</v>
      </c>
      <c r="M3387">
        <v>2</v>
      </c>
      <c r="N3387">
        <v>1</v>
      </c>
      <c r="O3387">
        <v>5</v>
      </c>
      <c r="P3387">
        <v>1</v>
      </c>
      <c r="Q3387">
        <v>114.625</v>
      </c>
      <c r="R3387">
        <v>4</v>
      </c>
      <c r="S3387">
        <v>3</v>
      </c>
      <c r="T3387">
        <v>184</v>
      </c>
      <c r="U3387">
        <v>89.8</v>
      </c>
      <c r="V3387">
        <v>26.524000000000001</v>
      </c>
      <c r="W3387">
        <v>0.82399999999999995</v>
      </c>
      <c r="X3387">
        <v>1</v>
      </c>
      <c r="Y3387">
        <v>1</v>
      </c>
      <c r="Z3387">
        <f>IF(AND(MIN(data!D3387:'data'!K3387, data!M3387:'data'!Y3387)&gt;=0, IF(data!L3387&lt;0, FALSE, data!L3387&lt;=95),COUNTA(data!D3387:'data'!Y3387)=22), 1, 0)</f>
        <v>1</v>
      </c>
      <c r="AA3387">
        <f>IF(data!D3387=3, IF(COUNTIFS(data!A:A, data!A3387, data!G:G, "&lt;&gt;2")=0, 1, 0), 0)</f>
        <v>0</v>
      </c>
      <c r="AB3387">
        <f>IF(AND(data!G3387=2, COUNTIFS(data!A:A, data!A3387, data!G:G, 2) = data!D3387), 1, 0)</f>
        <v>0</v>
      </c>
      <c r="AC3387" t="str">
        <f>IF(AB3387=1, data!D3387, "0")</f>
        <v>0</v>
      </c>
    </row>
    <row r="3388" spans="1:29" x14ac:dyDescent="0.25">
      <c r="A3388" s="1">
        <v>372151</v>
      </c>
      <c r="B3388">
        <v>1</v>
      </c>
      <c r="C3388" s="1" t="s">
        <v>3409</v>
      </c>
      <c r="D3388">
        <v>1</v>
      </c>
      <c r="E3388">
        <v>6</v>
      </c>
      <c r="F3388">
        <v>1</v>
      </c>
      <c r="G3388">
        <v>1</v>
      </c>
      <c r="H3388">
        <v>63</v>
      </c>
      <c r="I3388">
        <v>5</v>
      </c>
      <c r="J3388">
        <v>1</v>
      </c>
      <c r="K3388">
        <v>4</v>
      </c>
      <c r="L3388">
        <v>9</v>
      </c>
      <c r="M3388">
        <v>2</v>
      </c>
      <c r="N3388">
        <v>3</v>
      </c>
      <c r="O3388">
        <v>5</v>
      </c>
      <c r="P3388">
        <v>1</v>
      </c>
      <c r="Q3388">
        <v>15.615</v>
      </c>
      <c r="R3388">
        <v>-1</v>
      </c>
      <c r="S3388">
        <v>1</v>
      </c>
      <c r="T3388">
        <v>168.7</v>
      </c>
      <c r="U3388">
        <v>75.900000000000006</v>
      </c>
      <c r="V3388">
        <v>26.669</v>
      </c>
      <c r="W3388">
        <v>0.70699999999999996</v>
      </c>
      <c r="X3388">
        <v>2</v>
      </c>
      <c r="Y3388">
        <v>3</v>
      </c>
      <c r="Z3388">
        <f>IF(AND(MIN(data!D3388:'data'!K3388, data!M3388:'data'!Y3388)&gt;=0, IF(data!L3388&lt;0, FALSE, data!L3388&lt;=95),COUNTA(data!D3388:'data'!Y3388)=22), 1, 0)</f>
        <v>0</v>
      </c>
      <c r="AA3388">
        <f>IF(data!D3388=3, IF(COUNTIFS(data!A:A, data!A3388, data!G:G, "&lt;&gt;2")=0, 1, 0), 0)</f>
        <v>0</v>
      </c>
      <c r="AB3388">
        <f>IF(AND(data!G3388=2, COUNTIFS(data!A:A, data!A3388, data!G:G, 2) = data!D3388), 1, 0)</f>
        <v>0</v>
      </c>
      <c r="AC3388" t="str">
        <f>IF(AB3388=1, data!D3388, "0")</f>
        <v>0</v>
      </c>
    </row>
    <row r="3389" spans="1:29" x14ac:dyDescent="0.25">
      <c r="A3389" s="1">
        <v>372181</v>
      </c>
      <c r="B3389">
        <v>1</v>
      </c>
      <c r="C3389" s="1" t="s">
        <v>3410</v>
      </c>
      <c r="D3389">
        <v>3</v>
      </c>
      <c r="E3389">
        <v>6</v>
      </c>
      <c r="F3389">
        <v>1</v>
      </c>
      <c r="G3389">
        <v>1</v>
      </c>
      <c r="H3389">
        <v>38</v>
      </c>
      <c r="I3389">
        <v>2</v>
      </c>
      <c r="J3389">
        <v>1</v>
      </c>
      <c r="K3389">
        <v>4</v>
      </c>
      <c r="L3389">
        <v>18</v>
      </c>
      <c r="M3389">
        <v>1</v>
      </c>
      <c r="N3389">
        <v>1</v>
      </c>
      <c r="O3389">
        <v>5</v>
      </c>
      <c r="P3389">
        <v>1</v>
      </c>
      <c r="Q3389">
        <v>6.8079999999999998</v>
      </c>
      <c r="R3389">
        <v>-1</v>
      </c>
      <c r="S3389">
        <v>2</v>
      </c>
      <c r="T3389">
        <v>170.1</v>
      </c>
      <c r="U3389">
        <v>60.9</v>
      </c>
      <c r="V3389">
        <v>21.047999999999998</v>
      </c>
      <c r="W3389">
        <v>-1</v>
      </c>
      <c r="X3389">
        <v>1</v>
      </c>
      <c r="Y3389">
        <v>3</v>
      </c>
      <c r="Z3389">
        <f>IF(AND(MIN(data!D3389:'data'!K3389, data!M3389:'data'!Y3389)&gt;=0, IF(data!L3389&lt;0, FALSE, data!L3389&lt;=95),COUNTA(data!D3389:'data'!Y3389)=22), 1, 0)</f>
        <v>0</v>
      </c>
      <c r="AA3389">
        <f>IF(data!D3389=3, IF(COUNTIFS(data!A:A, data!A3389, data!G:G, "&lt;&gt;2")=0, 1, 0), 0)</f>
        <v>0</v>
      </c>
      <c r="AB3389">
        <f>IF(AND(data!G3389=2, COUNTIFS(data!A:A, data!A3389, data!G:G, 2) = data!D3389), 1, 0)</f>
        <v>0</v>
      </c>
      <c r="AC3389" t="str">
        <f>IF(AB3389=1, data!D3389, "0")</f>
        <v>0</v>
      </c>
    </row>
    <row r="3390" spans="1:29" x14ac:dyDescent="0.25">
      <c r="A3390" s="1">
        <v>372181</v>
      </c>
      <c r="B3390">
        <v>2</v>
      </c>
      <c r="C3390" s="1" t="s">
        <v>3411</v>
      </c>
      <c r="D3390">
        <v>3</v>
      </c>
      <c r="E3390">
        <v>6</v>
      </c>
      <c r="F3390">
        <v>1</v>
      </c>
      <c r="G3390">
        <v>2</v>
      </c>
      <c r="H3390">
        <v>34</v>
      </c>
      <c r="I3390">
        <v>2</v>
      </c>
      <c r="J3390">
        <v>1</v>
      </c>
      <c r="K3390">
        <v>4</v>
      </c>
      <c r="L3390">
        <v>18</v>
      </c>
      <c r="M3390">
        <v>3</v>
      </c>
      <c r="N3390">
        <v>1</v>
      </c>
      <c r="O3390">
        <v>5</v>
      </c>
      <c r="P3390">
        <v>2</v>
      </c>
      <c r="Q3390">
        <v>1.125</v>
      </c>
      <c r="R3390">
        <v>-1</v>
      </c>
      <c r="S3390">
        <v>2</v>
      </c>
      <c r="T3390">
        <v>157.19999999999999</v>
      </c>
      <c r="U3390">
        <v>71.3</v>
      </c>
      <c r="V3390">
        <v>28.853000000000002</v>
      </c>
      <c r="W3390">
        <v>-1</v>
      </c>
      <c r="X3390">
        <v>-8</v>
      </c>
      <c r="Y3390">
        <v>1</v>
      </c>
      <c r="Z3390">
        <f>IF(AND(MIN(data!D3390:'data'!K3390, data!M3390:'data'!Y3390)&gt;=0, IF(data!L3390&lt;0, FALSE, data!L3390&lt;=95),COUNTA(data!D3390:'data'!Y3390)=22), 1, 0)</f>
        <v>0</v>
      </c>
      <c r="AA3390">
        <f>IF(data!D3390=3, IF(COUNTIFS(data!A:A, data!A3390, data!G:G, "&lt;&gt;2")=0, 1, 0), 0)</f>
        <v>0</v>
      </c>
      <c r="AB3390">
        <f>IF(AND(data!G3390=2, COUNTIFS(data!A:A, data!A3390, data!G:G, 2) = data!D3390), 1, 0)</f>
        <v>0</v>
      </c>
      <c r="AC3390" t="str">
        <f>IF(AB3390=1, data!D3390, "0")</f>
        <v>0</v>
      </c>
    </row>
    <row r="3391" spans="1:29" x14ac:dyDescent="0.25">
      <c r="A3391" s="1">
        <v>372181</v>
      </c>
      <c r="B3391">
        <v>3</v>
      </c>
      <c r="C3391" s="1" t="s">
        <v>3412</v>
      </c>
      <c r="D3391">
        <v>3</v>
      </c>
      <c r="E3391">
        <v>6</v>
      </c>
      <c r="F3391">
        <v>1</v>
      </c>
      <c r="G3391">
        <v>2</v>
      </c>
      <c r="H3391">
        <v>11</v>
      </c>
      <c r="I3391">
        <v>-1</v>
      </c>
      <c r="J3391">
        <v>1</v>
      </c>
      <c r="K3391">
        <v>-1</v>
      </c>
      <c r="L3391">
        <v>18</v>
      </c>
      <c r="M3391">
        <v>1</v>
      </c>
      <c r="N3391">
        <v>-1</v>
      </c>
      <c r="O3391">
        <v>-1</v>
      </c>
      <c r="P3391">
        <v>-1</v>
      </c>
      <c r="Q3391">
        <v>-1</v>
      </c>
      <c r="R3391">
        <v>-1</v>
      </c>
      <c r="S3391">
        <v>-2</v>
      </c>
      <c r="T3391">
        <v>155.80000000000001</v>
      </c>
      <c r="U3391">
        <v>56.7</v>
      </c>
      <c r="V3391">
        <v>23.359000000000002</v>
      </c>
      <c r="W3391">
        <v>-1</v>
      </c>
      <c r="X3391">
        <v>2</v>
      </c>
      <c r="Y3391">
        <v>1</v>
      </c>
      <c r="Z3391">
        <f>IF(AND(MIN(data!D3391:'data'!K3391, data!M3391:'data'!Y3391)&gt;=0, IF(data!L3391&lt;0, FALSE, data!L3391&lt;=95),COUNTA(data!D3391:'data'!Y3391)=22), 1, 0)</f>
        <v>0</v>
      </c>
      <c r="AA3391">
        <f>IF(data!D3391=3, IF(COUNTIFS(data!A:A, data!A3391, data!G:G, "&lt;&gt;2")=0, 1, 0), 0)</f>
        <v>0</v>
      </c>
      <c r="AB3391">
        <f>IF(AND(data!G3391=2, COUNTIFS(data!A:A, data!A3391, data!G:G, 2) = data!D3391), 1, 0)</f>
        <v>0</v>
      </c>
      <c r="AC3391" t="str">
        <f>IF(AB3391=1, data!D3391, "0")</f>
        <v>0</v>
      </c>
    </row>
    <row r="3392" spans="1:29" x14ac:dyDescent="0.25">
      <c r="A3392" s="1">
        <v>372201</v>
      </c>
      <c r="B3392">
        <v>1</v>
      </c>
      <c r="C3392" s="1" t="s">
        <v>3413</v>
      </c>
      <c r="D3392">
        <v>1</v>
      </c>
      <c r="E3392">
        <v>6</v>
      </c>
      <c r="F3392">
        <v>1</v>
      </c>
      <c r="G3392">
        <v>2</v>
      </c>
      <c r="H3392">
        <v>63</v>
      </c>
      <c r="I3392">
        <v>4</v>
      </c>
      <c r="J3392">
        <v>1</v>
      </c>
      <c r="K3392">
        <v>5</v>
      </c>
      <c r="L3392">
        <v>10</v>
      </c>
      <c r="M3392">
        <v>2</v>
      </c>
      <c r="N3392">
        <v>3</v>
      </c>
      <c r="O3392">
        <v>5</v>
      </c>
      <c r="P3392">
        <v>1</v>
      </c>
      <c r="Q3392">
        <v>22</v>
      </c>
      <c r="R3392">
        <v>-1</v>
      </c>
      <c r="S3392">
        <v>0</v>
      </c>
      <c r="T3392">
        <v>167</v>
      </c>
      <c r="U3392">
        <v>66.400000000000006</v>
      </c>
      <c r="V3392">
        <v>23.809000000000001</v>
      </c>
      <c r="W3392">
        <v>0.98599999999999999</v>
      </c>
      <c r="X3392">
        <v>1</v>
      </c>
      <c r="Y3392">
        <v>3</v>
      </c>
      <c r="Z3392">
        <f>IF(AND(MIN(data!D3392:'data'!K3392, data!M3392:'data'!Y3392)&gt;=0, IF(data!L3392&lt;0, FALSE, data!L3392&lt;=95),COUNTA(data!D3392:'data'!Y3392)=22), 1, 0)</f>
        <v>0</v>
      </c>
      <c r="AA3392">
        <f>IF(data!D3392=3, IF(COUNTIFS(data!A:A, data!A3392, data!G:G, "&lt;&gt;2")=0, 1, 0), 0)</f>
        <v>0</v>
      </c>
      <c r="AB3392">
        <f>IF(AND(data!G3392=2, COUNTIFS(data!A:A, data!A3392, data!G:G, 2) = data!D3392), 1, 0)</f>
        <v>1</v>
      </c>
      <c r="AC3392">
        <f>IF(AB3392=1, data!D3392, "0")</f>
        <v>1</v>
      </c>
    </row>
    <row r="3393" spans="1:29" x14ac:dyDescent="0.25">
      <c r="A3393" s="1">
        <v>372251</v>
      </c>
      <c r="B3393">
        <v>1</v>
      </c>
      <c r="C3393" s="1" t="s">
        <v>3414</v>
      </c>
      <c r="D3393">
        <v>1</v>
      </c>
      <c r="E3393">
        <v>6</v>
      </c>
      <c r="F3393">
        <v>1</v>
      </c>
      <c r="G3393">
        <v>1</v>
      </c>
      <c r="H3393">
        <v>87</v>
      </c>
      <c r="I3393">
        <v>5</v>
      </c>
      <c r="J3393">
        <v>1</v>
      </c>
      <c r="K3393">
        <v>7</v>
      </c>
      <c r="L3393">
        <v>5</v>
      </c>
      <c r="M3393">
        <v>1</v>
      </c>
      <c r="N3393">
        <v>3</v>
      </c>
      <c r="O3393">
        <v>5</v>
      </c>
      <c r="P3393">
        <v>1</v>
      </c>
      <c r="Q3393">
        <v>45.75</v>
      </c>
      <c r="R3393">
        <v>-1</v>
      </c>
      <c r="S3393">
        <v>1</v>
      </c>
      <c r="T3393">
        <v>163.5</v>
      </c>
      <c r="U3393">
        <v>58.2</v>
      </c>
      <c r="V3393">
        <v>21.771000000000001</v>
      </c>
      <c r="W3393">
        <v>0.82599999999999996</v>
      </c>
      <c r="X3393">
        <v>1</v>
      </c>
      <c r="Y3393">
        <v>3</v>
      </c>
      <c r="Z3393">
        <f>IF(AND(MIN(data!D3393:'data'!K3393, data!M3393:'data'!Y3393)&gt;=0, IF(data!L3393&lt;0, FALSE, data!L3393&lt;=95),COUNTA(data!D3393:'data'!Y3393)=22), 1, 0)</f>
        <v>0</v>
      </c>
      <c r="AA3393">
        <f>IF(data!D3393=3, IF(COUNTIFS(data!A:A, data!A3393, data!G:G, "&lt;&gt;2")=0, 1, 0), 0)</f>
        <v>0</v>
      </c>
      <c r="AB3393">
        <f>IF(AND(data!G3393=2, COUNTIFS(data!A:A, data!A3393, data!G:G, 2) = data!D3393), 1, 0)</f>
        <v>0</v>
      </c>
      <c r="AC3393" t="str">
        <f>IF(AB3393=1, data!D3393, "0")</f>
        <v>0</v>
      </c>
    </row>
    <row r="3394" spans="1:29" x14ac:dyDescent="0.25">
      <c r="A3394" s="1">
        <v>372271</v>
      </c>
      <c r="B3394">
        <v>1</v>
      </c>
      <c r="C3394" s="1" t="s">
        <v>3415</v>
      </c>
      <c r="D3394">
        <v>2</v>
      </c>
      <c r="E3394">
        <v>6</v>
      </c>
      <c r="F3394">
        <v>1</v>
      </c>
      <c r="G3394">
        <v>1</v>
      </c>
      <c r="H3394">
        <v>78</v>
      </c>
      <c r="I3394">
        <v>2</v>
      </c>
      <c r="J3394">
        <v>1</v>
      </c>
      <c r="K3394">
        <v>7</v>
      </c>
      <c r="L3394">
        <v>97</v>
      </c>
      <c r="M3394">
        <v>3</v>
      </c>
      <c r="N3394">
        <v>2</v>
      </c>
      <c r="O3394">
        <v>5</v>
      </c>
      <c r="P3394">
        <v>1</v>
      </c>
      <c r="Q3394">
        <v>4.6440000000000001</v>
      </c>
      <c r="R3394">
        <v>-1</v>
      </c>
      <c r="S3394">
        <v>1</v>
      </c>
      <c r="T3394">
        <v>174.7</v>
      </c>
      <c r="U3394">
        <v>71.5</v>
      </c>
      <c r="V3394">
        <v>23.427</v>
      </c>
      <c r="W3394">
        <v>0.88700000000000001</v>
      </c>
      <c r="X3394">
        <v>1</v>
      </c>
      <c r="Y3394">
        <v>-9</v>
      </c>
      <c r="Z3394">
        <f>IF(AND(MIN(data!D3394:'data'!K3394, data!M3394:'data'!Y3394)&gt;=0, IF(data!L3394&lt;0, FALSE, data!L3394&lt;=95),COUNTA(data!D3394:'data'!Y3394)=22), 1, 0)</f>
        <v>0</v>
      </c>
      <c r="AA3394">
        <f>IF(data!D3394=3, IF(COUNTIFS(data!A:A, data!A3394, data!G:G, "&lt;&gt;2")=0, 1, 0), 0)</f>
        <v>0</v>
      </c>
      <c r="AB3394">
        <f>IF(AND(data!G3394=2, COUNTIFS(data!A:A, data!A3394, data!G:G, 2) = data!D3394), 1, 0)</f>
        <v>0</v>
      </c>
      <c r="AC3394" t="str">
        <f>IF(AB3394=1, data!D3394, "0")</f>
        <v>0</v>
      </c>
    </row>
    <row r="3395" spans="1:29" x14ac:dyDescent="0.25">
      <c r="A3395" s="1">
        <v>372271</v>
      </c>
      <c r="B3395">
        <v>2</v>
      </c>
      <c r="C3395" s="1" t="s">
        <v>3416</v>
      </c>
      <c r="D3395">
        <v>2</v>
      </c>
      <c r="E3395">
        <v>6</v>
      </c>
      <c r="F3395">
        <v>1</v>
      </c>
      <c r="G3395">
        <v>2</v>
      </c>
      <c r="H3395">
        <v>81</v>
      </c>
      <c r="I3395">
        <v>2</v>
      </c>
      <c r="J3395">
        <v>1</v>
      </c>
      <c r="K3395">
        <v>7</v>
      </c>
      <c r="L3395">
        <v>97</v>
      </c>
      <c r="M3395">
        <v>4</v>
      </c>
      <c r="N3395">
        <v>1</v>
      </c>
      <c r="O3395">
        <v>5</v>
      </c>
      <c r="P3395">
        <v>1</v>
      </c>
      <c r="Q3395">
        <v>0.28799999999999998</v>
      </c>
      <c r="R3395">
        <v>-1</v>
      </c>
      <c r="S3395">
        <v>1</v>
      </c>
      <c r="T3395">
        <v>147.69999999999999</v>
      </c>
      <c r="U3395">
        <v>53.1</v>
      </c>
      <c r="V3395">
        <v>24.341000000000001</v>
      </c>
      <c r="W3395">
        <v>-1</v>
      </c>
      <c r="X3395">
        <v>1</v>
      </c>
      <c r="Y3395">
        <v>3</v>
      </c>
      <c r="Z3395">
        <f>IF(AND(MIN(data!D3395:'data'!K3395, data!M3395:'data'!Y3395)&gt;=0, IF(data!L3395&lt;0, FALSE, data!L3395&lt;=95),COUNTA(data!D3395:'data'!Y3395)=22), 1, 0)</f>
        <v>0</v>
      </c>
      <c r="AA3395">
        <f>IF(data!D3395=3, IF(COUNTIFS(data!A:A, data!A3395, data!G:G, "&lt;&gt;2")=0, 1, 0), 0)</f>
        <v>0</v>
      </c>
      <c r="AB3395">
        <f>IF(AND(data!G3395=2, COUNTIFS(data!A:A, data!A3395, data!G:G, 2) = data!D3395), 1, 0)</f>
        <v>0</v>
      </c>
      <c r="AC3395" t="str">
        <f>IF(AB3395=1, data!D3395, "0")</f>
        <v>0</v>
      </c>
    </row>
    <row r="3396" spans="1:29" x14ac:dyDescent="0.25">
      <c r="A3396" s="1">
        <v>372351</v>
      </c>
      <c r="B3396">
        <v>1</v>
      </c>
      <c r="C3396" s="1" t="s">
        <v>3417</v>
      </c>
      <c r="D3396">
        <v>4</v>
      </c>
      <c r="E3396">
        <v>6</v>
      </c>
      <c r="F3396">
        <v>1</v>
      </c>
      <c r="G3396">
        <v>1</v>
      </c>
      <c r="H3396">
        <v>70</v>
      </c>
      <c r="I3396">
        <v>2</v>
      </c>
      <c r="J3396">
        <v>1</v>
      </c>
      <c r="K3396">
        <v>7</v>
      </c>
      <c r="L3396">
        <v>8</v>
      </c>
      <c r="M3396">
        <v>2</v>
      </c>
      <c r="N3396">
        <v>3</v>
      </c>
      <c r="O3396">
        <v>5</v>
      </c>
      <c r="P3396">
        <v>2</v>
      </c>
      <c r="Q3396">
        <v>0.14499999999999999</v>
      </c>
      <c r="R3396">
        <v>-1</v>
      </c>
      <c r="S3396">
        <v>0</v>
      </c>
      <c r="T3396">
        <v>169</v>
      </c>
      <c r="U3396">
        <v>75.2</v>
      </c>
      <c r="V3396">
        <v>26.33</v>
      </c>
      <c r="W3396">
        <v>-1</v>
      </c>
      <c r="X3396">
        <v>1</v>
      </c>
      <c r="Y3396">
        <v>3</v>
      </c>
      <c r="Z3396">
        <f>IF(AND(MIN(data!D3396:'data'!K3396, data!M3396:'data'!Y3396)&gt;=0, IF(data!L3396&lt;0, FALSE, data!L3396&lt;=95),COUNTA(data!D3396:'data'!Y3396)=22), 1, 0)</f>
        <v>0</v>
      </c>
      <c r="AA3396">
        <f>IF(data!D3396=3, IF(COUNTIFS(data!A:A, data!A3396, data!G:G, "&lt;&gt;2")=0, 1, 0), 0)</f>
        <v>0</v>
      </c>
      <c r="AB3396">
        <f>IF(AND(data!G3396=2, COUNTIFS(data!A:A, data!A3396, data!G:G, 2) = data!D3396), 1, 0)</f>
        <v>0</v>
      </c>
      <c r="AC3396" t="str">
        <f>IF(AB3396=1, data!D3396, "0")</f>
        <v>0</v>
      </c>
    </row>
    <row r="3397" spans="1:29" x14ac:dyDescent="0.25">
      <c r="A3397" s="1">
        <v>372351</v>
      </c>
      <c r="B3397">
        <v>2</v>
      </c>
      <c r="C3397" s="1" t="s">
        <v>3418</v>
      </c>
      <c r="D3397">
        <v>4</v>
      </c>
      <c r="E3397">
        <v>6</v>
      </c>
      <c r="F3397">
        <v>1</v>
      </c>
      <c r="G3397">
        <v>2</v>
      </c>
      <c r="H3397">
        <v>43</v>
      </c>
      <c r="I3397">
        <v>2</v>
      </c>
      <c r="J3397">
        <v>1</v>
      </c>
      <c r="K3397">
        <v>5</v>
      </c>
      <c r="L3397">
        <v>8</v>
      </c>
      <c r="M3397">
        <v>1</v>
      </c>
      <c r="N3397">
        <v>1</v>
      </c>
      <c r="O3397">
        <v>5</v>
      </c>
      <c r="P3397">
        <v>2</v>
      </c>
      <c r="Q3397">
        <v>8.6999999999999994E-2</v>
      </c>
      <c r="R3397">
        <v>-1</v>
      </c>
      <c r="S3397">
        <v>0</v>
      </c>
      <c r="T3397">
        <v>154.6</v>
      </c>
      <c r="U3397">
        <v>101.5</v>
      </c>
      <c r="V3397">
        <v>42.466999999999999</v>
      </c>
      <c r="W3397">
        <v>-1</v>
      </c>
      <c r="X3397">
        <v>2</v>
      </c>
      <c r="Y3397">
        <v>3</v>
      </c>
      <c r="Z3397">
        <f>IF(AND(MIN(data!D3397:'data'!K3397, data!M3397:'data'!Y3397)&gt;=0, IF(data!L3397&lt;0, FALSE, data!L3397&lt;=95),COUNTA(data!D3397:'data'!Y3397)=22), 1, 0)</f>
        <v>0</v>
      </c>
      <c r="AA3397">
        <f>IF(data!D3397=3, IF(COUNTIFS(data!A:A, data!A3397, data!G:G, "&lt;&gt;2")=0, 1, 0), 0)</f>
        <v>0</v>
      </c>
      <c r="AB3397">
        <f>IF(AND(data!G3397=2, COUNTIFS(data!A:A, data!A3397, data!G:G, 2) = data!D3397), 1, 0)</f>
        <v>0</v>
      </c>
      <c r="AC3397" t="str">
        <f>IF(AB3397=1, data!D3397, "0")</f>
        <v>0</v>
      </c>
    </row>
    <row r="3398" spans="1:29" x14ac:dyDescent="0.25">
      <c r="A3398" s="1">
        <v>372351</v>
      </c>
      <c r="B3398">
        <v>3</v>
      </c>
      <c r="C3398" s="1" t="s">
        <v>3419</v>
      </c>
      <c r="D3398">
        <v>4</v>
      </c>
      <c r="E3398">
        <v>6</v>
      </c>
      <c r="F3398">
        <v>1</v>
      </c>
      <c r="G3398">
        <v>1</v>
      </c>
      <c r="H3398">
        <v>14</v>
      </c>
      <c r="I3398">
        <v>-1</v>
      </c>
      <c r="J3398">
        <v>1</v>
      </c>
      <c r="K3398">
        <v>-1</v>
      </c>
      <c r="L3398">
        <v>8</v>
      </c>
      <c r="M3398">
        <v>1</v>
      </c>
      <c r="N3398">
        <v>-1</v>
      </c>
      <c r="O3398">
        <v>-1</v>
      </c>
      <c r="P3398">
        <v>-1</v>
      </c>
      <c r="Q3398">
        <v>-1</v>
      </c>
      <c r="R3398">
        <v>-1</v>
      </c>
      <c r="S3398">
        <v>0</v>
      </c>
      <c r="T3398">
        <v>169.1</v>
      </c>
      <c r="U3398">
        <v>71</v>
      </c>
      <c r="V3398">
        <v>24.83</v>
      </c>
      <c r="W3398">
        <v>-1</v>
      </c>
      <c r="X3398">
        <v>-8</v>
      </c>
      <c r="Y3398">
        <v>3</v>
      </c>
      <c r="Z3398">
        <f>IF(AND(MIN(data!D3398:'data'!K3398, data!M3398:'data'!Y3398)&gt;=0, IF(data!L3398&lt;0, FALSE, data!L3398&lt;=95),COUNTA(data!D3398:'data'!Y3398)=22), 1, 0)</f>
        <v>0</v>
      </c>
      <c r="AA3398">
        <f>IF(data!D3398=3, IF(COUNTIFS(data!A:A, data!A3398, data!G:G, "&lt;&gt;2")=0, 1, 0), 0)</f>
        <v>0</v>
      </c>
      <c r="AB3398">
        <f>IF(AND(data!G3398=2, COUNTIFS(data!A:A, data!A3398, data!G:G, 2) = data!D3398), 1, 0)</f>
        <v>0</v>
      </c>
      <c r="AC3398" t="str">
        <f>IF(AB3398=1, data!D3398, "0")</f>
        <v>0</v>
      </c>
    </row>
    <row r="3399" spans="1:29" x14ac:dyDescent="0.25">
      <c r="A3399" s="1">
        <v>372351</v>
      </c>
      <c r="B3399">
        <v>4</v>
      </c>
      <c r="C3399" s="1" t="s">
        <v>3420</v>
      </c>
      <c r="D3399">
        <v>4</v>
      </c>
      <c r="E3399">
        <v>6</v>
      </c>
      <c r="F3399">
        <v>1</v>
      </c>
      <c r="G3399">
        <v>2</v>
      </c>
      <c r="H3399">
        <v>12</v>
      </c>
      <c r="I3399">
        <v>-1</v>
      </c>
      <c r="J3399">
        <v>1</v>
      </c>
      <c r="K3399">
        <v>-1</v>
      </c>
      <c r="L3399">
        <v>8</v>
      </c>
      <c r="M3399">
        <v>1</v>
      </c>
      <c r="N3399">
        <v>-1</v>
      </c>
      <c r="O3399">
        <v>-1</v>
      </c>
      <c r="P3399">
        <v>-1</v>
      </c>
      <c r="Q3399">
        <v>-1</v>
      </c>
      <c r="R3399">
        <v>-1</v>
      </c>
      <c r="S3399">
        <v>-2</v>
      </c>
      <c r="T3399">
        <v>152.80000000000001</v>
      </c>
      <c r="U3399">
        <v>56.9</v>
      </c>
      <c r="V3399">
        <v>24.370999999999999</v>
      </c>
      <c r="W3399">
        <v>-1</v>
      </c>
      <c r="X3399">
        <v>1</v>
      </c>
      <c r="Y3399">
        <v>3</v>
      </c>
      <c r="Z3399">
        <f>IF(AND(MIN(data!D3399:'data'!K3399, data!M3399:'data'!Y3399)&gt;=0, IF(data!L3399&lt;0, FALSE, data!L3399&lt;=95),COUNTA(data!D3399:'data'!Y3399)=22), 1, 0)</f>
        <v>0</v>
      </c>
      <c r="AA3399">
        <f>IF(data!D3399=3, IF(COUNTIFS(data!A:A, data!A3399, data!G:G, "&lt;&gt;2")=0, 1, 0), 0)</f>
        <v>0</v>
      </c>
      <c r="AB3399">
        <f>IF(AND(data!G3399=2, COUNTIFS(data!A:A, data!A3399, data!G:G, 2) = data!D3399), 1, 0)</f>
        <v>0</v>
      </c>
      <c r="AC3399" t="str">
        <f>IF(AB3399=1, data!D3399, "0")</f>
        <v>0</v>
      </c>
    </row>
    <row r="3400" spans="1:29" x14ac:dyDescent="0.25">
      <c r="A3400" s="1">
        <v>372371</v>
      </c>
      <c r="B3400">
        <v>1</v>
      </c>
      <c r="C3400" s="1" t="s">
        <v>3421</v>
      </c>
      <c r="D3400">
        <v>2</v>
      </c>
      <c r="E3400">
        <v>6</v>
      </c>
      <c r="F3400">
        <v>1</v>
      </c>
      <c r="G3400">
        <v>1</v>
      </c>
      <c r="H3400">
        <v>58</v>
      </c>
      <c r="I3400">
        <v>2</v>
      </c>
      <c r="J3400">
        <v>1</v>
      </c>
      <c r="K3400">
        <v>7</v>
      </c>
      <c r="L3400">
        <v>10</v>
      </c>
      <c r="M3400">
        <v>2</v>
      </c>
      <c r="N3400">
        <v>2</v>
      </c>
      <c r="O3400">
        <v>5</v>
      </c>
      <c r="P3400">
        <v>1</v>
      </c>
      <c r="Q3400">
        <v>12.46</v>
      </c>
      <c r="R3400">
        <v>-1</v>
      </c>
      <c r="S3400">
        <v>0</v>
      </c>
      <c r="T3400">
        <v>188.6</v>
      </c>
      <c r="U3400">
        <v>95.7</v>
      </c>
      <c r="V3400">
        <v>26.905000000000001</v>
      </c>
      <c r="W3400">
        <v>0.872</v>
      </c>
      <c r="X3400">
        <v>1</v>
      </c>
      <c r="Y3400">
        <v>1</v>
      </c>
      <c r="Z3400">
        <f>IF(AND(MIN(data!D3400:'data'!K3400, data!M3400:'data'!Y3400)&gt;=0, IF(data!L3400&lt;0, FALSE, data!L3400&lt;=95),COUNTA(data!D3400:'data'!Y3400)=22), 1, 0)</f>
        <v>0</v>
      </c>
      <c r="AA3400">
        <f>IF(data!D3400=3, IF(COUNTIFS(data!A:A, data!A3400, data!G:G, "&lt;&gt;2")=0, 1, 0), 0)</f>
        <v>0</v>
      </c>
      <c r="AB3400">
        <f>IF(AND(data!G3400=2, COUNTIFS(data!A:A, data!A3400, data!G:G, 2) = data!D3400), 1, 0)</f>
        <v>0</v>
      </c>
      <c r="AC3400" t="str">
        <f>IF(AB3400=1, data!D3400, "0")</f>
        <v>0</v>
      </c>
    </row>
    <row r="3401" spans="1:29" x14ac:dyDescent="0.25">
      <c r="A3401" s="1">
        <v>372371</v>
      </c>
      <c r="B3401">
        <v>2</v>
      </c>
      <c r="C3401" s="1" t="s">
        <v>3422</v>
      </c>
      <c r="D3401">
        <v>2</v>
      </c>
      <c r="E3401">
        <v>6</v>
      </c>
      <c r="F3401">
        <v>1</v>
      </c>
      <c r="G3401">
        <v>2</v>
      </c>
      <c r="H3401">
        <v>50</v>
      </c>
      <c r="I3401">
        <v>2</v>
      </c>
      <c r="J3401">
        <v>1</v>
      </c>
      <c r="K3401">
        <v>3</v>
      </c>
      <c r="L3401">
        <v>10</v>
      </c>
      <c r="M3401">
        <v>2</v>
      </c>
      <c r="N3401">
        <v>3</v>
      </c>
      <c r="O3401">
        <v>5</v>
      </c>
      <c r="P3401">
        <v>2</v>
      </c>
      <c r="Q3401">
        <v>0</v>
      </c>
      <c r="R3401">
        <v>-1</v>
      </c>
      <c r="S3401">
        <v>8</v>
      </c>
      <c r="T3401">
        <v>165.5</v>
      </c>
      <c r="U3401">
        <v>75.900000000000006</v>
      </c>
      <c r="V3401">
        <v>27.710999999999999</v>
      </c>
      <c r="W3401">
        <v>0.79200000000000004</v>
      </c>
      <c r="X3401">
        <v>2</v>
      </c>
      <c r="Y3401">
        <v>1</v>
      </c>
      <c r="Z3401">
        <f>IF(AND(MIN(data!D3401:'data'!K3401, data!M3401:'data'!Y3401)&gt;=0, IF(data!L3401&lt;0, FALSE, data!L3401&lt;=95),COUNTA(data!D3401:'data'!Y3401)=22), 1, 0)</f>
        <v>0</v>
      </c>
      <c r="AA3401">
        <f>IF(data!D3401=3, IF(COUNTIFS(data!A:A, data!A3401, data!G:G, "&lt;&gt;2")=0, 1, 0), 0)</f>
        <v>0</v>
      </c>
      <c r="AB3401">
        <f>IF(AND(data!G3401=2, COUNTIFS(data!A:A, data!A3401, data!G:G, 2) = data!D3401), 1, 0)</f>
        <v>0</v>
      </c>
      <c r="AC3401" t="str">
        <f>IF(AB3401=1, data!D3401, "0")</f>
        <v>0</v>
      </c>
    </row>
    <row r="3402" spans="1:29" x14ac:dyDescent="0.25">
      <c r="A3402" s="1">
        <v>373051</v>
      </c>
      <c r="B3402">
        <v>1</v>
      </c>
      <c r="C3402" s="1" t="s">
        <v>3423</v>
      </c>
      <c r="D3402">
        <v>1</v>
      </c>
      <c r="E3402">
        <v>2</v>
      </c>
      <c r="F3402">
        <v>15</v>
      </c>
      <c r="G3402">
        <v>2</v>
      </c>
      <c r="H3402">
        <v>51</v>
      </c>
      <c r="I3402">
        <v>1</v>
      </c>
      <c r="J3402">
        <v>1</v>
      </c>
      <c r="K3402">
        <v>1</v>
      </c>
      <c r="L3402">
        <v>14</v>
      </c>
      <c r="M3402">
        <v>2</v>
      </c>
      <c r="N3402">
        <v>3</v>
      </c>
      <c r="O3402">
        <v>5</v>
      </c>
      <c r="P3402">
        <v>1</v>
      </c>
      <c r="Q3402">
        <v>8.25</v>
      </c>
      <c r="R3402">
        <v>-1</v>
      </c>
      <c r="S3402">
        <v>0</v>
      </c>
      <c r="T3402">
        <v>168.1</v>
      </c>
      <c r="U3402">
        <v>75.599999999999994</v>
      </c>
      <c r="V3402">
        <v>26.754000000000001</v>
      </c>
      <c r="W3402">
        <v>-1</v>
      </c>
      <c r="X3402">
        <v>-8</v>
      </c>
      <c r="Y3402">
        <v>1</v>
      </c>
      <c r="Z3402">
        <f>IF(AND(MIN(data!D3402:'data'!K3402, data!M3402:'data'!Y3402)&gt;=0, IF(data!L3402&lt;0, FALSE, data!L3402&lt;=95),COUNTA(data!D3402:'data'!Y3402)=22), 1, 0)</f>
        <v>0</v>
      </c>
      <c r="AA3402">
        <f>IF(data!D3402=3, IF(COUNTIFS(data!A:A, data!A3402, data!G:G, "&lt;&gt;2")=0, 1, 0), 0)</f>
        <v>0</v>
      </c>
      <c r="AB3402">
        <f>IF(AND(data!G3402=2, COUNTIFS(data!A:A, data!A3402, data!G:G, 2) = data!D3402), 1, 0)</f>
        <v>1</v>
      </c>
      <c r="AC3402">
        <f>IF(AB3402=1, data!D3402, "0")</f>
        <v>1</v>
      </c>
    </row>
    <row r="3403" spans="1:29" x14ac:dyDescent="0.25">
      <c r="A3403" s="1">
        <v>373151</v>
      </c>
      <c r="B3403">
        <v>1</v>
      </c>
      <c r="C3403" s="1" t="s">
        <v>3424</v>
      </c>
      <c r="D3403">
        <v>2</v>
      </c>
      <c r="E3403">
        <v>2</v>
      </c>
      <c r="F3403">
        <v>15</v>
      </c>
      <c r="G3403">
        <v>2</v>
      </c>
      <c r="H3403">
        <v>81</v>
      </c>
      <c r="I3403">
        <v>5</v>
      </c>
      <c r="J3403">
        <v>1</v>
      </c>
      <c r="K3403">
        <v>7</v>
      </c>
      <c r="L3403">
        <v>-1</v>
      </c>
      <c r="M3403">
        <v>2</v>
      </c>
      <c r="N3403">
        <v>1</v>
      </c>
      <c r="O3403">
        <v>5</v>
      </c>
      <c r="P3403">
        <v>1</v>
      </c>
      <c r="Q3403">
        <v>0.34499999999999997</v>
      </c>
      <c r="R3403">
        <v>-1</v>
      </c>
      <c r="S3403">
        <v>1</v>
      </c>
      <c r="T3403">
        <v>152.6</v>
      </c>
      <c r="U3403">
        <v>76.599999999999994</v>
      </c>
      <c r="V3403">
        <v>32.893999999999998</v>
      </c>
      <c r="W3403">
        <v>0.878</v>
      </c>
      <c r="X3403">
        <v>-8</v>
      </c>
      <c r="Y3403">
        <v>3</v>
      </c>
      <c r="Z3403">
        <f>IF(AND(MIN(data!D3403:'data'!K3403, data!M3403:'data'!Y3403)&gt;=0, IF(data!L3403&lt;0, FALSE, data!L3403&lt;=95),COUNTA(data!D3403:'data'!Y3403)=22), 1, 0)</f>
        <v>0</v>
      </c>
      <c r="AA3403">
        <f>IF(data!D3403=3, IF(COUNTIFS(data!A:A, data!A3403, data!G:G, "&lt;&gt;2")=0, 1, 0), 0)</f>
        <v>0</v>
      </c>
      <c r="AB3403">
        <f>IF(AND(data!G3403=2, COUNTIFS(data!A:A, data!A3403, data!G:G, 2) = data!D3403), 1, 0)</f>
        <v>1</v>
      </c>
      <c r="AC3403">
        <f>IF(AB3403=1, data!D3403, "0")</f>
        <v>2</v>
      </c>
    </row>
    <row r="3404" spans="1:29" x14ac:dyDescent="0.25">
      <c r="A3404" s="1">
        <v>373151</v>
      </c>
      <c r="B3404">
        <v>2</v>
      </c>
      <c r="C3404" s="1" t="s">
        <v>3425</v>
      </c>
      <c r="D3404">
        <v>2</v>
      </c>
      <c r="E3404">
        <v>2</v>
      </c>
      <c r="F3404">
        <v>15</v>
      </c>
      <c r="G3404">
        <v>2</v>
      </c>
      <c r="H3404">
        <v>50</v>
      </c>
      <c r="I3404">
        <v>1</v>
      </c>
      <c r="J3404">
        <v>1</v>
      </c>
      <c r="K3404">
        <v>5</v>
      </c>
      <c r="L3404">
        <v>-1</v>
      </c>
      <c r="M3404">
        <v>3</v>
      </c>
      <c r="N3404">
        <v>1</v>
      </c>
      <c r="O3404">
        <v>5</v>
      </c>
      <c r="P3404">
        <v>1</v>
      </c>
      <c r="Q3404">
        <v>0.17299999999999999</v>
      </c>
      <c r="R3404">
        <v>-1</v>
      </c>
      <c r="S3404">
        <v>-9</v>
      </c>
      <c r="T3404">
        <v>160.6</v>
      </c>
      <c r="U3404">
        <v>90.4</v>
      </c>
      <c r="V3404">
        <v>35.048999999999999</v>
      </c>
      <c r="W3404">
        <v>0.78900000000000003</v>
      </c>
      <c r="X3404">
        <v>2</v>
      </c>
      <c r="Y3404">
        <v>1</v>
      </c>
      <c r="Z3404">
        <f>IF(AND(MIN(data!D3404:'data'!K3404, data!M3404:'data'!Y3404)&gt;=0, IF(data!L3404&lt;0, FALSE, data!L3404&lt;=95),COUNTA(data!D3404:'data'!Y3404)=22), 1, 0)</f>
        <v>0</v>
      </c>
      <c r="AA3404">
        <f>IF(data!D3404=3, IF(COUNTIFS(data!A:A, data!A3404, data!G:G, "&lt;&gt;2")=0, 1, 0), 0)</f>
        <v>0</v>
      </c>
      <c r="AB3404">
        <f>IF(AND(data!G3404=2, COUNTIFS(data!A:A, data!A3404, data!G:G, 2) = data!D3404), 1, 0)</f>
        <v>1</v>
      </c>
      <c r="AC3404">
        <f>IF(AB3404=1, data!D3404, "0")</f>
        <v>2</v>
      </c>
    </row>
    <row r="3405" spans="1:29" x14ac:dyDescent="0.25">
      <c r="A3405" s="1">
        <v>373271</v>
      </c>
      <c r="B3405">
        <v>1</v>
      </c>
      <c r="C3405" s="1" t="s">
        <v>3426</v>
      </c>
      <c r="D3405">
        <v>2</v>
      </c>
      <c r="E3405">
        <v>2</v>
      </c>
      <c r="F3405">
        <v>15</v>
      </c>
      <c r="G3405">
        <v>1</v>
      </c>
      <c r="H3405">
        <v>64</v>
      </c>
      <c r="I3405">
        <v>2</v>
      </c>
      <c r="J3405">
        <v>1</v>
      </c>
      <c r="K3405">
        <v>7</v>
      </c>
      <c r="L3405">
        <v>7</v>
      </c>
      <c r="M3405">
        <v>1</v>
      </c>
      <c r="N3405">
        <v>3</v>
      </c>
      <c r="O3405">
        <v>5</v>
      </c>
      <c r="P3405">
        <v>1</v>
      </c>
      <c r="Q3405">
        <v>4.649</v>
      </c>
      <c r="R3405">
        <v>-1</v>
      </c>
      <c r="S3405">
        <v>0</v>
      </c>
      <c r="T3405">
        <v>168.7</v>
      </c>
      <c r="U3405">
        <v>78.099999999999994</v>
      </c>
      <c r="V3405">
        <v>27.442</v>
      </c>
      <c r="W3405">
        <v>1.034</v>
      </c>
      <c r="X3405">
        <v>2</v>
      </c>
      <c r="Y3405">
        <v>3</v>
      </c>
      <c r="Z3405">
        <f>IF(AND(MIN(data!D3405:'data'!K3405, data!M3405:'data'!Y3405)&gt;=0, IF(data!L3405&lt;0, FALSE, data!L3405&lt;=95),COUNTA(data!D3405:'data'!Y3405)=22), 1, 0)</f>
        <v>0</v>
      </c>
      <c r="AA3405">
        <f>IF(data!D3405=3, IF(COUNTIFS(data!A:A, data!A3405, data!G:G, "&lt;&gt;2")=0, 1, 0), 0)</f>
        <v>0</v>
      </c>
      <c r="AB3405">
        <f>IF(AND(data!G3405=2, COUNTIFS(data!A:A, data!A3405, data!G:G, 2) = data!D3405), 1, 0)</f>
        <v>0</v>
      </c>
      <c r="AC3405" t="str">
        <f>IF(AB3405=1, data!D3405, "0")</f>
        <v>0</v>
      </c>
    </row>
    <row r="3406" spans="1:29" x14ac:dyDescent="0.25">
      <c r="A3406" s="1">
        <v>373271</v>
      </c>
      <c r="B3406">
        <v>2</v>
      </c>
      <c r="C3406" s="1" t="s">
        <v>3427</v>
      </c>
      <c r="D3406">
        <v>2</v>
      </c>
      <c r="E3406">
        <v>2</v>
      </c>
      <c r="F3406">
        <v>15</v>
      </c>
      <c r="G3406">
        <v>2</v>
      </c>
      <c r="H3406">
        <v>61</v>
      </c>
      <c r="I3406">
        <v>2</v>
      </c>
      <c r="J3406">
        <v>1</v>
      </c>
      <c r="K3406">
        <v>7</v>
      </c>
      <c r="L3406">
        <v>7</v>
      </c>
      <c r="M3406">
        <v>4</v>
      </c>
      <c r="N3406">
        <v>1</v>
      </c>
      <c r="O3406">
        <v>5</v>
      </c>
      <c r="P3406">
        <v>1</v>
      </c>
      <c r="Q3406">
        <v>2.9000000000000001E-2</v>
      </c>
      <c r="R3406">
        <v>-1</v>
      </c>
      <c r="S3406">
        <v>1</v>
      </c>
      <c r="T3406">
        <v>159.80000000000001</v>
      </c>
      <c r="U3406">
        <v>95.5</v>
      </c>
      <c r="V3406">
        <v>37.398000000000003</v>
      </c>
      <c r="W3406">
        <v>0.92500000000000004</v>
      </c>
      <c r="X3406">
        <v>2</v>
      </c>
      <c r="Y3406">
        <v>1</v>
      </c>
      <c r="Z3406">
        <f>IF(AND(MIN(data!D3406:'data'!K3406, data!M3406:'data'!Y3406)&gt;=0, IF(data!L3406&lt;0, FALSE, data!L3406&lt;=95),COUNTA(data!D3406:'data'!Y3406)=22), 1, 0)</f>
        <v>0</v>
      </c>
      <c r="AA3406">
        <f>IF(data!D3406=3, IF(COUNTIFS(data!A:A, data!A3406, data!G:G, "&lt;&gt;2")=0, 1, 0), 0)</f>
        <v>0</v>
      </c>
      <c r="AB3406">
        <f>IF(AND(data!G3406=2, COUNTIFS(data!A:A, data!A3406, data!G:G, 2) = data!D3406), 1, 0)</f>
        <v>0</v>
      </c>
      <c r="AC3406" t="str">
        <f>IF(AB3406=1, data!D3406, "0")</f>
        <v>0</v>
      </c>
    </row>
    <row r="3407" spans="1:29" x14ac:dyDescent="0.25">
      <c r="A3407" s="1">
        <v>373341</v>
      </c>
      <c r="B3407">
        <v>1</v>
      </c>
      <c r="C3407" s="1" t="s">
        <v>3428</v>
      </c>
      <c r="D3407">
        <v>2</v>
      </c>
      <c r="E3407">
        <v>2</v>
      </c>
      <c r="F3407">
        <v>15</v>
      </c>
      <c r="G3407">
        <v>2</v>
      </c>
      <c r="H3407">
        <v>39</v>
      </c>
      <c r="I3407">
        <v>4</v>
      </c>
      <c r="J3407">
        <v>1</v>
      </c>
      <c r="K3407">
        <v>4</v>
      </c>
      <c r="L3407">
        <v>9</v>
      </c>
      <c r="M3407">
        <v>2</v>
      </c>
      <c r="N3407">
        <v>3</v>
      </c>
      <c r="O3407">
        <v>5</v>
      </c>
      <c r="P3407">
        <v>1</v>
      </c>
      <c r="Q3407">
        <v>6.69</v>
      </c>
      <c r="R3407">
        <v>-1</v>
      </c>
      <c r="S3407">
        <v>3</v>
      </c>
      <c r="T3407">
        <v>163.6</v>
      </c>
      <c r="U3407">
        <v>73.099999999999994</v>
      </c>
      <c r="V3407">
        <v>27.312000000000001</v>
      </c>
      <c r="W3407">
        <v>0.76100000000000001</v>
      </c>
      <c r="X3407">
        <v>2</v>
      </c>
      <c r="Y3407">
        <v>1</v>
      </c>
      <c r="Z3407">
        <f>IF(AND(MIN(data!D3407:'data'!K3407, data!M3407:'data'!Y3407)&gt;=0, IF(data!L3407&lt;0, FALSE, data!L3407&lt;=95),COUNTA(data!D3407:'data'!Y3407)=22), 1, 0)</f>
        <v>0</v>
      </c>
      <c r="AA3407">
        <f>IF(data!D3407=3, IF(COUNTIFS(data!A:A, data!A3407, data!G:G, "&lt;&gt;2")=0, 1, 0), 0)</f>
        <v>0</v>
      </c>
      <c r="AB3407">
        <f>IF(AND(data!G3407=2, COUNTIFS(data!A:A, data!A3407, data!G:G, 2) = data!D3407), 1, 0)</f>
        <v>0</v>
      </c>
      <c r="AC3407" t="str">
        <f>IF(AB3407=1, data!D3407, "0")</f>
        <v>0</v>
      </c>
    </row>
    <row r="3408" spans="1:29" x14ac:dyDescent="0.25">
      <c r="A3408" s="1">
        <v>373341</v>
      </c>
      <c r="B3408">
        <v>2</v>
      </c>
      <c r="C3408" s="1" t="s">
        <v>3429</v>
      </c>
      <c r="D3408">
        <v>2</v>
      </c>
      <c r="E3408">
        <v>2</v>
      </c>
      <c r="F3408">
        <v>15</v>
      </c>
      <c r="G3408">
        <v>1</v>
      </c>
      <c r="H3408">
        <v>4</v>
      </c>
      <c r="I3408">
        <v>-1</v>
      </c>
      <c r="J3408">
        <v>1</v>
      </c>
      <c r="K3408">
        <v>-1</v>
      </c>
      <c r="L3408">
        <v>9</v>
      </c>
      <c r="M3408">
        <v>2</v>
      </c>
      <c r="N3408">
        <v>-1</v>
      </c>
      <c r="O3408">
        <v>-1</v>
      </c>
      <c r="P3408">
        <v>-1</v>
      </c>
      <c r="Q3408">
        <v>-1</v>
      </c>
      <c r="R3408">
        <v>-1</v>
      </c>
      <c r="S3408">
        <v>-2</v>
      </c>
      <c r="T3408">
        <v>106.4</v>
      </c>
      <c r="U3408">
        <v>19.3</v>
      </c>
      <c r="V3408">
        <v>17.047999999999998</v>
      </c>
      <c r="W3408">
        <v>-1</v>
      </c>
      <c r="X3408">
        <v>-2</v>
      </c>
      <c r="Y3408">
        <v>-2</v>
      </c>
      <c r="Z3408">
        <f>IF(AND(MIN(data!D3408:'data'!K3408, data!M3408:'data'!Y3408)&gt;=0, IF(data!L3408&lt;0, FALSE, data!L3408&lt;=95),COUNTA(data!D3408:'data'!Y3408)=22), 1, 0)</f>
        <v>0</v>
      </c>
      <c r="AA3408">
        <f>IF(data!D3408=3, IF(COUNTIFS(data!A:A, data!A3408, data!G:G, "&lt;&gt;2")=0, 1, 0), 0)</f>
        <v>0</v>
      </c>
      <c r="AB3408">
        <f>IF(AND(data!G3408=2, COUNTIFS(data!A:A, data!A3408, data!G:G, 2) = data!D3408), 1, 0)</f>
        <v>0</v>
      </c>
      <c r="AC3408" t="str">
        <f>IF(AB3408=1, data!D3408, "0")</f>
        <v>0</v>
      </c>
    </row>
    <row r="3409" spans="1:29" x14ac:dyDescent="0.25">
      <c r="A3409" s="1">
        <v>373351</v>
      </c>
      <c r="B3409">
        <v>1</v>
      </c>
      <c r="C3409" s="1" t="s">
        <v>3430</v>
      </c>
      <c r="D3409">
        <v>1</v>
      </c>
      <c r="E3409">
        <v>2</v>
      </c>
      <c r="F3409">
        <v>15</v>
      </c>
      <c r="G3409">
        <v>2</v>
      </c>
      <c r="H3409">
        <v>65</v>
      </c>
      <c r="I3409">
        <v>4</v>
      </c>
      <c r="J3409">
        <v>1</v>
      </c>
      <c r="K3409">
        <v>3</v>
      </c>
      <c r="L3409">
        <v>7</v>
      </c>
      <c r="M3409">
        <v>4</v>
      </c>
      <c r="N3409">
        <v>4</v>
      </c>
      <c r="O3409">
        <v>2</v>
      </c>
      <c r="P3409">
        <v>2</v>
      </c>
      <c r="Q3409">
        <v>0</v>
      </c>
      <c r="R3409">
        <v>-1</v>
      </c>
      <c r="S3409">
        <v>1</v>
      </c>
      <c r="T3409">
        <v>161.19999999999999</v>
      </c>
      <c r="U3409">
        <v>75.5</v>
      </c>
      <c r="V3409">
        <v>29.055</v>
      </c>
      <c r="W3409">
        <v>0.872</v>
      </c>
      <c r="X3409">
        <v>1</v>
      </c>
      <c r="Y3409">
        <v>3</v>
      </c>
      <c r="Z3409">
        <f>IF(AND(MIN(data!D3409:'data'!K3409, data!M3409:'data'!Y3409)&gt;=0, IF(data!L3409&lt;0, FALSE, data!L3409&lt;=95),COUNTA(data!D3409:'data'!Y3409)=22), 1, 0)</f>
        <v>0</v>
      </c>
      <c r="AA3409">
        <f>IF(data!D3409=3, IF(COUNTIFS(data!A:A, data!A3409, data!G:G, "&lt;&gt;2")=0, 1, 0), 0)</f>
        <v>0</v>
      </c>
      <c r="AB3409">
        <f>IF(AND(data!G3409=2, COUNTIFS(data!A:A, data!A3409, data!G:G, 2) = data!D3409), 1, 0)</f>
        <v>1</v>
      </c>
      <c r="AC3409">
        <f>IF(AB3409=1, data!D3409, "0")</f>
        <v>1</v>
      </c>
    </row>
    <row r="3410" spans="1:29" x14ac:dyDescent="0.25">
      <c r="A3410" s="1">
        <v>374051</v>
      </c>
      <c r="B3410">
        <v>1</v>
      </c>
      <c r="C3410" s="1" t="s">
        <v>3431</v>
      </c>
      <c r="D3410">
        <v>1</v>
      </c>
      <c r="E3410">
        <v>1</v>
      </c>
      <c r="F3410">
        <v>9</v>
      </c>
      <c r="G3410">
        <v>1</v>
      </c>
      <c r="H3410">
        <v>54</v>
      </c>
      <c r="I3410">
        <v>4</v>
      </c>
      <c r="J3410">
        <v>1</v>
      </c>
      <c r="K3410">
        <v>6</v>
      </c>
      <c r="L3410">
        <v>4</v>
      </c>
      <c r="M3410">
        <v>3</v>
      </c>
      <c r="N3410">
        <v>4</v>
      </c>
      <c r="O3410">
        <v>1</v>
      </c>
      <c r="P3410">
        <v>1</v>
      </c>
      <c r="Q3410">
        <v>6.1740000000000004</v>
      </c>
      <c r="R3410">
        <v>-1</v>
      </c>
      <c r="S3410">
        <v>3</v>
      </c>
      <c r="T3410">
        <v>157.5</v>
      </c>
      <c r="U3410">
        <v>70.900000000000006</v>
      </c>
      <c r="V3410">
        <v>28.582000000000001</v>
      </c>
      <c r="W3410">
        <v>0.90100000000000002</v>
      </c>
      <c r="X3410">
        <v>1</v>
      </c>
      <c r="Y3410">
        <v>1</v>
      </c>
      <c r="Z3410">
        <f>IF(AND(MIN(data!D3410:'data'!K3410, data!M3410:'data'!Y3410)&gt;=0, IF(data!L3410&lt;0, FALSE, data!L3410&lt;=95),COUNTA(data!D3410:'data'!Y3410)=22), 1, 0)</f>
        <v>0</v>
      </c>
      <c r="AA3410">
        <f>IF(data!D3410=3, IF(COUNTIFS(data!A:A, data!A3410, data!G:G, "&lt;&gt;2")=0, 1, 0), 0)</f>
        <v>0</v>
      </c>
      <c r="AB3410">
        <f>IF(AND(data!G3410=2, COUNTIFS(data!A:A, data!A3410, data!G:G, 2) = data!D3410), 1, 0)</f>
        <v>0</v>
      </c>
      <c r="AC3410" t="str">
        <f>IF(AB3410=1, data!D3410, "0")</f>
        <v>0</v>
      </c>
    </row>
    <row r="3411" spans="1:29" x14ac:dyDescent="0.25">
      <c r="A3411" s="1">
        <v>374151</v>
      </c>
      <c r="B3411">
        <v>1</v>
      </c>
      <c r="C3411" s="1" t="s">
        <v>3432</v>
      </c>
      <c r="D3411">
        <v>1</v>
      </c>
      <c r="E3411">
        <v>1</v>
      </c>
      <c r="F3411">
        <v>9</v>
      </c>
      <c r="G3411">
        <v>1</v>
      </c>
      <c r="H3411">
        <v>83</v>
      </c>
      <c r="I3411">
        <v>5</v>
      </c>
      <c r="J3411">
        <v>1</v>
      </c>
      <c r="K3411">
        <v>7</v>
      </c>
      <c r="L3411">
        <v>5</v>
      </c>
      <c r="M3411">
        <v>3</v>
      </c>
      <c r="N3411">
        <v>2</v>
      </c>
      <c r="O3411">
        <v>5</v>
      </c>
      <c r="P3411">
        <v>2</v>
      </c>
      <c r="Q3411">
        <v>0</v>
      </c>
      <c r="R3411">
        <v>-1</v>
      </c>
      <c r="S3411">
        <v>0</v>
      </c>
      <c r="T3411">
        <v>153.69999999999999</v>
      </c>
      <c r="U3411">
        <v>62.2</v>
      </c>
      <c r="V3411">
        <v>26.33</v>
      </c>
      <c r="W3411">
        <v>0.83599999999999997</v>
      </c>
      <c r="X3411">
        <v>1</v>
      </c>
      <c r="Y3411">
        <v>3</v>
      </c>
      <c r="Z3411">
        <f>IF(AND(MIN(data!D3411:'data'!K3411, data!M3411:'data'!Y3411)&gt;=0, IF(data!L3411&lt;0, FALSE, data!L3411&lt;=95),COUNTA(data!D3411:'data'!Y3411)=22), 1, 0)</f>
        <v>0</v>
      </c>
      <c r="AA3411">
        <f>IF(data!D3411=3, IF(COUNTIFS(data!A:A, data!A3411, data!G:G, "&lt;&gt;2")=0, 1, 0), 0)</f>
        <v>0</v>
      </c>
      <c r="AB3411">
        <f>IF(AND(data!G3411=2, COUNTIFS(data!A:A, data!A3411, data!G:G, 2) = data!D3411), 1, 0)</f>
        <v>0</v>
      </c>
      <c r="AC3411" t="str">
        <f>IF(AB3411=1, data!D3411, "0")</f>
        <v>0</v>
      </c>
    </row>
    <row r="3412" spans="1:29" x14ac:dyDescent="0.25">
      <c r="A3412" s="1">
        <v>374181</v>
      </c>
      <c r="B3412">
        <v>1</v>
      </c>
      <c r="C3412" s="1" t="s">
        <v>3433</v>
      </c>
      <c r="D3412">
        <v>2</v>
      </c>
      <c r="E3412">
        <v>1</v>
      </c>
      <c r="F3412">
        <v>9</v>
      </c>
      <c r="G3412">
        <v>2</v>
      </c>
      <c r="H3412">
        <v>33</v>
      </c>
      <c r="I3412">
        <v>6</v>
      </c>
      <c r="J3412">
        <v>1</v>
      </c>
      <c r="K3412">
        <v>4</v>
      </c>
      <c r="L3412">
        <v>10</v>
      </c>
      <c r="M3412">
        <v>2</v>
      </c>
      <c r="N3412">
        <v>1</v>
      </c>
      <c r="O3412">
        <v>5</v>
      </c>
      <c r="P3412">
        <v>1</v>
      </c>
      <c r="Q3412">
        <v>25.437999999999999</v>
      </c>
      <c r="R3412">
        <v>-1</v>
      </c>
      <c r="S3412">
        <v>0</v>
      </c>
      <c r="T3412">
        <v>166.4</v>
      </c>
      <c r="U3412">
        <v>82.4</v>
      </c>
      <c r="V3412">
        <v>29.759</v>
      </c>
      <c r="W3412">
        <v>-1</v>
      </c>
      <c r="X3412">
        <v>2</v>
      </c>
      <c r="Y3412">
        <v>1</v>
      </c>
      <c r="Z3412">
        <f>IF(AND(MIN(data!D3412:'data'!K3412, data!M3412:'data'!Y3412)&gt;=0, IF(data!L3412&lt;0, FALSE, data!L3412&lt;=95),COUNTA(data!D3412:'data'!Y3412)=22), 1, 0)</f>
        <v>0</v>
      </c>
      <c r="AA3412">
        <f>IF(data!D3412=3, IF(COUNTIFS(data!A:A, data!A3412, data!G:G, "&lt;&gt;2")=0, 1, 0), 0)</f>
        <v>0</v>
      </c>
      <c r="AB3412">
        <f>IF(AND(data!G3412=2, COUNTIFS(data!A:A, data!A3412, data!G:G, 2) = data!D3412), 1, 0)</f>
        <v>0</v>
      </c>
      <c r="AC3412" t="str">
        <f>IF(AB3412=1, data!D3412, "0")</f>
        <v>0</v>
      </c>
    </row>
    <row r="3413" spans="1:29" x14ac:dyDescent="0.25">
      <c r="A3413" s="1">
        <v>374181</v>
      </c>
      <c r="B3413">
        <v>2</v>
      </c>
      <c r="C3413" s="1" t="s">
        <v>3434</v>
      </c>
      <c r="D3413">
        <v>2</v>
      </c>
      <c r="E3413">
        <v>1</v>
      </c>
      <c r="F3413">
        <v>9</v>
      </c>
      <c r="G3413">
        <v>1</v>
      </c>
      <c r="H3413">
        <v>28</v>
      </c>
      <c r="I3413">
        <v>6</v>
      </c>
      <c r="J3413">
        <v>1</v>
      </c>
      <c r="K3413">
        <v>4</v>
      </c>
      <c r="L3413">
        <v>10</v>
      </c>
      <c r="M3413">
        <v>2</v>
      </c>
      <c r="N3413">
        <v>4</v>
      </c>
      <c r="O3413">
        <v>1</v>
      </c>
      <c r="P3413">
        <v>1</v>
      </c>
      <c r="Q3413">
        <v>133.47499999999999</v>
      </c>
      <c r="R3413">
        <v>-1</v>
      </c>
      <c r="S3413">
        <v>6</v>
      </c>
      <c r="T3413">
        <v>177.7</v>
      </c>
      <c r="U3413">
        <v>109.4</v>
      </c>
      <c r="V3413">
        <v>34.645000000000003</v>
      </c>
      <c r="W3413">
        <v>-1</v>
      </c>
      <c r="X3413">
        <v>2</v>
      </c>
      <c r="Y3413">
        <v>1</v>
      </c>
      <c r="Z3413">
        <f>IF(AND(MIN(data!D3413:'data'!K3413, data!M3413:'data'!Y3413)&gt;=0, IF(data!L3413&lt;0, FALSE, data!L3413&lt;=95),COUNTA(data!D3413:'data'!Y3413)=22), 1, 0)</f>
        <v>0</v>
      </c>
      <c r="AA3413">
        <f>IF(data!D3413=3, IF(COUNTIFS(data!A:A, data!A3413, data!G:G, "&lt;&gt;2")=0, 1, 0), 0)</f>
        <v>0</v>
      </c>
      <c r="AB3413">
        <f>IF(AND(data!G3413=2, COUNTIFS(data!A:A, data!A3413, data!G:G, 2) = data!D3413), 1, 0)</f>
        <v>0</v>
      </c>
      <c r="AC3413" t="str">
        <f>IF(AB3413=1, data!D3413, "0")</f>
        <v>0</v>
      </c>
    </row>
    <row r="3414" spans="1:29" x14ac:dyDescent="0.25">
      <c r="A3414" s="1">
        <v>374201</v>
      </c>
      <c r="B3414">
        <v>1</v>
      </c>
      <c r="C3414" s="1" t="s">
        <v>3435</v>
      </c>
      <c r="D3414">
        <v>1</v>
      </c>
      <c r="E3414">
        <v>1</v>
      </c>
      <c r="F3414">
        <v>9</v>
      </c>
      <c r="G3414">
        <v>2</v>
      </c>
      <c r="H3414">
        <v>59</v>
      </c>
      <c r="I3414">
        <v>2</v>
      </c>
      <c r="J3414">
        <v>1</v>
      </c>
      <c r="K3414">
        <v>4</v>
      </c>
      <c r="L3414">
        <v>6</v>
      </c>
      <c r="M3414">
        <v>1</v>
      </c>
      <c r="N3414">
        <v>3</v>
      </c>
      <c r="O3414">
        <v>5</v>
      </c>
      <c r="P3414">
        <v>1</v>
      </c>
      <c r="Q3414">
        <v>30.75</v>
      </c>
      <c r="R3414">
        <v>-1</v>
      </c>
      <c r="S3414">
        <v>0</v>
      </c>
      <c r="T3414">
        <v>159.19999999999999</v>
      </c>
      <c r="U3414">
        <v>79.900000000000006</v>
      </c>
      <c r="V3414">
        <v>31.524999999999999</v>
      </c>
      <c r="W3414">
        <v>0.92400000000000004</v>
      </c>
      <c r="X3414">
        <v>2</v>
      </c>
      <c r="Y3414">
        <v>1</v>
      </c>
      <c r="Z3414">
        <f>IF(AND(MIN(data!D3414:'data'!K3414, data!M3414:'data'!Y3414)&gt;=0, IF(data!L3414&lt;0, FALSE, data!L3414&lt;=95),COUNTA(data!D3414:'data'!Y3414)=22), 1, 0)</f>
        <v>0</v>
      </c>
      <c r="AA3414">
        <f>IF(data!D3414=3, IF(COUNTIFS(data!A:A, data!A3414, data!G:G, "&lt;&gt;2")=0, 1, 0), 0)</f>
        <v>0</v>
      </c>
      <c r="AB3414">
        <f>IF(AND(data!G3414=2, COUNTIFS(data!A:A, data!A3414, data!G:G, 2) = data!D3414), 1, 0)</f>
        <v>1</v>
      </c>
      <c r="AC3414">
        <f>IF(AB3414=1, data!D3414, "0")</f>
        <v>1</v>
      </c>
    </row>
    <row r="3415" spans="1:29" x14ac:dyDescent="0.25">
      <c r="A3415" s="1">
        <v>374251</v>
      </c>
      <c r="B3415">
        <v>1</v>
      </c>
      <c r="C3415" s="1" t="s">
        <v>3436</v>
      </c>
      <c r="D3415">
        <v>1</v>
      </c>
      <c r="E3415">
        <v>1</v>
      </c>
      <c r="F3415">
        <v>9</v>
      </c>
      <c r="G3415">
        <v>1</v>
      </c>
      <c r="H3415">
        <v>70</v>
      </c>
      <c r="I3415">
        <v>5</v>
      </c>
      <c r="J3415">
        <v>1</v>
      </c>
      <c r="K3415">
        <v>7</v>
      </c>
      <c r="L3415">
        <v>7</v>
      </c>
      <c r="M3415">
        <v>4</v>
      </c>
      <c r="N3415">
        <v>3</v>
      </c>
      <c r="O3415">
        <v>5</v>
      </c>
      <c r="P3415">
        <v>2</v>
      </c>
      <c r="Q3415">
        <v>0</v>
      </c>
      <c r="R3415">
        <v>-1</v>
      </c>
      <c r="S3415">
        <v>2</v>
      </c>
      <c r="T3415">
        <v>153.80000000000001</v>
      </c>
      <c r="U3415">
        <v>85.3</v>
      </c>
      <c r="V3415">
        <v>36.061</v>
      </c>
      <c r="W3415">
        <v>-1</v>
      </c>
      <c r="X3415">
        <v>-8</v>
      </c>
      <c r="Y3415">
        <v>1</v>
      </c>
      <c r="Z3415">
        <f>IF(AND(MIN(data!D3415:'data'!K3415, data!M3415:'data'!Y3415)&gt;=0, IF(data!L3415&lt;0, FALSE, data!L3415&lt;=95),COUNTA(data!D3415:'data'!Y3415)=22), 1, 0)</f>
        <v>0</v>
      </c>
      <c r="AA3415">
        <f>IF(data!D3415=3, IF(COUNTIFS(data!A:A, data!A3415, data!G:G, "&lt;&gt;2")=0, 1, 0), 0)</f>
        <v>0</v>
      </c>
      <c r="AB3415">
        <f>IF(AND(data!G3415=2, COUNTIFS(data!A:A, data!A3415, data!G:G, 2) = data!D3415), 1, 0)</f>
        <v>0</v>
      </c>
      <c r="AC3415" t="str">
        <f>IF(AB3415=1, data!D3415, "0")</f>
        <v>0</v>
      </c>
    </row>
    <row r="3416" spans="1:29" x14ac:dyDescent="0.25">
      <c r="A3416" s="1">
        <v>374271</v>
      </c>
      <c r="B3416">
        <v>1</v>
      </c>
      <c r="C3416" s="1" t="s">
        <v>3437</v>
      </c>
      <c r="D3416">
        <v>4</v>
      </c>
      <c r="E3416">
        <v>1</v>
      </c>
      <c r="F3416">
        <v>9</v>
      </c>
      <c r="G3416">
        <v>2</v>
      </c>
      <c r="H3416">
        <v>44</v>
      </c>
      <c r="I3416">
        <v>2</v>
      </c>
      <c r="J3416">
        <v>1</v>
      </c>
      <c r="K3416">
        <v>2</v>
      </c>
      <c r="L3416">
        <v>19</v>
      </c>
      <c r="M3416">
        <v>2</v>
      </c>
      <c r="N3416">
        <v>1</v>
      </c>
      <c r="O3416">
        <v>5</v>
      </c>
      <c r="P3416">
        <v>1</v>
      </c>
      <c r="Q3416">
        <v>19.585000000000001</v>
      </c>
      <c r="R3416">
        <v>-1</v>
      </c>
      <c r="S3416">
        <v>3</v>
      </c>
      <c r="T3416">
        <v>146.19999999999999</v>
      </c>
      <c r="U3416">
        <v>58.2</v>
      </c>
      <c r="V3416">
        <v>27.228999999999999</v>
      </c>
      <c r="W3416">
        <v>0.77400000000000002</v>
      </c>
      <c r="X3416">
        <v>2</v>
      </c>
      <c r="Y3416">
        <v>1</v>
      </c>
      <c r="Z3416">
        <f>IF(AND(MIN(data!D3416:'data'!K3416, data!M3416:'data'!Y3416)&gt;=0, IF(data!L3416&lt;0, FALSE, data!L3416&lt;=95),COUNTA(data!D3416:'data'!Y3416)=22), 1, 0)</f>
        <v>0</v>
      </c>
      <c r="AA3416">
        <f>IF(data!D3416=3, IF(COUNTIFS(data!A:A, data!A3416, data!G:G, "&lt;&gt;2")=0, 1, 0), 0)</f>
        <v>0</v>
      </c>
      <c r="AB3416">
        <f>IF(AND(data!G3416=2, COUNTIFS(data!A:A, data!A3416, data!G:G, 2) = data!D3416), 1, 0)</f>
        <v>0</v>
      </c>
      <c r="AC3416" t="str">
        <f>IF(AB3416=1, data!D3416, "0")</f>
        <v>0</v>
      </c>
    </row>
    <row r="3417" spans="1:29" x14ac:dyDescent="0.25">
      <c r="A3417" s="1">
        <v>374271</v>
      </c>
      <c r="B3417">
        <v>2</v>
      </c>
      <c r="C3417" s="1" t="s">
        <v>3438</v>
      </c>
      <c r="D3417">
        <v>4</v>
      </c>
      <c r="E3417">
        <v>1</v>
      </c>
      <c r="F3417">
        <v>9</v>
      </c>
      <c r="G3417">
        <v>1</v>
      </c>
      <c r="H3417">
        <v>45</v>
      </c>
      <c r="I3417">
        <v>2</v>
      </c>
      <c r="J3417">
        <v>1</v>
      </c>
      <c r="K3417">
        <v>5</v>
      </c>
      <c r="L3417">
        <v>19</v>
      </c>
      <c r="M3417">
        <v>1</v>
      </c>
      <c r="N3417">
        <v>1</v>
      </c>
      <c r="O3417">
        <v>5</v>
      </c>
      <c r="P3417">
        <v>1</v>
      </c>
      <c r="Q3417">
        <v>33.058</v>
      </c>
      <c r="R3417">
        <v>-1</v>
      </c>
      <c r="S3417">
        <v>1</v>
      </c>
      <c r="T3417">
        <v>175</v>
      </c>
      <c r="U3417">
        <v>79.2</v>
      </c>
      <c r="V3417">
        <v>25.861000000000001</v>
      </c>
      <c r="W3417">
        <v>0.91</v>
      </c>
      <c r="X3417">
        <v>1</v>
      </c>
      <c r="Y3417">
        <v>3</v>
      </c>
      <c r="Z3417">
        <f>IF(AND(MIN(data!D3417:'data'!K3417, data!M3417:'data'!Y3417)&gt;=0, IF(data!L3417&lt;0, FALSE, data!L3417&lt;=95),COUNTA(data!D3417:'data'!Y3417)=22), 1, 0)</f>
        <v>0</v>
      </c>
      <c r="AA3417">
        <f>IF(data!D3417=3, IF(COUNTIFS(data!A:A, data!A3417, data!G:G, "&lt;&gt;2")=0, 1, 0), 0)</f>
        <v>0</v>
      </c>
      <c r="AB3417">
        <f>IF(AND(data!G3417=2, COUNTIFS(data!A:A, data!A3417, data!G:G, 2) = data!D3417), 1, 0)</f>
        <v>0</v>
      </c>
      <c r="AC3417" t="str">
        <f>IF(AB3417=1, data!D3417, "0")</f>
        <v>0</v>
      </c>
    </row>
    <row r="3418" spans="1:29" x14ac:dyDescent="0.25">
      <c r="A3418" s="1">
        <v>374271</v>
      </c>
      <c r="B3418">
        <v>3</v>
      </c>
      <c r="C3418" s="1" t="s">
        <v>3439</v>
      </c>
      <c r="D3418">
        <v>4</v>
      </c>
      <c r="E3418">
        <v>1</v>
      </c>
      <c r="F3418">
        <v>9</v>
      </c>
      <c r="G3418">
        <v>1</v>
      </c>
      <c r="H3418">
        <v>21</v>
      </c>
      <c r="I3418">
        <v>1</v>
      </c>
      <c r="J3418">
        <v>1</v>
      </c>
      <c r="K3418">
        <v>3</v>
      </c>
      <c r="L3418">
        <v>19</v>
      </c>
      <c r="M3418">
        <v>2</v>
      </c>
      <c r="N3418">
        <v>1</v>
      </c>
      <c r="O3418">
        <v>5</v>
      </c>
      <c r="P3418">
        <v>1</v>
      </c>
      <c r="Q3418">
        <v>108.587</v>
      </c>
      <c r="R3418">
        <v>3</v>
      </c>
      <c r="S3418">
        <v>0</v>
      </c>
      <c r="T3418">
        <v>176</v>
      </c>
      <c r="U3418">
        <v>69.7</v>
      </c>
      <c r="V3418">
        <v>22.501000000000001</v>
      </c>
      <c r="W3418">
        <v>0.76500000000000001</v>
      </c>
      <c r="X3418">
        <v>1</v>
      </c>
      <c r="Y3418">
        <v>3</v>
      </c>
      <c r="Z3418">
        <f>IF(AND(MIN(data!D3418:'data'!K3418, data!M3418:'data'!Y3418)&gt;=0, IF(data!L3418&lt;0, FALSE, data!L3418&lt;=95),COUNTA(data!D3418:'data'!Y3418)=22), 1, 0)</f>
        <v>1</v>
      </c>
      <c r="AA3418">
        <f>IF(data!D3418=3, IF(COUNTIFS(data!A:A, data!A3418, data!G:G, "&lt;&gt;2")=0, 1, 0), 0)</f>
        <v>0</v>
      </c>
      <c r="AB3418">
        <f>IF(AND(data!G3418=2, COUNTIFS(data!A:A, data!A3418, data!G:G, 2) = data!D3418), 1, 0)</f>
        <v>0</v>
      </c>
      <c r="AC3418" t="str">
        <f>IF(AB3418=1, data!D3418, "0")</f>
        <v>0</v>
      </c>
    </row>
    <row r="3419" spans="1:29" x14ac:dyDescent="0.25">
      <c r="A3419" s="1">
        <v>374271</v>
      </c>
      <c r="B3419">
        <v>4</v>
      </c>
      <c r="C3419" s="1" t="s">
        <v>3440</v>
      </c>
      <c r="D3419">
        <v>4</v>
      </c>
      <c r="E3419">
        <v>1</v>
      </c>
      <c r="F3419">
        <v>9</v>
      </c>
      <c r="G3419">
        <v>1</v>
      </c>
      <c r="H3419">
        <v>16</v>
      </c>
      <c r="I3419">
        <v>1</v>
      </c>
      <c r="J3419">
        <v>1</v>
      </c>
      <c r="K3419">
        <v>-1</v>
      </c>
      <c r="L3419">
        <v>19</v>
      </c>
      <c r="M3419">
        <v>2</v>
      </c>
      <c r="N3419">
        <v>1</v>
      </c>
      <c r="O3419">
        <v>5</v>
      </c>
      <c r="P3419">
        <v>1</v>
      </c>
      <c r="Q3419">
        <v>15.031000000000001</v>
      </c>
      <c r="R3419">
        <v>4</v>
      </c>
      <c r="S3419">
        <v>2</v>
      </c>
      <c r="T3419">
        <v>166.6</v>
      </c>
      <c r="U3419">
        <v>58.3</v>
      </c>
      <c r="V3419">
        <v>21.004999999999999</v>
      </c>
      <c r="W3419">
        <v>0.83299999999999996</v>
      </c>
      <c r="X3419">
        <v>3</v>
      </c>
      <c r="Y3419">
        <v>2</v>
      </c>
      <c r="Z3419">
        <f>IF(AND(MIN(data!D3419:'data'!K3419, data!M3419:'data'!Y3419)&gt;=0, IF(data!L3419&lt;0, FALSE, data!L3419&lt;=95),COUNTA(data!D3419:'data'!Y3419)=22), 1, 0)</f>
        <v>0</v>
      </c>
      <c r="AA3419">
        <f>IF(data!D3419=3, IF(COUNTIFS(data!A:A, data!A3419, data!G:G, "&lt;&gt;2")=0, 1, 0), 0)</f>
        <v>0</v>
      </c>
      <c r="AB3419">
        <f>IF(AND(data!G3419=2, COUNTIFS(data!A:A, data!A3419, data!G:G, 2) = data!D3419), 1, 0)</f>
        <v>0</v>
      </c>
      <c r="AC3419" t="str">
        <f>IF(AB3419=1, data!D3419, "0")</f>
        <v>0</v>
      </c>
    </row>
    <row r="3420" spans="1:29" x14ac:dyDescent="0.25">
      <c r="A3420" s="1">
        <v>374341</v>
      </c>
      <c r="B3420">
        <v>1</v>
      </c>
      <c r="C3420" s="1" t="s">
        <v>3441</v>
      </c>
      <c r="D3420">
        <v>4</v>
      </c>
      <c r="E3420">
        <v>1</v>
      </c>
      <c r="F3420">
        <v>9</v>
      </c>
      <c r="G3420">
        <v>2</v>
      </c>
      <c r="H3420">
        <v>37</v>
      </c>
      <c r="I3420">
        <v>2</v>
      </c>
      <c r="J3420">
        <v>1</v>
      </c>
      <c r="K3420">
        <v>2</v>
      </c>
      <c r="L3420">
        <v>19</v>
      </c>
      <c r="M3420">
        <v>2</v>
      </c>
      <c r="N3420">
        <v>4</v>
      </c>
      <c r="O3420">
        <v>2</v>
      </c>
      <c r="P3420">
        <v>2</v>
      </c>
      <c r="Q3420">
        <v>0.17399999999999999</v>
      </c>
      <c r="R3420">
        <v>-1</v>
      </c>
      <c r="S3420">
        <v>1</v>
      </c>
      <c r="T3420">
        <v>158.1</v>
      </c>
      <c r="U3420">
        <v>99.4</v>
      </c>
      <c r="V3420">
        <v>39.767000000000003</v>
      </c>
      <c r="W3420">
        <v>0.873</v>
      </c>
      <c r="X3420">
        <v>2</v>
      </c>
      <c r="Y3420">
        <v>1</v>
      </c>
      <c r="Z3420">
        <f>IF(AND(MIN(data!D3420:'data'!K3420, data!M3420:'data'!Y3420)&gt;=0, IF(data!L3420&lt;0, FALSE, data!L3420&lt;=95),COUNTA(data!D3420:'data'!Y3420)=22), 1, 0)</f>
        <v>0</v>
      </c>
      <c r="AA3420">
        <f>IF(data!D3420=3, IF(COUNTIFS(data!A:A, data!A3420, data!G:G, "&lt;&gt;2")=0, 1, 0), 0)</f>
        <v>0</v>
      </c>
      <c r="AB3420">
        <f>IF(AND(data!G3420=2, COUNTIFS(data!A:A, data!A3420, data!G:G, 2) = data!D3420), 1, 0)</f>
        <v>0</v>
      </c>
      <c r="AC3420" t="str">
        <f>IF(AB3420=1, data!D3420, "0")</f>
        <v>0</v>
      </c>
    </row>
    <row r="3421" spans="1:29" x14ac:dyDescent="0.25">
      <c r="A3421" s="1">
        <v>374341</v>
      </c>
      <c r="B3421">
        <v>2</v>
      </c>
      <c r="C3421" s="1" t="s">
        <v>3442</v>
      </c>
      <c r="D3421">
        <v>4</v>
      </c>
      <c r="E3421">
        <v>1</v>
      </c>
      <c r="F3421">
        <v>9</v>
      </c>
      <c r="G3421">
        <v>1</v>
      </c>
      <c r="H3421">
        <v>42</v>
      </c>
      <c r="I3421">
        <v>2</v>
      </c>
      <c r="J3421">
        <v>1</v>
      </c>
      <c r="K3421">
        <v>2</v>
      </c>
      <c r="L3421">
        <v>19</v>
      </c>
      <c r="M3421">
        <v>1</v>
      </c>
      <c r="N3421">
        <v>1</v>
      </c>
      <c r="O3421">
        <v>5</v>
      </c>
      <c r="P3421">
        <v>1</v>
      </c>
      <c r="Q3421">
        <v>0.317</v>
      </c>
      <c r="R3421">
        <v>-1</v>
      </c>
      <c r="S3421">
        <v>0</v>
      </c>
      <c r="T3421">
        <v>177.4</v>
      </c>
      <c r="U3421">
        <v>86.4</v>
      </c>
      <c r="V3421">
        <v>27.454000000000001</v>
      </c>
      <c r="W3421">
        <v>0.57299999999999995</v>
      </c>
      <c r="X3421">
        <v>2</v>
      </c>
      <c r="Y3421">
        <v>3</v>
      </c>
      <c r="Z3421">
        <f>IF(AND(MIN(data!D3421:'data'!K3421, data!M3421:'data'!Y3421)&gt;=0, IF(data!L3421&lt;0, FALSE, data!L3421&lt;=95),COUNTA(data!D3421:'data'!Y3421)=22), 1, 0)</f>
        <v>0</v>
      </c>
      <c r="AA3421">
        <f>IF(data!D3421=3, IF(COUNTIFS(data!A:A, data!A3421, data!G:G, "&lt;&gt;2")=0, 1, 0), 0)</f>
        <v>0</v>
      </c>
      <c r="AB3421">
        <f>IF(AND(data!G3421=2, COUNTIFS(data!A:A, data!A3421, data!G:G, 2) = data!D3421), 1, 0)</f>
        <v>0</v>
      </c>
      <c r="AC3421" t="str">
        <f>IF(AB3421=1, data!D3421, "0")</f>
        <v>0</v>
      </c>
    </row>
    <row r="3422" spans="1:29" x14ac:dyDescent="0.25">
      <c r="A3422" s="1">
        <v>374341</v>
      </c>
      <c r="B3422">
        <v>3</v>
      </c>
      <c r="C3422" s="1" t="s">
        <v>3443</v>
      </c>
      <c r="D3422">
        <v>4</v>
      </c>
      <c r="E3422">
        <v>1</v>
      </c>
      <c r="F3422">
        <v>9</v>
      </c>
      <c r="G3422">
        <v>2</v>
      </c>
      <c r="H3422">
        <v>15</v>
      </c>
      <c r="I3422">
        <v>-1</v>
      </c>
      <c r="J3422">
        <v>1</v>
      </c>
      <c r="K3422">
        <v>-1</v>
      </c>
      <c r="L3422">
        <v>19</v>
      </c>
      <c r="M3422">
        <v>2</v>
      </c>
      <c r="N3422">
        <v>-1</v>
      </c>
      <c r="O3422">
        <v>-1</v>
      </c>
      <c r="P3422">
        <v>-1</v>
      </c>
      <c r="Q3422">
        <v>-1</v>
      </c>
      <c r="R3422">
        <v>-1</v>
      </c>
      <c r="S3422">
        <v>2</v>
      </c>
      <c r="T3422">
        <v>160.19999999999999</v>
      </c>
      <c r="U3422">
        <v>62.9</v>
      </c>
      <c r="V3422">
        <v>24.509</v>
      </c>
      <c r="W3422">
        <v>-1</v>
      </c>
      <c r="X3422">
        <v>1</v>
      </c>
      <c r="Y3422">
        <v>3</v>
      </c>
      <c r="Z3422">
        <f>IF(AND(MIN(data!D3422:'data'!K3422, data!M3422:'data'!Y3422)&gt;=0, IF(data!L3422&lt;0, FALSE, data!L3422&lt;=95),COUNTA(data!D3422:'data'!Y3422)=22), 1, 0)</f>
        <v>0</v>
      </c>
      <c r="AA3422">
        <f>IF(data!D3422=3, IF(COUNTIFS(data!A:A, data!A3422, data!G:G, "&lt;&gt;2")=0, 1, 0), 0)</f>
        <v>0</v>
      </c>
      <c r="AB3422">
        <f>IF(AND(data!G3422=2, COUNTIFS(data!A:A, data!A3422, data!G:G, 2) = data!D3422), 1, 0)</f>
        <v>0</v>
      </c>
      <c r="AC3422" t="str">
        <f>IF(AB3422=1, data!D3422, "0")</f>
        <v>0</v>
      </c>
    </row>
    <row r="3423" spans="1:29" x14ac:dyDescent="0.25">
      <c r="A3423" s="1">
        <v>374341</v>
      </c>
      <c r="B3423">
        <v>4</v>
      </c>
      <c r="C3423" s="1" t="s">
        <v>3444</v>
      </c>
      <c r="D3423">
        <v>4</v>
      </c>
      <c r="E3423">
        <v>1</v>
      </c>
      <c r="F3423">
        <v>9</v>
      </c>
      <c r="G3423">
        <v>2</v>
      </c>
      <c r="H3423">
        <v>13</v>
      </c>
      <c r="I3423">
        <v>-1</v>
      </c>
      <c r="J3423">
        <v>1</v>
      </c>
      <c r="K3423">
        <v>-1</v>
      </c>
      <c r="L3423">
        <v>19</v>
      </c>
      <c r="M3423">
        <v>2</v>
      </c>
      <c r="N3423">
        <v>-1</v>
      </c>
      <c r="O3423">
        <v>-1</v>
      </c>
      <c r="P3423">
        <v>-1</v>
      </c>
      <c r="Q3423">
        <v>-1</v>
      </c>
      <c r="R3423">
        <v>-1</v>
      </c>
      <c r="S3423">
        <v>0</v>
      </c>
      <c r="T3423">
        <v>165.4</v>
      </c>
      <c r="U3423">
        <v>82.5</v>
      </c>
      <c r="V3423">
        <v>30.157</v>
      </c>
      <c r="W3423">
        <v>-1</v>
      </c>
      <c r="X3423">
        <v>2</v>
      </c>
      <c r="Y3423">
        <v>1</v>
      </c>
      <c r="Z3423">
        <f>IF(AND(MIN(data!D3423:'data'!K3423, data!M3423:'data'!Y3423)&gt;=0, IF(data!L3423&lt;0, FALSE, data!L3423&lt;=95),COUNTA(data!D3423:'data'!Y3423)=22), 1, 0)</f>
        <v>0</v>
      </c>
      <c r="AA3423">
        <f>IF(data!D3423=3, IF(COUNTIFS(data!A:A, data!A3423, data!G:G, "&lt;&gt;2")=0, 1, 0), 0)</f>
        <v>0</v>
      </c>
      <c r="AB3423">
        <f>IF(AND(data!G3423=2, COUNTIFS(data!A:A, data!A3423, data!G:G, 2) = data!D3423), 1, 0)</f>
        <v>0</v>
      </c>
      <c r="AC3423" t="str">
        <f>IF(AB3423=1, data!D3423, "0")</f>
        <v>0</v>
      </c>
    </row>
    <row r="3424" spans="1:29" x14ac:dyDescent="0.25">
      <c r="A3424" s="1">
        <v>374371</v>
      </c>
      <c r="B3424">
        <v>1</v>
      </c>
      <c r="C3424" s="1" t="s">
        <v>3445</v>
      </c>
      <c r="D3424">
        <v>3</v>
      </c>
      <c r="E3424">
        <v>1</v>
      </c>
      <c r="F3424">
        <v>9</v>
      </c>
      <c r="G3424">
        <v>1</v>
      </c>
      <c r="H3424">
        <v>54</v>
      </c>
      <c r="I3424">
        <v>2</v>
      </c>
      <c r="J3424">
        <v>1</v>
      </c>
      <c r="K3424">
        <v>3</v>
      </c>
      <c r="L3424">
        <v>19</v>
      </c>
      <c r="M3424">
        <v>1</v>
      </c>
      <c r="N3424">
        <v>1</v>
      </c>
      <c r="O3424">
        <v>5</v>
      </c>
      <c r="P3424">
        <v>1</v>
      </c>
      <c r="Q3424">
        <v>42.375</v>
      </c>
      <c r="R3424">
        <v>-1</v>
      </c>
      <c r="S3424">
        <v>1</v>
      </c>
      <c r="T3424">
        <v>176.5</v>
      </c>
      <c r="U3424">
        <v>102.7</v>
      </c>
      <c r="V3424">
        <v>32.966999999999999</v>
      </c>
      <c r="W3424">
        <v>0.94299999999999995</v>
      </c>
      <c r="X3424">
        <v>2</v>
      </c>
      <c r="Y3424">
        <v>1</v>
      </c>
      <c r="Z3424">
        <f>IF(AND(MIN(data!D3424:'data'!K3424, data!M3424:'data'!Y3424)&gt;=0, IF(data!L3424&lt;0, FALSE, data!L3424&lt;=95),COUNTA(data!D3424:'data'!Y3424)=22), 1, 0)</f>
        <v>0</v>
      </c>
      <c r="AA3424">
        <f>IF(data!D3424=3, IF(COUNTIFS(data!A:A, data!A3424, data!G:G, "&lt;&gt;2")=0, 1, 0), 0)</f>
        <v>0</v>
      </c>
      <c r="AB3424">
        <f>IF(AND(data!G3424=2, COUNTIFS(data!A:A, data!A3424, data!G:G, 2) = data!D3424), 1, 0)</f>
        <v>0</v>
      </c>
      <c r="AC3424" t="str">
        <f>IF(AB3424=1, data!D3424, "0")</f>
        <v>0</v>
      </c>
    </row>
    <row r="3425" spans="1:29" x14ac:dyDescent="0.25">
      <c r="A3425" s="1">
        <v>374371</v>
      </c>
      <c r="B3425">
        <v>2</v>
      </c>
      <c r="C3425" s="1" t="s">
        <v>3446</v>
      </c>
      <c r="D3425">
        <v>3</v>
      </c>
      <c r="E3425">
        <v>1</v>
      </c>
      <c r="F3425">
        <v>9</v>
      </c>
      <c r="G3425">
        <v>2</v>
      </c>
      <c r="H3425">
        <v>50</v>
      </c>
      <c r="I3425">
        <v>2</v>
      </c>
      <c r="J3425">
        <v>1</v>
      </c>
      <c r="K3425">
        <v>4</v>
      </c>
      <c r="L3425">
        <v>19</v>
      </c>
      <c r="M3425">
        <v>1</v>
      </c>
      <c r="N3425">
        <v>1</v>
      </c>
      <c r="O3425">
        <v>5</v>
      </c>
      <c r="P3425">
        <v>1</v>
      </c>
      <c r="Q3425">
        <v>12.75</v>
      </c>
      <c r="R3425">
        <v>-1</v>
      </c>
      <c r="S3425">
        <v>0</v>
      </c>
      <c r="T3425">
        <v>159.80000000000001</v>
      </c>
      <c r="U3425">
        <v>65.599999999999994</v>
      </c>
      <c r="V3425">
        <v>25.689</v>
      </c>
      <c r="W3425">
        <v>0.80800000000000005</v>
      </c>
      <c r="X3425">
        <v>2</v>
      </c>
      <c r="Y3425">
        <v>3</v>
      </c>
      <c r="Z3425">
        <f>IF(AND(MIN(data!D3425:'data'!K3425, data!M3425:'data'!Y3425)&gt;=0, IF(data!L3425&lt;0, FALSE, data!L3425&lt;=95),COUNTA(data!D3425:'data'!Y3425)=22), 1, 0)</f>
        <v>0</v>
      </c>
      <c r="AA3425">
        <f>IF(data!D3425=3, IF(COUNTIFS(data!A:A, data!A3425, data!G:G, "&lt;&gt;2")=0, 1, 0), 0)</f>
        <v>0</v>
      </c>
      <c r="AB3425">
        <f>IF(AND(data!G3425=2, COUNTIFS(data!A:A, data!A3425, data!G:G, 2) = data!D3425), 1, 0)</f>
        <v>0</v>
      </c>
      <c r="AC3425" t="str">
        <f>IF(AB3425=1, data!D3425, "0")</f>
        <v>0</v>
      </c>
    </row>
    <row r="3426" spans="1:29" x14ac:dyDescent="0.25">
      <c r="A3426" s="1">
        <v>374371</v>
      </c>
      <c r="B3426">
        <v>3</v>
      </c>
      <c r="C3426" s="1" t="s">
        <v>3447</v>
      </c>
      <c r="D3426">
        <v>3</v>
      </c>
      <c r="E3426">
        <v>1</v>
      </c>
      <c r="F3426">
        <v>9</v>
      </c>
      <c r="G3426">
        <v>2</v>
      </c>
      <c r="H3426">
        <v>26</v>
      </c>
      <c r="I3426">
        <v>1</v>
      </c>
      <c r="J3426">
        <v>1</v>
      </c>
      <c r="K3426">
        <v>3</v>
      </c>
      <c r="L3426">
        <v>19</v>
      </c>
      <c r="M3426">
        <v>2</v>
      </c>
      <c r="N3426">
        <v>1</v>
      </c>
      <c r="O3426">
        <v>5</v>
      </c>
      <c r="P3426">
        <v>1</v>
      </c>
      <c r="Q3426">
        <v>13.5</v>
      </c>
      <c r="R3426">
        <v>-1</v>
      </c>
      <c r="S3426">
        <v>0</v>
      </c>
      <c r="T3426">
        <v>165.8</v>
      </c>
      <c r="U3426">
        <v>57.7</v>
      </c>
      <c r="V3426">
        <v>20.99</v>
      </c>
      <c r="W3426">
        <v>0.68500000000000005</v>
      </c>
      <c r="X3426">
        <v>-8</v>
      </c>
      <c r="Y3426">
        <v>3</v>
      </c>
      <c r="Z3426">
        <f>IF(AND(MIN(data!D3426:'data'!K3426, data!M3426:'data'!Y3426)&gt;=0, IF(data!L3426&lt;0, FALSE, data!L3426&lt;=95),COUNTA(data!D3426:'data'!Y3426)=22), 1, 0)</f>
        <v>0</v>
      </c>
      <c r="AA3426">
        <f>IF(data!D3426=3, IF(COUNTIFS(data!A:A, data!A3426, data!G:G, "&lt;&gt;2")=0, 1, 0), 0)</f>
        <v>0</v>
      </c>
      <c r="AB3426">
        <f>IF(AND(data!G3426=2, COUNTIFS(data!A:A, data!A3426, data!G:G, 2) = data!D3426), 1, 0)</f>
        <v>0</v>
      </c>
      <c r="AC3426" t="str">
        <f>IF(AB3426=1, data!D3426, "0")</f>
        <v>0</v>
      </c>
    </row>
    <row r="3427" spans="1:29" x14ac:dyDescent="0.25">
      <c r="A3427" s="1">
        <v>375051</v>
      </c>
      <c r="B3427">
        <v>1</v>
      </c>
      <c r="C3427" s="1" t="s">
        <v>3448</v>
      </c>
      <c r="D3427">
        <v>3</v>
      </c>
      <c r="E3427">
        <v>7</v>
      </c>
      <c r="F3427">
        <v>6</v>
      </c>
      <c r="G3427">
        <v>2</v>
      </c>
      <c r="H3427">
        <v>35</v>
      </c>
      <c r="I3427">
        <v>3</v>
      </c>
      <c r="J3427">
        <v>5</v>
      </c>
      <c r="K3427">
        <v>3</v>
      </c>
      <c r="L3427">
        <v>8</v>
      </c>
      <c r="M3427">
        <v>1</v>
      </c>
      <c r="N3427">
        <v>1</v>
      </c>
      <c r="O3427">
        <v>5</v>
      </c>
      <c r="P3427">
        <v>2</v>
      </c>
      <c r="Q3427">
        <v>0</v>
      </c>
      <c r="R3427">
        <v>-1</v>
      </c>
      <c r="S3427">
        <v>0</v>
      </c>
      <c r="T3427">
        <v>146</v>
      </c>
      <c r="U3427">
        <v>53.8</v>
      </c>
      <c r="V3427">
        <v>25.239000000000001</v>
      </c>
      <c r="W3427">
        <v>0.78500000000000003</v>
      </c>
      <c r="X3427">
        <v>-8</v>
      </c>
      <c r="Y3427">
        <v>3</v>
      </c>
      <c r="Z3427">
        <f>IF(AND(MIN(data!D3427:'data'!K3427, data!M3427:'data'!Y3427)&gt;=0, IF(data!L3427&lt;0, FALSE, data!L3427&lt;=95),COUNTA(data!D3427:'data'!Y3427)=22), 1, 0)</f>
        <v>0</v>
      </c>
      <c r="AA3427">
        <f>IF(data!D3427=3, IF(COUNTIFS(data!A:A, data!A3427, data!G:G, "&lt;&gt;2")=0, 1, 0), 0)</f>
        <v>0</v>
      </c>
      <c r="AB3427">
        <f>IF(AND(data!G3427=2, COUNTIFS(data!A:A, data!A3427, data!G:G, 2) = data!D3427), 1, 0)</f>
        <v>0</v>
      </c>
      <c r="AC3427" t="str">
        <f>IF(AB3427=1, data!D3427, "0")</f>
        <v>0</v>
      </c>
    </row>
    <row r="3428" spans="1:29" x14ac:dyDescent="0.25">
      <c r="A3428" s="1">
        <v>375051</v>
      </c>
      <c r="B3428">
        <v>2</v>
      </c>
      <c r="C3428" s="1" t="s">
        <v>3449</v>
      </c>
      <c r="D3428">
        <v>3</v>
      </c>
      <c r="E3428">
        <v>7</v>
      </c>
      <c r="F3428">
        <v>6</v>
      </c>
      <c r="G3428">
        <v>2</v>
      </c>
      <c r="H3428">
        <v>14</v>
      </c>
      <c r="I3428">
        <v>-1</v>
      </c>
      <c r="J3428">
        <v>6</v>
      </c>
      <c r="K3428">
        <v>-1</v>
      </c>
      <c r="L3428">
        <v>8</v>
      </c>
      <c r="M3428">
        <v>2</v>
      </c>
      <c r="N3428">
        <v>-1</v>
      </c>
      <c r="O3428">
        <v>-1</v>
      </c>
      <c r="P3428">
        <v>-1</v>
      </c>
      <c r="Q3428">
        <v>-1</v>
      </c>
      <c r="R3428">
        <v>-1</v>
      </c>
      <c r="S3428">
        <v>0</v>
      </c>
      <c r="T3428">
        <v>149.69999999999999</v>
      </c>
      <c r="U3428">
        <v>55.3</v>
      </c>
      <c r="V3428">
        <v>24.675999999999998</v>
      </c>
      <c r="W3428">
        <v>-1</v>
      </c>
      <c r="X3428">
        <v>1</v>
      </c>
      <c r="Y3428">
        <v>3</v>
      </c>
      <c r="Z3428">
        <f>IF(AND(MIN(data!D3428:'data'!K3428, data!M3428:'data'!Y3428)&gt;=0, IF(data!L3428&lt;0, FALSE, data!L3428&lt;=95),COUNTA(data!D3428:'data'!Y3428)=22), 1, 0)</f>
        <v>0</v>
      </c>
      <c r="AA3428">
        <f>IF(data!D3428=3, IF(COUNTIFS(data!A:A, data!A3428, data!G:G, "&lt;&gt;2")=0, 1, 0), 0)</f>
        <v>0</v>
      </c>
      <c r="AB3428">
        <f>IF(AND(data!G3428=2, COUNTIFS(data!A:A, data!A3428, data!G:G, 2) = data!D3428), 1, 0)</f>
        <v>0</v>
      </c>
      <c r="AC3428" t="str">
        <f>IF(AB3428=1, data!D3428, "0")</f>
        <v>0</v>
      </c>
    </row>
    <row r="3429" spans="1:29" x14ac:dyDescent="0.25">
      <c r="A3429" s="1">
        <v>375051</v>
      </c>
      <c r="B3429">
        <v>3</v>
      </c>
      <c r="C3429" s="1" t="s">
        <v>3450</v>
      </c>
      <c r="D3429">
        <v>3</v>
      </c>
      <c r="E3429">
        <v>7</v>
      </c>
      <c r="F3429">
        <v>6</v>
      </c>
      <c r="G3429">
        <v>1</v>
      </c>
      <c r="H3429">
        <v>11</v>
      </c>
      <c r="I3429">
        <v>-1</v>
      </c>
      <c r="J3429">
        <v>5</v>
      </c>
      <c r="K3429">
        <v>-1</v>
      </c>
      <c r="L3429">
        <v>8</v>
      </c>
      <c r="M3429">
        <v>1</v>
      </c>
      <c r="N3429">
        <v>-1</v>
      </c>
      <c r="O3429">
        <v>-1</v>
      </c>
      <c r="P3429">
        <v>-1</v>
      </c>
      <c r="Q3429">
        <v>-1</v>
      </c>
      <c r="R3429">
        <v>-1</v>
      </c>
      <c r="S3429">
        <v>-2</v>
      </c>
      <c r="T3429">
        <v>158.80000000000001</v>
      </c>
      <c r="U3429">
        <v>44.3</v>
      </c>
      <c r="V3429">
        <v>17.567</v>
      </c>
      <c r="W3429">
        <v>-1</v>
      </c>
      <c r="X3429">
        <v>-8</v>
      </c>
      <c r="Y3429">
        <v>3</v>
      </c>
      <c r="Z3429">
        <f>IF(AND(MIN(data!D3429:'data'!K3429, data!M3429:'data'!Y3429)&gt;=0, IF(data!L3429&lt;0, FALSE, data!L3429&lt;=95),COUNTA(data!D3429:'data'!Y3429)=22), 1, 0)</f>
        <v>0</v>
      </c>
      <c r="AA3429">
        <f>IF(data!D3429=3, IF(COUNTIFS(data!A:A, data!A3429, data!G:G, "&lt;&gt;2")=0, 1, 0), 0)</f>
        <v>0</v>
      </c>
      <c r="AB3429">
        <f>IF(AND(data!G3429=2, COUNTIFS(data!A:A, data!A3429, data!G:G, 2) = data!D3429), 1, 0)</f>
        <v>0</v>
      </c>
      <c r="AC3429" t="str">
        <f>IF(AB3429=1, data!D3429, "0")</f>
        <v>0</v>
      </c>
    </row>
    <row r="3430" spans="1:29" x14ac:dyDescent="0.25">
      <c r="A3430" s="1">
        <v>375181</v>
      </c>
      <c r="B3430">
        <v>1</v>
      </c>
      <c r="C3430" s="1" t="s">
        <v>3451</v>
      </c>
      <c r="D3430">
        <v>2</v>
      </c>
      <c r="E3430">
        <v>7</v>
      </c>
      <c r="F3430">
        <v>6</v>
      </c>
      <c r="G3430">
        <v>2</v>
      </c>
      <c r="H3430">
        <v>50</v>
      </c>
      <c r="I3430">
        <v>2</v>
      </c>
      <c r="J3430">
        <v>3</v>
      </c>
      <c r="K3430">
        <v>4</v>
      </c>
      <c r="L3430">
        <v>12</v>
      </c>
      <c r="M3430">
        <v>2</v>
      </c>
      <c r="N3430">
        <v>3</v>
      </c>
      <c r="O3430">
        <v>5</v>
      </c>
      <c r="P3430">
        <v>1</v>
      </c>
      <c r="Q3430">
        <v>21.529</v>
      </c>
      <c r="R3430">
        <v>-1</v>
      </c>
      <c r="S3430">
        <v>0</v>
      </c>
      <c r="T3430">
        <v>172.5</v>
      </c>
      <c r="U3430">
        <v>89.7</v>
      </c>
      <c r="V3430">
        <v>30.145</v>
      </c>
      <c r="W3430">
        <v>0.91700000000000004</v>
      </c>
      <c r="X3430">
        <v>2</v>
      </c>
      <c r="Y3430">
        <v>1</v>
      </c>
      <c r="Z3430">
        <f>IF(AND(MIN(data!D3430:'data'!K3430, data!M3430:'data'!Y3430)&gt;=0, IF(data!L3430&lt;0, FALSE, data!L3430&lt;=95),COUNTA(data!D3430:'data'!Y3430)=22), 1, 0)</f>
        <v>0</v>
      </c>
      <c r="AA3430">
        <f>IF(data!D3430=3, IF(COUNTIFS(data!A:A, data!A3430, data!G:G, "&lt;&gt;2")=0, 1, 0), 0)</f>
        <v>0</v>
      </c>
      <c r="AB3430">
        <f>IF(AND(data!G3430=2, COUNTIFS(data!A:A, data!A3430, data!G:G, 2) = data!D3430), 1, 0)</f>
        <v>0</v>
      </c>
      <c r="AC3430" t="str">
        <f>IF(AB3430=1, data!D3430, "0")</f>
        <v>0</v>
      </c>
    </row>
    <row r="3431" spans="1:29" x14ac:dyDescent="0.25">
      <c r="A3431" s="1">
        <v>375181</v>
      </c>
      <c r="B3431">
        <v>2</v>
      </c>
      <c r="C3431" s="1" t="s">
        <v>3452</v>
      </c>
      <c r="D3431">
        <v>2</v>
      </c>
      <c r="E3431">
        <v>7</v>
      </c>
      <c r="F3431">
        <v>6</v>
      </c>
      <c r="G3431">
        <v>1</v>
      </c>
      <c r="H3431">
        <v>63</v>
      </c>
      <c r="I3431">
        <v>2</v>
      </c>
      <c r="J3431">
        <v>3</v>
      </c>
      <c r="K3431">
        <v>4</v>
      </c>
      <c r="L3431">
        <v>12</v>
      </c>
      <c r="M3431">
        <v>3</v>
      </c>
      <c r="N3431">
        <v>3</v>
      </c>
      <c r="O3431">
        <v>5</v>
      </c>
      <c r="P3431">
        <v>1</v>
      </c>
      <c r="Q3431">
        <v>29.73</v>
      </c>
      <c r="R3431">
        <v>-1</v>
      </c>
      <c r="S3431">
        <v>0</v>
      </c>
      <c r="T3431">
        <v>177.9</v>
      </c>
      <c r="U3431">
        <v>86.6</v>
      </c>
      <c r="V3431">
        <v>27.363</v>
      </c>
      <c r="W3431">
        <v>0.96699999999999997</v>
      </c>
      <c r="X3431">
        <v>2</v>
      </c>
      <c r="Y3431">
        <v>1</v>
      </c>
      <c r="Z3431">
        <f>IF(AND(MIN(data!D3431:'data'!K3431, data!M3431:'data'!Y3431)&gt;=0, IF(data!L3431&lt;0, FALSE, data!L3431&lt;=95),COUNTA(data!D3431:'data'!Y3431)=22), 1, 0)</f>
        <v>0</v>
      </c>
      <c r="AA3431">
        <f>IF(data!D3431=3, IF(COUNTIFS(data!A:A, data!A3431, data!G:G, "&lt;&gt;2")=0, 1, 0), 0)</f>
        <v>0</v>
      </c>
      <c r="AB3431">
        <f>IF(AND(data!G3431=2, COUNTIFS(data!A:A, data!A3431, data!G:G, 2) = data!D3431), 1, 0)</f>
        <v>0</v>
      </c>
      <c r="AC3431" t="str">
        <f>IF(AB3431=1, data!D3431, "0")</f>
        <v>0</v>
      </c>
    </row>
    <row r="3432" spans="1:29" x14ac:dyDescent="0.25">
      <c r="A3432" s="1">
        <v>375201</v>
      </c>
      <c r="B3432">
        <v>1</v>
      </c>
      <c r="C3432" s="1" t="s">
        <v>3453</v>
      </c>
      <c r="D3432">
        <v>1</v>
      </c>
      <c r="E3432">
        <v>7</v>
      </c>
      <c r="F3432">
        <v>6</v>
      </c>
      <c r="G3432">
        <v>1</v>
      </c>
      <c r="H3432">
        <v>74</v>
      </c>
      <c r="I3432">
        <v>5</v>
      </c>
      <c r="J3432">
        <v>1</v>
      </c>
      <c r="K3432">
        <v>7</v>
      </c>
      <c r="L3432">
        <v>6</v>
      </c>
      <c r="M3432">
        <v>4</v>
      </c>
      <c r="N3432">
        <v>4</v>
      </c>
      <c r="O3432">
        <v>1</v>
      </c>
      <c r="P3432">
        <v>2</v>
      </c>
      <c r="Q3432">
        <v>5.8000000000000003E-2</v>
      </c>
      <c r="R3432">
        <v>-1</v>
      </c>
      <c r="S3432">
        <v>-2</v>
      </c>
      <c r="T3432">
        <v>-1</v>
      </c>
      <c r="U3432">
        <v>63.5</v>
      </c>
      <c r="V3432">
        <v>-1</v>
      </c>
      <c r="W3432">
        <v>-1</v>
      </c>
      <c r="X3432">
        <v>-2</v>
      </c>
      <c r="Y3432">
        <v>-2</v>
      </c>
      <c r="Z3432">
        <f>IF(AND(MIN(data!D3432:'data'!K3432, data!M3432:'data'!Y3432)&gt;=0, IF(data!L3432&lt;0, FALSE, data!L3432&lt;=95),COUNTA(data!D3432:'data'!Y3432)=22), 1, 0)</f>
        <v>0</v>
      </c>
      <c r="AA3432">
        <f>IF(data!D3432=3, IF(COUNTIFS(data!A:A, data!A3432, data!G:G, "&lt;&gt;2")=0, 1, 0), 0)</f>
        <v>0</v>
      </c>
      <c r="AB3432">
        <f>IF(AND(data!G3432=2, COUNTIFS(data!A:A, data!A3432, data!G:G, 2) = data!D3432), 1, 0)</f>
        <v>0</v>
      </c>
      <c r="AC3432" t="str">
        <f>IF(AB3432=1, data!D3432, "0")</f>
        <v>0</v>
      </c>
    </row>
    <row r="3433" spans="1:29" x14ac:dyDescent="0.25">
      <c r="A3433" s="1">
        <v>375341</v>
      </c>
      <c r="B3433">
        <v>1</v>
      </c>
      <c r="C3433" s="1" t="s">
        <v>3454</v>
      </c>
      <c r="D3433">
        <v>1</v>
      </c>
      <c r="E3433">
        <v>7</v>
      </c>
      <c r="F3433">
        <v>6</v>
      </c>
      <c r="G3433">
        <v>2</v>
      </c>
      <c r="H3433">
        <v>41</v>
      </c>
      <c r="I3433">
        <v>4</v>
      </c>
      <c r="J3433">
        <v>5</v>
      </c>
      <c r="K3433">
        <v>7</v>
      </c>
      <c r="L3433">
        <v>4</v>
      </c>
      <c r="M3433">
        <v>5</v>
      </c>
      <c r="N3433">
        <v>1</v>
      </c>
      <c r="O3433">
        <v>5</v>
      </c>
      <c r="P3433">
        <v>2</v>
      </c>
      <c r="Q3433">
        <v>0</v>
      </c>
      <c r="R3433">
        <v>-1</v>
      </c>
      <c r="S3433">
        <v>-9</v>
      </c>
      <c r="T3433">
        <v>163.6</v>
      </c>
      <c r="U3433">
        <v>85.3</v>
      </c>
      <c r="V3433">
        <v>31.87</v>
      </c>
      <c r="W3433">
        <v>-1</v>
      </c>
      <c r="X3433">
        <v>2</v>
      </c>
      <c r="Y3433">
        <v>1</v>
      </c>
      <c r="Z3433">
        <f>IF(AND(MIN(data!D3433:'data'!K3433, data!M3433:'data'!Y3433)&gt;=0, IF(data!L3433&lt;0, FALSE, data!L3433&lt;=95),COUNTA(data!D3433:'data'!Y3433)=22), 1, 0)</f>
        <v>0</v>
      </c>
      <c r="AA3433">
        <f>IF(data!D3433=3, IF(COUNTIFS(data!A:A, data!A3433, data!G:G, "&lt;&gt;2")=0, 1, 0), 0)</f>
        <v>0</v>
      </c>
      <c r="AB3433">
        <f>IF(AND(data!G3433=2, COUNTIFS(data!A:A, data!A3433, data!G:G, 2) = data!D3433), 1, 0)</f>
        <v>1</v>
      </c>
      <c r="AC3433">
        <f>IF(AB3433=1, data!D3433, "0")</f>
        <v>1</v>
      </c>
    </row>
    <row r="3434" spans="1:29" x14ac:dyDescent="0.25">
      <c r="A3434" s="1">
        <v>375371</v>
      </c>
      <c r="B3434">
        <v>1</v>
      </c>
      <c r="C3434" s="1" t="s">
        <v>3455</v>
      </c>
      <c r="D3434">
        <v>1</v>
      </c>
      <c r="E3434">
        <v>7</v>
      </c>
      <c r="F3434">
        <v>6</v>
      </c>
      <c r="G3434">
        <v>1</v>
      </c>
      <c r="H3434">
        <v>70</v>
      </c>
      <c r="I3434">
        <v>5</v>
      </c>
      <c r="J3434">
        <v>1</v>
      </c>
      <c r="K3434">
        <v>7</v>
      </c>
      <c r="L3434">
        <v>7</v>
      </c>
      <c r="M3434">
        <v>4</v>
      </c>
      <c r="N3434">
        <v>4</v>
      </c>
      <c r="O3434">
        <v>2</v>
      </c>
      <c r="P3434">
        <v>1</v>
      </c>
      <c r="Q3434">
        <v>42.23</v>
      </c>
      <c r="R3434">
        <v>-1</v>
      </c>
      <c r="S3434">
        <v>12</v>
      </c>
      <c r="T3434">
        <v>-1</v>
      </c>
      <c r="U3434">
        <v>78.2</v>
      </c>
      <c r="V3434">
        <v>-1</v>
      </c>
      <c r="W3434">
        <v>-1</v>
      </c>
      <c r="X3434">
        <v>2</v>
      </c>
      <c r="Y3434">
        <v>1</v>
      </c>
      <c r="Z3434">
        <f>IF(AND(MIN(data!D3434:'data'!K3434, data!M3434:'data'!Y3434)&gt;=0, IF(data!L3434&lt;0, FALSE, data!L3434&lt;=95),COUNTA(data!D3434:'data'!Y3434)=22), 1, 0)</f>
        <v>0</v>
      </c>
      <c r="AA3434">
        <f>IF(data!D3434=3, IF(COUNTIFS(data!A:A, data!A3434, data!G:G, "&lt;&gt;2")=0, 1, 0), 0)</f>
        <v>0</v>
      </c>
      <c r="AB3434">
        <f>IF(AND(data!G3434=2, COUNTIFS(data!A:A, data!A3434, data!G:G, 2) = data!D3434), 1, 0)</f>
        <v>0</v>
      </c>
      <c r="AC3434" t="str">
        <f>IF(AB3434=1, data!D3434, "0")</f>
        <v>0</v>
      </c>
    </row>
    <row r="3435" spans="1:29" x14ac:dyDescent="0.25">
      <c r="A3435" s="1">
        <v>376051</v>
      </c>
      <c r="B3435">
        <v>1</v>
      </c>
      <c r="C3435" s="1" t="s">
        <v>3456</v>
      </c>
      <c r="D3435">
        <v>3</v>
      </c>
      <c r="E3435">
        <v>4</v>
      </c>
      <c r="F3435">
        <v>24</v>
      </c>
      <c r="G3435">
        <v>1</v>
      </c>
      <c r="H3435">
        <v>37</v>
      </c>
      <c r="I3435">
        <v>2</v>
      </c>
      <c r="J3435">
        <v>1</v>
      </c>
      <c r="K3435">
        <v>1</v>
      </c>
      <c r="L3435">
        <v>23</v>
      </c>
      <c r="M3435">
        <v>2</v>
      </c>
      <c r="N3435">
        <v>1</v>
      </c>
      <c r="O3435">
        <v>5</v>
      </c>
      <c r="P3435">
        <v>1</v>
      </c>
      <c r="Q3435">
        <v>12.4</v>
      </c>
      <c r="R3435">
        <v>-1</v>
      </c>
      <c r="S3435">
        <v>0</v>
      </c>
      <c r="T3435">
        <v>179.7</v>
      </c>
      <c r="U3435">
        <v>91.5</v>
      </c>
      <c r="V3435">
        <v>28.335000000000001</v>
      </c>
      <c r="W3435">
        <v>0.94099999999999995</v>
      </c>
      <c r="X3435">
        <v>2</v>
      </c>
      <c r="Y3435">
        <v>3</v>
      </c>
      <c r="Z3435">
        <f>IF(AND(MIN(data!D3435:'data'!K3435, data!M3435:'data'!Y3435)&gt;=0, IF(data!L3435&lt;0, FALSE, data!L3435&lt;=95),COUNTA(data!D3435:'data'!Y3435)=22), 1, 0)</f>
        <v>0</v>
      </c>
      <c r="AA3435">
        <f>IF(data!D3435=3, IF(COUNTIFS(data!A:A, data!A3435, data!G:G, "&lt;&gt;2")=0, 1, 0), 0)</f>
        <v>0</v>
      </c>
      <c r="AB3435">
        <f>IF(AND(data!G3435=2, COUNTIFS(data!A:A, data!A3435, data!G:G, 2) = data!D3435), 1, 0)</f>
        <v>0</v>
      </c>
      <c r="AC3435" t="str">
        <f>IF(AB3435=1, data!D3435, "0")</f>
        <v>0</v>
      </c>
    </row>
    <row r="3436" spans="1:29" x14ac:dyDescent="0.25">
      <c r="A3436" s="1">
        <v>376051</v>
      </c>
      <c r="B3436">
        <v>2</v>
      </c>
      <c r="C3436" s="1" t="s">
        <v>3457</v>
      </c>
      <c r="D3436">
        <v>3</v>
      </c>
      <c r="E3436">
        <v>4</v>
      </c>
      <c r="F3436">
        <v>24</v>
      </c>
      <c r="G3436">
        <v>2</v>
      </c>
      <c r="H3436">
        <v>35</v>
      </c>
      <c r="I3436">
        <v>2</v>
      </c>
      <c r="J3436">
        <v>1</v>
      </c>
      <c r="K3436">
        <v>1</v>
      </c>
      <c r="L3436">
        <v>23</v>
      </c>
      <c r="M3436">
        <v>3</v>
      </c>
      <c r="N3436">
        <v>3</v>
      </c>
      <c r="O3436">
        <v>5</v>
      </c>
      <c r="P3436">
        <v>1</v>
      </c>
      <c r="Q3436">
        <v>1.8517999999999999</v>
      </c>
      <c r="R3436">
        <v>-1</v>
      </c>
      <c r="S3436">
        <v>-2</v>
      </c>
      <c r="T3436">
        <v>169.4</v>
      </c>
      <c r="U3436">
        <v>74.2</v>
      </c>
      <c r="V3436">
        <v>25.856999999999999</v>
      </c>
      <c r="W3436">
        <v>0.80800000000000005</v>
      </c>
      <c r="X3436">
        <v>-2</v>
      </c>
      <c r="Y3436">
        <v>-2</v>
      </c>
      <c r="Z3436">
        <f>IF(AND(MIN(data!D3436:'data'!K3436, data!M3436:'data'!Y3436)&gt;=0, IF(data!L3436&lt;0, FALSE, data!L3436&lt;=95),COUNTA(data!D3436:'data'!Y3436)=22), 1, 0)</f>
        <v>0</v>
      </c>
      <c r="AA3436">
        <f>IF(data!D3436=3, IF(COUNTIFS(data!A:A, data!A3436, data!G:G, "&lt;&gt;2")=0, 1, 0), 0)</f>
        <v>0</v>
      </c>
      <c r="AB3436">
        <f>IF(AND(data!G3436=2, COUNTIFS(data!A:A, data!A3436, data!G:G, 2) = data!D3436), 1, 0)</f>
        <v>0</v>
      </c>
      <c r="AC3436" t="str">
        <f>IF(AB3436=1, data!D3436, "0")</f>
        <v>0</v>
      </c>
    </row>
    <row r="3437" spans="1:29" x14ac:dyDescent="0.25">
      <c r="A3437" s="1">
        <v>376051</v>
      </c>
      <c r="B3437">
        <v>3</v>
      </c>
      <c r="C3437" s="1" t="s">
        <v>3458</v>
      </c>
      <c r="D3437">
        <v>3</v>
      </c>
      <c r="E3437">
        <v>4</v>
      </c>
      <c r="F3437">
        <v>24</v>
      </c>
      <c r="G3437">
        <v>1</v>
      </c>
      <c r="H3437">
        <v>0</v>
      </c>
      <c r="I3437">
        <v>-1</v>
      </c>
      <c r="J3437">
        <v>1</v>
      </c>
      <c r="K3437">
        <v>-1</v>
      </c>
      <c r="L3437">
        <v>23</v>
      </c>
      <c r="M3437">
        <v>2</v>
      </c>
      <c r="N3437">
        <v>-1</v>
      </c>
      <c r="O3437">
        <v>-1</v>
      </c>
      <c r="P3437">
        <v>-1</v>
      </c>
      <c r="Q3437">
        <v>-1</v>
      </c>
      <c r="R3437">
        <v>-1</v>
      </c>
      <c r="S3437">
        <v>-2</v>
      </c>
      <c r="T3437">
        <v>-1</v>
      </c>
      <c r="U3437">
        <v>7.5</v>
      </c>
      <c r="V3437">
        <v>-1</v>
      </c>
      <c r="W3437">
        <v>-1</v>
      </c>
      <c r="X3437">
        <v>-2</v>
      </c>
      <c r="Y3437">
        <v>-2</v>
      </c>
      <c r="Z3437">
        <f>IF(AND(MIN(data!D3437:'data'!K3437, data!M3437:'data'!Y3437)&gt;=0, IF(data!L3437&lt;0, FALSE, data!L3437&lt;=95),COUNTA(data!D3437:'data'!Y3437)=22), 1, 0)</f>
        <v>0</v>
      </c>
      <c r="AA3437">
        <f>IF(data!D3437=3, IF(COUNTIFS(data!A:A, data!A3437, data!G:G, "&lt;&gt;2")=0, 1, 0), 0)</f>
        <v>0</v>
      </c>
      <c r="AB3437">
        <f>IF(AND(data!G3437=2, COUNTIFS(data!A:A, data!A3437, data!G:G, 2) = data!D3437), 1, 0)</f>
        <v>0</v>
      </c>
      <c r="AC3437" t="str">
        <f>IF(AB3437=1, data!D3437, "0")</f>
        <v>0</v>
      </c>
    </row>
    <row r="3438" spans="1:29" x14ac:dyDescent="0.25">
      <c r="A3438" s="1">
        <v>376151</v>
      </c>
      <c r="B3438">
        <v>1</v>
      </c>
      <c r="C3438" s="1" t="s">
        <v>3459</v>
      </c>
      <c r="D3438">
        <v>2</v>
      </c>
      <c r="E3438">
        <v>4</v>
      </c>
      <c r="F3438">
        <v>24</v>
      </c>
      <c r="G3438">
        <v>1</v>
      </c>
      <c r="H3438">
        <v>69</v>
      </c>
      <c r="I3438">
        <v>2</v>
      </c>
      <c r="J3438">
        <v>1</v>
      </c>
      <c r="K3438">
        <v>7</v>
      </c>
      <c r="L3438">
        <v>8</v>
      </c>
      <c r="M3438">
        <v>2</v>
      </c>
      <c r="N3438">
        <v>3</v>
      </c>
      <c r="O3438">
        <v>5</v>
      </c>
      <c r="P3438">
        <v>1</v>
      </c>
      <c r="Q3438">
        <v>1.095</v>
      </c>
      <c r="R3438">
        <v>-1</v>
      </c>
      <c r="S3438">
        <v>0</v>
      </c>
      <c r="T3438">
        <v>172.9</v>
      </c>
      <c r="U3438">
        <v>94.5</v>
      </c>
      <c r="V3438">
        <v>31.611000000000001</v>
      </c>
      <c r="W3438">
        <v>0.99099999999999999</v>
      </c>
      <c r="X3438">
        <v>2</v>
      </c>
      <c r="Y3438">
        <v>1</v>
      </c>
      <c r="Z3438">
        <f>IF(AND(MIN(data!D3438:'data'!K3438, data!M3438:'data'!Y3438)&gt;=0, IF(data!L3438&lt;0, FALSE, data!L3438&lt;=95),COUNTA(data!D3438:'data'!Y3438)=22), 1, 0)</f>
        <v>0</v>
      </c>
      <c r="AA3438">
        <f>IF(data!D3438=3, IF(COUNTIFS(data!A:A, data!A3438, data!G:G, "&lt;&gt;2")=0, 1, 0), 0)</f>
        <v>0</v>
      </c>
      <c r="AB3438">
        <f>IF(AND(data!G3438=2, COUNTIFS(data!A:A, data!A3438, data!G:G, 2) = data!D3438), 1, 0)</f>
        <v>0</v>
      </c>
      <c r="AC3438" t="str">
        <f>IF(AB3438=1, data!D3438, "0")</f>
        <v>0</v>
      </c>
    </row>
    <row r="3439" spans="1:29" x14ac:dyDescent="0.25">
      <c r="A3439" s="1">
        <v>376151</v>
      </c>
      <c r="B3439">
        <v>2</v>
      </c>
      <c r="C3439" s="1" t="s">
        <v>3460</v>
      </c>
      <c r="D3439">
        <v>2</v>
      </c>
      <c r="E3439">
        <v>4</v>
      </c>
      <c r="F3439">
        <v>24</v>
      </c>
      <c r="G3439">
        <v>2</v>
      </c>
      <c r="H3439">
        <v>69</v>
      </c>
      <c r="I3439">
        <v>2</v>
      </c>
      <c r="J3439">
        <v>1</v>
      </c>
      <c r="K3439">
        <v>7</v>
      </c>
      <c r="L3439">
        <v>8</v>
      </c>
      <c r="M3439">
        <v>2</v>
      </c>
      <c r="N3439">
        <v>1</v>
      </c>
      <c r="O3439">
        <v>5</v>
      </c>
      <c r="P3439">
        <v>1</v>
      </c>
      <c r="Q3439">
        <v>0.86599999999999999</v>
      </c>
      <c r="R3439">
        <v>-1</v>
      </c>
      <c r="S3439">
        <v>0</v>
      </c>
      <c r="T3439">
        <v>-1</v>
      </c>
      <c r="U3439">
        <v>77.099999999999994</v>
      </c>
      <c r="V3439">
        <v>-1</v>
      </c>
      <c r="W3439">
        <v>0.88600000000000001</v>
      </c>
      <c r="X3439">
        <v>2</v>
      </c>
      <c r="Y3439">
        <v>1</v>
      </c>
      <c r="Z3439">
        <f>IF(AND(MIN(data!D3439:'data'!K3439, data!M3439:'data'!Y3439)&gt;=0, IF(data!L3439&lt;0, FALSE, data!L3439&lt;=95),COUNTA(data!D3439:'data'!Y3439)=22), 1, 0)</f>
        <v>0</v>
      </c>
      <c r="AA3439">
        <f>IF(data!D3439=3, IF(COUNTIFS(data!A:A, data!A3439, data!G:G, "&lt;&gt;2")=0, 1, 0), 0)</f>
        <v>0</v>
      </c>
      <c r="AB3439">
        <f>IF(AND(data!G3439=2, COUNTIFS(data!A:A, data!A3439, data!G:G, 2) = data!D3439), 1, 0)</f>
        <v>0</v>
      </c>
      <c r="AC3439" t="str">
        <f>IF(AB3439=1, data!D3439, "0")</f>
        <v>0</v>
      </c>
    </row>
    <row r="3440" spans="1:29" x14ac:dyDescent="0.25">
      <c r="A3440" s="1">
        <v>376181</v>
      </c>
      <c r="B3440">
        <v>1</v>
      </c>
      <c r="C3440" s="1" t="s">
        <v>3461</v>
      </c>
      <c r="D3440">
        <v>1</v>
      </c>
      <c r="E3440">
        <v>4</v>
      </c>
      <c r="F3440">
        <v>24</v>
      </c>
      <c r="G3440">
        <v>2</v>
      </c>
      <c r="H3440">
        <v>55</v>
      </c>
      <c r="I3440">
        <v>2</v>
      </c>
      <c r="J3440">
        <v>1</v>
      </c>
      <c r="K3440">
        <v>4</v>
      </c>
      <c r="L3440">
        <v>15</v>
      </c>
      <c r="M3440">
        <v>2</v>
      </c>
      <c r="N3440">
        <v>3</v>
      </c>
      <c r="O3440">
        <v>5</v>
      </c>
      <c r="P3440">
        <v>1</v>
      </c>
      <c r="Q3440">
        <v>42.259</v>
      </c>
      <c r="R3440">
        <v>-1</v>
      </c>
      <c r="S3440">
        <v>0</v>
      </c>
      <c r="T3440">
        <v>160.6</v>
      </c>
      <c r="U3440">
        <v>79.099999999999994</v>
      </c>
      <c r="V3440">
        <v>30.667999999999999</v>
      </c>
      <c r="W3440">
        <v>0.79400000000000004</v>
      </c>
      <c r="X3440">
        <v>2</v>
      </c>
      <c r="Y3440">
        <v>1</v>
      </c>
      <c r="Z3440">
        <f>IF(AND(MIN(data!D3440:'data'!K3440, data!M3440:'data'!Y3440)&gt;=0, IF(data!L3440&lt;0, FALSE, data!L3440&lt;=95),COUNTA(data!D3440:'data'!Y3440)=22), 1, 0)</f>
        <v>0</v>
      </c>
      <c r="AA3440">
        <f>IF(data!D3440=3, IF(COUNTIFS(data!A:A, data!A3440, data!G:G, "&lt;&gt;2")=0, 1, 0), 0)</f>
        <v>0</v>
      </c>
      <c r="AB3440">
        <f>IF(AND(data!G3440=2, COUNTIFS(data!A:A, data!A3440, data!G:G, 2) = data!D3440), 1, 0)</f>
        <v>1</v>
      </c>
      <c r="AC3440">
        <f>IF(AB3440=1, data!D3440, "0")</f>
        <v>1</v>
      </c>
    </row>
    <row r="3441" spans="1:29" x14ac:dyDescent="0.25">
      <c r="A3441" s="1">
        <v>376201</v>
      </c>
      <c r="B3441">
        <v>1</v>
      </c>
      <c r="C3441" s="1" t="s">
        <v>3462</v>
      </c>
      <c r="D3441">
        <v>2</v>
      </c>
      <c r="E3441">
        <v>4</v>
      </c>
      <c r="F3441">
        <v>24</v>
      </c>
      <c r="G3441">
        <v>1</v>
      </c>
      <c r="H3441">
        <v>57</v>
      </c>
      <c r="I3441">
        <v>2</v>
      </c>
      <c r="J3441">
        <v>1</v>
      </c>
      <c r="K3441">
        <v>4</v>
      </c>
      <c r="L3441">
        <v>13</v>
      </c>
      <c r="M3441">
        <v>3</v>
      </c>
      <c r="N3441">
        <v>1</v>
      </c>
      <c r="O3441">
        <v>5</v>
      </c>
      <c r="P3441">
        <v>1</v>
      </c>
      <c r="Q3441">
        <v>0.374</v>
      </c>
      <c r="R3441">
        <v>-1</v>
      </c>
      <c r="S3441">
        <v>3</v>
      </c>
      <c r="T3441">
        <v>170.8</v>
      </c>
      <c r="U3441">
        <v>86</v>
      </c>
      <c r="V3441">
        <v>29.48</v>
      </c>
      <c r="W3441">
        <v>1.02</v>
      </c>
      <c r="X3441">
        <v>2</v>
      </c>
      <c r="Y3441">
        <v>1</v>
      </c>
      <c r="Z3441">
        <f>IF(AND(MIN(data!D3441:'data'!K3441, data!M3441:'data'!Y3441)&gt;=0, IF(data!L3441&lt;0, FALSE, data!L3441&lt;=95),COUNTA(data!D3441:'data'!Y3441)=22), 1, 0)</f>
        <v>0</v>
      </c>
      <c r="AA3441">
        <f>IF(data!D3441=3, IF(COUNTIFS(data!A:A, data!A3441, data!G:G, "&lt;&gt;2")=0, 1, 0), 0)</f>
        <v>0</v>
      </c>
      <c r="AB3441">
        <f>IF(AND(data!G3441=2, COUNTIFS(data!A:A, data!A3441, data!G:G, 2) = data!D3441), 1, 0)</f>
        <v>0</v>
      </c>
      <c r="AC3441" t="str">
        <f>IF(AB3441=1, data!D3441, "0")</f>
        <v>0</v>
      </c>
    </row>
    <row r="3442" spans="1:29" x14ac:dyDescent="0.25">
      <c r="A3442" s="1">
        <v>376201</v>
      </c>
      <c r="B3442">
        <v>2</v>
      </c>
      <c r="C3442" s="1" t="s">
        <v>3463</v>
      </c>
      <c r="D3442">
        <v>2</v>
      </c>
      <c r="E3442">
        <v>4</v>
      </c>
      <c r="F3442">
        <v>24</v>
      </c>
      <c r="G3442">
        <v>2</v>
      </c>
      <c r="H3442">
        <v>56</v>
      </c>
      <c r="I3442">
        <v>2</v>
      </c>
      <c r="J3442">
        <v>1</v>
      </c>
      <c r="K3442">
        <v>4</v>
      </c>
      <c r="L3442">
        <v>13</v>
      </c>
      <c r="M3442">
        <v>2</v>
      </c>
      <c r="N3442">
        <v>1</v>
      </c>
      <c r="O3442">
        <v>5</v>
      </c>
      <c r="P3442">
        <v>1</v>
      </c>
      <c r="Q3442">
        <v>0.46</v>
      </c>
      <c r="R3442">
        <v>-1</v>
      </c>
      <c r="S3442">
        <v>5</v>
      </c>
      <c r="T3442">
        <v>158.1</v>
      </c>
      <c r="U3442">
        <v>61.8</v>
      </c>
      <c r="V3442">
        <v>24.724</v>
      </c>
      <c r="W3442">
        <v>0.77300000000000002</v>
      </c>
      <c r="X3442">
        <v>2</v>
      </c>
      <c r="Y3442">
        <v>1</v>
      </c>
      <c r="Z3442">
        <f>IF(AND(MIN(data!D3442:'data'!K3442, data!M3442:'data'!Y3442)&gt;=0, IF(data!L3442&lt;0, FALSE, data!L3442&lt;=95),COUNTA(data!D3442:'data'!Y3442)=22), 1, 0)</f>
        <v>0</v>
      </c>
      <c r="AA3442">
        <f>IF(data!D3442=3, IF(COUNTIFS(data!A:A, data!A3442, data!G:G, "&lt;&gt;2")=0, 1, 0), 0)</f>
        <v>0</v>
      </c>
      <c r="AB3442">
        <f>IF(AND(data!G3442=2, COUNTIFS(data!A:A, data!A3442, data!G:G, 2) = data!D3442), 1, 0)</f>
        <v>0</v>
      </c>
      <c r="AC3442" t="str">
        <f>IF(AB3442=1, data!D3442, "0")</f>
        <v>0</v>
      </c>
    </row>
    <row r="3443" spans="1:29" x14ac:dyDescent="0.25">
      <c r="A3443" s="1">
        <v>376251</v>
      </c>
      <c r="B3443">
        <v>1</v>
      </c>
      <c r="C3443" s="1" t="s">
        <v>3464</v>
      </c>
      <c r="D3443">
        <v>2</v>
      </c>
      <c r="E3443">
        <v>4</v>
      </c>
      <c r="F3443">
        <v>24</v>
      </c>
      <c r="G3443">
        <v>1</v>
      </c>
      <c r="H3443">
        <v>68</v>
      </c>
      <c r="I3443">
        <v>2</v>
      </c>
      <c r="J3443">
        <v>1</v>
      </c>
      <c r="K3443">
        <v>7</v>
      </c>
      <c r="L3443">
        <v>9</v>
      </c>
      <c r="M3443">
        <v>2</v>
      </c>
      <c r="N3443">
        <v>3</v>
      </c>
      <c r="O3443">
        <v>5</v>
      </c>
      <c r="P3443">
        <v>1</v>
      </c>
      <c r="Q3443">
        <v>3.6440000000000001</v>
      </c>
      <c r="R3443">
        <v>-1</v>
      </c>
      <c r="S3443">
        <v>0</v>
      </c>
      <c r="T3443">
        <v>173</v>
      </c>
      <c r="U3443">
        <v>82.3</v>
      </c>
      <c r="V3443">
        <v>27.498000000000001</v>
      </c>
      <c r="W3443">
        <v>0.99299999999999999</v>
      </c>
      <c r="X3443">
        <v>2</v>
      </c>
      <c r="Y3443">
        <v>1</v>
      </c>
      <c r="Z3443">
        <f>IF(AND(MIN(data!D3443:'data'!K3443, data!M3443:'data'!Y3443)&gt;=0, IF(data!L3443&lt;0, FALSE, data!L3443&lt;=95),COUNTA(data!D3443:'data'!Y3443)=22), 1, 0)</f>
        <v>0</v>
      </c>
      <c r="AA3443">
        <f>IF(data!D3443=3, IF(COUNTIFS(data!A:A, data!A3443, data!G:G, "&lt;&gt;2")=0, 1, 0), 0)</f>
        <v>0</v>
      </c>
      <c r="AB3443">
        <f>IF(AND(data!G3443=2, COUNTIFS(data!A:A, data!A3443, data!G:G, 2) = data!D3443), 1, 0)</f>
        <v>0</v>
      </c>
      <c r="AC3443" t="str">
        <f>IF(AB3443=1, data!D3443, "0")</f>
        <v>0</v>
      </c>
    </row>
    <row r="3444" spans="1:29" x14ac:dyDescent="0.25">
      <c r="A3444" s="1">
        <v>376251</v>
      </c>
      <c r="B3444">
        <v>2</v>
      </c>
      <c r="C3444" s="1" t="s">
        <v>3465</v>
      </c>
      <c r="D3444">
        <v>2</v>
      </c>
      <c r="E3444">
        <v>4</v>
      </c>
      <c r="F3444">
        <v>24</v>
      </c>
      <c r="G3444">
        <v>2</v>
      </c>
      <c r="H3444">
        <v>66</v>
      </c>
      <c r="I3444">
        <v>2</v>
      </c>
      <c r="J3444">
        <v>1</v>
      </c>
      <c r="K3444">
        <v>7</v>
      </c>
      <c r="L3444">
        <v>9</v>
      </c>
      <c r="M3444">
        <v>2</v>
      </c>
      <c r="N3444">
        <v>1</v>
      </c>
      <c r="O3444">
        <v>5</v>
      </c>
      <c r="P3444">
        <v>1</v>
      </c>
      <c r="Q3444">
        <v>3.5289999999999999</v>
      </c>
      <c r="R3444">
        <v>-1</v>
      </c>
      <c r="S3444">
        <v>1</v>
      </c>
      <c r="T3444">
        <v>161.19999999999999</v>
      </c>
      <c r="U3444">
        <v>118.8</v>
      </c>
      <c r="V3444">
        <v>45.718000000000004</v>
      </c>
      <c r="W3444">
        <v>-1</v>
      </c>
      <c r="X3444">
        <v>2</v>
      </c>
      <c r="Y3444">
        <v>1</v>
      </c>
      <c r="Z3444">
        <f>IF(AND(MIN(data!D3444:'data'!K3444, data!M3444:'data'!Y3444)&gt;=0, IF(data!L3444&lt;0, FALSE, data!L3444&lt;=95),COUNTA(data!D3444:'data'!Y3444)=22), 1, 0)</f>
        <v>0</v>
      </c>
      <c r="AA3444">
        <f>IF(data!D3444=3, IF(COUNTIFS(data!A:A, data!A3444, data!G:G, "&lt;&gt;2")=0, 1, 0), 0)</f>
        <v>0</v>
      </c>
      <c r="AB3444">
        <f>IF(AND(data!G3444=2, COUNTIFS(data!A:A, data!A3444, data!G:G, 2) = data!D3444), 1, 0)</f>
        <v>0</v>
      </c>
      <c r="AC3444" t="str">
        <f>IF(AB3444=1, data!D3444, "0")</f>
        <v>0</v>
      </c>
    </row>
    <row r="3445" spans="1:29" x14ac:dyDescent="0.25">
      <c r="A3445" s="1">
        <v>376341</v>
      </c>
      <c r="B3445">
        <v>1</v>
      </c>
      <c r="C3445" s="1" t="s">
        <v>3466</v>
      </c>
      <c r="D3445">
        <v>2</v>
      </c>
      <c r="E3445">
        <v>4</v>
      </c>
      <c r="F3445">
        <v>24</v>
      </c>
      <c r="G3445">
        <v>1</v>
      </c>
      <c r="H3445">
        <v>54</v>
      </c>
      <c r="I3445">
        <v>2</v>
      </c>
      <c r="J3445">
        <v>6</v>
      </c>
      <c r="K3445">
        <v>2</v>
      </c>
      <c r="L3445">
        <v>13</v>
      </c>
      <c r="M3445">
        <v>1</v>
      </c>
      <c r="N3445">
        <v>3</v>
      </c>
      <c r="O3445">
        <v>5</v>
      </c>
      <c r="P3445">
        <v>1</v>
      </c>
      <c r="Q3445">
        <v>56</v>
      </c>
      <c r="R3445">
        <v>-1</v>
      </c>
      <c r="S3445">
        <v>2</v>
      </c>
      <c r="T3445">
        <v>164.6</v>
      </c>
      <c r="U3445">
        <v>90.4</v>
      </c>
      <c r="V3445">
        <v>33.366</v>
      </c>
      <c r="W3445">
        <v>0.98199999999999998</v>
      </c>
      <c r="X3445">
        <v>2</v>
      </c>
      <c r="Y3445">
        <v>1</v>
      </c>
      <c r="Z3445">
        <f>IF(AND(MIN(data!D3445:'data'!K3445, data!M3445:'data'!Y3445)&gt;=0, IF(data!L3445&lt;0, FALSE, data!L3445&lt;=95),COUNTA(data!D3445:'data'!Y3445)=22), 1, 0)</f>
        <v>0</v>
      </c>
      <c r="AA3445">
        <f>IF(data!D3445=3, IF(COUNTIFS(data!A:A, data!A3445, data!G:G, "&lt;&gt;2")=0, 1, 0), 0)</f>
        <v>0</v>
      </c>
      <c r="AB3445">
        <f>IF(AND(data!G3445=2, COUNTIFS(data!A:A, data!A3445, data!G:G, 2) = data!D3445), 1, 0)</f>
        <v>0</v>
      </c>
      <c r="AC3445" t="str">
        <f>IF(AB3445=1, data!D3445, "0")</f>
        <v>0</v>
      </c>
    </row>
    <row r="3446" spans="1:29" x14ac:dyDescent="0.25">
      <c r="A3446" s="1">
        <v>376341</v>
      </c>
      <c r="B3446">
        <v>2</v>
      </c>
      <c r="C3446" s="1" t="s">
        <v>3467</v>
      </c>
      <c r="D3446">
        <v>2</v>
      </c>
      <c r="E3446">
        <v>4</v>
      </c>
      <c r="F3446">
        <v>24</v>
      </c>
      <c r="G3446">
        <v>2</v>
      </c>
      <c r="H3446">
        <v>58</v>
      </c>
      <c r="I3446">
        <v>2</v>
      </c>
      <c r="J3446">
        <v>1</v>
      </c>
      <c r="K3446">
        <v>2</v>
      </c>
      <c r="L3446">
        <v>13</v>
      </c>
      <c r="M3446">
        <v>1</v>
      </c>
      <c r="N3446">
        <v>3</v>
      </c>
      <c r="O3446">
        <v>5</v>
      </c>
      <c r="P3446">
        <v>1</v>
      </c>
      <c r="Q3446">
        <v>55.62</v>
      </c>
      <c r="R3446">
        <v>-1</v>
      </c>
      <c r="S3446">
        <v>0</v>
      </c>
      <c r="T3446">
        <v>162.80000000000001</v>
      </c>
      <c r="U3446">
        <v>75.599999999999994</v>
      </c>
      <c r="V3446">
        <v>28.524000000000001</v>
      </c>
      <c r="W3446">
        <v>0.76700000000000002</v>
      </c>
      <c r="X3446">
        <v>2</v>
      </c>
      <c r="Y3446">
        <v>1</v>
      </c>
      <c r="Z3446">
        <f>IF(AND(MIN(data!D3446:'data'!K3446, data!M3446:'data'!Y3446)&gt;=0, IF(data!L3446&lt;0, FALSE, data!L3446&lt;=95),COUNTA(data!D3446:'data'!Y3446)=22), 1, 0)</f>
        <v>0</v>
      </c>
      <c r="AA3446">
        <f>IF(data!D3446=3, IF(COUNTIFS(data!A:A, data!A3446, data!G:G, "&lt;&gt;2")=0, 1, 0), 0)</f>
        <v>0</v>
      </c>
      <c r="AB3446">
        <f>IF(AND(data!G3446=2, COUNTIFS(data!A:A, data!A3446, data!G:G, 2) = data!D3446), 1, 0)</f>
        <v>0</v>
      </c>
      <c r="AC3446" t="str">
        <f>IF(AB3446=1, data!D3446, "0")</f>
        <v>0</v>
      </c>
    </row>
    <row r="3447" spans="1:29" x14ac:dyDescent="0.25">
      <c r="A3447" s="1">
        <v>376351</v>
      </c>
      <c r="B3447">
        <v>1</v>
      </c>
      <c r="C3447" s="1" t="s">
        <v>3468</v>
      </c>
      <c r="D3447">
        <v>2</v>
      </c>
      <c r="E3447">
        <v>4</v>
      </c>
      <c r="F3447">
        <v>24</v>
      </c>
      <c r="G3447">
        <v>2</v>
      </c>
      <c r="H3447">
        <v>52</v>
      </c>
      <c r="I3447">
        <v>2</v>
      </c>
      <c r="J3447">
        <v>1</v>
      </c>
      <c r="K3447">
        <v>4</v>
      </c>
      <c r="L3447">
        <v>-1</v>
      </c>
      <c r="M3447">
        <v>1</v>
      </c>
      <c r="N3447">
        <v>1</v>
      </c>
      <c r="O3447">
        <v>5</v>
      </c>
      <c r="P3447">
        <v>1</v>
      </c>
      <c r="Q3447">
        <v>7.4039999999999999</v>
      </c>
      <c r="R3447">
        <v>-1</v>
      </c>
      <c r="S3447">
        <v>0</v>
      </c>
      <c r="T3447">
        <v>169</v>
      </c>
      <c r="U3447">
        <v>74.2</v>
      </c>
      <c r="V3447">
        <v>25.978999999999999</v>
      </c>
      <c r="W3447">
        <v>0.79200000000000004</v>
      </c>
      <c r="X3447">
        <v>1</v>
      </c>
      <c r="Y3447">
        <v>1</v>
      </c>
      <c r="Z3447">
        <f>IF(AND(MIN(data!D3447:'data'!K3447, data!M3447:'data'!Y3447)&gt;=0, IF(data!L3447&lt;0, FALSE, data!L3447&lt;=95),COUNTA(data!D3447:'data'!Y3447)=22), 1, 0)</f>
        <v>0</v>
      </c>
      <c r="AA3447">
        <f>IF(data!D3447=3, IF(COUNTIFS(data!A:A, data!A3447, data!G:G, "&lt;&gt;2")=0, 1, 0), 0)</f>
        <v>0</v>
      </c>
      <c r="AB3447">
        <f>IF(AND(data!G3447=2, COUNTIFS(data!A:A, data!A3447, data!G:G, 2) = data!D3447), 1, 0)</f>
        <v>0</v>
      </c>
      <c r="AC3447" t="str">
        <f>IF(AB3447=1, data!D3447, "0")</f>
        <v>0</v>
      </c>
    </row>
    <row r="3448" spans="1:29" x14ac:dyDescent="0.25">
      <c r="A3448" s="1">
        <v>376351</v>
      </c>
      <c r="B3448">
        <v>2</v>
      </c>
      <c r="C3448" s="1" t="s">
        <v>3469</v>
      </c>
      <c r="D3448">
        <v>2</v>
      </c>
      <c r="E3448">
        <v>4</v>
      </c>
      <c r="F3448">
        <v>24</v>
      </c>
      <c r="G3448">
        <v>1</v>
      </c>
      <c r="H3448">
        <v>23</v>
      </c>
      <c r="I3448">
        <v>1</v>
      </c>
      <c r="J3448">
        <v>1</v>
      </c>
      <c r="K3448">
        <v>1</v>
      </c>
      <c r="L3448">
        <v>-1</v>
      </c>
      <c r="M3448">
        <v>2</v>
      </c>
      <c r="N3448">
        <v>1</v>
      </c>
      <c r="O3448">
        <v>5</v>
      </c>
      <c r="P3448">
        <v>1</v>
      </c>
      <c r="Q3448">
        <v>26.739000000000001</v>
      </c>
      <c r="R3448">
        <v>2</v>
      </c>
      <c r="S3448">
        <v>1</v>
      </c>
      <c r="T3448">
        <v>187.6</v>
      </c>
      <c r="U3448">
        <v>78.2</v>
      </c>
      <c r="V3448">
        <v>22.22</v>
      </c>
      <c r="W3448">
        <v>0.78700000000000003</v>
      </c>
      <c r="X3448">
        <v>1</v>
      </c>
      <c r="Y3448">
        <v>3</v>
      </c>
      <c r="Z3448">
        <f>IF(AND(MIN(data!D3448:'data'!K3448, data!M3448:'data'!Y3448)&gt;=0, IF(data!L3448&lt;0, FALSE, data!L3448&lt;=95),COUNTA(data!D3448:'data'!Y3448)=22), 1, 0)</f>
        <v>0</v>
      </c>
      <c r="AA3448">
        <f>IF(data!D3448=3, IF(COUNTIFS(data!A:A, data!A3448, data!G:G, "&lt;&gt;2")=0, 1, 0), 0)</f>
        <v>0</v>
      </c>
      <c r="AB3448">
        <f>IF(AND(data!G3448=2, COUNTIFS(data!A:A, data!A3448, data!G:G, 2) = data!D3448), 1, 0)</f>
        <v>0</v>
      </c>
      <c r="AC3448" t="str">
        <f>IF(AB3448=1, data!D3448, "0")</f>
        <v>0</v>
      </c>
    </row>
    <row r="3449" spans="1:29" x14ac:dyDescent="0.25">
      <c r="A3449" s="1">
        <v>377151</v>
      </c>
      <c r="B3449">
        <v>1</v>
      </c>
      <c r="C3449" s="1" t="s">
        <v>3470</v>
      </c>
      <c r="D3449">
        <v>1</v>
      </c>
      <c r="E3449">
        <v>4</v>
      </c>
      <c r="F3449">
        <v>24</v>
      </c>
      <c r="G3449">
        <v>1</v>
      </c>
      <c r="H3449">
        <v>88</v>
      </c>
      <c r="I3449">
        <v>5</v>
      </c>
      <c r="J3449">
        <v>1</v>
      </c>
      <c r="K3449">
        <v>4</v>
      </c>
      <c r="L3449">
        <v>97</v>
      </c>
      <c r="M3449">
        <v>2</v>
      </c>
      <c r="N3449">
        <v>4</v>
      </c>
      <c r="O3449">
        <v>1</v>
      </c>
      <c r="P3449">
        <v>1</v>
      </c>
      <c r="Q3449">
        <v>5.8000000000000003E-2</v>
      </c>
      <c r="R3449">
        <v>-1</v>
      </c>
      <c r="S3449">
        <v>3</v>
      </c>
      <c r="T3449">
        <v>162.6</v>
      </c>
      <c r="U3449">
        <v>59.5</v>
      </c>
      <c r="V3449">
        <v>22.504999999999999</v>
      </c>
      <c r="W3449">
        <v>0.97899999999999998</v>
      </c>
      <c r="X3449">
        <v>1</v>
      </c>
      <c r="Y3449">
        <v>3</v>
      </c>
      <c r="Z3449">
        <f>IF(AND(MIN(data!D3449:'data'!K3449, data!M3449:'data'!Y3449)&gt;=0, IF(data!L3449&lt;0, FALSE, data!L3449&lt;=95),COUNTA(data!D3449:'data'!Y3449)=22), 1, 0)</f>
        <v>0</v>
      </c>
      <c r="AA3449">
        <f>IF(data!D3449=3, IF(COUNTIFS(data!A:A, data!A3449, data!G:G, "&lt;&gt;2")=0, 1, 0), 0)</f>
        <v>0</v>
      </c>
      <c r="AB3449">
        <f>IF(AND(data!G3449=2, COUNTIFS(data!A:A, data!A3449, data!G:G, 2) = data!D3449), 1, 0)</f>
        <v>0</v>
      </c>
      <c r="AC3449" t="str">
        <f>IF(AB3449=1, data!D3449, "0")</f>
        <v>0</v>
      </c>
    </row>
    <row r="3450" spans="1:29" x14ac:dyDescent="0.25">
      <c r="A3450" s="1">
        <v>377181</v>
      </c>
      <c r="B3450">
        <v>1</v>
      </c>
      <c r="C3450" s="1" t="s">
        <v>3471</v>
      </c>
      <c r="D3450">
        <v>2</v>
      </c>
      <c r="E3450">
        <v>4</v>
      </c>
      <c r="F3450">
        <v>24</v>
      </c>
      <c r="G3450">
        <v>1</v>
      </c>
      <c r="H3450">
        <v>51</v>
      </c>
      <c r="I3450">
        <v>2</v>
      </c>
      <c r="J3450">
        <v>1</v>
      </c>
      <c r="K3450">
        <v>4</v>
      </c>
      <c r="L3450">
        <v>15</v>
      </c>
      <c r="M3450">
        <v>3</v>
      </c>
      <c r="N3450">
        <v>3</v>
      </c>
      <c r="O3450">
        <v>5</v>
      </c>
      <c r="P3450">
        <v>1</v>
      </c>
      <c r="Q3450">
        <v>9.3740000000000006</v>
      </c>
      <c r="R3450">
        <v>-1</v>
      </c>
      <c r="S3450">
        <v>7</v>
      </c>
      <c r="T3450">
        <v>173.6</v>
      </c>
      <c r="U3450">
        <v>99.6</v>
      </c>
      <c r="V3450">
        <v>33.048999999999999</v>
      </c>
      <c r="W3450">
        <v>0.95699999999999996</v>
      </c>
      <c r="X3450">
        <v>-8</v>
      </c>
      <c r="Y3450">
        <v>3</v>
      </c>
      <c r="Z3450">
        <f>IF(AND(MIN(data!D3450:'data'!K3450, data!M3450:'data'!Y3450)&gt;=0, IF(data!L3450&lt;0, FALSE, data!L3450&lt;=95),COUNTA(data!D3450:'data'!Y3450)=22), 1, 0)</f>
        <v>0</v>
      </c>
      <c r="AA3450">
        <f>IF(data!D3450=3, IF(COUNTIFS(data!A:A, data!A3450, data!G:G, "&lt;&gt;2")=0, 1, 0), 0)</f>
        <v>0</v>
      </c>
      <c r="AB3450">
        <f>IF(AND(data!G3450=2, COUNTIFS(data!A:A, data!A3450, data!G:G, 2) = data!D3450), 1, 0)</f>
        <v>0</v>
      </c>
      <c r="AC3450" t="str">
        <f>IF(AB3450=1, data!D3450, "0")</f>
        <v>0</v>
      </c>
    </row>
    <row r="3451" spans="1:29" x14ac:dyDescent="0.25">
      <c r="A3451" s="1">
        <v>377181</v>
      </c>
      <c r="B3451">
        <v>2</v>
      </c>
      <c r="C3451" s="1" t="s">
        <v>3472</v>
      </c>
      <c r="D3451">
        <v>2</v>
      </c>
      <c r="E3451">
        <v>4</v>
      </c>
      <c r="F3451">
        <v>24</v>
      </c>
      <c r="G3451">
        <v>2</v>
      </c>
      <c r="H3451">
        <v>55</v>
      </c>
      <c r="I3451">
        <v>2</v>
      </c>
      <c r="J3451">
        <v>1</v>
      </c>
      <c r="K3451">
        <v>4</v>
      </c>
      <c r="L3451">
        <v>15</v>
      </c>
      <c r="M3451">
        <v>3</v>
      </c>
      <c r="N3451">
        <v>3</v>
      </c>
      <c r="O3451">
        <v>5</v>
      </c>
      <c r="P3451">
        <v>1</v>
      </c>
      <c r="Q3451">
        <v>35.259</v>
      </c>
      <c r="R3451">
        <v>-1</v>
      </c>
      <c r="S3451">
        <v>0</v>
      </c>
      <c r="T3451">
        <v>163.19999999999999</v>
      </c>
      <c r="U3451">
        <v>95.7</v>
      </c>
      <c r="V3451">
        <v>35.930999999999997</v>
      </c>
      <c r="W3451">
        <v>0.91700000000000004</v>
      </c>
      <c r="X3451">
        <v>2</v>
      </c>
      <c r="Y3451">
        <v>1</v>
      </c>
      <c r="Z3451">
        <f>IF(AND(MIN(data!D3451:'data'!K3451, data!M3451:'data'!Y3451)&gt;=0, IF(data!L3451&lt;0, FALSE, data!L3451&lt;=95),COUNTA(data!D3451:'data'!Y3451)=22), 1, 0)</f>
        <v>0</v>
      </c>
      <c r="AA3451">
        <f>IF(data!D3451=3, IF(COUNTIFS(data!A:A, data!A3451, data!G:G, "&lt;&gt;2")=0, 1, 0), 0)</f>
        <v>0</v>
      </c>
      <c r="AB3451">
        <f>IF(AND(data!G3451=2, COUNTIFS(data!A:A, data!A3451, data!G:G, 2) = data!D3451), 1, 0)</f>
        <v>0</v>
      </c>
      <c r="AC3451" t="str">
        <f>IF(AB3451=1, data!D3451, "0")</f>
        <v>0</v>
      </c>
    </row>
    <row r="3452" spans="1:29" x14ac:dyDescent="0.25">
      <c r="A3452" s="1">
        <v>377201</v>
      </c>
      <c r="B3452">
        <v>1</v>
      </c>
      <c r="C3452" s="1" t="s">
        <v>3473</v>
      </c>
      <c r="D3452">
        <v>4</v>
      </c>
      <c r="E3452">
        <v>4</v>
      </c>
      <c r="F3452">
        <v>24</v>
      </c>
      <c r="G3452">
        <v>1</v>
      </c>
      <c r="H3452">
        <v>51</v>
      </c>
      <c r="I3452">
        <v>2</v>
      </c>
      <c r="J3452">
        <v>1</v>
      </c>
      <c r="K3452">
        <v>7</v>
      </c>
      <c r="L3452">
        <v>19</v>
      </c>
      <c r="M3452">
        <v>1</v>
      </c>
      <c r="N3452">
        <v>1</v>
      </c>
      <c r="O3452">
        <v>5</v>
      </c>
      <c r="P3452">
        <v>1</v>
      </c>
      <c r="Q3452">
        <v>9.49</v>
      </c>
      <c r="R3452">
        <v>-1</v>
      </c>
      <c r="S3452">
        <v>1</v>
      </c>
      <c r="T3452">
        <v>171.6</v>
      </c>
      <c r="U3452">
        <v>79.599999999999994</v>
      </c>
      <c r="V3452">
        <v>27.032</v>
      </c>
      <c r="W3452">
        <v>0.94</v>
      </c>
      <c r="X3452">
        <v>1</v>
      </c>
      <c r="Y3452">
        <v>1</v>
      </c>
      <c r="Z3452">
        <f>IF(AND(MIN(data!D3452:'data'!K3452, data!M3452:'data'!Y3452)&gt;=0, IF(data!L3452&lt;0, FALSE, data!L3452&lt;=95),COUNTA(data!D3452:'data'!Y3452)=22), 1, 0)</f>
        <v>0</v>
      </c>
      <c r="AA3452">
        <f>IF(data!D3452=3, IF(COUNTIFS(data!A:A, data!A3452, data!G:G, "&lt;&gt;2")=0, 1, 0), 0)</f>
        <v>0</v>
      </c>
      <c r="AB3452">
        <f>IF(AND(data!G3452=2, COUNTIFS(data!A:A, data!A3452, data!G:G, 2) = data!D3452), 1, 0)</f>
        <v>0</v>
      </c>
      <c r="AC3452" t="str">
        <f>IF(AB3452=1, data!D3452, "0")</f>
        <v>0</v>
      </c>
    </row>
    <row r="3453" spans="1:29" x14ac:dyDescent="0.25">
      <c r="A3453" s="1">
        <v>377201</v>
      </c>
      <c r="B3453">
        <v>2</v>
      </c>
      <c r="C3453" s="1" t="s">
        <v>3474</v>
      </c>
      <c r="D3453">
        <v>4</v>
      </c>
      <c r="E3453">
        <v>4</v>
      </c>
      <c r="F3453">
        <v>24</v>
      </c>
      <c r="G3453">
        <v>2</v>
      </c>
      <c r="H3453">
        <v>51</v>
      </c>
      <c r="I3453">
        <v>2</v>
      </c>
      <c r="J3453">
        <v>1</v>
      </c>
      <c r="K3453">
        <v>6</v>
      </c>
      <c r="L3453">
        <v>19</v>
      </c>
      <c r="M3453">
        <v>3</v>
      </c>
      <c r="N3453">
        <v>1</v>
      </c>
      <c r="O3453">
        <v>5</v>
      </c>
      <c r="P3453">
        <v>1</v>
      </c>
      <c r="Q3453">
        <v>1.125</v>
      </c>
      <c r="R3453">
        <v>-1</v>
      </c>
      <c r="S3453">
        <v>6</v>
      </c>
      <c r="T3453">
        <v>157.30000000000001</v>
      </c>
      <c r="U3453">
        <v>66.8</v>
      </c>
      <c r="V3453">
        <v>26.997</v>
      </c>
      <c r="W3453">
        <v>0.84299999999999997</v>
      </c>
      <c r="X3453">
        <v>2</v>
      </c>
      <c r="Y3453">
        <v>1</v>
      </c>
      <c r="Z3453">
        <f>IF(AND(MIN(data!D3453:'data'!K3453, data!M3453:'data'!Y3453)&gt;=0, IF(data!L3453&lt;0, FALSE, data!L3453&lt;=95),COUNTA(data!D3453:'data'!Y3453)=22), 1, 0)</f>
        <v>0</v>
      </c>
      <c r="AA3453">
        <f>IF(data!D3453=3, IF(COUNTIFS(data!A:A, data!A3453, data!G:G, "&lt;&gt;2")=0, 1, 0), 0)</f>
        <v>0</v>
      </c>
      <c r="AB3453">
        <f>IF(AND(data!G3453=2, COUNTIFS(data!A:A, data!A3453, data!G:G, 2) = data!D3453), 1, 0)</f>
        <v>0</v>
      </c>
      <c r="AC3453" t="str">
        <f>IF(AB3453=1, data!D3453, "0")</f>
        <v>0</v>
      </c>
    </row>
    <row r="3454" spans="1:29" x14ac:dyDescent="0.25">
      <c r="A3454" s="1">
        <v>377201</v>
      </c>
      <c r="B3454">
        <v>3</v>
      </c>
      <c r="C3454" s="1" t="s">
        <v>3475</v>
      </c>
      <c r="D3454">
        <v>4</v>
      </c>
      <c r="E3454">
        <v>4</v>
      </c>
      <c r="F3454">
        <v>24</v>
      </c>
      <c r="G3454">
        <v>2</v>
      </c>
      <c r="H3454">
        <v>22</v>
      </c>
      <c r="I3454">
        <v>1</v>
      </c>
      <c r="J3454">
        <v>1</v>
      </c>
      <c r="K3454">
        <v>3</v>
      </c>
      <c r="L3454">
        <v>19</v>
      </c>
      <c r="M3454">
        <v>2</v>
      </c>
      <c r="N3454">
        <v>1</v>
      </c>
      <c r="O3454">
        <v>5</v>
      </c>
      <c r="P3454">
        <v>1</v>
      </c>
      <c r="Q3454">
        <v>9.0559999999999992</v>
      </c>
      <c r="R3454">
        <v>2</v>
      </c>
      <c r="S3454">
        <v>2</v>
      </c>
      <c r="T3454">
        <v>157</v>
      </c>
      <c r="U3454">
        <v>57</v>
      </c>
      <c r="V3454">
        <v>23.125</v>
      </c>
      <c r="W3454">
        <v>-1</v>
      </c>
      <c r="X3454">
        <v>2</v>
      </c>
      <c r="Y3454">
        <v>1</v>
      </c>
      <c r="Z3454">
        <f>IF(AND(MIN(data!D3454:'data'!K3454, data!M3454:'data'!Y3454)&gt;=0, IF(data!L3454&lt;0, FALSE, data!L3454&lt;=95),COUNTA(data!D3454:'data'!Y3454)=22), 1, 0)</f>
        <v>0</v>
      </c>
      <c r="AA3454">
        <f>IF(data!D3454=3, IF(COUNTIFS(data!A:A, data!A3454, data!G:G, "&lt;&gt;2")=0, 1, 0), 0)</f>
        <v>0</v>
      </c>
      <c r="AB3454">
        <f>IF(AND(data!G3454=2, COUNTIFS(data!A:A, data!A3454, data!G:G, 2) = data!D3454), 1, 0)</f>
        <v>0</v>
      </c>
      <c r="AC3454" t="str">
        <f>IF(AB3454=1, data!D3454, "0")</f>
        <v>0</v>
      </c>
    </row>
    <row r="3455" spans="1:29" x14ac:dyDescent="0.25">
      <c r="A3455" s="1">
        <v>377201</v>
      </c>
      <c r="B3455">
        <v>4</v>
      </c>
      <c r="C3455" s="1" t="s">
        <v>3476</v>
      </c>
      <c r="D3455">
        <v>4</v>
      </c>
      <c r="E3455">
        <v>4</v>
      </c>
      <c r="F3455">
        <v>24</v>
      </c>
      <c r="G3455">
        <v>1</v>
      </c>
      <c r="H3455">
        <v>17</v>
      </c>
      <c r="I3455">
        <v>1</v>
      </c>
      <c r="J3455">
        <v>1</v>
      </c>
      <c r="K3455">
        <v>4</v>
      </c>
      <c r="L3455">
        <v>19</v>
      </c>
      <c r="M3455">
        <v>1</v>
      </c>
      <c r="N3455">
        <v>1</v>
      </c>
      <c r="O3455">
        <v>5</v>
      </c>
      <c r="P3455">
        <v>1</v>
      </c>
      <c r="Q3455">
        <v>4.0090000000000003</v>
      </c>
      <c r="R3455">
        <v>4</v>
      </c>
      <c r="S3455">
        <v>0</v>
      </c>
      <c r="T3455">
        <v>178</v>
      </c>
      <c r="U3455">
        <v>80.099999999999994</v>
      </c>
      <c r="V3455">
        <v>25.280999999999999</v>
      </c>
      <c r="W3455">
        <v>-1</v>
      </c>
      <c r="X3455">
        <v>1</v>
      </c>
      <c r="Y3455">
        <v>3</v>
      </c>
      <c r="Z3455">
        <f>IF(AND(MIN(data!D3455:'data'!K3455, data!M3455:'data'!Y3455)&gt;=0, IF(data!L3455&lt;0, FALSE, data!L3455&lt;=95),COUNTA(data!D3455:'data'!Y3455)=22), 1, 0)</f>
        <v>0</v>
      </c>
      <c r="AA3455">
        <f>IF(data!D3455=3, IF(COUNTIFS(data!A:A, data!A3455, data!G:G, "&lt;&gt;2")=0, 1, 0), 0)</f>
        <v>0</v>
      </c>
      <c r="AB3455">
        <f>IF(AND(data!G3455=2, COUNTIFS(data!A:A, data!A3455, data!G:G, 2) = data!D3455), 1, 0)</f>
        <v>0</v>
      </c>
      <c r="AC3455" t="str">
        <f>IF(AB3455=1, data!D3455, "0")</f>
        <v>0</v>
      </c>
    </row>
    <row r="3456" spans="1:29" x14ac:dyDescent="0.25">
      <c r="A3456" s="1">
        <v>377251</v>
      </c>
      <c r="B3456">
        <v>1</v>
      </c>
      <c r="C3456" s="1" t="s">
        <v>3477</v>
      </c>
      <c r="D3456">
        <v>2</v>
      </c>
      <c r="E3456">
        <v>4</v>
      </c>
      <c r="F3456">
        <v>24</v>
      </c>
      <c r="G3456">
        <v>2</v>
      </c>
      <c r="H3456">
        <v>81</v>
      </c>
      <c r="I3456">
        <v>5</v>
      </c>
      <c r="J3456">
        <v>1</v>
      </c>
      <c r="K3456">
        <v>7</v>
      </c>
      <c r="L3456">
        <v>8</v>
      </c>
      <c r="M3456">
        <v>2</v>
      </c>
      <c r="N3456">
        <v>1</v>
      </c>
      <c r="O3456">
        <v>5</v>
      </c>
      <c r="P3456">
        <v>1</v>
      </c>
      <c r="Q3456">
        <v>0.17299999999999999</v>
      </c>
      <c r="R3456">
        <v>-1</v>
      </c>
      <c r="S3456">
        <v>0</v>
      </c>
      <c r="T3456">
        <v>147.80000000000001</v>
      </c>
      <c r="U3456">
        <v>57.3</v>
      </c>
      <c r="V3456">
        <v>26.23</v>
      </c>
      <c r="W3456">
        <v>0.7</v>
      </c>
      <c r="X3456">
        <v>1</v>
      </c>
      <c r="Y3456">
        <v>3</v>
      </c>
      <c r="Z3456">
        <f>IF(AND(MIN(data!D3456:'data'!K3456, data!M3456:'data'!Y3456)&gt;=0, IF(data!L3456&lt;0, FALSE, data!L3456&lt;=95),COUNTA(data!D3456:'data'!Y3456)=22), 1, 0)</f>
        <v>0</v>
      </c>
      <c r="AA3456">
        <f>IF(data!D3456=3, IF(COUNTIFS(data!A:A, data!A3456, data!G:G, "&lt;&gt;2")=0, 1, 0), 0)</f>
        <v>0</v>
      </c>
      <c r="AB3456">
        <f>IF(AND(data!G3456=2, COUNTIFS(data!A:A, data!A3456, data!G:G, 2) = data!D3456), 1, 0)</f>
        <v>1</v>
      </c>
      <c r="AC3456">
        <f>IF(AB3456=1, data!D3456, "0")</f>
        <v>2</v>
      </c>
    </row>
    <row r="3457" spans="1:29" x14ac:dyDescent="0.25">
      <c r="A3457" s="1">
        <v>377251</v>
      </c>
      <c r="B3457">
        <v>2</v>
      </c>
      <c r="C3457" s="1" t="s">
        <v>3478</v>
      </c>
      <c r="D3457">
        <v>2</v>
      </c>
      <c r="E3457">
        <v>4</v>
      </c>
      <c r="F3457">
        <v>24</v>
      </c>
      <c r="G3457">
        <v>2</v>
      </c>
      <c r="H3457">
        <v>60</v>
      </c>
      <c r="I3457">
        <v>1</v>
      </c>
      <c r="J3457">
        <v>1</v>
      </c>
      <c r="K3457">
        <v>6</v>
      </c>
      <c r="L3457">
        <v>8</v>
      </c>
      <c r="M3457">
        <v>2</v>
      </c>
      <c r="N3457">
        <v>1</v>
      </c>
      <c r="O3457">
        <v>5</v>
      </c>
      <c r="P3457">
        <v>1</v>
      </c>
      <c r="Q3457">
        <v>0.17299999999999999</v>
      </c>
      <c r="R3457">
        <v>-1</v>
      </c>
      <c r="S3457">
        <v>0</v>
      </c>
      <c r="T3457">
        <v>161.6</v>
      </c>
      <c r="U3457">
        <v>85.1</v>
      </c>
      <c r="V3457">
        <v>32.587000000000003</v>
      </c>
      <c r="W3457">
        <v>0.76700000000000002</v>
      </c>
      <c r="X3457">
        <v>2</v>
      </c>
      <c r="Y3457">
        <v>1</v>
      </c>
      <c r="Z3457">
        <f>IF(AND(MIN(data!D3457:'data'!K3457, data!M3457:'data'!Y3457)&gt;=0, IF(data!L3457&lt;0, FALSE, data!L3457&lt;=95),COUNTA(data!D3457:'data'!Y3457)=22), 1, 0)</f>
        <v>0</v>
      </c>
      <c r="AA3457">
        <f>IF(data!D3457=3, IF(COUNTIFS(data!A:A, data!A3457, data!G:G, "&lt;&gt;2")=0, 1, 0), 0)</f>
        <v>0</v>
      </c>
      <c r="AB3457">
        <f>IF(AND(data!G3457=2, COUNTIFS(data!A:A, data!A3457, data!G:G, 2) = data!D3457), 1, 0)</f>
        <v>1</v>
      </c>
      <c r="AC3457">
        <f>IF(AB3457=1, data!D3457, "0")</f>
        <v>2</v>
      </c>
    </row>
    <row r="3458" spans="1:29" x14ac:dyDescent="0.25">
      <c r="A3458" s="1">
        <v>377271</v>
      </c>
      <c r="B3458">
        <v>1</v>
      </c>
      <c r="C3458" s="1" t="s">
        <v>3479</v>
      </c>
      <c r="D3458">
        <v>2</v>
      </c>
      <c r="E3458">
        <v>4</v>
      </c>
      <c r="F3458">
        <v>24</v>
      </c>
      <c r="G3458">
        <v>1</v>
      </c>
      <c r="H3458">
        <v>68</v>
      </c>
      <c r="I3458">
        <v>2</v>
      </c>
      <c r="J3458">
        <v>1</v>
      </c>
      <c r="K3458">
        <v>7</v>
      </c>
      <c r="L3458">
        <v>96</v>
      </c>
      <c r="M3458">
        <v>2</v>
      </c>
      <c r="N3458">
        <v>1</v>
      </c>
      <c r="O3458">
        <v>5</v>
      </c>
      <c r="P3458">
        <v>1</v>
      </c>
      <c r="Q3458">
        <v>3.23</v>
      </c>
      <c r="R3458">
        <v>-1</v>
      </c>
      <c r="S3458">
        <v>0</v>
      </c>
      <c r="T3458">
        <v>173</v>
      </c>
      <c r="U3458">
        <v>111.3</v>
      </c>
      <c r="V3458">
        <v>37.188000000000002</v>
      </c>
      <c r="W3458">
        <v>-1</v>
      </c>
      <c r="X3458">
        <v>2</v>
      </c>
      <c r="Y3458">
        <v>1</v>
      </c>
      <c r="Z3458">
        <f>IF(AND(MIN(data!D3458:'data'!K3458, data!M3458:'data'!Y3458)&gt;=0, IF(data!L3458&lt;0, FALSE, data!L3458&lt;=95),COUNTA(data!D3458:'data'!Y3458)=22), 1, 0)</f>
        <v>0</v>
      </c>
      <c r="AA3458">
        <f>IF(data!D3458=3, IF(COUNTIFS(data!A:A, data!A3458, data!G:G, "&lt;&gt;2")=0, 1, 0), 0)</f>
        <v>0</v>
      </c>
      <c r="AB3458">
        <f>IF(AND(data!G3458=2, COUNTIFS(data!A:A, data!A3458, data!G:G, 2) = data!D3458), 1, 0)</f>
        <v>0</v>
      </c>
      <c r="AC3458" t="str">
        <f>IF(AB3458=1, data!D3458, "0")</f>
        <v>0</v>
      </c>
    </row>
    <row r="3459" spans="1:29" x14ac:dyDescent="0.25">
      <c r="A3459" s="1">
        <v>377271</v>
      </c>
      <c r="B3459">
        <v>2</v>
      </c>
      <c r="C3459" s="1" t="s">
        <v>3480</v>
      </c>
      <c r="D3459">
        <v>2</v>
      </c>
      <c r="E3459">
        <v>4</v>
      </c>
      <c r="F3459">
        <v>24</v>
      </c>
      <c r="G3459">
        <v>2</v>
      </c>
      <c r="H3459">
        <v>62</v>
      </c>
      <c r="I3459">
        <v>2</v>
      </c>
      <c r="J3459">
        <v>1</v>
      </c>
      <c r="K3459">
        <v>2</v>
      </c>
      <c r="L3459">
        <v>96</v>
      </c>
      <c r="M3459">
        <v>2</v>
      </c>
      <c r="N3459">
        <v>1</v>
      </c>
      <c r="O3459">
        <v>5</v>
      </c>
      <c r="P3459">
        <v>1</v>
      </c>
      <c r="Q3459">
        <v>3</v>
      </c>
      <c r="R3459">
        <v>-1</v>
      </c>
      <c r="S3459">
        <v>0</v>
      </c>
      <c r="T3459">
        <v>160.6</v>
      </c>
      <c r="U3459">
        <v>92.3</v>
      </c>
      <c r="V3459">
        <v>35.786000000000001</v>
      </c>
      <c r="W3459">
        <v>-1</v>
      </c>
      <c r="X3459">
        <v>2</v>
      </c>
      <c r="Y3459">
        <v>1</v>
      </c>
      <c r="Z3459">
        <f>IF(AND(MIN(data!D3459:'data'!K3459, data!M3459:'data'!Y3459)&gt;=0, IF(data!L3459&lt;0, FALSE, data!L3459&lt;=95),COUNTA(data!D3459:'data'!Y3459)=22), 1, 0)</f>
        <v>0</v>
      </c>
      <c r="AA3459">
        <f>IF(data!D3459=3, IF(COUNTIFS(data!A:A, data!A3459, data!G:G, "&lt;&gt;2")=0, 1, 0), 0)</f>
        <v>0</v>
      </c>
      <c r="AB3459">
        <f>IF(AND(data!G3459=2, COUNTIFS(data!A:A, data!A3459, data!G:G, 2) = data!D3459), 1, 0)</f>
        <v>0</v>
      </c>
      <c r="AC3459" t="str">
        <f>IF(AB3459=1, data!D3459, "0")</f>
        <v>0</v>
      </c>
    </row>
    <row r="3460" spans="1:29" x14ac:dyDescent="0.25">
      <c r="A3460" s="1">
        <v>377341</v>
      </c>
      <c r="B3460">
        <v>1</v>
      </c>
      <c r="C3460" s="1" t="s">
        <v>3481</v>
      </c>
      <c r="D3460">
        <v>4</v>
      </c>
      <c r="E3460">
        <v>4</v>
      </c>
      <c r="F3460">
        <v>24</v>
      </c>
      <c r="G3460">
        <v>2</v>
      </c>
      <c r="H3460">
        <v>39</v>
      </c>
      <c r="I3460">
        <v>2</v>
      </c>
      <c r="J3460">
        <v>1</v>
      </c>
      <c r="K3460">
        <v>4</v>
      </c>
      <c r="L3460">
        <v>14</v>
      </c>
      <c r="M3460">
        <v>1</v>
      </c>
      <c r="N3460">
        <v>1</v>
      </c>
      <c r="O3460">
        <v>5</v>
      </c>
      <c r="P3460">
        <v>1</v>
      </c>
      <c r="Q3460">
        <v>9.1150000000000002</v>
      </c>
      <c r="R3460">
        <v>-1</v>
      </c>
      <c r="S3460">
        <v>0</v>
      </c>
      <c r="T3460">
        <v>156.5</v>
      </c>
      <c r="U3460">
        <v>67</v>
      </c>
      <c r="V3460">
        <v>27.356000000000002</v>
      </c>
      <c r="W3460">
        <v>0.82099999999999995</v>
      </c>
      <c r="X3460">
        <v>2</v>
      </c>
      <c r="Y3460">
        <v>1</v>
      </c>
      <c r="Z3460">
        <f>IF(AND(MIN(data!D3460:'data'!K3460, data!M3460:'data'!Y3460)&gt;=0, IF(data!L3460&lt;0, FALSE, data!L3460&lt;=95),COUNTA(data!D3460:'data'!Y3460)=22), 1, 0)</f>
        <v>0</v>
      </c>
      <c r="AA3460">
        <f>IF(data!D3460=3, IF(COUNTIFS(data!A:A, data!A3460, data!G:G, "&lt;&gt;2")=0, 1, 0), 0)</f>
        <v>0</v>
      </c>
      <c r="AB3460">
        <f>IF(AND(data!G3460=2, COUNTIFS(data!A:A, data!A3460, data!G:G, 2) = data!D3460), 1, 0)</f>
        <v>0</v>
      </c>
      <c r="AC3460" t="str">
        <f>IF(AB3460=1, data!D3460, "0")</f>
        <v>0</v>
      </c>
    </row>
    <row r="3461" spans="1:29" x14ac:dyDescent="0.25">
      <c r="A3461" s="1">
        <v>377341</v>
      </c>
      <c r="B3461">
        <v>2</v>
      </c>
      <c r="C3461" s="1" t="s">
        <v>3482</v>
      </c>
      <c r="D3461">
        <v>4</v>
      </c>
      <c r="E3461">
        <v>4</v>
      </c>
      <c r="F3461">
        <v>24</v>
      </c>
      <c r="G3461">
        <v>1</v>
      </c>
      <c r="H3461">
        <v>32</v>
      </c>
      <c r="I3461">
        <v>2</v>
      </c>
      <c r="J3461">
        <v>1</v>
      </c>
      <c r="K3461">
        <v>2</v>
      </c>
      <c r="L3461">
        <v>14</v>
      </c>
      <c r="M3461">
        <v>2</v>
      </c>
      <c r="N3461">
        <v>1</v>
      </c>
      <c r="O3461">
        <v>5</v>
      </c>
      <c r="P3461">
        <v>1</v>
      </c>
      <c r="Q3461">
        <v>36.25</v>
      </c>
      <c r="R3461">
        <v>-1</v>
      </c>
      <c r="S3461">
        <v>0</v>
      </c>
      <c r="T3461">
        <v>182</v>
      </c>
      <c r="U3461">
        <v>104.6</v>
      </c>
      <c r="V3461">
        <v>31.577999999999999</v>
      </c>
      <c r="W3461">
        <v>0.94799999999999995</v>
      </c>
      <c r="X3461">
        <v>2</v>
      </c>
      <c r="Y3461">
        <v>3</v>
      </c>
      <c r="Z3461">
        <f>IF(AND(MIN(data!D3461:'data'!K3461, data!M3461:'data'!Y3461)&gt;=0, IF(data!L3461&lt;0, FALSE, data!L3461&lt;=95),COUNTA(data!D3461:'data'!Y3461)=22), 1, 0)</f>
        <v>0</v>
      </c>
      <c r="AA3461">
        <f>IF(data!D3461=3, IF(COUNTIFS(data!A:A, data!A3461, data!G:G, "&lt;&gt;2")=0, 1, 0), 0)</f>
        <v>0</v>
      </c>
      <c r="AB3461">
        <f>IF(AND(data!G3461=2, COUNTIFS(data!A:A, data!A3461, data!G:G, 2) = data!D3461), 1, 0)</f>
        <v>0</v>
      </c>
      <c r="AC3461" t="str">
        <f>IF(AB3461=1, data!D3461, "0")</f>
        <v>0</v>
      </c>
    </row>
    <row r="3462" spans="1:29" x14ac:dyDescent="0.25">
      <c r="A3462" s="1">
        <v>377341</v>
      </c>
      <c r="B3462">
        <v>3</v>
      </c>
      <c r="C3462" s="1" t="s">
        <v>3483</v>
      </c>
      <c r="D3462">
        <v>4</v>
      </c>
      <c r="E3462">
        <v>4</v>
      </c>
      <c r="F3462">
        <v>24</v>
      </c>
      <c r="G3462">
        <v>1</v>
      </c>
      <c r="H3462">
        <v>13</v>
      </c>
      <c r="I3462">
        <v>-1</v>
      </c>
      <c r="J3462">
        <v>1</v>
      </c>
      <c r="K3462">
        <v>-1</v>
      </c>
      <c r="L3462">
        <v>14</v>
      </c>
      <c r="M3462">
        <v>2</v>
      </c>
      <c r="N3462">
        <v>-1</v>
      </c>
      <c r="O3462">
        <v>-1</v>
      </c>
      <c r="P3462">
        <v>-1</v>
      </c>
      <c r="Q3462">
        <v>-1</v>
      </c>
      <c r="R3462">
        <v>-1</v>
      </c>
      <c r="S3462">
        <v>0</v>
      </c>
      <c r="T3462">
        <v>158.80000000000001</v>
      </c>
      <c r="U3462">
        <v>43.1</v>
      </c>
      <c r="V3462">
        <v>17.091000000000001</v>
      </c>
      <c r="W3462">
        <v>-1</v>
      </c>
      <c r="X3462">
        <v>-8</v>
      </c>
      <c r="Y3462">
        <v>3</v>
      </c>
      <c r="Z3462">
        <f>IF(AND(MIN(data!D3462:'data'!K3462, data!M3462:'data'!Y3462)&gt;=0, IF(data!L3462&lt;0, FALSE, data!L3462&lt;=95),COUNTA(data!D3462:'data'!Y3462)=22), 1, 0)</f>
        <v>0</v>
      </c>
      <c r="AA3462">
        <f>IF(data!D3462=3, IF(COUNTIFS(data!A:A, data!A3462, data!G:G, "&lt;&gt;2")=0, 1, 0), 0)</f>
        <v>0</v>
      </c>
      <c r="AB3462">
        <f>IF(AND(data!G3462=2, COUNTIFS(data!A:A, data!A3462, data!G:G, 2) = data!D3462), 1, 0)</f>
        <v>0</v>
      </c>
      <c r="AC3462" t="str">
        <f>IF(AB3462=1, data!D3462, "0")</f>
        <v>0</v>
      </c>
    </row>
    <row r="3463" spans="1:29" x14ac:dyDescent="0.25">
      <c r="A3463" s="1">
        <v>377341</v>
      </c>
      <c r="B3463">
        <v>4</v>
      </c>
      <c r="C3463" s="1" t="s">
        <v>3484</v>
      </c>
      <c r="D3463">
        <v>4</v>
      </c>
      <c r="E3463">
        <v>4</v>
      </c>
      <c r="F3463">
        <v>24</v>
      </c>
      <c r="G3463">
        <v>1</v>
      </c>
      <c r="H3463">
        <v>13</v>
      </c>
      <c r="I3463">
        <v>-1</v>
      </c>
      <c r="J3463">
        <v>1</v>
      </c>
      <c r="K3463">
        <v>-1</v>
      </c>
      <c r="L3463">
        <v>14</v>
      </c>
      <c r="M3463">
        <v>2</v>
      </c>
      <c r="N3463">
        <v>-1</v>
      </c>
      <c r="O3463">
        <v>-1</v>
      </c>
      <c r="P3463">
        <v>-1</v>
      </c>
      <c r="Q3463">
        <v>-1</v>
      </c>
      <c r="R3463">
        <v>-1</v>
      </c>
      <c r="S3463">
        <v>1</v>
      </c>
      <c r="T3463">
        <v>155.80000000000001</v>
      </c>
      <c r="U3463">
        <v>40.1</v>
      </c>
      <c r="V3463">
        <v>16.52</v>
      </c>
      <c r="W3463">
        <v>-1</v>
      </c>
      <c r="X3463">
        <v>-8</v>
      </c>
      <c r="Y3463">
        <v>3</v>
      </c>
      <c r="Z3463">
        <f>IF(AND(MIN(data!D3463:'data'!K3463, data!M3463:'data'!Y3463)&gt;=0, IF(data!L3463&lt;0, FALSE, data!L3463&lt;=95),COUNTA(data!D3463:'data'!Y3463)=22), 1, 0)</f>
        <v>0</v>
      </c>
      <c r="AA3463">
        <f>IF(data!D3463=3, IF(COUNTIFS(data!A:A, data!A3463, data!G:G, "&lt;&gt;2")=0, 1, 0), 0)</f>
        <v>0</v>
      </c>
      <c r="AB3463">
        <f>IF(AND(data!G3463=2, COUNTIFS(data!A:A, data!A3463, data!G:G, 2) = data!D3463), 1, 0)</f>
        <v>0</v>
      </c>
      <c r="AC3463" t="str">
        <f>IF(AB3463=1, data!D3463, "0")</f>
        <v>0</v>
      </c>
    </row>
    <row r="3464" spans="1:29" x14ac:dyDescent="0.25">
      <c r="A3464" s="1">
        <v>377351</v>
      </c>
      <c r="B3464">
        <v>1</v>
      </c>
      <c r="C3464" s="1" t="s">
        <v>3485</v>
      </c>
      <c r="D3464">
        <v>1</v>
      </c>
      <c r="E3464">
        <v>4</v>
      </c>
      <c r="F3464">
        <v>24</v>
      </c>
      <c r="G3464">
        <v>2</v>
      </c>
      <c r="H3464">
        <v>56</v>
      </c>
      <c r="I3464">
        <v>2</v>
      </c>
      <c r="J3464">
        <v>1</v>
      </c>
      <c r="K3464">
        <v>4</v>
      </c>
      <c r="L3464">
        <v>97</v>
      </c>
      <c r="M3464">
        <v>2</v>
      </c>
      <c r="N3464">
        <v>1</v>
      </c>
      <c r="O3464">
        <v>5</v>
      </c>
      <c r="P3464">
        <v>1</v>
      </c>
      <c r="Q3464">
        <v>10.587</v>
      </c>
      <c r="R3464">
        <v>-1</v>
      </c>
      <c r="S3464">
        <v>0</v>
      </c>
      <c r="T3464">
        <v>166.3</v>
      </c>
      <c r="U3464">
        <v>75.8</v>
      </c>
      <c r="V3464">
        <v>27.408000000000001</v>
      </c>
      <c r="W3464">
        <v>-1</v>
      </c>
      <c r="X3464">
        <v>1</v>
      </c>
      <c r="Y3464">
        <v>3</v>
      </c>
      <c r="Z3464">
        <f>IF(AND(MIN(data!D3464:'data'!K3464, data!M3464:'data'!Y3464)&gt;=0, IF(data!L3464&lt;0, FALSE, data!L3464&lt;=95),COUNTA(data!D3464:'data'!Y3464)=22), 1, 0)</f>
        <v>0</v>
      </c>
      <c r="AA3464">
        <f>IF(data!D3464=3, IF(COUNTIFS(data!A:A, data!A3464, data!G:G, "&lt;&gt;2")=0, 1, 0), 0)</f>
        <v>0</v>
      </c>
      <c r="AB3464">
        <f>IF(AND(data!G3464=2, COUNTIFS(data!A:A, data!A3464, data!G:G, 2) = data!D3464), 1, 0)</f>
        <v>1</v>
      </c>
      <c r="AC3464">
        <f>IF(AB3464=1, data!D3464, "0")</f>
        <v>1</v>
      </c>
    </row>
    <row r="3465" spans="1:29" x14ac:dyDescent="0.25">
      <c r="A3465" s="1">
        <v>377371</v>
      </c>
      <c r="B3465">
        <v>1</v>
      </c>
      <c r="C3465" s="1" t="s">
        <v>3486</v>
      </c>
      <c r="D3465">
        <v>3</v>
      </c>
      <c r="E3465">
        <v>4</v>
      </c>
      <c r="F3465">
        <v>24</v>
      </c>
      <c r="G3465">
        <v>1</v>
      </c>
      <c r="H3465">
        <v>43</v>
      </c>
      <c r="I3465">
        <v>2</v>
      </c>
      <c r="J3465">
        <v>1</v>
      </c>
      <c r="K3465">
        <v>1</v>
      </c>
      <c r="L3465">
        <v>20</v>
      </c>
      <c r="M3465">
        <v>1</v>
      </c>
      <c r="N3465">
        <v>3</v>
      </c>
      <c r="O3465">
        <v>5</v>
      </c>
      <c r="P3465">
        <v>1</v>
      </c>
      <c r="Q3465">
        <v>23.529</v>
      </c>
      <c r="R3465">
        <v>-1</v>
      </c>
      <c r="S3465">
        <v>0</v>
      </c>
      <c r="T3465">
        <v>174.5</v>
      </c>
      <c r="U3465">
        <v>87.5</v>
      </c>
      <c r="V3465">
        <v>28.734999999999999</v>
      </c>
      <c r="W3465">
        <v>0.90400000000000003</v>
      </c>
      <c r="X3465">
        <v>2</v>
      </c>
      <c r="Y3465">
        <v>1</v>
      </c>
      <c r="Z3465">
        <f>IF(AND(MIN(data!D3465:'data'!K3465, data!M3465:'data'!Y3465)&gt;=0, IF(data!L3465&lt;0, FALSE, data!L3465&lt;=95),COUNTA(data!D3465:'data'!Y3465)=22), 1, 0)</f>
        <v>0</v>
      </c>
      <c r="AA3465">
        <f>IF(data!D3465=3, IF(COUNTIFS(data!A:A, data!A3465, data!G:G, "&lt;&gt;2")=0, 1, 0), 0)</f>
        <v>0</v>
      </c>
      <c r="AB3465">
        <f>IF(AND(data!G3465=2, COUNTIFS(data!A:A, data!A3465, data!G:G, 2) = data!D3465), 1, 0)</f>
        <v>0</v>
      </c>
      <c r="AC3465" t="str">
        <f>IF(AB3465=1, data!D3465, "0")</f>
        <v>0</v>
      </c>
    </row>
    <row r="3466" spans="1:29" x14ac:dyDescent="0.25">
      <c r="A3466" s="1">
        <v>377371</v>
      </c>
      <c r="B3466">
        <v>2</v>
      </c>
      <c r="C3466" s="1" t="s">
        <v>3487</v>
      </c>
      <c r="D3466">
        <v>3</v>
      </c>
      <c r="E3466">
        <v>4</v>
      </c>
      <c r="F3466">
        <v>24</v>
      </c>
      <c r="G3466">
        <v>2</v>
      </c>
      <c r="H3466">
        <v>34</v>
      </c>
      <c r="I3466">
        <v>2</v>
      </c>
      <c r="J3466">
        <v>1</v>
      </c>
      <c r="K3466">
        <v>2</v>
      </c>
      <c r="L3466">
        <v>20</v>
      </c>
      <c r="M3466">
        <v>1</v>
      </c>
      <c r="N3466">
        <v>1</v>
      </c>
      <c r="O3466">
        <v>5</v>
      </c>
      <c r="P3466">
        <v>1</v>
      </c>
      <c r="Q3466">
        <v>0.46</v>
      </c>
      <c r="R3466">
        <v>-1</v>
      </c>
      <c r="S3466">
        <v>1</v>
      </c>
      <c r="T3466">
        <v>167</v>
      </c>
      <c r="U3466">
        <v>78</v>
      </c>
      <c r="V3466">
        <v>27.968</v>
      </c>
      <c r="W3466">
        <v>0.78200000000000003</v>
      </c>
      <c r="X3466">
        <v>2</v>
      </c>
      <c r="Y3466">
        <v>1</v>
      </c>
      <c r="Z3466">
        <f>IF(AND(MIN(data!D3466:'data'!K3466, data!M3466:'data'!Y3466)&gt;=0, IF(data!L3466&lt;0, FALSE, data!L3466&lt;=95),COUNTA(data!D3466:'data'!Y3466)=22), 1, 0)</f>
        <v>0</v>
      </c>
      <c r="AA3466">
        <f>IF(data!D3466=3, IF(COUNTIFS(data!A:A, data!A3466, data!G:G, "&lt;&gt;2")=0, 1, 0), 0)</f>
        <v>0</v>
      </c>
      <c r="AB3466">
        <f>IF(AND(data!G3466=2, COUNTIFS(data!A:A, data!A3466, data!G:G, 2) = data!D3466), 1, 0)</f>
        <v>0</v>
      </c>
      <c r="AC3466" t="str">
        <f>IF(AB3466=1, data!D3466, "0")</f>
        <v>0</v>
      </c>
    </row>
    <row r="3467" spans="1:29" x14ac:dyDescent="0.25">
      <c r="A3467" s="1">
        <v>377371</v>
      </c>
      <c r="B3467">
        <v>3</v>
      </c>
      <c r="C3467" s="1" t="s">
        <v>3488</v>
      </c>
      <c r="D3467">
        <v>3</v>
      </c>
      <c r="E3467">
        <v>4</v>
      </c>
      <c r="F3467">
        <v>24</v>
      </c>
      <c r="G3467">
        <v>2</v>
      </c>
      <c r="H3467">
        <v>0</v>
      </c>
      <c r="I3467">
        <v>-1</v>
      </c>
      <c r="J3467">
        <v>1</v>
      </c>
      <c r="K3467">
        <v>-1</v>
      </c>
      <c r="L3467">
        <v>20</v>
      </c>
      <c r="M3467">
        <v>1</v>
      </c>
      <c r="N3467">
        <v>-1</v>
      </c>
      <c r="O3467">
        <v>-1</v>
      </c>
      <c r="P3467">
        <v>-1</v>
      </c>
      <c r="Q3467">
        <v>-1</v>
      </c>
      <c r="R3467">
        <v>-1</v>
      </c>
      <c r="S3467">
        <v>-2</v>
      </c>
      <c r="T3467">
        <v>-1</v>
      </c>
      <c r="U3467">
        <v>9.4</v>
      </c>
      <c r="V3467">
        <v>-1</v>
      </c>
      <c r="W3467">
        <v>-1</v>
      </c>
      <c r="X3467">
        <v>-2</v>
      </c>
      <c r="Y3467">
        <v>-2</v>
      </c>
      <c r="Z3467">
        <f>IF(AND(MIN(data!D3467:'data'!K3467, data!M3467:'data'!Y3467)&gt;=0, IF(data!L3467&lt;0, FALSE, data!L3467&lt;=95),COUNTA(data!D3467:'data'!Y3467)=22), 1, 0)</f>
        <v>0</v>
      </c>
      <c r="AA3467">
        <f>IF(data!D3467=3, IF(COUNTIFS(data!A:A, data!A3467, data!G:G, "&lt;&gt;2")=0, 1, 0), 0)</f>
        <v>0</v>
      </c>
      <c r="AB3467">
        <f>IF(AND(data!G3467=2, COUNTIFS(data!A:A, data!A3467, data!G:G, 2) = data!D3467), 1, 0)</f>
        <v>0</v>
      </c>
      <c r="AC3467" t="str">
        <f>IF(AB3467=1, data!D3467, "0")</f>
        <v>0</v>
      </c>
    </row>
    <row r="3468" spans="1:29" x14ac:dyDescent="0.25">
      <c r="A3468" s="1">
        <v>378051</v>
      </c>
      <c r="B3468">
        <v>1</v>
      </c>
      <c r="C3468" s="1" t="s">
        <v>3489</v>
      </c>
      <c r="D3468">
        <v>2</v>
      </c>
      <c r="E3468">
        <v>9</v>
      </c>
      <c r="F3468">
        <v>20</v>
      </c>
      <c r="G3468">
        <v>1</v>
      </c>
      <c r="H3468">
        <v>74</v>
      </c>
      <c r="I3468">
        <v>2</v>
      </c>
      <c r="J3468">
        <v>1</v>
      </c>
      <c r="K3468">
        <v>7</v>
      </c>
      <c r="L3468">
        <v>96</v>
      </c>
      <c r="M3468">
        <v>3</v>
      </c>
      <c r="N3468">
        <v>3</v>
      </c>
      <c r="O3468">
        <v>5</v>
      </c>
      <c r="P3468">
        <v>1</v>
      </c>
      <c r="Q3468">
        <v>14</v>
      </c>
      <c r="R3468">
        <v>-1</v>
      </c>
      <c r="S3468">
        <v>-9</v>
      </c>
      <c r="T3468">
        <v>171.7</v>
      </c>
      <c r="U3468">
        <v>93.3</v>
      </c>
      <c r="V3468">
        <v>31.648</v>
      </c>
      <c r="W3468">
        <v>0.97</v>
      </c>
      <c r="X3468">
        <v>2</v>
      </c>
      <c r="Y3468">
        <v>1</v>
      </c>
      <c r="Z3468">
        <f>IF(AND(MIN(data!D3468:'data'!K3468, data!M3468:'data'!Y3468)&gt;=0, IF(data!L3468&lt;0, FALSE, data!L3468&lt;=95),COUNTA(data!D3468:'data'!Y3468)=22), 1, 0)</f>
        <v>0</v>
      </c>
      <c r="AA3468">
        <f>IF(data!D3468=3, IF(COUNTIFS(data!A:A, data!A3468, data!G:G, "&lt;&gt;2")=0, 1, 0), 0)</f>
        <v>0</v>
      </c>
      <c r="AB3468">
        <f>IF(AND(data!G3468=2, COUNTIFS(data!A:A, data!A3468, data!G:G, 2) = data!D3468), 1, 0)</f>
        <v>0</v>
      </c>
      <c r="AC3468" t="str">
        <f>IF(AB3468=1, data!D3468, "0")</f>
        <v>0</v>
      </c>
    </row>
    <row r="3469" spans="1:29" x14ac:dyDescent="0.25">
      <c r="A3469" s="1">
        <v>378051</v>
      </c>
      <c r="B3469">
        <v>2</v>
      </c>
      <c r="C3469" s="1" t="s">
        <v>3490</v>
      </c>
      <c r="D3469">
        <v>2</v>
      </c>
      <c r="E3469">
        <v>9</v>
      </c>
      <c r="F3469">
        <v>20</v>
      </c>
      <c r="G3469">
        <v>2</v>
      </c>
      <c r="H3469">
        <v>74</v>
      </c>
      <c r="I3469">
        <v>2</v>
      </c>
      <c r="J3469">
        <v>1</v>
      </c>
      <c r="K3469">
        <v>7</v>
      </c>
      <c r="L3469">
        <v>96</v>
      </c>
      <c r="M3469">
        <v>2</v>
      </c>
      <c r="N3469">
        <v>4</v>
      </c>
      <c r="O3469">
        <v>2</v>
      </c>
      <c r="P3469">
        <v>1</v>
      </c>
      <c r="Q3469">
        <v>10</v>
      </c>
      <c r="R3469">
        <v>-1</v>
      </c>
      <c r="S3469">
        <v>3</v>
      </c>
      <c r="T3469">
        <v>153.1</v>
      </c>
      <c r="U3469">
        <v>57.8</v>
      </c>
      <c r="V3469">
        <v>24.658999999999999</v>
      </c>
      <c r="W3469">
        <v>0.84</v>
      </c>
      <c r="X3469">
        <v>-8</v>
      </c>
      <c r="Y3469">
        <v>1</v>
      </c>
      <c r="Z3469">
        <f>IF(AND(MIN(data!D3469:'data'!K3469, data!M3469:'data'!Y3469)&gt;=0, IF(data!L3469&lt;0, FALSE, data!L3469&lt;=95),COUNTA(data!D3469:'data'!Y3469)=22), 1, 0)</f>
        <v>0</v>
      </c>
      <c r="AA3469">
        <f>IF(data!D3469=3, IF(COUNTIFS(data!A:A, data!A3469, data!G:G, "&lt;&gt;2")=0, 1, 0), 0)</f>
        <v>0</v>
      </c>
      <c r="AB3469">
        <f>IF(AND(data!G3469=2, COUNTIFS(data!A:A, data!A3469, data!G:G, 2) = data!D3469), 1, 0)</f>
        <v>0</v>
      </c>
      <c r="AC3469" t="str">
        <f>IF(AB3469=1, data!D3469, "0")</f>
        <v>0</v>
      </c>
    </row>
    <row r="3470" spans="1:29" x14ac:dyDescent="0.25">
      <c r="A3470" s="1">
        <v>378151</v>
      </c>
      <c r="B3470">
        <v>1</v>
      </c>
      <c r="C3470" s="1" t="s">
        <v>3491</v>
      </c>
      <c r="D3470">
        <v>4</v>
      </c>
      <c r="E3470">
        <v>9</v>
      </c>
      <c r="F3470">
        <v>20</v>
      </c>
      <c r="G3470">
        <v>1</v>
      </c>
      <c r="H3470">
        <v>31</v>
      </c>
      <c r="I3470">
        <v>2</v>
      </c>
      <c r="J3470">
        <v>1</v>
      </c>
      <c r="K3470">
        <v>4</v>
      </c>
      <c r="L3470">
        <v>8</v>
      </c>
      <c r="M3470">
        <v>2</v>
      </c>
      <c r="N3470">
        <v>1</v>
      </c>
      <c r="O3470">
        <v>5</v>
      </c>
      <c r="P3470">
        <v>1</v>
      </c>
      <c r="Q3470">
        <v>12.808</v>
      </c>
      <c r="R3470">
        <v>-1</v>
      </c>
      <c r="S3470">
        <v>0</v>
      </c>
      <c r="T3470">
        <v>187.7</v>
      </c>
      <c r="U3470">
        <v>100.3</v>
      </c>
      <c r="V3470">
        <v>28.469000000000001</v>
      </c>
      <c r="W3470">
        <v>0.93</v>
      </c>
      <c r="X3470">
        <v>2</v>
      </c>
      <c r="Y3470">
        <v>3</v>
      </c>
      <c r="Z3470">
        <f>IF(AND(MIN(data!D3470:'data'!K3470, data!M3470:'data'!Y3470)&gt;=0, IF(data!L3470&lt;0, FALSE, data!L3470&lt;=95),COUNTA(data!D3470:'data'!Y3470)=22), 1, 0)</f>
        <v>0</v>
      </c>
      <c r="AA3470">
        <f>IF(data!D3470=3, IF(COUNTIFS(data!A:A, data!A3470, data!G:G, "&lt;&gt;2")=0, 1, 0), 0)</f>
        <v>0</v>
      </c>
      <c r="AB3470">
        <f>IF(AND(data!G3470=2, COUNTIFS(data!A:A, data!A3470, data!G:G, 2) = data!D3470), 1, 0)</f>
        <v>0</v>
      </c>
      <c r="AC3470" t="str">
        <f>IF(AB3470=1, data!D3470, "0")</f>
        <v>0</v>
      </c>
    </row>
    <row r="3471" spans="1:29" x14ac:dyDescent="0.25">
      <c r="A3471" s="1">
        <v>378151</v>
      </c>
      <c r="B3471">
        <v>2</v>
      </c>
      <c r="C3471" s="1" t="s">
        <v>3492</v>
      </c>
      <c r="D3471">
        <v>4</v>
      </c>
      <c r="E3471">
        <v>9</v>
      </c>
      <c r="F3471">
        <v>20</v>
      </c>
      <c r="G3471">
        <v>2</v>
      </c>
      <c r="H3471">
        <v>33</v>
      </c>
      <c r="I3471">
        <v>2</v>
      </c>
      <c r="J3471">
        <v>1</v>
      </c>
      <c r="K3471">
        <v>5</v>
      </c>
      <c r="L3471">
        <v>8</v>
      </c>
      <c r="M3471">
        <v>2</v>
      </c>
      <c r="N3471">
        <v>1</v>
      </c>
      <c r="O3471">
        <v>5</v>
      </c>
      <c r="P3471">
        <v>1</v>
      </c>
      <c r="Q3471">
        <v>4.7889999999999997</v>
      </c>
      <c r="R3471">
        <v>-1</v>
      </c>
      <c r="S3471">
        <v>0</v>
      </c>
      <c r="T3471">
        <v>161.80000000000001</v>
      </c>
      <c r="U3471">
        <v>86.4</v>
      </c>
      <c r="V3471">
        <v>33.003</v>
      </c>
      <c r="W3471">
        <v>0.90300000000000002</v>
      </c>
      <c r="X3471">
        <v>-8</v>
      </c>
      <c r="Y3471">
        <v>3</v>
      </c>
      <c r="Z3471">
        <f>IF(AND(MIN(data!D3471:'data'!K3471, data!M3471:'data'!Y3471)&gt;=0, IF(data!L3471&lt;0, FALSE, data!L3471&lt;=95),COUNTA(data!D3471:'data'!Y3471)=22), 1, 0)</f>
        <v>0</v>
      </c>
      <c r="AA3471">
        <f>IF(data!D3471=3, IF(COUNTIFS(data!A:A, data!A3471, data!G:G, "&lt;&gt;2")=0, 1, 0), 0)</f>
        <v>0</v>
      </c>
      <c r="AB3471">
        <f>IF(AND(data!G3471=2, COUNTIFS(data!A:A, data!A3471, data!G:G, 2) = data!D3471), 1, 0)</f>
        <v>0</v>
      </c>
      <c r="AC3471" t="str">
        <f>IF(AB3471=1, data!D3471, "0")</f>
        <v>0</v>
      </c>
    </row>
    <row r="3472" spans="1:29" x14ac:dyDescent="0.25">
      <c r="A3472" s="1">
        <v>378151</v>
      </c>
      <c r="B3472">
        <v>3</v>
      </c>
      <c r="C3472" s="1" t="s">
        <v>3493</v>
      </c>
      <c r="D3472">
        <v>4</v>
      </c>
      <c r="E3472">
        <v>9</v>
      </c>
      <c r="F3472">
        <v>20</v>
      </c>
      <c r="G3472">
        <v>2</v>
      </c>
      <c r="H3472">
        <v>5</v>
      </c>
      <c r="I3472">
        <v>-1</v>
      </c>
      <c r="J3472">
        <v>1</v>
      </c>
      <c r="K3472">
        <v>-1</v>
      </c>
      <c r="L3472">
        <v>8</v>
      </c>
      <c r="M3472">
        <v>3</v>
      </c>
      <c r="N3472">
        <v>-1</v>
      </c>
      <c r="O3472">
        <v>-1</v>
      </c>
      <c r="P3472">
        <v>-1</v>
      </c>
      <c r="Q3472">
        <v>-1</v>
      </c>
      <c r="R3472">
        <v>-1</v>
      </c>
      <c r="S3472">
        <v>-2</v>
      </c>
      <c r="T3472">
        <v>109.3</v>
      </c>
      <c r="U3472">
        <v>17.399999999999999</v>
      </c>
      <c r="V3472">
        <v>14.565</v>
      </c>
      <c r="W3472">
        <v>-1</v>
      </c>
      <c r="X3472">
        <v>-2</v>
      </c>
      <c r="Y3472">
        <v>-2</v>
      </c>
      <c r="Z3472">
        <f>IF(AND(MIN(data!D3472:'data'!K3472, data!M3472:'data'!Y3472)&gt;=0, IF(data!L3472&lt;0, FALSE, data!L3472&lt;=95),COUNTA(data!D3472:'data'!Y3472)=22), 1, 0)</f>
        <v>0</v>
      </c>
      <c r="AA3472">
        <f>IF(data!D3472=3, IF(COUNTIFS(data!A:A, data!A3472, data!G:G, "&lt;&gt;2")=0, 1, 0), 0)</f>
        <v>0</v>
      </c>
      <c r="AB3472">
        <f>IF(AND(data!G3472=2, COUNTIFS(data!A:A, data!A3472, data!G:G, 2) = data!D3472), 1, 0)</f>
        <v>0</v>
      </c>
      <c r="AC3472" t="str">
        <f>IF(AB3472=1, data!D3472, "0")</f>
        <v>0</v>
      </c>
    </row>
    <row r="3473" spans="1:29" x14ac:dyDescent="0.25">
      <c r="A3473" s="1">
        <v>378151</v>
      </c>
      <c r="B3473">
        <v>4</v>
      </c>
      <c r="C3473" s="1" t="s">
        <v>3494</v>
      </c>
      <c r="D3473">
        <v>4</v>
      </c>
      <c r="E3473">
        <v>9</v>
      </c>
      <c r="F3473">
        <v>20</v>
      </c>
      <c r="G3473">
        <v>1</v>
      </c>
      <c r="H3473">
        <v>3</v>
      </c>
      <c r="I3473">
        <v>-1</v>
      </c>
      <c r="J3473">
        <v>1</v>
      </c>
      <c r="K3473">
        <v>-1</v>
      </c>
      <c r="L3473">
        <v>8</v>
      </c>
      <c r="M3473">
        <v>3</v>
      </c>
      <c r="N3473">
        <v>-1</v>
      </c>
      <c r="O3473">
        <v>-1</v>
      </c>
      <c r="P3473">
        <v>-1</v>
      </c>
      <c r="Q3473">
        <v>-1</v>
      </c>
      <c r="R3473">
        <v>-1</v>
      </c>
      <c r="S3473">
        <v>-2</v>
      </c>
      <c r="T3473">
        <v>96.4</v>
      </c>
      <c r="U3473">
        <v>13.3</v>
      </c>
      <c r="V3473">
        <v>14.311999999999999</v>
      </c>
      <c r="W3473">
        <v>-1</v>
      </c>
      <c r="X3473">
        <v>-2</v>
      </c>
      <c r="Y3473">
        <v>-2</v>
      </c>
      <c r="Z3473">
        <f>IF(AND(MIN(data!D3473:'data'!K3473, data!M3473:'data'!Y3473)&gt;=0, IF(data!L3473&lt;0, FALSE, data!L3473&lt;=95),COUNTA(data!D3473:'data'!Y3473)=22), 1, 0)</f>
        <v>0</v>
      </c>
      <c r="AA3473">
        <f>IF(data!D3473=3, IF(COUNTIFS(data!A:A, data!A3473, data!G:G, "&lt;&gt;2")=0, 1, 0), 0)</f>
        <v>0</v>
      </c>
      <c r="AB3473">
        <f>IF(AND(data!G3473=2, COUNTIFS(data!A:A, data!A3473, data!G:G, 2) = data!D3473), 1, 0)</f>
        <v>0</v>
      </c>
      <c r="AC3473" t="str">
        <f>IF(AB3473=1, data!D3473, "0")</f>
        <v>0</v>
      </c>
    </row>
    <row r="3474" spans="1:29" x14ac:dyDescent="0.25">
      <c r="A3474" s="1">
        <v>378201</v>
      </c>
      <c r="B3474">
        <v>1</v>
      </c>
      <c r="C3474" s="1" t="s">
        <v>3495</v>
      </c>
      <c r="D3474">
        <v>1</v>
      </c>
      <c r="E3474">
        <v>9</v>
      </c>
      <c r="F3474">
        <v>20</v>
      </c>
      <c r="G3474">
        <v>2</v>
      </c>
      <c r="H3474">
        <v>31</v>
      </c>
      <c r="I3474">
        <v>2</v>
      </c>
      <c r="J3474">
        <v>1</v>
      </c>
      <c r="K3474">
        <v>2</v>
      </c>
      <c r="L3474">
        <v>12</v>
      </c>
      <c r="M3474">
        <v>2</v>
      </c>
      <c r="N3474">
        <v>3</v>
      </c>
      <c r="O3474">
        <v>5</v>
      </c>
      <c r="P3474">
        <v>1</v>
      </c>
      <c r="Q3474">
        <v>0.80800000000000005</v>
      </c>
      <c r="R3474">
        <v>-1</v>
      </c>
      <c r="S3474">
        <v>0</v>
      </c>
      <c r="T3474">
        <v>185.7</v>
      </c>
      <c r="U3474">
        <v>104.7</v>
      </c>
      <c r="V3474">
        <v>30.361000000000001</v>
      </c>
      <c r="W3474">
        <v>0.96499999999999997</v>
      </c>
      <c r="X3474">
        <v>2</v>
      </c>
      <c r="Y3474">
        <v>1</v>
      </c>
      <c r="Z3474">
        <f>IF(AND(MIN(data!D3474:'data'!K3474, data!M3474:'data'!Y3474)&gt;=0, IF(data!L3474&lt;0, FALSE, data!L3474&lt;=95),COUNTA(data!D3474:'data'!Y3474)=22), 1, 0)</f>
        <v>0</v>
      </c>
      <c r="AA3474">
        <f>IF(data!D3474=3, IF(COUNTIFS(data!A:A, data!A3474, data!G:G, "&lt;&gt;2")=0, 1, 0), 0)</f>
        <v>0</v>
      </c>
      <c r="AB3474">
        <f>IF(AND(data!G3474=2, COUNTIFS(data!A:A, data!A3474, data!G:G, 2) = data!D3474), 1, 0)</f>
        <v>1</v>
      </c>
      <c r="AC3474">
        <f>IF(AB3474=1, data!D3474, "0")</f>
        <v>1</v>
      </c>
    </row>
    <row r="3475" spans="1:29" x14ac:dyDescent="0.25">
      <c r="A3475" s="1">
        <v>378251</v>
      </c>
      <c r="B3475">
        <v>1</v>
      </c>
      <c r="C3475" s="1" t="s">
        <v>3496</v>
      </c>
      <c r="D3475">
        <v>1</v>
      </c>
      <c r="E3475">
        <v>9</v>
      </c>
      <c r="F3475">
        <v>20</v>
      </c>
      <c r="G3475">
        <v>2</v>
      </c>
      <c r="H3475">
        <v>42</v>
      </c>
      <c r="I3475">
        <v>1</v>
      </c>
      <c r="J3475">
        <v>2</v>
      </c>
      <c r="K3475">
        <v>4</v>
      </c>
      <c r="L3475">
        <v>7</v>
      </c>
      <c r="M3475">
        <v>2</v>
      </c>
      <c r="N3475">
        <v>3</v>
      </c>
      <c r="O3475">
        <v>5</v>
      </c>
      <c r="P3475">
        <v>2</v>
      </c>
      <c r="Q3475">
        <v>0</v>
      </c>
      <c r="R3475">
        <v>-1</v>
      </c>
      <c r="S3475">
        <v>0</v>
      </c>
      <c r="T3475">
        <v>175.8</v>
      </c>
      <c r="U3475">
        <v>77.599999999999994</v>
      </c>
      <c r="V3475">
        <v>25.109000000000002</v>
      </c>
      <c r="W3475">
        <v>0.89300000000000002</v>
      </c>
      <c r="X3475">
        <v>1</v>
      </c>
      <c r="Y3475">
        <v>3</v>
      </c>
      <c r="Z3475">
        <f>IF(AND(MIN(data!D3475:'data'!K3475, data!M3475:'data'!Y3475)&gt;=0, IF(data!L3475&lt;0, FALSE, data!L3475&lt;=95),COUNTA(data!D3475:'data'!Y3475)=22), 1, 0)</f>
        <v>0</v>
      </c>
      <c r="AA3475">
        <f>IF(data!D3475=3, IF(COUNTIFS(data!A:A, data!A3475, data!G:G, "&lt;&gt;2")=0, 1, 0), 0)</f>
        <v>0</v>
      </c>
      <c r="AB3475">
        <f>IF(AND(data!G3475=2, COUNTIFS(data!A:A, data!A3475, data!G:G, 2) = data!D3475), 1, 0)</f>
        <v>1</v>
      </c>
      <c r="AC3475">
        <f>IF(AB3475=1, data!D3475, "0")</f>
        <v>1</v>
      </c>
    </row>
    <row r="3476" spans="1:29" x14ac:dyDescent="0.25">
      <c r="A3476" s="1">
        <v>378271</v>
      </c>
      <c r="B3476">
        <v>1</v>
      </c>
      <c r="C3476" s="1" t="s">
        <v>3497</v>
      </c>
      <c r="D3476">
        <v>1</v>
      </c>
      <c r="E3476">
        <v>9</v>
      </c>
      <c r="F3476">
        <v>20</v>
      </c>
      <c r="G3476">
        <v>2</v>
      </c>
      <c r="H3476">
        <v>71</v>
      </c>
      <c r="I3476">
        <v>5</v>
      </c>
      <c r="J3476">
        <v>1</v>
      </c>
      <c r="K3476">
        <v>7</v>
      </c>
      <c r="L3476">
        <v>6</v>
      </c>
      <c r="M3476">
        <v>3</v>
      </c>
      <c r="N3476">
        <v>3</v>
      </c>
      <c r="O3476">
        <v>5</v>
      </c>
      <c r="P3476">
        <v>2</v>
      </c>
      <c r="Q3476">
        <v>5.8000000000000003E-2</v>
      </c>
      <c r="R3476">
        <v>-1</v>
      </c>
      <c r="S3476">
        <v>0</v>
      </c>
      <c r="T3476">
        <v>174.9</v>
      </c>
      <c r="U3476">
        <v>84.4</v>
      </c>
      <c r="V3476">
        <v>27.591000000000001</v>
      </c>
      <c r="W3476">
        <v>0.93200000000000005</v>
      </c>
      <c r="X3476">
        <v>1</v>
      </c>
      <c r="Y3476">
        <v>3</v>
      </c>
      <c r="Z3476">
        <f>IF(AND(MIN(data!D3476:'data'!K3476, data!M3476:'data'!Y3476)&gt;=0, IF(data!L3476&lt;0, FALSE, data!L3476&lt;=95),COUNTA(data!D3476:'data'!Y3476)=22), 1, 0)</f>
        <v>0</v>
      </c>
      <c r="AA3476">
        <f>IF(data!D3476=3, IF(COUNTIFS(data!A:A, data!A3476, data!G:G, "&lt;&gt;2")=0, 1, 0), 0)</f>
        <v>0</v>
      </c>
      <c r="AB3476">
        <f>IF(AND(data!G3476=2, COUNTIFS(data!A:A, data!A3476, data!G:G, 2) = data!D3476), 1, 0)</f>
        <v>1</v>
      </c>
      <c r="AC3476">
        <f>IF(AB3476=1, data!D3476, "0")</f>
        <v>1</v>
      </c>
    </row>
    <row r="3477" spans="1:29" x14ac:dyDescent="0.25">
      <c r="A3477" s="1">
        <v>378351</v>
      </c>
      <c r="B3477">
        <v>1</v>
      </c>
      <c r="C3477" s="1" t="s">
        <v>3498</v>
      </c>
      <c r="D3477">
        <v>1</v>
      </c>
      <c r="E3477">
        <v>9</v>
      </c>
      <c r="F3477">
        <v>20</v>
      </c>
      <c r="G3477">
        <v>2</v>
      </c>
      <c r="H3477">
        <v>40</v>
      </c>
      <c r="I3477">
        <v>1</v>
      </c>
      <c r="J3477">
        <v>4</v>
      </c>
      <c r="K3477">
        <v>4</v>
      </c>
      <c r="L3477">
        <v>9</v>
      </c>
      <c r="M3477">
        <v>2</v>
      </c>
      <c r="N3477">
        <v>4</v>
      </c>
      <c r="O3477">
        <v>3</v>
      </c>
      <c r="P3477">
        <v>1</v>
      </c>
      <c r="Q3477">
        <v>48</v>
      </c>
      <c r="R3477">
        <v>-1</v>
      </c>
      <c r="S3477">
        <v>1</v>
      </c>
      <c r="T3477">
        <v>179.9</v>
      </c>
      <c r="U3477">
        <v>66.099999999999994</v>
      </c>
      <c r="V3477">
        <v>20.423999999999999</v>
      </c>
      <c r="W3477">
        <v>0.84399999999999997</v>
      </c>
      <c r="X3477">
        <v>3</v>
      </c>
      <c r="Y3477">
        <v>2</v>
      </c>
      <c r="Z3477">
        <f>IF(AND(MIN(data!D3477:'data'!K3477, data!M3477:'data'!Y3477)&gt;=0, IF(data!L3477&lt;0, FALSE, data!L3477&lt;=95),COUNTA(data!D3477:'data'!Y3477)=22), 1, 0)</f>
        <v>0</v>
      </c>
      <c r="AA3477">
        <f>IF(data!D3477=3, IF(COUNTIFS(data!A:A, data!A3477, data!G:G, "&lt;&gt;2")=0, 1, 0), 0)</f>
        <v>0</v>
      </c>
      <c r="AB3477">
        <f>IF(AND(data!G3477=2, COUNTIFS(data!A:A, data!A3477, data!G:G, 2) = data!D3477), 1, 0)</f>
        <v>1</v>
      </c>
      <c r="AC3477">
        <f>IF(AB3477=1, data!D3477, "0")</f>
        <v>1</v>
      </c>
    </row>
    <row r="3478" spans="1:29" x14ac:dyDescent="0.25">
      <c r="A3478" s="1">
        <v>379051</v>
      </c>
      <c r="B3478">
        <v>1</v>
      </c>
      <c r="C3478" s="1" t="s">
        <v>3499</v>
      </c>
      <c r="D3478">
        <v>3</v>
      </c>
      <c r="E3478">
        <v>1</v>
      </c>
      <c r="F3478">
        <v>9</v>
      </c>
      <c r="G3478">
        <v>1</v>
      </c>
      <c r="H3478">
        <v>37</v>
      </c>
      <c r="I3478">
        <v>2</v>
      </c>
      <c r="J3478">
        <v>1</v>
      </c>
      <c r="K3478">
        <v>4</v>
      </c>
      <c r="L3478">
        <v>14</v>
      </c>
      <c r="M3478">
        <v>3</v>
      </c>
      <c r="N3478">
        <v>4</v>
      </c>
      <c r="O3478">
        <v>3</v>
      </c>
      <c r="P3478">
        <v>1</v>
      </c>
      <c r="Q3478">
        <v>7.6449999999999996</v>
      </c>
      <c r="R3478">
        <v>-1</v>
      </c>
      <c r="S3478">
        <v>0</v>
      </c>
      <c r="T3478">
        <v>181.8</v>
      </c>
      <c r="U3478">
        <v>80.5</v>
      </c>
      <c r="V3478">
        <v>24.356000000000002</v>
      </c>
      <c r="W3478">
        <v>-1</v>
      </c>
      <c r="X3478">
        <v>1</v>
      </c>
      <c r="Y3478">
        <v>3</v>
      </c>
      <c r="Z3478">
        <f>IF(AND(MIN(data!D3478:'data'!K3478, data!M3478:'data'!Y3478)&gt;=0, IF(data!L3478&lt;0, FALSE, data!L3478&lt;=95),COUNTA(data!D3478:'data'!Y3478)=22), 1, 0)</f>
        <v>0</v>
      </c>
      <c r="AA3478">
        <f>IF(data!D3478=3, IF(COUNTIFS(data!A:A, data!A3478, data!G:G, "&lt;&gt;2")=0, 1, 0), 0)</f>
        <v>0</v>
      </c>
      <c r="AB3478">
        <f>IF(AND(data!G3478=2, COUNTIFS(data!A:A, data!A3478, data!G:G, 2) = data!D3478), 1, 0)</f>
        <v>0</v>
      </c>
      <c r="AC3478" t="str">
        <f>IF(AB3478=1, data!D3478, "0")</f>
        <v>0</v>
      </c>
    </row>
    <row r="3479" spans="1:29" x14ac:dyDescent="0.25">
      <c r="A3479" s="1">
        <v>379051</v>
      </c>
      <c r="B3479">
        <v>2</v>
      </c>
      <c r="C3479" s="1" t="s">
        <v>3500</v>
      </c>
      <c r="D3479">
        <v>3</v>
      </c>
      <c r="E3479">
        <v>1</v>
      </c>
      <c r="F3479">
        <v>9</v>
      </c>
      <c r="G3479">
        <v>2</v>
      </c>
      <c r="H3479">
        <v>36</v>
      </c>
      <c r="I3479">
        <v>2</v>
      </c>
      <c r="J3479">
        <v>1</v>
      </c>
      <c r="K3479">
        <v>4</v>
      </c>
      <c r="L3479">
        <v>14</v>
      </c>
      <c r="M3479">
        <v>1</v>
      </c>
      <c r="N3479">
        <v>4</v>
      </c>
      <c r="O3479">
        <v>3</v>
      </c>
      <c r="P3479">
        <v>1</v>
      </c>
      <c r="Q3479">
        <v>6.5490000000000004</v>
      </c>
      <c r="R3479">
        <v>-1</v>
      </c>
      <c r="S3479">
        <v>0</v>
      </c>
      <c r="T3479">
        <v>166.1</v>
      </c>
      <c r="U3479">
        <v>59.1</v>
      </c>
      <c r="V3479">
        <v>21.420999999999999</v>
      </c>
      <c r="W3479">
        <v>-1</v>
      </c>
      <c r="X3479">
        <v>1</v>
      </c>
      <c r="Y3479">
        <v>3</v>
      </c>
      <c r="Z3479">
        <f>IF(AND(MIN(data!D3479:'data'!K3479, data!M3479:'data'!Y3479)&gt;=0, IF(data!L3479&lt;0, FALSE, data!L3479&lt;=95),COUNTA(data!D3479:'data'!Y3479)=22), 1, 0)</f>
        <v>0</v>
      </c>
      <c r="AA3479">
        <f>IF(data!D3479=3, IF(COUNTIFS(data!A:A, data!A3479, data!G:G, "&lt;&gt;2")=0, 1, 0), 0)</f>
        <v>0</v>
      </c>
      <c r="AB3479">
        <f>IF(AND(data!G3479=2, COUNTIFS(data!A:A, data!A3479, data!G:G, 2) = data!D3479), 1, 0)</f>
        <v>0</v>
      </c>
      <c r="AC3479" t="str">
        <f>IF(AB3479=1, data!D3479, "0")</f>
        <v>0</v>
      </c>
    </row>
    <row r="3480" spans="1:29" x14ac:dyDescent="0.25">
      <c r="A3480" s="1">
        <v>379051</v>
      </c>
      <c r="B3480">
        <v>3</v>
      </c>
      <c r="C3480" s="1" t="s">
        <v>3501</v>
      </c>
      <c r="D3480">
        <v>3</v>
      </c>
      <c r="E3480">
        <v>1</v>
      </c>
      <c r="F3480">
        <v>9</v>
      </c>
      <c r="G3480">
        <v>2</v>
      </c>
      <c r="H3480">
        <v>15</v>
      </c>
      <c r="I3480">
        <v>-1</v>
      </c>
      <c r="J3480">
        <v>1</v>
      </c>
      <c r="K3480">
        <v>-1</v>
      </c>
      <c r="L3480">
        <v>14</v>
      </c>
      <c r="M3480">
        <v>1</v>
      </c>
      <c r="N3480">
        <v>-1</v>
      </c>
      <c r="O3480">
        <v>-1</v>
      </c>
      <c r="P3480">
        <v>-1</v>
      </c>
      <c r="Q3480">
        <v>-1</v>
      </c>
      <c r="R3480">
        <v>-1</v>
      </c>
      <c r="S3480">
        <v>0</v>
      </c>
      <c r="T3480">
        <v>163.4</v>
      </c>
      <c r="U3480">
        <v>52.1</v>
      </c>
      <c r="V3480">
        <v>19.513000000000002</v>
      </c>
      <c r="W3480">
        <v>-1</v>
      </c>
      <c r="X3480">
        <v>1</v>
      </c>
      <c r="Y3480">
        <v>1</v>
      </c>
      <c r="Z3480">
        <f>IF(AND(MIN(data!D3480:'data'!K3480, data!M3480:'data'!Y3480)&gt;=0, IF(data!L3480&lt;0, FALSE, data!L3480&lt;=95),COUNTA(data!D3480:'data'!Y3480)=22), 1, 0)</f>
        <v>0</v>
      </c>
      <c r="AA3480">
        <f>IF(data!D3480=3, IF(COUNTIFS(data!A:A, data!A3480, data!G:G, "&lt;&gt;2")=0, 1, 0), 0)</f>
        <v>0</v>
      </c>
      <c r="AB3480">
        <f>IF(AND(data!G3480=2, COUNTIFS(data!A:A, data!A3480, data!G:G, 2) = data!D3480), 1, 0)</f>
        <v>0</v>
      </c>
      <c r="AC3480" t="str">
        <f>IF(AB3480=1, data!D3480, "0")</f>
        <v>0</v>
      </c>
    </row>
    <row r="3481" spans="1:29" x14ac:dyDescent="0.25">
      <c r="A3481" s="1">
        <v>379151</v>
      </c>
      <c r="B3481">
        <v>1</v>
      </c>
      <c r="C3481" s="1" t="s">
        <v>3502</v>
      </c>
      <c r="D3481">
        <v>1</v>
      </c>
      <c r="E3481">
        <v>1</v>
      </c>
      <c r="F3481">
        <v>9</v>
      </c>
      <c r="G3481">
        <v>1</v>
      </c>
      <c r="H3481">
        <v>85</v>
      </c>
      <c r="I3481">
        <v>5</v>
      </c>
      <c r="J3481">
        <v>1</v>
      </c>
      <c r="K3481">
        <v>7</v>
      </c>
      <c r="L3481">
        <v>96</v>
      </c>
      <c r="M3481">
        <v>4</v>
      </c>
      <c r="N3481">
        <v>3</v>
      </c>
      <c r="O3481">
        <v>5</v>
      </c>
      <c r="P3481">
        <v>2</v>
      </c>
      <c r="Q3481">
        <v>0</v>
      </c>
      <c r="R3481">
        <v>-1</v>
      </c>
      <c r="S3481">
        <v>3</v>
      </c>
      <c r="T3481">
        <v>157</v>
      </c>
      <c r="U3481">
        <v>62.7</v>
      </c>
      <c r="V3481">
        <v>25.437000000000001</v>
      </c>
      <c r="W3481">
        <v>-1</v>
      </c>
      <c r="X3481">
        <v>-8</v>
      </c>
      <c r="Y3481">
        <v>3</v>
      </c>
      <c r="Z3481">
        <f>IF(AND(MIN(data!D3481:'data'!K3481, data!M3481:'data'!Y3481)&gt;=0, IF(data!L3481&lt;0, FALSE, data!L3481&lt;=95),COUNTA(data!D3481:'data'!Y3481)=22), 1, 0)</f>
        <v>0</v>
      </c>
      <c r="AA3481">
        <f>IF(data!D3481=3, IF(COUNTIFS(data!A:A, data!A3481, data!G:G, "&lt;&gt;2")=0, 1, 0), 0)</f>
        <v>0</v>
      </c>
      <c r="AB3481">
        <f>IF(AND(data!G3481=2, COUNTIFS(data!A:A, data!A3481, data!G:G, 2) = data!D3481), 1, 0)</f>
        <v>0</v>
      </c>
      <c r="AC3481" t="str">
        <f>IF(AB3481=1, data!D3481, "0")</f>
        <v>0</v>
      </c>
    </row>
    <row r="3482" spans="1:29" x14ac:dyDescent="0.25">
      <c r="A3482" s="1">
        <v>379201</v>
      </c>
      <c r="B3482">
        <v>1</v>
      </c>
      <c r="C3482" s="1" t="s">
        <v>3503</v>
      </c>
      <c r="D3482">
        <v>2</v>
      </c>
      <c r="E3482">
        <v>1</v>
      </c>
      <c r="F3482">
        <v>9</v>
      </c>
      <c r="G3482">
        <v>2</v>
      </c>
      <c r="H3482">
        <v>35</v>
      </c>
      <c r="I3482">
        <v>2</v>
      </c>
      <c r="J3482">
        <v>1</v>
      </c>
      <c r="K3482">
        <v>1</v>
      </c>
      <c r="L3482">
        <v>24</v>
      </c>
      <c r="M3482">
        <v>1</v>
      </c>
      <c r="N3482">
        <v>1</v>
      </c>
      <c r="O3482">
        <v>5</v>
      </c>
      <c r="P3482">
        <v>1</v>
      </c>
      <c r="Q3482">
        <v>5.3172800000000002</v>
      </c>
      <c r="R3482">
        <v>-1</v>
      </c>
      <c r="S3482">
        <v>0</v>
      </c>
      <c r="T3482">
        <v>154.6</v>
      </c>
      <c r="U3482">
        <v>-1</v>
      </c>
      <c r="V3482">
        <v>-1</v>
      </c>
      <c r="W3482">
        <v>-1</v>
      </c>
      <c r="X3482">
        <v>2</v>
      </c>
      <c r="Y3482">
        <v>1</v>
      </c>
      <c r="Z3482">
        <f>IF(AND(MIN(data!D3482:'data'!K3482, data!M3482:'data'!Y3482)&gt;=0, IF(data!L3482&lt;0, FALSE, data!L3482&lt;=95),COUNTA(data!D3482:'data'!Y3482)=22), 1, 0)</f>
        <v>0</v>
      </c>
      <c r="AA3482">
        <f>IF(data!D3482=3, IF(COUNTIFS(data!A:A, data!A3482, data!G:G, "&lt;&gt;2")=0, 1, 0), 0)</f>
        <v>0</v>
      </c>
      <c r="AB3482">
        <f>IF(AND(data!G3482=2, COUNTIFS(data!A:A, data!A3482, data!G:G, 2) = data!D3482), 1, 0)</f>
        <v>0</v>
      </c>
      <c r="AC3482" t="str">
        <f>IF(AB3482=1, data!D3482, "0")</f>
        <v>0</v>
      </c>
    </row>
    <row r="3483" spans="1:29" x14ac:dyDescent="0.25">
      <c r="A3483" s="1">
        <v>379201</v>
      </c>
      <c r="B3483">
        <v>2</v>
      </c>
      <c r="C3483" s="1" t="s">
        <v>3504</v>
      </c>
      <c r="D3483">
        <v>2</v>
      </c>
      <c r="E3483">
        <v>1</v>
      </c>
      <c r="F3483">
        <v>9</v>
      </c>
      <c r="G3483">
        <v>1</v>
      </c>
      <c r="H3483">
        <v>32</v>
      </c>
      <c r="I3483">
        <v>2</v>
      </c>
      <c r="J3483">
        <v>1</v>
      </c>
      <c r="K3483">
        <v>2</v>
      </c>
      <c r="L3483">
        <v>24</v>
      </c>
      <c r="M3483">
        <v>1</v>
      </c>
      <c r="N3483">
        <v>1</v>
      </c>
      <c r="O3483">
        <v>5</v>
      </c>
      <c r="P3483">
        <v>1</v>
      </c>
      <c r="Q3483">
        <v>9.5380000000000003</v>
      </c>
      <c r="R3483">
        <v>-1</v>
      </c>
      <c r="S3483">
        <v>0</v>
      </c>
      <c r="T3483">
        <v>180.6</v>
      </c>
      <c r="U3483">
        <v>85.9</v>
      </c>
      <c r="V3483">
        <v>26.335999999999999</v>
      </c>
      <c r="W3483">
        <v>0.91100000000000003</v>
      </c>
      <c r="X3483">
        <v>1</v>
      </c>
      <c r="Y3483">
        <v>1</v>
      </c>
      <c r="Z3483">
        <f>IF(AND(MIN(data!D3483:'data'!K3483, data!M3483:'data'!Y3483)&gt;=0, IF(data!L3483&lt;0, FALSE, data!L3483&lt;=95),COUNTA(data!D3483:'data'!Y3483)=22), 1, 0)</f>
        <v>0</v>
      </c>
      <c r="AA3483">
        <f>IF(data!D3483=3, IF(COUNTIFS(data!A:A, data!A3483, data!G:G, "&lt;&gt;2")=0, 1, 0), 0)</f>
        <v>0</v>
      </c>
      <c r="AB3483">
        <f>IF(AND(data!G3483=2, COUNTIFS(data!A:A, data!A3483, data!G:G, 2) = data!D3483), 1, 0)</f>
        <v>0</v>
      </c>
      <c r="AC3483" t="str">
        <f>IF(AB3483=1, data!D3483, "0")</f>
        <v>0</v>
      </c>
    </row>
    <row r="3484" spans="1:29" x14ac:dyDescent="0.25">
      <c r="A3484" s="1">
        <v>379251</v>
      </c>
      <c r="B3484">
        <v>1</v>
      </c>
      <c r="C3484" s="1" t="s">
        <v>3505</v>
      </c>
      <c r="D3484">
        <v>1</v>
      </c>
      <c r="E3484">
        <v>1</v>
      </c>
      <c r="F3484">
        <v>9</v>
      </c>
      <c r="G3484">
        <v>1</v>
      </c>
      <c r="H3484">
        <v>32</v>
      </c>
      <c r="I3484">
        <v>2</v>
      </c>
      <c r="J3484">
        <v>1</v>
      </c>
      <c r="K3484">
        <v>4</v>
      </c>
      <c r="L3484">
        <v>17</v>
      </c>
      <c r="M3484">
        <v>2</v>
      </c>
      <c r="N3484">
        <v>1</v>
      </c>
      <c r="O3484">
        <v>5</v>
      </c>
      <c r="P3484">
        <v>1</v>
      </c>
      <c r="Q3484">
        <v>16.123999999999999</v>
      </c>
      <c r="R3484">
        <v>-1</v>
      </c>
      <c r="S3484">
        <v>0</v>
      </c>
      <c r="T3484">
        <v>186.8</v>
      </c>
      <c r="U3484">
        <v>85.8</v>
      </c>
      <c r="V3484">
        <v>24.588999999999999</v>
      </c>
      <c r="W3484">
        <v>0.93300000000000005</v>
      </c>
      <c r="X3484">
        <v>1</v>
      </c>
      <c r="Y3484">
        <v>3</v>
      </c>
      <c r="Z3484">
        <f>IF(AND(MIN(data!D3484:'data'!K3484, data!M3484:'data'!Y3484)&gt;=0, IF(data!L3484&lt;0, FALSE, data!L3484&lt;=95),COUNTA(data!D3484:'data'!Y3484)=22), 1, 0)</f>
        <v>0</v>
      </c>
      <c r="AA3484">
        <f>IF(data!D3484=3, IF(COUNTIFS(data!A:A, data!A3484, data!G:G, "&lt;&gt;2")=0, 1, 0), 0)</f>
        <v>0</v>
      </c>
      <c r="AB3484">
        <f>IF(AND(data!G3484=2, COUNTIFS(data!A:A, data!A3484, data!G:G, 2) = data!D3484), 1, 0)</f>
        <v>0</v>
      </c>
      <c r="AC3484" t="str">
        <f>IF(AB3484=1, data!D3484, "0")</f>
        <v>0</v>
      </c>
    </row>
    <row r="3485" spans="1:29" x14ac:dyDescent="0.25">
      <c r="A3485" s="1">
        <v>379271</v>
      </c>
      <c r="B3485">
        <v>1</v>
      </c>
      <c r="C3485" s="1" t="s">
        <v>3506</v>
      </c>
      <c r="D3485">
        <v>1</v>
      </c>
      <c r="E3485">
        <v>1</v>
      </c>
      <c r="F3485">
        <v>9</v>
      </c>
      <c r="G3485">
        <v>1</v>
      </c>
      <c r="H3485">
        <v>45</v>
      </c>
      <c r="I3485">
        <v>2</v>
      </c>
      <c r="J3485">
        <v>1</v>
      </c>
      <c r="K3485">
        <v>4</v>
      </c>
      <c r="L3485">
        <v>97</v>
      </c>
      <c r="M3485">
        <v>1</v>
      </c>
      <c r="N3485">
        <v>4</v>
      </c>
      <c r="O3485">
        <v>2</v>
      </c>
      <c r="P3485">
        <v>1</v>
      </c>
      <c r="Q3485">
        <v>11.625</v>
      </c>
      <c r="R3485">
        <v>-1</v>
      </c>
      <c r="S3485">
        <v>2</v>
      </c>
      <c r="T3485">
        <v>-1</v>
      </c>
      <c r="U3485">
        <v>-1</v>
      </c>
      <c r="V3485">
        <v>-1</v>
      </c>
      <c r="W3485">
        <v>-1</v>
      </c>
      <c r="X3485">
        <v>2</v>
      </c>
      <c r="Y3485">
        <v>1</v>
      </c>
      <c r="Z3485">
        <f>IF(AND(MIN(data!D3485:'data'!K3485, data!M3485:'data'!Y3485)&gt;=0, IF(data!L3485&lt;0, FALSE, data!L3485&lt;=95),COUNTA(data!D3485:'data'!Y3485)=22), 1, 0)</f>
        <v>0</v>
      </c>
      <c r="AA3485">
        <f>IF(data!D3485=3, IF(COUNTIFS(data!A:A, data!A3485, data!G:G, "&lt;&gt;2")=0, 1, 0), 0)</f>
        <v>0</v>
      </c>
      <c r="AB3485">
        <f>IF(AND(data!G3485=2, COUNTIFS(data!A:A, data!A3485, data!G:G, 2) = data!D3485), 1, 0)</f>
        <v>0</v>
      </c>
      <c r="AC3485" t="str">
        <f>IF(AB3485=1, data!D3485, "0")</f>
        <v>0</v>
      </c>
    </row>
    <row r="3486" spans="1:29" x14ac:dyDescent="0.25">
      <c r="A3486" s="1">
        <v>379341</v>
      </c>
      <c r="B3486">
        <v>1</v>
      </c>
      <c r="C3486" s="1" t="s">
        <v>3507</v>
      </c>
      <c r="D3486">
        <v>4</v>
      </c>
      <c r="E3486">
        <v>1</v>
      </c>
      <c r="F3486">
        <v>9</v>
      </c>
      <c r="G3486">
        <v>1</v>
      </c>
      <c r="H3486">
        <v>53</v>
      </c>
      <c r="I3486">
        <v>2</v>
      </c>
      <c r="J3486">
        <v>1</v>
      </c>
      <c r="K3486">
        <v>4</v>
      </c>
      <c r="L3486">
        <v>12</v>
      </c>
      <c r="M3486">
        <v>2</v>
      </c>
      <c r="N3486">
        <v>4</v>
      </c>
      <c r="O3486">
        <v>3</v>
      </c>
      <c r="P3486">
        <v>1</v>
      </c>
      <c r="Q3486">
        <v>15.087</v>
      </c>
      <c r="R3486">
        <v>-1</v>
      </c>
      <c r="S3486">
        <v>0</v>
      </c>
      <c r="T3486">
        <v>165.3</v>
      </c>
      <c r="U3486">
        <v>48.1</v>
      </c>
      <c r="V3486">
        <v>17.603999999999999</v>
      </c>
      <c r="W3486">
        <v>-1</v>
      </c>
      <c r="X3486">
        <v>3</v>
      </c>
      <c r="Y3486">
        <v>2</v>
      </c>
      <c r="Z3486">
        <f>IF(AND(MIN(data!D3486:'data'!K3486, data!M3486:'data'!Y3486)&gt;=0, IF(data!L3486&lt;0, FALSE, data!L3486&lt;=95),COUNTA(data!D3486:'data'!Y3486)=22), 1, 0)</f>
        <v>0</v>
      </c>
      <c r="AA3486">
        <f>IF(data!D3486=3, IF(COUNTIFS(data!A:A, data!A3486, data!G:G, "&lt;&gt;2")=0, 1, 0), 0)</f>
        <v>0</v>
      </c>
      <c r="AB3486">
        <f>IF(AND(data!G3486=2, COUNTIFS(data!A:A, data!A3486, data!G:G, 2) = data!D3486), 1, 0)</f>
        <v>0</v>
      </c>
      <c r="AC3486" t="str">
        <f>IF(AB3486=1, data!D3486, "0")</f>
        <v>0</v>
      </c>
    </row>
    <row r="3487" spans="1:29" x14ac:dyDescent="0.25">
      <c r="A3487" s="1">
        <v>379341</v>
      </c>
      <c r="B3487">
        <v>2</v>
      </c>
      <c r="C3487" s="1" t="s">
        <v>3508</v>
      </c>
      <c r="D3487">
        <v>4</v>
      </c>
      <c r="E3487">
        <v>1</v>
      </c>
      <c r="F3487">
        <v>9</v>
      </c>
      <c r="G3487">
        <v>2</v>
      </c>
      <c r="H3487">
        <v>53</v>
      </c>
      <c r="I3487">
        <v>2</v>
      </c>
      <c r="J3487">
        <v>1</v>
      </c>
      <c r="K3487">
        <v>7</v>
      </c>
      <c r="L3487">
        <v>12</v>
      </c>
      <c r="M3487">
        <v>2</v>
      </c>
      <c r="N3487">
        <v>4</v>
      </c>
      <c r="O3487">
        <v>3</v>
      </c>
      <c r="P3487">
        <v>1</v>
      </c>
      <c r="Q3487">
        <v>0.11600000000000001</v>
      </c>
      <c r="R3487">
        <v>-1</v>
      </c>
      <c r="S3487">
        <v>0</v>
      </c>
      <c r="T3487">
        <v>164.3</v>
      </c>
      <c r="U3487">
        <v>57.8</v>
      </c>
      <c r="V3487">
        <v>21.411999999999999</v>
      </c>
      <c r="W3487">
        <v>-1</v>
      </c>
      <c r="X3487">
        <v>1</v>
      </c>
      <c r="Y3487">
        <v>3</v>
      </c>
      <c r="Z3487">
        <f>IF(AND(MIN(data!D3487:'data'!K3487, data!M3487:'data'!Y3487)&gt;=0, IF(data!L3487&lt;0, FALSE, data!L3487&lt;=95),COUNTA(data!D3487:'data'!Y3487)=22), 1, 0)</f>
        <v>0</v>
      </c>
      <c r="AA3487">
        <f>IF(data!D3487=3, IF(COUNTIFS(data!A:A, data!A3487, data!G:G, "&lt;&gt;2")=0, 1, 0), 0)</f>
        <v>0</v>
      </c>
      <c r="AB3487">
        <f>IF(AND(data!G3487=2, COUNTIFS(data!A:A, data!A3487, data!G:G, 2) = data!D3487), 1, 0)</f>
        <v>0</v>
      </c>
      <c r="AC3487" t="str">
        <f>IF(AB3487=1, data!D3487, "0")</f>
        <v>0</v>
      </c>
    </row>
    <row r="3488" spans="1:29" x14ac:dyDescent="0.25">
      <c r="A3488" s="1">
        <v>379341</v>
      </c>
      <c r="B3488">
        <v>3</v>
      </c>
      <c r="C3488" s="1" t="s">
        <v>3509</v>
      </c>
      <c r="D3488">
        <v>4</v>
      </c>
      <c r="E3488">
        <v>1</v>
      </c>
      <c r="F3488">
        <v>9</v>
      </c>
      <c r="G3488">
        <v>1</v>
      </c>
      <c r="H3488">
        <v>28</v>
      </c>
      <c r="I3488">
        <v>1</v>
      </c>
      <c r="J3488">
        <v>1</v>
      </c>
      <c r="K3488">
        <v>5</v>
      </c>
      <c r="L3488">
        <v>12</v>
      </c>
      <c r="M3488">
        <v>1</v>
      </c>
      <c r="N3488">
        <v>4</v>
      </c>
      <c r="O3488">
        <v>2</v>
      </c>
      <c r="P3488">
        <v>1</v>
      </c>
      <c r="Q3488">
        <v>1.38</v>
      </c>
      <c r="R3488">
        <v>-1</v>
      </c>
      <c r="S3488">
        <v>0</v>
      </c>
      <c r="T3488">
        <v>175.7</v>
      </c>
      <c r="U3488">
        <v>55.3</v>
      </c>
      <c r="V3488">
        <v>17.914000000000001</v>
      </c>
      <c r="W3488">
        <v>-1</v>
      </c>
      <c r="X3488">
        <v>3</v>
      </c>
      <c r="Y3488">
        <v>3</v>
      </c>
      <c r="Z3488">
        <f>IF(AND(MIN(data!D3488:'data'!K3488, data!M3488:'data'!Y3488)&gt;=0, IF(data!L3488&lt;0, FALSE, data!L3488&lt;=95),COUNTA(data!D3488:'data'!Y3488)=22), 1, 0)</f>
        <v>0</v>
      </c>
      <c r="AA3488">
        <f>IF(data!D3488=3, IF(COUNTIFS(data!A:A, data!A3488, data!G:G, "&lt;&gt;2")=0, 1, 0), 0)</f>
        <v>0</v>
      </c>
      <c r="AB3488">
        <f>IF(AND(data!G3488=2, COUNTIFS(data!A:A, data!A3488, data!G:G, 2) = data!D3488), 1, 0)</f>
        <v>0</v>
      </c>
      <c r="AC3488" t="str">
        <f>IF(AB3488=1, data!D3488, "0")</f>
        <v>0</v>
      </c>
    </row>
    <row r="3489" spans="1:29" x14ac:dyDescent="0.25">
      <c r="A3489" s="1">
        <v>379341</v>
      </c>
      <c r="B3489">
        <v>4</v>
      </c>
      <c r="C3489" s="1" t="s">
        <v>3510</v>
      </c>
      <c r="D3489">
        <v>4</v>
      </c>
      <c r="E3489">
        <v>1</v>
      </c>
      <c r="F3489">
        <v>9</v>
      </c>
      <c r="G3489">
        <v>2</v>
      </c>
      <c r="H3489">
        <v>18</v>
      </c>
      <c r="I3489">
        <v>1</v>
      </c>
      <c r="J3489">
        <v>1</v>
      </c>
      <c r="K3489">
        <v>4</v>
      </c>
      <c r="L3489">
        <v>12</v>
      </c>
      <c r="M3489">
        <v>2</v>
      </c>
      <c r="N3489">
        <v>1</v>
      </c>
      <c r="O3489">
        <v>5</v>
      </c>
      <c r="P3489">
        <v>1</v>
      </c>
      <c r="Q3489">
        <v>9.75</v>
      </c>
      <c r="R3489">
        <v>0</v>
      </c>
      <c r="S3489">
        <v>0</v>
      </c>
      <c r="T3489">
        <v>160</v>
      </c>
      <c r="U3489">
        <v>46.8</v>
      </c>
      <c r="V3489">
        <v>18.280999999999999</v>
      </c>
      <c r="W3489">
        <v>-1</v>
      </c>
      <c r="X3489">
        <v>3</v>
      </c>
      <c r="Y3489">
        <v>2</v>
      </c>
      <c r="Z3489">
        <f>IF(AND(MIN(data!D3489:'data'!K3489, data!M3489:'data'!Y3489)&gt;=0, IF(data!L3489&lt;0, FALSE, data!L3489&lt;=95),COUNTA(data!D3489:'data'!Y3489)=22), 1, 0)</f>
        <v>0</v>
      </c>
      <c r="AA3489">
        <f>IF(data!D3489=3, IF(COUNTIFS(data!A:A, data!A3489, data!G:G, "&lt;&gt;2")=0, 1, 0), 0)</f>
        <v>0</v>
      </c>
      <c r="AB3489">
        <f>IF(AND(data!G3489=2, COUNTIFS(data!A:A, data!A3489, data!G:G, 2) = data!D3489), 1, 0)</f>
        <v>0</v>
      </c>
      <c r="AC3489" t="str">
        <f>IF(AB3489=1, data!D3489, "0")</f>
        <v>0</v>
      </c>
    </row>
    <row r="3490" spans="1:29" x14ac:dyDescent="0.25">
      <c r="A3490" s="1">
        <v>379351</v>
      </c>
      <c r="B3490">
        <v>1</v>
      </c>
      <c r="C3490" s="1" t="s">
        <v>3511</v>
      </c>
      <c r="D3490">
        <v>4</v>
      </c>
      <c r="E3490">
        <v>1</v>
      </c>
      <c r="F3490">
        <v>9</v>
      </c>
      <c r="G3490">
        <v>1</v>
      </c>
      <c r="H3490">
        <v>44</v>
      </c>
      <c r="I3490">
        <v>2</v>
      </c>
      <c r="J3490">
        <v>1</v>
      </c>
      <c r="K3490">
        <v>1</v>
      </c>
      <c r="L3490">
        <v>21</v>
      </c>
      <c r="M3490">
        <v>1</v>
      </c>
      <c r="N3490">
        <v>1</v>
      </c>
      <c r="O3490">
        <v>5</v>
      </c>
      <c r="P3490">
        <v>1</v>
      </c>
      <c r="Q3490">
        <v>19.154</v>
      </c>
      <c r="R3490">
        <v>-1</v>
      </c>
      <c r="S3490">
        <v>0</v>
      </c>
      <c r="T3490">
        <v>183.5</v>
      </c>
      <c r="U3490">
        <v>96.6</v>
      </c>
      <c r="V3490">
        <v>28.687999999999999</v>
      </c>
      <c r="W3490">
        <v>0.92400000000000004</v>
      </c>
      <c r="X3490">
        <v>1</v>
      </c>
      <c r="Y3490">
        <v>1</v>
      </c>
      <c r="Z3490">
        <f>IF(AND(MIN(data!D3490:'data'!K3490, data!M3490:'data'!Y3490)&gt;=0, IF(data!L3490&lt;0, FALSE, data!L3490&lt;=95),COUNTA(data!D3490:'data'!Y3490)=22), 1, 0)</f>
        <v>0</v>
      </c>
      <c r="AA3490">
        <f>IF(data!D3490=3, IF(COUNTIFS(data!A:A, data!A3490, data!G:G, "&lt;&gt;2")=0, 1, 0), 0)</f>
        <v>0</v>
      </c>
      <c r="AB3490">
        <f>IF(AND(data!G3490=2, COUNTIFS(data!A:A, data!A3490, data!G:G, 2) = data!D3490), 1, 0)</f>
        <v>0</v>
      </c>
      <c r="AC3490" t="str">
        <f>IF(AB3490=1, data!D3490, "0")</f>
        <v>0</v>
      </c>
    </row>
    <row r="3491" spans="1:29" x14ac:dyDescent="0.25">
      <c r="A3491" s="1">
        <v>379351</v>
      </c>
      <c r="B3491">
        <v>2</v>
      </c>
      <c r="C3491" s="1" t="s">
        <v>3512</v>
      </c>
      <c r="D3491">
        <v>4</v>
      </c>
      <c r="E3491">
        <v>1</v>
      </c>
      <c r="F3491">
        <v>9</v>
      </c>
      <c r="G3491">
        <v>2</v>
      </c>
      <c r="H3491">
        <v>42</v>
      </c>
      <c r="I3491">
        <v>2</v>
      </c>
      <c r="J3491">
        <v>2</v>
      </c>
      <c r="K3491">
        <v>4</v>
      </c>
      <c r="L3491">
        <v>21</v>
      </c>
      <c r="M3491">
        <v>3</v>
      </c>
      <c r="N3491">
        <v>1</v>
      </c>
      <c r="O3491">
        <v>5</v>
      </c>
      <c r="P3491">
        <v>1</v>
      </c>
      <c r="Q3491">
        <v>5.8840000000000003</v>
      </c>
      <c r="R3491">
        <v>-1</v>
      </c>
      <c r="S3491">
        <v>0</v>
      </c>
      <c r="T3491">
        <v>175.2</v>
      </c>
      <c r="U3491">
        <v>62.8</v>
      </c>
      <c r="V3491">
        <v>20.459</v>
      </c>
      <c r="W3491">
        <v>0.73799999999999999</v>
      </c>
      <c r="X3491">
        <v>1</v>
      </c>
      <c r="Y3491">
        <v>3</v>
      </c>
      <c r="Z3491">
        <f>IF(AND(MIN(data!D3491:'data'!K3491, data!M3491:'data'!Y3491)&gt;=0, IF(data!L3491&lt;0, FALSE, data!L3491&lt;=95),COUNTA(data!D3491:'data'!Y3491)=22), 1, 0)</f>
        <v>0</v>
      </c>
      <c r="AA3491">
        <f>IF(data!D3491=3, IF(COUNTIFS(data!A:A, data!A3491, data!G:G, "&lt;&gt;2")=0, 1, 0), 0)</f>
        <v>0</v>
      </c>
      <c r="AB3491">
        <f>IF(AND(data!G3491=2, COUNTIFS(data!A:A, data!A3491, data!G:G, 2) = data!D3491), 1, 0)</f>
        <v>0</v>
      </c>
      <c r="AC3491" t="str">
        <f>IF(AB3491=1, data!D3491, "0")</f>
        <v>0</v>
      </c>
    </row>
    <row r="3492" spans="1:29" x14ac:dyDescent="0.25">
      <c r="A3492" s="1">
        <v>379351</v>
      </c>
      <c r="B3492">
        <v>3</v>
      </c>
      <c r="C3492" s="1" t="s">
        <v>3513</v>
      </c>
      <c r="D3492">
        <v>4</v>
      </c>
      <c r="E3492">
        <v>1</v>
      </c>
      <c r="F3492">
        <v>9</v>
      </c>
      <c r="G3492">
        <v>2</v>
      </c>
      <c r="H3492">
        <v>12</v>
      </c>
      <c r="I3492">
        <v>-1</v>
      </c>
      <c r="J3492">
        <v>1</v>
      </c>
      <c r="K3492">
        <v>-1</v>
      </c>
      <c r="L3492">
        <v>21</v>
      </c>
      <c r="M3492">
        <v>1</v>
      </c>
      <c r="N3492">
        <v>-1</v>
      </c>
      <c r="O3492">
        <v>-1</v>
      </c>
      <c r="P3492">
        <v>-1</v>
      </c>
      <c r="Q3492">
        <v>-1</v>
      </c>
      <c r="R3492">
        <v>-1</v>
      </c>
      <c r="S3492">
        <v>-2</v>
      </c>
      <c r="T3492">
        <v>164.6</v>
      </c>
      <c r="U3492">
        <v>49.5</v>
      </c>
      <c r="V3492">
        <v>18.27</v>
      </c>
      <c r="W3492">
        <v>-1</v>
      </c>
      <c r="X3492">
        <v>1</v>
      </c>
      <c r="Y3492">
        <v>1</v>
      </c>
      <c r="Z3492">
        <f>IF(AND(MIN(data!D3492:'data'!K3492, data!M3492:'data'!Y3492)&gt;=0, IF(data!L3492&lt;0, FALSE, data!L3492&lt;=95),COUNTA(data!D3492:'data'!Y3492)=22), 1, 0)</f>
        <v>0</v>
      </c>
      <c r="AA3492">
        <f>IF(data!D3492=3, IF(COUNTIFS(data!A:A, data!A3492, data!G:G, "&lt;&gt;2")=0, 1, 0), 0)</f>
        <v>0</v>
      </c>
      <c r="AB3492">
        <f>IF(AND(data!G3492=2, COUNTIFS(data!A:A, data!A3492, data!G:G, 2) = data!D3492), 1, 0)</f>
        <v>0</v>
      </c>
      <c r="AC3492" t="str">
        <f>IF(AB3492=1, data!D3492, "0")</f>
        <v>0</v>
      </c>
    </row>
    <row r="3493" spans="1:29" x14ac:dyDescent="0.25">
      <c r="A3493" s="1">
        <v>379351</v>
      </c>
      <c r="B3493">
        <v>4</v>
      </c>
      <c r="C3493" s="1" t="s">
        <v>3514</v>
      </c>
      <c r="D3493">
        <v>4</v>
      </c>
      <c r="E3493">
        <v>1</v>
      </c>
      <c r="F3493">
        <v>9</v>
      </c>
      <c r="G3493">
        <v>2</v>
      </c>
      <c r="H3493">
        <v>10</v>
      </c>
      <c r="I3493">
        <v>-1</v>
      </c>
      <c r="J3493">
        <v>1</v>
      </c>
      <c r="K3493">
        <v>-1</v>
      </c>
      <c r="L3493">
        <v>21</v>
      </c>
      <c r="M3493">
        <v>1</v>
      </c>
      <c r="N3493">
        <v>-1</v>
      </c>
      <c r="O3493">
        <v>-1</v>
      </c>
      <c r="P3493">
        <v>-1</v>
      </c>
      <c r="Q3493">
        <v>-1</v>
      </c>
      <c r="R3493">
        <v>-1</v>
      </c>
      <c r="S3493">
        <v>-2</v>
      </c>
      <c r="T3493">
        <v>144.5</v>
      </c>
      <c r="U3493">
        <v>38.799999999999997</v>
      </c>
      <c r="V3493">
        <v>18.582000000000001</v>
      </c>
      <c r="W3493">
        <v>-1</v>
      </c>
      <c r="X3493">
        <v>-8</v>
      </c>
      <c r="Y3493">
        <v>3</v>
      </c>
      <c r="Z3493">
        <f>IF(AND(MIN(data!D3493:'data'!K3493, data!M3493:'data'!Y3493)&gt;=0, IF(data!L3493&lt;0, FALSE, data!L3493&lt;=95),COUNTA(data!D3493:'data'!Y3493)=22), 1, 0)</f>
        <v>0</v>
      </c>
      <c r="AA3493">
        <f>IF(data!D3493=3, IF(COUNTIFS(data!A:A, data!A3493, data!G:G, "&lt;&gt;2")=0, 1, 0), 0)</f>
        <v>0</v>
      </c>
      <c r="AB3493">
        <f>IF(AND(data!G3493=2, COUNTIFS(data!A:A, data!A3493, data!G:G, 2) = data!D3493), 1, 0)</f>
        <v>0</v>
      </c>
      <c r="AC3493" t="str">
        <f>IF(AB3493=1, data!D3493, "0")</f>
        <v>0</v>
      </c>
    </row>
    <row r="3494" spans="1:29" x14ac:dyDescent="0.25">
      <c r="A3494" s="1">
        <v>380051</v>
      </c>
      <c r="B3494">
        <v>1</v>
      </c>
      <c r="C3494" s="1" t="s">
        <v>3515</v>
      </c>
      <c r="D3494">
        <v>2</v>
      </c>
      <c r="E3494">
        <v>4</v>
      </c>
      <c r="F3494">
        <v>25</v>
      </c>
      <c r="G3494">
        <v>1</v>
      </c>
      <c r="H3494">
        <v>77</v>
      </c>
      <c r="I3494">
        <v>2</v>
      </c>
      <c r="J3494">
        <v>1</v>
      </c>
      <c r="K3494">
        <v>1</v>
      </c>
      <c r="L3494">
        <v>10</v>
      </c>
      <c r="M3494">
        <v>3</v>
      </c>
      <c r="N3494">
        <v>1</v>
      </c>
      <c r="O3494">
        <v>5</v>
      </c>
      <c r="P3494">
        <v>1</v>
      </c>
      <c r="Q3494">
        <v>8.15</v>
      </c>
      <c r="R3494">
        <v>-1</v>
      </c>
      <c r="S3494">
        <v>9</v>
      </c>
      <c r="T3494">
        <v>-1</v>
      </c>
      <c r="U3494">
        <v>-1</v>
      </c>
      <c r="V3494">
        <v>-1</v>
      </c>
      <c r="W3494">
        <v>-1</v>
      </c>
      <c r="X3494">
        <v>1</v>
      </c>
      <c r="Y3494">
        <v>3</v>
      </c>
      <c r="Z3494">
        <f>IF(AND(MIN(data!D3494:'data'!K3494, data!M3494:'data'!Y3494)&gt;=0, IF(data!L3494&lt;0, FALSE, data!L3494&lt;=95),COUNTA(data!D3494:'data'!Y3494)=22), 1, 0)</f>
        <v>0</v>
      </c>
      <c r="AA3494">
        <f>IF(data!D3494=3, IF(COUNTIFS(data!A:A, data!A3494, data!G:G, "&lt;&gt;2")=0, 1, 0), 0)</f>
        <v>0</v>
      </c>
      <c r="AB3494">
        <f>IF(AND(data!G3494=2, COUNTIFS(data!A:A, data!A3494, data!G:G, 2) = data!D3494), 1, 0)</f>
        <v>0</v>
      </c>
      <c r="AC3494" t="str">
        <f>IF(AB3494=1, data!D3494, "0")</f>
        <v>0</v>
      </c>
    </row>
    <row r="3495" spans="1:29" x14ac:dyDescent="0.25">
      <c r="A3495" s="1">
        <v>380051</v>
      </c>
      <c r="B3495">
        <v>2</v>
      </c>
      <c r="C3495" s="1" t="s">
        <v>3516</v>
      </c>
      <c r="D3495">
        <v>2</v>
      </c>
      <c r="E3495">
        <v>4</v>
      </c>
      <c r="F3495">
        <v>25</v>
      </c>
      <c r="G3495">
        <v>2</v>
      </c>
      <c r="H3495">
        <v>78</v>
      </c>
      <c r="I3495">
        <v>2</v>
      </c>
      <c r="J3495">
        <v>1</v>
      </c>
      <c r="K3495">
        <v>7</v>
      </c>
      <c r="L3495">
        <v>10</v>
      </c>
      <c r="M3495">
        <v>2</v>
      </c>
      <c r="N3495">
        <v>1</v>
      </c>
      <c r="O3495">
        <v>5</v>
      </c>
      <c r="P3495">
        <v>1</v>
      </c>
      <c r="Q3495">
        <v>5.8000000000000003E-2</v>
      </c>
      <c r="R3495">
        <v>-1</v>
      </c>
      <c r="S3495">
        <v>-2</v>
      </c>
      <c r="T3495">
        <v>-1</v>
      </c>
      <c r="U3495">
        <v>-1</v>
      </c>
      <c r="V3495">
        <v>-1</v>
      </c>
      <c r="W3495">
        <v>-1</v>
      </c>
      <c r="X3495">
        <v>-2</v>
      </c>
      <c r="Y3495">
        <v>-2</v>
      </c>
      <c r="Z3495">
        <f>IF(AND(MIN(data!D3495:'data'!K3495, data!M3495:'data'!Y3495)&gt;=0, IF(data!L3495&lt;0, FALSE, data!L3495&lt;=95),COUNTA(data!D3495:'data'!Y3495)=22), 1, 0)</f>
        <v>0</v>
      </c>
      <c r="AA3495">
        <f>IF(data!D3495=3, IF(COUNTIFS(data!A:A, data!A3495, data!G:G, "&lt;&gt;2")=0, 1, 0), 0)</f>
        <v>0</v>
      </c>
      <c r="AB3495">
        <f>IF(AND(data!G3495=2, COUNTIFS(data!A:A, data!A3495, data!G:G, 2) = data!D3495), 1, 0)</f>
        <v>0</v>
      </c>
      <c r="AC3495" t="str">
        <f>IF(AB3495=1, data!D3495, "0")</f>
        <v>0</v>
      </c>
    </row>
    <row r="3496" spans="1:29" x14ac:dyDescent="0.25">
      <c r="A3496" s="1">
        <v>380181</v>
      </c>
      <c r="B3496">
        <v>1</v>
      </c>
      <c r="C3496" s="1" t="s">
        <v>3517</v>
      </c>
      <c r="D3496">
        <v>3</v>
      </c>
      <c r="E3496">
        <v>4</v>
      </c>
      <c r="F3496">
        <v>25</v>
      </c>
      <c r="G3496">
        <v>2</v>
      </c>
      <c r="H3496">
        <v>21</v>
      </c>
      <c r="I3496">
        <v>1</v>
      </c>
      <c r="J3496">
        <v>1</v>
      </c>
      <c r="K3496">
        <v>7</v>
      </c>
      <c r="L3496">
        <v>6</v>
      </c>
      <c r="M3496">
        <v>4</v>
      </c>
      <c r="N3496">
        <v>4</v>
      </c>
      <c r="O3496">
        <v>2</v>
      </c>
      <c r="P3496">
        <v>2</v>
      </c>
      <c r="Q3496">
        <v>0.17399999999999999</v>
      </c>
      <c r="R3496">
        <v>4</v>
      </c>
      <c r="S3496">
        <v>5</v>
      </c>
      <c r="T3496">
        <v>155.30000000000001</v>
      </c>
      <c r="U3496">
        <v>49.6</v>
      </c>
      <c r="V3496">
        <v>20.565000000000001</v>
      </c>
      <c r="W3496">
        <v>0.73199999999999998</v>
      </c>
      <c r="X3496">
        <v>1</v>
      </c>
      <c r="Y3496">
        <v>3</v>
      </c>
      <c r="Z3496">
        <f>IF(AND(MIN(data!D3496:'data'!K3496, data!M3496:'data'!Y3496)&gt;=0, IF(data!L3496&lt;0, FALSE, data!L3496&lt;=95),COUNTA(data!D3496:'data'!Y3496)=22), 1, 0)</f>
        <v>1</v>
      </c>
      <c r="AA3496">
        <f>IF(data!D3496=3, IF(COUNTIFS(data!A:A, data!A3496, data!G:G, "&lt;&gt;2")=0, 1, 0), 0)</f>
        <v>0</v>
      </c>
      <c r="AB3496">
        <f>IF(AND(data!G3496=2, COUNTIFS(data!A:A, data!A3496, data!G:G, 2) = data!D3496), 1, 0)</f>
        <v>0</v>
      </c>
      <c r="AC3496" t="str">
        <f>IF(AB3496=1, data!D3496, "0")</f>
        <v>0</v>
      </c>
    </row>
    <row r="3497" spans="1:29" x14ac:dyDescent="0.25">
      <c r="A3497" s="1">
        <v>380181</v>
      </c>
      <c r="B3497">
        <v>2</v>
      </c>
      <c r="C3497" s="1" t="s">
        <v>3518</v>
      </c>
      <c r="D3497">
        <v>3</v>
      </c>
      <c r="E3497">
        <v>4</v>
      </c>
      <c r="F3497">
        <v>25</v>
      </c>
      <c r="G3497">
        <v>1</v>
      </c>
      <c r="H3497">
        <v>4</v>
      </c>
      <c r="I3497">
        <v>-1</v>
      </c>
      <c r="J3497">
        <v>1</v>
      </c>
      <c r="K3497">
        <v>-1</v>
      </c>
      <c r="L3497">
        <v>6</v>
      </c>
      <c r="M3497">
        <v>1</v>
      </c>
      <c r="N3497">
        <v>-1</v>
      </c>
      <c r="O3497">
        <v>-1</v>
      </c>
      <c r="P3497">
        <v>-1</v>
      </c>
      <c r="Q3497">
        <v>-1</v>
      </c>
      <c r="R3497">
        <v>-1</v>
      </c>
      <c r="S3497">
        <v>-2</v>
      </c>
      <c r="T3497">
        <v>100.1</v>
      </c>
      <c r="U3497">
        <v>15.1</v>
      </c>
      <c r="V3497">
        <v>15.07</v>
      </c>
      <c r="W3497">
        <v>-1</v>
      </c>
      <c r="X3497">
        <v>-2</v>
      </c>
      <c r="Y3497">
        <v>-2</v>
      </c>
      <c r="Z3497">
        <f>IF(AND(MIN(data!D3497:'data'!K3497, data!M3497:'data'!Y3497)&gt;=0, IF(data!L3497&lt;0, FALSE, data!L3497&lt;=95),COUNTA(data!D3497:'data'!Y3497)=22), 1, 0)</f>
        <v>0</v>
      </c>
      <c r="AA3497">
        <f>IF(data!D3497=3, IF(COUNTIFS(data!A:A, data!A3497, data!G:G, "&lt;&gt;2")=0, 1, 0), 0)</f>
        <v>0</v>
      </c>
      <c r="AB3497">
        <f>IF(AND(data!G3497=2, COUNTIFS(data!A:A, data!A3497, data!G:G, 2) = data!D3497), 1, 0)</f>
        <v>0</v>
      </c>
      <c r="AC3497" t="str">
        <f>IF(AB3497=1, data!D3497, "0")</f>
        <v>0</v>
      </c>
    </row>
    <row r="3498" spans="1:29" x14ac:dyDescent="0.25">
      <c r="A3498" s="1">
        <v>380181</v>
      </c>
      <c r="B3498">
        <v>3</v>
      </c>
      <c r="C3498" s="1" t="s">
        <v>3519</v>
      </c>
      <c r="D3498">
        <v>3</v>
      </c>
      <c r="E3498">
        <v>4</v>
      </c>
      <c r="F3498">
        <v>25</v>
      </c>
      <c r="G3498">
        <v>1</v>
      </c>
      <c r="H3498">
        <v>2</v>
      </c>
      <c r="I3498">
        <v>-1</v>
      </c>
      <c r="J3498">
        <v>1</v>
      </c>
      <c r="K3498">
        <v>-1</v>
      </c>
      <c r="L3498">
        <v>6</v>
      </c>
      <c r="M3498">
        <v>1</v>
      </c>
      <c r="N3498">
        <v>-1</v>
      </c>
      <c r="O3498">
        <v>-1</v>
      </c>
      <c r="P3498">
        <v>-1</v>
      </c>
      <c r="Q3498">
        <v>-1</v>
      </c>
      <c r="R3498">
        <v>-1</v>
      </c>
      <c r="S3498">
        <v>-2</v>
      </c>
      <c r="T3498">
        <v>86.2</v>
      </c>
      <c r="U3498">
        <v>10.7</v>
      </c>
      <c r="V3498">
        <v>14.4</v>
      </c>
      <c r="W3498">
        <v>-1</v>
      </c>
      <c r="X3498">
        <v>-2</v>
      </c>
      <c r="Y3498">
        <v>-2</v>
      </c>
      <c r="Z3498">
        <f>IF(AND(MIN(data!D3498:'data'!K3498, data!M3498:'data'!Y3498)&gt;=0, IF(data!L3498&lt;0, FALSE, data!L3498&lt;=95),COUNTA(data!D3498:'data'!Y3498)=22), 1, 0)</f>
        <v>0</v>
      </c>
      <c r="AA3498">
        <f>IF(data!D3498=3, IF(COUNTIFS(data!A:A, data!A3498, data!G:G, "&lt;&gt;2")=0, 1, 0), 0)</f>
        <v>0</v>
      </c>
      <c r="AB3498">
        <f>IF(AND(data!G3498=2, COUNTIFS(data!A:A, data!A3498, data!G:G, 2) = data!D3498), 1, 0)</f>
        <v>0</v>
      </c>
      <c r="AC3498" t="str">
        <f>IF(AB3498=1, data!D3498, "0")</f>
        <v>0</v>
      </c>
    </row>
    <row r="3499" spans="1:29" x14ac:dyDescent="0.25">
      <c r="A3499" s="1">
        <v>380371</v>
      </c>
      <c r="B3499">
        <v>1</v>
      </c>
      <c r="C3499" s="1" t="s">
        <v>3520</v>
      </c>
      <c r="D3499">
        <v>4</v>
      </c>
      <c r="E3499">
        <v>4</v>
      </c>
      <c r="F3499">
        <v>25</v>
      </c>
      <c r="G3499">
        <v>2</v>
      </c>
      <c r="H3499">
        <v>20</v>
      </c>
      <c r="I3499">
        <v>6</v>
      </c>
      <c r="J3499">
        <v>1</v>
      </c>
      <c r="K3499">
        <v>7</v>
      </c>
      <c r="L3499">
        <v>6</v>
      </c>
      <c r="M3499">
        <v>2</v>
      </c>
      <c r="N3499">
        <v>1</v>
      </c>
      <c r="O3499">
        <v>5</v>
      </c>
      <c r="P3499">
        <v>2</v>
      </c>
      <c r="Q3499">
        <v>0</v>
      </c>
      <c r="R3499">
        <v>1</v>
      </c>
      <c r="S3499">
        <v>1</v>
      </c>
      <c r="T3499">
        <v>157.69999999999999</v>
      </c>
      <c r="U3499">
        <v>48.3</v>
      </c>
      <c r="V3499">
        <v>19.422000000000001</v>
      </c>
      <c r="W3499">
        <v>0.75900000000000001</v>
      </c>
      <c r="X3499">
        <v>3</v>
      </c>
      <c r="Y3499">
        <v>2</v>
      </c>
      <c r="Z3499">
        <f>IF(AND(MIN(data!D3499:'data'!K3499, data!M3499:'data'!Y3499)&gt;=0, IF(data!L3499&lt;0, FALSE, data!L3499&lt;=95),COUNTA(data!D3499:'data'!Y3499)=22), 1, 0)</f>
        <v>1</v>
      </c>
      <c r="AA3499">
        <f>IF(data!D3499=3, IF(COUNTIFS(data!A:A, data!A3499, data!G:G, "&lt;&gt;2")=0, 1, 0), 0)</f>
        <v>0</v>
      </c>
      <c r="AB3499">
        <f>IF(AND(data!G3499=2, COUNTIFS(data!A:A, data!A3499, data!G:G, 2) = data!D3499), 1, 0)</f>
        <v>0</v>
      </c>
      <c r="AC3499" t="str">
        <f>IF(AB3499=1, data!D3499, "0")</f>
        <v>0</v>
      </c>
    </row>
    <row r="3500" spans="1:29" x14ac:dyDescent="0.25">
      <c r="A3500" s="1">
        <v>380371</v>
      </c>
      <c r="B3500">
        <v>2</v>
      </c>
      <c r="C3500" s="1" t="s">
        <v>3521</v>
      </c>
      <c r="D3500">
        <v>4</v>
      </c>
      <c r="E3500">
        <v>4</v>
      </c>
      <c r="F3500">
        <v>25</v>
      </c>
      <c r="G3500">
        <v>1</v>
      </c>
      <c r="H3500">
        <v>24</v>
      </c>
      <c r="I3500">
        <v>6</v>
      </c>
      <c r="J3500">
        <v>1</v>
      </c>
      <c r="K3500">
        <v>6</v>
      </c>
      <c r="L3500">
        <v>6</v>
      </c>
      <c r="M3500">
        <v>2</v>
      </c>
      <c r="N3500">
        <v>4</v>
      </c>
      <c r="O3500">
        <v>3</v>
      </c>
      <c r="P3500">
        <v>1</v>
      </c>
      <c r="Q3500">
        <v>23.39</v>
      </c>
      <c r="R3500">
        <v>4</v>
      </c>
      <c r="S3500">
        <v>3</v>
      </c>
      <c r="T3500">
        <v>169.8</v>
      </c>
      <c r="U3500">
        <v>59.8</v>
      </c>
      <c r="V3500">
        <v>20.741</v>
      </c>
      <c r="W3500">
        <v>0.83299999999999996</v>
      </c>
      <c r="X3500">
        <v>-8</v>
      </c>
      <c r="Y3500">
        <v>2</v>
      </c>
      <c r="Z3500">
        <f>IF(AND(MIN(data!D3500:'data'!K3500, data!M3500:'data'!Y3500)&gt;=0, IF(data!L3500&lt;0, FALSE, data!L3500&lt;=95),COUNTA(data!D3500:'data'!Y3500)=22), 1, 0)</f>
        <v>0</v>
      </c>
      <c r="AA3500">
        <f>IF(data!D3500=3, IF(COUNTIFS(data!A:A, data!A3500, data!G:G, "&lt;&gt;2")=0, 1, 0), 0)</f>
        <v>0</v>
      </c>
      <c r="AB3500">
        <f>IF(AND(data!G3500=2, COUNTIFS(data!A:A, data!A3500, data!G:G, 2) = data!D3500), 1, 0)</f>
        <v>0</v>
      </c>
      <c r="AC3500" t="str">
        <f>IF(AB3500=1, data!D3500, "0")</f>
        <v>0</v>
      </c>
    </row>
    <row r="3501" spans="1:29" x14ac:dyDescent="0.25">
      <c r="A3501" s="1">
        <v>380371</v>
      </c>
      <c r="B3501">
        <v>3</v>
      </c>
      <c r="C3501" s="1" t="s">
        <v>3522</v>
      </c>
      <c r="D3501">
        <v>4</v>
      </c>
      <c r="E3501">
        <v>4</v>
      </c>
      <c r="F3501">
        <v>25</v>
      </c>
      <c r="G3501">
        <v>1</v>
      </c>
      <c r="H3501">
        <v>3</v>
      </c>
      <c r="I3501">
        <v>-1</v>
      </c>
      <c r="J3501">
        <v>1</v>
      </c>
      <c r="K3501">
        <v>-1</v>
      </c>
      <c r="L3501">
        <v>6</v>
      </c>
      <c r="M3501">
        <v>2</v>
      </c>
      <c r="N3501">
        <v>-1</v>
      </c>
      <c r="O3501">
        <v>-1</v>
      </c>
      <c r="P3501">
        <v>-1</v>
      </c>
      <c r="Q3501">
        <v>-1</v>
      </c>
      <c r="R3501">
        <v>-1</v>
      </c>
      <c r="S3501">
        <v>-2</v>
      </c>
      <c r="T3501">
        <v>101.4</v>
      </c>
      <c r="U3501">
        <v>17.5</v>
      </c>
      <c r="V3501">
        <v>17.02</v>
      </c>
      <c r="W3501">
        <v>-1</v>
      </c>
      <c r="X3501">
        <v>-2</v>
      </c>
      <c r="Y3501">
        <v>-2</v>
      </c>
      <c r="Z3501">
        <f>IF(AND(MIN(data!D3501:'data'!K3501, data!M3501:'data'!Y3501)&gt;=0, IF(data!L3501&lt;0, FALSE, data!L3501&lt;=95),COUNTA(data!D3501:'data'!Y3501)=22), 1, 0)</f>
        <v>0</v>
      </c>
      <c r="AA3501">
        <f>IF(data!D3501=3, IF(COUNTIFS(data!A:A, data!A3501, data!G:G, "&lt;&gt;2")=0, 1, 0), 0)</f>
        <v>0</v>
      </c>
      <c r="AB3501">
        <f>IF(AND(data!G3501=2, COUNTIFS(data!A:A, data!A3501, data!G:G, 2) = data!D3501), 1, 0)</f>
        <v>0</v>
      </c>
      <c r="AC3501" t="str">
        <f>IF(AB3501=1, data!D3501, "0")</f>
        <v>0</v>
      </c>
    </row>
    <row r="3502" spans="1:29" x14ac:dyDescent="0.25">
      <c r="A3502" s="1">
        <v>380371</v>
      </c>
      <c r="B3502">
        <v>4</v>
      </c>
      <c r="C3502" s="1" t="s">
        <v>3523</v>
      </c>
      <c r="D3502">
        <v>4</v>
      </c>
      <c r="E3502">
        <v>4</v>
      </c>
      <c r="F3502">
        <v>25</v>
      </c>
      <c r="G3502">
        <v>1</v>
      </c>
      <c r="H3502">
        <v>2</v>
      </c>
      <c r="I3502">
        <v>-1</v>
      </c>
      <c r="J3502">
        <v>1</v>
      </c>
      <c r="K3502">
        <v>-1</v>
      </c>
      <c r="L3502">
        <v>6</v>
      </c>
      <c r="M3502">
        <v>2</v>
      </c>
      <c r="N3502">
        <v>-1</v>
      </c>
      <c r="O3502">
        <v>-1</v>
      </c>
      <c r="P3502">
        <v>-1</v>
      </c>
      <c r="Q3502">
        <v>-1</v>
      </c>
      <c r="R3502">
        <v>-1</v>
      </c>
      <c r="S3502">
        <v>-2</v>
      </c>
      <c r="T3502">
        <v>92.4</v>
      </c>
      <c r="U3502">
        <v>13.7</v>
      </c>
      <c r="V3502">
        <v>16.045999999999999</v>
      </c>
      <c r="W3502">
        <v>-1</v>
      </c>
      <c r="X3502">
        <v>-2</v>
      </c>
      <c r="Y3502">
        <v>-2</v>
      </c>
      <c r="Z3502">
        <f>IF(AND(MIN(data!D3502:'data'!K3502, data!M3502:'data'!Y3502)&gt;=0, IF(data!L3502&lt;0, FALSE, data!L3502&lt;=95),COUNTA(data!D3502:'data'!Y3502)=22), 1, 0)</f>
        <v>0</v>
      </c>
      <c r="AA3502">
        <f>IF(data!D3502=3, IF(COUNTIFS(data!A:A, data!A3502, data!G:G, "&lt;&gt;2")=0, 1, 0), 0)</f>
        <v>0</v>
      </c>
      <c r="AB3502">
        <f>IF(AND(data!G3502=2, COUNTIFS(data!A:A, data!A3502, data!G:G, 2) = data!D3502), 1, 0)</f>
        <v>0</v>
      </c>
      <c r="AC3502" t="str">
        <f>IF(AB3502=1, data!D3502, "0")</f>
        <v>0</v>
      </c>
    </row>
    <row r="3503" spans="1:29" x14ac:dyDescent="0.25">
      <c r="A3503" s="1">
        <v>381051</v>
      </c>
      <c r="B3503">
        <v>1</v>
      </c>
      <c r="C3503" s="1" t="s">
        <v>3524</v>
      </c>
      <c r="D3503">
        <v>1</v>
      </c>
      <c r="E3503">
        <v>8</v>
      </c>
      <c r="F3503">
        <v>19</v>
      </c>
      <c r="G3503">
        <v>1</v>
      </c>
      <c r="H3503">
        <v>73</v>
      </c>
      <c r="I3503">
        <v>4</v>
      </c>
      <c r="J3503">
        <v>1</v>
      </c>
      <c r="K3503">
        <v>7</v>
      </c>
      <c r="L3503">
        <v>6</v>
      </c>
      <c r="M3503">
        <v>1</v>
      </c>
      <c r="N3503">
        <v>4</v>
      </c>
      <c r="O3503">
        <v>1</v>
      </c>
      <c r="P3503">
        <v>1</v>
      </c>
      <c r="Q3503">
        <v>14</v>
      </c>
      <c r="R3503">
        <v>-1</v>
      </c>
      <c r="S3503">
        <v>1</v>
      </c>
      <c r="T3503">
        <v>154.6</v>
      </c>
      <c r="U3503">
        <v>84.4</v>
      </c>
      <c r="V3503">
        <v>35.311999999999998</v>
      </c>
      <c r="W3503">
        <v>-1</v>
      </c>
      <c r="X3503">
        <v>2</v>
      </c>
      <c r="Y3503">
        <v>1</v>
      </c>
      <c r="Z3503">
        <f>IF(AND(MIN(data!D3503:'data'!K3503, data!M3503:'data'!Y3503)&gt;=0, IF(data!L3503&lt;0, FALSE, data!L3503&lt;=95),COUNTA(data!D3503:'data'!Y3503)=22), 1, 0)</f>
        <v>0</v>
      </c>
      <c r="AA3503">
        <f>IF(data!D3503=3, IF(COUNTIFS(data!A:A, data!A3503, data!G:G, "&lt;&gt;2")=0, 1, 0), 0)</f>
        <v>0</v>
      </c>
      <c r="AB3503">
        <f>IF(AND(data!G3503=2, COUNTIFS(data!A:A, data!A3503, data!G:G, 2) = data!D3503), 1, 0)</f>
        <v>0</v>
      </c>
      <c r="AC3503" t="str">
        <f>IF(AB3503=1, data!D3503, "0")</f>
        <v>0</v>
      </c>
    </row>
    <row r="3504" spans="1:29" x14ac:dyDescent="0.25">
      <c r="A3504" s="1">
        <v>381201</v>
      </c>
      <c r="B3504">
        <v>1</v>
      </c>
      <c r="C3504" s="1" t="s">
        <v>3525</v>
      </c>
      <c r="D3504">
        <v>2</v>
      </c>
      <c r="E3504">
        <v>8</v>
      </c>
      <c r="F3504">
        <v>19</v>
      </c>
      <c r="G3504">
        <v>1</v>
      </c>
      <c r="H3504">
        <v>47</v>
      </c>
      <c r="I3504">
        <v>6</v>
      </c>
      <c r="J3504">
        <v>1</v>
      </c>
      <c r="K3504">
        <v>4</v>
      </c>
      <c r="L3504">
        <v>11</v>
      </c>
      <c r="M3504">
        <v>3</v>
      </c>
      <c r="N3504">
        <v>1</v>
      </c>
      <c r="O3504">
        <v>5</v>
      </c>
      <c r="P3504">
        <v>1</v>
      </c>
      <c r="Q3504">
        <v>17.172999999999998</v>
      </c>
      <c r="R3504">
        <v>-1</v>
      </c>
      <c r="S3504">
        <v>2</v>
      </c>
      <c r="T3504">
        <v>183</v>
      </c>
      <c r="U3504">
        <v>80.3</v>
      </c>
      <c r="V3504">
        <v>23.978000000000002</v>
      </c>
      <c r="W3504">
        <v>0.876</v>
      </c>
      <c r="X3504">
        <v>1</v>
      </c>
      <c r="Y3504">
        <v>1</v>
      </c>
      <c r="Z3504">
        <f>IF(AND(MIN(data!D3504:'data'!K3504, data!M3504:'data'!Y3504)&gt;=0, IF(data!L3504&lt;0, FALSE, data!L3504&lt;=95),COUNTA(data!D3504:'data'!Y3504)=22), 1, 0)</f>
        <v>0</v>
      </c>
      <c r="AA3504">
        <f>IF(data!D3504=3, IF(COUNTIFS(data!A:A, data!A3504, data!G:G, "&lt;&gt;2")=0, 1, 0), 0)</f>
        <v>0</v>
      </c>
      <c r="AB3504">
        <f>IF(AND(data!G3504=2, COUNTIFS(data!A:A, data!A3504, data!G:G, 2) = data!D3504), 1, 0)</f>
        <v>0</v>
      </c>
      <c r="AC3504" t="str">
        <f>IF(AB3504=1, data!D3504, "0")</f>
        <v>0</v>
      </c>
    </row>
    <row r="3505" spans="1:29" x14ac:dyDescent="0.25">
      <c r="A3505" s="1">
        <v>381201</v>
      </c>
      <c r="B3505">
        <v>2</v>
      </c>
      <c r="C3505" s="1" t="s">
        <v>3526</v>
      </c>
      <c r="D3505">
        <v>2</v>
      </c>
      <c r="E3505">
        <v>8</v>
      </c>
      <c r="F3505">
        <v>19</v>
      </c>
      <c r="G3505">
        <v>2</v>
      </c>
      <c r="H3505">
        <v>46</v>
      </c>
      <c r="I3505">
        <v>6</v>
      </c>
      <c r="J3505">
        <v>1</v>
      </c>
      <c r="K3505">
        <v>1</v>
      </c>
      <c r="L3505">
        <v>11</v>
      </c>
      <c r="M3505">
        <v>3</v>
      </c>
      <c r="N3505">
        <v>2</v>
      </c>
      <c r="O3505">
        <v>5</v>
      </c>
      <c r="P3505">
        <v>1</v>
      </c>
      <c r="Q3505">
        <v>17.143999999999998</v>
      </c>
      <c r="R3505">
        <v>-1</v>
      </c>
      <c r="S3505">
        <v>0</v>
      </c>
      <c r="T3505">
        <v>161.6</v>
      </c>
      <c r="U3505">
        <v>79.3</v>
      </c>
      <c r="V3505">
        <v>30.366</v>
      </c>
      <c r="W3505">
        <v>0.80200000000000005</v>
      </c>
      <c r="X3505">
        <v>2</v>
      </c>
      <c r="Y3505">
        <v>1</v>
      </c>
      <c r="Z3505">
        <f>IF(AND(MIN(data!D3505:'data'!K3505, data!M3505:'data'!Y3505)&gt;=0, IF(data!L3505&lt;0, FALSE, data!L3505&lt;=95),COUNTA(data!D3505:'data'!Y3505)=22), 1, 0)</f>
        <v>0</v>
      </c>
      <c r="AA3505">
        <f>IF(data!D3505=3, IF(COUNTIFS(data!A:A, data!A3505, data!G:G, "&lt;&gt;2")=0, 1, 0), 0)</f>
        <v>0</v>
      </c>
      <c r="AB3505">
        <f>IF(AND(data!G3505=2, COUNTIFS(data!A:A, data!A3505, data!G:G, 2) = data!D3505), 1, 0)</f>
        <v>0</v>
      </c>
      <c r="AC3505" t="str">
        <f>IF(AB3505=1, data!D3505, "0")</f>
        <v>0</v>
      </c>
    </row>
    <row r="3506" spans="1:29" x14ac:dyDescent="0.25">
      <c r="A3506" s="1">
        <v>381251</v>
      </c>
      <c r="B3506">
        <v>1</v>
      </c>
      <c r="C3506" s="1" t="s">
        <v>3527</v>
      </c>
      <c r="D3506">
        <v>3</v>
      </c>
      <c r="E3506">
        <v>8</v>
      </c>
      <c r="F3506">
        <v>19</v>
      </c>
      <c r="G3506">
        <v>1</v>
      </c>
      <c r="H3506">
        <v>64</v>
      </c>
      <c r="I3506">
        <v>2</v>
      </c>
      <c r="J3506">
        <v>1</v>
      </c>
      <c r="K3506">
        <v>1</v>
      </c>
      <c r="L3506">
        <v>19</v>
      </c>
      <c r="M3506">
        <v>2</v>
      </c>
      <c r="N3506">
        <v>3</v>
      </c>
      <c r="O3506">
        <v>5</v>
      </c>
      <c r="P3506">
        <v>1</v>
      </c>
      <c r="Q3506">
        <v>21.72</v>
      </c>
      <c r="R3506">
        <v>-1</v>
      </c>
      <c r="S3506">
        <v>0</v>
      </c>
      <c r="T3506">
        <v>175.4</v>
      </c>
      <c r="U3506">
        <v>77.8</v>
      </c>
      <c r="V3506">
        <v>25.288</v>
      </c>
      <c r="W3506">
        <v>0.874</v>
      </c>
      <c r="X3506">
        <v>1</v>
      </c>
      <c r="Y3506">
        <v>1</v>
      </c>
      <c r="Z3506">
        <f>IF(AND(MIN(data!D3506:'data'!K3506, data!M3506:'data'!Y3506)&gt;=0, IF(data!L3506&lt;0, FALSE, data!L3506&lt;=95),COUNTA(data!D3506:'data'!Y3506)=22), 1, 0)</f>
        <v>0</v>
      </c>
      <c r="AA3506">
        <f>IF(data!D3506=3, IF(COUNTIFS(data!A:A, data!A3506, data!G:G, "&lt;&gt;2")=0, 1, 0), 0)</f>
        <v>0</v>
      </c>
      <c r="AB3506">
        <f>IF(AND(data!G3506=2, COUNTIFS(data!A:A, data!A3506, data!G:G, 2) = data!D3506), 1, 0)</f>
        <v>0</v>
      </c>
      <c r="AC3506" t="str">
        <f>IF(AB3506=1, data!D3506, "0")</f>
        <v>0</v>
      </c>
    </row>
    <row r="3507" spans="1:29" x14ac:dyDescent="0.25">
      <c r="A3507" s="1">
        <v>381251</v>
      </c>
      <c r="B3507">
        <v>2</v>
      </c>
      <c r="C3507" s="1" t="s">
        <v>3528</v>
      </c>
      <c r="D3507">
        <v>3</v>
      </c>
      <c r="E3507">
        <v>8</v>
      </c>
      <c r="F3507">
        <v>19</v>
      </c>
      <c r="G3507">
        <v>2</v>
      </c>
      <c r="H3507">
        <v>49</v>
      </c>
      <c r="I3507">
        <v>2</v>
      </c>
      <c r="J3507">
        <v>1</v>
      </c>
      <c r="K3507">
        <v>4</v>
      </c>
      <c r="L3507">
        <v>19</v>
      </c>
      <c r="M3507">
        <v>2</v>
      </c>
      <c r="N3507">
        <v>3</v>
      </c>
      <c r="O3507">
        <v>5</v>
      </c>
      <c r="P3507">
        <v>1</v>
      </c>
      <c r="Q3507">
        <v>16.933</v>
      </c>
      <c r="R3507">
        <v>-1</v>
      </c>
      <c r="S3507">
        <v>0</v>
      </c>
      <c r="T3507">
        <v>158.4</v>
      </c>
      <c r="U3507">
        <v>59.3</v>
      </c>
      <c r="V3507">
        <v>23.634</v>
      </c>
      <c r="W3507">
        <v>0.79400000000000004</v>
      </c>
      <c r="X3507">
        <v>2</v>
      </c>
      <c r="Y3507">
        <v>1</v>
      </c>
      <c r="Z3507">
        <f>IF(AND(MIN(data!D3507:'data'!K3507, data!M3507:'data'!Y3507)&gt;=0, IF(data!L3507&lt;0, FALSE, data!L3507&lt;=95),COUNTA(data!D3507:'data'!Y3507)=22), 1, 0)</f>
        <v>0</v>
      </c>
      <c r="AA3507">
        <f>IF(data!D3507=3, IF(COUNTIFS(data!A:A, data!A3507, data!G:G, "&lt;&gt;2")=0, 1, 0), 0)</f>
        <v>0</v>
      </c>
      <c r="AB3507">
        <f>IF(AND(data!G3507=2, COUNTIFS(data!A:A, data!A3507, data!G:G, 2) = data!D3507), 1, 0)</f>
        <v>0</v>
      </c>
      <c r="AC3507" t="str">
        <f>IF(AB3507=1, data!D3507, "0")</f>
        <v>0</v>
      </c>
    </row>
    <row r="3508" spans="1:29" x14ac:dyDescent="0.25">
      <c r="A3508" s="1">
        <v>381251</v>
      </c>
      <c r="B3508">
        <v>3</v>
      </c>
      <c r="C3508" s="1" t="s">
        <v>3529</v>
      </c>
      <c r="D3508">
        <v>3</v>
      </c>
      <c r="E3508">
        <v>8</v>
      </c>
      <c r="F3508">
        <v>19</v>
      </c>
      <c r="G3508">
        <v>2</v>
      </c>
      <c r="H3508">
        <v>10</v>
      </c>
      <c r="I3508">
        <v>-1</v>
      </c>
      <c r="J3508">
        <v>1</v>
      </c>
      <c r="K3508">
        <v>-1</v>
      </c>
      <c r="L3508">
        <v>19</v>
      </c>
      <c r="M3508">
        <v>1</v>
      </c>
      <c r="N3508">
        <v>-1</v>
      </c>
      <c r="O3508">
        <v>-1</v>
      </c>
      <c r="P3508">
        <v>-1</v>
      </c>
      <c r="Q3508">
        <v>-1</v>
      </c>
      <c r="R3508">
        <v>-1</v>
      </c>
      <c r="S3508">
        <v>-2</v>
      </c>
      <c r="T3508">
        <v>137.4</v>
      </c>
      <c r="U3508">
        <v>29.9</v>
      </c>
      <c r="V3508">
        <v>15.837999999999999</v>
      </c>
      <c r="W3508">
        <v>-1</v>
      </c>
      <c r="X3508">
        <v>1</v>
      </c>
      <c r="Y3508">
        <v>1</v>
      </c>
      <c r="Z3508">
        <f>IF(AND(MIN(data!D3508:'data'!K3508, data!M3508:'data'!Y3508)&gt;=0, IF(data!L3508&lt;0, FALSE, data!L3508&lt;=95),COUNTA(data!D3508:'data'!Y3508)=22), 1, 0)</f>
        <v>0</v>
      </c>
      <c r="AA3508">
        <f>IF(data!D3508=3, IF(COUNTIFS(data!A:A, data!A3508, data!G:G, "&lt;&gt;2")=0, 1, 0), 0)</f>
        <v>0</v>
      </c>
      <c r="AB3508">
        <f>IF(AND(data!G3508=2, COUNTIFS(data!A:A, data!A3508, data!G:G, 2) = data!D3508), 1, 0)</f>
        <v>0</v>
      </c>
      <c r="AC3508" t="str">
        <f>IF(AB3508=1, data!D3508, "0")</f>
        <v>0</v>
      </c>
    </row>
    <row r="3509" spans="1:29" x14ac:dyDescent="0.25">
      <c r="A3509" s="1">
        <v>381351</v>
      </c>
      <c r="B3509">
        <v>1</v>
      </c>
      <c r="C3509" s="1" t="s">
        <v>3530</v>
      </c>
      <c r="D3509">
        <v>1</v>
      </c>
      <c r="E3509">
        <v>8</v>
      </c>
      <c r="F3509">
        <v>19</v>
      </c>
      <c r="G3509">
        <v>2</v>
      </c>
      <c r="H3509">
        <v>59</v>
      </c>
      <c r="I3509">
        <v>5</v>
      </c>
      <c r="J3509">
        <v>1</v>
      </c>
      <c r="K3509">
        <v>2</v>
      </c>
      <c r="L3509">
        <v>8</v>
      </c>
      <c r="M3509">
        <v>2</v>
      </c>
      <c r="N3509">
        <v>1</v>
      </c>
      <c r="O3509">
        <v>5</v>
      </c>
      <c r="P3509">
        <v>1</v>
      </c>
      <c r="Q3509">
        <v>10.605</v>
      </c>
      <c r="R3509">
        <v>-1</v>
      </c>
      <c r="S3509">
        <v>0</v>
      </c>
      <c r="T3509">
        <v>158.6</v>
      </c>
      <c r="U3509">
        <v>56.1</v>
      </c>
      <c r="V3509">
        <v>22.303000000000001</v>
      </c>
      <c r="W3509">
        <v>0.872</v>
      </c>
      <c r="X3509">
        <v>1</v>
      </c>
      <c r="Y3509">
        <v>3</v>
      </c>
      <c r="Z3509">
        <f>IF(AND(MIN(data!D3509:'data'!K3509, data!M3509:'data'!Y3509)&gt;=0, IF(data!L3509&lt;0, FALSE, data!L3509&lt;=95),COUNTA(data!D3509:'data'!Y3509)=22), 1, 0)</f>
        <v>0</v>
      </c>
      <c r="AA3509">
        <f>IF(data!D3509=3, IF(COUNTIFS(data!A:A, data!A3509, data!G:G, "&lt;&gt;2")=0, 1, 0), 0)</f>
        <v>0</v>
      </c>
      <c r="AB3509">
        <f>IF(AND(data!G3509=2, COUNTIFS(data!A:A, data!A3509, data!G:G, 2) = data!D3509), 1, 0)</f>
        <v>1</v>
      </c>
      <c r="AC3509">
        <f>IF(AB3509=1, data!D3509, "0")</f>
        <v>1</v>
      </c>
    </row>
    <row r="3510" spans="1:29" x14ac:dyDescent="0.25">
      <c r="A3510" s="1">
        <v>381371</v>
      </c>
      <c r="B3510">
        <v>1</v>
      </c>
      <c r="C3510" s="1" t="s">
        <v>3531</v>
      </c>
      <c r="D3510">
        <v>2</v>
      </c>
      <c r="E3510">
        <v>8</v>
      </c>
      <c r="F3510">
        <v>19</v>
      </c>
      <c r="G3510">
        <v>1</v>
      </c>
      <c r="H3510">
        <v>44</v>
      </c>
      <c r="I3510">
        <v>4</v>
      </c>
      <c r="J3510">
        <v>1</v>
      </c>
      <c r="K3510">
        <v>3</v>
      </c>
      <c r="L3510">
        <v>9</v>
      </c>
      <c r="M3510">
        <v>2</v>
      </c>
      <c r="N3510">
        <v>4</v>
      </c>
      <c r="O3510">
        <v>3</v>
      </c>
      <c r="P3510">
        <v>1</v>
      </c>
      <c r="Q3510">
        <v>74.528999999999996</v>
      </c>
      <c r="R3510">
        <v>-1</v>
      </c>
      <c r="S3510">
        <v>0</v>
      </c>
      <c r="T3510">
        <v>169.8</v>
      </c>
      <c r="U3510">
        <v>51.6</v>
      </c>
      <c r="V3510">
        <v>17.896999999999998</v>
      </c>
      <c r="W3510">
        <v>0.90200000000000002</v>
      </c>
      <c r="X3510">
        <v>1</v>
      </c>
      <c r="Y3510">
        <v>3</v>
      </c>
      <c r="Z3510">
        <f>IF(AND(MIN(data!D3510:'data'!K3510, data!M3510:'data'!Y3510)&gt;=0, IF(data!L3510&lt;0, FALSE, data!L3510&lt;=95),COUNTA(data!D3510:'data'!Y3510)=22), 1, 0)</f>
        <v>0</v>
      </c>
      <c r="AA3510">
        <f>IF(data!D3510=3, IF(COUNTIFS(data!A:A, data!A3510, data!G:G, "&lt;&gt;2")=0, 1, 0), 0)</f>
        <v>0</v>
      </c>
      <c r="AB3510">
        <f>IF(AND(data!G3510=2, COUNTIFS(data!A:A, data!A3510, data!G:G, 2) = data!D3510), 1, 0)</f>
        <v>0</v>
      </c>
      <c r="AC3510" t="str">
        <f>IF(AB3510=1, data!D3510, "0")</f>
        <v>0</v>
      </c>
    </row>
    <row r="3511" spans="1:29" x14ac:dyDescent="0.25">
      <c r="A3511" s="1">
        <v>381371</v>
      </c>
      <c r="B3511">
        <v>2</v>
      </c>
      <c r="C3511" s="1" t="s">
        <v>3532</v>
      </c>
      <c r="D3511">
        <v>2</v>
      </c>
      <c r="E3511">
        <v>8</v>
      </c>
      <c r="F3511">
        <v>19</v>
      </c>
      <c r="G3511">
        <v>1</v>
      </c>
      <c r="H3511">
        <v>52</v>
      </c>
      <c r="I3511">
        <v>1</v>
      </c>
      <c r="J3511">
        <v>1</v>
      </c>
      <c r="K3511">
        <v>4</v>
      </c>
      <c r="L3511">
        <v>9</v>
      </c>
      <c r="M3511">
        <v>3</v>
      </c>
      <c r="N3511">
        <v>4</v>
      </c>
      <c r="O3511">
        <v>3</v>
      </c>
      <c r="P3511">
        <v>1</v>
      </c>
      <c r="Q3511">
        <v>98.903999999999996</v>
      </c>
      <c r="R3511">
        <v>-1</v>
      </c>
      <c r="S3511">
        <v>0</v>
      </c>
      <c r="T3511">
        <v>165.2</v>
      </c>
      <c r="U3511">
        <v>72.400000000000006</v>
      </c>
      <c r="V3511">
        <v>26.529</v>
      </c>
      <c r="W3511">
        <v>1.03</v>
      </c>
      <c r="X3511">
        <v>1</v>
      </c>
      <c r="Y3511">
        <v>3</v>
      </c>
      <c r="Z3511">
        <f>IF(AND(MIN(data!D3511:'data'!K3511, data!M3511:'data'!Y3511)&gt;=0, IF(data!L3511&lt;0, FALSE, data!L3511&lt;=95),COUNTA(data!D3511:'data'!Y3511)=22), 1, 0)</f>
        <v>0</v>
      </c>
      <c r="AA3511">
        <f>IF(data!D3511=3, IF(COUNTIFS(data!A:A, data!A3511, data!G:G, "&lt;&gt;2")=0, 1, 0), 0)</f>
        <v>0</v>
      </c>
      <c r="AB3511">
        <f>IF(AND(data!G3511=2, COUNTIFS(data!A:A, data!A3511, data!G:G, 2) = data!D3511), 1, 0)</f>
        <v>0</v>
      </c>
      <c r="AC3511" t="str">
        <f>IF(AB3511=1, data!D3511, "0")</f>
        <v>0</v>
      </c>
    </row>
    <row r="3512" spans="1:29" x14ac:dyDescent="0.25">
      <c r="A3512" s="1">
        <v>382051</v>
      </c>
      <c r="B3512">
        <v>1</v>
      </c>
      <c r="C3512" s="1" t="s">
        <v>3533</v>
      </c>
      <c r="D3512">
        <v>2</v>
      </c>
      <c r="E3512">
        <v>7</v>
      </c>
      <c r="F3512">
        <v>4</v>
      </c>
      <c r="G3512">
        <v>1</v>
      </c>
      <c r="H3512">
        <v>81</v>
      </c>
      <c r="I3512">
        <v>2</v>
      </c>
      <c r="J3512">
        <v>5</v>
      </c>
      <c r="K3512">
        <v>1</v>
      </c>
      <c r="L3512">
        <v>11</v>
      </c>
      <c r="M3512">
        <v>3</v>
      </c>
      <c r="N3512">
        <v>3</v>
      </c>
      <c r="O3512">
        <v>5</v>
      </c>
      <c r="P3512">
        <v>1</v>
      </c>
      <c r="Q3512">
        <v>31.114999999999998</v>
      </c>
      <c r="R3512">
        <v>-1</v>
      </c>
      <c r="S3512">
        <v>11</v>
      </c>
      <c r="T3512">
        <v>167.6</v>
      </c>
      <c r="U3512">
        <v>78.2</v>
      </c>
      <c r="V3512">
        <v>27.838999999999999</v>
      </c>
      <c r="W3512">
        <v>0.99099999999999999</v>
      </c>
      <c r="X3512">
        <v>2</v>
      </c>
      <c r="Y3512">
        <v>1</v>
      </c>
      <c r="Z3512">
        <f>IF(AND(MIN(data!D3512:'data'!K3512, data!M3512:'data'!Y3512)&gt;=0, IF(data!L3512&lt;0, FALSE, data!L3512&lt;=95),COUNTA(data!D3512:'data'!Y3512)=22), 1, 0)</f>
        <v>0</v>
      </c>
      <c r="AA3512">
        <f>IF(data!D3512=3, IF(COUNTIFS(data!A:A, data!A3512, data!G:G, "&lt;&gt;2")=0, 1, 0), 0)</f>
        <v>0</v>
      </c>
      <c r="AB3512">
        <f>IF(AND(data!G3512=2, COUNTIFS(data!A:A, data!A3512, data!G:G, 2) = data!D3512), 1, 0)</f>
        <v>0</v>
      </c>
      <c r="AC3512" t="str">
        <f>IF(AB3512=1, data!D3512, "0")</f>
        <v>0</v>
      </c>
    </row>
    <row r="3513" spans="1:29" x14ac:dyDescent="0.25">
      <c r="A3513" s="1">
        <v>382051</v>
      </c>
      <c r="B3513">
        <v>2</v>
      </c>
      <c r="C3513" s="1" t="s">
        <v>3534</v>
      </c>
      <c r="D3513">
        <v>2</v>
      </c>
      <c r="E3513">
        <v>7</v>
      </c>
      <c r="F3513">
        <v>4</v>
      </c>
      <c r="G3513">
        <v>2</v>
      </c>
      <c r="H3513">
        <v>69</v>
      </c>
      <c r="I3513">
        <v>2</v>
      </c>
      <c r="J3513">
        <v>5</v>
      </c>
      <c r="K3513">
        <v>7</v>
      </c>
      <c r="L3513">
        <v>11</v>
      </c>
      <c r="M3513">
        <v>3</v>
      </c>
      <c r="N3513">
        <v>1</v>
      </c>
      <c r="O3513">
        <v>5</v>
      </c>
      <c r="P3513">
        <v>1</v>
      </c>
      <c r="Q3513">
        <v>7.2590000000000003</v>
      </c>
      <c r="R3513">
        <v>-1</v>
      </c>
      <c r="S3513">
        <v>11</v>
      </c>
      <c r="T3513">
        <v>154.4</v>
      </c>
      <c r="U3513">
        <v>99.9</v>
      </c>
      <c r="V3513">
        <v>41.905000000000001</v>
      </c>
      <c r="W3513">
        <v>-1</v>
      </c>
      <c r="X3513">
        <v>2</v>
      </c>
      <c r="Y3513">
        <v>1</v>
      </c>
      <c r="Z3513">
        <f>IF(AND(MIN(data!D3513:'data'!K3513, data!M3513:'data'!Y3513)&gt;=0, IF(data!L3513&lt;0, FALSE, data!L3513&lt;=95),COUNTA(data!D3513:'data'!Y3513)=22), 1, 0)</f>
        <v>0</v>
      </c>
      <c r="AA3513">
        <f>IF(data!D3513=3, IF(COUNTIFS(data!A:A, data!A3513, data!G:G, "&lt;&gt;2")=0, 1, 0), 0)</f>
        <v>0</v>
      </c>
      <c r="AB3513">
        <f>IF(AND(data!G3513=2, COUNTIFS(data!A:A, data!A3513, data!G:G, 2) = data!D3513), 1, 0)</f>
        <v>0</v>
      </c>
      <c r="AC3513" t="str">
        <f>IF(AB3513=1, data!D3513, "0")</f>
        <v>0</v>
      </c>
    </row>
    <row r="3514" spans="1:29" x14ac:dyDescent="0.25">
      <c r="A3514" s="1">
        <v>382181</v>
      </c>
      <c r="B3514">
        <v>1</v>
      </c>
      <c r="C3514" s="1" t="s">
        <v>3535</v>
      </c>
      <c r="D3514">
        <v>1</v>
      </c>
      <c r="E3514">
        <v>7</v>
      </c>
      <c r="F3514">
        <v>4</v>
      </c>
      <c r="G3514">
        <v>1</v>
      </c>
      <c r="H3514">
        <v>57</v>
      </c>
      <c r="I3514">
        <v>2</v>
      </c>
      <c r="J3514">
        <v>1</v>
      </c>
      <c r="K3514">
        <v>1</v>
      </c>
      <c r="L3514">
        <v>21</v>
      </c>
      <c r="M3514">
        <v>4</v>
      </c>
      <c r="N3514">
        <v>4</v>
      </c>
      <c r="O3514">
        <v>3</v>
      </c>
      <c r="P3514">
        <v>1</v>
      </c>
      <c r="Q3514">
        <v>43.125</v>
      </c>
      <c r="R3514">
        <v>-1</v>
      </c>
      <c r="S3514">
        <v>0</v>
      </c>
      <c r="T3514">
        <v>176.4</v>
      </c>
      <c r="U3514">
        <v>-1</v>
      </c>
      <c r="V3514">
        <v>-1</v>
      </c>
      <c r="W3514">
        <v>-1</v>
      </c>
      <c r="X3514">
        <v>2</v>
      </c>
      <c r="Y3514">
        <v>1</v>
      </c>
      <c r="Z3514">
        <f>IF(AND(MIN(data!D3514:'data'!K3514, data!M3514:'data'!Y3514)&gt;=0, IF(data!L3514&lt;0, FALSE, data!L3514&lt;=95),COUNTA(data!D3514:'data'!Y3514)=22), 1, 0)</f>
        <v>0</v>
      </c>
      <c r="AA3514">
        <f>IF(data!D3514=3, IF(COUNTIFS(data!A:A, data!A3514, data!G:G, "&lt;&gt;2")=0, 1, 0), 0)</f>
        <v>0</v>
      </c>
      <c r="AB3514">
        <f>IF(AND(data!G3514=2, COUNTIFS(data!A:A, data!A3514, data!G:G, 2) = data!D3514), 1, 0)</f>
        <v>0</v>
      </c>
      <c r="AC3514" t="str">
        <f>IF(AB3514=1, data!D3514, "0")</f>
        <v>0</v>
      </c>
    </row>
    <row r="3515" spans="1:29" x14ac:dyDescent="0.25">
      <c r="A3515" s="1">
        <v>382341</v>
      </c>
      <c r="B3515">
        <v>1</v>
      </c>
      <c r="C3515" s="1" t="s">
        <v>3536</v>
      </c>
      <c r="D3515">
        <v>2</v>
      </c>
      <c r="E3515">
        <v>7</v>
      </c>
      <c r="F3515">
        <v>4</v>
      </c>
      <c r="G3515">
        <v>1</v>
      </c>
      <c r="H3515">
        <v>63</v>
      </c>
      <c r="I3515">
        <v>2</v>
      </c>
      <c r="J3515">
        <v>1</v>
      </c>
      <c r="K3515">
        <v>1</v>
      </c>
      <c r="L3515">
        <v>31</v>
      </c>
      <c r="M3515">
        <v>1</v>
      </c>
      <c r="N3515">
        <v>1</v>
      </c>
      <c r="O3515">
        <v>5</v>
      </c>
      <c r="P3515">
        <v>1</v>
      </c>
      <c r="Q3515">
        <v>27.202000000000002</v>
      </c>
      <c r="R3515">
        <v>-1</v>
      </c>
      <c r="S3515">
        <v>0</v>
      </c>
      <c r="T3515">
        <v>183</v>
      </c>
      <c r="U3515">
        <v>93.2</v>
      </c>
      <c r="V3515">
        <v>27.83</v>
      </c>
      <c r="W3515">
        <v>0.97399999999999998</v>
      </c>
      <c r="X3515">
        <v>2</v>
      </c>
      <c r="Y3515">
        <v>1</v>
      </c>
      <c r="Z3515">
        <f>IF(AND(MIN(data!D3515:'data'!K3515, data!M3515:'data'!Y3515)&gt;=0, IF(data!L3515&lt;0, FALSE, data!L3515&lt;=95),COUNTA(data!D3515:'data'!Y3515)=22), 1, 0)</f>
        <v>0</v>
      </c>
      <c r="AA3515">
        <f>IF(data!D3515=3, IF(COUNTIFS(data!A:A, data!A3515, data!G:G, "&lt;&gt;2")=0, 1, 0), 0)</f>
        <v>0</v>
      </c>
      <c r="AB3515">
        <f>IF(AND(data!G3515=2, COUNTIFS(data!A:A, data!A3515, data!G:G, 2) = data!D3515), 1, 0)</f>
        <v>0</v>
      </c>
      <c r="AC3515" t="str">
        <f>IF(AB3515=1, data!D3515, "0")</f>
        <v>0</v>
      </c>
    </row>
    <row r="3516" spans="1:29" x14ac:dyDescent="0.25">
      <c r="A3516" s="1">
        <v>382341</v>
      </c>
      <c r="B3516">
        <v>2</v>
      </c>
      <c r="C3516" s="1" t="s">
        <v>3537</v>
      </c>
      <c r="D3516">
        <v>2</v>
      </c>
      <c r="E3516">
        <v>7</v>
      </c>
      <c r="F3516">
        <v>4</v>
      </c>
      <c r="G3516">
        <v>2</v>
      </c>
      <c r="H3516">
        <v>62</v>
      </c>
      <c r="I3516">
        <v>2</v>
      </c>
      <c r="J3516">
        <v>1</v>
      </c>
      <c r="K3516">
        <v>1</v>
      </c>
      <c r="L3516">
        <v>31</v>
      </c>
      <c r="M3516">
        <v>2</v>
      </c>
      <c r="N3516">
        <v>2</v>
      </c>
      <c r="O3516">
        <v>5</v>
      </c>
      <c r="P3516">
        <v>1</v>
      </c>
      <c r="Q3516">
        <v>12.558</v>
      </c>
      <c r="R3516">
        <v>-1</v>
      </c>
      <c r="S3516">
        <v>0</v>
      </c>
      <c r="T3516">
        <v>173.5</v>
      </c>
      <c r="U3516">
        <v>87.2</v>
      </c>
      <c r="V3516">
        <v>28.968</v>
      </c>
      <c r="W3516">
        <v>0.80800000000000005</v>
      </c>
      <c r="X3516">
        <v>2</v>
      </c>
      <c r="Y3516">
        <v>1</v>
      </c>
      <c r="Z3516">
        <f>IF(AND(MIN(data!D3516:'data'!K3516, data!M3516:'data'!Y3516)&gt;=0, IF(data!L3516&lt;0, FALSE, data!L3516&lt;=95),COUNTA(data!D3516:'data'!Y3516)=22), 1, 0)</f>
        <v>0</v>
      </c>
      <c r="AA3516">
        <f>IF(data!D3516=3, IF(COUNTIFS(data!A:A, data!A3516, data!G:G, "&lt;&gt;2")=0, 1, 0), 0)</f>
        <v>0</v>
      </c>
      <c r="AB3516">
        <f>IF(AND(data!G3516=2, COUNTIFS(data!A:A, data!A3516, data!G:G, 2) = data!D3516), 1, 0)</f>
        <v>0</v>
      </c>
      <c r="AC3516" t="str">
        <f>IF(AB3516=1, data!D3516, "0")</f>
        <v>0</v>
      </c>
    </row>
    <row r="3517" spans="1:29" x14ac:dyDescent="0.25">
      <c r="A3517" s="1">
        <v>383051</v>
      </c>
      <c r="B3517">
        <v>1</v>
      </c>
      <c r="C3517" s="1" t="s">
        <v>3538</v>
      </c>
      <c r="D3517">
        <v>2</v>
      </c>
      <c r="E3517">
        <v>8</v>
      </c>
      <c r="F3517">
        <v>18</v>
      </c>
      <c r="G3517">
        <v>1</v>
      </c>
      <c r="H3517">
        <v>29</v>
      </c>
      <c r="I3517">
        <v>6</v>
      </c>
      <c r="J3517">
        <v>1</v>
      </c>
      <c r="K3517">
        <v>4</v>
      </c>
      <c r="L3517">
        <v>97</v>
      </c>
      <c r="M3517">
        <v>1</v>
      </c>
      <c r="N3517">
        <v>3</v>
      </c>
      <c r="O3517">
        <v>5</v>
      </c>
      <c r="P3517">
        <v>1</v>
      </c>
      <c r="Q3517">
        <v>110.41500000000001</v>
      </c>
      <c r="R3517">
        <v>-1</v>
      </c>
      <c r="S3517">
        <v>1</v>
      </c>
      <c r="T3517">
        <v>178</v>
      </c>
      <c r="U3517">
        <v>98.5</v>
      </c>
      <c r="V3517">
        <v>31.088000000000001</v>
      </c>
      <c r="W3517">
        <v>0.91900000000000004</v>
      </c>
      <c r="X3517">
        <v>2</v>
      </c>
      <c r="Y3517">
        <v>3</v>
      </c>
      <c r="Z3517">
        <f>IF(AND(MIN(data!D3517:'data'!K3517, data!M3517:'data'!Y3517)&gt;=0, IF(data!L3517&lt;0, FALSE, data!L3517&lt;=95),COUNTA(data!D3517:'data'!Y3517)=22), 1, 0)</f>
        <v>0</v>
      </c>
      <c r="AA3517">
        <f>IF(data!D3517=3, IF(COUNTIFS(data!A:A, data!A3517, data!G:G, "&lt;&gt;2")=0, 1, 0), 0)</f>
        <v>0</v>
      </c>
      <c r="AB3517">
        <f>IF(AND(data!G3517=2, COUNTIFS(data!A:A, data!A3517, data!G:G, 2) = data!D3517), 1, 0)</f>
        <v>0</v>
      </c>
      <c r="AC3517" t="str">
        <f>IF(AB3517=1, data!D3517, "0")</f>
        <v>0</v>
      </c>
    </row>
    <row r="3518" spans="1:29" x14ac:dyDescent="0.25">
      <c r="A3518" s="1">
        <v>383051</v>
      </c>
      <c r="B3518">
        <v>2</v>
      </c>
      <c r="C3518" s="1" t="s">
        <v>3539</v>
      </c>
      <c r="D3518">
        <v>2</v>
      </c>
      <c r="E3518">
        <v>8</v>
      </c>
      <c r="F3518">
        <v>18</v>
      </c>
      <c r="G3518">
        <v>2</v>
      </c>
      <c r="H3518">
        <v>26</v>
      </c>
      <c r="I3518">
        <v>6</v>
      </c>
      <c r="J3518">
        <v>1</v>
      </c>
      <c r="K3518">
        <v>1</v>
      </c>
      <c r="L3518">
        <v>97</v>
      </c>
      <c r="M3518">
        <v>1</v>
      </c>
      <c r="N3518">
        <v>1</v>
      </c>
      <c r="O3518">
        <v>5</v>
      </c>
      <c r="P3518">
        <v>1</v>
      </c>
      <c r="Q3518">
        <v>59.36</v>
      </c>
      <c r="R3518">
        <v>-1</v>
      </c>
      <c r="S3518">
        <v>1</v>
      </c>
      <c r="T3518">
        <v>159.6</v>
      </c>
      <c r="U3518">
        <v>65</v>
      </c>
      <c r="V3518">
        <v>25.518000000000001</v>
      </c>
      <c r="W3518">
        <v>0.75600000000000001</v>
      </c>
      <c r="X3518">
        <v>2</v>
      </c>
      <c r="Y3518">
        <v>1</v>
      </c>
      <c r="Z3518">
        <f>IF(AND(MIN(data!D3518:'data'!K3518, data!M3518:'data'!Y3518)&gt;=0, IF(data!L3518&lt;0, FALSE, data!L3518&lt;=95),COUNTA(data!D3518:'data'!Y3518)=22), 1, 0)</f>
        <v>0</v>
      </c>
      <c r="AA3518">
        <f>IF(data!D3518=3, IF(COUNTIFS(data!A:A, data!A3518, data!G:G, "&lt;&gt;2")=0, 1, 0), 0)</f>
        <v>0</v>
      </c>
      <c r="AB3518">
        <f>IF(AND(data!G3518=2, COUNTIFS(data!A:A, data!A3518, data!G:G, 2) = data!D3518), 1, 0)</f>
        <v>0</v>
      </c>
      <c r="AC3518" t="str">
        <f>IF(AB3518=1, data!D3518, "0")</f>
        <v>0</v>
      </c>
    </row>
    <row r="3519" spans="1:29" x14ac:dyDescent="0.25">
      <c r="A3519" s="1">
        <v>383251</v>
      </c>
      <c r="B3519">
        <v>1</v>
      </c>
      <c r="C3519" s="1" t="s">
        <v>3540</v>
      </c>
      <c r="D3519">
        <v>1</v>
      </c>
      <c r="E3519">
        <v>8</v>
      </c>
      <c r="F3519">
        <v>18</v>
      </c>
      <c r="G3519">
        <v>2</v>
      </c>
      <c r="H3519">
        <v>67</v>
      </c>
      <c r="I3519">
        <v>5</v>
      </c>
      <c r="J3519">
        <v>1</v>
      </c>
      <c r="K3519">
        <v>4</v>
      </c>
      <c r="L3519">
        <v>11</v>
      </c>
      <c r="M3519">
        <v>1</v>
      </c>
      <c r="N3519">
        <v>4</v>
      </c>
      <c r="O3519">
        <v>2</v>
      </c>
      <c r="P3519">
        <v>1</v>
      </c>
      <c r="Q3519">
        <v>0.69</v>
      </c>
      <c r="R3519">
        <v>-1</v>
      </c>
      <c r="S3519">
        <v>0</v>
      </c>
      <c r="T3519">
        <v>176.1</v>
      </c>
      <c r="U3519">
        <v>80.900000000000006</v>
      </c>
      <c r="V3519">
        <v>26.087</v>
      </c>
      <c r="W3519">
        <v>0.93799999999999994</v>
      </c>
      <c r="X3519">
        <v>3</v>
      </c>
      <c r="Y3519">
        <v>2</v>
      </c>
      <c r="Z3519">
        <f>IF(AND(MIN(data!D3519:'data'!K3519, data!M3519:'data'!Y3519)&gt;=0, IF(data!L3519&lt;0, FALSE, data!L3519&lt;=95),COUNTA(data!D3519:'data'!Y3519)=22), 1, 0)</f>
        <v>0</v>
      </c>
      <c r="AA3519">
        <f>IF(data!D3519=3, IF(COUNTIFS(data!A:A, data!A3519, data!G:G, "&lt;&gt;2")=0, 1, 0), 0)</f>
        <v>0</v>
      </c>
      <c r="AB3519">
        <f>IF(AND(data!G3519=2, COUNTIFS(data!A:A, data!A3519, data!G:G, 2) = data!D3519), 1, 0)</f>
        <v>1</v>
      </c>
      <c r="AC3519">
        <f>IF(AB3519=1, data!D3519, "0")</f>
        <v>1</v>
      </c>
    </row>
    <row r="3520" spans="1:29" x14ac:dyDescent="0.25">
      <c r="A3520" s="1">
        <v>383271</v>
      </c>
      <c r="B3520">
        <v>1</v>
      </c>
      <c r="C3520" s="1" t="s">
        <v>3541</v>
      </c>
      <c r="D3520">
        <v>1</v>
      </c>
      <c r="E3520">
        <v>8</v>
      </c>
      <c r="F3520">
        <v>18</v>
      </c>
      <c r="G3520">
        <v>1</v>
      </c>
      <c r="H3520">
        <v>42</v>
      </c>
      <c r="I3520">
        <v>2</v>
      </c>
      <c r="J3520">
        <v>-9</v>
      </c>
      <c r="K3520">
        <v>1</v>
      </c>
      <c r="L3520">
        <v>97</v>
      </c>
      <c r="M3520">
        <v>2</v>
      </c>
      <c r="N3520">
        <v>4</v>
      </c>
      <c r="O3520">
        <v>1</v>
      </c>
      <c r="P3520">
        <v>1</v>
      </c>
      <c r="Q3520">
        <v>28</v>
      </c>
      <c r="R3520">
        <v>-1</v>
      </c>
      <c r="S3520">
        <v>0</v>
      </c>
      <c r="T3520">
        <v>178.9</v>
      </c>
      <c r="U3520">
        <v>-1</v>
      </c>
      <c r="V3520">
        <v>-1</v>
      </c>
      <c r="W3520">
        <v>-1</v>
      </c>
      <c r="X3520">
        <v>2</v>
      </c>
      <c r="Y3520">
        <v>3</v>
      </c>
      <c r="Z3520">
        <f>IF(AND(MIN(data!D3520:'data'!K3520, data!M3520:'data'!Y3520)&gt;=0, IF(data!L3520&lt;0, FALSE, data!L3520&lt;=95),COUNTA(data!D3520:'data'!Y3520)=22), 1, 0)</f>
        <v>0</v>
      </c>
      <c r="AA3520">
        <f>IF(data!D3520=3, IF(COUNTIFS(data!A:A, data!A3520, data!G:G, "&lt;&gt;2")=0, 1, 0), 0)</f>
        <v>0</v>
      </c>
      <c r="AB3520">
        <f>IF(AND(data!G3520=2, COUNTIFS(data!A:A, data!A3520, data!G:G, 2) = data!D3520), 1, 0)</f>
        <v>0</v>
      </c>
      <c r="AC3520" t="str">
        <f>IF(AB3520=1, data!D3520, "0")</f>
        <v>0</v>
      </c>
    </row>
    <row r="3521" spans="1:29" x14ac:dyDescent="0.25">
      <c r="A3521" s="1">
        <v>383341</v>
      </c>
      <c r="B3521">
        <v>1</v>
      </c>
      <c r="C3521" s="1" t="s">
        <v>3542</v>
      </c>
      <c r="D3521">
        <v>4</v>
      </c>
      <c r="E3521">
        <v>8</v>
      </c>
      <c r="F3521">
        <v>18</v>
      </c>
      <c r="G3521">
        <v>1</v>
      </c>
      <c r="H3521">
        <v>41</v>
      </c>
      <c r="I3521">
        <v>2</v>
      </c>
      <c r="J3521">
        <v>1</v>
      </c>
      <c r="K3521">
        <v>3</v>
      </c>
      <c r="L3521">
        <v>18</v>
      </c>
      <c r="M3521">
        <v>1</v>
      </c>
      <c r="N3521">
        <v>4</v>
      </c>
      <c r="O3521">
        <v>3</v>
      </c>
      <c r="P3521">
        <v>1</v>
      </c>
      <c r="Q3521">
        <v>66.25</v>
      </c>
      <c r="R3521">
        <v>-1</v>
      </c>
      <c r="S3521">
        <v>0</v>
      </c>
      <c r="T3521">
        <v>182.2</v>
      </c>
      <c r="U3521">
        <v>72.5</v>
      </c>
      <c r="V3521">
        <v>21.838999999999999</v>
      </c>
      <c r="W3521">
        <v>0.86899999999999999</v>
      </c>
      <c r="X3521">
        <v>-8</v>
      </c>
      <c r="Y3521">
        <v>3</v>
      </c>
      <c r="Z3521">
        <f>IF(AND(MIN(data!D3521:'data'!K3521, data!M3521:'data'!Y3521)&gt;=0, IF(data!L3521&lt;0, FALSE, data!L3521&lt;=95),COUNTA(data!D3521:'data'!Y3521)=22), 1, 0)</f>
        <v>0</v>
      </c>
      <c r="AA3521">
        <f>IF(data!D3521=3, IF(COUNTIFS(data!A:A, data!A3521, data!G:G, "&lt;&gt;2")=0, 1, 0), 0)</f>
        <v>0</v>
      </c>
      <c r="AB3521">
        <f>IF(AND(data!G3521=2, COUNTIFS(data!A:A, data!A3521, data!G:G, 2) = data!D3521), 1, 0)</f>
        <v>0</v>
      </c>
      <c r="AC3521" t="str">
        <f>IF(AB3521=1, data!D3521, "0")</f>
        <v>0</v>
      </c>
    </row>
    <row r="3522" spans="1:29" x14ac:dyDescent="0.25">
      <c r="A3522" s="1">
        <v>383341</v>
      </c>
      <c r="B3522">
        <v>2</v>
      </c>
      <c r="C3522" s="1" t="s">
        <v>3543</v>
      </c>
      <c r="D3522">
        <v>4</v>
      </c>
      <c r="E3522">
        <v>8</v>
      </c>
      <c r="F3522">
        <v>18</v>
      </c>
      <c r="G3522">
        <v>2</v>
      </c>
      <c r="H3522">
        <v>38</v>
      </c>
      <c r="I3522">
        <v>2</v>
      </c>
      <c r="J3522">
        <v>1</v>
      </c>
      <c r="K3522">
        <v>2</v>
      </c>
      <c r="L3522">
        <v>18</v>
      </c>
      <c r="M3522">
        <v>1</v>
      </c>
      <c r="N3522">
        <v>1</v>
      </c>
      <c r="O3522">
        <v>5</v>
      </c>
      <c r="P3522">
        <v>1</v>
      </c>
      <c r="Q3522">
        <v>10</v>
      </c>
      <c r="R3522">
        <v>-1</v>
      </c>
      <c r="S3522">
        <v>0</v>
      </c>
      <c r="T3522">
        <v>169.8</v>
      </c>
      <c r="U3522">
        <v>61.7</v>
      </c>
      <c r="V3522">
        <v>21.4</v>
      </c>
      <c r="W3522">
        <v>0.74299999999999999</v>
      </c>
      <c r="X3522">
        <v>1</v>
      </c>
      <c r="Y3522">
        <v>3</v>
      </c>
      <c r="Z3522">
        <f>IF(AND(MIN(data!D3522:'data'!K3522, data!M3522:'data'!Y3522)&gt;=0, IF(data!L3522&lt;0, FALSE, data!L3522&lt;=95),COUNTA(data!D3522:'data'!Y3522)=22), 1, 0)</f>
        <v>0</v>
      </c>
      <c r="AA3522">
        <f>IF(data!D3522=3, IF(COUNTIFS(data!A:A, data!A3522, data!G:G, "&lt;&gt;2")=0, 1, 0), 0)</f>
        <v>0</v>
      </c>
      <c r="AB3522">
        <f>IF(AND(data!G3522=2, COUNTIFS(data!A:A, data!A3522, data!G:G, 2) = data!D3522), 1, 0)</f>
        <v>0</v>
      </c>
      <c r="AC3522" t="str">
        <f>IF(AB3522=1, data!D3522, "0")</f>
        <v>0</v>
      </c>
    </row>
    <row r="3523" spans="1:29" x14ac:dyDescent="0.25">
      <c r="A3523" s="1">
        <v>383341</v>
      </c>
      <c r="B3523">
        <v>3</v>
      </c>
      <c r="C3523" s="1" t="s">
        <v>3544</v>
      </c>
      <c r="D3523">
        <v>4</v>
      </c>
      <c r="E3523">
        <v>8</v>
      </c>
      <c r="F3523">
        <v>18</v>
      </c>
      <c r="G3523">
        <v>1</v>
      </c>
      <c r="H3523">
        <v>7</v>
      </c>
      <c r="I3523">
        <v>-1</v>
      </c>
      <c r="J3523">
        <v>1</v>
      </c>
      <c r="K3523">
        <v>-1</v>
      </c>
      <c r="L3523">
        <v>18</v>
      </c>
      <c r="M3523">
        <v>1</v>
      </c>
      <c r="N3523">
        <v>-1</v>
      </c>
      <c r="O3523">
        <v>-1</v>
      </c>
      <c r="P3523">
        <v>-1</v>
      </c>
      <c r="Q3523">
        <v>-1</v>
      </c>
      <c r="R3523">
        <v>-1</v>
      </c>
      <c r="S3523">
        <v>-2</v>
      </c>
      <c r="T3523">
        <v>127.9</v>
      </c>
      <c r="U3523">
        <v>26.1</v>
      </c>
      <c r="V3523">
        <v>15.955</v>
      </c>
      <c r="W3523">
        <v>-1</v>
      </c>
      <c r="X3523">
        <v>-2</v>
      </c>
      <c r="Y3523">
        <v>-2</v>
      </c>
      <c r="Z3523">
        <f>IF(AND(MIN(data!D3523:'data'!K3523, data!M3523:'data'!Y3523)&gt;=0, IF(data!L3523&lt;0, FALSE, data!L3523&lt;=95),COUNTA(data!D3523:'data'!Y3523)=22), 1, 0)</f>
        <v>0</v>
      </c>
      <c r="AA3523">
        <f>IF(data!D3523=3, IF(COUNTIFS(data!A:A, data!A3523, data!G:G, "&lt;&gt;2")=0, 1, 0), 0)</f>
        <v>0</v>
      </c>
      <c r="AB3523">
        <f>IF(AND(data!G3523=2, COUNTIFS(data!A:A, data!A3523, data!G:G, 2) = data!D3523), 1, 0)</f>
        <v>0</v>
      </c>
      <c r="AC3523" t="str">
        <f>IF(AB3523=1, data!D3523, "0")</f>
        <v>0</v>
      </c>
    </row>
    <row r="3524" spans="1:29" x14ac:dyDescent="0.25">
      <c r="A3524" s="1">
        <v>383341</v>
      </c>
      <c r="B3524">
        <v>4</v>
      </c>
      <c r="C3524" s="1" t="s">
        <v>3545</v>
      </c>
      <c r="D3524">
        <v>4</v>
      </c>
      <c r="E3524">
        <v>8</v>
      </c>
      <c r="F3524">
        <v>18</v>
      </c>
      <c r="G3524">
        <v>2</v>
      </c>
      <c r="H3524">
        <v>5</v>
      </c>
      <c r="I3524">
        <v>-1</v>
      </c>
      <c r="J3524">
        <v>1</v>
      </c>
      <c r="K3524">
        <v>-1</v>
      </c>
      <c r="L3524">
        <v>18</v>
      </c>
      <c r="M3524">
        <v>1</v>
      </c>
      <c r="N3524">
        <v>-1</v>
      </c>
      <c r="O3524">
        <v>-1</v>
      </c>
      <c r="P3524">
        <v>-1</v>
      </c>
      <c r="Q3524">
        <v>-1</v>
      </c>
      <c r="R3524">
        <v>-1</v>
      </c>
      <c r="S3524">
        <v>-2</v>
      </c>
      <c r="T3524">
        <v>113.8</v>
      </c>
      <c r="U3524">
        <v>20.9</v>
      </c>
      <c r="V3524">
        <v>16.138000000000002</v>
      </c>
      <c r="W3524">
        <v>-1</v>
      </c>
      <c r="X3524">
        <v>-2</v>
      </c>
      <c r="Y3524">
        <v>-2</v>
      </c>
      <c r="Z3524">
        <f>IF(AND(MIN(data!D3524:'data'!K3524, data!M3524:'data'!Y3524)&gt;=0, IF(data!L3524&lt;0, FALSE, data!L3524&lt;=95),COUNTA(data!D3524:'data'!Y3524)=22), 1, 0)</f>
        <v>0</v>
      </c>
      <c r="AA3524">
        <f>IF(data!D3524=3, IF(COUNTIFS(data!A:A, data!A3524, data!G:G, "&lt;&gt;2")=0, 1, 0), 0)</f>
        <v>0</v>
      </c>
      <c r="AB3524">
        <f>IF(AND(data!G3524=2, COUNTIFS(data!A:A, data!A3524, data!G:G, 2) = data!D3524), 1, 0)</f>
        <v>0</v>
      </c>
      <c r="AC3524" t="str">
        <f>IF(AB3524=1, data!D3524, "0")</f>
        <v>0</v>
      </c>
    </row>
    <row r="3525" spans="1:29" x14ac:dyDescent="0.25">
      <c r="A3525" s="1">
        <v>383351</v>
      </c>
      <c r="B3525">
        <v>1</v>
      </c>
      <c r="C3525" s="1" t="s">
        <v>3546</v>
      </c>
      <c r="D3525">
        <v>2</v>
      </c>
      <c r="E3525">
        <v>8</v>
      </c>
      <c r="F3525">
        <v>18</v>
      </c>
      <c r="G3525">
        <v>1</v>
      </c>
      <c r="H3525">
        <v>60</v>
      </c>
      <c r="I3525">
        <v>2</v>
      </c>
      <c r="J3525">
        <v>1</v>
      </c>
      <c r="K3525">
        <v>7</v>
      </c>
      <c r="L3525">
        <v>8</v>
      </c>
      <c r="M3525">
        <v>4</v>
      </c>
      <c r="N3525">
        <v>1</v>
      </c>
      <c r="O3525">
        <v>5</v>
      </c>
      <c r="P3525">
        <v>2</v>
      </c>
      <c r="Q3525">
        <v>0</v>
      </c>
      <c r="R3525">
        <v>-1</v>
      </c>
      <c r="S3525">
        <v>3</v>
      </c>
      <c r="T3525">
        <v>169.8</v>
      </c>
      <c r="U3525">
        <v>100.8</v>
      </c>
      <c r="V3525">
        <v>34.960999999999999</v>
      </c>
      <c r="W3525">
        <v>1.121</v>
      </c>
      <c r="X3525">
        <v>2</v>
      </c>
      <c r="Y3525">
        <v>1</v>
      </c>
      <c r="Z3525">
        <f>IF(AND(MIN(data!D3525:'data'!K3525, data!M3525:'data'!Y3525)&gt;=0, IF(data!L3525&lt;0, FALSE, data!L3525&lt;=95),COUNTA(data!D3525:'data'!Y3525)=22), 1, 0)</f>
        <v>0</v>
      </c>
      <c r="AA3525">
        <f>IF(data!D3525=3, IF(COUNTIFS(data!A:A, data!A3525, data!G:G, "&lt;&gt;2")=0, 1, 0), 0)</f>
        <v>0</v>
      </c>
      <c r="AB3525">
        <f>IF(AND(data!G3525=2, COUNTIFS(data!A:A, data!A3525, data!G:G, 2) = data!D3525), 1, 0)</f>
        <v>0</v>
      </c>
      <c r="AC3525" t="str">
        <f>IF(AB3525=1, data!D3525, "0")</f>
        <v>0</v>
      </c>
    </row>
    <row r="3526" spans="1:29" x14ac:dyDescent="0.25">
      <c r="A3526" s="1">
        <v>383351</v>
      </c>
      <c r="B3526">
        <v>2</v>
      </c>
      <c r="C3526" s="1" t="s">
        <v>3547</v>
      </c>
      <c r="D3526">
        <v>2</v>
      </c>
      <c r="E3526">
        <v>8</v>
      </c>
      <c r="F3526">
        <v>18</v>
      </c>
      <c r="G3526">
        <v>2</v>
      </c>
      <c r="H3526">
        <v>62</v>
      </c>
      <c r="I3526">
        <v>2</v>
      </c>
      <c r="J3526">
        <v>1</v>
      </c>
      <c r="K3526">
        <v>2</v>
      </c>
      <c r="L3526">
        <v>8</v>
      </c>
      <c r="M3526">
        <v>4</v>
      </c>
      <c r="N3526">
        <v>1</v>
      </c>
      <c r="O3526">
        <v>5</v>
      </c>
      <c r="P3526">
        <v>2</v>
      </c>
      <c r="Q3526">
        <v>0</v>
      </c>
      <c r="R3526">
        <v>-1</v>
      </c>
      <c r="S3526">
        <v>3</v>
      </c>
      <c r="T3526">
        <v>-1</v>
      </c>
      <c r="U3526">
        <v>-1</v>
      </c>
      <c r="V3526">
        <v>-1</v>
      </c>
      <c r="W3526">
        <v>0.94899999999999995</v>
      </c>
      <c r="X3526">
        <v>2</v>
      </c>
      <c r="Y3526">
        <v>1</v>
      </c>
      <c r="Z3526">
        <f>IF(AND(MIN(data!D3526:'data'!K3526, data!M3526:'data'!Y3526)&gt;=0, IF(data!L3526&lt;0, FALSE, data!L3526&lt;=95),COUNTA(data!D3526:'data'!Y3526)=22), 1, 0)</f>
        <v>0</v>
      </c>
      <c r="AA3526">
        <f>IF(data!D3526=3, IF(COUNTIFS(data!A:A, data!A3526, data!G:G, "&lt;&gt;2")=0, 1, 0), 0)</f>
        <v>0</v>
      </c>
      <c r="AB3526">
        <f>IF(AND(data!G3526=2, COUNTIFS(data!A:A, data!A3526, data!G:G, 2) = data!D3526), 1, 0)</f>
        <v>0</v>
      </c>
      <c r="AC3526" t="str">
        <f>IF(AB3526=1, data!D3526, "0")</f>
        <v>0</v>
      </c>
    </row>
    <row r="3527" spans="1:29" x14ac:dyDescent="0.25">
      <c r="A3527" s="1">
        <v>384051</v>
      </c>
      <c r="B3527">
        <v>1</v>
      </c>
      <c r="C3527" s="1" t="s">
        <v>3548</v>
      </c>
      <c r="D3527">
        <v>4</v>
      </c>
      <c r="E3527">
        <v>3</v>
      </c>
      <c r="F3527">
        <v>23</v>
      </c>
      <c r="G3527">
        <v>1</v>
      </c>
      <c r="H3527">
        <v>40</v>
      </c>
      <c r="I3527">
        <v>2</v>
      </c>
      <c r="J3527">
        <v>1</v>
      </c>
      <c r="K3527">
        <v>2</v>
      </c>
      <c r="L3527">
        <v>96</v>
      </c>
      <c r="M3527">
        <v>3</v>
      </c>
      <c r="N3527">
        <v>1</v>
      </c>
      <c r="O3527">
        <v>5</v>
      </c>
      <c r="P3527">
        <v>1</v>
      </c>
      <c r="Q3527">
        <v>8.8989999999999991</v>
      </c>
      <c r="R3527">
        <v>-1</v>
      </c>
      <c r="S3527">
        <v>1</v>
      </c>
      <c r="T3527">
        <v>187.8</v>
      </c>
      <c r="U3527">
        <v>119.8</v>
      </c>
      <c r="V3527">
        <v>33.968000000000004</v>
      </c>
      <c r="W3527">
        <v>1.0089999999999999</v>
      </c>
      <c r="X3527">
        <v>2</v>
      </c>
      <c r="Y3527">
        <v>3</v>
      </c>
      <c r="Z3527">
        <f>IF(AND(MIN(data!D3527:'data'!K3527, data!M3527:'data'!Y3527)&gt;=0, IF(data!L3527&lt;0, FALSE, data!L3527&lt;=95),COUNTA(data!D3527:'data'!Y3527)=22), 1, 0)</f>
        <v>0</v>
      </c>
      <c r="AA3527">
        <f>IF(data!D3527=3, IF(COUNTIFS(data!A:A, data!A3527, data!G:G, "&lt;&gt;2")=0, 1, 0), 0)</f>
        <v>0</v>
      </c>
      <c r="AB3527">
        <f>IF(AND(data!G3527=2, COUNTIFS(data!A:A, data!A3527, data!G:G, 2) = data!D3527), 1, 0)</f>
        <v>0</v>
      </c>
      <c r="AC3527" t="str">
        <f>IF(AB3527=1, data!D3527, "0")</f>
        <v>0</v>
      </c>
    </row>
    <row r="3528" spans="1:29" x14ac:dyDescent="0.25">
      <c r="A3528" s="1">
        <v>384051</v>
      </c>
      <c r="B3528">
        <v>2</v>
      </c>
      <c r="C3528" s="1" t="s">
        <v>3549</v>
      </c>
      <c r="D3528">
        <v>4</v>
      </c>
      <c r="E3528">
        <v>3</v>
      </c>
      <c r="F3528">
        <v>23</v>
      </c>
      <c r="G3528">
        <v>2</v>
      </c>
      <c r="H3528">
        <v>39</v>
      </c>
      <c r="I3528">
        <v>2</v>
      </c>
      <c r="J3528">
        <v>1</v>
      </c>
      <c r="K3528">
        <v>2</v>
      </c>
      <c r="L3528">
        <v>96</v>
      </c>
      <c r="M3528">
        <v>1</v>
      </c>
      <c r="N3528">
        <v>3</v>
      </c>
      <c r="O3528">
        <v>5</v>
      </c>
      <c r="P3528">
        <v>1</v>
      </c>
      <c r="Q3528">
        <v>8.9280000000000008</v>
      </c>
      <c r="R3528">
        <v>-1</v>
      </c>
      <c r="S3528">
        <v>0</v>
      </c>
      <c r="T3528">
        <v>160</v>
      </c>
      <c r="U3528">
        <v>123.7</v>
      </c>
      <c r="V3528">
        <v>48.32</v>
      </c>
      <c r="W3528">
        <v>0.77700000000000002</v>
      </c>
      <c r="X3528">
        <v>2</v>
      </c>
      <c r="Y3528">
        <v>1</v>
      </c>
      <c r="Z3528">
        <f>IF(AND(MIN(data!D3528:'data'!K3528, data!M3528:'data'!Y3528)&gt;=0, IF(data!L3528&lt;0, FALSE, data!L3528&lt;=95),COUNTA(data!D3528:'data'!Y3528)=22), 1, 0)</f>
        <v>0</v>
      </c>
      <c r="AA3528">
        <f>IF(data!D3528=3, IF(COUNTIFS(data!A:A, data!A3528, data!G:G, "&lt;&gt;2")=0, 1, 0), 0)</f>
        <v>0</v>
      </c>
      <c r="AB3528">
        <f>IF(AND(data!G3528=2, COUNTIFS(data!A:A, data!A3528, data!G:G, 2) = data!D3528), 1, 0)</f>
        <v>0</v>
      </c>
      <c r="AC3528" t="str">
        <f>IF(AB3528=1, data!D3528, "0")</f>
        <v>0</v>
      </c>
    </row>
    <row r="3529" spans="1:29" x14ac:dyDescent="0.25">
      <c r="A3529" s="1">
        <v>384051</v>
      </c>
      <c r="B3529">
        <v>3</v>
      </c>
      <c r="C3529" s="1" t="s">
        <v>3550</v>
      </c>
      <c r="D3529">
        <v>4</v>
      </c>
      <c r="E3529">
        <v>3</v>
      </c>
      <c r="F3529">
        <v>23</v>
      </c>
      <c r="G3529">
        <v>2</v>
      </c>
      <c r="H3529">
        <v>11</v>
      </c>
      <c r="I3529">
        <v>-1</v>
      </c>
      <c r="J3529">
        <v>1</v>
      </c>
      <c r="K3529">
        <v>-1</v>
      </c>
      <c r="L3529">
        <v>96</v>
      </c>
      <c r="M3529">
        <v>1</v>
      </c>
      <c r="N3529">
        <v>-1</v>
      </c>
      <c r="O3529">
        <v>-1</v>
      </c>
      <c r="P3529">
        <v>-1</v>
      </c>
      <c r="Q3529">
        <v>-1</v>
      </c>
      <c r="R3529">
        <v>-1</v>
      </c>
      <c r="S3529">
        <v>-2</v>
      </c>
      <c r="T3529">
        <v>160.5</v>
      </c>
      <c r="U3529">
        <v>72.5</v>
      </c>
      <c r="V3529">
        <v>28.143999999999998</v>
      </c>
      <c r="W3529">
        <v>-1</v>
      </c>
      <c r="X3529">
        <v>1</v>
      </c>
      <c r="Y3529">
        <v>1</v>
      </c>
      <c r="Z3529">
        <f>IF(AND(MIN(data!D3529:'data'!K3529, data!M3529:'data'!Y3529)&gt;=0, IF(data!L3529&lt;0, FALSE, data!L3529&lt;=95),COUNTA(data!D3529:'data'!Y3529)=22), 1, 0)</f>
        <v>0</v>
      </c>
      <c r="AA3529">
        <f>IF(data!D3529=3, IF(COUNTIFS(data!A:A, data!A3529, data!G:G, "&lt;&gt;2")=0, 1, 0), 0)</f>
        <v>0</v>
      </c>
      <c r="AB3529">
        <f>IF(AND(data!G3529=2, COUNTIFS(data!A:A, data!A3529, data!G:G, 2) = data!D3529), 1, 0)</f>
        <v>0</v>
      </c>
      <c r="AC3529" t="str">
        <f>IF(AB3529=1, data!D3529, "0")</f>
        <v>0</v>
      </c>
    </row>
    <row r="3530" spans="1:29" x14ac:dyDescent="0.25">
      <c r="A3530" s="1">
        <v>384051</v>
      </c>
      <c r="B3530">
        <v>4</v>
      </c>
      <c r="C3530" s="1" t="s">
        <v>3551</v>
      </c>
      <c r="D3530">
        <v>4</v>
      </c>
      <c r="E3530">
        <v>3</v>
      </c>
      <c r="F3530">
        <v>23</v>
      </c>
      <c r="G3530">
        <v>2</v>
      </c>
      <c r="H3530">
        <v>70</v>
      </c>
      <c r="I3530">
        <v>5</v>
      </c>
      <c r="J3530">
        <v>1</v>
      </c>
      <c r="K3530">
        <v>7</v>
      </c>
      <c r="L3530">
        <v>96</v>
      </c>
      <c r="M3530">
        <v>4</v>
      </c>
      <c r="N3530">
        <v>1</v>
      </c>
      <c r="O3530">
        <v>5</v>
      </c>
      <c r="P3530">
        <v>1</v>
      </c>
      <c r="Q3530">
        <v>1.1830000000000001</v>
      </c>
      <c r="R3530">
        <v>-1</v>
      </c>
      <c r="S3530">
        <v>1</v>
      </c>
      <c r="T3530">
        <v>156.30000000000001</v>
      </c>
      <c r="U3530">
        <v>116.5</v>
      </c>
      <c r="V3530">
        <v>47.688000000000002</v>
      </c>
      <c r="W3530">
        <v>0.82699999999999996</v>
      </c>
      <c r="X3530">
        <v>2</v>
      </c>
      <c r="Y3530">
        <v>1</v>
      </c>
      <c r="Z3530">
        <f>IF(AND(MIN(data!D3530:'data'!K3530, data!M3530:'data'!Y3530)&gt;=0, IF(data!L3530&lt;0, FALSE, data!L3530&lt;=95),COUNTA(data!D3530:'data'!Y3530)=22), 1, 0)</f>
        <v>0</v>
      </c>
      <c r="AA3530">
        <f>IF(data!D3530=3, IF(COUNTIFS(data!A:A, data!A3530, data!G:G, "&lt;&gt;2")=0, 1, 0), 0)</f>
        <v>0</v>
      </c>
      <c r="AB3530">
        <f>IF(AND(data!G3530=2, COUNTIFS(data!A:A, data!A3530, data!G:G, 2) = data!D3530), 1, 0)</f>
        <v>0</v>
      </c>
      <c r="AC3530" t="str">
        <f>IF(AB3530=1, data!D3530, "0")</f>
        <v>0</v>
      </c>
    </row>
    <row r="3531" spans="1:29" x14ac:dyDescent="0.25">
      <c r="A3531" s="1">
        <v>384151</v>
      </c>
      <c r="B3531">
        <v>1</v>
      </c>
      <c r="C3531" s="1" t="s">
        <v>3552</v>
      </c>
      <c r="D3531">
        <v>1</v>
      </c>
      <c r="E3531">
        <v>3</v>
      </c>
      <c r="F3531">
        <v>23</v>
      </c>
      <c r="G3531">
        <v>2</v>
      </c>
      <c r="H3531">
        <v>69</v>
      </c>
      <c r="I3531">
        <v>5</v>
      </c>
      <c r="J3531">
        <v>1</v>
      </c>
      <c r="K3531">
        <v>7</v>
      </c>
      <c r="L3531">
        <v>6</v>
      </c>
      <c r="M3531">
        <v>4</v>
      </c>
      <c r="N3531">
        <v>4</v>
      </c>
      <c r="O3531">
        <v>1</v>
      </c>
      <c r="P3531">
        <v>1</v>
      </c>
      <c r="Q3531">
        <v>14</v>
      </c>
      <c r="R3531">
        <v>-1</v>
      </c>
      <c r="S3531">
        <v>2</v>
      </c>
      <c r="T3531">
        <v>154.9</v>
      </c>
      <c r="U3531">
        <v>50.9</v>
      </c>
      <c r="V3531">
        <v>21.213999999999999</v>
      </c>
      <c r="W3531">
        <v>0.96299999999999997</v>
      </c>
      <c r="X3531">
        <v>1</v>
      </c>
      <c r="Y3531">
        <v>3</v>
      </c>
      <c r="Z3531">
        <f>IF(AND(MIN(data!D3531:'data'!K3531, data!M3531:'data'!Y3531)&gt;=0, IF(data!L3531&lt;0, FALSE, data!L3531&lt;=95),COUNTA(data!D3531:'data'!Y3531)=22), 1, 0)</f>
        <v>0</v>
      </c>
      <c r="AA3531">
        <f>IF(data!D3531=3, IF(COUNTIFS(data!A:A, data!A3531, data!G:G, "&lt;&gt;2")=0, 1, 0), 0)</f>
        <v>0</v>
      </c>
      <c r="AB3531">
        <f>IF(AND(data!G3531=2, COUNTIFS(data!A:A, data!A3531, data!G:G, 2) = data!D3531), 1, 0)</f>
        <v>1</v>
      </c>
      <c r="AC3531">
        <f>IF(AB3531=1, data!D3531, "0")</f>
        <v>1</v>
      </c>
    </row>
    <row r="3532" spans="1:29" x14ac:dyDescent="0.25">
      <c r="A3532" s="1">
        <v>384181</v>
      </c>
      <c r="B3532">
        <v>1</v>
      </c>
      <c r="C3532" s="1" t="s">
        <v>3553</v>
      </c>
      <c r="D3532">
        <v>1</v>
      </c>
      <c r="E3532">
        <v>3</v>
      </c>
      <c r="F3532">
        <v>23</v>
      </c>
      <c r="G3532">
        <v>1</v>
      </c>
      <c r="H3532">
        <v>55</v>
      </c>
      <c r="I3532">
        <v>4</v>
      </c>
      <c r="J3532">
        <v>1</v>
      </c>
      <c r="K3532">
        <v>4</v>
      </c>
      <c r="L3532">
        <v>9</v>
      </c>
      <c r="M3532">
        <v>2</v>
      </c>
      <c r="N3532">
        <v>4</v>
      </c>
      <c r="O3532">
        <v>3</v>
      </c>
      <c r="P3532">
        <v>1</v>
      </c>
      <c r="Q3532">
        <v>14.692</v>
      </c>
      <c r="R3532">
        <v>-1</v>
      </c>
      <c r="S3532">
        <v>0</v>
      </c>
      <c r="T3532">
        <v>155.6</v>
      </c>
      <c r="U3532">
        <v>53.9</v>
      </c>
      <c r="V3532">
        <v>22.262</v>
      </c>
      <c r="W3532">
        <v>-1</v>
      </c>
      <c r="X3532">
        <v>1</v>
      </c>
      <c r="Y3532">
        <v>3</v>
      </c>
      <c r="Z3532">
        <f>IF(AND(MIN(data!D3532:'data'!K3532, data!M3532:'data'!Y3532)&gt;=0, IF(data!L3532&lt;0, FALSE, data!L3532&lt;=95),COUNTA(data!D3532:'data'!Y3532)=22), 1, 0)</f>
        <v>0</v>
      </c>
      <c r="AA3532">
        <f>IF(data!D3532=3, IF(COUNTIFS(data!A:A, data!A3532, data!G:G, "&lt;&gt;2")=0, 1, 0), 0)</f>
        <v>0</v>
      </c>
      <c r="AB3532">
        <f>IF(AND(data!G3532=2, COUNTIFS(data!A:A, data!A3532, data!G:G, 2) = data!D3532), 1, 0)</f>
        <v>0</v>
      </c>
      <c r="AC3532" t="str">
        <f>IF(AB3532=1, data!D3532, "0")</f>
        <v>0</v>
      </c>
    </row>
    <row r="3533" spans="1:29" x14ac:dyDescent="0.25">
      <c r="A3533" s="1">
        <v>384201</v>
      </c>
      <c r="B3533">
        <v>1</v>
      </c>
      <c r="C3533" s="1" t="s">
        <v>3554</v>
      </c>
      <c r="D3533">
        <v>1</v>
      </c>
      <c r="E3533">
        <v>3</v>
      </c>
      <c r="F3533">
        <v>23</v>
      </c>
      <c r="G3533">
        <v>1</v>
      </c>
      <c r="H3533">
        <v>73</v>
      </c>
      <c r="I3533">
        <v>5</v>
      </c>
      <c r="J3533">
        <v>1</v>
      </c>
      <c r="K3533">
        <v>7</v>
      </c>
      <c r="L3533">
        <v>96</v>
      </c>
      <c r="M3533">
        <v>3</v>
      </c>
      <c r="N3533">
        <v>4</v>
      </c>
      <c r="O3533">
        <v>2</v>
      </c>
      <c r="P3533">
        <v>2</v>
      </c>
      <c r="Q3533">
        <v>0</v>
      </c>
      <c r="R3533">
        <v>-1</v>
      </c>
      <c r="S3533">
        <v>2</v>
      </c>
      <c r="T3533">
        <v>157.19999999999999</v>
      </c>
      <c r="U3533">
        <v>63.3</v>
      </c>
      <c r="V3533">
        <v>25.614999999999998</v>
      </c>
      <c r="W3533">
        <v>-1</v>
      </c>
      <c r="X3533">
        <v>-8</v>
      </c>
      <c r="Y3533">
        <v>3</v>
      </c>
      <c r="Z3533">
        <f>IF(AND(MIN(data!D3533:'data'!K3533, data!M3533:'data'!Y3533)&gt;=0, IF(data!L3533&lt;0, FALSE, data!L3533&lt;=95),COUNTA(data!D3533:'data'!Y3533)=22), 1, 0)</f>
        <v>0</v>
      </c>
      <c r="AA3533">
        <f>IF(data!D3533=3, IF(COUNTIFS(data!A:A, data!A3533, data!G:G, "&lt;&gt;2")=0, 1, 0), 0)</f>
        <v>0</v>
      </c>
      <c r="AB3533">
        <f>IF(AND(data!G3533=2, COUNTIFS(data!A:A, data!A3533, data!G:G, 2) = data!D3533), 1, 0)</f>
        <v>0</v>
      </c>
      <c r="AC3533" t="str">
        <f>IF(AB3533=1, data!D3533, "0")</f>
        <v>0</v>
      </c>
    </row>
    <row r="3534" spans="1:29" x14ac:dyDescent="0.25">
      <c r="A3534" s="1">
        <v>384251</v>
      </c>
      <c r="B3534">
        <v>1</v>
      </c>
      <c r="C3534" s="1" t="s">
        <v>3555</v>
      </c>
      <c r="D3534">
        <v>1</v>
      </c>
      <c r="E3534">
        <v>3</v>
      </c>
      <c r="F3534">
        <v>23</v>
      </c>
      <c r="G3534">
        <v>1</v>
      </c>
      <c r="H3534">
        <v>81</v>
      </c>
      <c r="I3534">
        <v>5</v>
      </c>
      <c r="J3534">
        <v>1</v>
      </c>
      <c r="K3534">
        <v>7</v>
      </c>
      <c r="L3534">
        <v>96</v>
      </c>
      <c r="M3534">
        <v>3</v>
      </c>
      <c r="N3534">
        <v>1</v>
      </c>
      <c r="O3534">
        <v>5</v>
      </c>
      <c r="P3534">
        <v>2</v>
      </c>
      <c r="Q3534">
        <v>5.8000000000000003E-2</v>
      </c>
      <c r="R3534">
        <v>-1</v>
      </c>
      <c r="S3534">
        <v>0</v>
      </c>
      <c r="T3534">
        <v>148.9</v>
      </c>
      <c r="U3534">
        <v>75.2</v>
      </c>
      <c r="V3534">
        <v>33.917999999999999</v>
      </c>
      <c r="W3534">
        <v>0.96499999999999997</v>
      </c>
      <c r="X3534">
        <v>2</v>
      </c>
      <c r="Y3534">
        <v>3</v>
      </c>
      <c r="Z3534">
        <f>IF(AND(MIN(data!D3534:'data'!K3534, data!M3534:'data'!Y3534)&gt;=0, IF(data!L3534&lt;0, FALSE, data!L3534&lt;=95),COUNTA(data!D3534:'data'!Y3534)=22), 1, 0)</f>
        <v>0</v>
      </c>
      <c r="AA3534">
        <f>IF(data!D3534=3, IF(COUNTIFS(data!A:A, data!A3534, data!G:G, "&lt;&gt;2")=0, 1, 0), 0)</f>
        <v>0</v>
      </c>
      <c r="AB3534">
        <f>IF(AND(data!G3534=2, COUNTIFS(data!A:A, data!A3534, data!G:G, 2) = data!D3534), 1, 0)</f>
        <v>0</v>
      </c>
      <c r="AC3534" t="str">
        <f>IF(AB3534=1, data!D3534, "0")</f>
        <v>0</v>
      </c>
    </row>
    <row r="3535" spans="1:29" x14ac:dyDescent="0.25">
      <c r="A3535" s="1">
        <v>384271</v>
      </c>
      <c r="B3535">
        <v>1</v>
      </c>
      <c r="C3535" s="1" t="s">
        <v>3556</v>
      </c>
      <c r="D3535">
        <v>4</v>
      </c>
      <c r="E3535">
        <v>3</v>
      </c>
      <c r="F3535">
        <v>23</v>
      </c>
      <c r="G3535">
        <v>2</v>
      </c>
      <c r="H3535">
        <v>37</v>
      </c>
      <c r="I3535">
        <v>5</v>
      </c>
      <c r="J3535">
        <v>1</v>
      </c>
      <c r="K3535">
        <v>4</v>
      </c>
      <c r="L3535">
        <v>7</v>
      </c>
      <c r="M3535">
        <v>2</v>
      </c>
      <c r="N3535">
        <v>4</v>
      </c>
      <c r="O3535">
        <v>3</v>
      </c>
      <c r="P3535">
        <v>1</v>
      </c>
      <c r="Q3535">
        <v>9.23</v>
      </c>
      <c r="R3535">
        <v>-1</v>
      </c>
      <c r="S3535">
        <v>2</v>
      </c>
      <c r="T3535">
        <v>156.9</v>
      </c>
      <c r="U3535">
        <v>63.2</v>
      </c>
      <c r="V3535">
        <v>25.672999999999998</v>
      </c>
      <c r="W3535">
        <v>0.83</v>
      </c>
      <c r="X3535">
        <v>1</v>
      </c>
      <c r="Y3535">
        <v>3</v>
      </c>
      <c r="Z3535">
        <f>IF(AND(MIN(data!D3535:'data'!K3535, data!M3535:'data'!Y3535)&gt;=0, IF(data!L3535&lt;0, FALSE, data!L3535&lt;=95),COUNTA(data!D3535:'data'!Y3535)=22), 1, 0)</f>
        <v>0</v>
      </c>
      <c r="AA3535">
        <f>IF(data!D3535=3, IF(COUNTIFS(data!A:A, data!A3535, data!G:G, "&lt;&gt;2")=0, 1, 0), 0)</f>
        <v>0</v>
      </c>
      <c r="AB3535">
        <f>IF(AND(data!G3535=2, COUNTIFS(data!A:A, data!A3535, data!G:G, 2) = data!D3535), 1, 0)</f>
        <v>0</v>
      </c>
      <c r="AC3535" t="str">
        <f>IF(AB3535=1, data!D3535, "0")</f>
        <v>0</v>
      </c>
    </row>
    <row r="3536" spans="1:29" x14ac:dyDescent="0.25">
      <c r="A3536" s="1">
        <v>384271</v>
      </c>
      <c r="B3536">
        <v>2</v>
      </c>
      <c r="C3536" s="1" t="s">
        <v>3557</v>
      </c>
      <c r="D3536">
        <v>4</v>
      </c>
      <c r="E3536">
        <v>3</v>
      </c>
      <c r="F3536">
        <v>23</v>
      </c>
      <c r="G3536">
        <v>1</v>
      </c>
      <c r="H3536">
        <v>16</v>
      </c>
      <c r="I3536">
        <v>1</v>
      </c>
      <c r="J3536">
        <v>1</v>
      </c>
      <c r="K3536">
        <v>7</v>
      </c>
      <c r="L3536">
        <v>7</v>
      </c>
      <c r="M3536">
        <v>1</v>
      </c>
      <c r="N3536">
        <v>4</v>
      </c>
      <c r="O3536">
        <v>1</v>
      </c>
      <c r="P3536">
        <v>1</v>
      </c>
      <c r="Q3536">
        <v>-9</v>
      </c>
      <c r="R3536">
        <v>4</v>
      </c>
      <c r="S3536">
        <v>0</v>
      </c>
      <c r="T3536">
        <v>164.7</v>
      </c>
      <c r="U3536">
        <v>52.4</v>
      </c>
      <c r="V3536">
        <v>19.317</v>
      </c>
      <c r="W3536">
        <v>0.78400000000000003</v>
      </c>
      <c r="X3536">
        <v>1</v>
      </c>
      <c r="Y3536">
        <v>3</v>
      </c>
      <c r="Z3536">
        <f>IF(AND(MIN(data!D3536:'data'!K3536, data!M3536:'data'!Y3536)&gt;=0, IF(data!L3536&lt;0, FALSE, data!L3536&lt;=95),COUNTA(data!D3536:'data'!Y3536)=22), 1, 0)</f>
        <v>0</v>
      </c>
      <c r="AA3536">
        <f>IF(data!D3536=3, IF(COUNTIFS(data!A:A, data!A3536, data!G:G, "&lt;&gt;2")=0, 1, 0), 0)</f>
        <v>0</v>
      </c>
      <c r="AB3536">
        <f>IF(AND(data!G3536=2, COUNTIFS(data!A:A, data!A3536, data!G:G, 2) = data!D3536), 1, 0)</f>
        <v>0</v>
      </c>
      <c r="AC3536" t="str">
        <f>IF(AB3536=1, data!D3536, "0")</f>
        <v>0</v>
      </c>
    </row>
    <row r="3537" spans="1:29" x14ac:dyDescent="0.25">
      <c r="A3537" s="1">
        <v>384271</v>
      </c>
      <c r="B3537">
        <v>3</v>
      </c>
      <c r="C3537" s="1" t="s">
        <v>3558</v>
      </c>
      <c r="D3537">
        <v>4</v>
      </c>
      <c r="E3537">
        <v>3</v>
      </c>
      <c r="F3537">
        <v>23</v>
      </c>
      <c r="G3537">
        <v>2</v>
      </c>
      <c r="H3537">
        <v>13</v>
      </c>
      <c r="I3537">
        <v>-1</v>
      </c>
      <c r="J3537">
        <v>4</v>
      </c>
      <c r="K3537">
        <v>-1</v>
      </c>
      <c r="L3537">
        <v>7</v>
      </c>
      <c r="M3537">
        <v>2</v>
      </c>
      <c r="N3537">
        <v>-1</v>
      </c>
      <c r="O3537">
        <v>-1</v>
      </c>
      <c r="P3537">
        <v>-1</v>
      </c>
      <c r="Q3537">
        <v>-1</v>
      </c>
      <c r="R3537">
        <v>-1</v>
      </c>
      <c r="S3537">
        <v>0</v>
      </c>
      <c r="T3537">
        <v>162.4</v>
      </c>
      <c r="U3537">
        <v>73.3</v>
      </c>
      <c r="V3537">
        <v>27.792999999999999</v>
      </c>
      <c r="W3537">
        <v>-1</v>
      </c>
      <c r="X3537">
        <v>2</v>
      </c>
      <c r="Y3537">
        <v>3</v>
      </c>
      <c r="Z3537">
        <f>IF(AND(MIN(data!D3537:'data'!K3537, data!M3537:'data'!Y3537)&gt;=0, IF(data!L3537&lt;0, FALSE, data!L3537&lt;=95),COUNTA(data!D3537:'data'!Y3537)=22), 1, 0)</f>
        <v>0</v>
      </c>
      <c r="AA3537">
        <f>IF(data!D3537=3, IF(COUNTIFS(data!A:A, data!A3537, data!G:G, "&lt;&gt;2")=0, 1, 0), 0)</f>
        <v>0</v>
      </c>
      <c r="AB3537">
        <f>IF(AND(data!G3537=2, COUNTIFS(data!A:A, data!A3537, data!G:G, 2) = data!D3537), 1, 0)</f>
        <v>0</v>
      </c>
      <c r="AC3537" t="str">
        <f>IF(AB3537=1, data!D3537, "0")</f>
        <v>0</v>
      </c>
    </row>
    <row r="3538" spans="1:29" x14ac:dyDescent="0.25">
      <c r="A3538" s="1">
        <v>384271</v>
      </c>
      <c r="B3538">
        <v>4</v>
      </c>
      <c r="C3538" s="1" t="s">
        <v>3559</v>
      </c>
      <c r="D3538">
        <v>4</v>
      </c>
      <c r="E3538">
        <v>3</v>
      </c>
      <c r="F3538">
        <v>23</v>
      </c>
      <c r="G3538">
        <v>1</v>
      </c>
      <c r="H3538">
        <v>10</v>
      </c>
      <c r="I3538">
        <v>-1</v>
      </c>
      <c r="J3538">
        <v>1</v>
      </c>
      <c r="K3538">
        <v>-1</v>
      </c>
      <c r="L3538">
        <v>7</v>
      </c>
      <c r="M3538">
        <v>1</v>
      </c>
      <c r="N3538">
        <v>-1</v>
      </c>
      <c r="O3538">
        <v>-1</v>
      </c>
      <c r="P3538">
        <v>-1</v>
      </c>
      <c r="Q3538">
        <v>-1</v>
      </c>
      <c r="R3538">
        <v>-1</v>
      </c>
      <c r="S3538">
        <v>-2</v>
      </c>
      <c r="T3538">
        <v>142.9</v>
      </c>
      <c r="U3538">
        <v>32.6</v>
      </c>
      <c r="V3538">
        <v>15.964</v>
      </c>
      <c r="W3538">
        <v>-1</v>
      </c>
      <c r="X3538">
        <v>1</v>
      </c>
      <c r="Y3538">
        <v>3</v>
      </c>
      <c r="Z3538">
        <f>IF(AND(MIN(data!D3538:'data'!K3538, data!M3538:'data'!Y3538)&gt;=0, IF(data!L3538&lt;0, FALSE, data!L3538&lt;=95),COUNTA(data!D3538:'data'!Y3538)=22), 1, 0)</f>
        <v>0</v>
      </c>
      <c r="AA3538">
        <f>IF(data!D3538=3, IF(COUNTIFS(data!A:A, data!A3538, data!G:G, "&lt;&gt;2")=0, 1, 0), 0)</f>
        <v>0</v>
      </c>
      <c r="AB3538">
        <f>IF(AND(data!G3538=2, COUNTIFS(data!A:A, data!A3538, data!G:G, 2) = data!D3538), 1, 0)</f>
        <v>0</v>
      </c>
      <c r="AC3538" t="str">
        <f>IF(AB3538=1, data!D3538, "0")</f>
        <v>0</v>
      </c>
    </row>
    <row r="3539" spans="1:29" x14ac:dyDescent="0.25">
      <c r="A3539" s="1">
        <v>384341</v>
      </c>
      <c r="B3539">
        <v>1</v>
      </c>
      <c r="C3539" s="1" t="s">
        <v>3560</v>
      </c>
      <c r="D3539">
        <v>2</v>
      </c>
      <c r="E3539">
        <v>3</v>
      </c>
      <c r="F3539">
        <v>23</v>
      </c>
      <c r="G3539">
        <v>1</v>
      </c>
      <c r="H3539">
        <v>58</v>
      </c>
      <c r="I3539">
        <v>2</v>
      </c>
      <c r="J3539">
        <v>1</v>
      </c>
      <c r="K3539">
        <v>3</v>
      </c>
      <c r="L3539">
        <v>9</v>
      </c>
      <c r="M3539">
        <v>4</v>
      </c>
      <c r="N3539">
        <v>3</v>
      </c>
      <c r="O3539">
        <v>5</v>
      </c>
      <c r="P3539">
        <v>1</v>
      </c>
      <c r="Q3539">
        <v>35</v>
      </c>
      <c r="R3539">
        <v>-1</v>
      </c>
      <c r="S3539">
        <v>3</v>
      </c>
      <c r="T3539">
        <v>164.2</v>
      </c>
      <c r="U3539">
        <v>87.4</v>
      </c>
      <c r="V3539">
        <v>32.415999999999997</v>
      </c>
      <c r="W3539">
        <v>0.96399999999999997</v>
      </c>
      <c r="X3539">
        <v>2</v>
      </c>
      <c r="Y3539">
        <v>1</v>
      </c>
      <c r="Z3539">
        <f>IF(AND(MIN(data!D3539:'data'!K3539, data!M3539:'data'!Y3539)&gt;=0, IF(data!L3539&lt;0, FALSE, data!L3539&lt;=95),COUNTA(data!D3539:'data'!Y3539)=22), 1, 0)</f>
        <v>0</v>
      </c>
      <c r="AA3539">
        <f>IF(data!D3539=3, IF(COUNTIFS(data!A:A, data!A3539, data!G:G, "&lt;&gt;2")=0, 1, 0), 0)</f>
        <v>0</v>
      </c>
      <c r="AB3539">
        <f>IF(AND(data!G3539=2, COUNTIFS(data!A:A, data!A3539, data!G:G, 2) = data!D3539), 1, 0)</f>
        <v>0</v>
      </c>
      <c r="AC3539" t="str">
        <f>IF(AB3539=1, data!D3539, "0")</f>
        <v>0</v>
      </c>
    </row>
    <row r="3540" spans="1:29" x14ac:dyDescent="0.25">
      <c r="A3540" s="1">
        <v>384341</v>
      </c>
      <c r="B3540">
        <v>2</v>
      </c>
      <c r="C3540" s="1" t="s">
        <v>3561</v>
      </c>
      <c r="D3540">
        <v>2</v>
      </c>
      <c r="E3540">
        <v>3</v>
      </c>
      <c r="F3540">
        <v>23</v>
      </c>
      <c r="G3540">
        <v>2</v>
      </c>
      <c r="H3540">
        <v>56</v>
      </c>
      <c r="I3540">
        <v>2</v>
      </c>
      <c r="J3540">
        <v>1</v>
      </c>
      <c r="K3540">
        <v>6</v>
      </c>
      <c r="L3540">
        <v>9</v>
      </c>
      <c r="M3540">
        <v>1</v>
      </c>
      <c r="N3540">
        <v>1</v>
      </c>
      <c r="O3540">
        <v>5</v>
      </c>
      <c r="P3540">
        <v>2</v>
      </c>
      <c r="Q3540">
        <v>2.9000000000000001E-2</v>
      </c>
      <c r="R3540">
        <v>-1</v>
      </c>
      <c r="S3540">
        <v>0</v>
      </c>
      <c r="T3540">
        <v>159.80000000000001</v>
      </c>
      <c r="U3540">
        <v>87.3</v>
      </c>
      <c r="V3540">
        <v>34.186999999999998</v>
      </c>
      <c r="W3540">
        <v>0.88800000000000001</v>
      </c>
      <c r="X3540">
        <v>2</v>
      </c>
      <c r="Y3540">
        <v>1</v>
      </c>
      <c r="Z3540">
        <f>IF(AND(MIN(data!D3540:'data'!K3540, data!M3540:'data'!Y3540)&gt;=0, IF(data!L3540&lt;0, FALSE, data!L3540&lt;=95),COUNTA(data!D3540:'data'!Y3540)=22), 1, 0)</f>
        <v>0</v>
      </c>
      <c r="AA3540">
        <f>IF(data!D3540=3, IF(COUNTIFS(data!A:A, data!A3540, data!G:G, "&lt;&gt;2")=0, 1, 0), 0)</f>
        <v>0</v>
      </c>
      <c r="AB3540">
        <f>IF(AND(data!G3540=2, COUNTIFS(data!A:A, data!A3540, data!G:G, 2) = data!D3540), 1, 0)</f>
        <v>0</v>
      </c>
      <c r="AC3540" t="str">
        <f>IF(AB3540=1, data!D3540, "0")</f>
        <v>0</v>
      </c>
    </row>
    <row r="3541" spans="1:29" x14ac:dyDescent="0.25">
      <c r="A3541" s="1">
        <v>384351</v>
      </c>
      <c r="B3541">
        <v>1</v>
      </c>
      <c r="C3541" s="1" t="s">
        <v>3562</v>
      </c>
      <c r="D3541">
        <v>4</v>
      </c>
      <c r="E3541">
        <v>3</v>
      </c>
      <c r="F3541">
        <v>23</v>
      </c>
      <c r="G3541">
        <v>1</v>
      </c>
      <c r="H3541">
        <v>34</v>
      </c>
      <c r="I3541">
        <v>2</v>
      </c>
      <c r="J3541">
        <v>1</v>
      </c>
      <c r="K3541">
        <v>4</v>
      </c>
      <c r="L3541">
        <v>10</v>
      </c>
      <c r="M3541">
        <v>4</v>
      </c>
      <c r="N3541">
        <v>1</v>
      </c>
      <c r="O3541">
        <v>5</v>
      </c>
      <c r="P3541">
        <v>2</v>
      </c>
      <c r="Q3541">
        <v>0</v>
      </c>
      <c r="R3541">
        <v>-1</v>
      </c>
      <c r="S3541">
        <v>2</v>
      </c>
      <c r="T3541">
        <v>177.7</v>
      </c>
      <c r="U3541">
        <v>97.1</v>
      </c>
      <c r="V3541">
        <v>30.75</v>
      </c>
      <c r="W3541">
        <v>0.94599999999999995</v>
      </c>
      <c r="X3541">
        <v>2</v>
      </c>
      <c r="Y3541">
        <v>1</v>
      </c>
      <c r="Z3541">
        <f>IF(AND(MIN(data!D3541:'data'!K3541, data!M3541:'data'!Y3541)&gt;=0, IF(data!L3541&lt;0, FALSE, data!L3541&lt;=95),COUNTA(data!D3541:'data'!Y3541)=22), 1, 0)</f>
        <v>0</v>
      </c>
      <c r="AA3541">
        <f>IF(data!D3541=3, IF(COUNTIFS(data!A:A, data!A3541, data!G:G, "&lt;&gt;2")=0, 1, 0), 0)</f>
        <v>0</v>
      </c>
      <c r="AB3541">
        <f>IF(AND(data!G3541=2, COUNTIFS(data!A:A, data!A3541, data!G:G, 2) = data!D3541), 1, 0)</f>
        <v>0</v>
      </c>
      <c r="AC3541" t="str">
        <f>IF(AB3541=1, data!D3541, "0")</f>
        <v>0</v>
      </c>
    </row>
    <row r="3542" spans="1:29" x14ac:dyDescent="0.25">
      <c r="A3542" s="1">
        <v>384351</v>
      </c>
      <c r="B3542">
        <v>2</v>
      </c>
      <c r="C3542" s="1" t="s">
        <v>3563</v>
      </c>
      <c r="D3542">
        <v>4</v>
      </c>
      <c r="E3542">
        <v>3</v>
      </c>
      <c r="F3542">
        <v>23</v>
      </c>
      <c r="G3542">
        <v>2</v>
      </c>
      <c r="H3542">
        <v>35</v>
      </c>
      <c r="I3542">
        <v>2</v>
      </c>
      <c r="J3542">
        <v>1</v>
      </c>
      <c r="K3542">
        <v>7</v>
      </c>
      <c r="L3542">
        <v>10</v>
      </c>
      <c r="M3542">
        <v>2</v>
      </c>
      <c r="N3542">
        <v>1</v>
      </c>
      <c r="O3542">
        <v>5</v>
      </c>
      <c r="P3542">
        <v>2</v>
      </c>
      <c r="Q3542">
        <v>0.34499999999999997</v>
      </c>
      <c r="R3542">
        <v>-1</v>
      </c>
      <c r="S3542">
        <v>0</v>
      </c>
      <c r="T3542">
        <v>166.5</v>
      </c>
      <c r="U3542">
        <v>48.5</v>
      </c>
      <c r="V3542">
        <v>17.495000000000001</v>
      </c>
      <c r="W3542">
        <v>0.72</v>
      </c>
      <c r="X3542">
        <v>3</v>
      </c>
      <c r="Y3542">
        <v>2</v>
      </c>
      <c r="Z3542">
        <f>IF(AND(MIN(data!D3542:'data'!K3542, data!M3542:'data'!Y3542)&gt;=0, IF(data!L3542&lt;0, FALSE, data!L3542&lt;=95),COUNTA(data!D3542:'data'!Y3542)=22), 1, 0)</f>
        <v>0</v>
      </c>
      <c r="AA3542">
        <f>IF(data!D3542=3, IF(COUNTIFS(data!A:A, data!A3542, data!G:G, "&lt;&gt;2")=0, 1, 0), 0)</f>
        <v>0</v>
      </c>
      <c r="AB3542">
        <f>IF(AND(data!G3542=2, COUNTIFS(data!A:A, data!A3542, data!G:G, 2) = data!D3542), 1, 0)</f>
        <v>0</v>
      </c>
      <c r="AC3542" t="str">
        <f>IF(AB3542=1, data!D3542, "0")</f>
        <v>0</v>
      </c>
    </row>
    <row r="3543" spans="1:29" x14ac:dyDescent="0.25">
      <c r="A3543" s="1">
        <v>384351</v>
      </c>
      <c r="B3543">
        <v>3</v>
      </c>
      <c r="C3543" s="1" t="s">
        <v>3564</v>
      </c>
      <c r="D3543">
        <v>4</v>
      </c>
      <c r="E3543">
        <v>3</v>
      </c>
      <c r="F3543">
        <v>23</v>
      </c>
      <c r="G3543">
        <v>2</v>
      </c>
      <c r="H3543">
        <v>12</v>
      </c>
      <c r="I3543">
        <v>-1</v>
      </c>
      <c r="J3543">
        <v>1</v>
      </c>
      <c r="K3543">
        <v>-1</v>
      </c>
      <c r="L3543">
        <v>10</v>
      </c>
      <c r="M3543">
        <v>1</v>
      </c>
      <c r="N3543">
        <v>-1</v>
      </c>
      <c r="O3543">
        <v>-1</v>
      </c>
      <c r="P3543">
        <v>-1</v>
      </c>
      <c r="Q3543">
        <v>-1</v>
      </c>
      <c r="R3543">
        <v>-1</v>
      </c>
      <c r="S3543">
        <v>-2</v>
      </c>
      <c r="T3543">
        <v>156</v>
      </c>
      <c r="U3543">
        <v>36.700000000000003</v>
      </c>
      <c r="V3543">
        <v>15.081</v>
      </c>
      <c r="W3543">
        <v>-1</v>
      </c>
      <c r="X3543">
        <v>3</v>
      </c>
      <c r="Y3543">
        <v>2</v>
      </c>
      <c r="Z3543">
        <f>IF(AND(MIN(data!D3543:'data'!K3543, data!M3543:'data'!Y3543)&gt;=0, IF(data!L3543&lt;0, FALSE, data!L3543&lt;=95),COUNTA(data!D3543:'data'!Y3543)=22), 1, 0)</f>
        <v>0</v>
      </c>
      <c r="AA3543">
        <f>IF(data!D3543=3, IF(COUNTIFS(data!A:A, data!A3543, data!G:G, "&lt;&gt;2")=0, 1, 0), 0)</f>
        <v>0</v>
      </c>
      <c r="AB3543">
        <f>IF(AND(data!G3543=2, COUNTIFS(data!A:A, data!A3543, data!G:G, 2) = data!D3543), 1, 0)</f>
        <v>0</v>
      </c>
      <c r="AC3543" t="str">
        <f>IF(AB3543=1, data!D3543, "0")</f>
        <v>0</v>
      </c>
    </row>
    <row r="3544" spans="1:29" x14ac:dyDescent="0.25">
      <c r="A3544" s="1">
        <v>384351</v>
      </c>
      <c r="B3544">
        <v>4</v>
      </c>
      <c r="C3544" s="1" t="s">
        <v>3565</v>
      </c>
      <c r="D3544">
        <v>4</v>
      </c>
      <c r="E3544">
        <v>3</v>
      </c>
      <c r="F3544">
        <v>23</v>
      </c>
      <c r="G3544">
        <v>1</v>
      </c>
      <c r="H3544">
        <v>9</v>
      </c>
      <c r="I3544">
        <v>-1</v>
      </c>
      <c r="J3544">
        <v>1</v>
      </c>
      <c r="K3544">
        <v>-1</v>
      </c>
      <c r="L3544">
        <v>10</v>
      </c>
      <c r="M3544">
        <v>1</v>
      </c>
      <c r="N3544">
        <v>-1</v>
      </c>
      <c r="O3544">
        <v>-1</v>
      </c>
      <c r="P3544">
        <v>-1</v>
      </c>
      <c r="Q3544">
        <v>-1</v>
      </c>
      <c r="R3544">
        <v>-1</v>
      </c>
      <c r="S3544">
        <v>-2</v>
      </c>
      <c r="T3544">
        <v>147.6</v>
      </c>
      <c r="U3544">
        <v>32.4</v>
      </c>
      <c r="V3544">
        <v>14.872</v>
      </c>
      <c r="W3544">
        <v>-1</v>
      </c>
      <c r="X3544">
        <v>1</v>
      </c>
      <c r="Y3544">
        <v>3</v>
      </c>
      <c r="Z3544">
        <f>IF(AND(MIN(data!D3544:'data'!K3544, data!M3544:'data'!Y3544)&gt;=0, IF(data!L3544&lt;0, FALSE, data!L3544&lt;=95),COUNTA(data!D3544:'data'!Y3544)=22), 1, 0)</f>
        <v>0</v>
      </c>
      <c r="AA3544">
        <f>IF(data!D3544=3, IF(COUNTIFS(data!A:A, data!A3544, data!G:G, "&lt;&gt;2")=0, 1, 0), 0)</f>
        <v>0</v>
      </c>
      <c r="AB3544">
        <f>IF(AND(data!G3544=2, COUNTIFS(data!A:A, data!A3544, data!G:G, 2) = data!D3544), 1, 0)</f>
        <v>0</v>
      </c>
      <c r="AC3544" t="str">
        <f>IF(AB3544=1, data!D3544, "0")</f>
        <v>0</v>
      </c>
    </row>
    <row r="3545" spans="1:29" x14ac:dyDescent="0.25">
      <c r="A3545" s="1">
        <v>384371</v>
      </c>
      <c r="B3545">
        <v>1</v>
      </c>
      <c r="C3545" s="1" t="s">
        <v>3566</v>
      </c>
      <c r="D3545">
        <v>1</v>
      </c>
      <c r="E3545">
        <v>3</v>
      </c>
      <c r="F3545">
        <v>23</v>
      </c>
      <c r="G3545">
        <v>2</v>
      </c>
      <c r="H3545">
        <v>69</v>
      </c>
      <c r="I3545">
        <v>4</v>
      </c>
      <c r="J3545">
        <v>1</v>
      </c>
      <c r="K3545">
        <v>7</v>
      </c>
      <c r="L3545">
        <v>12</v>
      </c>
      <c r="M3545">
        <v>4</v>
      </c>
      <c r="N3545">
        <v>4</v>
      </c>
      <c r="O3545">
        <v>2</v>
      </c>
      <c r="P3545">
        <v>1</v>
      </c>
      <c r="Q3545">
        <v>70</v>
      </c>
      <c r="R3545">
        <v>-1</v>
      </c>
      <c r="S3545">
        <v>8</v>
      </c>
      <c r="T3545">
        <v>174</v>
      </c>
      <c r="U3545">
        <v>110.9</v>
      </c>
      <c r="V3545">
        <v>36.630000000000003</v>
      </c>
      <c r="W3545">
        <v>-1</v>
      </c>
      <c r="X3545">
        <v>2</v>
      </c>
      <c r="Y3545">
        <v>1</v>
      </c>
      <c r="Z3545">
        <f>IF(AND(MIN(data!D3545:'data'!K3545, data!M3545:'data'!Y3545)&gt;=0, IF(data!L3545&lt;0, FALSE, data!L3545&lt;=95),COUNTA(data!D3545:'data'!Y3545)=22), 1, 0)</f>
        <v>0</v>
      </c>
      <c r="AA3545">
        <f>IF(data!D3545=3, IF(COUNTIFS(data!A:A, data!A3545, data!G:G, "&lt;&gt;2")=0, 1, 0), 0)</f>
        <v>0</v>
      </c>
      <c r="AB3545">
        <f>IF(AND(data!G3545=2, COUNTIFS(data!A:A, data!A3545, data!G:G, 2) = data!D3545), 1, 0)</f>
        <v>1</v>
      </c>
      <c r="AC3545">
        <f>IF(AB3545=1, data!D3545, "0")</f>
        <v>1</v>
      </c>
    </row>
    <row r="3546" spans="1:29" x14ac:dyDescent="0.25">
      <c r="A3546" s="1">
        <v>385051</v>
      </c>
      <c r="B3546">
        <v>1</v>
      </c>
      <c r="C3546" s="1" t="s">
        <v>3567</v>
      </c>
      <c r="D3546">
        <v>2</v>
      </c>
      <c r="E3546">
        <v>8</v>
      </c>
      <c r="F3546">
        <v>19</v>
      </c>
      <c r="G3546">
        <v>2</v>
      </c>
      <c r="H3546">
        <v>53</v>
      </c>
      <c r="I3546">
        <v>2</v>
      </c>
      <c r="J3546">
        <v>-8</v>
      </c>
      <c r="K3546">
        <v>-1</v>
      </c>
      <c r="L3546">
        <v>97</v>
      </c>
      <c r="M3546">
        <v>1</v>
      </c>
      <c r="N3546">
        <v>-8</v>
      </c>
      <c r="O3546">
        <v>-8</v>
      </c>
      <c r="P3546">
        <v>-8</v>
      </c>
      <c r="Q3546">
        <v>0</v>
      </c>
      <c r="R3546">
        <v>-1</v>
      </c>
      <c r="S3546">
        <v>-2</v>
      </c>
      <c r="T3546">
        <v>-1</v>
      </c>
      <c r="U3546">
        <v>-1</v>
      </c>
      <c r="V3546">
        <v>-1</v>
      </c>
      <c r="W3546">
        <v>-1</v>
      </c>
      <c r="X3546">
        <v>-2</v>
      </c>
      <c r="Y3546">
        <v>-2</v>
      </c>
      <c r="Z3546">
        <f>IF(AND(MIN(data!D3546:'data'!K3546, data!M3546:'data'!Y3546)&gt;=0, IF(data!L3546&lt;0, FALSE, data!L3546&lt;=95),COUNTA(data!D3546:'data'!Y3546)=22), 1, 0)</f>
        <v>0</v>
      </c>
      <c r="AA3546">
        <f>IF(data!D3546=3, IF(COUNTIFS(data!A:A, data!A3546, data!G:G, "&lt;&gt;2")=0, 1, 0), 0)</f>
        <v>0</v>
      </c>
      <c r="AB3546">
        <f>IF(AND(data!G3546=2, COUNTIFS(data!A:A, data!A3546, data!G:G, 2) = data!D3546), 1, 0)</f>
        <v>1</v>
      </c>
      <c r="AC3546">
        <f>IF(AB3546=1, data!D3546, "0")</f>
        <v>2</v>
      </c>
    </row>
    <row r="3547" spans="1:29" x14ac:dyDescent="0.25">
      <c r="A3547" s="1">
        <v>385051</v>
      </c>
      <c r="B3547">
        <v>2</v>
      </c>
      <c r="C3547" s="1" t="s">
        <v>3568</v>
      </c>
      <c r="D3547">
        <v>2</v>
      </c>
      <c r="E3547">
        <v>8</v>
      </c>
      <c r="F3547">
        <v>19</v>
      </c>
      <c r="G3547">
        <v>2</v>
      </c>
      <c r="H3547">
        <v>29</v>
      </c>
      <c r="I3547">
        <v>1</v>
      </c>
      <c r="J3547">
        <v>-8</v>
      </c>
      <c r="K3547">
        <v>-1</v>
      </c>
      <c r="L3547">
        <v>97</v>
      </c>
      <c r="M3547">
        <v>1</v>
      </c>
      <c r="N3547">
        <v>-8</v>
      </c>
      <c r="O3547">
        <v>-8</v>
      </c>
      <c r="P3547">
        <v>-8</v>
      </c>
      <c r="Q3547">
        <v>0</v>
      </c>
      <c r="R3547">
        <v>-1</v>
      </c>
      <c r="S3547">
        <v>-2</v>
      </c>
      <c r="T3547">
        <v>-1</v>
      </c>
      <c r="U3547">
        <v>-1</v>
      </c>
      <c r="V3547">
        <v>-1</v>
      </c>
      <c r="W3547">
        <v>-1</v>
      </c>
      <c r="X3547">
        <v>-2</v>
      </c>
      <c r="Y3547">
        <v>-2</v>
      </c>
      <c r="Z3547">
        <f>IF(AND(MIN(data!D3547:'data'!K3547, data!M3547:'data'!Y3547)&gt;=0, IF(data!L3547&lt;0, FALSE, data!L3547&lt;=95),COUNTA(data!D3547:'data'!Y3547)=22), 1, 0)</f>
        <v>0</v>
      </c>
      <c r="AA3547">
        <f>IF(data!D3547=3, IF(COUNTIFS(data!A:A, data!A3547, data!G:G, "&lt;&gt;2")=0, 1, 0), 0)</f>
        <v>0</v>
      </c>
      <c r="AB3547">
        <f>IF(AND(data!G3547=2, COUNTIFS(data!A:A, data!A3547, data!G:G, 2) = data!D3547), 1, 0)</f>
        <v>1</v>
      </c>
      <c r="AC3547">
        <f>IF(AB3547=1, data!D3547, "0")</f>
        <v>2</v>
      </c>
    </row>
    <row r="3548" spans="1:29" x14ac:dyDescent="0.25">
      <c r="A3548" s="1">
        <v>385151</v>
      </c>
      <c r="B3548">
        <v>1</v>
      </c>
      <c r="C3548" s="1" t="s">
        <v>3569</v>
      </c>
      <c r="D3548">
        <v>1</v>
      </c>
      <c r="E3548">
        <v>8</v>
      </c>
      <c r="F3548">
        <v>19</v>
      </c>
      <c r="G3548">
        <v>1</v>
      </c>
      <c r="H3548">
        <v>77</v>
      </c>
      <c r="I3548">
        <v>5</v>
      </c>
      <c r="J3548">
        <v>1</v>
      </c>
      <c r="K3548">
        <v>1</v>
      </c>
      <c r="L3548">
        <v>10</v>
      </c>
      <c r="M3548">
        <v>2</v>
      </c>
      <c r="N3548">
        <v>3</v>
      </c>
      <c r="O3548">
        <v>5</v>
      </c>
      <c r="P3548">
        <v>1</v>
      </c>
      <c r="Q3548">
        <v>4.74</v>
      </c>
      <c r="R3548">
        <v>-1</v>
      </c>
      <c r="S3548">
        <v>4</v>
      </c>
      <c r="T3548">
        <v>149.19999999999999</v>
      </c>
      <c r="U3548">
        <v>49.9</v>
      </c>
      <c r="V3548">
        <v>22.416</v>
      </c>
      <c r="W3548">
        <v>0.78</v>
      </c>
      <c r="X3548">
        <v>1</v>
      </c>
      <c r="Y3548">
        <v>3</v>
      </c>
      <c r="Z3548">
        <f>IF(AND(MIN(data!D3548:'data'!K3548, data!M3548:'data'!Y3548)&gt;=0, IF(data!L3548&lt;0, FALSE, data!L3548&lt;=95),COUNTA(data!D3548:'data'!Y3548)=22), 1, 0)</f>
        <v>0</v>
      </c>
      <c r="AA3548">
        <f>IF(data!D3548=3, IF(COUNTIFS(data!A:A, data!A3548, data!G:G, "&lt;&gt;2")=0, 1, 0), 0)</f>
        <v>0</v>
      </c>
      <c r="AB3548">
        <f>IF(AND(data!G3548=2, COUNTIFS(data!A:A, data!A3548, data!G:G, 2) = data!D3548), 1, 0)</f>
        <v>0</v>
      </c>
      <c r="AC3548" t="str">
        <f>IF(AB3548=1, data!D3548, "0")</f>
        <v>0</v>
      </c>
    </row>
    <row r="3549" spans="1:29" x14ac:dyDescent="0.25">
      <c r="A3549" s="1">
        <v>385201</v>
      </c>
      <c r="B3549">
        <v>1</v>
      </c>
      <c r="C3549" s="1" t="s">
        <v>3570</v>
      </c>
      <c r="D3549">
        <v>2</v>
      </c>
      <c r="E3549">
        <v>8</v>
      </c>
      <c r="F3549">
        <v>19</v>
      </c>
      <c r="G3549">
        <v>1</v>
      </c>
      <c r="H3549">
        <v>71</v>
      </c>
      <c r="I3549">
        <v>2</v>
      </c>
      <c r="J3549">
        <v>1</v>
      </c>
      <c r="K3549">
        <v>4</v>
      </c>
      <c r="L3549">
        <v>11</v>
      </c>
      <c r="M3549">
        <v>2</v>
      </c>
      <c r="N3549">
        <v>4</v>
      </c>
      <c r="O3549">
        <v>3</v>
      </c>
      <c r="P3549">
        <v>1</v>
      </c>
      <c r="Q3549">
        <v>17.46</v>
      </c>
      <c r="R3549">
        <v>-1</v>
      </c>
      <c r="S3549">
        <v>3</v>
      </c>
      <c r="T3549">
        <v>185.5</v>
      </c>
      <c r="U3549">
        <v>86</v>
      </c>
      <c r="V3549">
        <v>24.992999999999999</v>
      </c>
      <c r="W3549">
        <v>-1</v>
      </c>
      <c r="X3549">
        <v>2</v>
      </c>
      <c r="Y3549">
        <v>1</v>
      </c>
      <c r="Z3549">
        <f>IF(AND(MIN(data!D3549:'data'!K3549, data!M3549:'data'!Y3549)&gt;=0, IF(data!L3549&lt;0, FALSE, data!L3549&lt;=95),COUNTA(data!D3549:'data'!Y3549)=22), 1, 0)</f>
        <v>0</v>
      </c>
      <c r="AA3549">
        <f>IF(data!D3549=3, IF(COUNTIFS(data!A:A, data!A3549, data!G:G, "&lt;&gt;2")=0, 1, 0), 0)</f>
        <v>0</v>
      </c>
      <c r="AB3549">
        <f>IF(AND(data!G3549=2, COUNTIFS(data!A:A, data!A3549, data!G:G, 2) = data!D3549), 1, 0)</f>
        <v>0</v>
      </c>
      <c r="AC3549" t="str">
        <f>IF(AB3549=1, data!D3549, "0")</f>
        <v>0</v>
      </c>
    </row>
    <row r="3550" spans="1:29" x14ac:dyDescent="0.25">
      <c r="A3550" s="1">
        <v>385201</v>
      </c>
      <c r="B3550">
        <v>2</v>
      </c>
      <c r="C3550" s="1" t="s">
        <v>3571</v>
      </c>
      <c r="D3550">
        <v>2</v>
      </c>
      <c r="E3550">
        <v>8</v>
      </c>
      <c r="F3550">
        <v>19</v>
      </c>
      <c r="G3550">
        <v>2</v>
      </c>
      <c r="H3550">
        <v>63</v>
      </c>
      <c r="I3550">
        <v>2</v>
      </c>
      <c r="J3550">
        <v>1</v>
      </c>
      <c r="K3550">
        <v>6</v>
      </c>
      <c r="L3550">
        <v>11</v>
      </c>
      <c r="M3550">
        <v>4</v>
      </c>
      <c r="N3550">
        <v>4</v>
      </c>
      <c r="O3550">
        <v>1</v>
      </c>
      <c r="P3550">
        <v>1</v>
      </c>
      <c r="Q3550">
        <v>13</v>
      </c>
      <c r="R3550">
        <v>-1</v>
      </c>
      <c r="S3550">
        <v>1</v>
      </c>
      <c r="T3550">
        <v>167.3</v>
      </c>
      <c r="U3550">
        <v>83</v>
      </c>
      <c r="V3550">
        <v>29.654</v>
      </c>
      <c r="W3550">
        <v>0.80900000000000005</v>
      </c>
      <c r="X3550">
        <v>2</v>
      </c>
      <c r="Y3550">
        <v>1</v>
      </c>
      <c r="Z3550">
        <f>IF(AND(MIN(data!D3550:'data'!K3550, data!M3550:'data'!Y3550)&gt;=0, IF(data!L3550&lt;0, FALSE, data!L3550&lt;=95),COUNTA(data!D3550:'data'!Y3550)=22), 1, 0)</f>
        <v>0</v>
      </c>
      <c r="AA3550">
        <f>IF(data!D3550=3, IF(COUNTIFS(data!A:A, data!A3550, data!G:G, "&lt;&gt;2")=0, 1, 0), 0)</f>
        <v>0</v>
      </c>
      <c r="AB3550">
        <f>IF(AND(data!G3550=2, COUNTIFS(data!A:A, data!A3550, data!G:G, 2) = data!D3550), 1, 0)</f>
        <v>0</v>
      </c>
      <c r="AC3550" t="str">
        <f>IF(AB3550=1, data!D3550, "0")</f>
        <v>0</v>
      </c>
    </row>
    <row r="3551" spans="1:29" x14ac:dyDescent="0.25">
      <c r="A3551" s="1">
        <v>385251</v>
      </c>
      <c r="B3551">
        <v>1</v>
      </c>
      <c r="C3551" s="1" t="s">
        <v>3572</v>
      </c>
      <c r="D3551">
        <v>3</v>
      </c>
      <c r="E3551">
        <v>8</v>
      </c>
      <c r="F3551">
        <v>19</v>
      </c>
      <c r="G3551">
        <v>1</v>
      </c>
      <c r="H3551">
        <v>55</v>
      </c>
      <c r="I3551">
        <v>2</v>
      </c>
      <c r="J3551">
        <v>1</v>
      </c>
      <c r="K3551">
        <v>1</v>
      </c>
      <c r="L3551">
        <v>29</v>
      </c>
      <c r="M3551">
        <v>1</v>
      </c>
      <c r="N3551">
        <v>1</v>
      </c>
      <c r="O3551">
        <v>5</v>
      </c>
      <c r="P3551">
        <v>1</v>
      </c>
      <c r="Q3551">
        <v>3.96</v>
      </c>
      <c r="R3551">
        <v>-1</v>
      </c>
      <c r="S3551">
        <v>1</v>
      </c>
      <c r="T3551">
        <v>173.6</v>
      </c>
      <c r="U3551">
        <v>74.3</v>
      </c>
      <c r="V3551">
        <v>24.654</v>
      </c>
      <c r="W3551">
        <v>-1</v>
      </c>
      <c r="X3551">
        <v>1</v>
      </c>
      <c r="Y3551">
        <v>1</v>
      </c>
      <c r="Z3551">
        <f>IF(AND(MIN(data!D3551:'data'!K3551, data!M3551:'data'!Y3551)&gt;=0, IF(data!L3551&lt;0, FALSE, data!L3551&lt;=95),COUNTA(data!D3551:'data'!Y3551)=22), 1, 0)</f>
        <v>0</v>
      </c>
      <c r="AA3551">
        <f>IF(data!D3551=3, IF(COUNTIFS(data!A:A, data!A3551, data!G:G, "&lt;&gt;2")=0, 1, 0), 0)</f>
        <v>0</v>
      </c>
      <c r="AB3551">
        <f>IF(AND(data!G3551=2, COUNTIFS(data!A:A, data!A3551, data!G:G, 2) = data!D3551), 1, 0)</f>
        <v>0</v>
      </c>
      <c r="AC3551" t="str">
        <f>IF(AB3551=1, data!D3551, "0")</f>
        <v>0</v>
      </c>
    </row>
    <row r="3552" spans="1:29" x14ac:dyDescent="0.25">
      <c r="A3552" s="1">
        <v>385251</v>
      </c>
      <c r="B3552">
        <v>2</v>
      </c>
      <c r="C3552" s="1" t="s">
        <v>3573</v>
      </c>
      <c r="D3552">
        <v>3</v>
      </c>
      <c r="E3552">
        <v>8</v>
      </c>
      <c r="F3552">
        <v>19</v>
      </c>
      <c r="G3552">
        <v>2</v>
      </c>
      <c r="H3552">
        <v>44</v>
      </c>
      <c r="I3552">
        <v>2</v>
      </c>
      <c r="J3552">
        <v>1</v>
      </c>
      <c r="K3552">
        <v>1</v>
      </c>
      <c r="L3552">
        <v>29</v>
      </c>
      <c r="M3552">
        <v>1</v>
      </c>
      <c r="N3552">
        <v>3</v>
      </c>
      <c r="O3552">
        <v>5</v>
      </c>
      <c r="P3552">
        <v>1</v>
      </c>
      <c r="Q3552">
        <v>14.058</v>
      </c>
      <c r="R3552">
        <v>-1</v>
      </c>
      <c r="S3552">
        <v>0</v>
      </c>
      <c r="T3552">
        <v>173.4</v>
      </c>
      <c r="U3552">
        <v>65.3</v>
      </c>
      <c r="V3552">
        <v>21.718</v>
      </c>
      <c r="W3552">
        <v>0.75</v>
      </c>
      <c r="X3552">
        <v>1</v>
      </c>
      <c r="Y3552">
        <v>3</v>
      </c>
      <c r="Z3552">
        <f>IF(AND(MIN(data!D3552:'data'!K3552, data!M3552:'data'!Y3552)&gt;=0, IF(data!L3552&lt;0, FALSE, data!L3552&lt;=95),COUNTA(data!D3552:'data'!Y3552)=22), 1, 0)</f>
        <v>0</v>
      </c>
      <c r="AA3552">
        <f>IF(data!D3552=3, IF(COUNTIFS(data!A:A, data!A3552, data!G:G, "&lt;&gt;2")=0, 1, 0), 0)</f>
        <v>0</v>
      </c>
      <c r="AB3552">
        <f>IF(AND(data!G3552=2, COUNTIFS(data!A:A, data!A3552, data!G:G, 2) = data!D3552), 1, 0)</f>
        <v>0</v>
      </c>
      <c r="AC3552" t="str">
        <f>IF(AB3552=1, data!D3552, "0")</f>
        <v>0</v>
      </c>
    </row>
    <row r="3553" spans="1:29" x14ac:dyDescent="0.25">
      <c r="A3553" s="1">
        <v>385251</v>
      </c>
      <c r="B3553">
        <v>3</v>
      </c>
      <c r="C3553" s="1" t="s">
        <v>3574</v>
      </c>
      <c r="D3553">
        <v>3</v>
      </c>
      <c r="E3553">
        <v>8</v>
      </c>
      <c r="F3553">
        <v>19</v>
      </c>
      <c r="G3553">
        <v>1</v>
      </c>
      <c r="H3553">
        <v>5</v>
      </c>
      <c r="I3553">
        <v>-1</v>
      </c>
      <c r="J3553">
        <v>1</v>
      </c>
      <c r="K3553">
        <v>-1</v>
      </c>
      <c r="L3553">
        <v>29</v>
      </c>
      <c r="M3553">
        <v>1</v>
      </c>
      <c r="N3553">
        <v>-1</v>
      </c>
      <c r="O3553">
        <v>-1</v>
      </c>
      <c r="P3553">
        <v>-1</v>
      </c>
      <c r="Q3553">
        <v>-1</v>
      </c>
      <c r="R3553">
        <v>-1</v>
      </c>
      <c r="S3553">
        <v>-2</v>
      </c>
      <c r="T3553">
        <v>109.2</v>
      </c>
      <c r="U3553">
        <v>19.399999999999999</v>
      </c>
      <c r="V3553">
        <v>16.268999999999998</v>
      </c>
      <c r="W3553">
        <v>-1</v>
      </c>
      <c r="X3553">
        <v>-2</v>
      </c>
      <c r="Y3553">
        <v>-2</v>
      </c>
      <c r="Z3553">
        <f>IF(AND(MIN(data!D3553:'data'!K3553, data!M3553:'data'!Y3553)&gt;=0, IF(data!L3553&lt;0, FALSE, data!L3553&lt;=95),COUNTA(data!D3553:'data'!Y3553)=22), 1, 0)</f>
        <v>0</v>
      </c>
      <c r="AA3553">
        <f>IF(data!D3553=3, IF(COUNTIFS(data!A:A, data!A3553, data!G:G, "&lt;&gt;2")=0, 1, 0), 0)</f>
        <v>0</v>
      </c>
      <c r="AB3553">
        <f>IF(AND(data!G3553=2, COUNTIFS(data!A:A, data!A3553, data!G:G, 2) = data!D3553), 1, 0)</f>
        <v>0</v>
      </c>
      <c r="AC3553" t="str">
        <f>IF(AB3553=1, data!D3553, "0")</f>
        <v>0</v>
      </c>
    </row>
    <row r="3554" spans="1:29" x14ac:dyDescent="0.25">
      <c r="A3554" s="1">
        <v>385341</v>
      </c>
      <c r="B3554">
        <v>1</v>
      </c>
      <c r="C3554" s="1" t="s">
        <v>3575</v>
      </c>
      <c r="D3554">
        <v>2</v>
      </c>
      <c r="E3554">
        <v>8</v>
      </c>
      <c r="F3554">
        <v>19</v>
      </c>
      <c r="G3554">
        <v>1</v>
      </c>
      <c r="H3554">
        <v>26</v>
      </c>
      <c r="I3554">
        <v>6</v>
      </c>
      <c r="J3554">
        <v>1</v>
      </c>
      <c r="K3554">
        <v>3</v>
      </c>
      <c r="L3554">
        <v>21</v>
      </c>
      <c r="M3554">
        <v>2</v>
      </c>
      <c r="N3554">
        <v>1</v>
      </c>
      <c r="O3554">
        <v>5</v>
      </c>
      <c r="P3554">
        <v>1</v>
      </c>
      <c r="Q3554">
        <v>30.212</v>
      </c>
      <c r="R3554">
        <v>-1</v>
      </c>
      <c r="S3554">
        <v>1</v>
      </c>
      <c r="T3554">
        <v>169.5</v>
      </c>
      <c r="U3554">
        <v>61.6</v>
      </c>
      <c r="V3554">
        <v>21.440999999999999</v>
      </c>
      <c r="W3554">
        <v>0.86399999999999999</v>
      </c>
      <c r="X3554">
        <v>1</v>
      </c>
      <c r="Y3554">
        <v>3</v>
      </c>
      <c r="Z3554">
        <f>IF(AND(MIN(data!D3554:'data'!K3554, data!M3554:'data'!Y3554)&gt;=0, IF(data!L3554&lt;0, FALSE, data!L3554&lt;=95),COUNTA(data!D3554:'data'!Y3554)=22), 1, 0)</f>
        <v>0</v>
      </c>
      <c r="AA3554">
        <f>IF(data!D3554=3, IF(COUNTIFS(data!A:A, data!A3554, data!G:G, "&lt;&gt;2")=0, 1, 0), 0)</f>
        <v>0</v>
      </c>
      <c r="AB3554">
        <f>IF(AND(data!G3554=2, COUNTIFS(data!A:A, data!A3554, data!G:G, 2) = data!D3554), 1, 0)</f>
        <v>0</v>
      </c>
      <c r="AC3554" t="str">
        <f>IF(AB3554=1, data!D3554, "0")</f>
        <v>0</v>
      </c>
    </row>
    <row r="3555" spans="1:29" x14ac:dyDescent="0.25">
      <c r="A3555" s="1">
        <v>385341</v>
      </c>
      <c r="B3555">
        <v>2</v>
      </c>
      <c r="C3555" s="1" t="s">
        <v>3576</v>
      </c>
      <c r="D3555">
        <v>2</v>
      </c>
      <c r="E3555">
        <v>8</v>
      </c>
      <c r="F3555">
        <v>19</v>
      </c>
      <c r="G3555">
        <v>2</v>
      </c>
      <c r="H3555">
        <v>36</v>
      </c>
      <c r="I3555">
        <v>6</v>
      </c>
      <c r="J3555">
        <v>1</v>
      </c>
      <c r="K3555">
        <v>3</v>
      </c>
      <c r="L3555">
        <v>21</v>
      </c>
      <c r="M3555">
        <v>2</v>
      </c>
      <c r="N3555">
        <v>4</v>
      </c>
      <c r="O3555">
        <v>1</v>
      </c>
      <c r="P3555">
        <v>1</v>
      </c>
      <c r="Q3555">
        <v>14.317</v>
      </c>
      <c r="R3555">
        <v>-1</v>
      </c>
      <c r="S3555">
        <v>5</v>
      </c>
      <c r="T3555">
        <v>176.3</v>
      </c>
      <c r="U3555">
        <v>57.1</v>
      </c>
      <c r="V3555">
        <v>18.370999999999999</v>
      </c>
      <c r="W3555">
        <v>0.71599999999999997</v>
      </c>
      <c r="X3555">
        <v>1</v>
      </c>
      <c r="Y3555">
        <v>3</v>
      </c>
      <c r="Z3555">
        <f>IF(AND(MIN(data!D3555:'data'!K3555, data!M3555:'data'!Y3555)&gt;=0, IF(data!L3555&lt;0, FALSE, data!L3555&lt;=95),COUNTA(data!D3555:'data'!Y3555)=22), 1, 0)</f>
        <v>0</v>
      </c>
      <c r="AA3555">
        <f>IF(data!D3555=3, IF(COUNTIFS(data!A:A, data!A3555, data!G:G, "&lt;&gt;2")=0, 1, 0), 0)</f>
        <v>0</v>
      </c>
      <c r="AB3555">
        <f>IF(AND(data!G3555=2, COUNTIFS(data!A:A, data!A3555, data!G:G, 2) = data!D3555), 1, 0)</f>
        <v>0</v>
      </c>
      <c r="AC3555" t="str">
        <f>IF(AB3555=1, data!D3555, "0")</f>
        <v>0</v>
      </c>
    </row>
    <row r="3556" spans="1:29" x14ac:dyDescent="0.25">
      <c r="A3556" s="1">
        <v>386051</v>
      </c>
      <c r="B3556">
        <v>1</v>
      </c>
      <c r="C3556" s="1" t="s">
        <v>3577</v>
      </c>
      <c r="D3556">
        <v>4</v>
      </c>
      <c r="E3556">
        <v>7</v>
      </c>
      <c r="F3556">
        <v>8</v>
      </c>
      <c r="G3556">
        <v>1</v>
      </c>
      <c r="H3556">
        <v>50</v>
      </c>
      <c r="I3556">
        <v>2</v>
      </c>
      <c r="J3556">
        <v>1</v>
      </c>
      <c r="K3556">
        <v>4</v>
      </c>
      <c r="L3556">
        <v>23</v>
      </c>
      <c r="M3556">
        <v>1</v>
      </c>
      <c r="N3556">
        <v>2</v>
      </c>
      <c r="O3556">
        <v>5</v>
      </c>
      <c r="P3556">
        <v>1</v>
      </c>
      <c r="Q3556">
        <v>12.087</v>
      </c>
      <c r="R3556">
        <v>-1</v>
      </c>
      <c r="S3556">
        <v>0</v>
      </c>
      <c r="T3556">
        <v>177.9</v>
      </c>
      <c r="U3556">
        <v>96.8</v>
      </c>
      <c r="V3556">
        <v>30.585999999999999</v>
      </c>
      <c r="W3556">
        <v>-1</v>
      </c>
      <c r="X3556">
        <v>2</v>
      </c>
      <c r="Y3556">
        <v>1</v>
      </c>
      <c r="Z3556">
        <f>IF(AND(MIN(data!D3556:'data'!K3556, data!M3556:'data'!Y3556)&gt;=0, IF(data!L3556&lt;0, FALSE, data!L3556&lt;=95),COUNTA(data!D3556:'data'!Y3556)=22), 1, 0)</f>
        <v>0</v>
      </c>
      <c r="AA3556">
        <f>IF(data!D3556=3, IF(COUNTIFS(data!A:A, data!A3556, data!G:G, "&lt;&gt;2")=0, 1, 0), 0)</f>
        <v>0</v>
      </c>
      <c r="AB3556">
        <f>IF(AND(data!G3556=2, COUNTIFS(data!A:A, data!A3556, data!G:G, 2) = data!D3556), 1, 0)</f>
        <v>0</v>
      </c>
      <c r="AC3556" t="str">
        <f>IF(AB3556=1, data!D3556, "0")</f>
        <v>0</v>
      </c>
    </row>
    <row r="3557" spans="1:29" x14ac:dyDescent="0.25">
      <c r="A3557" s="1">
        <v>386051</v>
      </c>
      <c r="B3557">
        <v>2</v>
      </c>
      <c r="C3557" s="1" t="s">
        <v>3578</v>
      </c>
      <c r="D3557">
        <v>4</v>
      </c>
      <c r="E3557">
        <v>7</v>
      </c>
      <c r="F3557">
        <v>8</v>
      </c>
      <c r="G3557">
        <v>2</v>
      </c>
      <c r="H3557">
        <v>40</v>
      </c>
      <c r="I3557">
        <v>2</v>
      </c>
      <c r="J3557">
        <v>1</v>
      </c>
      <c r="K3557">
        <v>4</v>
      </c>
      <c r="L3557">
        <v>23</v>
      </c>
      <c r="M3557">
        <v>2</v>
      </c>
      <c r="N3557">
        <v>4</v>
      </c>
      <c r="O3557">
        <v>2</v>
      </c>
      <c r="P3557">
        <v>1</v>
      </c>
      <c r="Q3557">
        <v>2.8820000000000001</v>
      </c>
      <c r="R3557">
        <v>-1</v>
      </c>
      <c r="S3557">
        <v>3</v>
      </c>
      <c r="T3557">
        <v>169.2</v>
      </c>
      <c r="U3557">
        <v>83.2</v>
      </c>
      <c r="V3557">
        <v>29.062000000000001</v>
      </c>
      <c r="W3557">
        <v>-1</v>
      </c>
      <c r="X3557">
        <v>2</v>
      </c>
      <c r="Y3557">
        <v>1</v>
      </c>
      <c r="Z3557">
        <f>IF(AND(MIN(data!D3557:'data'!K3557, data!M3557:'data'!Y3557)&gt;=0, IF(data!L3557&lt;0, FALSE, data!L3557&lt;=95),COUNTA(data!D3557:'data'!Y3557)=22), 1, 0)</f>
        <v>0</v>
      </c>
      <c r="AA3557">
        <f>IF(data!D3557=3, IF(COUNTIFS(data!A:A, data!A3557, data!G:G, "&lt;&gt;2")=0, 1, 0), 0)</f>
        <v>0</v>
      </c>
      <c r="AB3557">
        <f>IF(AND(data!G3557=2, COUNTIFS(data!A:A, data!A3557, data!G:G, 2) = data!D3557), 1, 0)</f>
        <v>0</v>
      </c>
      <c r="AC3557" t="str">
        <f>IF(AB3557=1, data!D3557, "0")</f>
        <v>0</v>
      </c>
    </row>
    <row r="3558" spans="1:29" x14ac:dyDescent="0.25">
      <c r="A3558" s="1">
        <v>386051</v>
      </c>
      <c r="B3558">
        <v>3</v>
      </c>
      <c r="C3558" s="1" t="s">
        <v>3579</v>
      </c>
      <c r="D3558">
        <v>4</v>
      </c>
      <c r="E3558">
        <v>7</v>
      </c>
      <c r="F3558">
        <v>8</v>
      </c>
      <c r="G3558">
        <v>2</v>
      </c>
      <c r="H3558">
        <v>17</v>
      </c>
      <c r="I3558">
        <v>1</v>
      </c>
      <c r="J3558">
        <v>1</v>
      </c>
      <c r="K3558">
        <v>5</v>
      </c>
      <c r="L3558">
        <v>23</v>
      </c>
      <c r="M3558">
        <v>2</v>
      </c>
      <c r="N3558">
        <v>1</v>
      </c>
      <c r="O3558">
        <v>5</v>
      </c>
      <c r="P3558">
        <v>1</v>
      </c>
      <c r="Q3558">
        <v>7.125</v>
      </c>
      <c r="R3558">
        <v>3</v>
      </c>
      <c r="S3558">
        <v>1</v>
      </c>
      <c r="T3558">
        <v>168.9</v>
      </c>
      <c r="U3558">
        <v>77.900000000000006</v>
      </c>
      <c r="V3558">
        <v>27.306999999999999</v>
      </c>
      <c r="W3558">
        <v>-1</v>
      </c>
      <c r="X3558">
        <v>-8</v>
      </c>
      <c r="Y3558">
        <v>1</v>
      </c>
      <c r="Z3558">
        <f>IF(AND(MIN(data!D3558:'data'!K3558, data!M3558:'data'!Y3558)&gt;=0, IF(data!L3558&lt;0, FALSE, data!L3558&lt;=95),COUNTA(data!D3558:'data'!Y3558)=22), 1, 0)</f>
        <v>0</v>
      </c>
      <c r="AA3558">
        <f>IF(data!D3558=3, IF(COUNTIFS(data!A:A, data!A3558, data!G:G, "&lt;&gt;2")=0, 1, 0), 0)</f>
        <v>0</v>
      </c>
      <c r="AB3558">
        <f>IF(AND(data!G3558=2, COUNTIFS(data!A:A, data!A3558, data!G:G, 2) = data!D3558), 1, 0)</f>
        <v>0</v>
      </c>
      <c r="AC3558" t="str">
        <f>IF(AB3558=1, data!D3558, "0")</f>
        <v>0</v>
      </c>
    </row>
    <row r="3559" spans="1:29" x14ac:dyDescent="0.25">
      <c r="A3559" s="1">
        <v>386051</v>
      </c>
      <c r="B3559">
        <v>4</v>
      </c>
      <c r="C3559" s="1" t="s">
        <v>3580</v>
      </c>
      <c r="D3559">
        <v>4</v>
      </c>
      <c r="E3559">
        <v>7</v>
      </c>
      <c r="F3559">
        <v>8</v>
      </c>
      <c r="G3559">
        <v>1</v>
      </c>
      <c r="H3559">
        <v>12</v>
      </c>
      <c r="I3559">
        <v>-1</v>
      </c>
      <c r="J3559">
        <v>1</v>
      </c>
      <c r="K3559">
        <v>-1</v>
      </c>
      <c r="L3559">
        <v>23</v>
      </c>
      <c r="M3559">
        <v>1</v>
      </c>
      <c r="N3559">
        <v>-1</v>
      </c>
      <c r="O3559">
        <v>-1</v>
      </c>
      <c r="P3559">
        <v>-1</v>
      </c>
      <c r="Q3559">
        <v>-1</v>
      </c>
      <c r="R3559">
        <v>-1</v>
      </c>
      <c r="S3559">
        <v>-2</v>
      </c>
      <c r="T3559">
        <v>152.80000000000001</v>
      </c>
      <c r="U3559">
        <v>46.9</v>
      </c>
      <c r="V3559">
        <v>20.088000000000001</v>
      </c>
      <c r="W3559">
        <v>-1</v>
      </c>
      <c r="X3559">
        <v>1</v>
      </c>
      <c r="Y3559">
        <v>1</v>
      </c>
      <c r="Z3559">
        <f>IF(AND(MIN(data!D3559:'data'!K3559, data!M3559:'data'!Y3559)&gt;=0, IF(data!L3559&lt;0, FALSE, data!L3559&lt;=95),COUNTA(data!D3559:'data'!Y3559)=22), 1, 0)</f>
        <v>0</v>
      </c>
      <c r="AA3559">
        <f>IF(data!D3559=3, IF(COUNTIFS(data!A:A, data!A3559, data!G:G, "&lt;&gt;2")=0, 1, 0), 0)</f>
        <v>0</v>
      </c>
      <c r="AB3559">
        <f>IF(AND(data!G3559=2, COUNTIFS(data!A:A, data!A3559, data!G:G, 2) = data!D3559), 1, 0)</f>
        <v>0</v>
      </c>
      <c r="AC3559" t="str">
        <f>IF(AB3559=1, data!D3559, "0")</f>
        <v>0</v>
      </c>
    </row>
    <row r="3560" spans="1:29" x14ac:dyDescent="0.25">
      <c r="A3560" s="1">
        <v>386201</v>
      </c>
      <c r="B3560">
        <v>1</v>
      </c>
      <c r="C3560" s="1" t="s">
        <v>3581</v>
      </c>
      <c r="D3560">
        <v>2</v>
      </c>
      <c r="E3560">
        <v>7</v>
      </c>
      <c r="F3560">
        <v>8</v>
      </c>
      <c r="G3560">
        <v>1</v>
      </c>
      <c r="H3560">
        <v>60</v>
      </c>
      <c r="I3560">
        <v>5</v>
      </c>
      <c r="J3560">
        <v>1</v>
      </c>
      <c r="K3560">
        <v>7</v>
      </c>
      <c r="L3560">
        <v>17</v>
      </c>
      <c r="M3560">
        <v>2</v>
      </c>
      <c r="N3560">
        <v>3</v>
      </c>
      <c r="O3560">
        <v>5</v>
      </c>
      <c r="P3560">
        <v>1</v>
      </c>
      <c r="Q3560">
        <v>1.9039999999999999</v>
      </c>
      <c r="R3560">
        <v>-1</v>
      </c>
      <c r="S3560">
        <v>1</v>
      </c>
      <c r="T3560">
        <v>167.7</v>
      </c>
      <c r="U3560">
        <v>70.5</v>
      </c>
      <c r="V3560">
        <v>25.068000000000001</v>
      </c>
      <c r="W3560">
        <v>0.88400000000000001</v>
      </c>
      <c r="X3560">
        <v>1</v>
      </c>
      <c r="Y3560">
        <v>3</v>
      </c>
      <c r="Z3560">
        <f>IF(AND(MIN(data!D3560:'data'!K3560, data!M3560:'data'!Y3560)&gt;=0, IF(data!L3560&lt;0, FALSE, data!L3560&lt;=95),COUNTA(data!D3560:'data'!Y3560)=22), 1, 0)</f>
        <v>0</v>
      </c>
      <c r="AA3560">
        <f>IF(data!D3560=3, IF(COUNTIFS(data!A:A, data!A3560, data!G:G, "&lt;&gt;2")=0, 1, 0), 0)</f>
        <v>0</v>
      </c>
      <c r="AB3560">
        <f>IF(AND(data!G3560=2, COUNTIFS(data!A:A, data!A3560, data!G:G, 2) = data!D3560), 1, 0)</f>
        <v>0</v>
      </c>
      <c r="AC3560" t="str">
        <f>IF(AB3560=1, data!D3560, "0")</f>
        <v>0</v>
      </c>
    </row>
    <row r="3561" spans="1:29" x14ac:dyDescent="0.25">
      <c r="A3561" s="1">
        <v>386201</v>
      </c>
      <c r="B3561">
        <v>2</v>
      </c>
      <c r="C3561" s="1" t="s">
        <v>3582</v>
      </c>
      <c r="D3561">
        <v>2</v>
      </c>
      <c r="E3561">
        <v>7</v>
      </c>
      <c r="F3561">
        <v>8</v>
      </c>
      <c r="G3561">
        <v>2</v>
      </c>
      <c r="H3561">
        <v>35</v>
      </c>
      <c r="I3561">
        <v>1</v>
      </c>
      <c r="J3561">
        <v>1</v>
      </c>
      <c r="K3561">
        <v>4</v>
      </c>
      <c r="L3561">
        <v>17</v>
      </c>
      <c r="M3561">
        <v>1</v>
      </c>
      <c r="N3561">
        <v>1</v>
      </c>
      <c r="O3561">
        <v>5</v>
      </c>
      <c r="P3561">
        <v>1</v>
      </c>
      <c r="Q3561">
        <v>3.2589999999999999</v>
      </c>
      <c r="R3561">
        <v>-1</v>
      </c>
      <c r="S3561">
        <v>0</v>
      </c>
      <c r="T3561">
        <v>150.19999999999999</v>
      </c>
      <c r="U3561">
        <v>50.3</v>
      </c>
      <c r="V3561">
        <v>22.295999999999999</v>
      </c>
      <c r="W3561">
        <v>0.746</v>
      </c>
      <c r="X3561">
        <v>1</v>
      </c>
      <c r="Y3561">
        <v>3</v>
      </c>
      <c r="Z3561">
        <f>IF(AND(MIN(data!D3561:'data'!K3561, data!M3561:'data'!Y3561)&gt;=0, IF(data!L3561&lt;0, FALSE, data!L3561&lt;=95),COUNTA(data!D3561:'data'!Y3561)=22), 1, 0)</f>
        <v>0</v>
      </c>
      <c r="AA3561">
        <f>IF(data!D3561=3, IF(COUNTIFS(data!A:A, data!A3561, data!G:G, "&lt;&gt;2")=0, 1, 0), 0)</f>
        <v>0</v>
      </c>
      <c r="AB3561">
        <f>IF(AND(data!G3561=2, COUNTIFS(data!A:A, data!A3561, data!G:G, 2) = data!D3561), 1, 0)</f>
        <v>0</v>
      </c>
      <c r="AC3561" t="str">
        <f>IF(AB3561=1, data!D3561, "0")</f>
        <v>0</v>
      </c>
    </row>
    <row r="3562" spans="1:29" x14ac:dyDescent="0.25">
      <c r="A3562" s="1">
        <v>386251</v>
      </c>
      <c r="B3562">
        <v>1</v>
      </c>
      <c r="C3562" s="1" t="s">
        <v>3583</v>
      </c>
      <c r="D3562">
        <v>3</v>
      </c>
      <c r="E3562">
        <v>7</v>
      </c>
      <c r="F3562">
        <v>8</v>
      </c>
      <c r="G3562">
        <v>1</v>
      </c>
      <c r="H3562">
        <v>33</v>
      </c>
      <c r="I3562">
        <v>6</v>
      </c>
      <c r="J3562">
        <v>1</v>
      </c>
      <c r="K3562">
        <v>2</v>
      </c>
      <c r="L3562">
        <v>14</v>
      </c>
      <c r="M3562">
        <v>1</v>
      </c>
      <c r="N3562">
        <v>4</v>
      </c>
      <c r="O3562">
        <v>2</v>
      </c>
      <c r="P3562">
        <v>1</v>
      </c>
      <c r="Q3562">
        <v>29.558</v>
      </c>
      <c r="R3562">
        <v>-1</v>
      </c>
      <c r="S3562">
        <v>9</v>
      </c>
      <c r="T3562">
        <v>182.9</v>
      </c>
      <c r="U3562">
        <v>87.2</v>
      </c>
      <c r="V3562">
        <v>26.067</v>
      </c>
      <c r="W3562">
        <v>0.96799999999999997</v>
      </c>
      <c r="X3562">
        <v>1</v>
      </c>
      <c r="Y3562">
        <v>3</v>
      </c>
      <c r="Z3562">
        <f>IF(AND(MIN(data!D3562:'data'!K3562, data!M3562:'data'!Y3562)&gt;=0, IF(data!L3562&lt;0, FALSE, data!L3562&lt;=95),COUNTA(data!D3562:'data'!Y3562)=22), 1, 0)</f>
        <v>0</v>
      </c>
      <c r="AA3562">
        <f>IF(data!D3562=3, IF(COUNTIFS(data!A:A, data!A3562, data!G:G, "&lt;&gt;2")=0, 1, 0), 0)</f>
        <v>0</v>
      </c>
      <c r="AB3562">
        <f>IF(AND(data!G3562=2, COUNTIFS(data!A:A, data!A3562, data!G:G, 2) = data!D3562), 1, 0)</f>
        <v>0</v>
      </c>
      <c r="AC3562" t="str">
        <f>IF(AB3562=1, data!D3562, "0")</f>
        <v>0</v>
      </c>
    </row>
    <row r="3563" spans="1:29" x14ac:dyDescent="0.25">
      <c r="A3563" s="1">
        <v>386251</v>
      </c>
      <c r="B3563">
        <v>2</v>
      </c>
      <c r="C3563" s="1" t="s">
        <v>3584</v>
      </c>
      <c r="D3563">
        <v>3</v>
      </c>
      <c r="E3563">
        <v>7</v>
      </c>
      <c r="F3563">
        <v>8</v>
      </c>
      <c r="G3563">
        <v>2</v>
      </c>
      <c r="H3563">
        <v>25</v>
      </c>
      <c r="I3563">
        <v>6</v>
      </c>
      <c r="J3563">
        <v>1</v>
      </c>
      <c r="K3563">
        <v>4</v>
      </c>
      <c r="L3563">
        <v>14</v>
      </c>
      <c r="M3563">
        <v>1</v>
      </c>
      <c r="N3563">
        <v>4</v>
      </c>
      <c r="O3563">
        <v>1</v>
      </c>
      <c r="P3563">
        <v>1</v>
      </c>
      <c r="Q3563">
        <v>18.73</v>
      </c>
      <c r="R3563">
        <v>-1</v>
      </c>
      <c r="S3563">
        <v>2</v>
      </c>
      <c r="T3563">
        <v>168.2</v>
      </c>
      <c r="U3563">
        <v>87.1</v>
      </c>
      <c r="V3563">
        <v>30.786999999999999</v>
      </c>
      <c r="W3563">
        <v>0.80100000000000005</v>
      </c>
      <c r="X3563">
        <v>2</v>
      </c>
      <c r="Y3563">
        <v>1</v>
      </c>
      <c r="Z3563">
        <f>IF(AND(MIN(data!D3563:'data'!K3563, data!M3563:'data'!Y3563)&gt;=0, IF(data!L3563&lt;0, FALSE, data!L3563&lt;=95),COUNTA(data!D3563:'data'!Y3563)=22), 1, 0)</f>
        <v>0</v>
      </c>
      <c r="AA3563">
        <f>IF(data!D3563=3, IF(COUNTIFS(data!A:A, data!A3563, data!G:G, "&lt;&gt;2")=0, 1, 0), 0)</f>
        <v>0</v>
      </c>
      <c r="AB3563">
        <f>IF(AND(data!G3563=2, COUNTIFS(data!A:A, data!A3563, data!G:G, 2) = data!D3563), 1, 0)</f>
        <v>0</v>
      </c>
      <c r="AC3563" t="str">
        <f>IF(AB3563=1, data!D3563, "0")</f>
        <v>0</v>
      </c>
    </row>
    <row r="3564" spans="1:29" x14ac:dyDescent="0.25">
      <c r="A3564" s="1">
        <v>386251</v>
      </c>
      <c r="B3564">
        <v>3</v>
      </c>
      <c r="C3564" s="1" t="s">
        <v>3585</v>
      </c>
      <c r="D3564">
        <v>3</v>
      </c>
      <c r="E3564">
        <v>7</v>
      </c>
      <c r="F3564">
        <v>8</v>
      </c>
      <c r="G3564">
        <v>2</v>
      </c>
      <c r="H3564">
        <v>0</v>
      </c>
      <c r="I3564">
        <v>-1</v>
      </c>
      <c r="J3564">
        <v>1</v>
      </c>
      <c r="K3564">
        <v>-1</v>
      </c>
      <c r="L3564">
        <v>14</v>
      </c>
      <c r="M3564">
        <v>1</v>
      </c>
      <c r="N3564">
        <v>-1</v>
      </c>
      <c r="O3564">
        <v>-1</v>
      </c>
      <c r="P3564">
        <v>-1</v>
      </c>
      <c r="Q3564">
        <v>-1</v>
      </c>
      <c r="R3564">
        <v>-1</v>
      </c>
      <c r="S3564">
        <v>-2</v>
      </c>
      <c r="T3564">
        <v>-1</v>
      </c>
      <c r="U3564">
        <v>8.3000000000000007</v>
      </c>
      <c r="V3564">
        <v>-1</v>
      </c>
      <c r="W3564">
        <v>-1</v>
      </c>
      <c r="X3564">
        <v>-2</v>
      </c>
      <c r="Y3564">
        <v>-2</v>
      </c>
      <c r="Z3564">
        <f>IF(AND(MIN(data!D3564:'data'!K3564, data!M3564:'data'!Y3564)&gt;=0, IF(data!L3564&lt;0, FALSE, data!L3564&lt;=95),COUNTA(data!D3564:'data'!Y3564)=22), 1, 0)</f>
        <v>0</v>
      </c>
      <c r="AA3564">
        <f>IF(data!D3564=3, IF(COUNTIFS(data!A:A, data!A3564, data!G:G, "&lt;&gt;2")=0, 1, 0), 0)</f>
        <v>0</v>
      </c>
      <c r="AB3564">
        <f>IF(AND(data!G3564=2, COUNTIFS(data!A:A, data!A3564, data!G:G, 2) = data!D3564), 1, 0)</f>
        <v>0</v>
      </c>
      <c r="AC3564" t="str">
        <f>IF(AB3564=1, data!D3564, "0")</f>
        <v>0</v>
      </c>
    </row>
    <row r="3565" spans="1:29" x14ac:dyDescent="0.25">
      <c r="A3565" s="1">
        <v>386271</v>
      </c>
      <c r="B3565">
        <v>1</v>
      </c>
      <c r="C3565" s="1" t="s">
        <v>3586</v>
      </c>
      <c r="D3565">
        <v>4</v>
      </c>
      <c r="E3565">
        <v>7</v>
      </c>
      <c r="F3565">
        <v>8</v>
      </c>
      <c r="G3565">
        <v>2</v>
      </c>
      <c r="H3565">
        <v>47</v>
      </c>
      <c r="I3565">
        <v>5</v>
      </c>
      <c r="J3565">
        <v>5</v>
      </c>
      <c r="K3565">
        <v>3</v>
      </c>
      <c r="L3565">
        <v>14</v>
      </c>
      <c r="M3565">
        <v>1</v>
      </c>
      <c r="N3565">
        <v>1</v>
      </c>
      <c r="O3565">
        <v>5</v>
      </c>
      <c r="P3565">
        <v>2</v>
      </c>
      <c r="Q3565">
        <v>0</v>
      </c>
      <c r="R3565">
        <v>-1</v>
      </c>
      <c r="S3565">
        <v>12</v>
      </c>
      <c r="T3565">
        <v>155.1</v>
      </c>
      <c r="U3565">
        <v>71.3</v>
      </c>
      <c r="V3565">
        <v>29.638999999999999</v>
      </c>
      <c r="W3565">
        <v>0.85199999999999998</v>
      </c>
      <c r="X3565">
        <v>2</v>
      </c>
      <c r="Y3565">
        <v>1</v>
      </c>
      <c r="Z3565">
        <f>IF(AND(MIN(data!D3565:'data'!K3565, data!M3565:'data'!Y3565)&gt;=0, IF(data!L3565&lt;0, FALSE, data!L3565&lt;=95),COUNTA(data!D3565:'data'!Y3565)=22), 1, 0)</f>
        <v>0</v>
      </c>
      <c r="AA3565">
        <f>IF(data!D3565=3, IF(COUNTIFS(data!A:A, data!A3565, data!G:G, "&lt;&gt;2")=0, 1, 0), 0)</f>
        <v>0</v>
      </c>
      <c r="AB3565">
        <f>IF(AND(data!G3565=2, COUNTIFS(data!A:A, data!A3565, data!G:G, 2) = data!D3565), 1, 0)</f>
        <v>0</v>
      </c>
      <c r="AC3565" t="str">
        <f>IF(AB3565=1, data!D3565, "0")</f>
        <v>0</v>
      </c>
    </row>
    <row r="3566" spans="1:29" x14ac:dyDescent="0.25">
      <c r="A3566" s="1">
        <v>386271</v>
      </c>
      <c r="B3566">
        <v>2</v>
      </c>
      <c r="C3566" s="1" t="s">
        <v>3587</v>
      </c>
      <c r="D3566">
        <v>4</v>
      </c>
      <c r="E3566">
        <v>7</v>
      </c>
      <c r="F3566">
        <v>8</v>
      </c>
      <c r="G3566">
        <v>2</v>
      </c>
      <c r="H3566">
        <v>24</v>
      </c>
      <c r="I3566">
        <v>1</v>
      </c>
      <c r="J3566">
        <v>6</v>
      </c>
      <c r="K3566">
        <v>1</v>
      </c>
      <c r="L3566">
        <v>14</v>
      </c>
      <c r="M3566">
        <v>2</v>
      </c>
      <c r="N3566">
        <v>1</v>
      </c>
      <c r="O3566">
        <v>5</v>
      </c>
      <c r="P3566">
        <v>1</v>
      </c>
      <c r="Q3566">
        <v>0.28999999999999998</v>
      </c>
      <c r="R3566">
        <v>0</v>
      </c>
      <c r="S3566">
        <v>3</v>
      </c>
      <c r="T3566">
        <v>162.1</v>
      </c>
      <c r="U3566">
        <v>71.099999999999994</v>
      </c>
      <c r="V3566">
        <v>27.058</v>
      </c>
      <c r="W3566">
        <v>0.76100000000000001</v>
      </c>
      <c r="X3566">
        <v>1</v>
      </c>
      <c r="Y3566">
        <v>1</v>
      </c>
      <c r="Z3566">
        <f>IF(AND(MIN(data!D3566:'data'!K3566, data!M3566:'data'!Y3566)&gt;=0, IF(data!L3566&lt;0, FALSE, data!L3566&lt;=95),COUNTA(data!D3566:'data'!Y3566)=22), 1, 0)</f>
        <v>1</v>
      </c>
      <c r="AA3566">
        <f>IF(data!D3566=3, IF(COUNTIFS(data!A:A, data!A3566, data!G:G, "&lt;&gt;2")=0, 1, 0), 0)</f>
        <v>0</v>
      </c>
      <c r="AB3566">
        <f>IF(AND(data!G3566=2, COUNTIFS(data!A:A, data!A3566, data!G:G, 2) = data!D3566), 1, 0)</f>
        <v>0</v>
      </c>
      <c r="AC3566" t="str">
        <f>IF(AB3566=1, data!D3566, "0")</f>
        <v>0</v>
      </c>
    </row>
    <row r="3567" spans="1:29" x14ac:dyDescent="0.25">
      <c r="A3567" s="1">
        <v>386271</v>
      </c>
      <c r="B3567">
        <v>3</v>
      </c>
      <c r="C3567" s="1" t="s">
        <v>3588</v>
      </c>
      <c r="D3567">
        <v>4</v>
      </c>
      <c r="E3567">
        <v>7</v>
      </c>
      <c r="F3567">
        <v>8</v>
      </c>
      <c r="G3567">
        <v>1</v>
      </c>
      <c r="H3567">
        <v>22</v>
      </c>
      <c r="I3567">
        <v>1</v>
      </c>
      <c r="J3567">
        <v>6</v>
      </c>
      <c r="K3567">
        <v>3</v>
      </c>
      <c r="L3567">
        <v>14</v>
      </c>
      <c r="M3567">
        <v>1</v>
      </c>
      <c r="N3567">
        <v>4</v>
      </c>
      <c r="O3567">
        <v>1</v>
      </c>
      <c r="P3567">
        <v>1</v>
      </c>
      <c r="Q3567">
        <v>1.151</v>
      </c>
      <c r="R3567">
        <v>4</v>
      </c>
      <c r="S3567">
        <v>0</v>
      </c>
      <c r="T3567">
        <v>173.2</v>
      </c>
      <c r="U3567">
        <v>71.099999999999994</v>
      </c>
      <c r="V3567">
        <v>23.701000000000001</v>
      </c>
      <c r="W3567">
        <v>0.84499999999999997</v>
      </c>
      <c r="X3567">
        <v>1</v>
      </c>
      <c r="Y3567">
        <v>2</v>
      </c>
      <c r="Z3567">
        <f>IF(AND(MIN(data!D3567:'data'!K3567, data!M3567:'data'!Y3567)&gt;=0, IF(data!L3567&lt;0, FALSE, data!L3567&lt;=95),COUNTA(data!D3567:'data'!Y3567)=22), 1, 0)</f>
        <v>1</v>
      </c>
      <c r="AA3567">
        <f>IF(data!D3567=3, IF(COUNTIFS(data!A:A, data!A3567, data!G:G, "&lt;&gt;2")=0, 1, 0), 0)</f>
        <v>0</v>
      </c>
      <c r="AB3567">
        <f>IF(AND(data!G3567=2, COUNTIFS(data!A:A, data!A3567, data!G:G, 2) = data!D3567), 1, 0)</f>
        <v>0</v>
      </c>
      <c r="AC3567" t="str">
        <f>IF(AB3567=1, data!D3567, "0")</f>
        <v>0</v>
      </c>
    </row>
    <row r="3568" spans="1:29" x14ac:dyDescent="0.25">
      <c r="A3568" s="1">
        <v>386271</v>
      </c>
      <c r="B3568">
        <v>4</v>
      </c>
      <c r="C3568" s="1" t="s">
        <v>3589</v>
      </c>
      <c r="D3568">
        <v>4</v>
      </c>
      <c r="E3568">
        <v>7</v>
      </c>
      <c r="F3568">
        <v>8</v>
      </c>
      <c r="G3568">
        <v>2</v>
      </c>
      <c r="H3568">
        <v>17</v>
      </c>
      <c r="I3568">
        <v>1</v>
      </c>
      <c r="J3568">
        <v>6</v>
      </c>
      <c r="K3568">
        <v>3</v>
      </c>
      <c r="L3568">
        <v>14</v>
      </c>
      <c r="M3568">
        <v>1</v>
      </c>
      <c r="N3568">
        <v>1</v>
      </c>
      <c r="O3568">
        <v>5</v>
      </c>
      <c r="P3568">
        <v>2</v>
      </c>
      <c r="Q3568">
        <v>0</v>
      </c>
      <c r="R3568">
        <v>2</v>
      </c>
      <c r="S3568">
        <v>1</v>
      </c>
      <c r="T3568">
        <v>153.5</v>
      </c>
      <c r="U3568">
        <v>46</v>
      </c>
      <c r="V3568">
        <v>19.523</v>
      </c>
      <c r="W3568">
        <v>0.76200000000000001</v>
      </c>
      <c r="X3568">
        <v>-8</v>
      </c>
      <c r="Y3568">
        <v>2</v>
      </c>
      <c r="Z3568">
        <f>IF(AND(MIN(data!D3568:'data'!K3568, data!M3568:'data'!Y3568)&gt;=0, IF(data!L3568&lt;0, FALSE, data!L3568&lt;=95),COUNTA(data!D3568:'data'!Y3568)=22), 1, 0)</f>
        <v>0</v>
      </c>
      <c r="AA3568">
        <f>IF(data!D3568=3, IF(COUNTIFS(data!A:A, data!A3568, data!G:G, "&lt;&gt;2")=0, 1, 0), 0)</f>
        <v>0</v>
      </c>
      <c r="AB3568">
        <f>IF(AND(data!G3568=2, COUNTIFS(data!A:A, data!A3568, data!G:G, 2) = data!D3568), 1, 0)</f>
        <v>0</v>
      </c>
      <c r="AC3568" t="str">
        <f>IF(AB3568=1, data!D3568, "0")</f>
        <v>0</v>
      </c>
    </row>
    <row r="3569" spans="1:29" x14ac:dyDescent="0.25">
      <c r="A3569" s="1">
        <v>386341</v>
      </c>
      <c r="B3569">
        <v>1</v>
      </c>
      <c r="C3569" s="1" t="s">
        <v>3590</v>
      </c>
      <c r="D3569">
        <v>2</v>
      </c>
      <c r="E3569">
        <v>7</v>
      </c>
      <c r="F3569">
        <v>8</v>
      </c>
      <c r="G3569">
        <v>1</v>
      </c>
      <c r="H3569">
        <v>37</v>
      </c>
      <c r="I3569">
        <v>2</v>
      </c>
      <c r="J3569">
        <v>1</v>
      </c>
      <c r="K3569">
        <v>4</v>
      </c>
      <c r="L3569">
        <v>12</v>
      </c>
      <c r="M3569">
        <v>2</v>
      </c>
      <c r="N3569">
        <v>3</v>
      </c>
      <c r="O3569">
        <v>5</v>
      </c>
      <c r="P3569">
        <v>1</v>
      </c>
      <c r="Q3569">
        <v>14</v>
      </c>
      <c r="R3569">
        <v>-1</v>
      </c>
      <c r="S3569">
        <v>0</v>
      </c>
      <c r="T3569">
        <v>171.2</v>
      </c>
      <c r="U3569">
        <v>91.6</v>
      </c>
      <c r="V3569">
        <v>31.253</v>
      </c>
      <c r="W3569">
        <v>0.97</v>
      </c>
      <c r="X3569">
        <v>2</v>
      </c>
      <c r="Y3569">
        <v>3</v>
      </c>
      <c r="Z3569">
        <f>IF(AND(MIN(data!D3569:'data'!K3569, data!M3569:'data'!Y3569)&gt;=0, IF(data!L3569&lt;0, FALSE, data!L3569&lt;=95),COUNTA(data!D3569:'data'!Y3569)=22), 1, 0)</f>
        <v>0</v>
      </c>
      <c r="AA3569">
        <f>IF(data!D3569=3, IF(COUNTIFS(data!A:A, data!A3569, data!G:G, "&lt;&gt;2")=0, 1, 0), 0)</f>
        <v>0</v>
      </c>
      <c r="AB3569">
        <f>IF(AND(data!G3569=2, COUNTIFS(data!A:A, data!A3569, data!G:G, 2) = data!D3569), 1, 0)</f>
        <v>0</v>
      </c>
      <c r="AC3569" t="str">
        <f>IF(AB3569=1, data!D3569, "0")</f>
        <v>0</v>
      </c>
    </row>
    <row r="3570" spans="1:29" x14ac:dyDescent="0.25">
      <c r="A3570" s="1">
        <v>386341</v>
      </c>
      <c r="B3570">
        <v>2</v>
      </c>
      <c r="C3570" s="1" t="s">
        <v>3591</v>
      </c>
      <c r="D3570">
        <v>2</v>
      </c>
      <c r="E3570">
        <v>7</v>
      </c>
      <c r="F3570">
        <v>8</v>
      </c>
      <c r="G3570">
        <v>2</v>
      </c>
      <c r="H3570">
        <v>33</v>
      </c>
      <c r="I3570">
        <v>2</v>
      </c>
      <c r="J3570">
        <v>1</v>
      </c>
      <c r="K3570">
        <v>4</v>
      </c>
      <c r="L3570">
        <v>12</v>
      </c>
      <c r="M3570">
        <v>3</v>
      </c>
      <c r="N3570">
        <v>1</v>
      </c>
      <c r="O3570">
        <v>5</v>
      </c>
      <c r="P3570">
        <v>2</v>
      </c>
      <c r="Q3570">
        <v>0</v>
      </c>
      <c r="R3570">
        <v>-1</v>
      </c>
      <c r="S3570">
        <v>1</v>
      </c>
      <c r="T3570">
        <v>155.1</v>
      </c>
      <c r="U3570">
        <v>74.7</v>
      </c>
      <c r="V3570">
        <v>31.053000000000001</v>
      </c>
      <c r="W3570">
        <v>0.76300000000000001</v>
      </c>
      <c r="X3570">
        <v>2</v>
      </c>
      <c r="Y3570">
        <v>1</v>
      </c>
      <c r="Z3570">
        <f>IF(AND(MIN(data!D3570:'data'!K3570, data!M3570:'data'!Y3570)&gt;=0, IF(data!L3570&lt;0, FALSE, data!L3570&lt;=95),COUNTA(data!D3570:'data'!Y3570)=22), 1, 0)</f>
        <v>0</v>
      </c>
      <c r="AA3570">
        <f>IF(data!D3570=3, IF(COUNTIFS(data!A:A, data!A3570, data!G:G, "&lt;&gt;2")=0, 1, 0), 0)</f>
        <v>0</v>
      </c>
      <c r="AB3570">
        <f>IF(AND(data!G3570=2, COUNTIFS(data!A:A, data!A3570, data!G:G, 2) = data!D3570), 1, 0)</f>
        <v>0</v>
      </c>
      <c r="AC3570" t="str">
        <f>IF(AB3570=1, data!D3570, "0")</f>
        <v>0</v>
      </c>
    </row>
    <row r="3571" spans="1:29" x14ac:dyDescent="0.25">
      <c r="A3571" s="1">
        <v>386351</v>
      </c>
      <c r="B3571">
        <v>1</v>
      </c>
      <c r="C3571" s="1" t="s">
        <v>3592</v>
      </c>
      <c r="D3571">
        <v>5</v>
      </c>
      <c r="E3571">
        <v>7</v>
      </c>
      <c r="F3571">
        <v>8</v>
      </c>
      <c r="G3571">
        <v>1</v>
      </c>
      <c r="H3571">
        <v>43</v>
      </c>
      <c r="I3571">
        <v>2</v>
      </c>
      <c r="J3571">
        <v>1</v>
      </c>
      <c r="K3571">
        <v>2</v>
      </c>
      <c r="L3571">
        <v>19</v>
      </c>
      <c r="M3571">
        <v>2</v>
      </c>
      <c r="N3571">
        <v>1</v>
      </c>
      <c r="O3571">
        <v>5</v>
      </c>
      <c r="P3571">
        <v>1</v>
      </c>
      <c r="Q3571">
        <v>1.5580000000000001</v>
      </c>
      <c r="R3571">
        <v>-1</v>
      </c>
      <c r="S3571">
        <v>1</v>
      </c>
      <c r="T3571">
        <v>168</v>
      </c>
      <c r="U3571">
        <v>83.6</v>
      </c>
      <c r="V3571">
        <v>29.62</v>
      </c>
      <c r="W3571">
        <v>0.96399999999999997</v>
      </c>
      <c r="X3571">
        <v>2</v>
      </c>
      <c r="Y3571">
        <v>1</v>
      </c>
      <c r="Z3571">
        <f>IF(AND(MIN(data!D3571:'data'!K3571, data!M3571:'data'!Y3571)&gt;=0, IF(data!L3571&lt;0, FALSE, data!L3571&lt;=95),COUNTA(data!D3571:'data'!Y3571)=22), 1, 0)</f>
        <v>0</v>
      </c>
      <c r="AA3571">
        <f>IF(data!D3571=3, IF(COUNTIFS(data!A:A, data!A3571, data!G:G, "&lt;&gt;2")=0, 1, 0), 0)</f>
        <v>0</v>
      </c>
      <c r="AB3571">
        <f>IF(AND(data!G3571=2, COUNTIFS(data!A:A, data!A3571, data!G:G, 2) = data!D3571), 1, 0)</f>
        <v>0</v>
      </c>
      <c r="AC3571" t="str">
        <f>IF(AB3571=1, data!D3571, "0")</f>
        <v>0</v>
      </c>
    </row>
    <row r="3572" spans="1:29" x14ac:dyDescent="0.25">
      <c r="A3572" s="1">
        <v>386351</v>
      </c>
      <c r="B3572">
        <v>2</v>
      </c>
      <c r="C3572" s="1" t="s">
        <v>3593</v>
      </c>
      <c r="D3572">
        <v>5</v>
      </c>
      <c r="E3572">
        <v>7</v>
      </c>
      <c r="F3572">
        <v>8</v>
      </c>
      <c r="G3572">
        <v>2</v>
      </c>
      <c r="H3572">
        <v>43</v>
      </c>
      <c r="I3572">
        <v>2</v>
      </c>
      <c r="J3572">
        <v>1</v>
      </c>
      <c r="K3572">
        <v>4</v>
      </c>
      <c r="L3572">
        <v>19</v>
      </c>
      <c r="M3572">
        <v>2</v>
      </c>
      <c r="N3572">
        <v>1</v>
      </c>
      <c r="O3572">
        <v>5</v>
      </c>
      <c r="P3572">
        <v>1</v>
      </c>
      <c r="Q3572">
        <v>0.75</v>
      </c>
      <c r="R3572">
        <v>-1</v>
      </c>
      <c r="S3572">
        <v>0</v>
      </c>
      <c r="T3572">
        <v>164.5</v>
      </c>
      <c r="U3572">
        <v>67.7</v>
      </c>
      <c r="V3572">
        <v>25.018000000000001</v>
      </c>
      <c r="W3572">
        <v>0.745</v>
      </c>
      <c r="X3572">
        <v>1</v>
      </c>
      <c r="Y3572">
        <v>3</v>
      </c>
      <c r="Z3572">
        <f>IF(AND(MIN(data!D3572:'data'!K3572, data!M3572:'data'!Y3572)&gt;=0, IF(data!L3572&lt;0, FALSE, data!L3572&lt;=95),COUNTA(data!D3572:'data'!Y3572)=22), 1, 0)</f>
        <v>0</v>
      </c>
      <c r="AA3572">
        <f>IF(data!D3572=3, IF(COUNTIFS(data!A:A, data!A3572, data!G:G, "&lt;&gt;2")=0, 1, 0), 0)</f>
        <v>0</v>
      </c>
      <c r="AB3572">
        <f>IF(AND(data!G3572=2, COUNTIFS(data!A:A, data!A3572, data!G:G, 2) = data!D3572), 1, 0)</f>
        <v>0</v>
      </c>
      <c r="AC3572" t="str">
        <f>IF(AB3572=1, data!D3572, "0")</f>
        <v>0</v>
      </c>
    </row>
    <row r="3573" spans="1:29" x14ac:dyDescent="0.25">
      <c r="A3573" s="1">
        <v>386351</v>
      </c>
      <c r="B3573">
        <v>3</v>
      </c>
      <c r="C3573" s="1" t="s">
        <v>3594</v>
      </c>
      <c r="D3573">
        <v>5</v>
      </c>
      <c r="E3573">
        <v>7</v>
      </c>
      <c r="F3573">
        <v>8</v>
      </c>
      <c r="G3573">
        <v>1</v>
      </c>
      <c r="H3573">
        <v>16</v>
      </c>
      <c r="I3573">
        <v>1</v>
      </c>
      <c r="J3573">
        <v>1</v>
      </c>
      <c r="K3573">
        <v>4</v>
      </c>
      <c r="L3573">
        <v>19</v>
      </c>
      <c r="M3573">
        <v>1</v>
      </c>
      <c r="N3573">
        <v>1</v>
      </c>
      <c r="O3573">
        <v>5</v>
      </c>
      <c r="P3573">
        <v>2</v>
      </c>
      <c r="Q3573">
        <v>0</v>
      </c>
      <c r="R3573">
        <v>4</v>
      </c>
      <c r="S3573">
        <v>0</v>
      </c>
      <c r="T3573">
        <v>176.1</v>
      </c>
      <c r="U3573">
        <v>58.9</v>
      </c>
      <c r="V3573">
        <v>18.992999999999999</v>
      </c>
      <c r="W3573">
        <v>0.78400000000000003</v>
      </c>
      <c r="X3573">
        <v>1</v>
      </c>
      <c r="Y3573">
        <v>3</v>
      </c>
      <c r="Z3573">
        <f>IF(AND(MIN(data!D3573:'data'!K3573, data!M3573:'data'!Y3573)&gt;=0, IF(data!L3573&lt;0, FALSE, data!L3573&lt;=95),COUNTA(data!D3573:'data'!Y3573)=22), 1, 0)</f>
        <v>1</v>
      </c>
      <c r="AA3573">
        <f>IF(data!D3573=3, IF(COUNTIFS(data!A:A, data!A3573, data!G:G, "&lt;&gt;2")=0, 1, 0), 0)</f>
        <v>0</v>
      </c>
      <c r="AB3573">
        <f>IF(AND(data!G3573=2, COUNTIFS(data!A:A, data!A3573, data!G:G, 2) = data!D3573), 1, 0)</f>
        <v>0</v>
      </c>
      <c r="AC3573" t="str">
        <f>IF(AB3573=1, data!D3573, "0")</f>
        <v>0</v>
      </c>
    </row>
    <row r="3574" spans="1:29" x14ac:dyDescent="0.25">
      <c r="A3574" s="1">
        <v>386351</v>
      </c>
      <c r="B3574">
        <v>4</v>
      </c>
      <c r="C3574" s="1" t="s">
        <v>3595</v>
      </c>
      <c r="D3574">
        <v>5</v>
      </c>
      <c r="E3574">
        <v>7</v>
      </c>
      <c r="F3574">
        <v>8</v>
      </c>
      <c r="G3574">
        <v>1</v>
      </c>
      <c r="H3574">
        <v>13</v>
      </c>
      <c r="I3574">
        <v>-1</v>
      </c>
      <c r="J3574">
        <v>1</v>
      </c>
      <c r="K3574">
        <v>-1</v>
      </c>
      <c r="L3574">
        <v>19</v>
      </c>
      <c r="M3574">
        <v>1</v>
      </c>
      <c r="N3574">
        <v>-1</v>
      </c>
      <c r="O3574">
        <v>-1</v>
      </c>
      <c r="P3574">
        <v>-1</v>
      </c>
      <c r="Q3574">
        <v>-1</v>
      </c>
      <c r="R3574">
        <v>-1</v>
      </c>
      <c r="S3574">
        <v>0</v>
      </c>
      <c r="T3574">
        <v>166.1</v>
      </c>
      <c r="U3574">
        <v>53</v>
      </c>
      <c r="V3574">
        <v>19.21</v>
      </c>
      <c r="W3574">
        <v>-1</v>
      </c>
      <c r="X3574">
        <v>1</v>
      </c>
      <c r="Y3574">
        <v>3</v>
      </c>
      <c r="Z3574">
        <f>IF(AND(MIN(data!D3574:'data'!K3574, data!M3574:'data'!Y3574)&gt;=0, IF(data!L3574&lt;0, FALSE, data!L3574&lt;=95),COUNTA(data!D3574:'data'!Y3574)=22), 1, 0)</f>
        <v>0</v>
      </c>
      <c r="AA3574">
        <f>IF(data!D3574=3, IF(COUNTIFS(data!A:A, data!A3574, data!G:G, "&lt;&gt;2")=0, 1, 0), 0)</f>
        <v>0</v>
      </c>
      <c r="AB3574">
        <f>IF(AND(data!G3574=2, COUNTIFS(data!A:A, data!A3574, data!G:G, 2) = data!D3574), 1, 0)</f>
        <v>0</v>
      </c>
      <c r="AC3574" t="str">
        <f>IF(AB3574=1, data!D3574, "0")</f>
        <v>0</v>
      </c>
    </row>
    <row r="3575" spans="1:29" x14ac:dyDescent="0.25">
      <c r="A3575" s="1">
        <v>386351</v>
      </c>
      <c r="B3575">
        <v>5</v>
      </c>
      <c r="C3575" s="1" t="s">
        <v>3596</v>
      </c>
      <c r="D3575">
        <v>5</v>
      </c>
      <c r="E3575">
        <v>7</v>
      </c>
      <c r="F3575">
        <v>8</v>
      </c>
      <c r="G3575">
        <v>2</v>
      </c>
      <c r="H3575">
        <v>10</v>
      </c>
      <c r="I3575">
        <v>-1</v>
      </c>
      <c r="J3575">
        <v>1</v>
      </c>
      <c r="K3575">
        <v>-1</v>
      </c>
      <c r="L3575">
        <v>19</v>
      </c>
      <c r="M3575">
        <v>1</v>
      </c>
      <c r="N3575">
        <v>-1</v>
      </c>
      <c r="O3575">
        <v>-1</v>
      </c>
      <c r="P3575">
        <v>-1</v>
      </c>
      <c r="Q3575">
        <v>-1</v>
      </c>
      <c r="R3575">
        <v>-1</v>
      </c>
      <c r="S3575">
        <v>-2</v>
      </c>
      <c r="T3575">
        <v>144.1</v>
      </c>
      <c r="U3575">
        <v>30.2</v>
      </c>
      <c r="V3575">
        <v>14.544</v>
      </c>
      <c r="W3575">
        <v>-1</v>
      </c>
      <c r="X3575">
        <v>3</v>
      </c>
      <c r="Y3575">
        <v>3</v>
      </c>
      <c r="Z3575">
        <f>IF(AND(MIN(data!D3575:'data'!K3575, data!M3575:'data'!Y3575)&gt;=0, IF(data!L3575&lt;0, FALSE, data!L3575&lt;=95),COUNTA(data!D3575:'data'!Y3575)=22), 1, 0)</f>
        <v>0</v>
      </c>
      <c r="AA3575">
        <f>IF(data!D3575=3, IF(COUNTIFS(data!A:A, data!A3575, data!G:G, "&lt;&gt;2")=0, 1, 0), 0)</f>
        <v>0</v>
      </c>
      <c r="AB3575">
        <f>IF(AND(data!G3575=2, COUNTIFS(data!A:A, data!A3575, data!G:G, 2) = data!D3575), 1, 0)</f>
        <v>0</v>
      </c>
      <c r="AC3575" t="str">
        <f>IF(AB3575=1, data!D3575, "0")</f>
        <v>0</v>
      </c>
    </row>
    <row r="3576" spans="1:29" x14ac:dyDescent="0.25">
      <c r="A3576" s="1">
        <v>386371</v>
      </c>
      <c r="B3576">
        <v>1</v>
      </c>
      <c r="C3576" s="1" t="s">
        <v>3597</v>
      </c>
      <c r="D3576">
        <v>2</v>
      </c>
      <c r="E3576">
        <v>7</v>
      </c>
      <c r="F3576">
        <v>8</v>
      </c>
      <c r="G3576">
        <v>1</v>
      </c>
      <c r="H3576">
        <v>56</v>
      </c>
      <c r="I3576">
        <v>2</v>
      </c>
      <c r="J3576">
        <v>1</v>
      </c>
      <c r="K3576">
        <v>7</v>
      </c>
      <c r="L3576">
        <v>14</v>
      </c>
      <c r="M3576">
        <v>1</v>
      </c>
      <c r="N3576">
        <v>1</v>
      </c>
      <c r="O3576">
        <v>5</v>
      </c>
      <c r="P3576">
        <v>1</v>
      </c>
      <c r="Q3576">
        <v>1.21</v>
      </c>
      <c r="R3576">
        <v>-1</v>
      </c>
      <c r="S3576">
        <v>7</v>
      </c>
      <c r="T3576">
        <v>160.6</v>
      </c>
      <c r="U3576">
        <v>58.7</v>
      </c>
      <c r="V3576">
        <v>22.759</v>
      </c>
      <c r="W3576">
        <v>0.88400000000000001</v>
      </c>
      <c r="X3576">
        <v>1</v>
      </c>
      <c r="Y3576">
        <v>3</v>
      </c>
      <c r="Z3576">
        <f>IF(AND(MIN(data!D3576:'data'!K3576, data!M3576:'data'!Y3576)&gt;=0, IF(data!L3576&lt;0, FALSE, data!L3576&lt;=95),COUNTA(data!D3576:'data'!Y3576)=22), 1, 0)</f>
        <v>0</v>
      </c>
      <c r="AA3576">
        <f>IF(data!D3576=3, IF(COUNTIFS(data!A:A, data!A3576, data!G:G, "&lt;&gt;2")=0, 1, 0), 0)</f>
        <v>0</v>
      </c>
      <c r="AB3576">
        <f>IF(AND(data!G3576=2, COUNTIFS(data!A:A, data!A3576, data!G:G, 2) = data!D3576), 1, 0)</f>
        <v>0</v>
      </c>
      <c r="AC3576" t="str">
        <f>IF(AB3576=1, data!D3576, "0")</f>
        <v>0</v>
      </c>
    </row>
    <row r="3577" spans="1:29" x14ac:dyDescent="0.25">
      <c r="A3577" s="1">
        <v>386371</v>
      </c>
      <c r="B3577">
        <v>2</v>
      </c>
      <c r="C3577" s="1" t="s">
        <v>3598</v>
      </c>
      <c r="D3577">
        <v>2</v>
      </c>
      <c r="E3577">
        <v>7</v>
      </c>
      <c r="F3577">
        <v>8</v>
      </c>
      <c r="G3577">
        <v>2</v>
      </c>
      <c r="H3577">
        <v>53</v>
      </c>
      <c r="I3577">
        <v>2</v>
      </c>
      <c r="J3577">
        <v>1</v>
      </c>
      <c r="K3577">
        <v>7</v>
      </c>
      <c r="L3577">
        <v>14</v>
      </c>
      <c r="M3577">
        <v>2</v>
      </c>
      <c r="N3577">
        <v>1</v>
      </c>
      <c r="O3577">
        <v>5</v>
      </c>
      <c r="P3577">
        <v>2</v>
      </c>
      <c r="Q3577">
        <v>0</v>
      </c>
      <c r="R3577">
        <v>-1</v>
      </c>
      <c r="S3577">
        <v>8</v>
      </c>
      <c r="T3577">
        <v>157.1</v>
      </c>
      <c r="U3577">
        <v>59.8</v>
      </c>
      <c r="V3577">
        <v>24.23</v>
      </c>
      <c r="W3577">
        <v>0.749</v>
      </c>
      <c r="X3577">
        <v>1</v>
      </c>
      <c r="Y3577">
        <v>1</v>
      </c>
      <c r="Z3577">
        <f>IF(AND(MIN(data!D3577:'data'!K3577, data!M3577:'data'!Y3577)&gt;=0, IF(data!L3577&lt;0, FALSE, data!L3577&lt;=95),COUNTA(data!D3577:'data'!Y3577)=22), 1, 0)</f>
        <v>0</v>
      </c>
      <c r="AA3577">
        <f>IF(data!D3577=3, IF(COUNTIFS(data!A:A, data!A3577, data!G:G, "&lt;&gt;2")=0, 1, 0), 0)</f>
        <v>0</v>
      </c>
      <c r="AB3577">
        <f>IF(AND(data!G3577=2, COUNTIFS(data!A:A, data!A3577, data!G:G, 2) = data!D3577), 1, 0)</f>
        <v>0</v>
      </c>
      <c r="AC3577" t="str">
        <f>IF(AB3577=1, data!D3577, "0")</f>
        <v>0</v>
      </c>
    </row>
    <row r="3578" spans="1:29" x14ac:dyDescent="0.25">
      <c r="A3578" s="1">
        <v>387051</v>
      </c>
      <c r="B3578">
        <v>1</v>
      </c>
      <c r="C3578" s="1" t="s">
        <v>3599</v>
      </c>
      <c r="D3578">
        <v>3</v>
      </c>
      <c r="E3578">
        <v>6</v>
      </c>
      <c r="F3578">
        <v>2</v>
      </c>
      <c r="G3578">
        <v>1</v>
      </c>
      <c r="H3578">
        <v>43</v>
      </c>
      <c r="I3578">
        <v>2</v>
      </c>
      <c r="J3578">
        <v>1</v>
      </c>
      <c r="K3578">
        <v>1</v>
      </c>
      <c r="L3578">
        <v>21</v>
      </c>
      <c r="M3578">
        <v>1</v>
      </c>
      <c r="N3578">
        <v>3</v>
      </c>
      <c r="O3578">
        <v>5</v>
      </c>
      <c r="P3578">
        <v>1</v>
      </c>
      <c r="Q3578">
        <v>23</v>
      </c>
      <c r="R3578">
        <v>-1</v>
      </c>
      <c r="S3578">
        <v>0</v>
      </c>
      <c r="T3578">
        <v>169.4</v>
      </c>
      <c r="U3578">
        <v>73.900000000000006</v>
      </c>
      <c r="V3578">
        <v>25.751999999999999</v>
      </c>
      <c r="W3578">
        <v>0.93300000000000005</v>
      </c>
      <c r="X3578">
        <v>2</v>
      </c>
      <c r="Y3578">
        <v>1</v>
      </c>
      <c r="Z3578">
        <f>IF(AND(MIN(data!D3578:'data'!K3578, data!M3578:'data'!Y3578)&gt;=0, IF(data!L3578&lt;0, FALSE, data!L3578&lt;=95),COUNTA(data!D3578:'data'!Y3578)=22), 1, 0)</f>
        <v>0</v>
      </c>
      <c r="AA3578">
        <f>IF(data!D3578=3, IF(COUNTIFS(data!A:A, data!A3578, data!G:G, "&lt;&gt;2")=0, 1, 0), 0)</f>
        <v>0</v>
      </c>
      <c r="AB3578">
        <f>IF(AND(data!G3578=2, COUNTIFS(data!A:A, data!A3578, data!G:G, 2) = data!D3578), 1, 0)</f>
        <v>0</v>
      </c>
      <c r="AC3578" t="str">
        <f>IF(AB3578=1, data!D3578, "0")</f>
        <v>0</v>
      </c>
    </row>
    <row r="3579" spans="1:29" x14ac:dyDescent="0.25">
      <c r="A3579" s="1">
        <v>387051</v>
      </c>
      <c r="B3579">
        <v>2</v>
      </c>
      <c r="C3579" s="1" t="s">
        <v>3600</v>
      </c>
      <c r="D3579">
        <v>3</v>
      </c>
      <c r="E3579">
        <v>6</v>
      </c>
      <c r="F3579">
        <v>2</v>
      </c>
      <c r="G3579">
        <v>2</v>
      </c>
      <c r="H3579">
        <v>36</v>
      </c>
      <c r="I3579">
        <v>2</v>
      </c>
      <c r="J3579">
        <v>1</v>
      </c>
      <c r="K3579">
        <v>4</v>
      </c>
      <c r="L3579">
        <v>21</v>
      </c>
      <c r="M3579">
        <v>2</v>
      </c>
      <c r="N3579">
        <v>1</v>
      </c>
      <c r="O3579">
        <v>5</v>
      </c>
      <c r="P3579">
        <v>1</v>
      </c>
      <c r="Q3579">
        <v>4.5289999999999999</v>
      </c>
      <c r="R3579">
        <v>-1</v>
      </c>
      <c r="S3579">
        <v>0</v>
      </c>
      <c r="T3579">
        <v>155.69999999999999</v>
      </c>
      <c r="U3579">
        <v>54</v>
      </c>
      <c r="V3579">
        <v>22.274999999999999</v>
      </c>
      <c r="W3579">
        <v>0.79900000000000004</v>
      </c>
      <c r="X3579">
        <v>1</v>
      </c>
      <c r="Y3579">
        <v>1</v>
      </c>
      <c r="Z3579">
        <f>IF(AND(MIN(data!D3579:'data'!K3579, data!M3579:'data'!Y3579)&gt;=0, IF(data!L3579&lt;0, FALSE, data!L3579&lt;=95),COUNTA(data!D3579:'data'!Y3579)=22), 1, 0)</f>
        <v>0</v>
      </c>
      <c r="AA3579">
        <f>IF(data!D3579=3, IF(COUNTIFS(data!A:A, data!A3579, data!G:G, "&lt;&gt;2")=0, 1, 0), 0)</f>
        <v>0</v>
      </c>
      <c r="AB3579">
        <f>IF(AND(data!G3579=2, COUNTIFS(data!A:A, data!A3579, data!G:G, 2) = data!D3579), 1, 0)</f>
        <v>0</v>
      </c>
      <c r="AC3579" t="str">
        <f>IF(AB3579=1, data!D3579, "0")</f>
        <v>0</v>
      </c>
    </row>
    <row r="3580" spans="1:29" x14ac:dyDescent="0.25">
      <c r="A3580" s="1">
        <v>387051</v>
      </c>
      <c r="B3580">
        <v>3</v>
      </c>
      <c r="C3580" s="1" t="s">
        <v>3601</v>
      </c>
      <c r="D3580">
        <v>3</v>
      </c>
      <c r="E3580">
        <v>6</v>
      </c>
      <c r="F3580">
        <v>2</v>
      </c>
      <c r="G3580">
        <v>2</v>
      </c>
      <c r="H3580">
        <v>17</v>
      </c>
      <c r="I3580">
        <v>1</v>
      </c>
      <c r="J3580">
        <v>1</v>
      </c>
      <c r="K3580">
        <v>3</v>
      </c>
      <c r="L3580">
        <v>21</v>
      </c>
      <c r="M3580">
        <v>2</v>
      </c>
      <c r="N3580">
        <v>1</v>
      </c>
      <c r="O3580">
        <v>5</v>
      </c>
      <c r="P3580">
        <v>1</v>
      </c>
      <c r="Q3580">
        <v>8.6829999999999998</v>
      </c>
      <c r="R3580">
        <v>2</v>
      </c>
      <c r="S3580">
        <v>1</v>
      </c>
      <c r="T3580">
        <v>166.2</v>
      </c>
      <c r="U3580">
        <v>57.7</v>
      </c>
      <c r="V3580">
        <v>20.888999999999999</v>
      </c>
      <c r="W3580">
        <v>0.71399999999999997</v>
      </c>
      <c r="X3580">
        <v>-8</v>
      </c>
      <c r="Y3580">
        <v>1</v>
      </c>
      <c r="Z3580">
        <f>IF(AND(MIN(data!D3580:'data'!K3580, data!M3580:'data'!Y3580)&gt;=0, IF(data!L3580&lt;0, FALSE, data!L3580&lt;=95),COUNTA(data!D3580:'data'!Y3580)=22), 1, 0)</f>
        <v>0</v>
      </c>
      <c r="AA3580">
        <f>IF(data!D3580=3, IF(COUNTIFS(data!A:A, data!A3580, data!G:G, "&lt;&gt;2")=0, 1, 0), 0)</f>
        <v>0</v>
      </c>
      <c r="AB3580">
        <f>IF(AND(data!G3580=2, COUNTIFS(data!A:A, data!A3580, data!G:G, 2) = data!D3580), 1, 0)</f>
        <v>0</v>
      </c>
      <c r="AC3580" t="str">
        <f>IF(AB3580=1, data!D3580, "0")</f>
        <v>0</v>
      </c>
    </row>
    <row r="3581" spans="1:29" x14ac:dyDescent="0.25">
      <c r="A3581" s="1">
        <v>387151</v>
      </c>
      <c r="B3581">
        <v>1</v>
      </c>
      <c r="C3581" s="1" t="s">
        <v>3602</v>
      </c>
      <c r="D3581">
        <v>3</v>
      </c>
      <c r="E3581">
        <v>6</v>
      </c>
      <c r="F3581">
        <v>2</v>
      </c>
      <c r="G3581">
        <v>2</v>
      </c>
      <c r="H3581">
        <v>23</v>
      </c>
      <c r="I3581">
        <v>1</v>
      </c>
      <c r="J3581">
        <v>3</v>
      </c>
      <c r="K3581">
        <v>2</v>
      </c>
      <c r="L3581">
        <v>-1</v>
      </c>
      <c r="M3581">
        <v>1</v>
      </c>
      <c r="N3581">
        <v>1</v>
      </c>
      <c r="O3581">
        <v>5</v>
      </c>
      <c r="P3581">
        <v>2</v>
      </c>
      <c r="Q3581">
        <v>0</v>
      </c>
      <c r="R3581">
        <v>2</v>
      </c>
      <c r="S3581">
        <v>5</v>
      </c>
      <c r="T3581">
        <v>166.9</v>
      </c>
      <c r="U3581">
        <v>80</v>
      </c>
      <c r="V3581">
        <v>28.72</v>
      </c>
      <c r="W3581">
        <v>0.76700000000000002</v>
      </c>
      <c r="X3581">
        <v>1</v>
      </c>
      <c r="Y3581">
        <v>1</v>
      </c>
      <c r="Z3581">
        <f>IF(AND(MIN(data!D3581:'data'!K3581, data!M3581:'data'!Y3581)&gt;=0, IF(data!L3581&lt;0, FALSE, data!L3581&lt;=95),COUNTA(data!D3581:'data'!Y3581)=22), 1, 0)</f>
        <v>0</v>
      </c>
      <c r="AA3581">
        <f>IF(data!D3581=3, IF(COUNTIFS(data!A:A, data!A3581, data!G:G, "&lt;&gt;2")=0, 1, 0), 0)</f>
        <v>1</v>
      </c>
      <c r="AB3581">
        <f>IF(AND(data!G3581=2, COUNTIFS(data!A:A, data!A3581, data!G:G, 2) = data!D3581), 1, 0)</f>
        <v>1</v>
      </c>
      <c r="AC3581">
        <f>IF(AB3581=1, data!D3581, "0")</f>
        <v>3</v>
      </c>
    </row>
    <row r="3582" spans="1:29" x14ac:dyDescent="0.25">
      <c r="A3582" s="1">
        <v>387151</v>
      </c>
      <c r="B3582">
        <v>2</v>
      </c>
      <c r="C3582" s="1" t="s">
        <v>3603</v>
      </c>
      <c r="D3582">
        <v>3</v>
      </c>
      <c r="E3582">
        <v>6</v>
      </c>
      <c r="F3582">
        <v>2</v>
      </c>
      <c r="G3582">
        <v>2</v>
      </c>
      <c r="H3582">
        <v>27</v>
      </c>
      <c r="I3582">
        <v>1</v>
      </c>
      <c r="J3582">
        <v>1</v>
      </c>
      <c r="K3582">
        <v>1</v>
      </c>
      <c r="L3582">
        <v>-1</v>
      </c>
      <c r="M3582">
        <v>1</v>
      </c>
      <c r="N3582">
        <v>1</v>
      </c>
      <c r="O3582">
        <v>5</v>
      </c>
      <c r="P3582">
        <v>2</v>
      </c>
      <c r="Q3582">
        <v>0</v>
      </c>
      <c r="R3582">
        <v>-1</v>
      </c>
      <c r="S3582">
        <v>2</v>
      </c>
      <c r="T3582">
        <v>173.8</v>
      </c>
      <c r="U3582">
        <v>61.6</v>
      </c>
      <c r="V3582">
        <v>20.393000000000001</v>
      </c>
      <c r="W3582">
        <v>-1</v>
      </c>
      <c r="X3582">
        <v>1</v>
      </c>
      <c r="Y3582">
        <v>1</v>
      </c>
      <c r="Z3582">
        <f>IF(AND(MIN(data!D3582:'data'!K3582, data!M3582:'data'!Y3582)&gt;=0, IF(data!L3582&lt;0, FALSE, data!L3582&lt;=95),COUNTA(data!D3582:'data'!Y3582)=22), 1, 0)</f>
        <v>0</v>
      </c>
      <c r="AA3582">
        <f>IF(data!D3582=3, IF(COUNTIFS(data!A:A, data!A3582, data!G:G, "&lt;&gt;2")=0, 1, 0), 0)</f>
        <v>1</v>
      </c>
      <c r="AB3582">
        <f>IF(AND(data!G3582=2, COUNTIFS(data!A:A, data!A3582, data!G:G, 2) = data!D3582), 1, 0)</f>
        <v>1</v>
      </c>
      <c r="AC3582">
        <f>IF(AB3582=1, data!D3582, "0")</f>
        <v>3</v>
      </c>
    </row>
    <row r="3583" spans="1:29" x14ac:dyDescent="0.25">
      <c r="A3583" s="1">
        <v>387151</v>
      </c>
      <c r="B3583">
        <v>3</v>
      </c>
      <c r="C3583" s="1" t="s">
        <v>3604</v>
      </c>
      <c r="D3583">
        <v>3</v>
      </c>
      <c r="E3583">
        <v>6</v>
      </c>
      <c r="F3583">
        <v>2</v>
      </c>
      <c r="G3583">
        <v>2</v>
      </c>
      <c r="H3583">
        <v>49</v>
      </c>
      <c r="I3583">
        <v>3</v>
      </c>
      <c r="J3583">
        <v>3</v>
      </c>
      <c r="K3583">
        <v>1</v>
      </c>
      <c r="L3583">
        <v>-1</v>
      </c>
      <c r="M3583">
        <v>3</v>
      </c>
      <c r="N3583">
        <v>1</v>
      </c>
      <c r="O3583">
        <v>5</v>
      </c>
      <c r="P3583">
        <v>2</v>
      </c>
      <c r="Q3583">
        <v>0</v>
      </c>
      <c r="R3583">
        <v>-1</v>
      </c>
      <c r="S3583">
        <v>10</v>
      </c>
      <c r="T3583">
        <v>152.9</v>
      </c>
      <c r="U3583">
        <v>81.8</v>
      </c>
      <c r="V3583">
        <v>34.99</v>
      </c>
      <c r="W3583">
        <v>0.91800000000000004</v>
      </c>
      <c r="X3583">
        <v>2</v>
      </c>
      <c r="Y3583">
        <v>1</v>
      </c>
      <c r="Z3583">
        <f>IF(AND(MIN(data!D3583:'data'!K3583, data!M3583:'data'!Y3583)&gt;=0, IF(data!L3583&lt;0, FALSE, data!L3583&lt;=95),COUNTA(data!D3583:'data'!Y3583)=22), 1, 0)</f>
        <v>0</v>
      </c>
      <c r="AA3583">
        <f>IF(data!D3583=3, IF(COUNTIFS(data!A:A, data!A3583, data!G:G, "&lt;&gt;2")=0, 1, 0), 0)</f>
        <v>1</v>
      </c>
      <c r="AB3583">
        <f>IF(AND(data!G3583=2, COUNTIFS(data!A:A, data!A3583, data!G:G, 2) = data!D3583), 1, 0)</f>
        <v>1</v>
      </c>
      <c r="AC3583">
        <f>IF(AB3583=1, data!D3583, "0")</f>
        <v>3</v>
      </c>
    </row>
    <row r="3584" spans="1:29" x14ac:dyDescent="0.25">
      <c r="A3584" s="1">
        <v>387181</v>
      </c>
      <c r="B3584">
        <v>1</v>
      </c>
      <c r="C3584" s="1" t="s">
        <v>3605</v>
      </c>
      <c r="D3584">
        <v>1</v>
      </c>
      <c r="E3584">
        <v>6</v>
      </c>
      <c r="F3584">
        <v>2</v>
      </c>
      <c r="G3584">
        <v>1</v>
      </c>
      <c r="H3584">
        <v>79</v>
      </c>
      <c r="I3584">
        <v>1</v>
      </c>
      <c r="J3584">
        <v>1</v>
      </c>
      <c r="K3584">
        <v>7</v>
      </c>
      <c r="L3584">
        <v>6</v>
      </c>
      <c r="M3584">
        <v>2</v>
      </c>
      <c r="N3584">
        <v>1</v>
      </c>
      <c r="O3584">
        <v>5</v>
      </c>
      <c r="P3584">
        <v>2</v>
      </c>
      <c r="Q3584">
        <v>0</v>
      </c>
      <c r="R3584">
        <v>-1</v>
      </c>
      <c r="S3584">
        <v>0</v>
      </c>
      <c r="T3584">
        <v>-1</v>
      </c>
      <c r="U3584">
        <v>80</v>
      </c>
      <c r="V3584">
        <v>-1</v>
      </c>
      <c r="W3584">
        <v>-1</v>
      </c>
      <c r="X3584">
        <v>1</v>
      </c>
      <c r="Y3584">
        <v>1</v>
      </c>
      <c r="Z3584">
        <f>IF(AND(MIN(data!D3584:'data'!K3584, data!M3584:'data'!Y3584)&gt;=0, IF(data!L3584&lt;0, FALSE, data!L3584&lt;=95),COUNTA(data!D3584:'data'!Y3584)=22), 1, 0)</f>
        <v>0</v>
      </c>
      <c r="AA3584">
        <f>IF(data!D3584=3, IF(COUNTIFS(data!A:A, data!A3584, data!G:G, "&lt;&gt;2")=0, 1, 0), 0)</f>
        <v>0</v>
      </c>
      <c r="AB3584">
        <f>IF(AND(data!G3584=2, COUNTIFS(data!A:A, data!A3584, data!G:G, 2) = data!D3584), 1, 0)</f>
        <v>0</v>
      </c>
      <c r="AC3584" t="str">
        <f>IF(AB3584=1, data!D3584, "0")</f>
        <v>0</v>
      </c>
    </row>
    <row r="3585" spans="1:29" x14ac:dyDescent="0.25">
      <c r="A3585" s="1">
        <v>387201</v>
      </c>
      <c r="B3585">
        <v>1</v>
      </c>
      <c r="C3585" s="1" t="s">
        <v>3606</v>
      </c>
      <c r="D3585">
        <v>3</v>
      </c>
      <c r="E3585">
        <v>6</v>
      </c>
      <c r="F3585">
        <v>2</v>
      </c>
      <c r="G3585">
        <v>2</v>
      </c>
      <c r="H3585">
        <v>37</v>
      </c>
      <c r="I3585">
        <v>4</v>
      </c>
      <c r="J3585">
        <v>1</v>
      </c>
      <c r="K3585">
        <v>4</v>
      </c>
      <c r="L3585">
        <v>6</v>
      </c>
      <c r="M3585">
        <v>1</v>
      </c>
      <c r="N3585">
        <v>1</v>
      </c>
      <c r="O3585">
        <v>5</v>
      </c>
      <c r="P3585">
        <v>1</v>
      </c>
      <c r="Q3585">
        <v>2.625</v>
      </c>
      <c r="R3585">
        <v>-1</v>
      </c>
      <c r="S3585">
        <v>0</v>
      </c>
      <c r="T3585">
        <v>158.5</v>
      </c>
      <c r="U3585">
        <v>63.1</v>
      </c>
      <c r="V3585">
        <v>25.117000000000001</v>
      </c>
      <c r="W3585">
        <v>0.78400000000000003</v>
      </c>
      <c r="X3585">
        <v>1</v>
      </c>
      <c r="Y3585">
        <v>3</v>
      </c>
      <c r="Z3585">
        <f>IF(AND(MIN(data!D3585:'data'!K3585, data!M3585:'data'!Y3585)&gt;=0, IF(data!L3585&lt;0, FALSE, data!L3585&lt;=95),COUNTA(data!D3585:'data'!Y3585)=22), 1, 0)</f>
        <v>0</v>
      </c>
      <c r="AA3585">
        <f>IF(data!D3585=3, IF(COUNTIFS(data!A:A, data!A3585, data!G:G, "&lt;&gt;2")=0, 1, 0), 0)</f>
        <v>0</v>
      </c>
      <c r="AB3585">
        <f>IF(AND(data!G3585=2, COUNTIFS(data!A:A, data!A3585, data!G:G, 2) = data!D3585), 1, 0)</f>
        <v>0</v>
      </c>
      <c r="AC3585" t="str">
        <f>IF(AB3585=1, data!D3585, "0")</f>
        <v>0</v>
      </c>
    </row>
    <row r="3586" spans="1:29" x14ac:dyDescent="0.25">
      <c r="A3586" s="1">
        <v>387201</v>
      </c>
      <c r="B3586">
        <v>2</v>
      </c>
      <c r="C3586" s="1" t="s">
        <v>3607</v>
      </c>
      <c r="D3586">
        <v>3</v>
      </c>
      <c r="E3586">
        <v>6</v>
      </c>
      <c r="F3586">
        <v>2</v>
      </c>
      <c r="G3586">
        <v>2</v>
      </c>
      <c r="H3586">
        <v>7</v>
      </c>
      <c r="I3586">
        <v>-1</v>
      </c>
      <c r="J3586">
        <v>2</v>
      </c>
      <c r="K3586">
        <v>-1</v>
      </c>
      <c r="L3586">
        <v>6</v>
      </c>
      <c r="M3586">
        <v>1</v>
      </c>
      <c r="N3586">
        <v>-1</v>
      </c>
      <c r="O3586">
        <v>-1</v>
      </c>
      <c r="P3586">
        <v>-1</v>
      </c>
      <c r="Q3586">
        <v>-1</v>
      </c>
      <c r="R3586">
        <v>-1</v>
      </c>
      <c r="S3586">
        <v>-2</v>
      </c>
      <c r="T3586">
        <v>123.9</v>
      </c>
      <c r="U3586">
        <v>24.6</v>
      </c>
      <c r="V3586">
        <v>16.024999999999999</v>
      </c>
      <c r="W3586">
        <v>-1</v>
      </c>
      <c r="X3586">
        <v>-2</v>
      </c>
      <c r="Y3586">
        <v>-2</v>
      </c>
      <c r="Z3586">
        <f>IF(AND(MIN(data!D3586:'data'!K3586, data!M3586:'data'!Y3586)&gt;=0, IF(data!L3586&lt;0, FALSE, data!L3586&lt;=95),COUNTA(data!D3586:'data'!Y3586)=22), 1, 0)</f>
        <v>0</v>
      </c>
      <c r="AA3586">
        <f>IF(data!D3586=3, IF(COUNTIFS(data!A:A, data!A3586, data!G:G, "&lt;&gt;2")=0, 1, 0), 0)</f>
        <v>0</v>
      </c>
      <c r="AB3586">
        <f>IF(AND(data!G3586=2, COUNTIFS(data!A:A, data!A3586, data!G:G, 2) = data!D3586), 1, 0)</f>
        <v>0</v>
      </c>
      <c r="AC3586" t="str">
        <f>IF(AB3586=1, data!D3586, "0")</f>
        <v>0</v>
      </c>
    </row>
    <row r="3587" spans="1:29" x14ac:dyDescent="0.25">
      <c r="A3587" s="1">
        <v>387201</v>
      </c>
      <c r="B3587">
        <v>3</v>
      </c>
      <c r="C3587" s="1" t="s">
        <v>3608</v>
      </c>
      <c r="D3587">
        <v>3</v>
      </c>
      <c r="E3587">
        <v>6</v>
      </c>
      <c r="F3587">
        <v>2</v>
      </c>
      <c r="G3587">
        <v>1</v>
      </c>
      <c r="H3587">
        <v>4</v>
      </c>
      <c r="I3587">
        <v>-1</v>
      </c>
      <c r="J3587">
        <v>2</v>
      </c>
      <c r="K3587">
        <v>-1</v>
      </c>
      <c r="L3587">
        <v>6</v>
      </c>
      <c r="M3587">
        <v>1</v>
      </c>
      <c r="N3587">
        <v>-1</v>
      </c>
      <c r="O3587">
        <v>-1</v>
      </c>
      <c r="P3587">
        <v>-1</v>
      </c>
      <c r="Q3587">
        <v>-1</v>
      </c>
      <c r="R3587">
        <v>-1</v>
      </c>
      <c r="S3587">
        <v>-2</v>
      </c>
      <c r="T3587">
        <v>107.3</v>
      </c>
      <c r="U3587">
        <v>17.8</v>
      </c>
      <c r="V3587">
        <v>15.46</v>
      </c>
      <c r="W3587">
        <v>-1</v>
      </c>
      <c r="X3587">
        <v>-2</v>
      </c>
      <c r="Y3587">
        <v>-2</v>
      </c>
      <c r="Z3587">
        <f>IF(AND(MIN(data!D3587:'data'!K3587, data!M3587:'data'!Y3587)&gt;=0, IF(data!L3587&lt;0, FALSE, data!L3587&lt;=95),COUNTA(data!D3587:'data'!Y3587)=22), 1, 0)</f>
        <v>0</v>
      </c>
      <c r="AA3587">
        <f>IF(data!D3587=3, IF(COUNTIFS(data!A:A, data!A3587, data!G:G, "&lt;&gt;2")=0, 1, 0), 0)</f>
        <v>0</v>
      </c>
      <c r="AB3587">
        <f>IF(AND(data!G3587=2, COUNTIFS(data!A:A, data!A3587, data!G:G, 2) = data!D3587), 1, 0)</f>
        <v>0</v>
      </c>
      <c r="AC3587" t="str">
        <f>IF(AB3587=1, data!D3587, "0")</f>
        <v>0</v>
      </c>
    </row>
    <row r="3588" spans="1:29" x14ac:dyDescent="0.25">
      <c r="A3588" s="1">
        <v>387271</v>
      </c>
      <c r="B3588">
        <v>1</v>
      </c>
      <c r="C3588" s="1" t="s">
        <v>3609</v>
      </c>
      <c r="D3588">
        <v>1</v>
      </c>
      <c r="E3588">
        <v>6</v>
      </c>
      <c r="F3588">
        <v>2</v>
      </c>
      <c r="G3588">
        <v>1</v>
      </c>
      <c r="H3588">
        <v>39</v>
      </c>
      <c r="I3588">
        <v>6</v>
      </c>
      <c r="J3588">
        <v>1</v>
      </c>
      <c r="K3588">
        <v>2</v>
      </c>
      <c r="L3588">
        <v>19</v>
      </c>
      <c r="M3588">
        <v>2</v>
      </c>
      <c r="N3588">
        <v>1</v>
      </c>
      <c r="O3588">
        <v>5</v>
      </c>
      <c r="P3588">
        <v>1</v>
      </c>
      <c r="Q3588">
        <v>3.2589999999999999</v>
      </c>
      <c r="R3588">
        <v>-1</v>
      </c>
      <c r="S3588">
        <v>0</v>
      </c>
      <c r="T3588">
        <v>178.3</v>
      </c>
      <c r="U3588">
        <v>81.400000000000006</v>
      </c>
      <c r="V3588">
        <v>25.605</v>
      </c>
      <c r="W3588">
        <v>0.90700000000000003</v>
      </c>
      <c r="X3588">
        <v>1</v>
      </c>
      <c r="Y3588">
        <v>3</v>
      </c>
      <c r="Z3588">
        <f>IF(AND(MIN(data!D3588:'data'!K3588, data!M3588:'data'!Y3588)&gt;=0, IF(data!L3588&lt;0, FALSE, data!L3588&lt;=95),COUNTA(data!D3588:'data'!Y3588)=22), 1, 0)</f>
        <v>0</v>
      </c>
      <c r="AA3588">
        <f>IF(data!D3588=3, IF(COUNTIFS(data!A:A, data!A3588, data!G:G, "&lt;&gt;2")=0, 1, 0), 0)</f>
        <v>0</v>
      </c>
      <c r="AB3588">
        <f>IF(AND(data!G3588=2, COUNTIFS(data!A:A, data!A3588, data!G:G, 2) = data!D3588), 1, 0)</f>
        <v>0</v>
      </c>
      <c r="AC3588" t="str">
        <f>IF(AB3588=1, data!D3588, "0")</f>
        <v>0</v>
      </c>
    </row>
    <row r="3589" spans="1:29" x14ac:dyDescent="0.25">
      <c r="A3589" s="1">
        <v>387341</v>
      </c>
      <c r="B3589">
        <v>1</v>
      </c>
      <c r="C3589" s="1" t="s">
        <v>3610</v>
      </c>
      <c r="D3589">
        <v>1</v>
      </c>
      <c r="E3589">
        <v>6</v>
      </c>
      <c r="F3589">
        <v>2</v>
      </c>
      <c r="G3589">
        <v>1</v>
      </c>
      <c r="H3589">
        <v>54</v>
      </c>
      <c r="I3589">
        <v>5</v>
      </c>
      <c r="J3589">
        <v>1</v>
      </c>
      <c r="K3589">
        <v>7</v>
      </c>
      <c r="L3589">
        <v>6</v>
      </c>
      <c r="M3589">
        <v>3</v>
      </c>
      <c r="N3589">
        <v>4</v>
      </c>
      <c r="O3589">
        <v>2</v>
      </c>
      <c r="P3589">
        <v>1</v>
      </c>
      <c r="Q3589">
        <v>1.9039999999999999</v>
      </c>
      <c r="R3589">
        <v>-1</v>
      </c>
      <c r="S3589">
        <v>2</v>
      </c>
      <c r="T3589">
        <v>157.30000000000001</v>
      </c>
      <c r="U3589">
        <v>77.900000000000006</v>
      </c>
      <c r="V3589">
        <v>31.483000000000001</v>
      </c>
      <c r="W3589">
        <v>0.82799999999999996</v>
      </c>
      <c r="X3589">
        <v>2</v>
      </c>
      <c r="Y3589">
        <v>1</v>
      </c>
      <c r="Z3589">
        <f>IF(AND(MIN(data!D3589:'data'!K3589, data!M3589:'data'!Y3589)&gt;=0, IF(data!L3589&lt;0, FALSE, data!L3589&lt;=95),COUNTA(data!D3589:'data'!Y3589)=22), 1, 0)</f>
        <v>0</v>
      </c>
      <c r="AA3589">
        <f>IF(data!D3589=3, IF(COUNTIFS(data!A:A, data!A3589, data!G:G, "&lt;&gt;2")=0, 1, 0), 0)</f>
        <v>0</v>
      </c>
      <c r="AB3589">
        <f>IF(AND(data!G3589=2, COUNTIFS(data!A:A, data!A3589, data!G:G, 2) = data!D3589), 1, 0)</f>
        <v>0</v>
      </c>
      <c r="AC3589" t="str">
        <f>IF(AB3589=1, data!D3589, "0")</f>
        <v>0</v>
      </c>
    </row>
    <row r="3590" spans="1:29" x14ac:dyDescent="0.25">
      <c r="A3590" s="1">
        <v>387351</v>
      </c>
      <c r="B3590">
        <v>1</v>
      </c>
      <c r="C3590" s="1" t="s">
        <v>3611</v>
      </c>
      <c r="D3590">
        <v>1</v>
      </c>
      <c r="E3590">
        <v>6</v>
      </c>
      <c r="F3590">
        <v>2</v>
      </c>
      <c r="G3590">
        <v>2</v>
      </c>
      <c r="H3590">
        <v>61</v>
      </c>
      <c r="I3590">
        <v>4</v>
      </c>
      <c r="J3590">
        <v>1</v>
      </c>
      <c r="K3590">
        <v>7</v>
      </c>
      <c r="L3590">
        <v>96</v>
      </c>
      <c r="M3590">
        <v>2</v>
      </c>
      <c r="N3590">
        <v>3</v>
      </c>
      <c r="O3590">
        <v>5</v>
      </c>
      <c r="P3590">
        <v>2</v>
      </c>
      <c r="Q3590">
        <v>0</v>
      </c>
      <c r="R3590">
        <v>-1</v>
      </c>
      <c r="S3590">
        <v>0</v>
      </c>
      <c r="T3590">
        <v>-1</v>
      </c>
      <c r="U3590">
        <v>-1</v>
      </c>
      <c r="V3590">
        <v>-1</v>
      </c>
      <c r="W3590">
        <v>-1</v>
      </c>
      <c r="X3590">
        <v>2</v>
      </c>
      <c r="Y3590">
        <v>1</v>
      </c>
      <c r="Z3590">
        <f>IF(AND(MIN(data!D3590:'data'!K3590, data!M3590:'data'!Y3590)&gt;=0, IF(data!L3590&lt;0, FALSE, data!L3590&lt;=95),COUNTA(data!D3590:'data'!Y3590)=22), 1, 0)</f>
        <v>0</v>
      </c>
      <c r="AA3590">
        <f>IF(data!D3590=3, IF(COUNTIFS(data!A:A, data!A3590, data!G:G, "&lt;&gt;2")=0, 1, 0), 0)</f>
        <v>0</v>
      </c>
      <c r="AB3590">
        <f>IF(AND(data!G3590=2, COUNTIFS(data!A:A, data!A3590, data!G:G, 2) = data!D3590), 1, 0)</f>
        <v>1</v>
      </c>
      <c r="AC3590">
        <f>IF(AB3590=1, data!D3590, "0")</f>
        <v>1</v>
      </c>
    </row>
    <row r="3591" spans="1:29" x14ac:dyDescent="0.25">
      <c r="A3591" s="1">
        <v>388051</v>
      </c>
      <c r="B3591">
        <v>1</v>
      </c>
      <c r="C3591" s="1" t="s">
        <v>3612</v>
      </c>
      <c r="D3591">
        <v>2</v>
      </c>
      <c r="E3591">
        <v>7</v>
      </c>
      <c r="F3591">
        <v>4</v>
      </c>
      <c r="G3591">
        <v>2</v>
      </c>
      <c r="H3591">
        <v>32</v>
      </c>
      <c r="I3591">
        <v>6</v>
      </c>
      <c r="J3591">
        <v>1</v>
      </c>
      <c r="K3591">
        <v>3</v>
      </c>
      <c r="L3591">
        <v>20</v>
      </c>
      <c r="M3591">
        <v>1</v>
      </c>
      <c r="N3591">
        <v>1</v>
      </c>
      <c r="O3591">
        <v>5</v>
      </c>
      <c r="P3591">
        <v>1</v>
      </c>
      <c r="Q3591">
        <v>2.2836400000000001</v>
      </c>
      <c r="R3591">
        <v>-1</v>
      </c>
      <c r="S3591">
        <v>9</v>
      </c>
      <c r="T3591">
        <v>171.6</v>
      </c>
      <c r="U3591">
        <v>64.5</v>
      </c>
      <c r="V3591">
        <v>21.904</v>
      </c>
      <c r="W3591">
        <v>0.79</v>
      </c>
      <c r="X3591">
        <v>1</v>
      </c>
      <c r="Y3591">
        <v>1</v>
      </c>
      <c r="Z3591">
        <f>IF(AND(MIN(data!D3591:'data'!K3591, data!M3591:'data'!Y3591)&gt;=0, IF(data!L3591&lt;0, FALSE, data!L3591&lt;=95),COUNTA(data!D3591:'data'!Y3591)=22), 1, 0)</f>
        <v>0</v>
      </c>
      <c r="AA3591">
        <f>IF(data!D3591=3, IF(COUNTIFS(data!A:A, data!A3591, data!G:G, "&lt;&gt;2")=0, 1, 0), 0)</f>
        <v>0</v>
      </c>
      <c r="AB3591">
        <f>IF(AND(data!G3591=2, COUNTIFS(data!A:A, data!A3591, data!G:G, 2) = data!D3591), 1, 0)</f>
        <v>1</v>
      </c>
      <c r="AC3591">
        <f>IF(AB3591=1, data!D3591, "0")</f>
        <v>2</v>
      </c>
    </row>
    <row r="3592" spans="1:29" x14ac:dyDescent="0.25">
      <c r="A3592" s="1">
        <v>388051</v>
      </c>
      <c r="B3592">
        <v>2</v>
      </c>
      <c r="C3592" s="1" t="s">
        <v>3613</v>
      </c>
      <c r="D3592">
        <v>2</v>
      </c>
      <c r="E3592">
        <v>7</v>
      </c>
      <c r="F3592">
        <v>4</v>
      </c>
      <c r="G3592">
        <v>2</v>
      </c>
      <c r="H3592">
        <v>1</v>
      </c>
      <c r="I3592">
        <v>-1</v>
      </c>
      <c r="J3592">
        <v>1</v>
      </c>
      <c r="K3592">
        <v>-1</v>
      </c>
      <c r="L3592">
        <v>20</v>
      </c>
      <c r="M3592">
        <v>1</v>
      </c>
      <c r="N3592">
        <v>-1</v>
      </c>
      <c r="O3592">
        <v>-1</v>
      </c>
      <c r="P3592">
        <v>-1</v>
      </c>
      <c r="Q3592">
        <v>-1</v>
      </c>
      <c r="R3592">
        <v>-1</v>
      </c>
      <c r="S3592">
        <v>-2</v>
      </c>
      <c r="T3592">
        <v>-1</v>
      </c>
      <c r="U3592">
        <v>13</v>
      </c>
      <c r="V3592">
        <v>-1</v>
      </c>
      <c r="W3592">
        <v>-1</v>
      </c>
      <c r="X3592">
        <v>-2</v>
      </c>
      <c r="Y3592">
        <v>-2</v>
      </c>
      <c r="Z3592">
        <f>IF(AND(MIN(data!D3592:'data'!K3592, data!M3592:'data'!Y3592)&gt;=0, IF(data!L3592&lt;0, FALSE, data!L3592&lt;=95),COUNTA(data!D3592:'data'!Y3592)=22), 1, 0)</f>
        <v>0</v>
      </c>
      <c r="AA3592">
        <f>IF(data!D3592=3, IF(COUNTIFS(data!A:A, data!A3592, data!G:G, "&lt;&gt;2")=0, 1, 0), 0)</f>
        <v>0</v>
      </c>
      <c r="AB3592">
        <f>IF(AND(data!G3592=2, COUNTIFS(data!A:A, data!A3592, data!G:G, 2) = data!D3592), 1, 0)</f>
        <v>1</v>
      </c>
      <c r="AC3592">
        <f>IF(AB3592=1, data!D3592, "0")</f>
        <v>2</v>
      </c>
    </row>
    <row r="3593" spans="1:29" x14ac:dyDescent="0.25">
      <c r="A3593" s="1">
        <v>388181</v>
      </c>
      <c r="B3593">
        <v>1</v>
      </c>
      <c r="C3593" s="1" t="s">
        <v>3614</v>
      </c>
      <c r="D3593">
        <v>2</v>
      </c>
      <c r="E3593">
        <v>7</v>
      </c>
      <c r="F3593">
        <v>4</v>
      </c>
      <c r="G3593">
        <v>1</v>
      </c>
      <c r="H3593">
        <v>70</v>
      </c>
      <c r="I3593">
        <v>2</v>
      </c>
      <c r="J3593">
        <v>1</v>
      </c>
      <c r="K3593">
        <v>7</v>
      </c>
      <c r="L3593">
        <v>8</v>
      </c>
      <c r="M3593">
        <v>2</v>
      </c>
      <c r="N3593">
        <v>3</v>
      </c>
      <c r="O3593">
        <v>5</v>
      </c>
      <c r="P3593">
        <v>1</v>
      </c>
      <c r="Q3593">
        <v>3.1440000000000001</v>
      </c>
      <c r="R3593">
        <v>-1</v>
      </c>
      <c r="S3593">
        <v>0</v>
      </c>
      <c r="T3593">
        <v>165.2</v>
      </c>
      <c r="U3593">
        <v>79.099999999999994</v>
      </c>
      <c r="V3593">
        <v>28.984000000000002</v>
      </c>
      <c r="W3593">
        <v>0.98899999999999999</v>
      </c>
      <c r="X3593">
        <v>1</v>
      </c>
      <c r="Y3593">
        <v>3</v>
      </c>
      <c r="Z3593">
        <f>IF(AND(MIN(data!D3593:'data'!K3593, data!M3593:'data'!Y3593)&gt;=0, IF(data!L3593&lt;0, FALSE, data!L3593&lt;=95),COUNTA(data!D3593:'data'!Y3593)=22), 1, 0)</f>
        <v>0</v>
      </c>
      <c r="AA3593">
        <f>IF(data!D3593=3, IF(COUNTIFS(data!A:A, data!A3593, data!G:G, "&lt;&gt;2")=0, 1, 0), 0)</f>
        <v>0</v>
      </c>
      <c r="AB3593">
        <f>IF(AND(data!G3593=2, COUNTIFS(data!A:A, data!A3593, data!G:G, 2) = data!D3593), 1, 0)</f>
        <v>0</v>
      </c>
      <c r="AC3593" t="str">
        <f>IF(AB3593=1, data!D3593, "0")</f>
        <v>0</v>
      </c>
    </row>
    <row r="3594" spans="1:29" x14ac:dyDescent="0.25">
      <c r="A3594" s="1">
        <v>388181</v>
      </c>
      <c r="B3594">
        <v>2</v>
      </c>
      <c r="C3594" s="1" t="s">
        <v>3615</v>
      </c>
      <c r="D3594">
        <v>2</v>
      </c>
      <c r="E3594">
        <v>7</v>
      </c>
      <c r="F3594">
        <v>4</v>
      </c>
      <c r="G3594">
        <v>2</v>
      </c>
      <c r="H3594">
        <v>73</v>
      </c>
      <c r="I3594">
        <v>2</v>
      </c>
      <c r="J3594">
        <v>1</v>
      </c>
      <c r="K3594">
        <v>7</v>
      </c>
      <c r="L3594">
        <v>8</v>
      </c>
      <c r="M3594">
        <v>5</v>
      </c>
      <c r="N3594">
        <v>3</v>
      </c>
      <c r="O3594">
        <v>5</v>
      </c>
      <c r="P3594">
        <v>1</v>
      </c>
      <c r="Q3594">
        <v>0.11600000000000001</v>
      </c>
      <c r="R3594">
        <v>-1</v>
      </c>
      <c r="S3594">
        <v>4</v>
      </c>
      <c r="T3594">
        <v>-1</v>
      </c>
      <c r="U3594">
        <v>-1</v>
      </c>
      <c r="V3594">
        <v>-1</v>
      </c>
      <c r="W3594">
        <v>-1</v>
      </c>
      <c r="X3594">
        <v>-8</v>
      </c>
      <c r="Y3594">
        <v>3</v>
      </c>
      <c r="Z3594">
        <f>IF(AND(MIN(data!D3594:'data'!K3594, data!M3594:'data'!Y3594)&gt;=0, IF(data!L3594&lt;0, FALSE, data!L3594&lt;=95),COUNTA(data!D3594:'data'!Y3594)=22), 1, 0)</f>
        <v>0</v>
      </c>
      <c r="AA3594">
        <f>IF(data!D3594=3, IF(COUNTIFS(data!A:A, data!A3594, data!G:G, "&lt;&gt;2")=0, 1, 0), 0)</f>
        <v>0</v>
      </c>
      <c r="AB3594">
        <f>IF(AND(data!G3594=2, COUNTIFS(data!A:A, data!A3594, data!G:G, 2) = data!D3594), 1, 0)</f>
        <v>0</v>
      </c>
      <c r="AC3594" t="str">
        <f>IF(AB3594=1, data!D3594, "0")</f>
        <v>0</v>
      </c>
    </row>
    <row r="3595" spans="1:29" x14ac:dyDescent="0.25">
      <c r="A3595" s="1">
        <v>388271</v>
      </c>
      <c r="B3595">
        <v>1</v>
      </c>
      <c r="C3595" s="1" t="s">
        <v>3616</v>
      </c>
      <c r="D3595">
        <v>4</v>
      </c>
      <c r="E3595">
        <v>7</v>
      </c>
      <c r="F3595">
        <v>4</v>
      </c>
      <c r="G3595">
        <v>2</v>
      </c>
      <c r="H3595">
        <v>42</v>
      </c>
      <c r="I3595">
        <v>2</v>
      </c>
      <c r="J3595">
        <v>1</v>
      </c>
      <c r="K3595">
        <v>3</v>
      </c>
      <c r="L3595">
        <v>15</v>
      </c>
      <c r="M3595">
        <v>2</v>
      </c>
      <c r="N3595">
        <v>1</v>
      </c>
      <c r="O3595">
        <v>5</v>
      </c>
      <c r="P3595">
        <v>1</v>
      </c>
      <c r="Q3595">
        <v>0.25900000000000001</v>
      </c>
      <c r="R3595">
        <v>-1</v>
      </c>
      <c r="S3595">
        <v>2</v>
      </c>
      <c r="T3595">
        <v>160.5</v>
      </c>
      <c r="U3595">
        <v>90.3</v>
      </c>
      <c r="V3595">
        <v>35.054000000000002</v>
      </c>
      <c r="W3595">
        <v>0.78700000000000003</v>
      </c>
      <c r="X3595">
        <v>2</v>
      </c>
      <c r="Y3595">
        <v>1</v>
      </c>
      <c r="Z3595">
        <f>IF(AND(MIN(data!D3595:'data'!K3595, data!M3595:'data'!Y3595)&gt;=0, IF(data!L3595&lt;0, FALSE, data!L3595&lt;=95),COUNTA(data!D3595:'data'!Y3595)=22), 1, 0)</f>
        <v>0</v>
      </c>
      <c r="AA3595">
        <f>IF(data!D3595=3, IF(COUNTIFS(data!A:A, data!A3595, data!G:G, "&lt;&gt;2")=0, 1, 0), 0)</f>
        <v>0</v>
      </c>
      <c r="AB3595">
        <f>IF(AND(data!G3595=2, COUNTIFS(data!A:A, data!A3595, data!G:G, 2) = data!D3595), 1, 0)</f>
        <v>0</v>
      </c>
      <c r="AC3595" t="str">
        <f>IF(AB3595=1, data!D3595, "0")</f>
        <v>0</v>
      </c>
    </row>
    <row r="3596" spans="1:29" x14ac:dyDescent="0.25">
      <c r="A3596" s="1">
        <v>388271</v>
      </c>
      <c r="B3596">
        <v>2</v>
      </c>
      <c r="C3596" s="1" t="s">
        <v>3617</v>
      </c>
      <c r="D3596">
        <v>4</v>
      </c>
      <c r="E3596">
        <v>7</v>
      </c>
      <c r="F3596">
        <v>4</v>
      </c>
      <c r="G3596">
        <v>1</v>
      </c>
      <c r="H3596">
        <v>44</v>
      </c>
      <c r="I3596">
        <v>2</v>
      </c>
      <c r="J3596">
        <v>1</v>
      </c>
      <c r="K3596">
        <v>1</v>
      </c>
      <c r="L3596">
        <v>15</v>
      </c>
      <c r="M3596">
        <v>1</v>
      </c>
      <c r="N3596">
        <v>1</v>
      </c>
      <c r="O3596">
        <v>5</v>
      </c>
      <c r="P3596">
        <v>1</v>
      </c>
      <c r="Q3596">
        <v>0.89400000000000002</v>
      </c>
      <c r="R3596">
        <v>-1</v>
      </c>
      <c r="S3596">
        <v>0</v>
      </c>
      <c r="T3596">
        <v>177.8</v>
      </c>
      <c r="U3596">
        <v>83</v>
      </c>
      <c r="V3596">
        <v>26.254999999999999</v>
      </c>
      <c r="W3596">
        <v>0.93400000000000005</v>
      </c>
      <c r="X3596">
        <v>1</v>
      </c>
      <c r="Y3596">
        <v>3</v>
      </c>
      <c r="Z3596">
        <f>IF(AND(MIN(data!D3596:'data'!K3596, data!M3596:'data'!Y3596)&gt;=0, IF(data!L3596&lt;0, FALSE, data!L3596&lt;=95),COUNTA(data!D3596:'data'!Y3596)=22), 1, 0)</f>
        <v>0</v>
      </c>
      <c r="AA3596">
        <f>IF(data!D3596=3, IF(COUNTIFS(data!A:A, data!A3596, data!G:G, "&lt;&gt;2")=0, 1, 0), 0)</f>
        <v>0</v>
      </c>
      <c r="AB3596">
        <f>IF(AND(data!G3596=2, COUNTIFS(data!A:A, data!A3596, data!G:G, 2) = data!D3596), 1, 0)</f>
        <v>0</v>
      </c>
      <c r="AC3596" t="str">
        <f>IF(AB3596=1, data!D3596, "0")</f>
        <v>0</v>
      </c>
    </row>
    <row r="3597" spans="1:29" x14ac:dyDescent="0.25">
      <c r="A3597" s="1">
        <v>388271</v>
      </c>
      <c r="B3597">
        <v>3</v>
      </c>
      <c r="C3597" s="1" t="s">
        <v>3618</v>
      </c>
      <c r="D3597">
        <v>4</v>
      </c>
      <c r="E3597">
        <v>7</v>
      </c>
      <c r="F3597">
        <v>4</v>
      </c>
      <c r="G3597">
        <v>2</v>
      </c>
      <c r="H3597">
        <v>4</v>
      </c>
      <c r="I3597">
        <v>-1</v>
      </c>
      <c r="J3597">
        <v>1</v>
      </c>
      <c r="K3597">
        <v>-1</v>
      </c>
      <c r="L3597">
        <v>15</v>
      </c>
      <c r="M3597">
        <v>1</v>
      </c>
      <c r="N3597">
        <v>-1</v>
      </c>
      <c r="O3597">
        <v>-1</v>
      </c>
      <c r="P3597">
        <v>-1</v>
      </c>
      <c r="Q3597">
        <v>-1</v>
      </c>
      <c r="R3597">
        <v>-1</v>
      </c>
      <c r="S3597">
        <v>-2</v>
      </c>
      <c r="T3597">
        <v>111.9</v>
      </c>
      <c r="U3597">
        <v>20.2</v>
      </c>
      <c r="V3597">
        <v>16.132000000000001</v>
      </c>
      <c r="W3597">
        <v>-1</v>
      </c>
      <c r="X3597">
        <v>-2</v>
      </c>
      <c r="Y3597">
        <v>-2</v>
      </c>
      <c r="Z3597">
        <f>IF(AND(MIN(data!D3597:'data'!K3597, data!M3597:'data'!Y3597)&gt;=0, IF(data!L3597&lt;0, FALSE, data!L3597&lt;=95),COUNTA(data!D3597:'data'!Y3597)=22), 1, 0)</f>
        <v>0</v>
      </c>
      <c r="AA3597">
        <f>IF(data!D3597=3, IF(COUNTIFS(data!A:A, data!A3597, data!G:G, "&lt;&gt;2")=0, 1, 0), 0)</f>
        <v>0</v>
      </c>
      <c r="AB3597">
        <f>IF(AND(data!G3597=2, COUNTIFS(data!A:A, data!A3597, data!G:G, 2) = data!D3597), 1, 0)</f>
        <v>0</v>
      </c>
      <c r="AC3597" t="str">
        <f>IF(AB3597=1, data!D3597, "0")</f>
        <v>0</v>
      </c>
    </row>
    <row r="3598" spans="1:29" x14ac:dyDescent="0.25">
      <c r="A3598" s="1">
        <v>388271</v>
      </c>
      <c r="B3598">
        <v>4</v>
      </c>
      <c r="C3598" s="1" t="s">
        <v>3619</v>
      </c>
      <c r="D3598">
        <v>4</v>
      </c>
      <c r="E3598">
        <v>7</v>
      </c>
      <c r="F3598">
        <v>4</v>
      </c>
      <c r="G3598">
        <v>1</v>
      </c>
      <c r="H3598">
        <v>7</v>
      </c>
      <c r="I3598">
        <v>-1</v>
      </c>
      <c r="J3598">
        <v>1</v>
      </c>
      <c r="K3598">
        <v>-1</v>
      </c>
      <c r="L3598">
        <v>15</v>
      </c>
      <c r="M3598">
        <v>1</v>
      </c>
      <c r="N3598">
        <v>-1</v>
      </c>
      <c r="O3598">
        <v>-1</v>
      </c>
      <c r="P3598">
        <v>-1</v>
      </c>
      <c r="Q3598">
        <v>-1</v>
      </c>
      <c r="R3598">
        <v>-1</v>
      </c>
      <c r="S3598">
        <v>-2</v>
      </c>
      <c r="T3598">
        <v>130.9</v>
      </c>
      <c r="U3598">
        <v>32.299999999999997</v>
      </c>
      <c r="V3598">
        <v>18.850999999999999</v>
      </c>
      <c r="W3598">
        <v>-1</v>
      </c>
      <c r="X3598">
        <v>-2</v>
      </c>
      <c r="Y3598">
        <v>-2</v>
      </c>
      <c r="Z3598">
        <f>IF(AND(MIN(data!D3598:'data'!K3598, data!M3598:'data'!Y3598)&gt;=0, IF(data!L3598&lt;0, FALSE, data!L3598&lt;=95),COUNTA(data!D3598:'data'!Y3598)=22), 1, 0)</f>
        <v>0</v>
      </c>
      <c r="AA3598">
        <f>IF(data!D3598=3, IF(COUNTIFS(data!A:A, data!A3598, data!G:G, "&lt;&gt;2")=0, 1, 0), 0)</f>
        <v>0</v>
      </c>
      <c r="AB3598">
        <f>IF(AND(data!G3598=2, COUNTIFS(data!A:A, data!A3598, data!G:G, 2) = data!D3598), 1, 0)</f>
        <v>0</v>
      </c>
      <c r="AC3598" t="str">
        <f>IF(AB3598=1, data!D3598, "0")</f>
        <v>0</v>
      </c>
    </row>
    <row r="3599" spans="1:29" x14ac:dyDescent="0.25">
      <c r="A3599" s="1">
        <v>388341</v>
      </c>
      <c r="B3599">
        <v>1</v>
      </c>
      <c r="C3599" s="1" t="s">
        <v>3620</v>
      </c>
      <c r="D3599">
        <v>3</v>
      </c>
      <c r="E3599">
        <v>7</v>
      </c>
      <c r="F3599">
        <v>4</v>
      </c>
      <c r="G3599">
        <v>2</v>
      </c>
      <c r="H3599">
        <v>33</v>
      </c>
      <c r="I3599">
        <v>2</v>
      </c>
      <c r="J3599">
        <v>1</v>
      </c>
      <c r="K3599">
        <v>1</v>
      </c>
      <c r="L3599">
        <v>19</v>
      </c>
      <c r="M3599">
        <v>2</v>
      </c>
      <c r="N3599">
        <v>1</v>
      </c>
      <c r="O3599">
        <v>5</v>
      </c>
      <c r="P3599">
        <v>2</v>
      </c>
      <c r="Q3599">
        <v>0</v>
      </c>
      <c r="R3599">
        <v>-1</v>
      </c>
      <c r="S3599">
        <v>0</v>
      </c>
      <c r="T3599">
        <v>164.1</v>
      </c>
      <c r="U3599">
        <v>68.599999999999994</v>
      </c>
      <c r="V3599">
        <v>25.475000000000001</v>
      </c>
      <c r="W3599">
        <v>0.82899999999999996</v>
      </c>
      <c r="X3599">
        <v>1</v>
      </c>
      <c r="Y3599">
        <v>3</v>
      </c>
      <c r="Z3599">
        <f>IF(AND(MIN(data!D3599:'data'!K3599, data!M3599:'data'!Y3599)&gt;=0, IF(data!L3599&lt;0, FALSE, data!L3599&lt;=95),COUNTA(data!D3599:'data'!Y3599)=22), 1, 0)</f>
        <v>0</v>
      </c>
      <c r="AA3599">
        <f>IF(data!D3599=3, IF(COUNTIFS(data!A:A, data!A3599, data!G:G, "&lt;&gt;2")=0, 1, 0), 0)</f>
        <v>0</v>
      </c>
      <c r="AB3599">
        <f>IF(AND(data!G3599=2, COUNTIFS(data!A:A, data!A3599, data!G:G, 2) = data!D3599), 1, 0)</f>
        <v>0</v>
      </c>
      <c r="AC3599" t="str">
        <f>IF(AB3599=1, data!D3599, "0")</f>
        <v>0</v>
      </c>
    </row>
    <row r="3600" spans="1:29" x14ac:dyDescent="0.25">
      <c r="A3600" s="1">
        <v>388341</v>
      </c>
      <c r="B3600">
        <v>2</v>
      </c>
      <c r="C3600" s="1" t="s">
        <v>3621</v>
      </c>
      <c r="D3600">
        <v>3</v>
      </c>
      <c r="E3600">
        <v>7</v>
      </c>
      <c r="F3600">
        <v>4</v>
      </c>
      <c r="G3600">
        <v>1</v>
      </c>
      <c r="H3600">
        <v>43</v>
      </c>
      <c r="I3600">
        <v>2</v>
      </c>
      <c r="J3600">
        <v>1</v>
      </c>
      <c r="K3600">
        <v>1</v>
      </c>
      <c r="L3600">
        <v>19</v>
      </c>
      <c r="M3600">
        <v>3</v>
      </c>
      <c r="N3600">
        <v>1</v>
      </c>
      <c r="O3600">
        <v>5</v>
      </c>
      <c r="P3600">
        <v>1</v>
      </c>
      <c r="Q3600">
        <v>0.46</v>
      </c>
      <c r="R3600">
        <v>-1</v>
      </c>
      <c r="S3600">
        <v>2</v>
      </c>
      <c r="T3600">
        <v>183.8</v>
      </c>
      <c r="U3600">
        <v>92.2</v>
      </c>
      <c r="V3600">
        <v>27.292000000000002</v>
      </c>
      <c r="W3600">
        <v>0.91</v>
      </c>
      <c r="X3600">
        <v>1</v>
      </c>
      <c r="Y3600">
        <v>3</v>
      </c>
      <c r="Z3600">
        <f>IF(AND(MIN(data!D3600:'data'!K3600, data!M3600:'data'!Y3600)&gt;=0, IF(data!L3600&lt;0, FALSE, data!L3600&lt;=95),COUNTA(data!D3600:'data'!Y3600)=22), 1, 0)</f>
        <v>0</v>
      </c>
      <c r="AA3600">
        <f>IF(data!D3600=3, IF(COUNTIFS(data!A:A, data!A3600, data!G:G, "&lt;&gt;2")=0, 1, 0), 0)</f>
        <v>0</v>
      </c>
      <c r="AB3600">
        <f>IF(AND(data!G3600=2, COUNTIFS(data!A:A, data!A3600, data!G:G, 2) = data!D3600), 1, 0)</f>
        <v>0</v>
      </c>
      <c r="AC3600" t="str">
        <f>IF(AB3600=1, data!D3600, "0")</f>
        <v>0</v>
      </c>
    </row>
    <row r="3601" spans="1:29" x14ac:dyDescent="0.25">
      <c r="A3601" s="1">
        <v>388341</v>
      </c>
      <c r="B3601">
        <v>3</v>
      </c>
      <c r="C3601" s="1" t="s">
        <v>3622</v>
      </c>
      <c r="D3601">
        <v>3</v>
      </c>
      <c r="E3601">
        <v>7</v>
      </c>
      <c r="F3601">
        <v>4</v>
      </c>
      <c r="G3601">
        <v>1</v>
      </c>
      <c r="H3601">
        <v>0</v>
      </c>
      <c r="I3601">
        <v>-1</v>
      </c>
      <c r="J3601">
        <v>1</v>
      </c>
      <c r="K3601">
        <v>-1</v>
      </c>
      <c r="L3601">
        <v>19</v>
      </c>
      <c r="M3601">
        <v>1</v>
      </c>
      <c r="N3601">
        <v>-1</v>
      </c>
      <c r="O3601">
        <v>-1</v>
      </c>
      <c r="P3601">
        <v>-1</v>
      </c>
      <c r="Q3601">
        <v>-1</v>
      </c>
      <c r="R3601">
        <v>-1</v>
      </c>
      <c r="S3601">
        <v>-2</v>
      </c>
      <c r="T3601">
        <v>-1</v>
      </c>
      <c r="U3601">
        <v>-1</v>
      </c>
      <c r="V3601">
        <v>-1</v>
      </c>
      <c r="W3601">
        <v>-1</v>
      </c>
      <c r="X3601">
        <v>-2</v>
      </c>
      <c r="Y3601">
        <v>-2</v>
      </c>
      <c r="Z3601">
        <f>IF(AND(MIN(data!D3601:'data'!K3601, data!M3601:'data'!Y3601)&gt;=0, IF(data!L3601&lt;0, FALSE, data!L3601&lt;=95),COUNTA(data!D3601:'data'!Y3601)=22), 1, 0)</f>
        <v>0</v>
      </c>
      <c r="AA3601">
        <f>IF(data!D3601=3, IF(COUNTIFS(data!A:A, data!A3601, data!G:G, "&lt;&gt;2")=0, 1, 0), 0)</f>
        <v>0</v>
      </c>
      <c r="AB3601">
        <f>IF(AND(data!G3601=2, COUNTIFS(data!A:A, data!A3601, data!G:G, 2) = data!D3601), 1, 0)</f>
        <v>0</v>
      </c>
      <c r="AC3601" t="str">
        <f>IF(AB3601=1, data!D3601, "0")</f>
        <v>0</v>
      </c>
    </row>
    <row r="3602" spans="1:29" x14ac:dyDescent="0.25">
      <c r="A3602" s="1">
        <v>388371</v>
      </c>
      <c r="B3602">
        <v>1</v>
      </c>
      <c r="C3602" s="1" t="s">
        <v>3623</v>
      </c>
      <c r="D3602">
        <v>4</v>
      </c>
      <c r="E3602">
        <v>7</v>
      </c>
      <c r="F3602">
        <v>4</v>
      </c>
      <c r="G3602">
        <v>1</v>
      </c>
      <c r="H3602">
        <v>48</v>
      </c>
      <c r="I3602">
        <v>2</v>
      </c>
      <c r="J3602">
        <v>3</v>
      </c>
      <c r="K3602">
        <v>1</v>
      </c>
      <c r="L3602">
        <v>17</v>
      </c>
      <c r="M3602">
        <v>1</v>
      </c>
      <c r="N3602">
        <v>1</v>
      </c>
      <c r="O3602">
        <v>5</v>
      </c>
      <c r="P3602">
        <v>2</v>
      </c>
      <c r="Q3602">
        <v>0</v>
      </c>
      <c r="R3602">
        <v>-1</v>
      </c>
      <c r="S3602">
        <v>0</v>
      </c>
      <c r="T3602">
        <v>175.5</v>
      </c>
      <c r="U3602">
        <v>100.6</v>
      </c>
      <c r="V3602">
        <v>32.661999999999999</v>
      </c>
      <c r="W3602">
        <v>0.94799999999999995</v>
      </c>
      <c r="X3602">
        <v>2</v>
      </c>
      <c r="Y3602">
        <v>1</v>
      </c>
      <c r="Z3602">
        <f>IF(AND(MIN(data!D3602:'data'!K3602, data!M3602:'data'!Y3602)&gt;=0, IF(data!L3602&lt;0, FALSE, data!L3602&lt;=95),COUNTA(data!D3602:'data'!Y3602)=22), 1, 0)</f>
        <v>0</v>
      </c>
      <c r="AA3602">
        <f>IF(data!D3602=3, IF(COUNTIFS(data!A:A, data!A3602, data!G:G, "&lt;&gt;2")=0, 1, 0), 0)</f>
        <v>0</v>
      </c>
      <c r="AB3602">
        <f>IF(AND(data!G3602=2, COUNTIFS(data!A:A, data!A3602, data!G:G, 2) = data!D3602), 1, 0)</f>
        <v>0</v>
      </c>
      <c r="AC3602" t="str">
        <f>IF(AB3602=1, data!D3602, "0")</f>
        <v>0</v>
      </c>
    </row>
    <row r="3603" spans="1:29" x14ac:dyDescent="0.25">
      <c r="A3603" s="1">
        <v>388371</v>
      </c>
      <c r="B3603">
        <v>2</v>
      </c>
      <c r="C3603" s="1" t="s">
        <v>3624</v>
      </c>
      <c r="D3603">
        <v>4</v>
      </c>
      <c r="E3603">
        <v>7</v>
      </c>
      <c r="F3603">
        <v>4</v>
      </c>
      <c r="G3603">
        <v>2</v>
      </c>
      <c r="H3603">
        <v>38</v>
      </c>
      <c r="I3603">
        <v>2</v>
      </c>
      <c r="J3603">
        <v>3</v>
      </c>
      <c r="K3603">
        <v>1</v>
      </c>
      <c r="L3603">
        <v>17</v>
      </c>
      <c r="M3603">
        <v>2</v>
      </c>
      <c r="N3603">
        <v>1</v>
      </c>
      <c r="O3603">
        <v>5</v>
      </c>
      <c r="P3603">
        <v>1</v>
      </c>
      <c r="Q3603">
        <v>2.9000000000000001E-2</v>
      </c>
      <c r="R3603">
        <v>-1</v>
      </c>
      <c r="S3603">
        <v>7</v>
      </c>
      <c r="T3603">
        <v>162.80000000000001</v>
      </c>
      <c r="U3603">
        <v>84</v>
      </c>
      <c r="V3603">
        <v>31.693999999999999</v>
      </c>
      <c r="W3603">
        <v>0.73799999999999999</v>
      </c>
      <c r="X3603">
        <v>2</v>
      </c>
      <c r="Y3603">
        <v>1</v>
      </c>
      <c r="Z3603">
        <f>IF(AND(MIN(data!D3603:'data'!K3603, data!M3603:'data'!Y3603)&gt;=0, IF(data!L3603&lt;0, FALSE, data!L3603&lt;=95),COUNTA(data!D3603:'data'!Y3603)=22), 1, 0)</f>
        <v>0</v>
      </c>
      <c r="AA3603">
        <f>IF(data!D3603=3, IF(COUNTIFS(data!A:A, data!A3603, data!G:G, "&lt;&gt;2")=0, 1, 0), 0)</f>
        <v>0</v>
      </c>
      <c r="AB3603">
        <f>IF(AND(data!G3603=2, COUNTIFS(data!A:A, data!A3603, data!G:G, 2) = data!D3603), 1, 0)</f>
        <v>0</v>
      </c>
      <c r="AC3603" t="str">
        <f>IF(AB3603=1, data!D3603, "0")</f>
        <v>0</v>
      </c>
    </row>
    <row r="3604" spans="1:29" x14ac:dyDescent="0.25">
      <c r="A3604" s="1">
        <v>388371</v>
      </c>
      <c r="B3604">
        <v>3</v>
      </c>
      <c r="C3604" s="1" t="s">
        <v>3625</v>
      </c>
      <c r="D3604">
        <v>4</v>
      </c>
      <c r="E3604">
        <v>7</v>
      </c>
      <c r="F3604">
        <v>4</v>
      </c>
      <c r="G3604">
        <v>1</v>
      </c>
      <c r="H3604">
        <v>13</v>
      </c>
      <c r="I3604">
        <v>-1</v>
      </c>
      <c r="J3604">
        <v>3</v>
      </c>
      <c r="K3604">
        <v>-1</v>
      </c>
      <c r="L3604">
        <v>17</v>
      </c>
      <c r="M3604">
        <v>1</v>
      </c>
      <c r="N3604">
        <v>-1</v>
      </c>
      <c r="O3604">
        <v>-1</v>
      </c>
      <c r="P3604">
        <v>-1</v>
      </c>
      <c r="Q3604">
        <v>-1</v>
      </c>
      <c r="R3604">
        <v>-1</v>
      </c>
      <c r="S3604">
        <v>0</v>
      </c>
      <c r="T3604">
        <v>155</v>
      </c>
      <c r="U3604">
        <v>61.3</v>
      </c>
      <c r="V3604">
        <v>25.515000000000001</v>
      </c>
      <c r="W3604">
        <v>-1</v>
      </c>
      <c r="X3604">
        <v>1</v>
      </c>
      <c r="Y3604">
        <v>1</v>
      </c>
      <c r="Z3604">
        <f>IF(AND(MIN(data!D3604:'data'!K3604, data!M3604:'data'!Y3604)&gt;=0, IF(data!L3604&lt;0, FALSE, data!L3604&lt;=95),COUNTA(data!D3604:'data'!Y3604)=22), 1, 0)</f>
        <v>0</v>
      </c>
      <c r="AA3604">
        <f>IF(data!D3604=3, IF(COUNTIFS(data!A:A, data!A3604, data!G:G, "&lt;&gt;2")=0, 1, 0), 0)</f>
        <v>0</v>
      </c>
      <c r="AB3604">
        <f>IF(AND(data!G3604=2, COUNTIFS(data!A:A, data!A3604, data!G:G, 2) = data!D3604), 1, 0)</f>
        <v>0</v>
      </c>
      <c r="AC3604" t="str">
        <f>IF(AB3604=1, data!D3604, "0")</f>
        <v>0</v>
      </c>
    </row>
    <row r="3605" spans="1:29" x14ac:dyDescent="0.25">
      <c r="A3605" s="1">
        <v>388371</v>
      </c>
      <c r="B3605">
        <v>4</v>
      </c>
      <c r="C3605" s="1" t="s">
        <v>3626</v>
      </c>
      <c r="D3605">
        <v>4</v>
      </c>
      <c r="E3605">
        <v>7</v>
      </c>
      <c r="F3605">
        <v>4</v>
      </c>
      <c r="G3605">
        <v>1</v>
      </c>
      <c r="H3605">
        <v>9</v>
      </c>
      <c r="I3605">
        <v>-1</v>
      </c>
      <c r="J3605">
        <v>3</v>
      </c>
      <c r="K3605">
        <v>-1</v>
      </c>
      <c r="L3605">
        <v>17</v>
      </c>
      <c r="M3605">
        <v>1</v>
      </c>
      <c r="N3605">
        <v>-1</v>
      </c>
      <c r="O3605">
        <v>-1</v>
      </c>
      <c r="P3605">
        <v>-1</v>
      </c>
      <c r="Q3605">
        <v>-1</v>
      </c>
      <c r="R3605">
        <v>-1</v>
      </c>
      <c r="S3605">
        <v>-2</v>
      </c>
      <c r="T3605">
        <v>131.69999999999999</v>
      </c>
      <c r="U3605">
        <v>31</v>
      </c>
      <c r="V3605">
        <v>17.873000000000001</v>
      </c>
      <c r="W3605">
        <v>-1</v>
      </c>
      <c r="X3605">
        <v>-8</v>
      </c>
      <c r="Y3605">
        <v>3</v>
      </c>
      <c r="Z3605">
        <f>IF(AND(MIN(data!D3605:'data'!K3605, data!M3605:'data'!Y3605)&gt;=0, IF(data!L3605&lt;0, FALSE, data!L3605&lt;=95),COUNTA(data!D3605:'data'!Y3605)=22), 1, 0)</f>
        <v>0</v>
      </c>
      <c r="AA3605">
        <f>IF(data!D3605=3, IF(COUNTIFS(data!A:A, data!A3605, data!G:G, "&lt;&gt;2")=0, 1, 0), 0)</f>
        <v>0</v>
      </c>
      <c r="AB3605">
        <f>IF(AND(data!G3605=2, COUNTIFS(data!A:A, data!A3605, data!G:G, 2) = data!D3605), 1, 0)</f>
        <v>0</v>
      </c>
      <c r="AC3605" t="str">
        <f>IF(AB3605=1, data!D3605, "0")</f>
        <v>0</v>
      </c>
    </row>
    <row r="3606" spans="1:29" x14ac:dyDescent="0.25">
      <c r="A3606" s="1">
        <v>389181</v>
      </c>
      <c r="B3606">
        <v>1</v>
      </c>
      <c r="C3606" s="1" t="s">
        <v>3627</v>
      </c>
      <c r="D3606">
        <v>2</v>
      </c>
      <c r="E3606">
        <v>8</v>
      </c>
      <c r="F3606">
        <v>17</v>
      </c>
      <c r="G3606">
        <v>1</v>
      </c>
      <c r="H3606">
        <v>62</v>
      </c>
      <c r="I3606">
        <v>2</v>
      </c>
      <c r="J3606">
        <v>1</v>
      </c>
      <c r="K3606">
        <v>2</v>
      </c>
      <c r="L3606">
        <v>17</v>
      </c>
      <c r="M3606">
        <v>2</v>
      </c>
      <c r="N3606">
        <v>1</v>
      </c>
      <c r="O3606">
        <v>5</v>
      </c>
      <c r="P3606">
        <v>1</v>
      </c>
      <c r="Q3606">
        <v>2.4279999999999999</v>
      </c>
      <c r="R3606">
        <v>-1</v>
      </c>
      <c r="S3606">
        <v>1</v>
      </c>
      <c r="T3606">
        <v>182.6</v>
      </c>
      <c r="U3606">
        <v>90.2</v>
      </c>
      <c r="V3606">
        <v>27.052</v>
      </c>
      <c r="W3606">
        <v>0.93700000000000006</v>
      </c>
      <c r="X3606">
        <v>2</v>
      </c>
      <c r="Y3606">
        <v>1</v>
      </c>
      <c r="Z3606">
        <f>IF(AND(MIN(data!D3606:'data'!K3606, data!M3606:'data'!Y3606)&gt;=0, IF(data!L3606&lt;0, FALSE, data!L3606&lt;=95),COUNTA(data!D3606:'data'!Y3606)=22), 1, 0)</f>
        <v>0</v>
      </c>
      <c r="AA3606">
        <f>IF(data!D3606=3, IF(COUNTIFS(data!A:A, data!A3606, data!G:G, "&lt;&gt;2")=0, 1, 0), 0)</f>
        <v>0</v>
      </c>
      <c r="AB3606">
        <f>IF(AND(data!G3606=2, COUNTIFS(data!A:A, data!A3606, data!G:G, 2) = data!D3606), 1, 0)</f>
        <v>0</v>
      </c>
      <c r="AC3606" t="str">
        <f>IF(AB3606=1, data!D3606, "0")</f>
        <v>0</v>
      </c>
    </row>
    <row r="3607" spans="1:29" x14ac:dyDescent="0.25">
      <c r="A3607" s="1">
        <v>389181</v>
      </c>
      <c r="B3607">
        <v>2</v>
      </c>
      <c r="C3607" s="1" t="s">
        <v>3628</v>
      </c>
      <c r="D3607">
        <v>2</v>
      </c>
      <c r="E3607">
        <v>8</v>
      </c>
      <c r="F3607">
        <v>17</v>
      </c>
      <c r="G3607">
        <v>2</v>
      </c>
      <c r="H3607">
        <v>59</v>
      </c>
      <c r="I3607">
        <v>2</v>
      </c>
      <c r="J3607">
        <v>1</v>
      </c>
      <c r="K3607">
        <v>3</v>
      </c>
      <c r="L3607">
        <v>17</v>
      </c>
      <c r="M3607">
        <v>1</v>
      </c>
      <c r="N3607">
        <v>1</v>
      </c>
      <c r="O3607">
        <v>5</v>
      </c>
      <c r="P3607">
        <v>1</v>
      </c>
      <c r="Q3607">
        <v>7.7789999999999999</v>
      </c>
      <c r="R3607">
        <v>-1</v>
      </c>
      <c r="S3607">
        <v>0</v>
      </c>
      <c r="T3607">
        <v>157.4</v>
      </c>
      <c r="U3607">
        <v>52.4</v>
      </c>
      <c r="V3607">
        <v>21.151</v>
      </c>
      <c r="W3607">
        <v>0.77</v>
      </c>
      <c r="X3607">
        <v>1</v>
      </c>
      <c r="Y3607">
        <v>3</v>
      </c>
      <c r="Z3607">
        <f>IF(AND(MIN(data!D3607:'data'!K3607, data!M3607:'data'!Y3607)&gt;=0, IF(data!L3607&lt;0, FALSE, data!L3607&lt;=95),COUNTA(data!D3607:'data'!Y3607)=22), 1, 0)</f>
        <v>0</v>
      </c>
      <c r="AA3607">
        <f>IF(data!D3607=3, IF(COUNTIFS(data!A:A, data!A3607, data!G:G, "&lt;&gt;2")=0, 1, 0), 0)</f>
        <v>0</v>
      </c>
      <c r="AB3607">
        <f>IF(AND(data!G3607=2, COUNTIFS(data!A:A, data!A3607, data!G:G, 2) = data!D3607), 1, 0)</f>
        <v>0</v>
      </c>
      <c r="AC3607" t="str">
        <f>IF(AB3607=1, data!D3607, "0")</f>
        <v>0</v>
      </c>
    </row>
    <row r="3608" spans="1:29" x14ac:dyDescent="0.25">
      <c r="A3608" s="1">
        <v>389251</v>
      </c>
      <c r="B3608">
        <v>1</v>
      </c>
      <c r="C3608" s="1" t="s">
        <v>3629</v>
      </c>
      <c r="D3608">
        <v>3</v>
      </c>
      <c r="E3608">
        <v>8</v>
      </c>
      <c r="F3608">
        <v>17</v>
      </c>
      <c r="G3608">
        <v>1</v>
      </c>
      <c r="H3608">
        <v>33</v>
      </c>
      <c r="I3608">
        <v>6</v>
      </c>
      <c r="J3608">
        <v>3</v>
      </c>
      <c r="K3608">
        <v>7</v>
      </c>
      <c r="L3608">
        <v>9</v>
      </c>
      <c r="M3608">
        <v>1</v>
      </c>
      <c r="N3608">
        <v>4</v>
      </c>
      <c r="O3608">
        <v>2</v>
      </c>
      <c r="P3608">
        <v>1</v>
      </c>
      <c r="Q3608">
        <v>26</v>
      </c>
      <c r="R3608">
        <v>-1</v>
      </c>
      <c r="S3608">
        <v>0</v>
      </c>
      <c r="T3608">
        <v>-1</v>
      </c>
      <c r="U3608">
        <v>-1</v>
      </c>
      <c r="V3608">
        <v>-1</v>
      </c>
      <c r="W3608">
        <v>-1</v>
      </c>
      <c r="X3608">
        <v>1</v>
      </c>
      <c r="Y3608">
        <v>3</v>
      </c>
      <c r="Z3608">
        <f>IF(AND(MIN(data!D3608:'data'!K3608, data!M3608:'data'!Y3608)&gt;=0, IF(data!L3608&lt;0, FALSE, data!L3608&lt;=95),COUNTA(data!D3608:'data'!Y3608)=22), 1, 0)</f>
        <v>0</v>
      </c>
      <c r="AA3608">
        <f>IF(data!D3608=3, IF(COUNTIFS(data!A:A, data!A3608, data!G:G, "&lt;&gt;2")=0, 1, 0), 0)</f>
        <v>0</v>
      </c>
      <c r="AB3608">
        <f>IF(AND(data!G3608=2, COUNTIFS(data!A:A, data!A3608, data!G:G, 2) = data!D3608), 1, 0)</f>
        <v>0</v>
      </c>
      <c r="AC3608" t="str">
        <f>IF(AB3608=1, data!D3608, "0")</f>
        <v>0</v>
      </c>
    </row>
    <row r="3609" spans="1:29" x14ac:dyDescent="0.25">
      <c r="A3609" s="1">
        <v>389251</v>
      </c>
      <c r="B3609">
        <v>2</v>
      </c>
      <c r="C3609" s="1" t="s">
        <v>3630</v>
      </c>
      <c r="D3609">
        <v>3</v>
      </c>
      <c r="E3609">
        <v>8</v>
      </c>
      <c r="F3609">
        <v>17</v>
      </c>
      <c r="G3609">
        <v>2</v>
      </c>
      <c r="H3609">
        <v>29</v>
      </c>
      <c r="I3609">
        <v>6</v>
      </c>
      <c r="J3609">
        <v>1</v>
      </c>
      <c r="K3609">
        <v>1</v>
      </c>
      <c r="L3609">
        <v>9</v>
      </c>
      <c r="M3609">
        <v>2</v>
      </c>
      <c r="N3609">
        <v>4</v>
      </c>
      <c r="O3609">
        <v>2</v>
      </c>
      <c r="P3609">
        <v>1</v>
      </c>
      <c r="Q3609">
        <v>6</v>
      </c>
      <c r="R3609">
        <v>-1</v>
      </c>
      <c r="S3609">
        <v>2</v>
      </c>
      <c r="T3609">
        <v>-1</v>
      </c>
      <c r="U3609">
        <v>-1</v>
      </c>
      <c r="V3609">
        <v>-1</v>
      </c>
      <c r="W3609">
        <v>-1</v>
      </c>
      <c r="X3609">
        <v>2</v>
      </c>
      <c r="Y3609">
        <v>3</v>
      </c>
      <c r="Z3609">
        <f>IF(AND(MIN(data!D3609:'data'!K3609, data!M3609:'data'!Y3609)&gt;=0, IF(data!L3609&lt;0, FALSE, data!L3609&lt;=95),COUNTA(data!D3609:'data'!Y3609)=22), 1, 0)</f>
        <v>0</v>
      </c>
      <c r="AA3609">
        <f>IF(data!D3609=3, IF(COUNTIFS(data!A:A, data!A3609, data!G:G, "&lt;&gt;2")=0, 1, 0), 0)</f>
        <v>0</v>
      </c>
      <c r="AB3609">
        <f>IF(AND(data!G3609=2, COUNTIFS(data!A:A, data!A3609, data!G:G, 2) = data!D3609), 1, 0)</f>
        <v>0</v>
      </c>
      <c r="AC3609" t="str">
        <f>IF(AB3609=1, data!D3609, "0")</f>
        <v>0</v>
      </c>
    </row>
    <row r="3610" spans="1:29" x14ac:dyDescent="0.25">
      <c r="A3610" s="1">
        <v>389251</v>
      </c>
      <c r="B3610">
        <v>3</v>
      </c>
      <c r="C3610" s="1" t="s">
        <v>3631</v>
      </c>
      <c r="D3610">
        <v>3</v>
      </c>
      <c r="E3610">
        <v>8</v>
      </c>
      <c r="F3610">
        <v>17</v>
      </c>
      <c r="G3610">
        <v>1</v>
      </c>
      <c r="H3610">
        <v>1</v>
      </c>
      <c r="I3610">
        <v>-1</v>
      </c>
      <c r="J3610">
        <v>2</v>
      </c>
      <c r="K3610">
        <v>-1</v>
      </c>
      <c r="L3610">
        <v>9</v>
      </c>
      <c r="M3610">
        <v>1</v>
      </c>
      <c r="N3610">
        <v>-1</v>
      </c>
      <c r="O3610">
        <v>-1</v>
      </c>
      <c r="P3610">
        <v>-1</v>
      </c>
      <c r="Q3610">
        <v>-1</v>
      </c>
      <c r="R3610">
        <v>-1</v>
      </c>
      <c r="S3610">
        <v>-2</v>
      </c>
      <c r="T3610">
        <v>-1</v>
      </c>
      <c r="U3610">
        <v>-1</v>
      </c>
      <c r="V3610">
        <v>-1</v>
      </c>
      <c r="W3610">
        <v>-1</v>
      </c>
      <c r="X3610">
        <v>-2</v>
      </c>
      <c r="Y3610">
        <v>-2</v>
      </c>
      <c r="Z3610">
        <f>IF(AND(MIN(data!D3610:'data'!K3610, data!M3610:'data'!Y3610)&gt;=0, IF(data!L3610&lt;0, FALSE, data!L3610&lt;=95),COUNTA(data!D3610:'data'!Y3610)=22), 1, 0)</f>
        <v>0</v>
      </c>
      <c r="AA3610">
        <f>IF(data!D3610=3, IF(COUNTIFS(data!A:A, data!A3610, data!G:G, "&lt;&gt;2")=0, 1, 0), 0)</f>
        <v>0</v>
      </c>
      <c r="AB3610">
        <f>IF(AND(data!G3610=2, COUNTIFS(data!A:A, data!A3610, data!G:G, 2) = data!D3610), 1, 0)</f>
        <v>0</v>
      </c>
      <c r="AC3610" t="str">
        <f>IF(AB3610=1, data!D3610, "0")</f>
        <v>0</v>
      </c>
    </row>
    <row r="3611" spans="1:29" x14ac:dyDescent="0.25">
      <c r="A3611" s="1">
        <v>389271</v>
      </c>
      <c r="B3611">
        <v>1</v>
      </c>
      <c r="C3611" s="1" t="s">
        <v>3632</v>
      </c>
      <c r="D3611">
        <v>3</v>
      </c>
      <c r="E3611">
        <v>8</v>
      </c>
      <c r="F3611">
        <v>17</v>
      </c>
      <c r="G3611">
        <v>2</v>
      </c>
      <c r="H3611">
        <v>36</v>
      </c>
      <c r="I3611">
        <v>2</v>
      </c>
      <c r="J3611">
        <v>6</v>
      </c>
      <c r="K3611">
        <v>3</v>
      </c>
      <c r="L3611">
        <v>17</v>
      </c>
      <c r="M3611">
        <v>2</v>
      </c>
      <c r="N3611">
        <v>1</v>
      </c>
      <c r="O3611">
        <v>5</v>
      </c>
      <c r="P3611">
        <v>1</v>
      </c>
      <c r="Q3611">
        <v>0.115</v>
      </c>
      <c r="R3611">
        <v>-1</v>
      </c>
      <c r="S3611">
        <v>0</v>
      </c>
      <c r="T3611">
        <v>167.4</v>
      </c>
      <c r="U3611">
        <v>60.8</v>
      </c>
      <c r="V3611">
        <v>21.696999999999999</v>
      </c>
      <c r="W3611">
        <v>0.81299999999999994</v>
      </c>
      <c r="X3611">
        <v>1</v>
      </c>
      <c r="Y3611">
        <v>1</v>
      </c>
      <c r="Z3611">
        <f>IF(AND(MIN(data!D3611:'data'!K3611, data!M3611:'data'!Y3611)&gt;=0, IF(data!L3611&lt;0, FALSE, data!L3611&lt;=95),COUNTA(data!D3611:'data'!Y3611)=22), 1, 0)</f>
        <v>0</v>
      </c>
      <c r="AA3611">
        <f>IF(data!D3611=3, IF(COUNTIFS(data!A:A, data!A3611, data!G:G, "&lt;&gt;2")=0, 1, 0), 0)</f>
        <v>0</v>
      </c>
      <c r="AB3611">
        <f>IF(AND(data!G3611=2, COUNTIFS(data!A:A, data!A3611, data!G:G, 2) = data!D3611), 1, 0)</f>
        <v>0</v>
      </c>
      <c r="AC3611" t="str">
        <f>IF(AB3611=1, data!D3611, "0")</f>
        <v>0</v>
      </c>
    </row>
    <row r="3612" spans="1:29" x14ac:dyDescent="0.25">
      <c r="A3612" s="1">
        <v>389271</v>
      </c>
      <c r="B3612">
        <v>2</v>
      </c>
      <c r="C3612" s="1" t="s">
        <v>3633</v>
      </c>
      <c r="D3612">
        <v>3</v>
      </c>
      <c r="E3612">
        <v>8</v>
      </c>
      <c r="F3612">
        <v>17</v>
      </c>
      <c r="G3612">
        <v>2</v>
      </c>
      <c r="H3612">
        <v>11</v>
      </c>
      <c r="I3612">
        <v>-1</v>
      </c>
      <c r="J3612">
        <v>6</v>
      </c>
      <c r="K3612">
        <v>-1</v>
      </c>
      <c r="L3612">
        <v>17</v>
      </c>
      <c r="M3612">
        <v>2</v>
      </c>
      <c r="N3612">
        <v>-1</v>
      </c>
      <c r="O3612">
        <v>-1</v>
      </c>
      <c r="P3612">
        <v>-1</v>
      </c>
      <c r="Q3612">
        <v>-1</v>
      </c>
      <c r="R3612">
        <v>-1</v>
      </c>
      <c r="S3612">
        <v>-2</v>
      </c>
      <c r="T3612">
        <v>151</v>
      </c>
      <c r="U3612">
        <v>37.9</v>
      </c>
      <c r="V3612">
        <v>16.622</v>
      </c>
      <c r="W3612">
        <v>-1</v>
      </c>
      <c r="X3612">
        <v>1</v>
      </c>
      <c r="Y3612">
        <v>1</v>
      </c>
      <c r="Z3612">
        <f>IF(AND(MIN(data!D3612:'data'!K3612, data!M3612:'data'!Y3612)&gt;=0, IF(data!L3612&lt;0, FALSE, data!L3612&lt;=95),COUNTA(data!D3612:'data'!Y3612)=22), 1, 0)</f>
        <v>0</v>
      </c>
      <c r="AA3612">
        <f>IF(data!D3612=3, IF(COUNTIFS(data!A:A, data!A3612, data!G:G, "&lt;&gt;2")=0, 1, 0), 0)</f>
        <v>0</v>
      </c>
      <c r="AB3612">
        <f>IF(AND(data!G3612=2, COUNTIFS(data!A:A, data!A3612, data!G:G, 2) = data!D3612), 1, 0)</f>
        <v>0</v>
      </c>
      <c r="AC3612" t="str">
        <f>IF(AB3612=1, data!D3612, "0")</f>
        <v>0</v>
      </c>
    </row>
    <row r="3613" spans="1:29" x14ac:dyDescent="0.25">
      <c r="A3613" s="1">
        <v>389271</v>
      </c>
      <c r="B3613">
        <v>3</v>
      </c>
      <c r="C3613" s="1" t="s">
        <v>3634</v>
      </c>
      <c r="D3613">
        <v>3</v>
      </c>
      <c r="E3613">
        <v>8</v>
      </c>
      <c r="F3613">
        <v>17</v>
      </c>
      <c r="G3613">
        <v>1</v>
      </c>
      <c r="H3613">
        <v>7</v>
      </c>
      <c r="I3613">
        <v>-1</v>
      </c>
      <c r="J3613">
        <v>6</v>
      </c>
      <c r="K3613">
        <v>-1</v>
      </c>
      <c r="L3613">
        <v>17</v>
      </c>
      <c r="M3613">
        <v>2</v>
      </c>
      <c r="N3613">
        <v>-1</v>
      </c>
      <c r="O3613">
        <v>-1</v>
      </c>
      <c r="P3613">
        <v>-1</v>
      </c>
      <c r="Q3613">
        <v>-1</v>
      </c>
      <c r="R3613">
        <v>-1</v>
      </c>
      <c r="S3613">
        <v>-2</v>
      </c>
      <c r="T3613">
        <v>130.80000000000001</v>
      </c>
      <c r="U3613">
        <v>24.8</v>
      </c>
      <c r="V3613">
        <v>14.496</v>
      </c>
      <c r="W3613">
        <v>-1</v>
      </c>
      <c r="X3613">
        <v>-2</v>
      </c>
      <c r="Y3613">
        <v>-2</v>
      </c>
      <c r="Z3613">
        <f>IF(AND(MIN(data!D3613:'data'!K3613, data!M3613:'data'!Y3613)&gt;=0, IF(data!L3613&lt;0, FALSE, data!L3613&lt;=95),COUNTA(data!D3613:'data'!Y3613)=22), 1, 0)</f>
        <v>0</v>
      </c>
      <c r="AA3613">
        <f>IF(data!D3613=3, IF(COUNTIFS(data!A:A, data!A3613, data!G:G, "&lt;&gt;2")=0, 1, 0), 0)</f>
        <v>0</v>
      </c>
      <c r="AB3613">
        <f>IF(AND(data!G3613=2, COUNTIFS(data!A:A, data!A3613, data!G:G, 2) = data!D3613), 1, 0)</f>
        <v>0</v>
      </c>
      <c r="AC3613" t="str">
        <f>IF(AB3613=1, data!D3613, "0")</f>
        <v>0</v>
      </c>
    </row>
    <row r="3614" spans="1:29" x14ac:dyDescent="0.25">
      <c r="A3614" s="1">
        <v>389341</v>
      </c>
      <c r="B3614">
        <v>1</v>
      </c>
      <c r="C3614" s="1" t="s">
        <v>3635</v>
      </c>
      <c r="D3614">
        <v>1</v>
      </c>
      <c r="E3614">
        <v>8</v>
      </c>
      <c r="F3614">
        <v>17</v>
      </c>
      <c r="G3614">
        <v>2</v>
      </c>
      <c r="H3614">
        <v>70</v>
      </c>
      <c r="I3614">
        <v>5</v>
      </c>
      <c r="J3614">
        <v>1</v>
      </c>
      <c r="K3614">
        <v>7</v>
      </c>
      <c r="L3614">
        <v>96</v>
      </c>
      <c r="M3614">
        <v>1</v>
      </c>
      <c r="N3614">
        <v>1</v>
      </c>
      <c r="O3614">
        <v>5</v>
      </c>
      <c r="P3614">
        <v>1</v>
      </c>
      <c r="Q3614">
        <v>7.1150000000000002</v>
      </c>
      <c r="R3614">
        <v>-1</v>
      </c>
      <c r="S3614">
        <v>0</v>
      </c>
      <c r="T3614">
        <v>161.19999999999999</v>
      </c>
      <c r="U3614">
        <v>69.8</v>
      </c>
      <c r="V3614">
        <v>26.861000000000001</v>
      </c>
      <c r="W3614">
        <v>0.77800000000000002</v>
      </c>
      <c r="X3614">
        <v>2</v>
      </c>
      <c r="Y3614">
        <v>1</v>
      </c>
      <c r="Z3614">
        <f>IF(AND(MIN(data!D3614:'data'!K3614, data!M3614:'data'!Y3614)&gt;=0, IF(data!L3614&lt;0, FALSE, data!L3614&lt;=95),COUNTA(data!D3614:'data'!Y3614)=22), 1, 0)</f>
        <v>0</v>
      </c>
      <c r="AA3614">
        <f>IF(data!D3614=3, IF(COUNTIFS(data!A:A, data!A3614, data!G:G, "&lt;&gt;2")=0, 1, 0), 0)</f>
        <v>0</v>
      </c>
      <c r="AB3614">
        <f>IF(AND(data!G3614=2, COUNTIFS(data!A:A, data!A3614, data!G:G, 2) = data!D3614), 1, 0)</f>
        <v>1</v>
      </c>
      <c r="AC3614">
        <f>IF(AB3614=1, data!D3614, "0")</f>
        <v>1</v>
      </c>
    </row>
    <row r="3615" spans="1:29" x14ac:dyDescent="0.25">
      <c r="A3615" s="1">
        <v>389351</v>
      </c>
      <c r="B3615">
        <v>1</v>
      </c>
      <c r="C3615" s="1" t="s">
        <v>3636</v>
      </c>
      <c r="D3615">
        <v>3</v>
      </c>
      <c r="E3615">
        <v>8</v>
      </c>
      <c r="F3615">
        <v>17</v>
      </c>
      <c r="G3615">
        <v>2</v>
      </c>
      <c r="H3615">
        <v>31</v>
      </c>
      <c r="I3615">
        <v>3</v>
      </c>
      <c r="J3615">
        <v>6</v>
      </c>
      <c r="K3615">
        <v>5</v>
      </c>
      <c r="L3615">
        <v>6</v>
      </c>
      <c r="M3615">
        <v>3</v>
      </c>
      <c r="N3615">
        <v>1</v>
      </c>
      <c r="O3615">
        <v>5</v>
      </c>
      <c r="P3615">
        <v>1</v>
      </c>
      <c r="Q3615">
        <v>1.615</v>
      </c>
      <c r="R3615">
        <v>-1</v>
      </c>
      <c r="S3615">
        <v>0</v>
      </c>
      <c r="T3615">
        <v>167.4</v>
      </c>
      <c r="U3615">
        <v>78</v>
      </c>
      <c r="V3615">
        <v>27.835000000000001</v>
      </c>
      <c r="W3615">
        <v>-1</v>
      </c>
      <c r="X3615">
        <v>2</v>
      </c>
      <c r="Y3615">
        <v>1</v>
      </c>
      <c r="Z3615">
        <f>IF(AND(MIN(data!D3615:'data'!K3615, data!M3615:'data'!Y3615)&gt;=0, IF(data!L3615&lt;0, FALSE, data!L3615&lt;=95),COUNTA(data!D3615:'data'!Y3615)=22), 1, 0)</f>
        <v>0</v>
      </c>
      <c r="AA3615">
        <f>IF(data!D3615=3, IF(COUNTIFS(data!A:A, data!A3615, data!G:G, "&lt;&gt;2")=0, 1, 0), 0)</f>
        <v>0</v>
      </c>
      <c r="AB3615">
        <f>IF(AND(data!G3615=2, COUNTIFS(data!A:A, data!A3615, data!G:G, 2) = data!D3615), 1, 0)</f>
        <v>0</v>
      </c>
      <c r="AC3615" t="str">
        <f>IF(AB3615=1, data!D3615, "0")</f>
        <v>0</v>
      </c>
    </row>
    <row r="3616" spans="1:29" x14ac:dyDescent="0.25">
      <c r="A3616" s="1">
        <v>389351</v>
      </c>
      <c r="B3616">
        <v>2</v>
      </c>
      <c r="C3616" s="1" t="s">
        <v>3637</v>
      </c>
      <c r="D3616">
        <v>3</v>
      </c>
      <c r="E3616">
        <v>8</v>
      </c>
      <c r="F3616">
        <v>17</v>
      </c>
      <c r="G3616">
        <v>1</v>
      </c>
      <c r="H3616">
        <v>12</v>
      </c>
      <c r="I3616">
        <v>-1</v>
      </c>
      <c r="J3616">
        <v>6</v>
      </c>
      <c r="K3616">
        <v>-1</v>
      </c>
      <c r="L3616">
        <v>6</v>
      </c>
      <c r="M3616">
        <v>3</v>
      </c>
      <c r="N3616">
        <v>-1</v>
      </c>
      <c r="O3616">
        <v>-1</v>
      </c>
      <c r="P3616">
        <v>-1</v>
      </c>
      <c r="Q3616">
        <v>-1</v>
      </c>
      <c r="R3616">
        <v>-1</v>
      </c>
      <c r="S3616">
        <v>-2</v>
      </c>
      <c r="T3616">
        <v>161.6</v>
      </c>
      <c r="U3616">
        <v>73.3</v>
      </c>
      <c r="V3616">
        <v>28.068999999999999</v>
      </c>
      <c r="W3616">
        <v>-1</v>
      </c>
      <c r="X3616">
        <v>-8</v>
      </c>
      <c r="Y3616">
        <v>1</v>
      </c>
      <c r="Z3616">
        <f>IF(AND(MIN(data!D3616:'data'!K3616, data!M3616:'data'!Y3616)&gt;=0, IF(data!L3616&lt;0, FALSE, data!L3616&lt;=95),COUNTA(data!D3616:'data'!Y3616)=22), 1, 0)</f>
        <v>0</v>
      </c>
      <c r="AA3616">
        <f>IF(data!D3616=3, IF(COUNTIFS(data!A:A, data!A3616, data!G:G, "&lt;&gt;2")=0, 1, 0), 0)</f>
        <v>0</v>
      </c>
      <c r="AB3616">
        <f>IF(AND(data!G3616=2, COUNTIFS(data!A:A, data!A3616, data!G:G, 2) = data!D3616), 1, 0)</f>
        <v>0</v>
      </c>
      <c r="AC3616" t="str">
        <f>IF(AB3616=1, data!D3616, "0")</f>
        <v>0</v>
      </c>
    </row>
    <row r="3617" spans="1:29" x14ac:dyDescent="0.25">
      <c r="A3617" s="1">
        <v>389351</v>
      </c>
      <c r="B3617">
        <v>3</v>
      </c>
      <c r="C3617" s="1" t="s">
        <v>3638</v>
      </c>
      <c r="D3617">
        <v>3</v>
      </c>
      <c r="E3617">
        <v>8</v>
      </c>
      <c r="F3617">
        <v>17</v>
      </c>
      <c r="G3617">
        <v>1</v>
      </c>
      <c r="H3617">
        <v>11</v>
      </c>
      <c r="I3617">
        <v>-1</v>
      </c>
      <c r="J3617">
        <v>6</v>
      </c>
      <c r="K3617">
        <v>-1</v>
      </c>
      <c r="L3617">
        <v>6</v>
      </c>
      <c r="M3617">
        <v>2</v>
      </c>
      <c r="N3617">
        <v>-1</v>
      </c>
      <c r="O3617">
        <v>-1</v>
      </c>
      <c r="P3617">
        <v>-1</v>
      </c>
      <c r="Q3617">
        <v>-1</v>
      </c>
      <c r="R3617">
        <v>-1</v>
      </c>
      <c r="S3617">
        <v>-2</v>
      </c>
      <c r="T3617">
        <v>149.19999999999999</v>
      </c>
      <c r="U3617">
        <v>44.7</v>
      </c>
      <c r="V3617">
        <v>20.079999999999998</v>
      </c>
      <c r="W3617">
        <v>-1</v>
      </c>
      <c r="X3617">
        <v>-8</v>
      </c>
      <c r="Y3617">
        <v>1</v>
      </c>
      <c r="Z3617">
        <f>IF(AND(MIN(data!D3617:'data'!K3617, data!M3617:'data'!Y3617)&gt;=0, IF(data!L3617&lt;0, FALSE, data!L3617&lt;=95),COUNTA(data!D3617:'data'!Y3617)=22), 1, 0)</f>
        <v>0</v>
      </c>
      <c r="AA3617">
        <f>IF(data!D3617=3, IF(COUNTIFS(data!A:A, data!A3617, data!G:G, "&lt;&gt;2")=0, 1, 0), 0)</f>
        <v>0</v>
      </c>
      <c r="AB3617">
        <f>IF(AND(data!G3617=2, COUNTIFS(data!A:A, data!A3617, data!G:G, 2) = data!D3617), 1, 0)</f>
        <v>0</v>
      </c>
      <c r="AC3617" t="str">
        <f>IF(AB3617=1, data!D3617, "0")</f>
        <v>0</v>
      </c>
    </row>
    <row r="3618" spans="1:29" x14ac:dyDescent="0.25">
      <c r="A3618" s="1">
        <v>390151</v>
      </c>
      <c r="B3618">
        <v>1</v>
      </c>
      <c r="C3618" s="1" t="s">
        <v>3639</v>
      </c>
      <c r="D3618">
        <v>1</v>
      </c>
      <c r="E3618">
        <v>7</v>
      </c>
      <c r="F3618">
        <v>5</v>
      </c>
      <c r="G3618">
        <v>2</v>
      </c>
      <c r="H3618">
        <v>65</v>
      </c>
      <c r="I3618">
        <v>5</v>
      </c>
      <c r="J3618">
        <v>5</v>
      </c>
      <c r="K3618">
        <v>7</v>
      </c>
      <c r="L3618">
        <v>96</v>
      </c>
      <c r="M3618">
        <v>4</v>
      </c>
      <c r="N3618">
        <v>1</v>
      </c>
      <c r="O3618">
        <v>5</v>
      </c>
      <c r="P3618">
        <v>2</v>
      </c>
      <c r="Q3618">
        <v>0</v>
      </c>
      <c r="R3618">
        <v>-1</v>
      </c>
      <c r="S3618">
        <v>-2</v>
      </c>
      <c r="T3618">
        <v>148.4</v>
      </c>
      <c r="U3618">
        <v>71</v>
      </c>
      <c r="V3618">
        <v>32.24</v>
      </c>
      <c r="W3618">
        <v>-1</v>
      </c>
      <c r="X3618">
        <v>-2</v>
      </c>
      <c r="Y3618">
        <v>-2</v>
      </c>
      <c r="Z3618">
        <f>IF(AND(MIN(data!D3618:'data'!K3618, data!M3618:'data'!Y3618)&gt;=0, IF(data!L3618&lt;0, FALSE, data!L3618&lt;=95),COUNTA(data!D3618:'data'!Y3618)=22), 1, 0)</f>
        <v>0</v>
      </c>
      <c r="AA3618">
        <f>IF(data!D3618=3, IF(COUNTIFS(data!A:A, data!A3618, data!G:G, "&lt;&gt;2")=0, 1, 0), 0)</f>
        <v>0</v>
      </c>
      <c r="AB3618">
        <f>IF(AND(data!G3618=2, COUNTIFS(data!A:A, data!A3618, data!G:G, 2) = data!D3618), 1, 0)</f>
        <v>1</v>
      </c>
      <c r="AC3618">
        <f>IF(AB3618=1, data!D3618, "0")</f>
        <v>1</v>
      </c>
    </row>
    <row r="3619" spans="1:29" x14ac:dyDescent="0.25">
      <c r="A3619" s="1">
        <v>390271</v>
      </c>
      <c r="B3619">
        <v>1</v>
      </c>
      <c r="C3619" s="1" t="s">
        <v>3640</v>
      </c>
      <c r="D3619">
        <v>2</v>
      </c>
      <c r="E3619">
        <v>7</v>
      </c>
      <c r="F3619">
        <v>5</v>
      </c>
      <c r="G3619">
        <v>2</v>
      </c>
      <c r="H3619">
        <v>48</v>
      </c>
      <c r="I3619">
        <v>2</v>
      </c>
      <c r="J3619">
        <v>1</v>
      </c>
      <c r="K3619">
        <v>4</v>
      </c>
      <c r="L3619">
        <v>10</v>
      </c>
      <c r="M3619">
        <v>1</v>
      </c>
      <c r="N3619">
        <v>4</v>
      </c>
      <c r="O3619">
        <v>2</v>
      </c>
      <c r="P3619">
        <v>1</v>
      </c>
      <c r="Q3619">
        <v>52.587000000000003</v>
      </c>
      <c r="R3619">
        <v>-1</v>
      </c>
      <c r="S3619">
        <v>1</v>
      </c>
      <c r="T3619">
        <v>165.5</v>
      </c>
      <c r="U3619">
        <v>69.8</v>
      </c>
      <c r="V3619">
        <v>25.484000000000002</v>
      </c>
      <c r="W3619">
        <v>-1</v>
      </c>
      <c r="X3619">
        <v>2</v>
      </c>
      <c r="Y3619">
        <v>1</v>
      </c>
      <c r="Z3619">
        <f>IF(AND(MIN(data!D3619:'data'!K3619, data!M3619:'data'!Y3619)&gt;=0, IF(data!L3619&lt;0, FALSE, data!L3619&lt;=95),COUNTA(data!D3619:'data'!Y3619)=22), 1, 0)</f>
        <v>0</v>
      </c>
      <c r="AA3619">
        <f>IF(data!D3619=3, IF(COUNTIFS(data!A:A, data!A3619, data!G:G, "&lt;&gt;2")=0, 1, 0), 0)</f>
        <v>0</v>
      </c>
      <c r="AB3619">
        <f>IF(AND(data!G3619=2, COUNTIFS(data!A:A, data!A3619, data!G:G, 2) = data!D3619), 1, 0)</f>
        <v>0</v>
      </c>
      <c r="AC3619" t="str">
        <f>IF(AB3619=1, data!D3619, "0")</f>
        <v>0</v>
      </c>
    </row>
    <row r="3620" spans="1:29" x14ac:dyDescent="0.25">
      <c r="A3620" s="1">
        <v>390271</v>
      </c>
      <c r="B3620">
        <v>2</v>
      </c>
      <c r="C3620" s="1" t="s">
        <v>3641</v>
      </c>
      <c r="D3620">
        <v>2</v>
      </c>
      <c r="E3620">
        <v>7</v>
      </c>
      <c r="F3620">
        <v>5</v>
      </c>
      <c r="G3620">
        <v>1</v>
      </c>
      <c r="H3620">
        <v>59</v>
      </c>
      <c r="I3620">
        <v>2</v>
      </c>
      <c r="J3620">
        <v>1</v>
      </c>
      <c r="K3620">
        <v>7</v>
      </c>
      <c r="L3620">
        <v>10</v>
      </c>
      <c r="M3620">
        <v>3</v>
      </c>
      <c r="N3620">
        <v>4</v>
      </c>
      <c r="O3620">
        <v>2</v>
      </c>
      <c r="P3620">
        <v>2</v>
      </c>
      <c r="Q3620">
        <v>34.115000000000002</v>
      </c>
      <c r="R3620">
        <v>-1</v>
      </c>
      <c r="S3620">
        <v>0</v>
      </c>
      <c r="T3620">
        <v>168.7</v>
      </c>
      <c r="U3620">
        <v>65.3</v>
      </c>
      <c r="V3620">
        <v>22.945</v>
      </c>
      <c r="W3620">
        <v>-1</v>
      </c>
      <c r="X3620">
        <v>-8</v>
      </c>
      <c r="Y3620">
        <v>3</v>
      </c>
      <c r="Z3620">
        <f>IF(AND(MIN(data!D3620:'data'!K3620, data!M3620:'data'!Y3620)&gt;=0, IF(data!L3620&lt;0, FALSE, data!L3620&lt;=95),COUNTA(data!D3620:'data'!Y3620)=22), 1, 0)</f>
        <v>0</v>
      </c>
      <c r="AA3620">
        <f>IF(data!D3620=3, IF(COUNTIFS(data!A:A, data!A3620, data!G:G, "&lt;&gt;2")=0, 1, 0), 0)</f>
        <v>0</v>
      </c>
      <c r="AB3620">
        <f>IF(AND(data!G3620=2, COUNTIFS(data!A:A, data!A3620, data!G:G, 2) = data!D3620), 1, 0)</f>
        <v>0</v>
      </c>
      <c r="AC3620" t="str">
        <f>IF(AB3620=1, data!D3620, "0")</f>
        <v>0</v>
      </c>
    </row>
    <row r="3621" spans="1:29" x14ac:dyDescent="0.25">
      <c r="A3621" s="1">
        <v>390341</v>
      </c>
      <c r="B3621">
        <v>1</v>
      </c>
      <c r="C3621" s="1" t="s">
        <v>3642</v>
      </c>
      <c r="D3621">
        <v>3</v>
      </c>
      <c r="E3621">
        <v>7</v>
      </c>
      <c r="F3621">
        <v>5</v>
      </c>
      <c r="G3621">
        <v>2</v>
      </c>
      <c r="H3621">
        <v>44</v>
      </c>
      <c r="I3621">
        <v>3</v>
      </c>
      <c r="J3621">
        <v>3</v>
      </c>
      <c r="K3621">
        <v>3</v>
      </c>
      <c r="L3621">
        <v>6</v>
      </c>
      <c r="M3621">
        <v>4</v>
      </c>
      <c r="N3621">
        <v>1</v>
      </c>
      <c r="O3621">
        <v>5</v>
      </c>
      <c r="P3621">
        <v>1</v>
      </c>
      <c r="Q3621">
        <v>39.335000000000001</v>
      </c>
      <c r="R3621">
        <v>-1</v>
      </c>
      <c r="S3621">
        <v>1</v>
      </c>
      <c r="T3621">
        <v>166.2</v>
      </c>
      <c r="U3621">
        <v>69.099999999999994</v>
      </c>
      <c r="V3621">
        <v>25.015999999999998</v>
      </c>
      <c r="W3621">
        <v>0.80800000000000005</v>
      </c>
      <c r="X3621">
        <v>1</v>
      </c>
      <c r="Y3621">
        <v>3</v>
      </c>
      <c r="Z3621">
        <f>IF(AND(MIN(data!D3621:'data'!K3621, data!M3621:'data'!Y3621)&gt;=0, IF(data!L3621&lt;0, FALSE, data!L3621&lt;=95),COUNTA(data!D3621:'data'!Y3621)=22), 1, 0)</f>
        <v>0</v>
      </c>
      <c r="AA3621">
        <f>IF(data!D3621=3, IF(COUNTIFS(data!A:A, data!A3621, data!G:G, "&lt;&gt;2")=0, 1, 0), 0)</f>
        <v>1</v>
      </c>
      <c r="AB3621">
        <f>IF(AND(data!G3621=2, COUNTIFS(data!A:A, data!A3621, data!G:G, 2) = data!D3621), 1, 0)</f>
        <v>1</v>
      </c>
      <c r="AC3621">
        <f>IF(AB3621=1, data!D3621, "0")</f>
        <v>3</v>
      </c>
    </row>
    <row r="3622" spans="1:29" x14ac:dyDescent="0.25">
      <c r="A3622" s="1">
        <v>390341</v>
      </c>
      <c r="B3622">
        <v>2</v>
      </c>
      <c r="C3622" s="1" t="s">
        <v>3643</v>
      </c>
      <c r="D3622">
        <v>3</v>
      </c>
      <c r="E3622">
        <v>7</v>
      </c>
      <c r="F3622">
        <v>5</v>
      </c>
      <c r="G3622">
        <v>2</v>
      </c>
      <c r="H3622">
        <v>17</v>
      </c>
      <c r="I3622">
        <v>1</v>
      </c>
      <c r="J3622">
        <v>3</v>
      </c>
      <c r="K3622">
        <v>4</v>
      </c>
      <c r="L3622">
        <v>6</v>
      </c>
      <c r="M3622">
        <v>2</v>
      </c>
      <c r="N3622">
        <v>1</v>
      </c>
      <c r="O3622">
        <v>5</v>
      </c>
      <c r="P3622">
        <v>2</v>
      </c>
      <c r="Q3622">
        <v>0</v>
      </c>
      <c r="R3622">
        <v>4</v>
      </c>
      <c r="S3622">
        <v>0</v>
      </c>
      <c r="T3622">
        <v>159.1</v>
      </c>
      <c r="U3622">
        <v>52.3</v>
      </c>
      <c r="V3622">
        <v>20.661000000000001</v>
      </c>
      <c r="W3622">
        <v>0.72799999999999998</v>
      </c>
      <c r="X3622">
        <v>-8</v>
      </c>
      <c r="Y3622">
        <v>3</v>
      </c>
      <c r="Z3622">
        <f>IF(AND(MIN(data!D3622:'data'!K3622, data!M3622:'data'!Y3622)&gt;=0, IF(data!L3622&lt;0, FALSE, data!L3622&lt;=95),COUNTA(data!D3622:'data'!Y3622)=22), 1, 0)</f>
        <v>0</v>
      </c>
      <c r="AA3622">
        <f>IF(data!D3622=3, IF(COUNTIFS(data!A:A, data!A3622, data!G:G, "&lt;&gt;2")=0, 1, 0), 0)</f>
        <v>1</v>
      </c>
      <c r="AB3622">
        <f>IF(AND(data!G3622=2, COUNTIFS(data!A:A, data!A3622, data!G:G, 2) = data!D3622), 1, 0)</f>
        <v>1</v>
      </c>
      <c r="AC3622">
        <f>IF(AB3622=1, data!D3622, "0")</f>
        <v>3</v>
      </c>
    </row>
    <row r="3623" spans="1:29" x14ac:dyDescent="0.25">
      <c r="A3623" s="1">
        <v>390341</v>
      </c>
      <c r="B3623">
        <v>3</v>
      </c>
      <c r="C3623" s="1" t="s">
        <v>3644</v>
      </c>
      <c r="D3623">
        <v>3</v>
      </c>
      <c r="E3623">
        <v>7</v>
      </c>
      <c r="F3623">
        <v>5</v>
      </c>
      <c r="G3623">
        <v>2</v>
      </c>
      <c r="H3623">
        <v>9</v>
      </c>
      <c r="I3623">
        <v>-1</v>
      </c>
      <c r="J3623">
        <v>3</v>
      </c>
      <c r="K3623">
        <v>-1</v>
      </c>
      <c r="L3623">
        <v>6</v>
      </c>
      <c r="M3623">
        <v>2</v>
      </c>
      <c r="N3623">
        <v>-1</v>
      </c>
      <c r="O3623">
        <v>-1</v>
      </c>
      <c r="P3623">
        <v>-1</v>
      </c>
      <c r="Q3623">
        <v>-1</v>
      </c>
      <c r="R3623">
        <v>-1</v>
      </c>
      <c r="S3623">
        <v>-2</v>
      </c>
      <c r="T3623">
        <v>139.5</v>
      </c>
      <c r="U3623">
        <v>34.299999999999997</v>
      </c>
      <c r="V3623">
        <v>17.626000000000001</v>
      </c>
      <c r="W3623">
        <v>-1</v>
      </c>
      <c r="X3623">
        <v>1</v>
      </c>
      <c r="Y3623">
        <v>3</v>
      </c>
      <c r="Z3623">
        <f>IF(AND(MIN(data!D3623:'data'!K3623, data!M3623:'data'!Y3623)&gt;=0, IF(data!L3623&lt;0, FALSE, data!L3623&lt;=95),COUNTA(data!D3623:'data'!Y3623)=22), 1, 0)</f>
        <v>0</v>
      </c>
      <c r="AA3623">
        <f>IF(data!D3623=3, IF(COUNTIFS(data!A:A, data!A3623, data!G:G, "&lt;&gt;2")=0, 1, 0), 0)</f>
        <v>1</v>
      </c>
      <c r="AB3623">
        <f>IF(AND(data!G3623=2, COUNTIFS(data!A:A, data!A3623, data!G:G, 2) = data!D3623), 1, 0)</f>
        <v>1</v>
      </c>
      <c r="AC3623">
        <f>IF(AB3623=1, data!D3623, "0")</f>
        <v>3</v>
      </c>
    </row>
    <row r="3624" spans="1:29" x14ac:dyDescent="0.25">
      <c r="A3624" s="1">
        <v>390371</v>
      </c>
      <c r="B3624">
        <v>1</v>
      </c>
      <c r="C3624" s="1" t="s">
        <v>3645</v>
      </c>
      <c r="D3624">
        <v>1</v>
      </c>
      <c r="E3624">
        <v>7</v>
      </c>
      <c r="F3624">
        <v>5</v>
      </c>
      <c r="G3624">
        <v>2</v>
      </c>
      <c r="H3624">
        <v>73</v>
      </c>
      <c r="I3624">
        <v>4</v>
      </c>
      <c r="J3624">
        <v>1</v>
      </c>
      <c r="K3624">
        <v>5</v>
      </c>
      <c r="L3624">
        <v>5</v>
      </c>
      <c r="M3624">
        <v>3</v>
      </c>
      <c r="N3624">
        <v>2</v>
      </c>
      <c r="O3624">
        <v>5</v>
      </c>
      <c r="P3624">
        <v>1</v>
      </c>
      <c r="Q3624">
        <v>2.1339999999999999</v>
      </c>
      <c r="R3624">
        <v>-1</v>
      </c>
      <c r="S3624">
        <v>-9</v>
      </c>
      <c r="T3624">
        <v>158</v>
      </c>
      <c r="U3624">
        <v>62</v>
      </c>
      <c r="V3624">
        <v>24.835999999999999</v>
      </c>
      <c r="W3624">
        <v>0.75700000000000001</v>
      </c>
      <c r="X3624">
        <v>-8</v>
      </c>
      <c r="Y3624">
        <v>1</v>
      </c>
      <c r="Z3624">
        <f>IF(AND(MIN(data!D3624:'data'!K3624, data!M3624:'data'!Y3624)&gt;=0, IF(data!L3624&lt;0, FALSE, data!L3624&lt;=95),COUNTA(data!D3624:'data'!Y3624)=22), 1, 0)</f>
        <v>0</v>
      </c>
      <c r="AA3624">
        <f>IF(data!D3624=3, IF(COUNTIFS(data!A:A, data!A3624, data!G:G, "&lt;&gt;2")=0, 1, 0), 0)</f>
        <v>0</v>
      </c>
      <c r="AB3624">
        <f>IF(AND(data!G3624=2, COUNTIFS(data!A:A, data!A3624, data!G:G, 2) = data!D3624), 1, 0)</f>
        <v>1</v>
      </c>
      <c r="AC3624">
        <f>IF(AB3624=1, data!D3624, "0")</f>
        <v>1</v>
      </c>
    </row>
    <row r="3625" spans="1:29" x14ac:dyDescent="0.25">
      <c r="A3625" s="1">
        <v>391051</v>
      </c>
      <c r="B3625">
        <v>1</v>
      </c>
      <c r="C3625" s="1" t="s">
        <v>3646</v>
      </c>
      <c r="D3625">
        <v>1</v>
      </c>
      <c r="E3625">
        <v>1</v>
      </c>
      <c r="F3625">
        <v>9</v>
      </c>
      <c r="G3625">
        <v>1</v>
      </c>
      <c r="H3625">
        <v>72</v>
      </c>
      <c r="I3625">
        <v>4</v>
      </c>
      <c r="J3625">
        <v>1</v>
      </c>
      <c r="K3625">
        <v>7</v>
      </c>
      <c r="L3625">
        <v>6</v>
      </c>
      <c r="M3625">
        <v>3</v>
      </c>
      <c r="N3625">
        <v>1</v>
      </c>
      <c r="O3625">
        <v>5</v>
      </c>
      <c r="P3625">
        <v>2</v>
      </c>
      <c r="Q3625">
        <v>0</v>
      </c>
      <c r="R3625">
        <v>-1</v>
      </c>
      <c r="S3625">
        <v>-9</v>
      </c>
      <c r="T3625">
        <v>-1</v>
      </c>
      <c r="U3625">
        <v>-1</v>
      </c>
      <c r="V3625">
        <v>-1</v>
      </c>
      <c r="W3625">
        <v>0.92500000000000004</v>
      </c>
      <c r="X3625">
        <v>1</v>
      </c>
      <c r="Y3625">
        <v>3</v>
      </c>
      <c r="Z3625">
        <f>IF(AND(MIN(data!D3625:'data'!K3625, data!M3625:'data'!Y3625)&gt;=0, IF(data!L3625&lt;0, FALSE, data!L3625&lt;=95),COUNTA(data!D3625:'data'!Y3625)=22), 1, 0)</f>
        <v>0</v>
      </c>
      <c r="AA3625">
        <f>IF(data!D3625=3, IF(COUNTIFS(data!A:A, data!A3625, data!G:G, "&lt;&gt;2")=0, 1, 0), 0)</f>
        <v>0</v>
      </c>
      <c r="AB3625">
        <f>IF(AND(data!G3625=2, COUNTIFS(data!A:A, data!A3625, data!G:G, 2) = data!D3625), 1, 0)</f>
        <v>0</v>
      </c>
      <c r="AC3625" t="str">
        <f>IF(AB3625=1, data!D3625, "0")</f>
        <v>0</v>
      </c>
    </row>
    <row r="3626" spans="1:29" x14ac:dyDescent="0.25">
      <c r="A3626" s="1">
        <v>391181</v>
      </c>
      <c r="B3626">
        <v>1</v>
      </c>
      <c r="C3626" s="1" t="s">
        <v>3647</v>
      </c>
      <c r="D3626">
        <v>5</v>
      </c>
      <c r="E3626">
        <v>1</v>
      </c>
      <c r="F3626">
        <v>9</v>
      </c>
      <c r="G3626">
        <v>2</v>
      </c>
      <c r="H3626">
        <v>41</v>
      </c>
      <c r="I3626">
        <v>4</v>
      </c>
      <c r="J3626">
        <v>1</v>
      </c>
      <c r="K3626">
        <v>3</v>
      </c>
      <c r="L3626">
        <v>9</v>
      </c>
      <c r="M3626">
        <v>2</v>
      </c>
      <c r="N3626">
        <v>4</v>
      </c>
      <c r="O3626">
        <v>3</v>
      </c>
      <c r="P3626">
        <v>1</v>
      </c>
      <c r="Q3626">
        <v>3.319</v>
      </c>
      <c r="R3626">
        <v>-1</v>
      </c>
      <c r="S3626">
        <v>0</v>
      </c>
      <c r="T3626">
        <v>155.6</v>
      </c>
      <c r="U3626">
        <v>69.3</v>
      </c>
      <c r="V3626">
        <v>28.623000000000001</v>
      </c>
      <c r="W3626">
        <v>0.80800000000000005</v>
      </c>
      <c r="X3626">
        <v>2</v>
      </c>
      <c r="Y3626">
        <v>1</v>
      </c>
      <c r="Z3626">
        <f>IF(AND(MIN(data!D3626:'data'!K3626, data!M3626:'data'!Y3626)&gt;=0, IF(data!L3626&lt;0, FALSE, data!L3626&lt;=95),COUNTA(data!D3626:'data'!Y3626)=22), 1, 0)</f>
        <v>0</v>
      </c>
      <c r="AA3626">
        <f>IF(data!D3626=3, IF(COUNTIFS(data!A:A, data!A3626, data!G:G, "&lt;&gt;2")=0, 1, 0), 0)</f>
        <v>0</v>
      </c>
      <c r="AB3626">
        <f>IF(AND(data!G3626=2, COUNTIFS(data!A:A, data!A3626, data!G:G, 2) = data!D3626), 1, 0)</f>
        <v>0</v>
      </c>
      <c r="AC3626" t="str">
        <f>IF(AB3626=1, data!D3626, "0")</f>
        <v>0</v>
      </c>
    </row>
    <row r="3627" spans="1:29" x14ac:dyDescent="0.25">
      <c r="A3627" s="1">
        <v>391181</v>
      </c>
      <c r="B3627">
        <v>2</v>
      </c>
      <c r="C3627" s="1" t="s">
        <v>3648</v>
      </c>
      <c r="D3627">
        <v>5</v>
      </c>
      <c r="E3627">
        <v>1</v>
      </c>
      <c r="F3627">
        <v>9</v>
      </c>
      <c r="G3627">
        <v>2</v>
      </c>
      <c r="H3627">
        <v>16</v>
      </c>
      <c r="I3627">
        <v>1</v>
      </c>
      <c r="J3627">
        <v>1</v>
      </c>
      <c r="K3627">
        <v>7</v>
      </c>
      <c r="L3627">
        <v>9</v>
      </c>
      <c r="M3627">
        <v>2</v>
      </c>
      <c r="N3627">
        <v>4</v>
      </c>
      <c r="O3627">
        <v>2</v>
      </c>
      <c r="P3627">
        <v>1</v>
      </c>
      <c r="Q3627">
        <v>4.9039999999999999</v>
      </c>
      <c r="R3627">
        <v>1</v>
      </c>
      <c r="S3627">
        <v>0</v>
      </c>
      <c r="T3627">
        <v>155</v>
      </c>
      <c r="U3627">
        <v>64.400000000000006</v>
      </c>
      <c r="V3627">
        <v>26.805</v>
      </c>
      <c r="W3627">
        <v>-1</v>
      </c>
      <c r="X3627">
        <v>2</v>
      </c>
      <c r="Y3627">
        <v>1</v>
      </c>
      <c r="Z3627">
        <f>IF(AND(MIN(data!D3627:'data'!K3627, data!M3627:'data'!Y3627)&gt;=0, IF(data!L3627&lt;0, FALSE, data!L3627&lt;=95),COUNTA(data!D3627:'data'!Y3627)=22), 1, 0)</f>
        <v>0</v>
      </c>
      <c r="AA3627">
        <f>IF(data!D3627=3, IF(COUNTIFS(data!A:A, data!A3627, data!G:G, "&lt;&gt;2")=0, 1, 0), 0)</f>
        <v>0</v>
      </c>
      <c r="AB3627">
        <f>IF(AND(data!G3627=2, COUNTIFS(data!A:A, data!A3627, data!G:G, 2) = data!D3627), 1, 0)</f>
        <v>0</v>
      </c>
      <c r="AC3627" t="str">
        <f>IF(AB3627=1, data!D3627, "0")</f>
        <v>0</v>
      </c>
    </row>
    <row r="3628" spans="1:29" x14ac:dyDescent="0.25">
      <c r="A3628" s="1">
        <v>391181</v>
      </c>
      <c r="B3628">
        <v>3</v>
      </c>
      <c r="C3628" s="1" t="s">
        <v>3649</v>
      </c>
      <c r="D3628">
        <v>5</v>
      </c>
      <c r="E3628">
        <v>1</v>
      </c>
      <c r="F3628">
        <v>9</v>
      </c>
      <c r="G3628">
        <v>2</v>
      </c>
      <c r="H3628">
        <v>11</v>
      </c>
      <c r="I3628">
        <v>-1</v>
      </c>
      <c r="J3628">
        <v>1</v>
      </c>
      <c r="K3628">
        <v>-1</v>
      </c>
      <c r="L3628">
        <v>9</v>
      </c>
      <c r="M3628">
        <v>2</v>
      </c>
      <c r="N3628">
        <v>-1</v>
      </c>
      <c r="O3628">
        <v>-1</v>
      </c>
      <c r="P3628">
        <v>-1</v>
      </c>
      <c r="Q3628">
        <v>-1</v>
      </c>
      <c r="R3628">
        <v>-1</v>
      </c>
      <c r="S3628">
        <v>-2</v>
      </c>
      <c r="T3628">
        <v>140.6</v>
      </c>
      <c r="U3628">
        <v>44.2</v>
      </c>
      <c r="V3628">
        <v>22.359000000000002</v>
      </c>
      <c r="W3628">
        <v>-1</v>
      </c>
      <c r="X3628">
        <v>1</v>
      </c>
      <c r="Y3628">
        <v>1</v>
      </c>
      <c r="Z3628">
        <f>IF(AND(MIN(data!D3628:'data'!K3628, data!M3628:'data'!Y3628)&gt;=0, IF(data!L3628&lt;0, FALSE, data!L3628&lt;=95),COUNTA(data!D3628:'data'!Y3628)=22), 1, 0)</f>
        <v>0</v>
      </c>
      <c r="AA3628">
        <f>IF(data!D3628=3, IF(COUNTIFS(data!A:A, data!A3628, data!G:G, "&lt;&gt;2")=0, 1, 0), 0)</f>
        <v>0</v>
      </c>
      <c r="AB3628">
        <f>IF(AND(data!G3628=2, COUNTIFS(data!A:A, data!A3628, data!G:G, 2) = data!D3628), 1, 0)</f>
        <v>0</v>
      </c>
      <c r="AC3628" t="str">
        <f>IF(AB3628=1, data!D3628, "0")</f>
        <v>0</v>
      </c>
    </row>
    <row r="3629" spans="1:29" x14ac:dyDescent="0.25">
      <c r="A3629" s="1">
        <v>391181</v>
      </c>
      <c r="B3629">
        <v>4</v>
      </c>
      <c r="C3629" s="1" t="s">
        <v>3650</v>
      </c>
      <c r="D3629">
        <v>5</v>
      </c>
      <c r="E3629">
        <v>1</v>
      </c>
      <c r="F3629">
        <v>9</v>
      </c>
      <c r="G3629">
        <v>1</v>
      </c>
      <c r="H3629">
        <v>10</v>
      </c>
      <c r="I3629">
        <v>-1</v>
      </c>
      <c r="J3629">
        <v>1</v>
      </c>
      <c r="K3629">
        <v>-1</v>
      </c>
      <c r="L3629">
        <v>9</v>
      </c>
      <c r="M3629">
        <v>2</v>
      </c>
      <c r="N3629">
        <v>-1</v>
      </c>
      <c r="O3629">
        <v>-1</v>
      </c>
      <c r="P3629">
        <v>-1</v>
      </c>
      <c r="Q3629">
        <v>-1</v>
      </c>
      <c r="R3629">
        <v>-1</v>
      </c>
      <c r="S3629">
        <v>-2</v>
      </c>
      <c r="T3629">
        <v>146.4</v>
      </c>
      <c r="U3629">
        <v>41.2</v>
      </c>
      <c r="V3629">
        <v>19.222999999999999</v>
      </c>
      <c r="W3629">
        <v>-1</v>
      </c>
      <c r="X3629">
        <v>1</v>
      </c>
      <c r="Y3629">
        <v>3</v>
      </c>
      <c r="Z3629">
        <f>IF(AND(MIN(data!D3629:'data'!K3629, data!M3629:'data'!Y3629)&gt;=0, IF(data!L3629&lt;0, FALSE, data!L3629&lt;=95),COUNTA(data!D3629:'data'!Y3629)=22), 1, 0)</f>
        <v>0</v>
      </c>
      <c r="AA3629">
        <f>IF(data!D3629=3, IF(COUNTIFS(data!A:A, data!A3629, data!G:G, "&lt;&gt;2")=0, 1, 0), 0)</f>
        <v>0</v>
      </c>
      <c r="AB3629">
        <f>IF(AND(data!G3629=2, COUNTIFS(data!A:A, data!A3629, data!G:G, 2) = data!D3629), 1, 0)</f>
        <v>0</v>
      </c>
      <c r="AC3629" t="str">
        <f>IF(AB3629=1, data!D3629, "0")</f>
        <v>0</v>
      </c>
    </row>
    <row r="3630" spans="1:29" x14ac:dyDescent="0.25">
      <c r="A3630" s="1">
        <v>391181</v>
      </c>
      <c r="B3630">
        <v>5</v>
      </c>
      <c r="C3630" s="1" t="s">
        <v>3651</v>
      </c>
      <c r="D3630">
        <v>5</v>
      </c>
      <c r="E3630">
        <v>1</v>
      </c>
      <c r="F3630">
        <v>9</v>
      </c>
      <c r="G3630">
        <v>2</v>
      </c>
      <c r="H3630">
        <v>22</v>
      </c>
      <c r="I3630">
        <v>1</v>
      </c>
      <c r="J3630">
        <v>1</v>
      </c>
      <c r="K3630">
        <v>3</v>
      </c>
      <c r="L3630">
        <v>9</v>
      </c>
      <c r="M3630">
        <v>2</v>
      </c>
      <c r="N3630">
        <v>4</v>
      </c>
      <c r="O3630">
        <v>2</v>
      </c>
      <c r="P3630">
        <v>1</v>
      </c>
      <c r="Q3630">
        <v>34</v>
      </c>
      <c r="R3630">
        <v>2</v>
      </c>
      <c r="S3630">
        <v>4</v>
      </c>
      <c r="T3630">
        <v>160</v>
      </c>
      <c r="U3630">
        <v>88.8</v>
      </c>
      <c r="V3630">
        <v>34.688000000000002</v>
      </c>
      <c r="W3630">
        <v>-1</v>
      </c>
      <c r="X3630">
        <v>2</v>
      </c>
      <c r="Y3630">
        <v>1</v>
      </c>
      <c r="Z3630">
        <f>IF(AND(MIN(data!D3630:'data'!K3630, data!M3630:'data'!Y3630)&gt;=0, IF(data!L3630&lt;0, FALSE, data!L3630&lt;=95),COUNTA(data!D3630:'data'!Y3630)=22), 1, 0)</f>
        <v>0</v>
      </c>
      <c r="AA3630">
        <f>IF(data!D3630=3, IF(COUNTIFS(data!A:A, data!A3630, data!G:G, "&lt;&gt;2")=0, 1, 0), 0)</f>
        <v>0</v>
      </c>
      <c r="AB3630">
        <f>IF(AND(data!G3630=2, COUNTIFS(data!A:A, data!A3630, data!G:G, 2) = data!D3630), 1, 0)</f>
        <v>0</v>
      </c>
      <c r="AC3630" t="str">
        <f>IF(AB3630=1, data!D3630, "0")</f>
        <v>0</v>
      </c>
    </row>
    <row r="3631" spans="1:29" x14ac:dyDescent="0.25">
      <c r="A3631" s="1">
        <v>391201</v>
      </c>
      <c r="B3631">
        <v>1</v>
      </c>
      <c r="C3631" s="1" t="s">
        <v>3652</v>
      </c>
      <c r="D3631">
        <v>2</v>
      </c>
      <c r="E3631">
        <v>1</v>
      </c>
      <c r="F3631">
        <v>9</v>
      </c>
      <c r="G3631">
        <v>2</v>
      </c>
      <c r="H3631">
        <v>26</v>
      </c>
      <c r="I3631">
        <v>6</v>
      </c>
      <c r="J3631">
        <v>1</v>
      </c>
      <c r="K3631">
        <v>4</v>
      </c>
      <c r="L3631">
        <v>8</v>
      </c>
      <c r="M3631">
        <v>1</v>
      </c>
      <c r="N3631">
        <v>3</v>
      </c>
      <c r="O3631">
        <v>5</v>
      </c>
      <c r="P3631">
        <v>1</v>
      </c>
      <c r="Q3631">
        <v>10.903</v>
      </c>
      <c r="R3631">
        <v>-1</v>
      </c>
      <c r="S3631">
        <v>0</v>
      </c>
      <c r="T3631">
        <v>166.6</v>
      </c>
      <c r="U3631">
        <v>67.5</v>
      </c>
      <c r="V3631">
        <v>24.318999999999999</v>
      </c>
      <c r="W3631">
        <v>0.79500000000000004</v>
      </c>
      <c r="X3631">
        <v>2</v>
      </c>
      <c r="Y3631">
        <v>1</v>
      </c>
      <c r="Z3631">
        <f>IF(AND(MIN(data!D3631:'data'!K3631, data!M3631:'data'!Y3631)&gt;=0, IF(data!L3631&lt;0, FALSE, data!L3631&lt;=95),COUNTA(data!D3631:'data'!Y3631)=22), 1, 0)</f>
        <v>0</v>
      </c>
      <c r="AA3631">
        <f>IF(data!D3631=3, IF(COUNTIFS(data!A:A, data!A3631, data!G:G, "&lt;&gt;2")=0, 1, 0), 0)</f>
        <v>0</v>
      </c>
      <c r="AB3631">
        <f>IF(AND(data!G3631=2, COUNTIFS(data!A:A, data!A3631, data!G:G, 2) = data!D3631), 1, 0)</f>
        <v>1</v>
      </c>
      <c r="AC3631">
        <f>IF(AB3631=1, data!D3631, "0")</f>
        <v>2</v>
      </c>
    </row>
    <row r="3632" spans="1:29" x14ac:dyDescent="0.25">
      <c r="A3632" s="1">
        <v>391201</v>
      </c>
      <c r="B3632">
        <v>2</v>
      </c>
      <c r="C3632" s="1" t="s">
        <v>3653</v>
      </c>
      <c r="D3632">
        <v>2</v>
      </c>
      <c r="E3632">
        <v>1</v>
      </c>
      <c r="F3632">
        <v>9</v>
      </c>
      <c r="G3632">
        <v>2</v>
      </c>
      <c r="H3632">
        <v>3</v>
      </c>
      <c r="I3632">
        <v>-1</v>
      </c>
      <c r="J3632">
        <v>1</v>
      </c>
      <c r="K3632">
        <v>-1</v>
      </c>
      <c r="L3632">
        <v>8</v>
      </c>
      <c r="M3632">
        <v>1</v>
      </c>
      <c r="N3632">
        <v>-1</v>
      </c>
      <c r="O3632">
        <v>-1</v>
      </c>
      <c r="P3632">
        <v>-1</v>
      </c>
      <c r="Q3632">
        <v>-1</v>
      </c>
      <c r="R3632">
        <v>-1</v>
      </c>
      <c r="S3632">
        <v>-2</v>
      </c>
      <c r="T3632">
        <v>-1</v>
      </c>
      <c r="U3632">
        <v>-1</v>
      </c>
      <c r="V3632">
        <v>-1</v>
      </c>
      <c r="W3632">
        <v>-1</v>
      </c>
      <c r="X3632">
        <v>-2</v>
      </c>
      <c r="Y3632">
        <v>-2</v>
      </c>
      <c r="Z3632">
        <f>IF(AND(MIN(data!D3632:'data'!K3632, data!M3632:'data'!Y3632)&gt;=0, IF(data!L3632&lt;0, FALSE, data!L3632&lt;=95),COUNTA(data!D3632:'data'!Y3632)=22), 1, 0)</f>
        <v>0</v>
      </c>
      <c r="AA3632">
        <f>IF(data!D3632=3, IF(COUNTIFS(data!A:A, data!A3632, data!G:G, "&lt;&gt;2")=0, 1, 0), 0)</f>
        <v>0</v>
      </c>
      <c r="AB3632">
        <f>IF(AND(data!G3632=2, COUNTIFS(data!A:A, data!A3632, data!G:G, 2) = data!D3632), 1, 0)</f>
        <v>1</v>
      </c>
      <c r="AC3632">
        <f>IF(AB3632=1, data!D3632, "0")</f>
        <v>2</v>
      </c>
    </row>
    <row r="3633" spans="1:29" x14ac:dyDescent="0.25">
      <c r="A3633" s="1">
        <v>391251</v>
      </c>
      <c r="B3633">
        <v>1</v>
      </c>
      <c r="C3633" s="1" t="s">
        <v>3654</v>
      </c>
      <c r="D3633">
        <v>2</v>
      </c>
      <c r="E3633">
        <v>1</v>
      </c>
      <c r="F3633">
        <v>9</v>
      </c>
      <c r="G3633">
        <v>1</v>
      </c>
      <c r="H3633">
        <v>47</v>
      </c>
      <c r="I3633">
        <v>2</v>
      </c>
      <c r="J3633">
        <v>1</v>
      </c>
      <c r="K3633">
        <v>1</v>
      </c>
      <c r="L3633">
        <v>23</v>
      </c>
      <c r="M3633">
        <v>2</v>
      </c>
      <c r="N3633">
        <v>4</v>
      </c>
      <c r="O3633">
        <v>2</v>
      </c>
      <c r="P3633">
        <v>1</v>
      </c>
      <c r="Q3633">
        <v>13.848000000000001</v>
      </c>
      <c r="R3633">
        <v>-1</v>
      </c>
      <c r="S3633">
        <v>1</v>
      </c>
      <c r="T3633">
        <v>182.4</v>
      </c>
      <c r="U3633">
        <v>-1</v>
      </c>
      <c r="V3633">
        <v>-1</v>
      </c>
      <c r="W3633">
        <v>0.89300000000000002</v>
      </c>
      <c r="X3633">
        <v>2</v>
      </c>
      <c r="Y3633">
        <v>1</v>
      </c>
      <c r="Z3633">
        <f>IF(AND(MIN(data!D3633:'data'!K3633, data!M3633:'data'!Y3633)&gt;=0, IF(data!L3633&lt;0, FALSE, data!L3633&lt;=95),COUNTA(data!D3633:'data'!Y3633)=22), 1, 0)</f>
        <v>0</v>
      </c>
      <c r="AA3633">
        <f>IF(data!D3633=3, IF(COUNTIFS(data!A:A, data!A3633, data!G:G, "&lt;&gt;2")=0, 1, 0), 0)</f>
        <v>0</v>
      </c>
      <c r="AB3633">
        <f>IF(AND(data!G3633=2, COUNTIFS(data!A:A, data!A3633, data!G:G, 2) = data!D3633), 1, 0)</f>
        <v>0</v>
      </c>
      <c r="AC3633" t="str">
        <f>IF(AB3633=1, data!D3633, "0")</f>
        <v>0</v>
      </c>
    </row>
    <row r="3634" spans="1:29" x14ac:dyDescent="0.25">
      <c r="A3634" s="1">
        <v>391251</v>
      </c>
      <c r="B3634">
        <v>2</v>
      </c>
      <c r="C3634" s="1" t="s">
        <v>3655</v>
      </c>
      <c r="D3634">
        <v>2</v>
      </c>
      <c r="E3634">
        <v>1</v>
      </c>
      <c r="F3634">
        <v>9</v>
      </c>
      <c r="G3634">
        <v>2</v>
      </c>
      <c r="H3634">
        <v>46</v>
      </c>
      <c r="I3634">
        <v>2</v>
      </c>
      <c r="J3634">
        <v>1</v>
      </c>
      <c r="K3634">
        <v>4</v>
      </c>
      <c r="L3634">
        <v>23</v>
      </c>
      <c r="M3634">
        <v>2</v>
      </c>
      <c r="N3634">
        <v>1</v>
      </c>
      <c r="O3634">
        <v>5</v>
      </c>
      <c r="P3634">
        <v>1</v>
      </c>
      <c r="Q3634">
        <v>8.5869999999999997</v>
      </c>
      <c r="R3634">
        <v>-1</v>
      </c>
      <c r="S3634">
        <v>2</v>
      </c>
      <c r="T3634">
        <v>160.9</v>
      </c>
      <c r="U3634">
        <v>66.099999999999994</v>
      </c>
      <c r="V3634">
        <v>25.532</v>
      </c>
      <c r="W3634">
        <v>0.71</v>
      </c>
      <c r="X3634">
        <v>2</v>
      </c>
      <c r="Y3634">
        <v>1</v>
      </c>
      <c r="Z3634">
        <f>IF(AND(MIN(data!D3634:'data'!K3634, data!M3634:'data'!Y3634)&gt;=0, IF(data!L3634&lt;0, FALSE, data!L3634&lt;=95),COUNTA(data!D3634:'data'!Y3634)=22), 1, 0)</f>
        <v>0</v>
      </c>
      <c r="AA3634">
        <f>IF(data!D3634=3, IF(COUNTIFS(data!A:A, data!A3634, data!G:G, "&lt;&gt;2")=0, 1, 0), 0)</f>
        <v>0</v>
      </c>
      <c r="AB3634">
        <f>IF(AND(data!G3634=2, COUNTIFS(data!A:A, data!A3634, data!G:G, 2) = data!D3634), 1, 0)</f>
        <v>0</v>
      </c>
      <c r="AC3634" t="str">
        <f>IF(AB3634=1, data!D3634, "0")</f>
        <v>0</v>
      </c>
    </row>
    <row r="3635" spans="1:29" x14ac:dyDescent="0.25">
      <c r="A3635" s="1">
        <v>391271</v>
      </c>
      <c r="B3635">
        <v>1</v>
      </c>
      <c r="C3635" s="1" t="s">
        <v>3656</v>
      </c>
      <c r="D3635">
        <v>2</v>
      </c>
      <c r="E3635">
        <v>1</v>
      </c>
      <c r="F3635">
        <v>9</v>
      </c>
      <c r="G3635">
        <v>1</v>
      </c>
      <c r="H3635">
        <v>47</v>
      </c>
      <c r="I3635">
        <v>2</v>
      </c>
      <c r="J3635">
        <v>1</v>
      </c>
      <c r="K3635">
        <v>4</v>
      </c>
      <c r="L3635">
        <v>13</v>
      </c>
      <c r="M3635">
        <v>3</v>
      </c>
      <c r="N3635">
        <v>1</v>
      </c>
      <c r="O3635">
        <v>5</v>
      </c>
      <c r="P3635">
        <v>1</v>
      </c>
      <c r="Q3635">
        <v>3.75</v>
      </c>
      <c r="R3635">
        <v>-1</v>
      </c>
      <c r="S3635">
        <v>1</v>
      </c>
      <c r="T3635">
        <v>176.8</v>
      </c>
      <c r="U3635">
        <v>100.9</v>
      </c>
      <c r="V3635">
        <v>32.279000000000003</v>
      </c>
      <c r="W3635">
        <v>0.94099999999999995</v>
      </c>
      <c r="X3635">
        <v>2</v>
      </c>
      <c r="Y3635">
        <v>1</v>
      </c>
      <c r="Z3635">
        <f>IF(AND(MIN(data!D3635:'data'!K3635, data!M3635:'data'!Y3635)&gt;=0, IF(data!L3635&lt;0, FALSE, data!L3635&lt;=95),COUNTA(data!D3635:'data'!Y3635)=22), 1, 0)</f>
        <v>0</v>
      </c>
      <c r="AA3635">
        <f>IF(data!D3635=3, IF(COUNTIFS(data!A:A, data!A3635, data!G:G, "&lt;&gt;2")=0, 1, 0), 0)</f>
        <v>0</v>
      </c>
      <c r="AB3635">
        <f>IF(AND(data!G3635=2, COUNTIFS(data!A:A, data!A3635, data!G:G, 2) = data!D3635), 1, 0)</f>
        <v>0</v>
      </c>
      <c r="AC3635" t="str">
        <f>IF(AB3635=1, data!D3635, "0")</f>
        <v>0</v>
      </c>
    </row>
    <row r="3636" spans="1:29" x14ac:dyDescent="0.25">
      <c r="A3636" s="1">
        <v>391271</v>
      </c>
      <c r="B3636">
        <v>2</v>
      </c>
      <c r="C3636" s="1" t="s">
        <v>3657</v>
      </c>
      <c r="D3636">
        <v>2</v>
      </c>
      <c r="E3636">
        <v>1</v>
      </c>
      <c r="F3636">
        <v>9</v>
      </c>
      <c r="G3636">
        <v>2</v>
      </c>
      <c r="H3636">
        <v>47</v>
      </c>
      <c r="I3636">
        <v>2</v>
      </c>
      <c r="J3636">
        <v>1</v>
      </c>
      <c r="K3636">
        <v>2</v>
      </c>
      <c r="L3636">
        <v>13</v>
      </c>
      <c r="M3636">
        <v>3</v>
      </c>
      <c r="N3636">
        <v>1</v>
      </c>
      <c r="O3636">
        <v>5</v>
      </c>
      <c r="P3636">
        <v>1</v>
      </c>
      <c r="Q3636">
        <v>7.125</v>
      </c>
      <c r="R3636">
        <v>-1</v>
      </c>
      <c r="S3636">
        <v>1</v>
      </c>
      <c r="T3636">
        <v>159</v>
      </c>
      <c r="U3636">
        <v>72.900000000000006</v>
      </c>
      <c r="V3636">
        <v>28.835999999999999</v>
      </c>
      <c r="W3636">
        <v>0.79300000000000004</v>
      </c>
      <c r="X3636">
        <v>2</v>
      </c>
      <c r="Y3636">
        <v>1</v>
      </c>
      <c r="Z3636">
        <f>IF(AND(MIN(data!D3636:'data'!K3636, data!M3636:'data'!Y3636)&gt;=0, IF(data!L3636&lt;0, FALSE, data!L3636&lt;=95),COUNTA(data!D3636:'data'!Y3636)=22), 1, 0)</f>
        <v>0</v>
      </c>
      <c r="AA3636">
        <f>IF(data!D3636=3, IF(COUNTIFS(data!A:A, data!A3636, data!G:G, "&lt;&gt;2")=0, 1, 0), 0)</f>
        <v>0</v>
      </c>
      <c r="AB3636">
        <f>IF(AND(data!G3636=2, COUNTIFS(data!A:A, data!A3636, data!G:G, 2) = data!D3636), 1, 0)</f>
        <v>0</v>
      </c>
      <c r="AC3636" t="str">
        <f>IF(AB3636=1, data!D3636, "0")</f>
        <v>0</v>
      </c>
    </row>
    <row r="3637" spans="1:29" x14ac:dyDescent="0.25">
      <c r="A3637" s="1">
        <v>391341</v>
      </c>
      <c r="B3637">
        <v>1</v>
      </c>
      <c r="C3637" s="1" t="s">
        <v>3658</v>
      </c>
      <c r="D3637">
        <v>1</v>
      </c>
      <c r="E3637">
        <v>1</v>
      </c>
      <c r="F3637">
        <v>9</v>
      </c>
      <c r="G3637">
        <v>1</v>
      </c>
      <c r="H3637">
        <v>76</v>
      </c>
      <c r="I3637">
        <v>1</v>
      </c>
      <c r="J3637">
        <v>1</v>
      </c>
      <c r="K3637">
        <v>7</v>
      </c>
      <c r="L3637">
        <v>6</v>
      </c>
      <c r="M3637">
        <v>3</v>
      </c>
      <c r="N3637">
        <v>3</v>
      </c>
      <c r="O3637">
        <v>5</v>
      </c>
      <c r="P3637">
        <v>1</v>
      </c>
      <c r="Q3637">
        <v>10.788</v>
      </c>
      <c r="R3637">
        <v>-1</v>
      </c>
      <c r="S3637">
        <v>1</v>
      </c>
      <c r="T3637">
        <v>-1</v>
      </c>
      <c r="U3637">
        <v>62.9</v>
      </c>
      <c r="V3637">
        <v>-1</v>
      </c>
      <c r="W3637">
        <v>0.95499999999999996</v>
      </c>
      <c r="X3637">
        <v>3</v>
      </c>
      <c r="Y3637">
        <v>3</v>
      </c>
      <c r="Z3637">
        <f>IF(AND(MIN(data!D3637:'data'!K3637, data!M3637:'data'!Y3637)&gt;=0, IF(data!L3637&lt;0, FALSE, data!L3637&lt;=95),COUNTA(data!D3637:'data'!Y3637)=22), 1, 0)</f>
        <v>0</v>
      </c>
      <c r="AA3637">
        <f>IF(data!D3637=3, IF(COUNTIFS(data!A:A, data!A3637, data!G:G, "&lt;&gt;2")=0, 1, 0), 0)</f>
        <v>0</v>
      </c>
      <c r="AB3637">
        <f>IF(AND(data!G3637=2, COUNTIFS(data!A:A, data!A3637, data!G:G, 2) = data!D3637), 1, 0)</f>
        <v>0</v>
      </c>
      <c r="AC3637" t="str">
        <f>IF(AB3637=1, data!D3637, "0")</f>
        <v>0</v>
      </c>
    </row>
    <row r="3638" spans="1:29" x14ac:dyDescent="0.25">
      <c r="A3638" s="1">
        <v>391351</v>
      </c>
      <c r="B3638">
        <v>1</v>
      </c>
      <c r="C3638" s="1" t="s">
        <v>3659</v>
      </c>
      <c r="D3638">
        <v>1</v>
      </c>
      <c r="E3638">
        <v>1</v>
      </c>
      <c r="F3638">
        <v>9</v>
      </c>
      <c r="G3638">
        <v>1</v>
      </c>
      <c r="H3638">
        <v>57</v>
      </c>
      <c r="I3638">
        <v>3</v>
      </c>
      <c r="J3638">
        <v>1</v>
      </c>
      <c r="K3638">
        <v>3</v>
      </c>
      <c r="L3638">
        <v>10</v>
      </c>
      <c r="M3638">
        <v>1</v>
      </c>
      <c r="N3638">
        <v>1</v>
      </c>
      <c r="O3638">
        <v>5</v>
      </c>
      <c r="P3638">
        <v>1</v>
      </c>
      <c r="Q3638">
        <v>5.48</v>
      </c>
      <c r="R3638">
        <v>-1</v>
      </c>
      <c r="S3638">
        <v>0</v>
      </c>
      <c r="T3638">
        <v>172.6</v>
      </c>
      <c r="U3638">
        <v>81.599999999999994</v>
      </c>
      <c r="V3638">
        <v>27.390999999999998</v>
      </c>
      <c r="W3638">
        <v>0.86299999999999999</v>
      </c>
      <c r="X3638">
        <v>1</v>
      </c>
      <c r="Y3638">
        <v>3</v>
      </c>
      <c r="Z3638">
        <f>IF(AND(MIN(data!D3638:'data'!K3638, data!M3638:'data'!Y3638)&gt;=0, IF(data!L3638&lt;0, FALSE, data!L3638&lt;=95),COUNTA(data!D3638:'data'!Y3638)=22), 1, 0)</f>
        <v>0</v>
      </c>
      <c r="AA3638">
        <f>IF(data!D3638=3, IF(COUNTIFS(data!A:A, data!A3638, data!G:G, "&lt;&gt;2")=0, 1, 0), 0)</f>
        <v>0</v>
      </c>
      <c r="AB3638">
        <f>IF(AND(data!G3638=2, COUNTIFS(data!A:A, data!A3638, data!G:G, 2) = data!D3638), 1, 0)</f>
        <v>0</v>
      </c>
      <c r="AC3638" t="str">
        <f>IF(AB3638=1, data!D3638, "0")</f>
        <v>0</v>
      </c>
    </row>
    <row r="3639" spans="1:29" x14ac:dyDescent="0.25">
      <c r="A3639" s="1">
        <v>391371</v>
      </c>
      <c r="B3639">
        <v>1</v>
      </c>
      <c r="C3639" s="1" t="s">
        <v>3660</v>
      </c>
      <c r="D3639">
        <v>1</v>
      </c>
      <c r="E3639">
        <v>1</v>
      </c>
      <c r="F3639">
        <v>9</v>
      </c>
      <c r="G3639">
        <v>2</v>
      </c>
      <c r="H3639">
        <v>42</v>
      </c>
      <c r="I3639">
        <v>1</v>
      </c>
      <c r="J3639">
        <v>1</v>
      </c>
      <c r="K3639">
        <v>4</v>
      </c>
      <c r="L3639">
        <v>7</v>
      </c>
      <c r="M3639">
        <v>2</v>
      </c>
      <c r="N3639">
        <v>1</v>
      </c>
      <c r="O3639">
        <v>5</v>
      </c>
      <c r="P3639">
        <v>1</v>
      </c>
      <c r="Q3639">
        <v>0.14499999999999999</v>
      </c>
      <c r="R3639">
        <v>-1</v>
      </c>
      <c r="S3639">
        <v>8</v>
      </c>
      <c r="T3639">
        <v>176.6</v>
      </c>
      <c r="U3639">
        <v>79.400000000000006</v>
      </c>
      <c r="V3639">
        <v>25.459</v>
      </c>
      <c r="W3639">
        <v>0.82399999999999995</v>
      </c>
      <c r="X3639">
        <v>2</v>
      </c>
      <c r="Y3639">
        <v>1</v>
      </c>
      <c r="Z3639">
        <f>IF(AND(MIN(data!D3639:'data'!K3639, data!M3639:'data'!Y3639)&gt;=0, IF(data!L3639&lt;0, FALSE, data!L3639&lt;=95),COUNTA(data!D3639:'data'!Y3639)=22), 1, 0)</f>
        <v>0</v>
      </c>
      <c r="AA3639">
        <f>IF(data!D3639=3, IF(COUNTIFS(data!A:A, data!A3639, data!G:G, "&lt;&gt;2")=0, 1, 0), 0)</f>
        <v>0</v>
      </c>
      <c r="AB3639">
        <f>IF(AND(data!G3639=2, COUNTIFS(data!A:A, data!A3639, data!G:G, 2) = data!D3639), 1, 0)</f>
        <v>1</v>
      </c>
      <c r="AC3639">
        <f>IF(AB3639=1, data!D3639, "0")</f>
        <v>1</v>
      </c>
    </row>
    <row r="3640" spans="1:29" x14ac:dyDescent="0.25">
      <c r="A3640" s="1">
        <v>392051</v>
      </c>
      <c r="B3640">
        <v>1</v>
      </c>
      <c r="C3640" s="1" t="s">
        <v>3661</v>
      </c>
      <c r="D3640">
        <v>1</v>
      </c>
      <c r="E3640">
        <v>3</v>
      </c>
      <c r="F3640">
        <v>12</v>
      </c>
      <c r="G3640">
        <v>2</v>
      </c>
      <c r="H3640">
        <v>22</v>
      </c>
      <c r="I3640">
        <v>1</v>
      </c>
      <c r="J3640">
        <v>1</v>
      </c>
      <c r="K3640">
        <v>1</v>
      </c>
      <c r="L3640">
        <v>11</v>
      </c>
      <c r="M3640">
        <v>2</v>
      </c>
      <c r="N3640">
        <v>1</v>
      </c>
      <c r="O3640">
        <v>5</v>
      </c>
      <c r="P3640">
        <v>1</v>
      </c>
      <c r="Q3640">
        <v>27.96</v>
      </c>
      <c r="R3640">
        <v>2</v>
      </c>
      <c r="S3640">
        <v>0</v>
      </c>
      <c r="T3640">
        <v>192.2</v>
      </c>
      <c r="U3640">
        <v>105.5</v>
      </c>
      <c r="V3640">
        <v>28.559000000000001</v>
      </c>
      <c r="W3640">
        <v>0.876</v>
      </c>
      <c r="X3640">
        <v>2</v>
      </c>
      <c r="Y3640">
        <v>1</v>
      </c>
      <c r="Z3640">
        <f>IF(AND(MIN(data!D3640:'data'!K3640, data!M3640:'data'!Y3640)&gt;=0, IF(data!L3640&lt;0, FALSE, data!L3640&lt;=95),COUNTA(data!D3640:'data'!Y3640)=22), 1, 0)</f>
        <v>1</v>
      </c>
      <c r="AA3640">
        <f>IF(data!D3640=3, IF(COUNTIFS(data!A:A, data!A3640, data!G:G, "&lt;&gt;2")=0, 1, 0), 0)</f>
        <v>0</v>
      </c>
      <c r="AB3640">
        <f>IF(AND(data!G3640=2, COUNTIFS(data!A:A, data!A3640, data!G:G, 2) = data!D3640), 1, 0)</f>
        <v>1</v>
      </c>
      <c r="AC3640">
        <f>IF(AB3640=1, data!D3640, "0")</f>
        <v>1</v>
      </c>
    </row>
    <row r="3641" spans="1:29" x14ac:dyDescent="0.25">
      <c r="A3641" s="1">
        <v>392181</v>
      </c>
      <c r="B3641">
        <v>1</v>
      </c>
      <c r="C3641" s="1" t="s">
        <v>3662</v>
      </c>
      <c r="D3641">
        <v>3</v>
      </c>
      <c r="E3641">
        <v>3</v>
      </c>
      <c r="F3641">
        <v>12</v>
      </c>
      <c r="G3641">
        <v>2</v>
      </c>
      <c r="H3641">
        <v>35</v>
      </c>
      <c r="I3641">
        <v>2</v>
      </c>
      <c r="J3641">
        <v>1</v>
      </c>
      <c r="K3641">
        <v>2</v>
      </c>
      <c r="L3641">
        <v>13</v>
      </c>
      <c r="M3641">
        <v>1</v>
      </c>
      <c r="N3641">
        <v>1</v>
      </c>
      <c r="O3641">
        <v>5</v>
      </c>
      <c r="P3641">
        <v>1</v>
      </c>
      <c r="Q3641">
        <v>12.03364</v>
      </c>
      <c r="R3641">
        <v>-1</v>
      </c>
      <c r="S3641">
        <v>0</v>
      </c>
      <c r="T3641">
        <v>158.4</v>
      </c>
      <c r="U3641">
        <v>61</v>
      </c>
      <c r="V3641">
        <v>24.312000000000001</v>
      </c>
      <c r="W3641">
        <v>-1</v>
      </c>
      <c r="X3641">
        <v>1</v>
      </c>
      <c r="Y3641">
        <v>1</v>
      </c>
      <c r="Z3641">
        <f>IF(AND(MIN(data!D3641:'data'!K3641, data!M3641:'data'!Y3641)&gt;=0, IF(data!L3641&lt;0, FALSE, data!L3641&lt;=95),COUNTA(data!D3641:'data'!Y3641)=22), 1, 0)</f>
        <v>0</v>
      </c>
      <c r="AA3641">
        <f>IF(data!D3641=3, IF(COUNTIFS(data!A:A, data!A3641, data!G:G, "&lt;&gt;2")=0, 1, 0), 0)</f>
        <v>0</v>
      </c>
      <c r="AB3641">
        <f>IF(AND(data!G3641=2, COUNTIFS(data!A:A, data!A3641, data!G:G, 2) = data!D3641), 1, 0)</f>
        <v>0</v>
      </c>
      <c r="AC3641" t="str">
        <f>IF(AB3641=1, data!D3641, "0")</f>
        <v>0</v>
      </c>
    </row>
    <row r="3642" spans="1:29" x14ac:dyDescent="0.25">
      <c r="A3642" s="1">
        <v>392181</v>
      </c>
      <c r="B3642">
        <v>2</v>
      </c>
      <c r="C3642" s="1" t="s">
        <v>3663</v>
      </c>
      <c r="D3642">
        <v>3</v>
      </c>
      <c r="E3642">
        <v>3</v>
      </c>
      <c r="F3642">
        <v>12</v>
      </c>
      <c r="G3642">
        <v>1</v>
      </c>
      <c r="H3642">
        <v>9</v>
      </c>
      <c r="I3642">
        <v>-1</v>
      </c>
      <c r="J3642">
        <v>1</v>
      </c>
      <c r="K3642">
        <v>-1</v>
      </c>
      <c r="L3642">
        <v>13</v>
      </c>
      <c r="M3642">
        <v>1</v>
      </c>
      <c r="N3642">
        <v>-1</v>
      </c>
      <c r="O3642">
        <v>-1</v>
      </c>
      <c r="P3642">
        <v>-1</v>
      </c>
      <c r="Q3642">
        <v>-1</v>
      </c>
      <c r="R3642">
        <v>-1</v>
      </c>
      <c r="S3642">
        <v>-2</v>
      </c>
      <c r="T3642">
        <v>138.6</v>
      </c>
      <c r="U3642">
        <v>33</v>
      </c>
      <c r="V3642">
        <v>17.178999999999998</v>
      </c>
      <c r="W3642">
        <v>-1</v>
      </c>
      <c r="X3642">
        <v>1</v>
      </c>
      <c r="Y3642">
        <v>3</v>
      </c>
      <c r="Z3642">
        <f>IF(AND(MIN(data!D3642:'data'!K3642, data!M3642:'data'!Y3642)&gt;=0, IF(data!L3642&lt;0, FALSE, data!L3642&lt;=95),COUNTA(data!D3642:'data'!Y3642)=22), 1, 0)</f>
        <v>0</v>
      </c>
      <c r="AA3642">
        <f>IF(data!D3642=3, IF(COUNTIFS(data!A:A, data!A3642, data!G:G, "&lt;&gt;2")=0, 1, 0), 0)</f>
        <v>0</v>
      </c>
      <c r="AB3642">
        <f>IF(AND(data!G3642=2, COUNTIFS(data!A:A, data!A3642, data!G:G, 2) = data!D3642), 1, 0)</f>
        <v>0</v>
      </c>
      <c r="AC3642" t="str">
        <f>IF(AB3642=1, data!D3642, "0")</f>
        <v>0</v>
      </c>
    </row>
    <row r="3643" spans="1:29" x14ac:dyDescent="0.25">
      <c r="A3643" s="1">
        <v>392181</v>
      </c>
      <c r="B3643">
        <v>3</v>
      </c>
      <c r="C3643" s="1" t="s">
        <v>3664</v>
      </c>
      <c r="D3643">
        <v>3</v>
      </c>
      <c r="E3643">
        <v>3</v>
      </c>
      <c r="F3643">
        <v>12</v>
      </c>
      <c r="G3643">
        <v>1</v>
      </c>
      <c r="H3643">
        <v>6</v>
      </c>
      <c r="I3643">
        <v>-1</v>
      </c>
      <c r="J3643">
        <v>1</v>
      </c>
      <c r="K3643">
        <v>-1</v>
      </c>
      <c r="L3643">
        <v>13</v>
      </c>
      <c r="M3643">
        <v>1</v>
      </c>
      <c r="N3643">
        <v>-1</v>
      </c>
      <c r="O3643">
        <v>-1</v>
      </c>
      <c r="P3643">
        <v>-1</v>
      </c>
      <c r="Q3643">
        <v>-1</v>
      </c>
      <c r="R3643">
        <v>-1</v>
      </c>
      <c r="S3643">
        <v>-2</v>
      </c>
      <c r="T3643">
        <v>118.5</v>
      </c>
      <c r="U3643">
        <v>21.4</v>
      </c>
      <c r="V3643">
        <v>15.24</v>
      </c>
      <c r="W3643">
        <v>-1</v>
      </c>
      <c r="X3643">
        <v>-2</v>
      </c>
      <c r="Y3643">
        <v>-2</v>
      </c>
      <c r="Z3643">
        <f>IF(AND(MIN(data!D3643:'data'!K3643, data!M3643:'data'!Y3643)&gt;=0, IF(data!L3643&lt;0, FALSE, data!L3643&lt;=95),COUNTA(data!D3643:'data'!Y3643)=22), 1, 0)</f>
        <v>0</v>
      </c>
      <c r="AA3643">
        <f>IF(data!D3643=3, IF(COUNTIFS(data!A:A, data!A3643, data!G:G, "&lt;&gt;2")=0, 1, 0), 0)</f>
        <v>0</v>
      </c>
      <c r="AB3643">
        <f>IF(AND(data!G3643=2, COUNTIFS(data!A:A, data!A3643, data!G:G, 2) = data!D3643), 1, 0)</f>
        <v>0</v>
      </c>
      <c r="AC3643" t="str">
        <f>IF(AB3643=1, data!D3643, "0")</f>
        <v>0</v>
      </c>
    </row>
    <row r="3644" spans="1:29" x14ac:dyDescent="0.25">
      <c r="A3644" s="1">
        <v>392201</v>
      </c>
      <c r="B3644">
        <v>1</v>
      </c>
      <c r="C3644" s="1" t="s">
        <v>3665</v>
      </c>
      <c r="D3644">
        <v>4</v>
      </c>
      <c r="E3644">
        <v>3</v>
      </c>
      <c r="F3644">
        <v>12</v>
      </c>
      <c r="G3644">
        <v>1</v>
      </c>
      <c r="H3644">
        <v>41</v>
      </c>
      <c r="I3644">
        <v>2</v>
      </c>
      <c r="J3644">
        <v>1</v>
      </c>
      <c r="K3644">
        <v>5</v>
      </c>
      <c r="L3644">
        <v>14</v>
      </c>
      <c r="M3644">
        <v>1</v>
      </c>
      <c r="N3644">
        <v>1</v>
      </c>
      <c r="O3644">
        <v>5</v>
      </c>
      <c r="P3644">
        <v>1</v>
      </c>
      <c r="Q3644">
        <v>9.0289999999999999</v>
      </c>
      <c r="R3644">
        <v>-1</v>
      </c>
      <c r="S3644">
        <v>0</v>
      </c>
      <c r="T3644">
        <v>171.8</v>
      </c>
      <c r="U3644">
        <v>82.4</v>
      </c>
      <c r="V3644">
        <v>27.917999999999999</v>
      </c>
      <c r="W3644">
        <v>0.85799999999999998</v>
      </c>
      <c r="X3644">
        <v>2</v>
      </c>
      <c r="Y3644">
        <v>3</v>
      </c>
      <c r="Z3644">
        <f>IF(AND(MIN(data!D3644:'data'!K3644, data!M3644:'data'!Y3644)&gt;=0, IF(data!L3644&lt;0, FALSE, data!L3644&lt;=95),COUNTA(data!D3644:'data'!Y3644)=22), 1, 0)</f>
        <v>0</v>
      </c>
      <c r="AA3644">
        <f>IF(data!D3644=3, IF(COUNTIFS(data!A:A, data!A3644, data!G:G, "&lt;&gt;2")=0, 1, 0), 0)</f>
        <v>0</v>
      </c>
      <c r="AB3644">
        <f>IF(AND(data!G3644=2, COUNTIFS(data!A:A, data!A3644, data!G:G, 2) = data!D3644), 1, 0)</f>
        <v>0</v>
      </c>
      <c r="AC3644" t="str">
        <f>IF(AB3644=1, data!D3644, "0")</f>
        <v>0</v>
      </c>
    </row>
    <row r="3645" spans="1:29" x14ac:dyDescent="0.25">
      <c r="A3645" s="1">
        <v>392201</v>
      </c>
      <c r="B3645">
        <v>2</v>
      </c>
      <c r="C3645" s="1" t="s">
        <v>3666</v>
      </c>
      <c r="D3645">
        <v>4</v>
      </c>
      <c r="E3645">
        <v>3</v>
      </c>
      <c r="F3645">
        <v>12</v>
      </c>
      <c r="G3645">
        <v>2</v>
      </c>
      <c r="H3645">
        <v>39</v>
      </c>
      <c r="I3645">
        <v>2</v>
      </c>
      <c r="J3645">
        <v>1</v>
      </c>
      <c r="K3645">
        <v>4</v>
      </c>
      <c r="L3645">
        <v>14</v>
      </c>
      <c r="M3645">
        <v>1</v>
      </c>
      <c r="N3645">
        <v>4</v>
      </c>
      <c r="O3645">
        <v>2</v>
      </c>
      <c r="P3645">
        <v>1</v>
      </c>
      <c r="Q3645">
        <v>4.5869999999999997</v>
      </c>
      <c r="R3645">
        <v>-1</v>
      </c>
      <c r="S3645">
        <v>1</v>
      </c>
      <c r="T3645">
        <v>165.2</v>
      </c>
      <c r="U3645">
        <v>68.8</v>
      </c>
      <c r="V3645">
        <v>25.21</v>
      </c>
      <c r="W3645">
        <v>0.83899999999999997</v>
      </c>
      <c r="X3645">
        <v>2</v>
      </c>
      <c r="Y3645">
        <v>1</v>
      </c>
      <c r="Z3645">
        <f>IF(AND(MIN(data!D3645:'data'!K3645, data!M3645:'data'!Y3645)&gt;=0, IF(data!L3645&lt;0, FALSE, data!L3645&lt;=95),COUNTA(data!D3645:'data'!Y3645)=22), 1, 0)</f>
        <v>0</v>
      </c>
      <c r="AA3645">
        <f>IF(data!D3645=3, IF(COUNTIFS(data!A:A, data!A3645, data!G:G, "&lt;&gt;2")=0, 1, 0), 0)</f>
        <v>0</v>
      </c>
      <c r="AB3645">
        <f>IF(AND(data!G3645=2, COUNTIFS(data!A:A, data!A3645, data!G:G, 2) = data!D3645), 1, 0)</f>
        <v>0</v>
      </c>
      <c r="AC3645" t="str">
        <f>IF(AB3645=1, data!D3645, "0")</f>
        <v>0</v>
      </c>
    </row>
    <row r="3646" spans="1:29" x14ac:dyDescent="0.25">
      <c r="A3646" s="1">
        <v>392201</v>
      </c>
      <c r="B3646">
        <v>3</v>
      </c>
      <c r="C3646" s="1" t="s">
        <v>3667</v>
      </c>
      <c r="D3646">
        <v>4</v>
      </c>
      <c r="E3646">
        <v>3</v>
      </c>
      <c r="F3646">
        <v>12</v>
      </c>
      <c r="G3646">
        <v>2</v>
      </c>
      <c r="H3646">
        <v>14</v>
      </c>
      <c r="I3646">
        <v>-1</v>
      </c>
      <c r="J3646">
        <v>1</v>
      </c>
      <c r="K3646">
        <v>-1</v>
      </c>
      <c r="L3646">
        <v>14</v>
      </c>
      <c r="M3646">
        <v>1</v>
      </c>
      <c r="N3646">
        <v>-1</v>
      </c>
      <c r="O3646">
        <v>-1</v>
      </c>
      <c r="P3646">
        <v>-1</v>
      </c>
      <c r="Q3646">
        <v>-1</v>
      </c>
      <c r="R3646">
        <v>-1</v>
      </c>
      <c r="S3646">
        <v>1</v>
      </c>
      <c r="T3646">
        <v>164.6</v>
      </c>
      <c r="U3646">
        <v>55.4</v>
      </c>
      <c r="V3646">
        <v>20.448</v>
      </c>
      <c r="W3646">
        <v>-1</v>
      </c>
      <c r="X3646">
        <v>1</v>
      </c>
      <c r="Y3646">
        <v>3</v>
      </c>
      <c r="Z3646">
        <f>IF(AND(MIN(data!D3646:'data'!K3646, data!M3646:'data'!Y3646)&gt;=0, IF(data!L3646&lt;0, FALSE, data!L3646&lt;=95),COUNTA(data!D3646:'data'!Y3646)=22), 1, 0)</f>
        <v>0</v>
      </c>
      <c r="AA3646">
        <f>IF(data!D3646=3, IF(COUNTIFS(data!A:A, data!A3646, data!G:G, "&lt;&gt;2")=0, 1, 0), 0)</f>
        <v>0</v>
      </c>
      <c r="AB3646">
        <f>IF(AND(data!G3646=2, COUNTIFS(data!A:A, data!A3646, data!G:G, 2) = data!D3646), 1, 0)</f>
        <v>0</v>
      </c>
      <c r="AC3646" t="str">
        <f>IF(AB3646=1, data!D3646, "0")</f>
        <v>0</v>
      </c>
    </row>
    <row r="3647" spans="1:29" x14ac:dyDescent="0.25">
      <c r="A3647" s="1">
        <v>392201</v>
      </c>
      <c r="B3647">
        <v>4</v>
      </c>
      <c r="C3647" s="1" t="s">
        <v>3668</v>
      </c>
      <c r="D3647">
        <v>4</v>
      </c>
      <c r="E3647">
        <v>3</v>
      </c>
      <c r="F3647">
        <v>12</v>
      </c>
      <c r="G3647">
        <v>1</v>
      </c>
      <c r="H3647">
        <v>10</v>
      </c>
      <c r="I3647">
        <v>-1</v>
      </c>
      <c r="J3647">
        <v>1</v>
      </c>
      <c r="K3647">
        <v>-1</v>
      </c>
      <c r="L3647">
        <v>14</v>
      </c>
      <c r="M3647">
        <v>1</v>
      </c>
      <c r="N3647">
        <v>-1</v>
      </c>
      <c r="O3647">
        <v>-1</v>
      </c>
      <c r="P3647">
        <v>-1</v>
      </c>
      <c r="Q3647">
        <v>-1</v>
      </c>
      <c r="R3647">
        <v>-1</v>
      </c>
      <c r="S3647">
        <v>-2</v>
      </c>
      <c r="T3647">
        <v>141.80000000000001</v>
      </c>
      <c r="U3647">
        <v>31.8</v>
      </c>
      <c r="V3647">
        <v>15.815</v>
      </c>
      <c r="W3647">
        <v>-1</v>
      </c>
      <c r="X3647">
        <v>3</v>
      </c>
      <c r="Y3647">
        <v>2</v>
      </c>
      <c r="Z3647">
        <f>IF(AND(MIN(data!D3647:'data'!K3647, data!M3647:'data'!Y3647)&gt;=0, IF(data!L3647&lt;0, FALSE, data!L3647&lt;=95),COUNTA(data!D3647:'data'!Y3647)=22), 1, 0)</f>
        <v>0</v>
      </c>
      <c r="AA3647">
        <f>IF(data!D3647=3, IF(COUNTIFS(data!A:A, data!A3647, data!G:G, "&lt;&gt;2")=0, 1, 0), 0)</f>
        <v>0</v>
      </c>
      <c r="AB3647">
        <f>IF(AND(data!G3647=2, COUNTIFS(data!A:A, data!A3647, data!G:G, 2) = data!D3647), 1, 0)</f>
        <v>0</v>
      </c>
      <c r="AC3647" t="str">
        <f>IF(AB3647=1, data!D3647, "0")</f>
        <v>0</v>
      </c>
    </row>
    <row r="3648" spans="1:29" x14ac:dyDescent="0.25">
      <c r="A3648" s="1">
        <v>392251</v>
      </c>
      <c r="B3648">
        <v>1</v>
      </c>
      <c r="C3648" s="1" t="s">
        <v>3669</v>
      </c>
      <c r="D3648">
        <v>1</v>
      </c>
      <c r="E3648">
        <v>3</v>
      </c>
      <c r="F3648">
        <v>12</v>
      </c>
      <c r="G3648">
        <v>2</v>
      </c>
      <c r="H3648">
        <v>48</v>
      </c>
      <c r="I3648">
        <v>4</v>
      </c>
      <c r="J3648">
        <v>1</v>
      </c>
      <c r="K3648">
        <v>7</v>
      </c>
      <c r="L3648">
        <v>7</v>
      </c>
      <c r="M3648">
        <v>4</v>
      </c>
      <c r="N3648">
        <v>4</v>
      </c>
      <c r="O3648">
        <v>3</v>
      </c>
      <c r="P3648">
        <v>1</v>
      </c>
      <c r="Q3648">
        <v>0.17399999999999999</v>
      </c>
      <c r="R3648">
        <v>-1</v>
      </c>
      <c r="S3648">
        <v>3</v>
      </c>
      <c r="T3648">
        <v>166.2</v>
      </c>
      <c r="U3648">
        <v>69.3</v>
      </c>
      <c r="V3648">
        <v>25.088000000000001</v>
      </c>
      <c r="W3648">
        <v>0.76100000000000001</v>
      </c>
      <c r="X3648">
        <v>1</v>
      </c>
      <c r="Y3648">
        <v>1</v>
      </c>
      <c r="Z3648">
        <f>IF(AND(MIN(data!D3648:'data'!K3648, data!M3648:'data'!Y3648)&gt;=0, IF(data!L3648&lt;0, FALSE, data!L3648&lt;=95),COUNTA(data!D3648:'data'!Y3648)=22), 1, 0)</f>
        <v>0</v>
      </c>
      <c r="AA3648">
        <f>IF(data!D3648=3, IF(COUNTIFS(data!A:A, data!A3648, data!G:G, "&lt;&gt;2")=0, 1, 0), 0)</f>
        <v>0</v>
      </c>
      <c r="AB3648">
        <f>IF(AND(data!G3648=2, COUNTIFS(data!A:A, data!A3648, data!G:G, 2) = data!D3648), 1, 0)</f>
        <v>1</v>
      </c>
      <c r="AC3648">
        <f>IF(AB3648=1, data!D3648, "0")</f>
        <v>1</v>
      </c>
    </row>
    <row r="3649" spans="1:29" x14ac:dyDescent="0.25">
      <c r="A3649" s="1">
        <v>392271</v>
      </c>
      <c r="B3649">
        <v>1</v>
      </c>
      <c r="C3649" s="1" t="s">
        <v>3670</v>
      </c>
      <c r="D3649">
        <v>2</v>
      </c>
      <c r="E3649">
        <v>3</v>
      </c>
      <c r="F3649">
        <v>12</v>
      </c>
      <c r="G3649">
        <v>1</v>
      </c>
      <c r="H3649">
        <v>49</v>
      </c>
      <c r="I3649">
        <v>2</v>
      </c>
      <c r="J3649">
        <v>1</v>
      </c>
      <c r="K3649">
        <v>2</v>
      </c>
      <c r="L3649">
        <v>16</v>
      </c>
      <c r="M3649">
        <v>2</v>
      </c>
      <c r="N3649">
        <v>3</v>
      </c>
      <c r="O3649">
        <v>5</v>
      </c>
      <c r="P3649">
        <v>1</v>
      </c>
      <c r="Q3649">
        <v>85.5</v>
      </c>
      <c r="R3649">
        <v>-1</v>
      </c>
      <c r="S3649">
        <v>0</v>
      </c>
      <c r="T3649">
        <v>172.4</v>
      </c>
      <c r="U3649">
        <v>82.9</v>
      </c>
      <c r="V3649">
        <v>27.891999999999999</v>
      </c>
      <c r="W3649">
        <v>0.92600000000000005</v>
      </c>
      <c r="X3649">
        <v>2</v>
      </c>
      <c r="Y3649">
        <v>1</v>
      </c>
      <c r="Z3649">
        <f>IF(AND(MIN(data!D3649:'data'!K3649, data!M3649:'data'!Y3649)&gt;=0, IF(data!L3649&lt;0, FALSE, data!L3649&lt;=95),COUNTA(data!D3649:'data'!Y3649)=22), 1, 0)</f>
        <v>0</v>
      </c>
      <c r="AA3649">
        <f>IF(data!D3649=3, IF(COUNTIFS(data!A:A, data!A3649, data!G:G, "&lt;&gt;2")=0, 1, 0), 0)</f>
        <v>0</v>
      </c>
      <c r="AB3649">
        <f>IF(AND(data!G3649=2, COUNTIFS(data!A:A, data!A3649, data!G:G, 2) = data!D3649), 1, 0)</f>
        <v>0</v>
      </c>
      <c r="AC3649" t="str">
        <f>IF(AB3649=1, data!D3649, "0")</f>
        <v>0</v>
      </c>
    </row>
    <row r="3650" spans="1:29" x14ac:dyDescent="0.25">
      <c r="A3650" s="1">
        <v>392271</v>
      </c>
      <c r="B3650">
        <v>2</v>
      </c>
      <c r="C3650" s="1" t="s">
        <v>3671</v>
      </c>
      <c r="D3650">
        <v>2</v>
      </c>
      <c r="E3650">
        <v>3</v>
      </c>
      <c r="F3650">
        <v>12</v>
      </c>
      <c r="G3650">
        <v>2</v>
      </c>
      <c r="H3650">
        <v>56</v>
      </c>
      <c r="I3650">
        <v>2</v>
      </c>
      <c r="J3650">
        <v>1</v>
      </c>
      <c r="K3650">
        <v>3</v>
      </c>
      <c r="L3650">
        <v>16</v>
      </c>
      <c r="M3650">
        <v>2</v>
      </c>
      <c r="N3650">
        <v>3</v>
      </c>
      <c r="O3650">
        <v>5</v>
      </c>
      <c r="P3650">
        <v>1</v>
      </c>
      <c r="Q3650">
        <v>26</v>
      </c>
      <c r="R3650">
        <v>-1</v>
      </c>
      <c r="S3650">
        <v>0</v>
      </c>
      <c r="T3650">
        <v>159.80000000000001</v>
      </c>
      <c r="U3650">
        <v>62.6</v>
      </c>
      <c r="V3650">
        <v>24.513999999999999</v>
      </c>
      <c r="W3650">
        <v>0.83799999999999997</v>
      </c>
      <c r="X3650">
        <v>2</v>
      </c>
      <c r="Y3650">
        <v>1</v>
      </c>
      <c r="Z3650">
        <f>IF(AND(MIN(data!D3650:'data'!K3650, data!M3650:'data'!Y3650)&gt;=0, IF(data!L3650&lt;0, FALSE, data!L3650&lt;=95),COUNTA(data!D3650:'data'!Y3650)=22), 1, 0)</f>
        <v>0</v>
      </c>
      <c r="AA3650">
        <f>IF(data!D3650=3, IF(COUNTIFS(data!A:A, data!A3650, data!G:G, "&lt;&gt;2")=0, 1, 0), 0)</f>
        <v>0</v>
      </c>
      <c r="AB3650">
        <f>IF(AND(data!G3650=2, COUNTIFS(data!A:A, data!A3650, data!G:G, 2) = data!D3650), 1, 0)</f>
        <v>0</v>
      </c>
      <c r="AC3650" t="str">
        <f>IF(AB3650=1, data!D3650, "0")</f>
        <v>0</v>
      </c>
    </row>
    <row r="3651" spans="1:29" x14ac:dyDescent="0.25">
      <c r="A3651" s="1">
        <v>392341</v>
      </c>
      <c r="B3651">
        <v>1</v>
      </c>
      <c r="C3651" s="1" t="s">
        <v>3672</v>
      </c>
      <c r="D3651">
        <v>2</v>
      </c>
      <c r="E3651">
        <v>3</v>
      </c>
      <c r="F3651">
        <v>12</v>
      </c>
      <c r="G3651">
        <v>2</v>
      </c>
      <c r="H3651">
        <v>27</v>
      </c>
      <c r="I3651">
        <v>2</v>
      </c>
      <c r="J3651">
        <v>1</v>
      </c>
      <c r="K3651">
        <v>1</v>
      </c>
      <c r="L3651">
        <v>17</v>
      </c>
      <c r="M3651">
        <v>1</v>
      </c>
      <c r="N3651">
        <v>1</v>
      </c>
      <c r="O3651">
        <v>5</v>
      </c>
      <c r="P3651">
        <v>1</v>
      </c>
      <c r="Q3651">
        <v>22.23</v>
      </c>
      <c r="R3651">
        <v>-1</v>
      </c>
      <c r="S3651">
        <v>0</v>
      </c>
      <c r="T3651">
        <v>154.80000000000001</v>
      </c>
      <c r="U3651">
        <v>75</v>
      </c>
      <c r="V3651">
        <v>31.297999999999998</v>
      </c>
      <c r="W3651">
        <v>0.81299999999999994</v>
      </c>
      <c r="X3651">
        <v>2</v>
      </c>
      <c r="Y3651">
        <v>3</v>
      </c>
      <c r="Z3651">
        <f>IF(AND(MIN(data!D3651:'data'!K3651, data!M3651:'data'!Y3651)&gt;=0, IF(data!L3651&lt;0, FALSE, data!L3651&lt;=95),COUNTA(data!D3651:'data'!Y3651)=22), 1, 0)</f>
        <v>0</v>
      </c>
      <c r="AA3651">
        <f>IF(data!D3651=3, IF(COUNTIFS(data!A:A, data!A3651, data!G:G, "&lt;&gt;2")=0, 1, 0), 0)</f>
        <v>0</v>
      </c>
      <c r="AB3651">
        <f>IF(AND(data!G3651=2, COUNTIFS(data!A:A, data!A3651, data!G:G, 2) = data!D3651), 1, 0)</f>
        <v>0</v>
      </c>
      <c r="AC3651" t="str">
        <f>IF(AB3651=1, data!D3651, "0")</f>
        <v>0</v>
      </c>
    </row>
    <row r="3652" spans="1:29" x14ac:dyDescent="0.25">
      <c r="A3652" s="1">
        <v>392341</v>
      </c>
      <c r="B3652">
        <v>2</v>
      </c>
      <c r="C3652" s="1" t="s">
        <v>3673</v>
      </c>
      <c r="D3652">
        <v>2</v>
      </c>
      <c r="E3652">
        <v>3</v>
      </c>
      <c r="F3652">
        <v>12</v>
      </c>
      <c r="G3652">
        <v>1</v>
      </c>
      <c r="H3652">
        <v>29</v>
      </c>
      <c r="I3652">
        <v>2</v>
      </c>
      <c r="J3652">
        <v>1</v>
      </c>
      <c r="K3652">
        <v>4</v>
      </c>
      <c r="L3652">
        <v>17</v>
      </c>
      <c r="M3652">
        <v>2</v>
      </c>
      <c r="N3652">
        <v>1</v>
      </c>
      <c r="O3652">
        <v>5</v>
      </c>
      <c r="P3652">
        <v>1</v>
      </c>
      <c r="Q3652">
        <v>25.173999999999999</v>
      </c>
      <c r="R3652">
        <v>-1</v>
      </c>
      <c r="S3652">
        <v>0</v>
      </c>
      <c r="T3652">
        <v>178.4</v>
      </c>
      <c r="U3652">
        <v>104.5</v>
      </c>
      <c r="V3652">
        <v>32.834000000000003</v>
      </c>
      <c r="W3652">
        <v>0.94199999999999995</v>
      </c>
      <c r="X3652">
        <v>2</v>
      </c>
      <c r="Y3652">
        <v>1</v>
      </c>
      <c r="Z3652">
        <f>IF(AND(MIN(data!D3652:'data'!K3652, data!M3652:'data'!Y3652)&gt;=0, IF(data!L3652&lt;0, FALSE, data!L3652&lt;=95),COUNTA(data!D3652:'data'!Y3652)=22), 1, 0)</f>
        <v>0</v>
      </c>
      <c r="AA3652">
        <f>IF(data!D3652=3, IF(COUNTIFS(data!A:A, data!A3652, data!G:G, "&lt;&gt;2")=0, 1, 0), 0)</f>
        <v>0</v>
      </c>
      <c r="AB3652">
        <f>IF(AND(data!G3652=2, COUNTIFS(data!A:A, data!A3652, data!G:G, 2) = data!D3652), 1, 0)</f>
        <v>0</v>
      </c>
      <c r="AC3652" t="str">
        <f>IF(AB3652=1, data!D3652, "0")</f>
        <v>0</v>
      </c>
    </row>
    <row r="3653" spans="1:29" x14ac:dyDescent="0.25">
      <c r="A3653" s="1">
        <v>392371</v>
      </c>
      <c r="B3653">
        <v>1</v>
      </c>
      <c r="C3653" s="1" t="s">
        <v>3674</v>
      </c>
      <c r="D3653">
        <v>1</v>
      </c>
      <c r="E3653">
        <v>3</v>
      </c>
      <c r="F3653">
        <v>12</v>
      </c>
      <c r="G3653">
        <v>2</v>
      </c>
      <c r="H3653">
        <v>59</v>
      </c>
      <c r="I3653">
        <v>5</v>
      </c>
      <c r="J3653">
        <v>1</v>
      </c>
      <c r="K3653">
        <v>7</v>
      </c>
      <c r="L3653">
        <v>6</v>
      </c>
      <c r="M3653">
        <v>2</v>
      </c>
      <c r="N3653">
        <v>4</v>
      </c>
      <c r="O3653">
        <v>2</v>
      </c>
      <c r="P3653">
        <v>1</v>
      </c>
      <c r="Q3653">
        <v>15</v>
      </c>
      <c r="R3653">
        <v>-1</v>
      </c>
      <c r="S3653">
        <v>12</v>
      </c>
      <c r="T3653">
        <v>167</v>
      </c>
      <c r="U3653">
        <v>73.7</v>
      </c>
      <c r="V3653">
        <v>26.425999999999998</v>
      </c>
      <c r="W3653">
        <v>0.85799999999999998</v>
      </c>
      <c r="X3653">
        <v>1</v>
      </c>
      <c r="Y3653">
        <v>1</v>
      </c>
      <c r="Z3653">
        <f>IF(AND(MIN(data!D3653:'data'!K3653, data!M3653:'data'!Y3653)&gt;=0, IF(data!L3653&lt;0, FALSE, data!L3653&lt;=95),COUNTA(data!D3653:'data'!Y3653)=22), 1, 0)</f>
        <v>0</v>
      </c>
      <c r="AA3653">
        <f>IF(data!D3653=3, IF(COUNTIFS(data!A:A, data!A3653, data!G:G, "&lt;&gt;2")=0, 1, 0), 0)</f>
        <v>0</v>
      </c>
      <c r="AB3653">
        <f>IF(AND(data!G3653=2, COUNTIFS(data!A:A, data!A3653, data!G:G, 2) = data!D3653), 1, 0)</f>
        <v>1</v>
      </c>
      <c r="AC3653">
        <f>IF(AB3653=1, data!D3653, "0")</f>
        <v>1</v>
      </c>
    </row>
    <row r="3654" spans="1:29" x14ac:dyDescent="0.25">
      <c r="A3654" s="1">
        <v>393051</v>
      </c>
      <c r="B3654">
        <v>1</v>
      </c>
      <c r="C3654" s="1" t="s">
        <v>3675</v>
      </c>
      <c r="D3654">
        <v>2</v>
      </c>
      <c r="E3654">
        <v>8</v>
      </c>
      <c r="F3654">
        <v>18</v>
      </c>
      <c r="G3654">
        <v>1</v>
      </c>
      <c r="H3654">
        <v>35</v>
      </c>
      <c r="I3654">
        <v>6</v>
      </c>
      <c r="J3654">
        <v>1</v>
      </c>
      <c r="K3654">
        <v>2</v>
      </c>
      <c r="L3654">
        <v>19</v>
      </c>
      <c r="M3654">
        <v>2</v>
      </c>
      <c r="N3654">
        <v>1</v>
      </c>
      <c r="O3654">
        <v>5</v>
      </c>
      <c r="P3654">
        <v>1</v>
      </c>
      <c r="Q3654">
        <v>14.54</v>
      </c>
      <c r="R3654">
        <v>-1</v>
      </c>
      <c r="S3654">
        <v>2</v>
      </c>
      <c r="T3654">
        <v>178.8</v>
      </c>
      <c r="U3654">
        <v>83.6</v>
      </c>
      <c r="V3654">
        <v>26.15</v>
      </c>
      <c r="W3654">
        <v>0.92800000000000005</v>
      </c>
      <c r="X3654">
        <v>1</v>
      </c>
      <c r="Y3654">
        <v>1</v>
      </c>
      <c r="Z3654">
        <f>IF(AND(MIN(data!D3654:'data'!K3654, data!M3654:'data'!Y3654)&gt;=0, IF(data!L3654&lt;0, FALSE, data!L3654&lt;=95),COUNTA(data!D3654:'data'!Y3654)=22), 1, 0)</f>
        <v>0</v>
      </c>
      <c r="AA3654">
        <f>IF(data!D3654=3, IF(COUNTIFS(data!A:A, data!A3654, data!G:G, "&lt;&gt;2")=0, 1, 0), 0)</f>
        <v>0</v>
      </c>
      <c r="AB3654">
        <f>IF(AND(data!G3654=2, COUNTIFS(data!A:A, data!A3654, data!G:G, 2) = data!D3654), 1, 0)</f>
        <v>0</v>
      </c>
      <c r="AC3654" t="str">
        <f>IF(AB3654=1, data!D3654, "0")</f>
        <v>0</v>
      </c>
    </row>
    <row r="3655" spans="1:29" x14ac:dyDescent="0.25">
      <c r="A3655" s="1">
        <v>393051</v>
      </c>
      <c r="B3655">
        <v>2</v>
      </c>
      <c r="C3655" s="1" t="s">
        <v>3676</v>
      </c>
      <c r="D3655">
        <v>2</v>
      </c>
      <c r="E3655">
        <v>8</v>
      </c>
      <c r="F3655">
        <v>18</v>
      </c>
      <c r="G3655">
        <v>2</v>
      </c>
      <c r="H3655">
        <v>42</v>
      </c>
      <c r="I3655">
        <v>6</v>
      </c>
      <c r="J3655">
        <v>1</v>
      </c>
      <c r="K3655">
        <v>4</v>
      </c>
      <c r="L3655">
        <v>19</v>
      </c>
      <c r="M3655">
        <v>2</v>
      </c>
      <c r="N3655">
        <v>4</v>
      </c>
      <c r="O3655">
        <v>2</v>
      </c>
      <c r="P3655">
        <v>1</v>
      </c>
      <c r="Q3655">
        <v>26.029</v>
      </c>
      <c r="R3655">
        <v>-1</v>
      </c>
      <c r="S3655">
        <v>0</v>
      </c>
      <c r="T3655">
        <v>162.19999999999999</v>
      </c>
      <c r="U3655">
        <v>57.4</v>
      </c>
      <c r="V3655">
        <v>21.818000000000001</v>
      </c>
      <c r="W3655">
        <v>0.77500000000000002</v>
      </c>
      <c r="X3655">
        <v>1</v>
      </c>
      <c r="Y3655">
        <v>1</v>
      </c>
      <c r="Z3655">
        <f>IF(AND(MIN(data!D3655:'data'!K3655, data!M3655:'data'!Y3655)&gt;=0, IF(data!L3655&lt;0, FALSE, data!L3655&lt;=95),COUNTA(data!D3655:'data'!Y3655)=22), 1, 0)</f>
        <v>0</v>
      </c>
      <c r="AA3655">
        <f>IF(data!D3655=3, IF(COUNTIFS(data!A:A, data!A3655, data!G:G, "&lt;&gt;2")=0, 1, 0), 0)</f>
        <v>0</v>
      </c>
      <c r="AB3655">
        <f>IF(AND(data!G3655=2, COUNTIFS(data!A:A, data!A3655, data!G:G, 2) = data!D3655), 1, 0)</f>
        <v>0</v>
      </c>
      <c r="AC3655" t="str">
        <f>IF(AB3655=1, data!D3655, "0")</f>
        <v>0</v>
      </c>
    </row>
    <row r="3656" spans="1:29" x14ac:dyDescent="0.25">
      <c r="A3656" s="1">
        <v>393151</v>
      </c>
      <c r="B3656">
        <v>1</v>
      </c>
      <c r="C3656" s="1" t="s">
        <v>3677</v>
      </c>
      <c r="D3656">
        <v>2</v>
      </c>
      <c r="E3656">
        <v>8</v>
      </c>
      <c r="F3656">
        <v>18</v>
      </c>
      <c r="G3656">
        <v>1</v>
      </c>
      <c r="H3656">
        <v>73</v>
      </c>
      <c r="I3656">
        <v>2</v>
      </c>
      <c r="J3656">
        <v>1</v>
      </c>
      <c r="K3656">
        <v>2</v>
      </c>
      <c r="L3656">
        <v>7</v>
      </c>
      <c r="M3656">
        <v>2</v>
      </c>
      <c r="N3656">
        <v>3</v>
      </c>
      <c r="O3656">
        <v>5</v>
      </c>
      <c r="P3656">
        <v>1</v>
      </c>
      <c r="Q3656">
        <v>24.614999999999998</v>
      </c>
      <c r="R3656">
        <v>-1</v>
      </c>
      <c r="S3656">
        <v>0</v>
      </c>
      <c r="T3656">
        <v>169.9</v>
      </c>
      <c r="U3656">
        <v>73.900000000000006</v>
      </c>
      <c r="V3656">
        <v>25.600999999999999</v>
      </c>
      <c r="W3656">
        <v>-1</v>
      </c>
      <c r="X3656">
        <v>1</v>
      </c>
      <c r="Y3656">
        <v>3</v>
      </c>
      <c r="Z3656">
        <f>IF(AND(MIN(data!D3656:'data'!K3656, data!M3656:'data'!Y3656)&gt;=0, IF(data!L3656&lt;0, FALSE, data!L3656&lt;=95),COUNTA(data!D3656:'data'!Y3656)=22), 1, 0)</f>
        <v>0</v>
      </c>
      <c r="AA3656">
        <f>IF(data!D3656=3, IF(COUNTIFS(data!A:A, data!A3656, data!G:G, "&lt;&gt;2")=0, 1, 0), 0)</f>
        <v>0</v>
      </c>
      <c r="AB3656">
        <f>IF(AND(data!G3656=2, COUNTIFS(data!A:A, data!A3656, data!G:G, 2) = data!D3656), 1, 0)</f>
        <v>0</v>
      </c>
      <c r="AC3656" t="str">
        <f>IF(AB3656=1, data!D3656, "0")</f>
        <v>0</v>
      </c>
    </row>
    <row r="3657" spans="1:29" x14ac:dyDescent="0.25">
      <c r="A3657" s="1">
        <v>393151</v>
      </c>
      <c r="B3657">
        <v>2</v>
      </c>
      <c r="C3657" s="1" t="s">
        <v>3678</v>
      </c>
      <c r="D3657">
        <v>2</v>
      </c>
      <c r="E3657">
        <v>8</v>
      </c>
      <c r="F3657">
        <v>18</v>
      </c>
      <c r="G3657">
        <v>2</v>
      </c>
      <c r="H3657">
        <v>72</v>
      </c>
      <c r="I3657">
        <v>2</v>
      </c>
      <c r="J3657">
        <v>1</v>
      </c>
      <c r="K3657">
        <v>6</v>
      </c>
      <c r="L3657">
        <v>7</v>
      </c>
      <c r="M3657">
        <v>3</v>
      </c>
      <c r="N3657">
        <v>3</v>
      </c>
      <c r="O3657">
        <v>5</v>
      </c>
      <c r="P3657">
        <v>1</v>
      </c>
      <c r="Q3657">
        <v>21.614999999999998</v>
      </c>
      <c r="R3657">
        <v>-1</v>
      </c>
      <c r="S3657">
        <v>0</v>
      </c>
      <c r="T3657">
        <v>165.2</v>
      </c>
      <c r="U3657">
        <v>80.2</v>
      </c>
      <c r="V3657">
        <v>29.387</v>
      </c>
      <c r="W3657">
        <v>-1</v>
      </c>
      <c r="X3657">
        <v>2</v>
      </c>
      <c r="Y3657">
        <v>3</v>
      </c>
      <c r="Z3657">
        <f>IF(AND(MIN(data!D3657:'data'!K3657, data!M3657:'data'!Y3657)&gt;=0, IF(data!L3657&lt;0, FALSE, data!L3657&lt;=95),COUNTA(data!D3657:'data'!Y3657)=22), 1, 0)</f>
        <v>0</v>
      </c>
      <c r="AA3657">
        <f>IF(data!D3657=3, IF(COUNTIFS(data!A:A, data!A3657, data!G:G, "&lt;&gt;2")=0, 1, 0), 0)</f>
        <v>0</v>
      </c>
      <c r="AB3657">
        <f>IF(AND(data!G3657=2, COUNTIFS(data!A:A, data!A3657, data!G:G, 2) = data!D3657), 1, 0)</f>
        <v>0</v>
      </c>
      <c r="AC3657" t="str">
        <f>IF(AB3657=1, data!D3657, "0")</f>
        <v>0</v>
      </c>
    </row>
    <row r="3658" spans="1:29" x14ac:dyDescent="0.25">
      <c r="A3658" s="1">
        <v>393271</v>
      </c>
      <c r="B3658">
        <v>1</v>
      </c>
      <c r="C3658" s="1" t="s">
        <v>3679</v>
      </c>
      <c r="D3658">
        <v>2</v>
      </c>
      <c r="E3658">
        <v>8</v>
      </c>
      <c r="F3658">
        <v>18</v>
      </c>
      <c r="G3658">
        <v>1</v>
      </c>
      <c r="H3658">
        <v>55</v>
      </c>
      <c r="I3658">
        <v>2</v>
      </c>
      <c r="J3658">
        <v>1</v>
      </c>
      <c r="K3658">
        <v>4</v>
      </c>
      <c r="L3658">
        <v>20</v>
      </c>
      <c r="M3658">
        <v>2</v>
      </c>
      <c r="N3658">
        <v>3</v>
      </c>
      <c r="O3658">
        <v>5</v>
      </c>
      <c r="P3658">
        <v>1</v>
      </c>
      <c r="Q3658">
        <v>1.7581</v>
      </c>
      <c r="R3658">
        <v>-1</v>
      </c>
      <c r="S3658">
        <v>0</v>
      </c>
      <c r="T3658">
        <v>183.2</v>
      </c>
      <c r="U3658">
        <v>83.3</v>
      </c>
      <c r="V3658">
        <v>24.82</v>
      </c>
      <c r="W3658">
        <v>0.97</v>
      </c>
      <c r="X3658">
        <v>1</v>
      </c>
      <c r="Y3658">
        <v>3</v>
      </c>
      <c r="Z3658">
        <f>IF(AND(MIN(data!D3658:'data'!K3658, data!M3658:'data'!Y3658)&gt;=0, IF(data!L3658&lt;0, FALSE, data!L3658&lt;=95),COUNTA(data!D3658:'data'!Y3658)=22), 1, 0)</f>
        <v>0</v>
      </c>
      <c r="AA3658">
        <f>IF(data!D3658=3, IF(COUNTIFS(data!A:A, data!A3658, data!G:G, "&lt;&gt;2")=0, 1, 0), 0)</f>
        <v>0</v>
      </c>
      <c r="AB3658">
        <f>IF(AND(data!G3658=2, COUNTIFS(data!A:A, data!A3658, data!G:G, 2) = data!D3658), 1, 0)</f>
        <v>0</v>
      </c>
      <c r="AC3658" t="str">
        <f>IF(AB3658=1, data!D3658, "0")</f>
        <v>0</v>
      </c>
    </row>
    <row r="3659" spans="1:29" x14ac:dyDescent="0.25">
      <c r="A3659" s="1">
        <v>393271</v>
      </c>
      <c r="B3659">
        <v>2</v>
      </c>
      <c r="C3659" s="1" t="s">
        <v>3680</v>
      </c>
      <c r="D3659">
        <v>2</v>
      </c>
      <c r="E3659">
        <v>8</v>
      </c>
      <c r="F3659">
        <v>18</v>
      </c>
      <c r="G3659">
        <v>2</v>
      </c>
      <c r="H3659">
        <v>54</v>
      </c>
      <c r="I3659">
        <v>2</v>
      </c>
      <c r="J3659">
        <v>1</v>
      </c>
      <c r="K3659">
        <v>4</v>
      </c>
      <c r="L3659">
        <v>20</v>
      </c>
      <c r="M3659">
        <v>1</v>
      </c>
      <c r="N3659">
        <v>3</v>
      </c>
      <c r="O3659">
        <v>5</v>
      </c>
      <c r="P3659">
        <v>1</v>
      </c>
      <c r="Q3659">
        <v>2.48</v>
      </c>
      <c r="R3659">
        <v>-1</v>
      </c>
      <c r="S3659">
        <v>0</v>
      </c>
      <c r="T3659">
        <v>172.9</v>
      </c>
      <c r="U3659">
        <v>68.3</v>
      </c>
      <c r="V3659">
        <v>22.847000000000001</v>
      </c>
      <c r="W3659">
        <v>0.80900000000000005</v>
      </c>
      <c r="X3659">
        <v>1</v>
      </c>
      <c r="Y3659">
        <v>1</v>
      </c>
      <c r="Z3659">
        <f>IF(AND(MIN(data!D3659:'data'!K3659, data!M3659:'data'!Y3659)&gt;=0, IF(data!L3659&lt;0, FALSE, data!L3659&lt;=95),COUNTA(data!D3659:'data'!Y3659)=22), 1, 0)</f>
        <v>0</v>
      </c>
      <c r="AA3659">
        <f>IF(data!D3659=3, IF(COUNTIFS(data!A:A, data!A3659, data!G:G, "&lt;&gt;2")=0, 1, 0), 0)</f>
        <v>0</v>
      </c>
      <c r="AB3659">
        <f>IF(AND(data!G3659=2, COUNTIFS(data!A:A, data!A3659, data!G:G, 2) = data!D3659), 1, 0)</f>
        <v>0</v>
      </c>
      <c r="AC3659" t="str">
        <f>IF(AB3659=1, data!D3659, "0")</f>
        <v>0</v>
      </c>
    </row>
    <row r="3660" spans="1:29" x14ac:dyDescent="0.25">
      <c r="A3660" s="1">
        <v>393341</v>
      </c>
      <c r="B3660">
        <v>1</v>
      </c>
      <c r="C3660" s="1" t="s">
        <v>3681</v>
      </c>
      <c r="D3660">
        <v>3</v>
      </c>
      <c r="E3660">
        <v>8</v>
      </c>
      <c r="F3660">
        <v>18</v>
      </c>
      <c r="G3660">
        <v>2</v>
      </c>
      <c r="H3660">
        <v>40</v>
      </c>
      <c r="I3660">
        <v>2</v>
      </c>
      <c r="J3660">
        <v>1</v>
      </c>
      <c r="K3660">
        <v>2</v>
      </c>
      <c r="L3660">
        <v>23</v>
      </c>
      <c r="M3660">
        <v>1</v>
      </c>
      <c r="N3660">
        <v>1</v>
      </c>
      <c r="O3660">
        <v>5</v>
      </c>
      <c r="P3660">
        <v>1</v>
      </c>
      <c r="Q3660">
        <v>5.6849999999999996</v>
      </c>
      <c r="R3660">
        <v>-1</v>
      </c>
      <c r="S3660">
        <v>0</v>
      </c>
      <c r="T3660">
        <v>-1</v>
      </c>
      <c r="U3660">
        <v>80.7</v>
      </c>
      <c r="V3660">
        <v>-1</v>
      </c>
      <c r="W3660">
        <v>0.81399999999999995</v>
      </c>
      <c r="X3660">
        <v>2</v>
      </c>
      <c r="Y3660">
        <v>1</v>
      </c>
      <c r="Z3660">
        <f>IF(AND(MIN(data!D3660:'data'!K3660, data!M3660:'data'!Y3660)&gt;=0, IF(data!L3660&lt;0, FALSE, data!L3660&lt;=95),COUNTA(data!D3660:'data'!Y3660)=22), 1, 0)</f>
        <v>0</v>
      </c>
      <c r="AA3660">
        <f>IF(data!D3660=3, IF(COUNTIFS(data!A:A, data!A3660, data!G:G, "&lt;&gt;2")=0, 1, 0), 0)</f>
        <v>0</v>
      </c>
      <c r="AB3660">
        <f>IF(AND(data!G3660=2, COUNTIFS(data!A:A, data!A3660, data!G:G, 2) = data!D3660), 1, 0)</f>
        <v>0</v>
      </c>
      <c r="AC3660" t="str">
        <f>IF(AB3660=1, data!D3660, "0")</f>
        <v>0</v>
      </c>
    </row>
    <row r="3661" spans="1:29" x14ac:dyDescent="0.25">
      <c r="A3661" s="1">
        <v>393341</v>
      </c>
      <c r="B3661">
        <v>2</v>
      </c>
      <c r="C3661" s="1" t="s">
        <v>3682</v>
      </c>
      <c r="D3661">
        <v>3</v>
      </c>
      <c r="E3661">
        <v>8</v>
      </c>
      <c r="F3661">
        <v>18</v>
      </c>
      <c r="G3661">
        <v>1</v>
      </c>
      <c r="H3661">
        <v>38</v>
      </c>
      <c r="I3661">
        <v>2</v>
      </c>
      <c r="J3661">
        <v>6</v>
      </c>
      <c r="K3661">
        <v>2</v>
      </c>
      <c r="L3661">
        <v>23</v>
      </c>
      <c r="M3661">
        <v>2</v>
      </c>
      <c r="N3661">
        <v>3</v>
      </c>
      <c r="O3661">
        <v>5</v>
      </c>
      <c r="P3661">
        <v>1</v>
      </c>
      <c r="Q3661">
        <v>17.114999999999998</v>
      </c>
      <c r="R3661">
        <v>-1</v>
      </c>
      <c r="S3661">
        <v>2</v>
      </c>
      <c r="T3661">
        <v>-1</v>
      </c>
      <c r="U3661">
        <v>89.6</v>
      </c>
      <c r="V3661">
        <v>-1</v>
      </c>
      <c r="W3661">
        <v>0.97799999999999998</v>
      </c>
      <c r="X3661">
        <v>2</v>
      </c>
      <c r="Y3661">
        <v>1</v>
      </c>
      <c r="Z3661">
        <f>IF(AND(MIN(data!D3661:'data'!K3661, data!M3661:'data'!Y3661)&gt;=0, IF(data!L3661&lt;0, FALSE, data!L3661&lt;=95),COUNTA(data!D3661:'data'!Y3661)=22), 1, 0)</f>
        <v>0</v>
      </c>
      <c r="AA3661">
        <f>IF(data!D3661=3, IF(COUNTIFS(data!A:A, data!A3661, data!G:G, "&lt;&gt;2")=0, 1, 0), 0)</f>
        <v>0</v>
      </c>
      <c r="AB3661">
        <f>IF(AND(data!G3661=2, COUNTIFS(data!A:A, data!A3661, data!G:G, 2) = data!D3661), 1, 0)</f>
        <v>0</v>
      </c>
      <c r="AC3661" t="str">
        <f>IF(AB3661=1, data!D3661, "0")</f>
        <v>0</v>
      </c>
    </row>
    <row r="3662" spans="1:29" x14ac:dyDescent="0.25">
      <c r="A3662" s="1">
        <v>393341</v>
      </c>
      <c r="B3662">
        <v>3</v>
      </c>
      <c r="C3662" s="1" t="s">
        <v>3683</v>
      </c>
      <c r="D3662">
        <v>3</v>
      </c>
      <c r="E3662">
        <v>8</v>
      </c>
      <c r="F3662">
        <v>18</v>
      </c>
      <c r="G3662">
        <v>1</v>
      </c>
      <c r="H3662">
        <v>6</v>
      </c>
      <c r="I3662">
        <v>-1</v>
      </c>
      <c r="J3662">
        <v>1</v>
      </c>
      <c r="K3662">
        <v>-1</v>
      </c>
      <c r="L3662">
        <v>23</v>
      </c>
      <c r="M3662">
        <v>1</v>
      </c>
      <c r="N3662">
        <v>-1</v>
      </c>
      <c r="O3662">
        <v>-1</v>
      </c>
      <c r="P3662">
        <v>-1</v>
      </c>
      <c r="Q3662">
        <v>-1</v>
      </c>
      <c r="R3662">
        <v>-1</v>
      </c>
      <c r="S3662">
        <v>-2</v>
      </c>
      <c r="T3662">
        <v>118.7</v>
      </c>
      <c r="U3662">
        <v>22.2</v>
      </c>
      <c r="V3662">
        <v>15.756</v>
      </c>
      <c r="W3662">
        <v>-1</v>
      </c>
      <c r="X3662">
        <v>-2</v>
      </c>
      <c r="Y3662">
        <v>-2</v>
      </c>
      <c r="Z3662">
        <f>IF(AND(MIN(data!D3662:'data'!K3662, data!M3662:'data'!Y3662)&gt;=0, IF(data!L3662&lt;0, FALSE, data!L3662&lt;=95),COUNTA(data!D3662:'data'!Y3662)=22), 1, 0)</f>
        <v>0</v>
      </c>
      <c r="AA3662">
        <f>IF(data!D3662=3, IF(COUNTIFS(data!A:A, data!A3662, data!G:G, "&lt;&gt;2")=0, 1, 0), 0)</f>
        <v>0</v>
      </c>
      <c r="AB3662">
        <f>IF(AND(data!G3662=2, COUNTIFS(data!A:A, data!A3662, data!G:G, 2) = data!D3662), 1, 0)</f>
        <v>0</v>
      </c>
      <c r="AC3662" t="str">
        <f>IF(AB3662=1, data!D3662, "0")</f>
        <v>0</v>
      </c>
    </row>
    <row r="3663" spans="1:29" x14ac:dyDescent="0.25">
      <c r="A3663" s="1">
        <v>393371</v>
      </c>
      <c r="B3663">
        <v>1</v>
      </c>
      <c r="C3663" s="1" t="s">
        <v>3684</v>
      </c>
      <c r="D3663">
        <v>4</v>
      </c>
      <c r="E3663">
        <v>8</v>
      </c>
      <c r="F3663">
        <v>18</v>
      </c>
      <c r="G3663">
        <v>1</v>
      </c>
      <c r="H3663">
        <v>40</v>
      </c>
      <c r="I3663">
        <v>2</v>
      </c>
      <c r="J3663">
        <v>1</v>
      </c>
      <c r="K3663">
        <v>2</v>
      </c>
      <c r="L3663">
        <v>18</v>
      </c>
      <c r="M3663">
        <v>2</v>
      </c>
      <c r="N3663">
        <v>1</v>
      </c>
      <c r="O3663">
        <v>5</v>
      </c>
      <c r="P3663">
        <v>1</v>
      </c>
      <c r="Q3663">
        <v>3.24</v>
      </c>
      <c r="R3663">
        <v>-1</v>
      </c>
      <c r="S3663">
        <v>1</v>
      </c>
      <c r="T3663">
        <v>176.8</v>
      </c>
      <c r="U3663">
        <v>78</v>
      </c>
      <c r="V3663">
        <v>24.952999999999999</v>
      </c>
      <c r="W3663">
        <v>-1</v>
      </c>
      <c r="X3663">
        <v>1</v>
      </c>
      <c r="Y3663">
        <v>3</v>
      </c>
      <c r="Z3663">
        <f>IF(AND(MIN(data!D3663:'data'!K3663, data!M3663:'data'!Y3663)&gt;=0, IF(data!L3663&lt;0, FALSE, data!L3663&lt;=95),COUNTA(data!D3663:'data'!Y3663)=22), 1, 0)</f>
        <v>0</v>
      </c>
      <c r="AA3663">
        <f>IF(data!D3663=3, IF(COUNTIFS(data!A:A, data!A3663, data!G:G, "&lt;&gt;2")=0, 1, 0), 0)</f>
        <v>0</v>
      </c>
      <c r="AB3663">
        <f>IF(AND(data!G3663=2, COUNTIFS(data!A:A, data!A3663, data!G:G, 2) = data!D3663), 1, 0)</f>
        <v>0</v>
      </c>
      <c r="AC3663" t="str">
        <f>IF(AB3663=1, data!D3663, "0")</f>
        <v>0</v>
      </c>
    </row>
    <row r="3664" spans="1:29" x14ac:dyDescent="0.25">
      <c r="A3664" s="1">
        <v>393371</v>
      </c>
      <c r="B3664">
        <v>2</v>
      </c>
      <c r="C3664" s="1" t="s">
        <v>3685</v>
      </c>
      <c r="D3664">
        <v>4</v>
      </c>
      <c r="E3664">
        <v>8</v>
      </c>
      <c r="F3664">
        <v>18</v>
      </c>
      <c r="G3664">
        <v>2</v>
      </c>
      <c r="H3664">
        <v>39</v>
      </c>
      <c r="I3664">
        <v>2</v>
      </c>
      <c r="J3664">
        <v>1</v>
      </c>
      <c r="K3664">
        <v>2</v>
      </c>
      <c r="L3664">
        <v>18</v>
      </c>
      <c r="M3664">
        <v>2</v>
      </c>
      <c r="N3664">
        <v>1</v>
      </c>
      <c r="O3664">
        <v>5</v>
      </c>
      <c r="P3664">
        <v>1</v>
      </c>
      <c r="Q3664">
        <v>0</v>
      </c>
      <c r="R3664">
        <v>-1</v>
      </c>
      <c r="S3664">
        <v>0</v>
      </c>
      <c r="T3664">
        <v>157.4</v>
      </c>
      <c r="U3664">
        <v>59</v>
      </c>
      <c r="V3664">
        <v>23.815000000000001</v>
      </c>
      <c r="W3664">
        <v>-1</v>
      </c>
      <c r="X3664">
        <v>1</v>
      </c>
      <c r="Y3664">
        <v>3</v>
      </c>
      <c r="Z3664">
        <f>IF(AND(MIN(data!D3664:'data'!K3664, data!M3664:'data'!Y3664)&gt;=0, IF(data!L3664&lt;0, FALSE, data!L3664&lt;=95),COUNTA(data!D3664:'data'!Y3664)=22), 1, 0)</f>
        <v>0</v>
      </c>
      <c r="AA3664">
        <f>IF(data!D3664=3, IF(COUNTIFS(data!A:A, data!A3664, data!G:G, "&lt;&gt;2")=0, 1, 0), 0)</f>
        <v>0</v>
      </c>
      <c r="AB3664">
        <f>IF(AND(data!G3664=2, COUNTIFS(data!A:A, data!A3664, data!G:G, 2) = data!D3664), 1, 0)</f>
        <v>0</v>
      </c>
      <c r="AC3664" t="str">
        <f>IF(AB3664=1, data!D3664, "0")</f>
        <v>0</v>
      </c>
    </row>
    <row r="3665" spans="1:29" x14ac:dyDescent="0.25">
      <c r="A3665" s="1">
        <v>393371</v>
      </c>
      <c r="B3665">
        <v>3</v>
      </c>
      <c r="C3665" s="1" t="s">
        <v>3686</v>
      </c>
      <c r="D3665">
        <v>4</v>
      </c>
      <c r="E3665">
        <v>8</v>
      </c>
      <c r="F3665">
        <v>18</v>
      </c>
      <c r="G3665">
        <v>2</v>
      </c>
      <c r="H3665">
        <v>11</v>
      </c>
      <c r="I3665">
        <v>-1</v>
      </c>
      <c r="J3665">
        <v>1</v>
      </c>
      <c r="K3665">
        <v>-1</v>
      </c>
      <c r="L3665">
        <v>18</v>
      </c>
      <c r="M3665">
        <v>2</v>
      </c>
      <c r="N3665">
        <v>-1</v>
      </c>
      <c r="O3665">
        <v>-1</v>
      </c>
      <c r="P3665">
        <v>-1</v>
      </c>
      <c r="Q3665">
        <v>-1</v>
      </c>
      <c r="R3665">
        <v>-1</v>
      </c>
      <c r="S3665">
        <v>-2</v>
      </c>
      <c r="T3665">
        <v>151.19999999999999</v>
      </c>
      <c r="U3665">
        <v>50.9</v>
      </c>
      <c r="V3665">
        <v>22.265000000000001</v>
      </c>
      <c r="W3665">
        <v>-1</v>
      </c>
      <c r="X3665">
        <v>-8</v>
      </c>
      <c r="Y3665">
        <v>3</v>
      </c>
      <c r="Z3665">
        <f>IF(AND(MIN(data!D3665:'data'!K3665, data!M3665:'data'!Y3665)&gt;=0, IF(data!L3665&lt;0, FALSE, data!L3665&lt;=95),COUNTA(data!D3665:'data'!Y3665)=22), 1, 0)</f>
        <v>0</v>
      </c>
      <c r="AA3665">
        <f>IF(data!D3665=3, IF(COUNTIFS(data!A:A, data!A3665, data!G:G, "&lt;&gt;2")=0, 1, 0), 0)</f>
        <v>0</v>
      </c>
      <c r="AB3665">
        <f>IF(AND(data!G3665=2, COUNTIFS(data!A:A, data!A3665, data!G:G, 2) = data!D3665), 1, 0)</f>
        <v>0</v>
      </c>
      <c r="AC3665" t="str">
        <f>IF(AB3665=1, data!D3665, "0")</f>
        <v>0</v>
      </c>
    </row>
    <row r="3666" spans="1:29" x14ac:dyDescent="0.25">
      <c r="A3666" s="1">
        <v>393371</v>
      </c>
      <c r="B3666">
        <v>4</v>
      </c>
      <c r="C3666" s="1" t="s">
        <v>3687</v>
      </c>
      <c r="D3666">
        <v>4</v>
      </c>
      <c r="E3666">
        <v>8</v>
      </c>
      <c r="F3666">
        <v>18</v>
      </c>
      <c r="G3666">
        <v>2</v>
      </c>
      <c r="H3666">
        <v>9</v>
      </c>
      <c r="I3666">
        <v>-1</v>
      </c>
      <c r="J3666">
        <v>1</v>
      </c>
      <c r="K3666">
        <v>-1</v>
      </c>
      <c r="L3666">
        <v>18</v>
      </c>
      <c r="M3666">
        <v>2</v>
      </c>
      <c r="N3666">
        <v>-1</v>
      </c>
      <c r="O3666">
        <v>-1</v>
      </c>
      <c r="P3666">
        <v>-1</v>
      </c>
      <c r="Q3666">
        <v>-1</v>
      </c>
      <c r="R3666">
        <v>-1</v>
      </c>
      <c r="S3666">
        <v>-2</v>
      </c>
      <c r="T3666">
        <v>139.30000000000001</v>
      </c>
      <c r="U3666">
        <v>48.8</v>
      </c>
      <c r="V3666">
        <v>25.149000000000001</v>
      </c>
      <c r="W3666">
        <v>-1</v>
      </c>
      <c r="X3666">
        <v>1</v>
      </c>
      <c r="Y3666">
        <v>3</v>
      </c>
      <c r="Z3666">
        <f>IF(AND(MIN(data!D3666:'data'!K3666, data!M3666:'data'!Y3666)&gt;=0, IF(data!L3666&lt;0, FALSE, data!L3666&lt;=95),COUNTA(data!D3666:'data'!Y3666)=22), 1, 0)</f>
        <v>0</v>
      </c>
      <c r="AA3666">
        <f>IF(data!D3666=3, IF(COUNTIFS(data!A:A, data!A3666, data!G:G, "&lt;&gt;2")=0, 1, 0), 0)</f>
        <v>0</v>
      </c>
      <c r="AB3666">
        <f>IF(AND(data!G3666=2, COUNTIFS(data!A:A, data!A3666, data!G:G, 2) = data!D3666), 1, 0)</f>
        <v>0</v>
      </c>
      <c r="AC3666" t="str">
        <f>IF(AB3666=1, data!D3666, "0")</f>
        <v>0</v>
      </c>
    </row>
    <row r="3667" spans="1:29" x14ac:dyDescent="0.25">
      <c r="A3667" s="1">
        <v>394051</v>
      </c>
      <c r="B3667">
        <v>1</v>
      </c>
      <c r="C3667" s="1" t="s">
        <v>3688</v>
      </c>
      <c r="D3667">
        <v>1</v>
      </c>
      <c r="E3667">
        <v>5</v>
      </c>
      <c r="F3667">
        <v>26</v>
      </c>
      <c r="G3667">
        <v>1</v>
      </c>
      <c r="H3667">
        <v>42</v>
      </c>
      <c r="I3667">
        <v>2</v>
      </c>
      <c r="J3667">
        <v>1</v>
      </c>
      <c r="K3667">
        <v>2</v>
      </c>
      <c r="L3667">
        <v>21</v>
      </c>
      <c r="M3667">
        <v>3</v>
      </c>
      <c r="N3667">
        <v>1</v>
      </c>
      <c r="O3667">
        <v>5</v>
      </c>
      <c r="P3667">
        <v>1</v>
      </c>
      <c r="Q3667">
        <v>21.114999999999998</v>
      </c>
      <c r="R3667">
        <v>-1</v>
      </c>
      <c r="S3667">
        <v>-2</v>
      </c>
      <c r="T3667">
        <v>170.6</v>
      </c>
      <c r="U3667">
        <v>80.900000000000006</v>
      </c>
      <c r="V3667">
        <v>27.797000000000001</v>
      </c>
      <c r="W3667">
        <v>0.82399999999999995</v>
      </c>
      <c r="X3667">
        <v>-2</v>
      </c>
      <c r="Y3667">
        <v>-2</v>
      </c>
      <c r="Z3667">
        <f>IF(AND(MIN(data!D3667:'data'!K3667, data!M3667:'data'!Y3667)&gt;=0, IF(data!L3667&lt;0, FALSE, data!L3667&lt;=95),COUNTA(data!D3667:'data'!Y3667)=22), 1, 0)</f>
        <v>0</v>
      </c>
      <c r="AA3667">
        <f>IF(data!D3667=3, IF(COUNTIFS(data!A:A, data!A3667, data!G:G, "&lt;&gt;2")=0, 1, 0), 0)</f>
        <v>0</v>
      </c>
      <c r="AB3667">
        <f>IF(AND(data!G3667=2, COUNTIFS(data!A:A, data!A3667, data!G:G, 2) = data!D3667), 1, 0)</f>
        <v>0</v>
      </c>
      <c r="AC3667" t="str">
        <f>IF(AB3667=1, data!D3667, "0")</f>
        <v>0</v>
      </c>
    </row>
    <row r="3668" spans="1:29" x14ac:dyDescent="0.25">
      <c r="A3668" s="1">
        <v>394151</v>
      </c>
      <c r="B3668">
        <v>1</v>
      </c>
      <c r="C3668" s="1" t="s">
        <v>3689</v>
      </c>
      <c r="D3668">
        <v>1</v>
      </c>
      <c r="E3668">
        <v>5</v>
      </c>
      <c r="F3668">
        <v>26</v>
      </c>
      <c r="G3668">
        <v>2</v>
      </c>
      <c r="H3668">
        <v>72</v>
      </c>
      <c r="I3668">
        <v>4</v>
      </c>
      <c r="J3668">
        <v>1</v>
      </c>
      <c r="K3668">
        <v>7</v>
      </c>
      <c r="L3668">
        <v>5</v>
      </c>
      <c r="M3668">
        <v>2</v>
      </c>
      <c r="N3668">
        <v>3</v>
      </c>
      <c r="O3668">
        <v>5</v>
      </c>
      <c r="P3668">
        <v>1</v>
      </c>
      <c r="Q3668">
        <v>2.9000000000000001E-2</v>
      </c>
      <c r="R3668">
        <v>-1</v>
      </c>
      <c r="S3668">
        <v>0</v>
      </c>
      <c r="T3668">
        <v>157.30000000000001</v>
      </c>
      <c r="U3668">
        <v>97.4</v>
      </c>
      <c r="V3668">
        <v>39.363999999999997</v>
      </c>
      <c r="W3668">
        <v>0.97099999999999997</v>
      </c>
      <c r="X3668">
        <v>2</v>
      </c>
      <c r="Y3668">
        <v>1</v>
      </c>
      <c r="Z3668">
        <f>IF(AND(MIN(data!D3668:'data'!K3668, data!M3668:'data'!Y3668)&gt;=0, IF(data!L3668&lt;0, FALSE, data!L3668&lt;=95),COUNTA(data!D3668:'data'!Y3668)=22), 1, 0)</f>
        <v>0</v>
      </c>
      <c r="AA3668">
        <f>IF(data!D3668=3, IF(COUNTIFS(data!A:A, data!A3668, data!G:G, "&lt;&gt;2")=0, 1, 0), 0)</f>
        <v>0</v>
      </c>
      <c r="AB3668">
        <f>IF(AND(data!G3668=2, COUNTIFS(data!A:A, data!A3668, data!G:G, 2) = data!D3668), 1, 0)</f>
        <v>1</v>
      </c>
      <c r="AC3668">
        <f>IF(AB3668=1, data!D3668, "0")</f>
        <v>1</v>
      </c>
    </row>
    <row r="3669" spans="1:29" x14ac:dyDescent="0.25">
      <c r="A3669" s="1">
        <v>394201</v>
      </c>
      <c r="B3669">
        <v>1</v>
      </c>
      <c r="C3669" s="1" t="s">
        <v>3690</v>
      </c>
      <c r="D3669">
        <v>2</v>
      </c>
      <c r="E3669">
        <v>5</v>
      </c>
      <c r="F3669">
        <v>26</v>
      </c>
      <c r="G3669">
        <v>1</v>
      </c>
      <c r="H3669">
        <v>64</v>
      </c>
      <c r="I3669">
        <v>2</v>
      </c>
      <c r="J3669">
        <v>1</v>
      </c>
      <c r="K3669">
        <v>6</v>
      </c>
      <c r="L3669">
        <v>11</v>
      </c>
      <c r="M3669">
        <v>3</v>
      </c>
      <c r="N3669">
        <v>1</v>
      </c>
      <c r="O3669">
        <v>5</v>
      </c>
      <c r="P3669">
        <v>1</v>
      </c>
      <c r="Q3669">
        <v>16.114999999999998</v>
      </c>
      <c r="R3669">
        <v>-1</v>
      </c>
      <c r="S3669">
        <v>0</v>
      </c>
      <c r="T3669">
        <v>187.3</v>
      </c>
      <c r="U3669">
        <v>101.1</v>
      </c>
      <c r="V3669">
        <v>28.818999999999999</v>
      </c>
      <c r="W3669">
        <v>1.014</v>
      </c>
      <c r="X3669">
        <v>-8</v>
      </c>
      <c r="Y3669">
        <v>3</v>
      </c>
      <c r="Z3669">
        <f>IF(AND(MIN(data!D3669:'data'!K3669, data!M3669:'data'!Y3669)&gt;=0, IF(data!L3669&lt;0, FALSE, data!L3669&lt;=95),COUNTA(data!D3669:'data'!Y3669)=22), 1, 0)</f>
        <v>0</v>
      </c>
      <c r="AA3669">
        <f>IF(data!D3669=3, IF(COUNTIFS(data!A:A, data!A3669, data!G:G, "&lt;&gt;2")=0, 1, 0), 0)</f>
        <v>0</v>
      </c>
      <c r="AB3669">
        <f>IF(AND(data!G3669=2, COUNTIFS(data!A:A, data!A3669, data!G:G, 2) = data!D3669), 1, 0)</f>
        <v>0</v>
      </c>
      <c r="AC3669" t="str">
        <f>IF(AB3669=1, data!D3669, "0")</f>
        <v>0</v>
      </c>
    </row>
    <row r="3670" spans="1:29" x14ac:dyDescent="0.25">
      <c r="A3670" s="1">
        <v>394201</v>
      </c>
      <c r="B3670">
        <v>2</v>
      </c>
      <c r="C3670" s="1" t="s">
        <v>3691</v>
      </c>
      <c r="D3670">
        <v>2</v>
      </c>
      <c r="E3670">
        <v>5</v>
      </c>
      <c r="F3670">
        <v>26</v>
      </c>
      <c r="G3670">
        <v>2</v>
      </c>
      <c r="H3670">
        <v>58</v>
      </c>
      <c r="I3670">
        <v>2</v>
      </c>
      <c r="J3670">
        <v>1</v>
      </c>
      <c r="K3670">
        <v>4</v>
      </c>
      <c r="L3670">
        <v>11</v>
      </c>
      <c r="M3670">
        <v>2</v>
      </c>
      <c r="N3670">
        <v>1</v>
      </c>
      <c r="O3670">
        <v>5</v>
      </c>
      <c r="P3670">
        <v>1</v>
      </c>
      <c r="Q3670">
        <v>16.114999999999998</v>
      </c>
      <c r="R3670">
        <v>-1</v>
      </c>
      <c r="S3670">
        <v>0</v>
      </c>
      <c r="T3670">
        <v>169.7</v>
      </c>
      <c r="U3670">
        <v>74.400000000000006</v>
      </c>
      <c r="V3670">
        <v>25.835000000000001</v>
      </c>
      <c r="W3670">
        <v>0.84099999999999997</v>
      </c>
      <c r="X3670">
        <v>1</v>
      </c>
      <c r="Y3670">
        <v>1</v>
      </c>
      <c r="Z3670">
        <f>IF(AND(MIN(data!D3670:'data'!K3670, data!M3670:'data'!Y3670)&gt;=0, IF(data!L3670&lt;0, FALSE, data!L3670&lt;=95),COUNTA(data!D3670:'data'!Y3670)=22), 1, 0)</f>
        <v>0</v>
      </c>
      <c r="AA3670">
        <f>IF(data!D3670=3, IF(COUNTIFS(data!A:A, data!A3670, data!G:G, "&lt;&gt;2")=0, 1, 0), 0)</f>
        <v>0</v>
      </c>
      <c r="AB3670">
        <f>IF(AND(data!G3670=2, COUNTIFS(data!A:A, data!A3670, data!G:G, 2) = data!D3670), 1, 0)</f>
        <v>0</v>
      </c>
      <c r="AC3670" t="str">
        <f>IF(AB3670=1, data!D3670, "0")</f>
        <v>0</v>
      </c>
    </row>
    <row r="3671" spans="1:29" x14ac:dyDescent="0.25">
      <c r="A3671" s="1">
        <v>394251</v>
      </c>
      <c r="B3671">
        <v>1</v>
      </c>
      <c r="C3671" s="1" t="s">
        <v>3692</v>
      </c>
      <c r="D3671">
        <v>1</v>
      </c>
      <c r="E3671">
        <v>5</v>
      </c>
      <c r="F3671">
        <v>26</v>
      </c>
      <c r="G3671">
        <v>1</v>
      </c>
      <c r="H3671">
        <v>47</v>
      </c>
      <c r="I3671">
        <v>1</v>
      </c>
      <c r="J3671">
        <v>1</v>
      </c>
      <c r="K3671">
        <v>4</v>
      </c>
      <c r="L3671">
        <v>10</v>
      </c>
      <c r="M3671">
        <v>2</v>
      </c>
      <c r="N3671">
        <v>3</v>
      </c>
      <c r="O3671">
        <v>5</v>
      </c>
      <c r="P3671">
        <v>1</v>
      </c>
      <c r="Q3671">
        <v>24.23</v>
      </c>
      <c r="R3671">
        <v>-1</v>
      </c>
      <c r="S3671">
        <v>2</v>
      </c>
      <c r="T3671">
        <v>176.1</v>
      </c>
      <c r="U3671">
        <v>88.8</v>
      </c>
      <c r="V3671">
        <v>28.635000000000002</v>
      </c>
      <c r="W3671">
        <v>0.92100000000000004</v>
      </c>
      <c r="X3671">
        <v>1</v>
      </c>
      <c r="Y3671">
        <v>3</v>
      </c>
      <c r="Z3671">
        <f>IF(AND(MIN(data!D3671:'data'!K3671, data!M3671:'data'!Y3671)&gt;=0, IF(data!L3671&lt;0, FALSE, data!L3671&lt;=95),COUNTA(data!D3671:'data'!Y3671)=22), 1, 0)</f>
        <v>0</v>
      </c>
      <c r="AA3671">
        <f>IF(data!D3671=3, IF(COUNTIFS(data!A:A, data!A3671, data!G:G, "&lt;&gt;2")=0, 1, 0), 0)</f>
        <v>0</v>
      </c>
      <c r="AB3671">
        <f>IF(AND(data!G3671=2, COUNTIFS(data!A:A, data!A3671, data!G:G, 2) = data!D3671), 1, 0)</f>
        <v>0</v>
      </c>
      <c r="AC3671" t="str">
        <f>IF(AB3671=1, data!D3671, "0")</f>
        <v>0</v>
      </c>
    </row>
    <row r="3672" spans="1:29" x14ac:dyDescent="0.25">
      <c r="A3672" s="1">
        <v>394272</v>
      </c>
      <c r="B3672">
        <v>1</v>
      </c>
      <c r="C3672" s="1" t="s">
        <v>3693</v>
      </c>
      <c r="D3672">
        <v>2</v>
      </c>
      <c r="E3672">
        <v>5</v>
      </c>
      <c r="F3672">
        <v>26</v>
      </c>
      <c r="G3672">
        <v>1</v>
      </c>
      <c r="H3672">
        <v>37</v>
      </c>
      <c r="I3672">
        <v>6</v>
      </c>
      <c r="J3672">
        <v>1</v>
      </c>
      <c r="K3672">
        <v>2</v>
      </c>
      <c r="L3672">
        <v>10</v>
      </c>
      <c r="M3672">
        <v>2</v>
      </c>
      <c r="N3672">
        <v>4</v>
      </c>
      <c r="O3672">
        <v>1</v>
      </c>
      <c r="P3672">
        <v>1</v>
      </c>
      <c r="Q3672">
        <v>28.558</v>
      </c>
      <c r="R3672">
        <v>-1</v>
      </c>
      <c r="S3672">
        <v>1</v>
      </c>
      <c r="T3672">
        <v>181.4</v>
      </c>
      <c r="U3672">
        <v>97.2</v>
      </c>
      <c r="V3672">
        <v>29.539000000000001</v>
      </c>
      <c r="W3672">
        <v>0.89900000000000002</v>
      </c>
      <c r="X3672">
        <v>2</v>
      </c>
      <c r="Y3672">
        <v>1</v>
      </c>
      <c r="Z3672">
        <f>IF(AND(MIN(data!D3672:'data'!K3672, data!M3672:'data'!Y3672)&gt;=0, IF(data!L3672&lt;0, FALSE, data!L3672&lt;=95),COUNTA(data!D3672:'data'!Y3672)=22), 1, 0)</f>
        <v>0</v>
      </c>
      <c r="AA3672">
        <f>IF(data!D3672=3, IF(COUNTIFS(data!A:A, data!A3672, data!G:G, "&lt;&gt;2")=0, 1, 0), 0)</f>
        <v>0</v>
      </c>
      <c r="AB3672">
        <f>IF(AND(data!G3672=2, COUNTIFS(data!A:A, data!A3672, data!G:G, 2) = data!D3672), 1, 0)</f>
        <v>0</v>
      </c>
      <c r="AC3672" t="str">
        <f>IF(AB3672=1, data!D3672, "0")</f>
        <v>0</v>
      </c>
    </row>
    <row r="3673" spans="1:29" x14ac:dyDescent="0.25">
      <c r="A3673" s="1">
        <v>394272</v>
      </c>
      <c r="B3673">
        <v>2</v>
      </c>
      <c r="C3673" s="1" t="s">
        <v>3694</v>
      </c>
      <c r="D3673">
        <v>2</v>
      </c>
      <c r="E3673">
        <v>5</v>
      </c>
      <c r="F3673">
        <v>26</v>
      </c>
      <c r="G3673">
        <v>2</v>
      </c>
      <c r="H3673">
        <v>22</v>
      </c>
      <c r="I3673">
        <v>6</v>
      </c>
      <c r="J3673">
        <v>1</v>
      </c>
      <c r="K3673">
        <v>2</v>
      </c>
      <c r="L3673">
        <v>10</v>
      </c>
      <c r="M3673">
        <v>2</v>
      </c>
      <c r="N3673">
        <v>4</v>
      </c>
      <c r="O3673">
        <v>1</v>
      </c>
      <c r="P3673">
        <v>1</v>
      </c>
      <c r="Q3673">
        <v>1.3839999999999999</v>
      </c>
      <c r="R3673">
        <v>4</v>
      </c>
      <c r="S3673">
        <v>0</v>
      </c>
      <c r="T3673">
        <v>163.19999999999999</v>
      </c>
      <c r="U3673">
        <v>53.8</v>
      </c>
      <c r="V3673">
        <v>20.2</v>
      </c>
      <c r="W3673">
        <v>0.76</v>
      </c>
      <c r="X3673">
        <v>1</v>
      </c>
      <c r="Y3673">
        <v>3</v>
      </c>
      <c r="Z3673">
        <f>IF(AND(MIN(data!D3673:'data'!K3673, data!M3673:'data'!Y3673)&gt;=0, IF(data!L3673&lt;0, FALSE, data!L3673&lt;=95),COUNTA(data!D3673:'data'!Y3673)=22), 1, 0)</f>
        <v>1</v>
      </c>
      <c r="AA3673">
        <f>IF(data!D3673=3, IF(COUNTIFS(data!A:A, data!A3673, data!G:G, "&lt;&gt;2")=0, 1, 0), 0)</f>
        <v>0</v>
      </c>
      <c r="AB3673">
        <f>IF(AND(data!G3673=2, COUNTIFS(data!A:A, data!A3673, data!G:G, 2) = data!D3673), 1, 0)</f>
        <v>0</v>
      </c>
      <c r="AC3673" t="str">
        <f>IF(AB3673=1, data!D3673, "0")</f>
        <v>0</v>
      </c>
    </row>
    <row r="3674" spans="1:29" x14ac:dyDescent="0.25">
      <c r="A3674" s="1">
        <v>394341</v>
      </c>
      <c r="B3674">
        <v>1</v>
      </c>
      <c r="C3674" s="1" t="s">
        <v>3695</v>
      </c>
      <c r="D3674">
        <v>2</v>
      </c>
      <c r="E3674">
        <v>5</v>
      </c>
      <c r="F3674">
        <v>26</v>
      </c>
      <c r="G3674">
        <v>1</v>
      </c>
      <c r="H3674">
        <v>41</v>
      </c>
      <c r="I3674">
        <v>3</v>
      </c>
      <c r="J3674">
        <v>1</v>
      </c>
      <c r="K3674">
        <v>7</v>
      </c>
      <c r="L3674">
        <v>14</v>
      </c>
      <c r="M3674">
        <v>1</v>
      </c>
      <c r="N3674">
        <v>4</v>
      </c>
      <c r="O3674">
        <v>2</v>
      </c>
      <c r="P3674">
        <v>1</v>
      </c>
      <c r="Q3674">
        <v>25.875</v>
      </c>
      <c r="R3674">
        <v>-1</v>
      </c>
      <c r="S3674">
        <v>0</v>
      </c>
      <c r="T3674">
        <v>182</v>
      </c>
      <c r="U3674">
        <v>91.1</v>
      </c>
      <c r="V3674">
        <v>27.503</v>
      </c>
      <c r="W3674">
        <v>0.88900000000000001</v>
      </c>
      <c r="X3674">
        <v>1</v>
      </c>
      <c r="Y3674">
        <v>3</v>
      </c>
      <c r="Z3674">
        <f>IF(AND(MIN(data!D3674:'data'!K3674, data!M3674:'data'!Y3674)&gt;=0, IF(data!L3674&lt;0, FALSE, data!L3674&lt;=95),COUNTA(data!D3674:'data'!Y3674)=22), 1, 0)</f>
        <v>0</v>
      </c>
      <c r="AA3674">
        <f>IF(data!D3674=3, IF(COUNTIFS(data!A:A, data!A3674, data!G:G, "&lt;&gt;2")=0, 1, 0), 0)</f>
        <v>0</v>
      </c>
      <c r="AB3674">
        <f>IF(AND(data!G3674=2, COUNTIFS(data!A:A, data!A3674, data!G:G, 2) = data!D3674), 1, 0)</f>
        <v>0</v>
      </c>
      <c r="AC3674" t="str">
        <f>IF(AB3674=1, data!D3674, "0")</f>
        <v>0</v>
      </c>
    </row>
    <row r="3675" spans="1:29" x14ac:dyDescent="0.25">
      <c r="A3675" s="1">
        <v>394341</v>
      </c>
      <c r="B3675">
        <v>2</v>
      </c>
      <c r="C3675" s="1" t="s">
        <v>3696</v>
      </c>
      <c r="D3675">
        <v>2</v>
      </c>
      <c r="E3675">
        <v>5</v>
      </c>
      <c r="F3675">
        <v>26</v>
      </c>
      <c r="G3675">
        <v>1</v>
      </c>
      <c r="H3675">
        <v>16</v>
      </c>
      <c r="I3675">
        <v>1</v>
      </c>
      <c r="J3675">
        <v>1</v>
      </c>
      <c r="K3675">
        <v>4</v>
      </c>
      <c r="L3675">
        <v>14</v>
      </c>
      <c r="M3675">
        <v>1</v>
      </c>
      <c r="N3675">
        <v>1</v>
      </c>
      <c r="O3675">
        <v>5</v>
      </c>
      <c r="P3675">
        <v>1</v>
      </c>
      <c r="Q3675">
        <v>-9</v>
      </c>
      <c r="R3675">
        <v>4</v>
      </c>
      <c r="S3675">
        <v>0</v>
      </c>
      <c r="T3675">
        <v>184.3</v>
      </c>
      <c r="U3675">
        <v>89.9</v>
      </c>
      <c r="V3675">
        <v>26.466999999999999</v>
      </c>
      <c r="W3675">
        <v>0.86</v>
      </c>
      <c r="X3675">
        <v>1</v>
      </c>
      <c r="Y3675">
        <v>3</v>
      </c>
      <c r="Z3675">
        <f>IF(AND(MIN(data!D3675:'data'!K3675, data!M3675:'data'!Y3675)&gt;=0, IF(data!L3675&lt;0, FALSE, data!L3675&lt;=95),COUNTA(data!D3675:'data'!Y3675)=22), 1, 0)</f>
        <v>0</v>
      </c>
      <c r="AA3675">
        <f>IF(data!D3675=3, IF(COUNTIFS(data!A:A, data!A3675, data!G:G, "&lt;&gt;2")=0, 1, 0), 0)</f>
        <v>0</v>
      </c>
      <c r="AB3675">
        <f>IF(AND(data!G3675=2, COUNTIFS(data!A:A, data!A3675, data!G:G, 2) = data!D3675), 1, 0)</f>
        <v>0</v>
      </c>
      <c r="AC3675" t="str">
        <f>IF(AB3675=1, data!D3675, "0")</f>
        <v>0</v>
      </c>
    </row>
    <row r="3676" spans="1:29" x14ac:dyDescent="0.25">
      <c r="A3676" s="1">
        <v>394351</v>
      </c>
      <c r="B3676">
        <v>1</v>
      </c>
      <c r="C3676" s="1" t="s">
        <v>3697</v>
      </c>
      <c r="D3676">
        <v>2</v>
      </c>
      <c r="E3676">
        <v>5</v>
      </c>
      <c r="F3676">
        <v>26</v>
      </c>
      <c r="G3676">
        <v>1</v>
      </c>
      <c r="H3676">
        <v>54</v>
      </c>
      <c r="I3676">
        <v>2</v>
      </c>
      <c r="J3676">
        <v>1</v>
      </c>
      <c r="K3676">
        <v>1</v>
      </c>
      <c r="L3676">
        <v>24</v>
      </c>
      <c r="M3676">
        <v>1</v>
      </c>
      <c r="N3676">
        <v>1</v>
      </c>
      <c r="O3676">
        <v>5</v>
      </c>
      <c r="P3676">
        <v>1</v>
      </c>
      <c r="Q3676">
        <v>5.2210000000000001</v>
      </c>
      <c r="R3676">
        <v>-1</v>
      </c>
      <c r="S3676">
        <v>7</v>
      </c>
      <c r="T3676">
        <v>170.8</v>
      </c>
      <c r="U3676">
        <v>73.8</v>
      </c>
      <c r="V3676">
        <v>25.297999999999998</v>
      </c>
      <c r="W3676">
        <v>1.0209999999999999</v>
      </c>
      <c r="X3676">
        <v>1</v>
      </c>
      <c r="Y3676">
        <v>1</v>
      </c>
      <c r="Z3676">
        <f>IF(AND(MIN(data!D3676:'data'!K3676, data!M3676:'data'!Y3676)&gt;=0, IF(data!L3676&lt;0, FALSE, data!L3676&lt;=95),COUNTA(data!D3676:'data'!Y3676)=22), 1, 0)</f>
        <v>0</v>
      </c>
      <c r="AA3676">
        <f>IF(data!D3676=3, IF(COUNTIFS(data!A:A, data!A3676, data!G:G, "&lt;&gt;2")=0, 1, 0), 0)</f>
        <v>0</v>
      </c>
      <c r="AB3676">
        <f>IF(AND(data!G3676=2, COUNTIFS(data!A:A, data!A3676, data!G:G, 2) = data!D3676), 1, 0)</f>
        <v>0</v>
      </c>
      <c r="AC3676" t="str">
        <f>IF(AB3676=1, data!D3676, "0")</f>
        <v>0</v>
      </c>
    </row>
    <row r="3677" spans="1:29" x14ac:dyDescent="0.25">
      <c r="A3677" s="1">
        <v>394351</v>
      </c>
      <c r="B3677">
        <v>2</v>
      </c>
      <c r="C3677" s="1" t="s">
        <v>3698</v>
      </c>
      <c r="D3677">
        <v>2</v>
      </c>
      <c r="E3677">
        <v>5</v>
      </c>
      <c r="F3677">
        <v>26</v>
      </c>
      <c r="G3677">
        <v>2</v>
      </c>
      <c r="H3677">
        <v>49</v>
      </c>
      <c r="I3677">
        <v>2</v>
      </c>
      <c r="J3677">
        <v>1</v>
      </c>
      <c r="K3677">
        <v>1</v>
      </c>
      <c r="L3677">
        <v>24</v>
      </c>
      <c r="M3677">
        <v>1</v>
      </c>
      <c r="N3677">
        <v>1</v>
      </c>
      <c r="O3677">
        <v>5</v>
      </c>
      <c r="P3677">
        <v>1</v>
      </c>
      <c r="Q3677">
        <v>1.702</v>
      </c>
      <c r="R3677">
        <v>-1</v>
      </c>
      <c r="S3677">
        <v>-9</v>
      </c>
      <c r="T3677">
        <v>154.1</v>
      </c>
      <c r="U3677">
        <v>52.3</v>
      </c>
      <c r="V3677">
        <v>22.024000000000001</v>
      </c>
      <c r="W3677">
        <v>0.79100000000000004</v>
      </c>
      <c r="X3677">
        <v>1</v>
      </c>
      <c r="Y3677">
        <v>3</v>
      </c>
      <c r="Z3677">
        <f>IF(AND(MIN(data!D3677:'data'!K3677, data!M3677:'data'!Y3677)&gt;=0, IF(data!L3677&lt;0, FALSE, data!L3677&lt;=95),COUNTA(data!D3677:'data'!Y3677)=22), 1, 0)</f>
        <v>0</v>
      </c>
      <c r="AA3677">
        <f>IF(data!D3677=3, IF(COUNTIFS(data!A:A, data!A3677, data!G:G, "&lt;&gt;2")=0, 1, 0), 0)</f>
        <v>0</v>
      </c>
      <c r="AB3677">
        <f>IF(AND(data!G3677=2, COUNTIFS(data!A:A, data!A3677, data!G:G, 2) = data!D3677), 1, 0)</f>
        <v>0</v>
      </c>
      <c r="AC3677" t="str">
        <f>IF(AB3677=1, data!D3677, "0")</f>
        <v>0</v>
      </c>
    </row>
    <row r="3678" spans="1:29" x14ac:dyDescent="0.25">
      <c r="A3678" s="1">
        <v>395151</v>
      </c>
      <c r="B3678">
        <v>1</v>
      </c>
      <c r="C3678" s="1" t="s">
        <v>3699</v>
      </c>
      <c r="D3678">
        <v>3</v>
      </c>
      <c r="E3678">
        <v>8</v>
      </c>
      <c r="F3678">
        <v>18</v>
      </c>
      <c r="G3678">
        <v>1</v>
      </c>
      <c r="H3678">
        <v>39</v>
      </c>
      <c r="I3678">
        <v>2</v>
      </c>
      <c r="J3678">
        <v>1</v>
      </c>
      <c r="K3678">
        <v>4</v>
      </c>
      <c r="L3678">
        <v>24</v>
      </c>
      <c r="M3678">
        <v>1</v>
      </c>
      <c r="N3678">
        <v>1</v>
      </c>
      <c r="O3678">
        <v>5</v>
      </c>
      <c r="P3678">
        <v>1</v>
      </c>
      <c r="Q3678">
        <v>29.788</v>
      </c>
      <c r="R3678">
        <v>-1</v>
      </c>
      <c r="S3678">
        <v>0</v>
      </c>
      <c r="T3678">
        <v>185</v>
      </c>
      <c r="U3678">
        <v>93.3</v>
      </c>
      <c r="V3678">
        <v>27.260999999999999</v>
      </c>
      <c r="W3678">
        <v>0.95699999999999996</v>
      </c>
      <c r="X3678">
        <v>2</v>
      </c>
      <c r="Y3678">
        <v>1</v>
      </c>
      <c r="Z3678">
        <f>IF(AND(MIN(data!D3678:'data'!K3678, data!M3678:'data'!Y3678)&gt;=0, IF(data!L3678&lt;0, FALSE, data!L3678&lt;=95),COUNTA(data!D3678:'data'!Y3678)=22), 1, 0)</f>
        <v>0</v>
      </c>
      <c r="AA3678">
        <f>IF(data!D3678=3, IF(COUNTIFS(data!A:A, data!A3678, data!G:G, "&lt;&gt;2")=0, 1, 0), 0)</f>
        <v>0</v>
      </c>
      <c r="AB3678">
        <f>IF(AND(data!G3678=2, COUNTIFS(data!A:A, data!A3678, data!G:G, 2) = data!D3678), 1, 0)</f>
        <v>0</v>
      </c>
      <c r="AC3678" t="str">
        <f>IF(AB3678=1, data!D3678, "0")</f>
        <v>0</v>
      </c>
    </row>
    <row r="3679" spans="1:29" x14ac:dyDescent="0.25">
      <c r="A3679" s="1">
        <v>395151</v>
      </c>
      <c r="B3679">
        <v>2</v>
      </c>
      <c r="C3679" s="1" t="s">
        <v>3700</v>
      </c>
      <c r="D3679">
        <v>3</v>
      </c>
      <c r="E3679">
        <v>8</v>
      </c>
      <c r="F3679">
        <v>18</v>
      </c>
      <c r="G3679">
        <v>2</v>
      </c>
      <c r="H3679">
        <v>41</v>
      </c>
      <c r="I3679">
        <v>2</v>
      </c>
      <c r="J3679">
        <v>1</v>
      </c>
      <c r="K3679">
        <v>4</v>
      </c>
      <c r="L3679">
        <v>24</v>
      </c>
      <c r="M3679">
        <v>3</v>
      </c>
      <c r="N3679">
        <v>3</v>
      </c>
      <c r="O3679">
        <v>5</v>
      </c>
      <c r="P3679">
        <v>1</v>
      </c>
      <c r="Q3679">
        <v>9.0579999999999998</v>
      </c>
      <c r="R3679">
        <v>-1</v>
      </c>
      <c r="S3679">
        <v>1</v>
      </c>
      <c r="T3679">
        <v>160.6</v>
      </c>
      <c r="U3679">
        <v>77.7</v>
      </c>
      <c r="V3679">
        <v>30.125</v>
      </c>
      <c r="W3679">
        <v>0.84299999999999997</v>
      </c>
      <c r="X3679">
        <v>2</v>
      </c>
      <c r="Y3679">
        <v>1</v>
      </c>
      <c r="Z3679">
        <f>IF(AND(MIN(data!D3679:'data'!K3679, data!M3679:'data'!Y3679)&gt;=0, IF(data!L3679&lt;0, FALSE, data!L3679&lt;=95),COUNTA(data!D3679:'data'!Y3679)=22), 1, 0)</f>
        <v>0</v>
      </c>
      <c r="AA3679">
        <f>IF(data!D3679=3, IF(COUNTIFS(data!A:A, data!A3679, data!G:G, "&lt;&gt;2")=0, 1, 0), 0)</f>
        <v>0</v>
      </c>
      <c r="AB3679">
        <f>IF(AND(data!G3679=2, COUNTIFS(data!A:A, data!A3679, data!G:G, 2) = data!D3679), 1, 0)</f>
        <v>0</v>
      </c>
      <c r="AC3679" t="str">
        <f>IF(AB3679=1, data!D3679, "0")</f>
        <v>0</v>
      </c>
    </row>
    <row r="3680" spans="1:29" x14ac:dyDescent="0.25">
      <c r="A3680" s="1">
        <v>395151</v>
      </c>
      <c r="B3680">
        <v>3</v>
      </c>
      <c r="C3680" s="1" t="s">
        <v>3701</v>
      </c>
      <c r="D3680">
        <v>3</v>
      </c>
      <c r="E3680">
        <v>8</v>
      </c>
      <c r="F3680">
        <v>18</v>
      </c>
      <c r="G3680">
        <v>2</v>
      </c>
      <c r="H3680">
        <v>19</v>
      </c>
      <c r="I3680">
        <v>1</v>
      </c>
      <c r="J3680">
        <v>1</v>
      </c>
      <c r="K3680">
        <v>4</v>
      </c>
      <c r="L3680">
        <v>24</v>
      </c>
      <c r="M3680">
        <v>2</v>
      </c>
      <c r="N3680">
        <v>4</v>
      </c>
      <c r="O3680">
        <v>1</v>
      </c>
      <c r="P3680">
        <v>1</v>
      </c>
      <c r="Q3680">
        <v>16.75</v>
      </c>
      <c r="R3680">
        <v>4</v>
      </c>
      <c r="S3680">
        <v>0</v>
      </c>
      <c r="T3680">
        <v>165.3</v>
      </c>
      <c r="U3680">
        <v>54.8</v>
      </c>
      <c r="V3680">
        <v>20.056000000000001</v>
      </c>
      <c r="W3680">
        <v>0.73699999999999999</v>
      </c>
      <c r="X3680">
        <v>1</v>
      </c>
      <c r="Y3680">
        <v>3</v>
      </c>
      <c r="Z3680">
        <f>IF(AND(MIN(data!D3680:'data'!K3680, data!M3680:'data'!Y3680)&gt;=0, IF(data!L3680&lt;0, FALSE, data!L3680&lt;=95),COUNTA(data!D3680:'data'!Y3680)=22), 1, 0)</f>
        <v>1</v>
      </c>
      <c r="AA3680">
        <f>IF(data!D3680=3, IF(COUNTIFS(data!A:A, data!A3680, data!G:G, "&lt;&gt;2")=0, 1, 0), 0)</f>
        <v>0</v>
      </c>
      <c r="AB3680">
        <f>IF(AND(data!G3680=2, COUNTIFS(data!A:A, data!A3680, data!G:G, 2) = data!D3680), 1, 0)</f>
        <v>0</v>
      </c>
      <c r="AC3680" t="str">
        <f>IF(AB3680=1, data!D3680, "0")</f>
        <v>0</v>
      </c>
    </row>
    <row r="3681" spans="1:29" x14ac:dyDescent="0.25">
      <c r="A3681" s="1">
        <v>395201</v>
      </c>
      <c r="B3681">
        <v>1</v>
      </c>
      <c r="C3681" s="1" t="s">
        <v>3702</v>
      </c>
      <c r="D3681">
        <v>1</v>
      </c>
      <c r="E3681">
        <v>8</v>
      </c>
      <c r="F3681">
        <v>18</v>
      </c>
      <c r="G3681">
        <v>1</v>
      </c>
      <c r="H3681">
        <v>67</v>
      </c>
      <c r="I3681">
        <v>5</v>
      </c>
      <c r="J3681">
        <v>1</v>
      </c>
      <c r="K3681">
        <v>7</v>
      </c>
      <c r="L3681">
        <v>7</v>
      </c>
      <c r="M3681">
        <v>1</v>
      </c>
      <c r="N3681">
        <v>1</v>
      </c>
      <c r="O3681">
        <v>5</v>
      </c>
      <c r="P3681">
        <v>1</v>
      </c>
      <c r="Q3681">
        <v>9.2029999999999994</v>
      </c>
      <c r="R3681">
        <v>-1</v>
      </c>
      <c r="S3681">
        <v>0</v>
      </c>
      <c r="T3681">
        <v>174.8</v>
      </c>
      <c r="U3681">
        <v>88.6</v>
      </c>
      <c r="V3681">
        <v>28.997</v>
      </c>
      <c r="W3681">
        <v>0.94899999999999995</v>
      </c>
      <c r="X3681">
        <v>2</v>
      </c>
      <c r="Y3681">
        <v>1</v>
      </c>
      <c r="Z3681">
        <f>IF(AND(MIN(data!D3681:'data'!K3681, data!M3681:'data'!Y3681)&gt;=0, IF(data!L3681&lt;0, FALSE, data!L3681&lt;=95),COUNTA(data!D3681:'data'!Y3681)=22), 1, 0)</f>
        <v>0</v>
      </c>
      <c r="AA3681">
        <f>IF(data!D3681=3, IF(COUNTIFS(data!A:A, data!A3681, data!G:G, "&lt;&gt;2")=0, 1, 0), 0)</f>
        <v>0</v>
      </c>
      <c r="AB3681">
        <f>IF(AND(data!G3681=2, COUNTIFS(data!A:A, data!A3681, data!G:G, 2) = data!D3681), 1, 0)</f>
        <v>0</v>
      </c>
      <c r="AC3681" t="str">
        <f>IF(AB3681=1, data!D3681, "0")</f>
        <v>0</v>
      </c>
    </row>
    <row r="3682" spans="1:29" x14ac:dyDescent="0.25">
      <c r="A3682" s="1">
        <v>395251</v>
      </c>
      <c r="B3682">
        <v>1</v>
      </c>
      <c r="C3682" s="1" t="s">
        <v>3703</v>
      </c>
      <c r="D3682">
        <v>2</v>
      </c>
      <c r="E3682">
        <v>8</v>
      </c>
      <c r="F3682">
        <v>18</v>
      </c>
      <c r="G3682">
        <v>2</v>
      </c>
      <c r="H3682">
        <v>70</v>
      </c>
      <c r="I3682">
        <v>2</v>
      </c>
      <c r="J3682">
        <v>1</v>
      </c>
      <c r="K3682">
        <v>2</v>
      </c>
      <c r="L3682">
        <v>96</v>
      </c>
      <c r="M3682">
        <v>3</v>
      </c>
      <c r="N3682">
        <v>1</v>
      </c>
      <c r="O3682">
        <v>5</v>
      </c>
      <c r="P3682">
        <v>1</v>
      </c>
      <c r="Q3682">
        <v>1.875</v>
      </c>
      <c r="R3682">
        <v>-1</v>
      </c>
      <c r="S3682">
        <v>0</v>
      </c>
      <c r="T3682">
        <v>-1</v>
      </c>
      <c r="U3682">
        <v>-1</v>
      </c>
      <c r="V3682">
        <v>-1</v>
      </c>
      <c r="W3682">
        <v>0.79500000000000004</v>
      </c>
      <c r="X3682">
        <v>2</v>
      </c>
      <c r="Y3682">
        <v>3</v>
      </c>
      <c r="Z3682">
        <f>IF(AND(MIN(data!D3682:'data'!K3682, data!M3682:'data'!Y3682)&gt;=0, IF(data!L3682&lt;0, FALSE, data!L3682&lt;=95),COUNTA(data!D3682:'data'!Y3682)=22), 1, 0)</f>
        <v>0</v>
      </c>
      <c r="AA3682">
        <f>IF(data!D3682=3, IF(COUNTIFS(data!A:A, data!A3682, data!G:G, "&lt;&gt;2")=0, 1, 0), 0)</f>
        <v>0</v>
      </c>
      <c r="AB3682">
        <f>IF(AND(data!G3682=2, COUNTIFS(data!A:A, data!A3682, data!G:G, 2) = data!D3682), 1, 0)</f>
        <v>0</v>
      </c>
      <c r="AC3682" t="str">
        <f>IF(AB3682=1, data!D3682, "0")</f>
        <v>0</v>
      </c>
    </row>
    <row r="3683" spans="1:29" x14ac:dyDescent="0.25">
      <c r="A3683" s="1">
        <v>395251</v>
      </c>
      <c r="B3683">
        <v>2</v>
      </c>
      <c r="C3683" s="1" t="s">
        <v>3704</v>
      </c>
      <c r="D3683">
        <v>2</v>
      </c>
      <c r="E3683">
        <v>8</v>
      </c>
      <c r="F3683">
        <v>18</v>
      </c>
      <c r="G3683">
        <v>1</v>
      </c>
      <c r="H3683">
        <v>79</v>
      </c>
      <c r="I3683">
        <v>2</v>
      </c>
      <c r="J3683">
        <v>1</v>
      </c>
      <c r="K3683">
        <v>4</v>
      </c>
      <c r="L3683">
        <v>96</v>
      </c>
      <c r="M3683">
        <v>3</v>
      </c>
      <c r="N3683">
        <v>1</v>
      </c>
      <c r="O3683">
        <v>5</v>
      </c>
      <c r="P3683">
        <v>1</v>
      </c>
      <c r="Q3683">
        <v>0.54800000000000004</v>
      </c>
      <c r="R3683">
        <v>-1</v>
      </c>
      <c r="S3683">
        <v>6</v>
      </c>
      <c r="T3683">
        <v>-1</v>
      </c>
      <c r="U3683">
        <v>81.3</v>
      </c>
      <c r="V3683">
        <v>-1</v>
      </c>
      <c r="W3683">
        <v>0.92800000000000005</v>
      </c>
      <c r="X3683">
        <v>1</v>
      </c>
      <c r="Y3683">
        <v>3</v>
      </c>
      <c r="Z3683">
        <f>IF(AND(MIN(data!D3683:'data'!K3683, data!M3683:'data'!Y3683)&gt;=0, IF(data!L3683&lt;0, FALSE, data!L3683&lt;=95),COUNTA(data!D3683:'data'!Y3683)=22), 1, 0)</f>
        <v>0</v>
      </c>
      <c r="AA3683">
        <f>IF(data!D3683=3, IF(COUNTIFS(data!A:A, data!A3683, data!G:G, "&lt;&gt;2")=0, 1, 0), 0)</f>
        <v>0</v>
      </c>
      <c r="AB3683">
        <f>IF(AND(data!G3683=2, COUNTIFS(data!A:A, data!A3683, data!G:G, 2) = data!D3683), 1, 0)</f>
        <v>0</v>
      </c>
      <c r="AC3683" t="str">
        <f>IF(AB3683=1, data!D3683, "0")</f>
        <v>0</v>
      </c>
    </row>
    <row r="3684" spans="1:29" x14ac:dyDescent="0.25">
      <c r="A3684" s="1">
        <v>395271</v>
      </c>
      <c r="B3684">
        <v>1</v>
      </c>
      <c r="C3684" s="1" t="s">
        <v>3705</v>
      </c>
      <c r="D3684">
        <v>1</v>
      </c>
      <c r="E3684">
        <v>8</v>
      </c>
      <c r="F3684">
        <v>18</v>
      </c>
      <c r="G3684">
        <v>1</v>
      </c>
      <c r="H3684">
        <v>57</v>
      </c>
      <c r="I3684">
        <v>2</v>
      </c>
      <c r="J3684">
        <v>1</v>
      </c>
      <c r="K3684">
        <v>3</v>
      </c>
      <c r="L3684">
        <v>26</v>
      </c>
      <c r="M3684">
        <v>3</v>
      </c>
      <c r="N3684">
        <v>4</v>
      </c>
      <c r="O3684">
        <v>1</v>
      </c>
      <c r="P3684">
        <v>2</v>
      </c>
      <c r="Q3684">
        <v>0</v>
      </c>
      <c r="R3684">
        <v>-1</v>
      </c>
      <c r="S3684">
        <v>0</v>
      </c>
      <c r="T3684">
        <v>165.4</v>
      </c>
      <c r="U3684">
        <v>79.099999999999994</v>
      </c>
      <c r="V3684">
        <v>28.914000000000001</v>
      </c>
      <c r="W3684">
        <v>-1</v>
      </c>
      <c r="X3684">
        <v>1</v>
      </c>
      <c r="Y3684">
        <v>3</v>
      </c>
      <c r="Z3684">
        <f>IF(AND(MIN(data!D3684:'data'!K3684, data!M3684:'data'!Y3684)&gt;=0, IF(data!L3684&lt;0, FALSE, data!L3684&lt;=95),COUNTA(data!D3684:'data'!Y3684)=22), 1, 0)</f>
        <v>0</v>
      </c>
      <c r="AA3684">
        <f>IF(data!D3684=3, IF(COUNTIFS(data!A:A, data!A3684, data!G:G, "&lt;&gt;2")=0, 1, 0), 0)</f>
        <v>0</v>
      </c>
      <c r="AB3684">
        <f>IF(AND(data!G3684=2, COUNTIFS(data!A:A, data!A3684, data!G:G, 2) = data!D3684), 1, 0)</f>
        <v>0</v>
      </c>
      <c r="AC3684" t="str">
        <f>IF(AB3684=1, data!D3684, "0")</f>
        <v>0</v>
      </c>
    </row>
    <row r="3685" spans="1:29" x14ac:dyDescent="0.25">
      <c r="A3685" s="1">
        <v>395371</v>
      </c>
      <c r="B3685">
        <v>1</v>
      </c>
      <c r="C3685" s="1" t="s">
        <v>3706</v>
      </c>
      <c r="D3685">
        <v>1</v>
      </c>
      <c r="E3685">
        <v>8</v>
      </c>
      <c r="F3685">
        <v>18</v>
      </c>
      <c r="G3685">
        <v>1</v>
      </c>
      <c r="H3685">
        <v>80</v>
      </c>
      <c r="I3685">
        <v>5</v>
      </c>
      <c r="J3685">
        <v>1</v>
      </c>
      <c r="K3685">
        <v>2</v>
      </c>
      <c r="L3685">
        <v>97</v>
      </c>
      <c r="M3685">
        <v>2</v>
      </c>
      <c r="N3685">
        <v>4</v>
      </c>
      <c r="O3685">
        <v>3</v>
      </c>
      <c r="P3685">
        <v>1</v>
      </c>
      <c r="Q3685">
        <v>5.2649999999999997</v>
      </c>
      <c r="R3685">
        <v>-1</v>
      </c>
      <c r="S3685">
        <v>3</v>
      </c>
      <c r="T3685">
        <v>169.3</v>
      </c>
      <c r="U3685">
        <v>100.8</v>
      </c>
      <c r="V3685">
        <v>35.167999999999999</v>
      </c>
      <c r="W3685">
        <v>1.0649999999999999</v>
      </c>
      <c r="X3685">
        <v>2</v>
      </c>
      <c r="Y3685">
        <v>1</v>
      </c>
      <c r="Z3685">
        <f>IF(AND(MIN(data!D3685:'data'!K3685, data!M3685:'data'!Y3685)&gt;=0, IF(data!L3685&lt;0, FALSE, data!L3685&lt;=95),COUNTA(data!D3685:'data'!Y3685)=22), 1, 0)</f>
        <v>0</v>
      </c>
      <c r="AA3685">
        <f>IF(data!D3685=3, IF(COUNTIFS(data!A:A, data!A3685, data!G:G, "&lt;&gt;2")=0, 1, 0), 0)</f>
        <v>0</v>
      </c>
      <c r="AB3685">
        <f>IF(AND(data!G3685=2, COUNTIFS(data!A:A, data!A3685, data!G:G, 2) = data!D3685), 1, 0)</f>
        <v>0</v>
      </c>
      <c r="AC3685" t="str">
        <f>IF(AB3685=1, data!D3685, "0")</f>
        <v>0</v>
      </c>
    </row>
    <row r="3686" spans="1:29" x14ac:dyDescent="0.25">
      <c r="A3686" s="1">
        <v>396151</v>
      </c>
      <c r="B3686">
        <v>1</v>
      </c>
      <c r="C3686" s="1" t="s">
        <v>3707</v>
      </c>
      <c r="D3686">
        <v>2</v>
      </c>
      <c r="E3686">
        <v>4</v>
      </c>
      <c r="F3686">
        <v>24</v>
      </c>
      <c r="G3686">
        <v>1</v>
      </c>
      <c r="H3686">
        <v>74</v>
      </c>
      <c r="I3686">
        <v>2</v>
      </c>
      <c r="J3686">
        <v>1</v>
      </c>
      <c r="K3686">
        <v>7</v>
      </c>
      <c r="L3686">
        <v>7</v>
      </c>
      <c r="M3686">
        <v>3</v>
      </c>
      <c r="N3686">
        <v>4</v>
      </c>
      <c r="O3686">
        <v>1</v>
      </c>
      <c r="P3686">
        <v>2</v>
      </c>
      <c r="Q3686">
        <v>0.23200000000000001</v>
      </c>
      <c r="R3686">
        <v>-1</v>
      </c>
      <c r="S3686">
        <v>-2</v>
      </c>
      <c r="T3686">
        <v>-1</v>
      </c>
      <c r="U3686">
        <v>-1</v>
      </c>
      <c r="V3686">
        <v>-1</v>
      </c>
      <c r="W3686">
        <v>0.96699999999999997</v>
      </c>
      <c r="X3686">
        <v>-2</v>
      </c>
      <c r="Y3686">
        <v>-2</v>
      </c>
      <c r="Z3686">
        <f>IF(AND(MIN(data!D3686:'data'!K3686, data!M3686:'data'!Y3686)&gt;=0, IF(data!L3686&lt;0, FALSE, data!L3686&lt;=95),COUNTA(data!D3686:'data'!Y3686)=22), 1, 0)</f>
        <v>0</v>
      </c>
      <c r="AA3686">
        <f>IF(data!D3686=3, IF(COUNTIFS(data!A:A, data!A3686, data!G:G, "&lt;&gt;2")=0, 1, 0), 0)</f>
        <v>0</v>
      </c>
      <c r="AB3686">
        <f>IF(AND(data!G3686=2, COUNTIFS(data!A:A, data!A3686, data!G:G, 2) = data!D3686), 1, 0)</f>
        <v>0</v>
      </c>
      <c r="AC3686" t="str">
        <f>IF(AB3686=1, data!D3686, "0")</f>
        <v>0</v>
      </c>
    </row>
    <row r="3687" spans="1:29" x14ac:dyDescent="0.25">
      <c r="A3687" s="1">
        <v>396151</v>
      </c>
      <c r="B3687">
        <v>2</v>
      </c>
      <c r="C3687" s="1" t="s">
        <v>3708</v>
      </c>
      <c r="D3687">
        <v>2</v>
      </c>
      <c r="E3687">
        <v>4</v>
      </c>
      <c r="F3687">
        <v>24</v>
      </c>
      <c r="G3687">
        <v>2</v>
      </c>
      <c r="H3687">
        <v>74</v>
      </c>
      <c r="I3687">
        <v>2</v>
      </c>
      <c r="J3687">
        <v>1</v>
      </c>
      <c r="K3687">
        <v>4</v>
      </c>
      <c r="L3687">
        <v>7</v>
      </c>
      <c r="M3687">
        <v>3</v>
      </c>
      <c r="N3687">
        <v>4</v>
      </c>
      <c r="O3687">
        <v>2</v>
      </c>
      <c r="P3687">
        <v>1</v>
      </c>
      <c r="Q3687">
        <v>14</v>
      </c>
      <c r="R3687">
        <v>-1</v>
      </c>
      <c r="S3687">
        <v>0</v>
      </c>
      <c r="T3687">
        <v>152.19999999999999</v>
      </c>
      <c r="U3687">
        <v>50.1</v>
      </c>
      <c r="V3687">
        <v>21.628</v>
      </c>
      <c r="W3687">
        <v>0.85099999999999998</v>
      </c>
      <c r="X3687">
        <v>1</v>
      </c>
      <c r="Y3687">
        <v>3</v>
      </c>
      <c r="Z3687">
        <f>IF(AND(MIN(data!D3687:'data'!K3687, data!M3687:'data'!Y3687)&gt;=0, IF(data!L3687&lt;0, FALSE, data!L3687&lt;=95),COUNTA(data!D3687:'data'!Y3687)=22), 1, 0)</f>
        <v>0</v>
      </c>
      <c r="AA3687">
        <f>IF(data!D3687=3, IF(COUNTIFS(data!A:A, data!A3687, data!G:G, "&lt;&gt;2")=0, 1, 0), 0)</f>
        <v>0</v>
      </c>
      <c r="AB3687">
        <f>IF(AND(data!G3687=2, COUNTIFS(data!A:A, data!A3687, data!G:G, 2) = data!D3687), 1, 0)</f>
        <v>0</v>
      </c>
      <c r="AC3687" t="str">
        <f>IF(AB3687=1, data!D3687, "0")</f>
        <v>0</v>
      </c>
    </row>
    <row r="3688" spans="1:29" x14ac:dyDescent="0.25">
      <c r="A3688" s="1">
        <v>396181</v>
      </c>
      <c r="B3688">
        <v>1</v>
      </c>
      <c r="C3688" s="1" t="s">
        <v>3709</v>
      </c>
      <c r="D3688">
        <v>2</v>
      </c>
      <c r="E3688">
        <v>4</v>
      </c>
      <c r="F3688">
        <v>24</v>
      </c>
      <c r="G3688">
        <v>1</v>
      </c>
      <c r="H3688">
        <v>23</v>
      </c>
      <c r="I3688">
        <v>1</v>
      </c>
      <c r="J3688">
        <v>1</v>
      </c>
      <c r="K3688">
        <v>1</v>
      </c>
      <c r="L3688">
        <v>-1</v>
      </c>
      <c r="M3688">
        <v>1</v>
      </c>
      <c r="N3688">
        <v>3</v>
      </c>
      <c r="O3688">
        <v>5</v>
      </c>
      <c r="P3688">
        <v>1</v>
      </c>
      <c r="Q3688">
        <v>18.779</v>
      </c>
      <c r="R3688">
        <v>4</v>
      </c>
      <c r="S3688">
        <v>0</v>
      </c>
      <c r="T3688">
        <v>177.2</v>
      </c>
      <c r="U3688">
        <v>75.2</v>
      </c>
      <c r="V3688">
        <v>23.949000000000002</v>
      </c>
      <c r="W3688">
        <v>0.85099999999999998</v>
      </c>
      <c r="X3688">
        <v>1</v>
      </c>
      <c r="Y3688">
        <v>3</v>
      </c>
      <c r="Z3688">
        <f>IF(AND(MIN(data!D3688:'data'!K3688, data!M3688:'data'!Y3688)&gt;=0, IF(data!L3688&lt;0, FALSE, data!L3688&lt;=95),COUNTA(data!D3688:'data'!Y3688)=22), 1, 0)</f>
        <v>0</v>
      </c>
      <c r="AA3688">
        <f>IF(data!D3688=3, IF(COUNTIFS(data!A:A, data!A3688, data!G:G, "&lt;&gt;2")=0, 1, 0), 0)</f>
        <v>0</v>
      </c>
      <c r="AB3688">
        <f>IF(AND(data!G3688=2, COUNTIFS(data!A:A, data!A3688, data!G:G, 2) = data!D3688), 1, 0)</f>
        <v>0</v>
      </c>
      <c r="AC3688" t="str">
        <f>IF(AB3688=1, data!D3688, "0")</f>
        <v>0</v>
      </c>
    </row>
    <row r="3689" spans="1:29" x14ac:dyDescent="0.25">
      <c r="A3689" s="1">
        <v>396181</v>
      </c>
      <c r="B3689">
        <v>2</v>
      </c>
      <c r="C3689" s="1" t="s">
        <v>3710</v>
      </c>
      <c r="D3689">
        <v>2</v>
      </c>
      <c r="E3689">
        <v>4</v>
      </c>
      <c r="F3689">
        <v>24</v>
      </c>
      <c r="G3689">
        <v>1</v>
      </c>
      <c r="H3689">
        <v>22</v>
      </c>
      <c r="I3689">
        <v>1</v>
      </c>
      <c r="J3689">
        <v>1</v>
      </c>
      <c r="K3689">
        <v>1</v>
      </c>
      <c r="L3689">
        <v>-1</v>
      </c>
      <c r="M3689">
        <v>2</v>
      </c>
      <c r="N3689">
        <v>2</v>
      </c>
      <c r="O3689">
        <v>5</v>
      </c>
      <c r="P3689">
        <v>1</v>
      </c>
      <c r="Q3689">
        <v>9.5489999999999995</v>
      </c>
      <c r="R3689">
        <v>2</v>
      </c>
      <c r="S3689">
        <v>6</v>
      </c>
      <c r="T3689">
        <v>184.7</v>
      </c>
      <c r="U3689">
        <v>61.7</v>
      </c>
      <c r="V3689">
        <v>18.085999999999999</v>
      </c>
      <c r="W3689">
        <v>0.746</v>
      </c>
      <c r="X3689">
        <v>3</v>
      </c>
      <c r="Y3689">
        <v>2</v>
      </c>
      <c r="Z3689">
        <f>IF(AND(MIN(data!D3689:'data'!K3689, data!M3689:'data'!Y3689)&gt;=0, IF(data!L3689&lt;0, FALSE, data!L3689&lt;=95),COUNTA(data!D3689:'data'!Y3689)=22), 1, 0)</f>
        <v>0</v>
      </c>
      <c r="AA3689">
        <f>IF(data!D3689=3, IF(COUNTIFS(data!A:A, data!A3689, data!G:G, "&lt;&gt;2")=0, 1, 0), 0)</f>
        <v>0</v>
      </c>
      <c r="AB3689">
        <f>IF(AND(data!G3689=2, COUNTIFS(data!A:A, data!A3689, data!G:G, 2) = data!D3689), 1, 0)</f>
        <v>0</v>
      </c>
      <c r="AC3689" t="str">
        <f>IF(AB3689=1, data!D3689, "0")</f>
        <v>0</v>
      </c>
    </row>
    <row r="3690" spans="1:29" x14ac:dyDescent="0.25">
      <c r="A3690" s="1">
        <v>396251</v>
      </c>
      <c r="B3690">
        <v>1</v>
      </c>
      <c r="C3690" s="1" t="s">
        <v>3711</v>
      </c>
      <c r="D3690">
        <v>4</v>
      </c>
      <c r="E3690">
        <v>4</v>
      </c>
      <c r="F3690">
        <v>24</v>
      </c>
      <c r="G3690">
        <v>2</v>
      </c>
      <c r="H3690">
        <v>35</v>
      </c>
      <c r="I3690">
        <v>2</v>
      </c>
      <c r="J3690">
        <v>5</v>
      </c>
      <c r="K3690">
        <v>1</v>
      </c>
      <c r="L3690">
        <v>9</v>
      </c>
      <c r="M3690">
        <v>1</v>
      </c>
      <c r="N3690">
        <v>1</v>
      </c>
      <c r="O3690">
        <v>5</v>
      </c>
      <c r="P3690">
        <v>2</v>
      </c>
      <c r="Q3690">
        <v>0</v>
      </c>
      <c r="R3690">
        <v>-1</v>
      </c>
      <c r="S3690">
        <v>0</v>
      </c>
      <c r="T3690">
        <v>145.5</v>
      </c>
      <c r="U3690">
        <v>43.6</v>
      </c>
      <c r="V3690">
        <v>20.594999999999999</v>
      </c>
      <c r="W3690">
        <v>0.88100000000000001</v>
      </c>
      <c r="X3690">
        <v>1</v>
      </c>
      <c r="Y3690">
        <v>1</v>
      </c>
      <c r="Z3690">
        <f>IF(AND(MIN(data!D3690:'data'!K3690, data!M3690:'data'!Y3690)&gt;=0, IF(data!L3690&lt;0, FALSE, data!L3690&lt;=95),COUNTA(data!D3690:'data'!Y3690)=22), 1, 0)</f>
        <v>0</v>
      </c>
      <c r="AA3690">
        <f>IF(data!D3690=3, IF(COUNTIFS(data!A:A, data!A3690, data!G:G, "&lt;&gt;2")=0, 1, 0), 0)</f>
        <v>0</v>
      </c>
      <c r="AB3690">
        <f>IF(AND(data!G3690=2, COUNTIFS(data!A:A, data!A3690, data!G:G, 2) = data!D3690), 1, 0)</f>
        <v>0</v>
      </c>
      <c r="AC3690" t="str">
        <f>IF(AB3690=1, data!D3690, "0")</f>
        <v>0</v>
      </c>
    </row>
    <row r="3691" spans="1:29" x14ac:dyDescent="0.25">
      <c r="A3691" s="1">
        <v>396251</v>
      </c>
      <c r="B3691">
        <v>2</v>
      </c>
      <c r="C3691" s="1" t="s">
        <v>3712</v>
      </c>
      <c r="D3691">
        <v>4</v>
      </c>
      <c r="E3691">
        <v>4</v>
      </c>
      <c r="F3691">
        <v>24</v>
      </c>
      <c r="G3691">
        <v>1</v>
      </c>
      <c r="H3691">
        <v>34</v>
      </c>
      <c r="I3691">
        <v>2</v>
      </c>
      <c r="J3691">
        <v>5</v>
      </c>
      <c r="K3691">
        <v>6</v>
      </c>
      <c r="L3691">
        <v>9</v>
      </c>
      <c r="M3691">
        <v>1</v>
      </c>
      <c r="N3691">
        <v>1</v>
      </c>
      <c r="O3691">
        <v>5</v>
      </c>
      <c r="P3691">
        <v>2</v>
      </c>
      <c r="Q3691">
        <v>0</v>
      </c>
      <c r="R3691">
        <v>-1</v>
      </c>
      <c r="S3691">
        <v>0</v>
      </c>
      <c r="T3691">
        <v>165.8</v>
      </c>
      <c r="U3691">
        <v>60.7</v>
      </c>
      <c r="V3691">
        <v>22.081</v>
      </c>
      <c r="W3691">
        <v>-1</v>
      </c>
      <c r="X3691">
        <v>-8</v>
      </c>
      <c r="Y3691">
        <v>3</v>
      </c>
      <c r="Z3691">
        <f>IF(AND(MIN(data!D3691:'data'!K3691, data!M3691:'data'!Y3691)&gt;=0, IF(data!L3691&lt;0, FALSE, data!L3691&lt;=95),COUNTA(data!D3691:'data'!Y3691)=22), 1, 0)</f>
        <v>0</v>
      </c>
      <c r="AA3691">
        <f>IF(data!D3691=3, IF(COUNTIFS(data!A:A, data!A3691, data!G:G, "&lt;&gt;2")=0, 1, 0), 0)</f>
        <v>0</v>
      </c>
      <c r="AB3691">
        <f>IF(AND(data!G3691=2, COUNTIFS(data!A:A, data!A3691, data!G:G, 2) = data!D3691), 1, 0)</f>
        <v>0</v>
      </c>
      <c r="AC3691" t="str">
        <f>IF(AB3691=1, data!D3691, "0")</f>
        <v>0</v>
      </c>
    </row>
    <row r="3692" spans="1:29" x14ac:dyDescent="0.25">
      <c r="A3692" s="1">
        <v>396251</v>
      </c>
      <c r="B3692">
        <v>3</v>
      </c>
      <c r="C3692" s="1" t="s">
        <v>3713</v>
      </c>
      <c r="D3692">
        <v>4</v>
      </c>
      <c r="E3692">
        <v>4</v>
      </c>
      <c r="F3692">
        <v>24</v>
      </c>
      <c r="G3692">
        <v>2</v>
      </c>
      <c r="H3692">
        <v>6</v>
      </c>
      <c r="I3692">
        <v>-1</v>
      </c>
      <c r="J3692">
        <v>5</v>
      </c>
      <c r="K3692">
        <v>-1</v>
      </c>
      <c r="L3692">
        <v>9</v>
      </c>
      <c r="M3692">
        <v>1</v>
      </c>
      <c r="N3692">
        <v>-1</v>
      </c>
      <c r="O3692">
        <v>-1</v>
      </c>
      <c r="P3692">
        <v>-1</v>
      </c>
      <c r="Q3692">
        <v>-1</v>
      </c>
      <c r="R3692">
        <v>-1</v>
      </c>
      <c r="S3692">
        <v>-2</v>
      </c>
      <c r="T3692">
        <v>107.4</v>
      </c>
      <c r="U3692">
        <v>15.2</v>
      </c>
      <c r="V3692">
        <v>13.178000000000001</v>
      </c>
      <c r="W3692">
        <v>-1</v>
      </c>
      <c r="X3692">
        <v>-2</v>
      </c>
      <c r="Y3692">
        <v>-2</v>
      </c>
      <c r="Z3692">
        <f>IF(AND(MIN(data!D3692:'data'!K3692, data!M3692:'data'!Y3692)&gt;=0, IF(data!L3692&lt;0, FALSE, data!L3692&lt;=95),COUNTA(data!D3692:'data'!Y3692)=22), 1, 0)</f>
        <v>0</v>
      </c>
      <c r="AA3692">
        <f>IF(data!D3692=3, IF(COUNTIFS(data!A:A, data!A3692, data!G:G, "&lt;&gt;2")=0, 1, 0), 0)</f>
        <v>0</v>
      </c>
      <c r="AB3692">
        <f>IF(AND(data!G3692=2, COUNTIFS(data!A:A, data!A3692, data!G:G, 2) = data!D3692), 1, 0)</f>
        <v>0</v>
      </c>
      <c r="AC3692" t="str">
        <f>IF(AB3692=1, data!D3692, "0")</f>
        <v>0</v>
      </c>
    </row>
    <row r="3693" spans="1:29" x14ac:dyDescent="0.25">
      <c r="A3693" s="1">
        <v>396251</v>
      </c>
      <c r="B3693">
        <v>4</v>
      </c>
      <c r="C3693" s="1" t="s">
        <v>3714</v>
      </c>
      <c r="D3693">
        <v>4</v>
      </c>
      <c r="E3693">
        <v>4</v>
      </c>
      <c r="F3693">
        <v>24</v>
      </c>
      <c r="G3693">
        <v>1</v>
      </c>
      <c r="H3693">
        <v>1</v>
      </c>
      <c r="I3693">
        <v>-1</v>
      </c>
      <c r="J3693">
        <v>5</v>
      </c>
      <c r="K3693">
        <v>-1</v>
      </c>
      <c r="L3693">
        <v>9</v>
      </c>
      <c r="M3693">
        <v>1</v>
      </c>
      <c r="N3693">
        <v>-1</v>
      </c>
      <c r="O3693">
        <v>-1</v>
      </c>
      <c r="P3693">
        <v>-1</v>
      </c>
      <c r="Q3693">
        <v>-1</v>
      </c>
      <c r="R3693">
        <v>-1</v>
      </c>
      <c r="S3693">
        <v>-2</v>
      </c>
      <c r="T3693">
        <v>-1</v>
      </c>
      <c r="U3693">
        <v>9.1999999999999993</v>
      </c>
      <c r="V3693">
        <v>-1</v>
      </c>
      <c r="W3693">
        <v>-1</v>
      </c>
      <c r="X3693">
        <v>-2</v>
      </c>
      <c r="Y3693">
        <v>-2</v>
      </c>
      <c r="Z3693">
        <f>IF(AND(MIN(data!D3693:'data'!K3693, data!M3693:'data'!Y3693)&gt;=0, IF(data!L3693&lt;0, FALSE, data!L3693&lt;=95),COUNTA(data!D3693:'data'!Y3693)=22), 1, 0)</f>
        <v>0</v>
      </c>
      <c r="AA3693">
        <f>IF(data!D3693=3, IF(COUNTIFS(data!A:A, data!A3693, data!G:G, "&lt;&gt;2")=0, 1, 0), 0)</f>
        <v>0</v>
      </c>
      <c r="AB3693">
        <f>IF(AND(data!G3693=2, COUNTIFS(data!A:A, data!A3693, data!G:G, 2) = data!D3693), 1, 0)</f>
        <v>0</v>
      </c>
      <c r="AC3693" t="str">
        <f>IF(AB3693=1, data!D3693, "0")</f>
        <v>0</v>
      </c>
    </row>
    <row r="3694" spans="1:29" x14ac:dyDescent="0.25">
      <c r="A3694" s="1">
        <v>396271</v>
      </c>
      <c r="B3694">
        <v>1</v>
      </c>
      <c r="C3694" s="1" t="s">
        <v>3715</v>
      </c>
      <c r="D3694">
        <v>2</v>
      </c>
      <c r="E3694">
        <v>4</v>
      </c>
      <c r="F3694">
        <v>24</v>
      </c>
      <c r="G3694">
        <v>2</v>
      </c>
      <c r="H3694">
        <v>48</v>
      </c>
      <c r="I3694">
        <v>4</v>
      </c>
      <c r="J3694">
        <v>1</v>
      </c>
      <c r="K3694">
        <v>7</v>
      </c>
      <c r="L3694">
        <v>8</v>
      </c>
      <c r="M3694">
        <v>5</v>
      </c>
      <c r="N3694">
        <v>1</v>
      </c>
      <c r="O3694">
        <v>5</v>
      </c>
      <c r="P3694">
        <v>2</v>
      </c>
      <c r="Q3694">
        <v>0</v>
      </c>
      <c r="R3694">
        <v>-1</v>
      </c>
      <c r="S3694">
        <v>7</v>
      </c>
      <c r="T3694">
        <v>161.4</v>
      </c>
      <c r="U3694">
        <v>138.5</v>
      </c>
      <c r="V3694">
        <v>53.167000000000002</v>
      </c>
      <c r="W3694">
        <v>-1</v>
      </c>
      <c r="X3694">
        <v>2</v>
      </c>
      <c r="Y3694">
        <v>1</v>
      </c>
      <c r="Z3694">
        <f>IF(AND(MIN(data!D3694:'data'!K3694, data!M3694:'data'!Y3694)&gt;=0, IF(data!L3694&lt;0, FALSE, data!L3694&lt;=95),COUNTA(data!D3694:'data'!Y3694)=22), 1, 0)</f>
        <v>0</v>
      </c>
      <c r="AA3694">
        <f>IF(data!D3694=3, IF(COUNTIFS(data!A:A, data!A3694, data!G:G, "&lt;&gt;2")=0, 1, 0), 0)</f>
        <v>0</v>
      </c>
      <c r="AB3694">
        <f>IF(AND(data!G3694=2, COUNTIFS(data!A:A, data!A3694, data!G:G, 2) = data!D3694), 1, 0)</f>
        <v>1</v>
      </c>
      <c r="AC3694">
        <f>IF(AB3694=1, data!D3694, "0")</f>
        <v>2</v>
      </c>
    </row>
    <row r="3695" spans="1:29" x14ac:dyDescent="0.25">
      <c r="A3695" s="1">
        <v>396271</v>
      </c>
      <c r="B3695">
        <v>2</v>
      </c>
      <c r="C3695" s="1" t="s">
        <v>3716</v>
      </c>
      <c r="D3695">
        <v>2</v>
      </c>
      <c r="E3695">
        <v>4</v>
      </c>
      <c r="F3695">
        <v>24</v>
      </c>
      <c r="G3695">
        <v>2</v>
      </c>
      <c r="H3695">
        <v>13</v>
      </c>
      <c r="I3695">
        <v>-1</v>
      </c>
      <c r="J3695">
        <v>1</v>
      </c>
      <c r="K3695">
        <v>-1</v>
      </c>
      <c r="L3695">
        <v>8</v>
      </c>
      <c r="M3695">
        <v>3</v>
      </c>
      <c r="N3695">
        <v>-1</v>
      </c>
      <c r="O3695">
        <v>-1</v>
      </c>
      <c r="P3695">
        <v>-1</v>
      </c>
      <c r="Q3695">
        <v>-1</v>
      </c>
      <c r="R3695">
        <v>-1</v>
      </c>
      <c r="S3695">
        <v>2</v>
      </c>
      <c r="T3695">
        <v>156.9</v>
      </c>
      <c r="U3695">
        <v>74</v>
      </c>
      <c r="V3695">
        <v>30.06</v>
      </c>
      <c r="W3695">
        <v>-1</v>
      </c>
      <c r="X3695">
        <v>2</v>
      </c>
      <c r="Y3695">
        <v>1</v>
      </c>
      <c r="Z3695">
        <f>IF(AND(MIN(data!D3695:'data'!K3695, data!M3695:'data'!Y3695)&gt;=0, IF(data!L3695&lt;0, FALSE, data!L3695&lt;=95),COUNTA(data!D3695:'data'!Y3695)=22), 1, 0)</f>
        <v>0</v>
      </c>
      <c r="AA3695">
        <f>IF(data!D3695=3, IF(COUNTIFS(data!A:A, data!A3695, data!G:G, "&lt;&gt;2")=0, 1, 0), 0)</f>
        <v>0</v>
      </c>
      <c r="AB3695">
        <f>IF(AND(data!G3695=2, COUNTIFS(data!A:A, data!A3695, data!G:G, 2) = data!D3695), 1, 0)</f>
        <v>1</v>
      </c>
      <c r="AC3695">
        <f>IF(AB3695=1, data!D3695, "0")</f>
        <v>2</v>
      </c>
    </row>
    <row r="3696" spans="1:29" x14ac:dyDescent="0.25">
      <c r="A3696" s="1">
        <v>396341</v>
      </c>
      <c r="B3696">
        <v>1</v>
      </c>
      <c r="C3696" s="1" t="s">
        <v>3717</v>
      </c>
      <c r="D3696">
        <v>3</v>
      </c>
      <c r="E3696">
        <v>4</v>
      </c>
      <c r="F3696">
        <v>24</v>
      </c>
      <c r="G3696">
        <v>1</v>
      </c>
      <c r="H3696">
        <v>40</v>
      </c>
      <c r="I3696">
        <v>6</v>
      </c>
      <c r="J3696">
        <v>1</v>
      </c>
      <c r="K3696">
        <v>3</v>
      </c>
      <c r="L3696">
        <v>8</v>
      </c>
      <c r="M3696">
        <v>2</v>
      </c>
      <c r="N3696">
        <v>3</v>
      </c>
      <c r="O3696">
        <v>5</v>
      </c>
      <c r="P3696">
        <v>1</v>
      </c>
      <c r="Q3696">
        <v>10.587</v>
      </c>
      <c r="R3696">
        <v>-1</v>
      </c>
      <c r="S3696">
        <v>0</v>
      </c>
      <c r="T3696">
        <v>165.8</v>
      </c>
      <c r="U3696">
        <v>60.6</v>
      </c>
      <c r="V3696">
        <v>22.045000000000002</v>
      </c>
      <c r="W3696">
        <v>-1</v>
      </c>
      <c r="X3696">
        <v>1</v>
      </c>
      <c r="Y3696">
        <v>3</v>
      </c>
      <c r="Z3696">
        <f>IF(AND(MIN(data!D3696:'data'!K3696, data!M3696:'data'!Y3696)&gt;=0, IF(data!L3696&lt;0, FALSE, data!L3696&lt;=95),COUNTA(data!D3696:'data'!Y3696)=22), 1, 0)</f>
        <v>0</v>
      </c>
      <c r="AA3696">
        <f>IF(data!D3696=3, IF(COUNTIFS(data!A:A, data!A3696, data!G:G, "&lt;&gt;2")=0, 1, 0), 0)</f>
        <v>0</v>
      </c>
      <c r="AB3696">
        <f>IF(AND(data!G3696=2, COUNTIFS(data!A:A, data!A3696, data!G:G, 2) = data!D3696), 1, 0)</f>
        <v>0</v>
      </c>
      <c r="AC3696" t="str">
        <f>IF(AB3696=1, data!D3696, "0")</f>
        <v>0</v>
      </c>
    </row>
    <row r="3697" spans="1:29" x14ac:dyDescent="0.25">
      <c r="A3697" s="1">
        <v>396341</v>
      </c>
      <c r="B3697">
        <v>2</v>
      </c>
      <c r="C3697" s="1" t="s">
        <v>3718</v>
      </c>
      <c r="D3697">
        <v>3</v>
      </c>
      <c r="E3697">
        <v>4</v>
      </c>
      <c r="F3697">
        <v>24</v>
      </c>
      <c r="G3697">
        <v>2</v>
      </c>
      <c r="H3697">
        <v>31</v>
      </c>
      <c r="I3697">
        <v>6</v>
      </c>
      <c r="J3697">
        <v>1</v>
      </c>
      <c r="K3697">
        <v>3</v>
      </c>
      <c r="L3697">
        <v>8</v>
      </c>
      <c r="M3697">
        <v>1</v>
      </c>
      <c r="N3697">
        <v>4</v>
      </c>
      <c r="O3697">
        <v>2</v>
      </c>
      <c r="P3697">
        <v>1</v>
      </c>
      <c r="Q3697">
        <v>24.96</v>
      </c>
      <c r="R3697">
        <v>-1</v>
      </c>
      <c r="S3697">
        <v>0</v>
      </c>
      <c r="T3697">
        <v>159</v>
      </c>
      <c r="U3697">
        <v>55.2</v>
      </c>
      <c r="V3697">
        <v>21.835000000000001</v>
      </c>
      <c r="W3697">
        <v>0.874</v>
      </c>
      <c r="X3697">
        <v>1</v>
      </c>
      <c r="Y3697">
        <v>3</v>
      </c>
      <c r="Z3697">
        <f>IF(AND(MIN(data!D3697:'data'!K3697, data!M3697:'data'!Y3697)&gt;=0, IF(data!L3697&lt;0, FALSE, data!L3697&lt;=95),COUNTA(data!D3697:'data'!Y3697)=22), 1, 0)</f>
        <v>0</v>
      </c>
      <c r="AA3697">
        <f>IF(data!D3697=3, IF(COUNTIFS(data!A:A, data!A3697, data!G:G, "&lt;&gt;2")=0, 1, 0), 0)</f>
        <v>0</v>
      </c>
      <c r="AB3697">
        <f>IF(AND(data!G3697=2, COUNTIFS(data!A:A, data!A3697, data!G:G, 2) = data!D3697), 1, 0)</f>
        <v>0</v>
      </c>
      <c r="AC3697" t="str">
        <f>IF(AB3697=1, data!D3697, "0")</f>
        <v>0</v>
      </c>
    </row>
    <row r="3698" spans="1:29" x14ac:dyDescent="0.25">
      <c r="A3698" s="1">
        <v>396341</v>
      </c>
      <c r="B3698">
        <v>3</v>
      </c>
      <c r="C3698" s="1" t="s">
        <v>3719</v>
      </c>
      <c r="D3698">
        <v>3</v>
      </c>
      <c r="E3698">
        <v>4</v>
      </c>
      <c r="F3698">
        <v>24</v>
      </c>
      <c r="G3698">
        <v>1</v>
      </c>
      <c r="H3698">
        <v>2</v>
      </c>
      <c r="I3698">
        <v>-1</v>
      </c>
      <c r="J3698">
        <v>1</v>
      </c>
      <c r="K3698">
        <v>-1</v>
      </c>
      <c r="L3698">
        <v>8</v>
      </c>
      <c r="M3698">
        <v>2</v>
      </c>
      <c r="N3698">
        <v>-1</v>
      </c>
      <c r="O3698">
        <v>-1</v>
      </c>
      <c r="P3698">
        <v>-1</v>
      </c>
      <c r="Q3698">
        <v>-1</v>
      </c>
      <c r="R3698">
        <v>-1</v>
      </c>
      <c r="S3698">
        <v>-2</v>
      </c>
      <c r="T3698">
        <v>-1</v>
      </c>
      <c r="U3698">
        <v>12</v>
      </c>
      <c r="V3698">
        <v>-1</v>
      </c>
      <c r="W3698">
        <v>-1</v>
      </c>
      <c r="X3698">
        <v>-2</v>
      </c>
      <c r="Y3698">
        <v>-2</v>
      </c>
      <c r="Z3698">
        <f>IF(AND(MIN(data!D3698:'data'!K3698, data!M3698:'data'!Y3698)&gt;=0, IF(data!L3698&lt;0, FALSE, data!L3698&lt;=95),COUNTA(data!D3698:'data'!Y3698)=22), 1, 0)</f>
        <v>0</v>
      </c>
      <c r="AA3698">
        <f>IF(data!D3698=3, IF(COUNTIFS(data!A:A, data!A3698, data!G:G, "&lt;&gt;2")=0, 1, 0), 0)</f>
        <v>0</v>
      </c>
      <c r="AB3698">
        <f>IF(AND(data!G3698=2, COUNTIFS(data!A:A, data!A3698, data!G:G, 2) = data!D3698), 1, 0)</f>
        <v>0</v>
      </c>
      <c r="AC3698" t="str">
        <f>IF(AB3698=1, data!D3698, "0")</f>
        <v>0</v>
      </c>
    </row>
    <row r="3699" spans="1:29" x14ac:dyDescent="0.25">
      <c r="A3699" s="1">
        <v>396351</v>
      </c>
      <c r="B3699">
        <v>1</v>
      </c>
      <c r="C3699" s="1" t="s">
        <v>3720</v>
      </c>
      <c r="D3699">
        <v>4</v>
      </c>
      <c r="E3699">
        <v>4</v>
      </c>
      <c r="F3699">
        <v>24</v>
      </c>
      <c r="G3699">
        <v>2</v>
      </c>
      <c r="H3699">
        <v>42</v>
      </c>
      <c r="I3699">
        <v>3</v>
      </c>
      <c r="J3699">
        <v>5</v>
      </c>
      <c r="K3699">
        <v>7</v>
      </c>
      <c r="L3699">
        <v>-1</v>
      </c>
      <c r="M3699">
        <v>4</v>
      </c>
      <c r="N3699">
        <v>1</v>
      </c>
      <c r="O3699">
        <v>5</v>
      </c>
      <c r="P3699">
        <v>2</v>
      </c>
      <c r="Q3699">
        <v>0</v>
      </c>
      <c r="R3699">
        <v>-1</v>
      </c>
      <c r="S3699">
        <v>1</v>
      </c>
      <c r="T3699">
        <v>159.6</v>
      </c>
      <c r="U3699">
        <v>81.900000000000006</v>
      </c>
      <c r="V3699">
        <v>32.152999999999999</v>
      </c>
      <c r="W3699">
        <v>0.82899999999999996</v>
      </c>
      <c r="X3699">
        <v>2</v>
      </c>
      <c r="Y3699">
        <v>1</v>
      </c>
      <c r="Z3699">
        <f>IF(AND(MIN(data!D3699:'data'!K3699, data!M3699:'data'!Y3699)&gt;=0, IF(data!L3699&lt;0, FALSE, data!L3699&lt;=95),COUNTA(data!D3699:'data'!Y3699)=22), 1, 0)</f>
        <v>0</v>
      </c>
      <c r="AA3699">
        <f>IF(data!D3699=3, IF(COUNTIFS(data!A:A, data!A3699, data!G:G, "&lt;&gt;2")=0, 1, 0), 0)</f>
        <v>0</v>
      </c>
      <c r="AB3699">
        <f>IF(AND(data!G3699=2, COUNTIFS(data!A:A, data!A3699, data!G:G, 2) = data!D3699), 1, 0)</f>
        <v>1</v>
      </c>
      <c r="AC3699">
        <f>IF(AB3699=1, data!D3699, "0")</f>
        <v>4</v>
      </c>
    </row>
    <row r="3700" spans="1:29" x14ac:dyDescent="0.25">
      <c r="A3700" s="1">
        <v>396351</v>
      </c>
      <c r="B3700">
        <v>2</v>
      </c>
      <c r="C3700" s="1" t="s">
        <v>3721</v>
      </c>
      <c r="D3700">
        <v>4</v>
      </c>
      <c r="E3700">
        <v>4</v>
      </c>
      <c r="F3700">
        <v>24</v>
      </c>
      <c r="G3700">
        <v>2</v>
      </c>
      <c r="H3700">
        <v>19</v>
      </c>
      <c r="I3700">
        <v>1</v>
      </c>
      <c r="J3700">
        <v>6</v>
      </c>
      <c r="K3700">
        <v>3</v>
      </c>
      <c r="L3700">
        <v>-1</v>
      </c>
      <c r="M3700">
        <v>1</v>
      </c>
      <c r="N3700">
        <v>1</v>
      </c>
      <c r="O3700">
        <v>5</v>
      </c>
      <c r="P3700">
        <v>2</v>
      </c>
      <c r="Q3700">
        <v>0</v>
      </c>
      <c r="R3700">
        <v>4</v>
      </c>
      <c r="S3700">
        <v>0</v>
      </c>
      <c r="T3700">
        <v>157.30000000000001</v>
      </c>
      <c r="U3700">
        <v>48.8</v>
      </c>
      <c r="V3700">
        <v>19.722999999999999</v>
      </c>
      <c r="W3700">
        <v>0.76600000000000001</v>
      </c>
      <c r="X3700">
        <v>1</v>
      </c>
      <c r="Y3700">
        <v>3</v>
      </c>
      <c r="Z3700">
        <f>IF(AND(MIN(data!D3700:'data'!K3700, data!M3700:'data'!Y3700)&gt;=0, IF(data!L3700&lt;0, FALSE, data!L3700&lt;=95),COUNTA(data!D3700:'data'!Y3700)=22), 1, 0)</f>
        <v>0</v>
      </c>
      <c r="AA3700">
        <f>IF(data!D3700=3, IF(COUNTIFS(data!A:A, data!A3700, data!G:G, "&lt;&gt;2")=0, 1, 0), 0)</f>
        <v>0</v>
      </c>
      <c r="AB3700">
        <f>IF(AND(data!G3700=2, COUNTIFS(data!A:A, data!A3700, data!G:G, 2) = data!D3700), 1, 0)</f>
        <v>1</v>
      </c>
      <c r="AC3700">
        <f>IF(AB3700=1, data!D3700, "0")</f>
        <v>4</v>
      </c>
    </row>
    <row r="3701" spans="1:29" x14ac:dyDescent="0.25">
      <c r="A3701" s="1">
        <v>396351</v>
      </c>
      <c r="B3701">
        <v>3</v>
      </c>
      <c r="C3701" s="1" t="s">
        <v>3722</v>
      </c>
      <c r="D3701">
        <v>4</v>
      </c>
      <c r="E3701">
        <v>4</v>
      </c>
      <c r="F3701">
        <v>24</v>
      </c>
      <c r="G3701">
        <v>2</v>
      </c>
      <c r="H3701">
        <v>16</v>
      </c>
      <c r="I3701">
        <v>1</v>
      </c>
      <c r="J3701">
        <v>6</v>
      </c>
      <c r="K3701">
        <v>7</v>
      </c>
      <c r="L3701">
        <v>-1</v>
      </c>
      <c r="M3701">
        <v>2</v>
      </c>
      <c r="N3701">
        <v>1</v>
      </c>
      <c r="O3701">
        <v>5</v>
      </c>
      <c r="P3701">
        <v>2</v>
      </c>
      <c r="Q3701">
        <v>0</v>
      </c>
      <c r="R3701">
        <v>2</v>
      </c>
      <c r="S3701">
        <v>8</v>
      </c>
      <c r="T3701">
        <v>159.19999999999999</v>
      </c>
      <c r="U3701">
        <v>73</v>
      </c>
      <c r="V3701">
        <v>28.803000000000001</v>
      </c>
      <c r="W3701">
        <v>0.76900000000000002</v>
      </c>
      <c r="X3701">
        <v>2</v>
      </c>
      <c r="Y3701">
        <v>1</v>
      </c>
      <c r="Z3701">
        <f>IF(AND(MIN(data!D3701:'data'!K3701, data!M3701:'data'!Y3701)&gt;=0, IF(data!L3701&lt;0, FALSE, data!L3701&lt;=95),COUNTA(data!D3701:'data'!Y3701)=22), 1, 0)</f>
        <v>0</v>
      </c>
      <c r="AA3701">
        <f>IF(data!D3701=3, IF(COUNTIFS(data!A:A, data!A3701, data!G:G, "&lt;&gt;2")=0, 1, 0), 0)</f>
        <v>0</v>
      </c>
      <c r="AB3701">
        <f>IF(AND(data!G3701=2, COUNTIFS(data!A:A, data!A3701, data!G:G, 2) = data!D3701), 1, 0)</f>
        <v>1</v>
      </c>
      <c r="AC3701">
        <f>IF(AB3701=1, data!D3701, "0")</f>
        <v>4</v>
      </c>
    </row>
    <row r="3702" spans="1:29" x14ac:dyDescent="0.25">
      <c r="A3702" s="1">
        <v>396351</v>
      </c>
      <c r="B3702">
        <v>4</v>
      </c>
      <c r="C3702" s="1" t="s">
        <v>3723</v>
      </c>
      <c r="D3702">
        <v>4</v>
      </c>
      <c r="E3702">
        <v>4</v>
      </c>
      <c r="F3702">
        <v>24</v>
      </c>
      <c r="G3702">
        <v>2</v>
      </c>
      <c r="H3702">
        <v>11</v>
      </c>
      <c r="I3702">
        <v>-1</v>
      </c>
      <c r="J3702">
        <v>6</v>
      </c>
      <c r="K3702">
        <v>-1</v>
      </c>
      <c r="L3702">
        <v>-1</v>
      </c>
      <c r="M3702">
        <v>2</v>
      </c>
      <c r="N3702">
        <v>-1</v>
      </c>
      <c r="O3702">
        <v>-1</v>
      </c>
      <c r="P3702">
        <v>-1</v>
      </c>
      <c r="Q3702">
        <v>-1</v>
      </c>
      <c r="R3702">
        <v>-1</v>
      </c>
      <c r="S3702">
        <v>-2</v>
      </c>
      <c r="T3702">
        <v>146.6</v>
      </c>
      <c r="U3702">
        <v>51</v>
      </c>
      <c r="V3702">
        <v>23.73</v>
      </c>
      <c r="W3702">
        <v>-1</v>
      </c>
      <c r="X3702">
        <v>2</v>
      </c>
      <c r="Y3702">
        <v>1</v>
      </c>
      <c r="Z3702">
        <f>IF(AND(MIN(data!D3702:'data'!K3702, data!M3702:'data'!Y3702)&gt;=0, IF(data!L3702&lt;0, FALSE, data!L3702&lt;=95),COUNTA(data!D3702:'data'!Y3702)=22), 1, 0)</f>
        <v>0</v>
      </c>
      <c r="AA3702">
        <f>IF(data!D3702=3, IF(COUNTIFS(data!A:A, data!A3702, data!G:G, "&lt;&gt;2")=0, 1, 0), 0)</f>
        <v>0</v>
      </c>
      <c r="AB3702">
        <f>IF(AND(data!G3702=2, COUNTIFS(data!A:A, data!A3702, data!G:G, 2) = data!D3702), 1, 0)</f>
        <v>1</v>
      </c>
      <c r="AC3702">
        <f>IF(AB3702=1, data!D3702, "0")</f>
        <v>4</v>
      </c>
    </row>
    <row r="3703" spans="1:29" x14ac:dyDescent="0.25">
      <c r="A3703" s="1">
        <v>396371</v>
      </c>
      <c r="B3703">
        <v>1</v>
      </c>
      <c r="C3703" s="1" t="s">
        <v>3724</v>
      </c>
      <c r="D3703">
        <v>5</v>
      </c>
      <c r="E3703">
        <v>4</v>
      </c>
      <c r="F3703">
        <v>24</v>
      </c>
      <c r="G3703">
        <v>2</v>
      </c>
      <c r="H3703">
        <v>43</v>
      </c>
      <c r="I3703">
        <v>1</v>
      </c>
      <c r="J3703">
        <v>4</v>
      </c>
      <c r="K3703">
        <v>7</v>
      </c>
      <c r="L3703">
        <v>12</v>
      </c>
      <c r="M3703">
        <v>2</v>
      </c>
      <c r="N3703">
        <v>4</v>
      </c>
      <c r="O3703">
        <v>1</v>
      </c>
      <c r="P3703">
        <v>1</v>
      </c>
      <c r="Q3703">
        <v>6.2030000000000003</v>
      </c>
      <c r="R3703">
        <v>-1</v>
      </c>
      <c r="S3703">
        <v>2</v>
      </c>
      <c r="T3703">
        <v>165.4</v>
      </c>
      <c r="U3703">
        <v>70.2</v>
      </c>
      <c r="V3703">
        <v>25.661000000000001</v>
      </c>
      <c r="W3703">
        <v>0.80300000000000005</v>
      </c>
      <c r="X3703">
        <v>2</v>
      </c>
      <c r="Y3703">
        <v>3</v>
      </c>
      <c r="Z3703">
        <f>IF(AND(MIN(data!D3703:'data'!K3703, data!M3703:'data'!Y3703)&gt;=0, IF(data!L3703&lt;0, FALSE, data!L3703&lt;=95),COUNTA(data!D3703:'data'!Y3703)=22), 1, 0)</f>
        <v>0</v>
      </c>
      <c r="AA3703">
        <f>IF(data!D3703=3, IF(COUNTIFS(data!A:A, data!A3703, data!G:G, "&lt;&gt;2")=0, 1, 0), 0)</f>
        <v>0</v>
      </c>
      <c r="AB3703">
        <f>IF(AND(data!G3703=2, COUNTIFS(data!A:A, data!A3703, data!G:G, 2) = data!D3703), 1, 0)</f>
        <v>0</v>
      </c>
      <c r="AC3703" t="str">
        <f>IF(AB3703=1, data!D3703, "0")</f>
        <v>0</v>
      </c>
    </row>
    <row r="3704" spans="1:29" x14ac:dyDescent="0.25">
      <c r="A3704" s="1">
        <v>396371</v>
      </c>
      <c r="B3704">
        <v>2</v>
      </c>
      <c r="C3704" s="1" t="s">
        <v>3725</v>
      </c>
      <c r="D3704">
        <v>5</v>
      </c>
      <c r="E3704">
        <v>4</v>
      </c>
      <c r="F3704">
        <v>24</v>
      </c>
      <c r="G3704">
        <v>2</v>
      </c>
      <c r="H3704">
        <v>22</v>
      </c>
      <c r="I3704">
        <v>1</v>
      </c>
      <c r="J3704">
        <v>2</v>
      </c>
      <c r="K3704">
        <v>4</v>
      </c>
      <c r="L3704">
        <v>12</v>
      </c>
      <c r="M3704">
        <v>2</v>
      </c>
      <c r="N3704">
        <v>4</v>
      </c>
      <c r="O3704">
        <v>1</v>
      </c>
      <c r="P3704">
        <v>1</v>
      </c>
      <c r="Q3704">
        <v>27.72</v>
      </c>
      <c r="R3704">
        <v>4</v>
      </c>
      <c r="S3704">
        <v>6</v>
      </c>
      <c r="T3704">
        <v>164.6</v>
      </c>
      <c r="U3704">
        <v>52.5</v>
      </c>
      <c r="V3704">
        <v>19.378</v>
      </c>
      <c r="W3704">
        <v>0.72099999999999997</v>
      </c>
      <c r="X3704">
        <v>3</v>
      </c>
      <c r="Y3704">
        <v>3</v>
      </c>
      <c r="Z3704">
        <f>IF(AND(MIN(data!D3704:'data'!K3704, data!M3704:'data'!Y3704)&gt;=0, IF(data!L3704&lt;0, FALSE, data!L3704&lt;=95),COUNTA(data!D3704:'data'!Y3704)=22), 1, 0)</f>
        <v>1</v>
      </c>
      <c r="AA3704">
        <f>IF(data!D3704=3, IF(COUNTIFS(data!A:A, data!A3704, data!G:G, "&lt;&gt;2")=0, 1, 0), 0)</f>
        <v>0</v>
      </c>
      <c r="AB3704">
        <f>IF(AND(data!G3704=2, COUNTIFS(data!A:A, data!A3704, data!G:G, 2) = data!D3704), 1, 0)</f>
        <v>0</v>
      </c>
      <c r="AC3704" t="str">
        <f>IF(AB3704=1, data!D3704, "0")</f>
        <v>0</v>
      </c>
    </row>
    <row r="3705" spans="1:29" x14ac:dyDescent="0.25">
      <c r="A3705" s="1">
        <v>396371</v>
      </c>
      <c r="B3705">
        <v>3</v>
      </c>
      <c r="C3705" s="1" t="s">
        <v>3726</v>
      </c>
      <c r="D3705">
        <v>5</v>
      </c>
      <c r="E3705">
        <v>4</v>
      </c>
      <c r="F3705">
        <v>24</v>
      </c>
      <c r="G3705">
        <v>2</v>
      </c>
      <c r="H3705">
        <v>17</v>
      </c>
      <c r="I3705">
        <v>1</v>
      </c>
      <c r="J3705">
        <v>2</v>
      </c>
      <c r="K3705">
        <v>4</v>
      </c>
      <c r="L3705">
        <v>12</v>
      </c>
      <c r="M3705">
        <v>2</v>
      </c>
      <c r="N3705">
        <v>4</v>
      </c>
      <c r="O3705">
        <v>1</v>
      </c>
      <c r="P3705">
        <v>1</v>
      </c>
      <c r="Q3705">
        <v>25.5</v>
      </c>
      <c r="R3705">
        <v>1</v>
      </c>
      <c r="S3705">
        <v>6</v>
      </c>
      <c r="T3705">
        <v>167.6</v>
      </c>
      <c r="U3705">
        <v>55.7</v>
      </c>
      <c r="V3705">
        <v>19.829000000000001</v>
      </c>
      <c r="W3705">
        <v>0.71599999999999997</v>
      </c>
      <c r="X3705">
        <v>1</v>
      </c>
      <c r="Y3705">
        <v>3</v>
      </c>
      <c r="Z3705">
        <f>IF(AND(MIN(data!D3705:'data'!K3705, data!M3705:'data'!Y3705)&gt;=0, IF(data!L3705&lt;0, FALSE, data!L3705&lt;=95),COUNTA(data!D3705:'data'!Y3705)=22), 1, 0)</f>
        <v>1</v>
      </c>
      <c r="AA3705">
        <f>IF(data!D3705=3, IF(COUNTIFS(data!A:A, data!A3705, data!G:G, "&lt;&gt;2")=0, 1, 0), 0)</f>
        <v>0</v>
      </c>
      <c r="AB3705">
        <f>IF(AND(data!G3705=2, COUNTIFS(data!A:A, data!A3705, data!G:G, 2) = data!D3705), 1, 0)</f>
        <v>0</v>
      </c>
      <c r="AC3705" t="str">
        <f>IF(AB3705=1, data!D3705, "0")</f>
        <v>0</v>
      </c>
    </row>
    <row r="3706" spans="1:29" x14ac:dyDescent="0.25">
      <c r="A3706" s="1">
        <v>396371</v>
      </c>
      <c r="B3706">
        <v>4</v>
      </c>
      <c r="C3706" s="1" t="s">
        <v>3727</v>
      </c>
      <c r="D3706">
        <v>5</v>
      </c>
      <c r="E3706">
        <v>4</v>
      </c>
      <c r="F3706">
        <v>24</v>
      </c>
      <c r="G3706">
        <v>1</v>
      </c>
      <c r="H3706">
        <v>13</v>
      </c>
      <c r="I3706">
        <v>-1</v>
      </c>
      <c r="J3706">
        <v>2</v>
      </c>
      <c r="K3706">
        <v>-1</v>
      </c>
      <c r="L3706">
        <v>12</v>
      </c>
      <c r="M3706">
        <v>2</v>
      </c>
      <c r="N3706">
        <v>-1</v>
      </c>
      <c r="O3706">
        <v>-1</v>
      </c>
      <c r="P3706">
        <v>-1</v>
      </c>
      <c r="Q3706">
        <v>-1</v>
      </c>
      <c r="R3706">
        <v>-1</v>
      </c>
      <c r="S3706">
        <v>0</v>
      </c>
      <c r="T3706">
        <v>169.6</v>
      </c>
      <c r="U3706">
        <v>57.7</v>
      </c>
      <c r="V3706">
        <v>20.059999999999999</v>
      </c>
      <c r="W3706">
        <v>-1</v>
      </c>
      <c r="X3706">
        <v>1</v>
      </c>
      <c r="Y3706">
        <v>3</v>
      </c>
      <c r="Z3706">
        <f>IF(AND(MIN(data!D3706:'data'!K3706, data!M3706:'data'!Y3706)&gt;=0, IF(data!L3706&lt;0, FALSE, data!L3706&lt;=95),COUNTA(data!D3706:'data'!Y3706)=22), 1, 0)</f>
        <v>0</v>
      </c>
      <c r="AA3706">
        <f>IF(data!D3706=3, IF(COUNTIFS(data!A:A, data!A3706, data!G:G, "&lt;&gt;2")=0, 1, 0), 0)</f>
        <v>0</v>
      </c>
      <c r="AB3706">
        <f>IF(AND(data!G3706=2, COUNTIFS(data!A:A, data!A3706, data!G:G, 2) = data!D3706), 1, 0)</f>
        <v>0</v>
      </c>
      <c r="AC3706" t="str">
        <f>IF(AB3706=1, data!D3706, "0")</f>
        <v>0</v>
      </c>
    </row>
    <row r="3707" spans="1:29" x14ac:dyDescent="0.25">
      <c r="A3707" s="1">
        <v>396371</v>
      </c>
      <c r="B3707">
        <v>5</v>
      </c>
      <c r="C3707" s="1" t="s">
        <v>3728</v>
      </c>
      <c r="D3707">
        <v>5</v>
      </c>
      <c r="E3707">
        <v>4</v>
      </c>
      <c r="F3707">
        <v>24</v>
      </c>
      <c r="G3707">
        <v>1</v>
      </c>
      <c r="H3707">
        <v>5</v>
      </c>
      <c r="I3707">
        <v>-1</v>
      </c>
      <c r="J3707">
        <v>2</v>
      </c>
      <c r="K3707">
        <v>-1</v>
      </c>
      <c r="L3707">
        <v>12</v>
      </c>
      <c r="M3707">
        <v>3</v>
      </c>
      <c r="N3707">
        <v>-1</v>
      </c>
      <c r="O3707">
        <v>-1</v>
      </c>
      <c r="P3707">
        <v>-1</v>
      </c>
      <c r="Q3707">
        <v>-1</v>
      </c>
      <c r="R3707">
        <v>-1</v>
      </c>
      <c r="S3707">
        <v>-2</v>
      </c>
      <c r="T3707">
        <v>119.8</v>
      </c>
      <c r="U3707">
        <v>19.3</v>
      </c>
      <c r="V3707">
        <v>13.448</v>
      </c>
      <c r="W3707">
        <v>-1</v>
      </c>
      <c r="X3707">
        <v>-2</v>
      </c>
      <c r="Y3707">
        <v>-2</v>
      </c>
      <c r="Z3707">
        <f>IF(AND(MIN(data!D3707:'data'!K3707, data!M3707:'data'!Y3707)&gt;=0, IF(data!L3707&lt;0, FALSE, data!L3707&lt;=95),COUNTA(data!D3707:'data'!Y3707)=22), 1, 0)</f>
        <v>0</v>
      </c>
      <c r="AA3707">
        <f>IF(data!D3707=3, IF(COUNTIFS(data!A:A, data!A3707, data!G:G, "&lt;&gt;2")=0, 1, 0), 0)</f>
        <v>0</v>
      </c>
      <c r="AB3707">
        <f>IF(AND(data!G3707=2, COUNTIFS(data!A:A, data!A3707, data!G:G, 2) = data!D3707), 1, 0)</f>
        <v>0</v>
      </c>
      <c r="AC3707" t="str">
        <f>IF(AB3707=1, data!D3707, "0")</f>
        <v>0</v>
      </c>
    </row>
    <row r="3708" spans="1:29" x14ac:dyDescent="0.25">
      <c r="A3708" s="1">
        <v>397151</v>
      </c>
      <c r="B3708">
        <v>1</v>
      </c>
      <c r="C3708" s="1" t="s">
        <v>3729</v>
      </c>
      <c r="D3708">
        <v>4</v>
      </c>
      <c r="E3708">
        <v>5</v>
      </c>
      <c r="F3708">
        <v>28</v>
      </c>
      <c r="G3708">
        <v>1</v>
      </c>
      <c r="H3708">
        <v>35</v>
      </c>
      <c r="I3708">
        <v>2</v>
      </c>
      <c r="J3708">
        <v>1</v>
      </c>
      <c r="K3708">
        <v>4</v>
      </c>
      <c r="L3708">
        <v>19</v>
      </c>
      <c r="M3708">
        <v>2</v>
      </c>
      <c r="N3708">
        <v>1</v>
      </c>
      <c r="O3708">
        <v>5</v>
      </c>
      <c r="P3708">
        <v>1</v>
      </c>
      <c r="Q3708">
        <v>23.46</v>
      </c>
      <c r="R3708">
        <v>-1</v>
      </c>
      <c r="S3708">
        <v>1</v>
      </c>
      <c r="T3708">
        <v>178.9</v>
      </c>
      <c r="U3708">
        <v>-1</v>
      </c>
      <c r="V3708">
        <v>-1</v>
      </c>
      <c r="W3708">
        <v>0.998</v>
      </c>
      <c r="X3708">
        <v>2</v>
      </c>
      <c r="Y3708">
        <v>1</v>
      </c>
      <c r="Z3708">
        <f>IF(AND(MIN(data!D3708:'data'!K3708, data!M3708:'data'!Y3708)&gt;=0, IF(data!L3708&lt;0, FALSE, data!L3708&lt;=95),COUNTA(data!D3708:'data'!Y3708)=22), 1, 0)</f>
        <v>0</v>
      </c>
      <c r="AA3708">
        <f>IF(data!D3708=3, IF(COUNTIFS(data!A:A, data!A3708, data!G:G, "&lt;&gt;2")=0, 1, 0), 0)</f>
        <v>0</v>
      </c>
      <c r="AB3708">
        <f>IF(AND(data!G3708=2, COUNTIFS(data!A:A, data!A3708, data!G:G, 2) = data!D3708), 1, 0)</f>
        <v>0</v>
      </c>
      <c r="AC3708" t="str">
        <f>IF(AB3708=1, data!D3708, "0")</f>
        <v>0</v>
      </c>
    </row>
    <row r="3709" spans="1:29" x14ac:dyDescent="0.25">
      <c r="A3709" s="1">
        <v>397151</v>
      </c>
      <c r="B3709">
        <v>2</v>
      </c>
      <c r="C3709" s="1" t="s">
        <v>3730</v>
      </c>
      <c r="D3709">
        <v>4</v>
      </c>
      <c r="E3709">
        <v>5</v>
      </c>
      <c r="F3709">
        <v>28</v>
      </c>
      <c r="G3709">
        <v>2</v>
      </c>
      <c r="H3709">
        <v>34</v>
      </c>
      <c r="I3709">
        <v>2</v>
      </c>
      <c r="J3709">
        <v>1</v>
      </c>
      <c r="K3709">
        <v>2</v>
      </c>
      <c r="L3709">
        <v>19</v>
      </c>
      <c r="M3709">
        <v>1</v>
      </c>
      <c r="N3709">
        <v>1</v>
      </c>
      <c r="O3709">
        <v>5</v>
      </c>
      <c r="P3709">
        <v>1</v>
      </c>
      <c r="Q3709">
        <v>9.625</v>
      </c>
      <c r="R3709">
        <v>-1</v>
      </c>
      <c r="S3709">
        <v>2</v>
      </c>
      <c r="T3709">
        <v>168.4</v>
      </c>
      <c r="U3709">
        <v>-1</v>
      </c>
      <c r="V3709">
        <v>-1</v>
      </c>
      <c r="W3709">
        <v>0.78600000000000003</v>
      </c>
      <c r="X3709">
        <v>1</v>
      </c>
      <c r="Y3709">
        <v>3</v>
      </c>
      <c r="Z3709">
        <f>IF(AND(MIN(data!D3709:'data'!K3709, data!M3709:'data'!Y3709)&gt;=0, IF(data!L3709&lt;0, FALSE, data!L3709&lt;=95),COUNTA(data!D3709:'data'!Y3709)=22), 1, 0)</f>
        <v>0</v>
      </c>
      <c r="AA3709">
        <f>IF(data!D3709=3, IF(COUNTIFS(data!A:A, data!A3709, data!G:G, "&lt;&gt;2")=0, 1, 0), 0)</f>
        <v>0</v>
      </c>
      <c r="AB3709">
        <f>IF(AND(data!G3709=2, COUNTIFS(data!A:A, data!A3709, data!G:G, 2) = data!D3709), 1, 0)</f>
        <v>0</v>
      </c>
      <c r="AC3709" t="str">
        <f>IF(AB3709=1, data!D3709, "0")</f>
        <v>0</v>
      </c>
    </row>
    <row r="3710" spans="1:29" x14ac:dyDescent="0.25">
      <c r="A3710" s="1">
        <v>397151</v>
      </c>
      <c r="B3710">
        <v>3</v>
      </c>
      <c r="C3710" s="1" t="s">
        <v>3731</v>
      </c>
      <c r="D3710">
        <v>4</v>
      </c>
      <c r="E3710">
        <v>5</v>
      </c>
      <c r="F3710">
        <v>28</v>
      </c>
      <c r="G3710">
        <v>2</v>
      </c>
      <c r="H3710">
        <v>9</v>
      </c>
      <c r="I3710">
        <v>-1</v>
      </c>
      <c r="J3710">
        <v>1</v>
      </c>
      <c r="K3710">
        <v>-1</v>
      </c>
      <c r="L3710">
        <v>19</v>
      </c>
      <c r="M3710">
        <v>1</v>
      </c>
      <c r="N3710">
        <v>-1</v>
      </c>
      <c r="O3710">
        <v>-1</v>
      </c>
      <c r="P3710">
        <v>-1</v>
      </c>
      <c r="Q3710">
        <v>-1</v>
      </c>
      <c r="R3710">
        <v>-1</v>
      </c>
      <c r="S3710">
        <v>-2</v>
      </c>
      <c r="T3710">
        <v>140.80000000000001</v>
      </c>
      <c r="U3710">
        <v>36.299999999999997</v>
      </c>
      <c r="V3710">
        <v>18.311</v>
      </c>
      <c r="W3710">
        <v>-1</v>
      </c>
      <c r="X3710">
        <v>-8</v>
      </c>
      <c r="Y3710">
        <v>1</v>
      </c>
      <c r="Z3710">
        <f>IF(AND(MIN(data!D3710:'data'!K3710, data!M3710:'data'!Y3710)&gt;=0, IF(data!L3710&lt;0, FALSE, data!L3710&lt;=95),COUNTA(data!D3710:'data'!Y3710)=22), 1, 0)</f>
        <v>0</v>
      </c>
      <c r="AA3710">
        <f>IF(data!D3710=3, IF(COUNTIFS(data!A:A, data!A3710, data!G:G, "&lt;&gt;2")=0, 1, 0), 0)</f>
        <v>0</v>
      </c>
      <c r="AB3710">
        <f>IF(AND(data!G3710=2, COUNTIFS(data!A:A, data!A3710, data!G:G, 2) = data!D3710), 1, 0)</f>
        <v>0</v>
      </c>
      <c r="AC3710" t="str">
        <f>IF(AB3710=1, data!D3710, "0")</f>
        <v>0</v>
      </c>
    </row>
    <row r="3711" spans="1:29" x14ac:dyDescent="0.25">
      <c r="A3711" s="1">
        <v>397151</v>
      </c>
      <c r="B3711">
        <v>4</v>
      </c>
      <c r="C3711" s="1" t="s">
        <v>3732</v>
      </c>
      <c r="D3711">
        <v>4</v>
      </c>
      <c r="E3711">
        <v>5</v>
      </c>
      <c r="F3711">
        <v>28</v>
      </c>
      <c r="G3711">
        <v>2</v>
      </c>
      <c r="H3711">
        <v>6</v>
      </c>
      <c r="I3711">
        <v>-1</v>
      </c>
      <c r="J3711">
        <v>1</v>
      </c>
      <c r="K3711">
        <v>-1</v>
      </c>
      <c r="L3711">
        <v>19</v>
      </c>
      <c r="M3711">
        <v>2</v>
      </c>
      <c r="N3711">
        <v>-1</v>
      </c>
      <c r="O3711">
        <v>-1</v>
      </c>
      <c r="P3711">
        <v>-1</v>
      </c>
      <c r="Q3711">
        <v>-1</v>
      </c>
      <c r="R3711">
        <v>-1</v>
      </c>
      <c r="S3711">
        <v>-2</v>
      </c>
      <c r="T3711">
        <v>115</v>
      </c>
      <c r="U3711">
        <v>19.8</v>
      </c>
      <c r="V3711">
        <v>14.972</v>
      </c>
      <c r="W3711">
        <v>-1</v>
      </c>
      <c r="X3711">
        <v>-2</v>
      </c>
      <c r="Y3711">
        <v>-2</v>
      </c>
      <c r="Z3711">
        <f>IF(AND(MIN(data!D3711:'data'!K3711, data!M3711:'data'!Y3711)&gt;=0, IF(data!L3711&lt;0, FALSE, data!L3711&lt;=95),COUNTA(data!D3711:'data'!Y3711)=22), 1, 0)</f>
        <v>0</v>
      </c>
      <c r="AA3711">
        <f>IF(data!D3711=3, IF(COUNTIFS(data!A:A, data!A3711, data!G:G, "&lt;&gt;2")=0, 1, 0), 0)</f>
        <v>0</v>
      </c>
      <c r="AB3711">
        <f>IF(AND(data!G3711=2, COUNTIFS(data!A:A, data!A3711, data!G:G, 2) = data!D3711), 1, 0)</f>
        <v>0</v>
      </c>
      <c r="AC3711" t="str">
        <f>IF(AB3711=1, data!D3711, "0")</f>
        <v>0</v>
      </c>
    </row>
    <row r="3712" spans="1:29" x14ac:dyDescent="0.25">
      <c r="A3712" s="1">
        <v>397181</v>
      </c>
      <c r="B3712">
        <v>1</v>
      </c>
      <c r="C3712" s="1" t="s">
        <v>3733</v>
      </c>
      <c r="D3712">
        <v>1</v>
      </c>
      <c r="E3712">
        <v>5</v>
      </c>
      <c r="F3712">
        <v>28</v>
      </c>
      <c r="G3712">
        <v>2</v>
      </c>
      <c r="H3712">
        <v>45</v>
      </c>
      <c r="I3712">
        <v>2</v>
      </c>
      <c r="J3712">
        <v>1</v>
      </c>
      <c r="K3712">
        <v>7</v>
      </c>
      <c r="L3712">
        <v>13</v>
      </c>
      <c r="M3712">
        <v>2</v>
      </c>
      <c r="N3712">
        <v>1</v>
      </c>
      <c r="O3712">
        <v>5</v>
      </c>
      <c r="P3712">
        <v>1</v>
      </c>
      <c r="Q3712">
        <v>9.23</v>
      </c>
      <c r="R3712">
        <v>-1</v>
      </c>
      <c r="S3712">
        <v>0</v>
      </c>
      <c r="T3712">
        <v>158.9</v>
      </c>
      <c r="U3712">
        <v>68.900000000000006</v>
      </c>
      <c r="V3712">
        <v>27.288</v>
      </c>
      <c r="W3712">
        <v>0.90400000000000003</v>
      </c>
      <c r="X3712">
        <v>2</v>
      </c>
      <c r="Y3712">
        <v>1</v>
      </c>
      <c r="Z3712">
        <f>IF(AND(MIN(data!D3712:'data'!K3712, data!M3712:'data'!Y3712)&gt;=0, IF(data!L3712&lt;0, FALSE, data!L3712&lt;=95),COUNTA(data!D3712:'data'!Y3712)=22), 1, 0)</f>
        <v>0</v>
      </c>
      <c r="AA3712">
        <f>IF(data!D3712=3, IF(COUNTIFS(data!A:A, data!A3712, data!G:G, "&lt;&gt;2")=0, 1, 0), 0)</f>
        <v>0</v>
      </c>
      <c r="AB3712">
        <f>IF(AND(data!G3712=2, COUNTIFS(data!A:A, data!A3712, data!G:G, 2) = data!D3712), 1, 0)</f>
        <v>1</v>
      </c>
      <c r="AC3712">
        <f>IF(AB3712=1, data!D3712, "0")</f>
        <v>1</v>
      </c>
    </row>
    <row r="3713" spans="1:29" x14ac:dyDescent="0.25">
      <c r="A3713" s="1">
        <v>397251</v>
      </c>
      <c r="B3713">
        <v>1</v>
      </c>
      <c r="C3713" s="1" t="s">
        <v>3734</v>
      </c>
      <c r="D3713">
        <v>2</v>
      </c>
      <c r="E3713">
        <v>5</v>
      </c>
      <c r="F3713">
        <v>28</v>
      </c>
      <c r="G3713">
        <v>2</v>
      </c>
      <c r="H3713">
        <v>29</v>
      </c>
      <c r="I3713">
        <v>1</v>
      </c>
      <c r="J3713">
        <v>1</v>
      </c>
      <c r="K3713">
        <v>3</v>
      </c>
      <c r="L3713">
        <v>-1</v>
      </c>
      <c r="M3713">
        <v>1</v>
      </c>
      <c r="N3713">
        <v>1</v>
      </c>
      <c r="O3713">
        <v>5</v>
      </c>
      <c r="P3713">
        <v>1</v>
      </c>
      <c r="Q3713">
        <v>3.0859999999999999</v>
      </c>
      <c r="R3713">
        <v>-1</v>
      </c>
      <c r="S3713">
        <v>0</v>
      </c>
      <c r="T3713">
        <v>177.5</v>
      </c>
      <c r="U3713">
        <v>-1</v>
      </c>
      <c r="V3713">
        <v>-1</v>
      </c>
      <c r="W3713">
        <v>0.66900000000000004</v>
      </c>
      <c r="X3713">
        <v>1</v>
      </c>
      <c r="Y3713">
        <v>3</v>
      </c>
      <c r="Z3713">
        <f>IF(AND(MIN(data!D3713:'data'!K3713, data!M3713:'data'!Y3713)&gt;=0, IF(data!L3713&lt;0, FALSE, data!L3713&lt;=95),COUNTA(data!D3713:'data'!Y3713)=22), 1, 0)</f>
        <v>0</v>
      </c>
      <c r="AA3713">
        <f>IF(data!D3713=3, IF(COUNTIFS(data!A:A, data!A3713, data!G:G, "&lt;&gt;2")=0, 1, 0), 0)</f>
        <v>0</v>
      </c>
      <c r="AB3713">
        <f>IF(AND(data!G3713=2, COUNTIFS(data!A:A, data!A3713, data!G:G, 2) = data!D3713), 1, 0)</f>
        <v>1</v>
      </c>
      <c r="AC3713">
        <f>IF(AB3713=1, data!D3713, "0")</f>
        <v>2</v>
      </c>
    </row>
    <row r="3714" spans="1:29" x14ac:dyDescent="0.25">
      <c r="A3714" s="1">
        <v>397251</v>
      </c>
      <c r="B3714">
        <v>2</v>
      </c>
      <c r="C3714" s="1" t="s">
        <v>3735</v>
      </c>
      <c r="D3714">
        <v>2</v>
      </c>
      <c r="E3714">
        <v>5</v>
      </c>
      <c r="F3714">
        <v>28</v>
      </c>
      <c r="G3714">
        <v>2</v>
      </c>
      <c r="H3714">
        <v>30</v>
      </c>
      <c r="I3714">
        <v>1</v>
      </c>
      <c r="J3714">
        <v>1</v>
      </c>
      <c r="K3714">
        <v>4</v>
      </c>
      <c r="L3714">
        <v>-1</v>
      </c>
      <c r="M3714">
        <v>2</v>
      </c>
      <c r="N3714">
        <v>1</v>
      </c>
      <c r="O3714">
        <v>5</v>
      </c>
      <c r="P3714">
        <v>1</v>
      </c>
      <c r="Q3714">
        <v>3.2010000000000001</v>
      </c>
      <c r="R3714">
        <v>-1</v>
      </c>
      <c r="S3714">
        <v>1</v>
      </c>
      <c r="T3714">
        <v>168.9</v>
      </c>
      <c r="U3714">
        <v>-1</v>
      </c>
      <c r="V3714">
        <v>-1</v>
      </c>
      <c r="W3714">
        <v>0.73099999999999998</v>
      </c>
      <c r="X3714">
        <v>1</v>
      </c>
      <c r="Y3714">
        <v>1</v>
      </c>
      <c r="Z3714">
        <f>IF(AND(MIN(data!D3714:'data'!K3714, data!M3714:'data'!Y3714)&gt;=0, IF(data!L3714&lt;0, FALSE, data!L3714&lt;=95),COUNTA(data!D3714:'data'!Y3714)=22), 1, 0)</f>
        <v>0</v>
      </c>
      <c r="AA3714">
        <f>IF(data!D3714=3, IF(COUNTIFS(data!A:A, data!A3714, data!G:G, "&lt;&gt;2")=0, 1, 0), 0)</f>
        <v>0</v>
      </c>
      <c r="AB3714">
        <f>IF(AND(data!G3714=2, COUNTIFS(data!A:A, data!A3714, data!G:G, 2) = data!D3714), 1, 0)</f>
        <v>1</v>
      </c>
      <c r="AC3714">
        <f>IF(AB3714=1, data!D3714, "0")</f>
        <v>2</v>
      </c>
    </row>
    <row r="3715" spans="1:29" x14ac:dyDescent="0.25">
      <c r="A3715" s="1">
        <v>397271</v>
      </c>
      <c r="B3715">
        <v>1</v>
      </c>
      <c r="C3715" s="1" t="s">
        <v>3736</v>
      </c>
      <c r="D3715">
        <v>2</v>
      </c>
      <c r="E3715">
        <v>5</v>
      </c>
      <c r="F3715">
        <v>28</v>
      </c>
      <c r="G3715">
        <v>1</v>
      </c>
      <c r="H3715">
        <v>60</v>
      </c>
      <c r="I3715">
        <v>2</v>
      </c>
      <c r="J3715">
        <v>1</v>
      </c>
      <c r="K3715">
        <v>4</v>
      </c>
      <c r="L3715">
        <v>8</v>
      </c>
      <c r="M3715">
        <v>3</v>
      </c>
      <c r="N3715">
        <v>3</v>
      </c>
      <c r="O3715">
        <v>5</v>
      </c>
      <c r="P3715">
        <v>1</v>
      </c>
      <c r="Q3715">
        <v>18.114999999999998</v>
      </c>
      <c r="R3715">
        <v>-1</v>
      </c>
      <c r="S3715">
        <v>2</v>
      </c>
      <c r="T3715">
        <v>161.4</v>
      </c>
      <c r="U3715">
        <v>72.900000000000006</v>
      </c>
      <c r="V3715">
        <v>27.984999999999999</v>
      </c>
      <c r="W3715">
        <v>1.006</v>
      </c>
      <c r="X3715">
        <v>2</v>
      </c>
      <c r="Y3715">
        <v>2</v>
      </c>
      <c r="Z3715">
        <f>IF(AND(MIN(data!D3715:'data'!K3715, data!M3715:'data'!Y3715)&gt;=0, IF(data!L3715&lt;0, FALSE, data!L3715&lt;=95),COUNTA(data!D3715:'data'!Y3715)=22), 1, 0)</f>
        <v>0</v>
      </c>
      <c r="AA3715">
        <f>IF(data!D3715=3, IF(COUNTIFS(data!A:A, data!A3715, data!G:G, "&lt;&gt;2")=0, 1, 0), 0)</f>
        <v>0</v>
      </c>
      <c r="AB3715">
        <f>IF(AND(data!G3715=2, COUNTIFS(data!A:A, data!A3715, data!G:G, 2) = data!D3715), 1, 0)</f>
        <v>0</v>
      </c>
      <c r="AC3715" t="str">
        <f>IF(AB3715=1, data!D3715, "0")</f>
        <v>0</v>
      </c>
    </row>
    <row r="3716" spans="1:29" x14ac:dyDescent="0.25">
      <c r="A3716" s="1">
        <v>397271</v>
      </c>
      <c r="B3716">
        <v>2</v>
      </c>
      <c r="C3716" s="1" t="s">
        <v>3737</v>
      </c>
      <c r="D3716">
        <v>2</v>
      </c>
      <c r="E3716">
        <v>5</v>
      </c>
      <c r="F3716">
        <v>28</v>
      </c>
      <c r="G3716">
        <v>2</v>
      </c>
      <c r="H3716">
        <v>53</v>
      </c>
      <c r="I3716">
        <v>2</v>
      </c>
      <c r="J3716">
        <v>1</v>
      </c>
      <c r="K3716">
        <v>7</v>
      </c>
      <c r="L3716">
        <v>8</v>
      </c>
      <c r="M3716">
        <v>1</v>
      </c>
      <c r="N3716">
        <v>3</v>
      </c>
      <c r="O3716">
        <v>5</v>
      </c>
      <c r="P3716">
        <v>1</v>
      </c>
      <c r="Q3716">
        <v>4.6150000000000002</v>
      </c>
      <c r="R3716">
        <v>-1</v>
      </c>
      <c r="S3716">
        <v>0</v>
      </c>
      <c r="T3716">
        <v>162.30000000000001</v>
      </c>
      <c r="U3716">
        <v>73.900000000000006</v>
      </c>
      <c r="V3716">
        <v>28.055</v>
      </c>
      <c r="W3716">
        <v>0.73899999999999999</v>
      </c>
      <c r="X3716">
        <v>-8</v>
      </c>
      <c r="Y3716">
        <v>3</v>
      </c>
      <c r="Z3716">
        <f>IF(AND(MIN(data!D3716:'data'!K3716, data!M3716:'data'!Y3716)&gt;=0, IF(data!L3716&lt;0, FALSE, data!L3716&lt;=95),COUNTA(data!D3716:'data'!Y3716)=22), 1, 0)</f>
        <v>0</v>
      </c>
      <c r="AA3716">
        <f>IF(data!D3716=3, IF(COUNTIFS(data!A:A, data!A3716, data!G:G, "&lt;&gt;2")=0, 1, 0), 0)</f>
        <v>0</v>
      </c>
      <c r="AB3716">
        <f>IF(AND(data!G3716=2, COUNTIFS(data!A:A, data!A3716, data!G:G, 2) = data!D3716), 1, 0)</f>
        <v>0</v>
      </c>
      <c r="AC3716" t="str">
        <f>IF(AB3716=1, data!D3716, "0")</f>
        <v>0</v>
      </c>
    </row>
    <row r="3717" spans="1:29" x14ac:dyDescent="0.25">
      <c r="A3717" s="1">
        <v>397341</v>
      </c>
      <c r="B3717">
        <v>1</v>
      </c>
      <c r="C3717" s="1" t="s">
        <v>3738</v>
      </c>
      <c r="D3717">
        <v>1</v>
      </c>
      <c r="E3717">
        <v>5</v>
      </c>
      <c r="F3717">
        <v>28</v>
      </c>
      <c r="G3717">
        <v>1</v>
      </c>
      <c r="H3717">
        <v>80</v>
      </c>
      <c r="I3717">
        <v>5</v>
      </c>
      <c r="J3717">
        <v>1</v>
      </c>
      <c r="K3717">
        <v>4</v>
      </c>
      <c r="L3717">
        <v>97</v>
      </c>
      <c r="M3717">
        <v>3</v>
      </c>
      <c r="N3717">
        <v>4</v>
      </c>
      <c r="O3717">
        <v>2</v>
      </c>
      <c r="P3717">
        <v>2</v>
      </c>
      <c r="Q3717">
        <v>0</v>
      </c>
      <c r="R3717">
        <v>-1</v>
      </c>
      <c r="S3717">
        <v>4</v>
      </c>
      <c r="T3717">
        <v>164.9</v>
      </c>
      <c r="U3717">
        <v>73.599999999999994</v>
      </c>
      <c r="V3717">
        <v>27.067</v>
      </c>
      <c r="W3717">
        <v>-1</v>
      </c>
      <c r="X3717">
        <v>2</v>
      </c>
      <c r="Y3717">
        <v>3</v>
      </c>
      <c r="Z3717">
        <f>IF(AND(MIN(data!D3717:'data'!K3717, data!M3717:'data'!Y3717)&gt;=0, IF(data!L3717&lt;0, FALSE, data!L3717&lt;=95),COUNTA(data!D3717:'data'!Y3717)=22), 1, 0)</f>
        <v>0</v>
      </c>
      <c r="AA3717">
        <f>IF(data!D3717=3, IF(COUNTIFS(data!A:A, data!A3717, data!G:G, "&lt;&gt;2")=0, 1, 0), 0)</f>
        <v>0</v>
      </c>
      <c r="AB3717">
        <f>IF(AND(data!G3717=2, COUNTIFS(data!A:A, data!A3717, data!G:G, 2) = data!D3717), 1, 0)</f>
        <v>0</v>
      </c>
      <c r="AC3717" t="str">
        <f>IF(AB3717=1, data!D3717, "0")</f>
        <v>0</v>
      </c>
    </row>
    <row r="3718" spans="1:29" x14ac:dyDescent="0.25">
      <c r="A3718" s="1">
        <v>397351</v>
      </c>
      <c r="B3718">
        <v>1</v>
      </c>
      <c r="C3718" s="1" t="s">
        <v>3739</v>
      </c>
      <c r="D3718">
        <v>2</v>
      </c>
      <c r="E3718">
        <v>5</v>
      </c>
      <c r="F3718">
        <v>28</v>
      </c>
      <c r="G3718">
        <v>1</v>
      </c>
      <c r="H3718">
        <v>29</v>
      </c>
      <c r="I3718">
        <v>6</v>
      </c>
      <c r="J3718">
        <v>1</v>
      </c>
      <c r="K3718">
        <v>1</v>
      </c>
      <c r="L3718">
        <v>18</v>
      </c>
      <c r="M3718">
        <v>2</v>
      </c>
      <c r="N3718">
        <v>3</v>
      </c>
      <c r="O3718">
        <v>5</v>
      </c>
      <c r="P3718">
        <v>1</v>
      </c>
      <c r="Q3718">
        <v>18.73</v>
      </c>
      <c r="R3718">
        <v>-1</v>
      </c>
      <c r="S3718">
        <v>0</v>
      </c>
      <c r="T3718">
        <v>175.6</v>
      </c>
      <c r="U3718">
        <v>80.400000000000006</v>
      </c>
      <c r="V3718">
        <v>26.074000000000002</v>
      </c>
      <c r="W3718">
        <v>0.90200000000000002</v>
      </c>
      <c r="X3718">
        <v>1</v>
      </c>
      <c r="Y3718">
        <v>3</v>
      </c>
      <c r="Z3718">
        <f>IF(AND(MIN(data!D3718:'data'!K3718, data!M3718:'data'!Y3718)&gt;=0, IF(data!L3718&lt;0, FALSE, data!L3718&lt;=95),COUNTA(data!D3718:'data'!Y3718)=22), 1, 0)</f>
        <v>0</v>
      </c>
      <c r="AA3718">
        <f>IF(data!D3718=3, IF(COUNTIFS(data!A:A, data!A3718, data!G:G, "&lt;&gt;2")=0, 1, 0), 0)</f>
        <v>0</v>
      </c>
      <c r="AB3718">
        <f>IF(AND(data!G3718=2, COUNTIFS(data!A:A, data!A3718, data!G:G, 2) = data!D3718), 1, 0)</f>
        <v>0</v>
      </c>
      <c r="AC3718" t="str">
        <f>IF(AB3718=1, data!D3718, "0")</f>
        <v>0</v>
      </c>
    </row>
    <row r="3719" spans="1:29" x14ac:dyDescent="0.25">
      <c r="A3719" s="1">
        <v>397351</v>
      </c>
      <c r="B3719">
        <v>2</v>
      </c>
      <c r="C3719" s="1" t="s">
        <v>3740</v>
      </c>
      <c r="D3719">
        <v>2</v>
      </c>
      <c r="E3719">
        <v>5</v>
      </c>
      <c r="F3719">
        <v>28</v>
      </c>
      <c r="G3719">
        <v>2</v>
      </c>
      <c r="H3719">
        <v>26</v>
      </c>
      <c r="I3719">
        <v>6</v>
      </c>
      <c r="J3719">
        <v>1</v>
      </c>
      <c r="K3719">
        <v>1</v>
      </c>
      <c r="L3719">
        <v>18</v>
      </c>
      <c r="M3719">
        <v>1</v>
      </c>
      <c r="N3719">
        <v>1</v>
      </c>
      <c r="O3719">
        <v>5</v>
      </c>
      <c r="P3719">
        <v>1</v>
      </c>
      <c r="Q3719">
        <v>21.558</v>
      </c>
      <c r="R3719">
        <v>-1</v>
      </c>
      <c r="S3719">
        <v>2</v>
      </c>
      <c r="T3719">
        <v>155.4</v>
      </c>
      <c r="U3719">
        <v>52.6</v>
      </c>
      <c r="V3719">
        <v>21.780999999999999</v>
      </c>
      <c r="W3719">
        <v>0.68300000000000005</v>
      </c>
      <c r="X3719">
        <v>1</v>
      </c>
      <c r="Y3719">
        <v>3</v>
      </c>
      <c r="Z3719">
        <f>IF(AND(MIN(data!D3719:'data'!K3719, data!M3719:'data'!Y3719)&gt;=0, IF(data!L3719&lt;0, FALSE, data!L3719&lt;=95),COUNTA(data!D3719:'data'!Y3719)=22), 1, 0)</f>
        <v>0</v>
      </c>
      <c r="AA3719">
        <f>IF(data!D3719=3, IF(COUNTIFS(data!A:A, data!A3719, data!G:G, "&lt;&gt;2")=0, 1, 0), 0)</f>
        <v>0</v>
      </c>
      <c r="AB3719">
        <f>IF(AND(data!G3719=2, COUNTIFS(data!A:A, data!A3719, data!G:G, 2) = data!D3719), 1, 0)</f>
        <v>0</v>
      </c>
      <c r="AC3719" t="str">
        <f>IF(AB3719=1, data!D3719, "0")</f>
        <v>0</v>
      </c>
    </row>
    <row r="3720" spans="1:29" x14ac:dyDescent="0.25">
      <c r="A3720" s="1">
        <v>397371</v>
      </c>
      <c r="B3720">
        <v>1</v>
      </c>
      <c r="C3720" s="1" t="s">
        <v>3741</v>
      </c>
      <c r="D3720">
        <v>2</v>
      </c>
      <c r="E3720">
        <v>5</v>
      </c>
      <c r="F3720">
        <v>28</v>
      </c>
      <c r="G3720">
        <v>2</v>
      </c>
      <c r="H3720">
        <v>68</v>
      </c>
      <c r="I3720">
        <v>2</v>
      </c>
      <c r="J3720">
        <v>1</v>
      </c>
      <c r="K3720">
        <v>1</v>
      </c>
      <c r="L3720">
        <v>19</v>
      </c>
      <c r="M3720">
        <v>1</v>
      </c>
      <c r="N3720">
        <v>1</v>
      </c>
      <c r="O3720">
        <v>5</v>
      </c>
      <c r="P3720">
        <v>2</v>
      </c>
      <c r="Q3720">
        <v>0.51900000000000002</v>
      </c>
      <c r="R3720">
        <v>-1</v>
      </c>
      <c r="S3720">
        <v>1</v>
      </c>
      <c r="T3720">
        <v>160.4</v>
      </c>
      <c r="U3720">
        <v>-1</v>
      </c>
      <c r="V3720">
        <v>-1</v>
      </c>
      <c r="W3720">
        <v>0.89300000000000002</v>
      </c>
      <c r="X3720">
        <v>2</v>
      </c>
      <c r="Y3720">
        <v>1</v>
      </c>
      <c r="Z3720">
        <f>IF(AND(MIN(data!D3720:'data'!K3720, data!M3720:'data'!Y3720)&gt;=0, IF(data!L3720&lt;0, FALSE, data!L3720&lt;=95),COUNTA(data!D3720:'data'!Y3720)=22), 1, 0)</f>
        <v>0</v>
      </c>
      <c r="AA3720">
        <f>IF(data!D3720=3, IF(COUNTIFS(data!A:A, data!A3720, data!G:G, "&lt;&gt;2")=0, 1, 0), 0)</f>
        <v>0</v>
      </c>
      <c r="AB3720">
        <f>IF(AND(data!G3720=2, COUNTIFS(data!A:A, data!A3720, data!G:G, 2) = data!D3720), 1, 0)</f>
        <v>0</v>
      </c>
      <c r="AC3720" t="str">
        <f>IF(AB3720=1, data!D3720, "0")</f>
        <v>0</v>
      </c>
    </row>
    <row r="3721" spans="1:29" x14ac:dyDescent="0.25">
      <c r="A3721" s="1">
        <v>397371</v>
      </c>
      <c r="B3721">
        <v>2</v>
      </c>
      <c r="C3721" s="1" t="s">
        <v>3742</v>
      </c>
      <c r="D3721">
        <v>2</v>
      </c>
      <c r="E3721">
        <v>5</v>
      </c>
      <c r="F3721">
        <v>28</v>
      </c>
      <c r="G3721">
        <v>1</v>
      </c>
      <c r="H3721">
        <v>72</v>
      </c>
      <c r="I3721">
        <v>2</v>
      </c>
      <c r="J3721">
        <v>1</v>
      </c>
      <c r="K3721">
        <v>3</v>
      </c>
      <c r="L3721">
        <v>19</v>
      </c>
      <c r="M3721">
        <v>1</v>
      </c>
      <c r="N3721">
        <v>1</v>
      </c>
      <c r="O3721">
        <v>5</v>
      </c>
      <c r="P3721">
        <v>1</v>
      </c>
      <c r="Q3721">
        <v>14.23</v>
      </c>
      <c r="R3721">
        <v>-1</v>
      </c>
      <c r="S3721">
        <v>0</v>
      </c>
      <c r="T3721">
        <v>175.3</v>
      </c>
      <c r="U3721">
        <v>-1</v>
      </c>
      <c r="V3721">
        <v>-1</v>
      </c>
      <c r="W3721">
        <v>1.0640000000000001</v>
      </c>
      <c r="X3721">
        <v>2</v>
      </c>
      <c r="Y3721">
        <v>1</v>
      </c>
      <c r="Z3721">
        <f>IF(AND(MIN(data!D3721:'data'!K3721, data!M3721:'data'!Y3721)&gt;=0, IF(data!L3721&lt;0, FALSE, data!L3721&lt;=95),COUNTA(data!D3721:'data'!Y3721)=22), 1, 0)</f>
        <v>0</v>
      </c>
      <c r="AA3721">
        <f>IF(data!D3721=3, IF(COUNTIFS(data!A:A, data!A3721, data!G:G, "&lt;&gt;2")=0, 1, 0), 0)</f>
        <v>0</v>
      </c>
      <c r="AB3721">
        <f>IF(AND(data!G3721=2, COUNTIFS(data!A:A, data!A3721, data!G:G, 2) = data!D3721), 1, 0)</f>
        <v>0</v>
      </c>
      <c r="AC3721" t="str">
        <f>IF(AB3721=1, data!D3721, "0")</f>
        <v>0</v>
      </c>
    </row>
    <row r="3722" spans="1:29" x14ac:dyDescent="0.25">
      <c r="A3722" s="1">
        <v>398051</v>
      </c>
      <c r="B3722">
        <v>1</v>
      </c>
      <c r="C3722" s="1" t="s">
        <v>3743</v>
      </c>
      <c r="D3722">
        <v>4</v>
      </c>
      <c r="E3722">
        <v>1</v>
      </c>
      <c r="F3722">
        <v>10</v>
      </c>
      <c r="G3722">
        <v>1</v>
      </c>
      <c r="H3722">
        <v>52</v>
      </c>
      <c r="I3722">
        <v>2</v>
      </c>
      <c r="J3722">
        <v>1</v>
      </c>
      <c r="K3722">
        <v>7</v>
      </c>
      <c r="L3722">
        <v>7</v>
      </c>
      <c r="M3722">
        <v>4</v>
      </c>
      <c r="N3722">
        <v>4</v>
      </c>
      <c r="O3722">
        <v>2</v>
      </c>
      <c r="P3722">
        <v>2</v>
      </c>
      <c r="Q3722">
        <v>9.6280000000000004E-2</v>
      </c>
      <c r="R3722">
        <v>-1</v>
      </c>
      <c r="S3722">
        <v>2</v>
      </c>
      <c r="T3722">
        <v>183.1</v>
      </c>
      <c r="U3722">
        <v>98.9</v>
      </c>
      <c r="V3722">
        <v>29.5</v>
      </c>
      <c r="W3722">
        <v>0.98199999999999998</v>
      </c>
      <c r="X3722">
        <v>1</v>
      </c>
      <c r="Y3722">
        <v>3</v>
      </c>
      <c r="Z3722">
        <f>IF(AND(MIN(data!D3722:'data'!K3722, data!M3722:'data'!Y3722)&gt;=0, IF(data!L3722&lt;0, FALSE, data!L3722&lt;=95),COUNTA(data!D3722:'data'!Y3722)=22), 1, 0)</f>
        <v>0</v>
      </c>
      <c r="AA3722">
        <f>IF(data!D3722=3, IF(COUNTIFS(data!A:A, data!A3722, data!G:G, "&lt;&gt;2")=0, 1, 0), 0)</f>
        <v>0</v>
      </c>
      <c r="AB3722">
        <f>IF(AND(data!G3722=2, COUNTIFS(data!A:A, data!A3722, data!G:G, 2) = data!D3722), 1, 0)</f>
        <v>0</v>
      </c>
      <c r="AC3722" t="str">
        <f>IF(AB3722=1, data!D3722, "0")</f>
        <v>0</v>
      </c>
    </row>
    <row r="3723" spans="1:29" x14ac:dyDescent="0.25">
      <c r="A3723" s="1">
        <v>398051</v>
      </c>
      <c r="B3723">
        <v>2</v>
      </c>
      <c r="C3723" s="1" t="s">
        <v>3744</v>
      </c>
      <c r="D3723">
        <v>4</v>
      </c>
      <c r="E3723">
        <v>1</v>
      </c>
      <c r="F3723">
        <v>10</v>
      </c>
      <c r="G3723">
        <v>2</v>
      </c>
      <c r="H3723">
        <v>50</v>
      </c>
      <c r="I3723">
        <v>2</v>
      </c>
      <c r="J3723">
        <v>1</v>
      </c>
      <c r="K3723">
        <v>4</v>
      </c>
      <c r="L3723">
        <v>7</v>
      </c>
      <c r="M3723">
        <v>2</v>
      </c>
      <c r="N3723">
        <v>1</v>
      </c>
      <c r="O3723">
        <v>5</v>
      </c>
      <c r="P3723">
        <v>2</v>
      </c>
      <c r="Q3723">
        <v>0</v>
      </c>
      <c r="R3723">
        <v>-1</v>
      </c>
      <c r="S3723">
        <v>0</v>
      </c>
      <c r="T3723">
        <v>165.4</v>
      </c>
      <c r="U3723">
        <v>92.3</v>
      </c>
      <c r="V3723">
        <v>33.738999999999997</v>
      </c>
      <c r="W3723">
        <v>0.85099999999999998</v>
      </c>
      <c r="X3723">
        <v>1</v>
      </c>
      <c r="Y3723">
        <v>3</v>
      </c>
      <c r="Z3723">
        <f>IF(AND(MIN(data!D3723:'data'!K3723, data!M3723:'data'!Y3723)&gt;=0, IF(data!L3723&lt;0, FALSE, data!L3723&lt;=95),COUNTA(data!D3723:'data'!Y3723)=22), 1, 0)</f>
        <v>0</v>
      </c>
      <c r="AA3723">
        <f>IF(data!D3723=3, IF(COUNTIFS(data!A:A, data!A3723, data!G:G, "&lt;&gt;2")=0, 1, 0), 0)</f>
        <v>0</v>
      </c>
      <c r="AB3723">
        <f>IF(AND(data!G3723=2, COUNTIFS(data!A:A, data!A3723, data!G:G, 2) = data!D3723), 1, 0)</f>
        <v>0</v>
      </c>
      <c r="AC3723" t="str">
        <f>IF(AB3723=1, data!D3723, "0")</f>
        <v>0</v>
      </c>
    </row>
    <row r="3724" spans="1:29" x14ac:dyDescent="0.25">
      <c r="A3724" s="1">
        <v>398051</v>
      </c>
      <c r="B3724">
        <v>3</v>
      </c>
      <c r="C3724" s="1" t="s">
        <v>3745</v>
      </c>
      <c r="D3724">
        <v>4</v>
      </c>
      <c r="E3724">
        <v>1</v>
      </c>
      <c r="F3724">
        <v>10</v>
      </c>
      <c r="G3724">
        <v>1</v>
      </c>
      <c r="H3724">
        <v>15</v>
      </c>
      <c r="I3724">
        <v>-1</v>
      </c>
      <c r="J3724">
        <v>1</v>
      </c>
      <c r="K3724">
        <v>-1</v>
      </c>
      <c r="L3724">
        <v>7</v>
      </c>
      <c r="M3724">
        <v>2</v>
      </c>
      <c r="N3724">
        <v>-1</v>
      </c>
      <c r="O3724">
        <v>-1</v>
      </c>
      <c r="P3724">
        <v>-1</v>
      </c>
      <c r="Q3724">
        <v>-1</v>
      </c>
      <c r="R3724">
        <v>-1</v>
      </c>
      <c r="S3724">
        <v>1</v>
      </c>
      <c r="T3724">
        <v>182.5</v>
      </c>
      <c r="U3724">
        <v>79.8</v>
      </c>
      <c r="V3724">
        <v>23.959</v>
      </c>
      <c r="W3724">
        <v>-1</v>
      </c>
      <c r="X3724">
        <v>1</v>
      </c>
      <c r="Y3724">
        <v>3</v>
      </c>
      <c r="Z3724">
        <f>IF(AND(MIN(data!D3724:'data'!K3724, data!M3724:'data'!Y3724)&gt;=0, IF(data!L3724&lt;0, FALSE, data!L3724&lt;=95),COUNTA(data!D3724:'data'!Y3724)=22), 1, 0)</f>
        <v>0</v>
      </c>
      <c r="AA3724">
        <f>IF(data!D3724=3, IF(COUNTIFS(data!A:A, data!A3724, data!G:G, "&lt;&gt;2")=0, 1, 0), 0)</f>
        <v>0</v>
      </c>
      <c r="AB3724">
        <f>IF(AND(data!G3724=2, COUNTIFS(data!A:A, data!A3724, data!G:G, 2) = data!D3724), 1, 0)</f>
        <v>0</v>
      </c>
      <c r="AC3724" t="str">
        <f>IF(AB3724=1, data!D3724, "0")</f>
        <v>0</v>
      </c>
    </row>
    <row r="3725" spans="1:29" x14ac:dyDescent="0.25">
      <c r="A3725" s="1">
        <v>398051</v>
      </c>
      <c r="B3725">
        <v>4</v>
      </c>
      <c r="C3725" s="1" t="s">
        <v>3746</v>
      </c>
      <c r="D3725">
        <v>4</v>
      </c>
      <c r="E3725">
        <v>1</v>
      </c>
      <c r="F3725">
        <v>10</v>
      </c>
      <c r="G3725">
        <v>2</v>
      </c>
      <c r="H3725">
        <v>12</v>
      </c>
      <c r="I3725">
        <v>-1</v>
      </c>
      <c r="J3725">
        <v>1</v>
      </c>
      <c r="K3725">
        <v>-1</v>
      </c>
      <c r="L3725">
        <v>7</v>
      </c>
      <c r="M3725">
        <v>2</v>
      </c>
      <c r="N3725">
        <v>-1</v>
      </c>
      <c r="O3725">
        <v>-1</v>
      </c>
      <c r="P3725">
        <v>-1</v>
      </c>
      <c r="Q3725">
        <v>-1</v>
      </c>
      <c r="R3725">
        <v>-1</v>
      </c>
      <c r="S3725">
        <v>-2</v>
      </c>
      <c r="T3725">
        <v>160</v>
      </c>
      <c r="U3725">
        <v>46.6</v>
      </c>
      <c r="V3725">
        <v>18.202999999999999</v>
      </c>
      <c r="W3725">
        <v>-1</v>
      </c>
      <c r="X3725">
        <v>2</v>
      </c>
      <c r="Y3725">
        <v>1</v>
      </c>
      <c r="Z3725">
        <f>IF(AND(MIN(data!D3725:'data'!K3725, data!M3725:'data'!Y3725)&gt;=0, IF(data!L3725&lt;0, FALSE, data!L3725&lt;=95),COUNTA(data!D3725:'data'!Y3725)=22), 1, 0)</f>
        <v>0</v>
      </c>
      <c r="AA3725">
        <f>IF(data!D3725=3, IF(COUNTIFS(data!A:A, data!A3725, data!G:G, "&lt;&gt;2")=0, 1, 0), 0)</f>
        <v>0</v>
      </c>
      <c r="AB3725">
        <f>IF(AND(data!G3725=2, COUNTIFS(data!A:A, data!A3725, data!G:G, 2) = data!D3725), 1, 0)</f>
        <v>0</v>
      </c>
      <c r="AC3725" t="str">
        <f>IF(AB3725=1, data!D3725, "0")</f>
        <v>0</v>
      </c>
    </row>
    <row r="3726" spans="1:29" x14ac:dyDescent="0.25">
      <c r="A3726" s="1">
        <v>398151</v>
      </c>
      <c r="B3726">
        <v>1</v>
      </c>
      <c r="C3726" s="1" t="s">
        <v>3747</v>
      </c>
      <c r="D3726">
        <v>3</v>
      </c>
      <c r="E3726">
        <v>1</v>
      </c>
      <c r="F3726">
        <v>10</v>
      </c>
      <c r="G3726">
        <v>2</v>
      </c>
      <c r="H3726">
        <v>28</v>
      </c>
      <c r="I3726">
        <v>6</v>
      </c>
      <c r="J3726">
        <v>1</v>
      </c>
      <c r="K3726">
        <v>4</v>
      </c>
      <c r="L3726">
        <v>13</v>
      </c>
      <c r="M3726">
        <v>2</v>
      </c>
      <c r="N3726">
        <v>4</v>
      </c>
      <c r="O3726">
        <v>3</v>
      </c>
      <c r="P3726">
        <v>2</v>
      </c>
      <c r="Q3726">
        <v>0.46</v>
      </c>
      <c r="R3726">
        <v>-1</v>
      </c>
      <c r="S3726">
        <v>6</v>
      </c>
      <c r="T3726">
        <v>163.4</v>
      </c>
      <c r="U3726">
        <v>64.2</v>
      </c>
      <c r="V3726">
        <v>24.045000000000002</v>
      </c>
      <c r="W3726">
        <v>-1</v>
      </c>
      <c r="X3726">
        <v>1</v>
      </c>
      <c r="Y3726">
        <v>3</v>
      </c>
      <c r="Z3726">
        <f>IF(AND(MIN(data!D3726:'data'!K3726, data!M3726:'data'!Y3726)&gt;=0, IF(data!L3726&lt;0, FALSE, data!L3726&lt;=95),COUNTA(data!D3726:'data'!Y3726)=22), 1, 0)</f>
        <v>0</v>
      </c>
      <c r="AA3726">
        <f>IF(data!D3726=3, IF(COUNTIFS(data!A:A, data!A3726, data!G:G, "&lt;&gt;2")=0, 1, 0), 0)</f>
        <v>0</v>
      </c>
      <c r="AB3726">
        <f>IF(AND(data!G3726=2, COUNTIFS(data!A:A, data!A3726, data!G:G, 2) = data!D3726), 1, 0)</f>
        <v>0</v>
      </c>
      <c r="AC3726" t="str">
        <f>IF(AB3726=1, data!D3726, "0")</f>
        <v>0</v>
      </c>
    </row>
    <row r="3727" spans="1:29" x14ac:dyDescent="0.25">
      <c r="A3727" s="1">
        <v>398151</v>
      </c>
      <c r="B3727">
        <v>2</v>
      </c>
      <c r="C3727" s="1" t="s">
        <v>3748</v>
      </c>
      <c r="D3727">
        <v>3</v>
      </c>
      <c r="E3727">
        <v>1</v>
      </c>
      <c r="F3727">
        <v>10</v>
      </c>
      <c r="G3727">
        <v>1</v>
      </c>
      <c r="H3727">
        <v>6</v>
      </c>
      <c r="I3727">
        <v>-1</v>
      </c>
      <c r="J3727">
        <v>1</v>
      </c>
      <c r="K3727">
        <v>-1</v>
      </c>
      <c r="L3727">
        <v>13</v>
      </c>
      <c r="M3727">
        <v>1</v>
      </c>
      <c r="N3727">
        <v>-1</v>
      </c>
      <c r="O3727">
        <v>-1</v>
      </c>
      <c r="P3727">
        <v>-1</v>
      </c>
      <c r="Q3727">
        <v>-1</v>
      </c>
      <c r="R3727">
        <v>-1</v>
      </c>
      <c r="S3727">
        <v>-2</v>
      </c>
      <c r="T3727">
        <v>118.5</v>
      </c>
      <c r="U3727">
        <v>23.5</v>
      </c>
      <c r="V3727">
        <v>16.734999999999999</v>
      </c>
      <c r="W3727">
        <v>-1</v>
      </c>
      <c r="X3727">
        <v>-2</v>
      </c>
      <c r="Y3727">
        <v>-2</v>
      </c>
      <c r="Z3727">
        <f>IF(AND(MIN(data!D3727:'data'!K3727, data!M3727:'data'!Y3727)&gt;=0, IF(data!L3727&lt;0, FALSE, data!L3727&lt;=95),COUNTA(data!D3727:'data'!Y3727)=22), 1, 0)</f>
        <v>0</v>
      </c>
      <c r="AA3727">
        <f>IF(data!D3727=3, IF(COUNTIFS(data!A:A, data!A3727, data!G:G, "&lt;&gt;2")=0, 1, 0), 0)</f>
        <v>0</v>
      </c>
      <c r="AB3727">
        <f>IF(AND(data!G3727=2, COUNTIFS(data!A:A, data!A3727, data!G:G, 2) = data!D3727), 1, 0)</f>
        <v>0</v>
      </c>
      <c r="AC3727" t="str">
        <f>IF(AB3727=1, data!D3727, "0")</f>
        <v>0</v>
      </c>
    </row>
    <row r="3728" spans="1:29" x14ac:dyDescent="0.25">
      <c r="A3728" s="1">
        <v>398151</v>
      </c>
      <c r="B3728">
        <v>3</v>
      </c>
      <c r="C3728" s="1" t="s">
        <v>3749</v>
      </c>
      <c r="D3728">
        <v>3</v>
      </c>
      <c r="E3728">
        <v>1</v>
      </c>
      <c r="F3728">
        <v>10</v>
      </c>
      <c r="G3728">
        <v>1</v>
      </c>
      <c r="H3728">
        <v>3</v>
      </c>
      <c r="I3728">
        <v>-1</v>
      </c>
      <c r="J3728">
        <v>1</v>
      </c>
      <c r="K3728">
        <v>-1</v>
      </c>
      <c r="L3728">
        <v>13</v>
      </c>
      <c r="M3728">
        <v>3</v>
      </c>
      <c r="N3728">
        <v>-1</v>
      </c>
      <c r="O3728">
        <v>-1</v>
      </c>
      <c r="P3728">
        <v>-1</v>
      </c>
      <c r="Q3728">
        <v>-1</v>
      </c>
      <c r="R3728">
        <v>-1</v>
      </c>
      <c r="S3728">
        <v>-2</v>
      </c>
      <c r="T3728">
        <v>-1</v>
      </c>
      <c r="U3728">
        <v>-1</v>
      </c>
      <c r="V3728">
        <v>-1</v>
      </c>
      <c r="W3728">
        <v>-1</v>
      </c>
      <c r="X3728">
        <v>-2</v>
      </c>
      <c r="Y3728">
        <v>-2</v>
      </c>
      <c r="Z3728">
        <f>IF(AND(MIN(data!D3728:'data'!K3728, data!M3728:'data'!Y3728)&gt;=0, IF(data!L3728&lt;0, FALSE, data!L3728&lt;=95),COUNTA(data!D3728:'data'!Y3728)=22), 1, 0)</f>
        <v>0</v>
      </c>
      <c r="AA3728">
        <f>IF(data!D3728=3, IF(COUNTIFS(data!A:A, data!A3728, data!G:G, "&lt;&gt;2")=0, 1, 0), 0)</f>
        <v>0</v>
      </c>
      <c r="AB3728">
        <f>IF(AND(data!G3728=2, COUNTIFS(data!A:A, data!A3728, data!G:G, 2) = data!D3728), 1, 0)</f>
        <v>0</v>
      </c>
      <c r="AC3728" t="str">
        <f>IF(AB3728=1, data!D3728, "0")</f>
        <v>0</v>
      </c>
    </row>
    <row r="3729" spans="1:29" x14ac:dyDescent="0.25">
      <c r="A3729" s="1">
        <v>398181</v>
      </c>
      <c r="B3729">
        <v>1</v>
      </c>
      <c r="C3729" s="1" t="s">
        <v>3750</v>
      </c>
      <c r="D3729">
        <v>1</v>
      </c>
      <c r="E3729">
        <v>1</v>
      </c>
      <c r="F3729">
        <v>10</v>
      </c>
      <c r="G3729">
        <v>1</v>
      </c>
      <c r="H3729">
        <v>75</v>
      </c>
      <c r="I3729">
        <v>5</v>
      </c>
      <c r="J3729">
        <v>1</v>
      </c>
      <c r="K3729">
        <v>7</v>
      </c>
      <c r="L3729">
        <v>5</v>
      </c>
      <c r="M3729">
        <v>2</v>
      </c>
      <c r="N3729">
        <v>1</v>
      </c>
      <c r="O3729">
        <v>5</v>
      </c>
      <c r="P3729">
        <v>2</v>
      </c>
      <c r="Q3729">
        <v>0</v>
      </c>
      <c r="R3729">
        <v>-1</v>
      </c>
      <c r="S3729">
        <v>0</v>
      </c>
      <c r="T3729">
        <v>152.6</v>
      </c>
      <c r="U3729">
        <v>65.099999999999994</v>
      </c>
      <c r="V3729">
        <v>27.956</v>
      </c>
      <c r="W3729">
        <v>-1</v>
      </c>
      <c r="X3729">
        <v>2</v>
      </c>
      <c r="Y3729">
        <v>3</v>
      </c>
      <c r="Z3729">
        <f>IF(AND(MIN(data!D3729:'data'!K3729, data!M3729:'data'!Y3729)&gt;=0, IF(data!L3729&lt;0, FALSE, data!L3729&lt;=95),COUNTA(data!D3729:'data'!Y3729)=22), 1, 0)</f>
        <v>0</v>
      </c>
      <c r="AA3729">
        <f>IF(data!D3729=3, IF(COUNTIFS(data!A:A, data!A3729, data!G:G, "&lt;&gt;2")=0, 1, 0), 0)</f>
        <v>0</v>
      </c>
      <c r="AB3729">
        <f>IF(AND(data!G3729=2, COUNTIFS(data!A:A, data!A3729, data!G:G, 2) = data!D3729), 1, 0)</f>
        <v>0</v>
      </c>
      <c r="AC3729" t="str">
        <f>IF(AB3729=1, data!D3729, "0")</f>
        <v>0</v>
      </c>
    </row>
    <row r="3730" spans="1:29" x14ac:dyDescent="0.25">
      <c r="A3730" s="1">
        <v>398201</v>
      </c>
      <c r="B3730">
        <v>1</v>
      </c>
      <c r="C3730" s="1" t="s">
        <v>3751</v>
      </c>
      <c r="D3730">
        <v>1</v>
      </c>
      <c r="E3730">
        <v>1</v>
      </c>
      <c r="F3730">
        <v>10</v>
      </c>
      <c r="G3730">
        <v>1</v>
      </c>
      <c r="H3730">
        <v>61</v>
      </c>
      <c r="I3730">
        <v>5</v>
      </c>
      <c r="J3730">
        <v>1</v>
      </c>
      <c r="K3730">
        <v>7</v>
      </c>
      <c r="L3730">
        <v>6</v>
      </c>
      <c r="M3730">
        <v>2</v>
      </c>
      <c r="N3730">
        <v>4</v>
      </c>
      <c r="O3730">
        <v>2</v>
      </c>
      <c r="P3730">
        <v>1</v>
      </c>
      <c r="Q3730">
        <v>0.317</v>
      </c>
      <c r="R3730">
        <v>-1</v>
      </c>
      <c r="S3730">
        <v>5</v>
      </c>
      <c r="T3730">
        <v>148.4</v>
      </c>
      <c r="U3730">
        <v>61.6</v>
      </c>
      <c r="V3730">
        <v>27.971</v>
      </c>
      <c r="W3730">
        <v>-1</v>
      </c>
      <c r="X3730">
        <v>2</v>
      </c>
      <c r="Y3730">
        <v>3</v>
      </c>
      <c r="Z3730">
        <f>IF(AND(MIN(data!D3730:'data'!K3730, data!M3730:'data'!Y3730)&gt;=0, IF(data!L3730&lt;0, FALSE, data!L3730&lt;=95),COUNTA(data!D3730:'data'!Y3730)=22), 1, 0)</f>
        <v>0</v>
      </c>
      <c r="AA3730">
        <f>IF(data!D3730=3, IF(COUNTIFS(data!A:A, data!A3730, data!G:G, "&lt;&gt;2")=0, 1, 0), 0)</f>
        <v>0</v>
      </c>
      <c r="AB3730">
        <f>IF(AND(data!G3730=2, COUNTIFS(data!A:A, data!A3730, data!G:G, 2) = data!D3730), 1, 0)</f>
        <v>0</v>
      </c>
      <c r="AC3730" t="str">
        <f>IF(AB3730=1, data!D3730, "0")</f>
        <v>0</v>
      </c>
    </row>
    <row r="3731" spans="1:29" x14ac:dyDescent="0.25">
      <c r="A3731" s="1">
        <v>398271</v>
      </c>
      <c r="B3731">
        <v>1</v>
      </c>
      <c r="C3731" s="1" t="s">
        <v>3752</v>
      </c>
      <c r="D3731">
        <v>1</v>
      </c>
      <c r="E3731">
        <v>1</v>
      </c>
      <c r="F3731">
        <v>10</v>
      </c>
      <c r="G3731">
        <v>2</v>
      </c>
      <c r="H3731">
        <v>66</v>
      </c>
      <c r="I3731">
        <v>5</v>
      </c>
      <c r="J3731">
        <v>1</v>
      </c>
      <c r="K3731">
        <v>2</v>
      </c>
      <c r="L3731">
        <v>21</v>
      </c>
      <c r="M3731">
        <v>2</v>
      </c>
      <c r="N3731">
        <v>4</v>
      </c>
      <c r="O3731">
        <v>2</v>
      </c>
      <c r="P3731">
        <v>2</v>
      </c>
      <c r="Q3731">
        <v>0</v>
      </c>
      <c r="R3731">
        <v>-1</v>
      </c>
      <c r="S3731">
        <v>0</v>
      </c>
      <c r="T3731">
        <v>153.69999999999999</v>
      </c>
      <c r="U3731">
        <v>66.8</v>
      </c>
      <c r="V3731">
        <v>28.277000000000001</v>
      </c>
      <c r="W3731">
        <v>0.88</v>
      </c>
      <c r="X3731">
        <v>2</v>
      </c>
      <c r="Y3731">
        <v>1</v>
      </c>
      <c r="Z3731">
        <f>IF(AND(MIN(data!D3731:'data'!K3731, data!M3731:'data'!Y3731)&gt;=0, IF(data!L3731&lt;0, FALSE, data!L3731&lt;=95),COUNTA(data!D3731:'data'!Y3731)=22), 1, 0)</f>
        <v>0</v>
      </c>
      <c r="AA3731">
        <f>IF(data!D3731=3, IF(COUNTIFS(data!A:A, data!A3731, data!G:G, "&lt;&gt;2")=0, 1, 0), 0)</f>
        <v>0</v>
      </c>
      <c r="AB3731">
        <f>IF(AND(data!G3731=2, COUNTIFS(data!A:A, data!A3731, data!G:G, 2) = data!D3731), 1, 0)</f>
        <v>1</v>
      </c>
      <c r="AC3731">
        <f>IF(AB3731=1, data!D3731, "0")</f>
        <v>1</v>
      </c>
    </row>
    <row r="3732" spans="1:29" x14ac:dyDescent="0.25">
      <c r="A3732" s="1">
        <v>398341</v>
      </c>
      <c r="B3732">
        <v>1</v>
      </c>
      <c r="C3732" s="1" t="s">
        <v>3753</v>
      </c>
      <c r="D3732">
        <v>1</v>
      </c>
      <c r="E3732">
        <v>1</v>
      </c>
      <c r="F3732">
        <v>10</v>
      </c>
      <c r="G3732">
        <v>1</v>
      </c>
      <c r="H3732">
        <v>80</v>
      </c>
      <c r="I3732">
        <v>5</v>
      </c>
      <c r="J3732">
        <v>1</v>
      </c>
      <c r="K3732">
        <v>7</v>
      </c>
      <c r="L3732">
        <v>12</v>
      </c>
      <c r="M3732">
        <v>1</v>
      </c>
      <c r="N3732">
        <v>3</v>
      </c>
      <c r="O3732">
        <v>5</v>
      </c>
      <c r="P3732">
        <v>1</v>
      </c>
      <c r="Q3732">
        <v>5.73</v>
      </c>
      <c r="R3732">
        <v>-1</v>
      </c>
      <c r="S3732">
        <v>0</v>
      </c>
      <c r="T3732">
        <v>156.1</v>
      </c>
      <c r="U3732">
        <v>-1</v>
      </c>
      <c r="V3732">
        <v>-1</v>
      </c>
      <c r="W3732">
        <v>-1</v>
      </c>
      <c r="X3732">
        <v>1</v>
      </c>
      <c r="Y3732">
        <v>3</v>
      </c>
      <c r="Z3732">
        <f>IF(AND(MIN(data!D3732:'data'!K3732, data!M3732:'data'!Y3732)&gt;=0, IF(data!L3732&lt;0, FALSE, data!L3732&lt;=95),COUNTA(data!D3732:'data'!Y3732)=22), 1, 0)</f>
        <v>0</v>
      </c>
      <c r="AA3732">
        <f>IF(data!D3732=3, IF(COUNTIFS(data!A:A, data!A3732, data!G:G, "&lt;&gt;2")=0, 1, 0), 0)</f>
        <v>0</v>
      </c>
      <c r="AB3732">
        <f>IF(AND(data!G3732=2, COUNTIFS(data!A:A, data!A3732, data!G:G, 2) = data!D3732), 1, 0)</f>
        <v>0</v>
      </c>
      <c r="AC3732" t="str">
        <f>IF(AB3732=1, data!D3732, "0")</f>
        <v>0</v>
      </c>
    </row>
    <row r="3733" spans="1:29" x14ac:dyDescent="0.25">
      <c r="A3733" s="1">
        <v>398371</v>
      </c>
      <c r="B3733">
        <v>1</v>
      </c>
      <c r="C3733" s="1" t="s">
        <v>3754</v>
      </c>
      <c r="D3733">
        <v>3</v>
      </c>
      <c r="E3733">
        <v>1</v>
      </c>
      <c r="F3733">
        <v>10</v>
      </c>
      <c r="G3733">
        <v>1</v>
      </c>
      <c r="H3733">
        <v>29</v>
      </c>
      <c r="I3733">
        <v>2</v>
      </c>
      <c r="J3733">
        <v>1</v>
      </c>
      <c r="K3733">
        <v>3</v>
      </c>
      <c r="L3733">
        <v>12</v>
      </c>
      <c r="M3733">
        <v>2</v>
      </c>
      <c r="N3733">
        <v>4</v>
      </c>
      <c r="O3733">
        <v>2</v>
      </c>
      <c r="P3733">
        <v>1</v>
      </c>
      <c r="Q3733">
        <v>72.558000000000007</v>
      </c>
      <c r="R3733">
        <v>-1</v>
      </c>
      <c r="S3733">
        <v>1</v>
      </c>
      <c r="T3733">
        <v>177.1</v>
      </c>
      <c r="U3733">
        <v>82.4</v>
      </c>
      <c r="V3733">
        <v>26.271999999999998</v>
      </c>
      <c r="W3733">
        <v>0.96799999999999997</v>
      </c>
      <c r="X3733">
        <v>2</v>
      </c>
      <c r="Y3733">
        <v>3</v>
      </c>
      <c r="Z3733">
        <f>IF(AND(MIN(data!D3733:'data'!K3733, data!M3733:'data'!Y3733)&gt;=0, IF(data!L3733&lt;0, FALSE, data!L3733&lt;=95),COUNTA(data!D3733:'data'!Y3733)=22), 1, 0)</f>
        <v>0</v>
      </c>
      <c r="AA3733">
        <f>IF(data!D3733=3, IF(COUNTIFS(data!A:A, data!A3733, data!G:G, "&lt;&gt;2")=0, 1, 0), 0)</f>
        <v>0</v>
      </c>
      <c r="AB3733">
        <f>IF(AND(data!G3733=2, COUNTIFS(data!A:A, data!A3733, data!G:G, 2) = data!D3733), 1, 0)</f>
        <v>0</v>
      </c>
      <c r="AC3733" t="str">
        <f>IF(AB3733=1, data!D3733, "0")</f>
        <v>0</v>
      </c>
    </row>
    <row r="3734" spans="1:29" x14ac:dyDescent="0.25">
      <c r="A3734" s="1">
        <v>398371</v>
      </c>
      <c r="B3734">
        <v>2</v>
      </c>
      <c r="C3734" s="1" t="s">
        <v>3755</v>
      </c>
      <c r="D3734">
        <v>3</v>
      </c>
      <c r="E3734">
        <v>1</v>
      </c>
      <c r="F3734">
        <v>10</v>
      </c>
      <c r="G3734">
        <v>2</v>
      </c>
      <c r="H3734">
        <v>38</v>
      </c>
      <c r="I3734">
        <v>2</v>
      </c>
      <c r="J3734">
        <v>1</v>
      </c>
      <c r="K3734">
        <v>3</v>
      </c>
      <c r="L3734">
        <v>12</v>
      </c>
      <c r="M3734">
        <v>2</v>
      </c>
      <c r="N3734">
        <v>1</v>
      </c>
      <c r="O3734">
        <v>5</v>
      </c>
      <c r="P3734">
        <v>1</v>
      </c>
      <c r="Q3734">
        <v>6.0289999999999999</v>
      </c>
      <c r="R3734">
        <v>-1</v>
      </c>
      <c r="S3734">
        <v>2</v>
      </c>
      <c r="T3734">
        <v>168.9</v>
      </c>
      <c r="U3734">
        <v>-1</v>
      </c>
      <c r="V3734">
        <v>-1</v>
      </c>
      <c r="W3734">
        <v>-1</v>
      </c>
      <c r="X3734">
        <v>1</v>
      </c>
      <c r="Y3734">
        <v>3</v>
      </c>
      <c r="Z3734">
        <f>IF(AND(MIN(data!D3734:'data'!K3734, data!M3734:'data'!Y3734)&gt;=0, IF(data!L3734&lt;0, FALSE, data!L3734&lt;=95),COUNTA(data!D3734:'data'!Y3734)=22), 1, 0)</f>
        <v>0</v>
      </c>
      <c r="AA3734">
        <f>IF(data!D3734=3, IF(COUNTIFS(data!A:A, data!A3734, data!G:G, "&lt;&gt;2")=0, 1, 0), 0)</f>
        <v>0</v>
      </c>
      <c r="AB3734">
        <f>IF(AND(data!G3734=2, COUNTIFS(data!A:A, data!A3734, data!G:G, 2) = data!D3734), 1, 0)</f>
        <v>0</v>
      </c>
      <c r="AC3734" t="str">
        <f>IF(AB3734=1, data!D3734, "0")</f>
        <v>0</v>
      </c>
    </row>
    <row r="3735" spans="1:29" x14ac:dyDescent="0.25">
      <c r="A3735" s="1">
        <v>398371</v>
      </c>
      <c r="B3735">
        <v>3</v>
      </c>
      <c r="C3735" s="1" t="s">
        <v>3756</v>
      </c>
      <c r="D3735">
        <v>3</v>
      </c>
      <c r="E3735">
        <v>1</v>
      </c>
      <c r="F3735">
        <v>10</v>
      </c>
      <c r="G3735">
        <v>1</v>
      </c>
      <c r="H3735">
        <v>1</v>
      </c>
      <c r="I3735">
        <v>-1</v>
      </c>
      <c r="J3735">
        <v>1</v>
      </c>
      <c r="K3735">
        <v>-1</v>
      </c>
      <c r="L3735">
        <v>12</v>
      </c>
      <c r="M3735">
        <v>2</v>
      </c>
      <c r="N3735">
        <v>-1</v>
      </c>
      <c r="O3735">
        <v>-1</v>
      </c>
      <c r="P3735">
        <v>-1</v>
      </c>
      <c r="Q3735">
        <v>-1</v>
      </c>
      <c r="R3735">
        <v>-1</v>
      </c>
      <c r="S3735">
        <v>-2</v>
      </c>
      <c r="T3735">
        <v>-1</v>
      </c>
      <c r="U3735">
        <v>11.2</v>
      </c>
      <c r="V3735">
        <v>-1</v>
      </c>
      <c r="W3735">
        <v>-1</v>
      </c>
      <c r="X3735">
        <v>-2</v>
      </c>
      <c r="Y3735">
        <v>-2</v>
      </c>
      <c r="Z3735">
        <f>IF(AND(MIN(data!D3735:'data'!K3735, data!M3735:'data'!Y3735)&gt;=0, IF(data!L3735&lt;0, FALSE, data!L3735&lt;=95),COUNTA(data!D3735:'data'!Y3735)=22), 1, 0)</f>
        <v>0</v>
      </c>
      <c r="AA3735">
        <f>IF(data!D3735=3, IF(COUNTIFS(data!A:A, data!A3735, data!G:G, "&lt;&gt;2")=0, 1, 0), 0)</f>
        <v>0</v>
      </c>
      <c r="AB3735">
        <f>IF(AND(data!G3735=2, COUNTIFS(data!A:A, data!A3735, data!G:G, 2) = data!D3735), 1, 0)</f>
        <v>0</v>
      </c>
      <c r="AC3735" t="str">
        <f>IF(AB3735=1, data!D3735, "0")</f>
        <v>0</v>
      </c>
    </row>
    <row r="3736" spans="1:29" x14ac:dyDescent="0.25">
      <c r="A3736" s="1">
        <v>399051</v>
      </c>
      <c r="B3736">
        <v>1</v>
      </c>
      <c r="C3736" s="1" t="s">
        <v>3757</v>
      </c>
      <c r="D3736">
        <v>3</v>
      </c>
      <c r="E3736">
        <v>8</v>
      </c>
      <c r="F3736">
        <v>18</v>
      </c>
      <c r="G3736">
        <v>2</v>
      </c>
      <c r="H3736">
        <v>33</v>
      </c>
      <c r="I3736">
        <v>6</v>
      </c>
      <c r="J3736">
        <v>1</v>
      </c>
      <c r="K3736">
        <v>4</v>
      </c>
      <c r="L3736">
        <v>12</v>
      </c>
      <c r="M3736">
        <v>1</v>
      </c>
      <c r="N3736">
        <v>1</v>
      </c>
      <c r="O3736">
        <v>5</v>
      </c>
      <c r="P3736">
        <v>1</v>
      </c>
      <c r="Q3736">
        <v>2.0739999999999998</v>
      </c>
      <c r="R3736">
        <v>-1</v>
      </c>
      <c r="S3736">
        <v>2</v>
      </c>
      <c r="T3736">
        <v>174</v>
      </c>
      <c r="U3736">
        <v>100.9</v>
      </c>
      <c r="V3736">
        <v>33.326999999999998</v>
      </c>
      <c r="W3736">
        <v>0.78700000000000003</v>
      </c>
      <c r="X3736">
        <v>2</v>
      </c>
      <c r="Y3736">
        <v>1</v>
      </c>
      <c r="Z3736">
        <f>IF(AND(MIN(data!D3736:'data'!K3736, data!M3736:'data'!Y3736)&gt;=0, IF(data!L3736&lt;0, FALSE, data!L3736&lt;=95),COUNTA(data!D3736:'data'!Y3736)=22), 1, 0)</f>
        <v>0</v>
      </c>
      <c r="AA3736">
        <f>IF(data!D3736=3, IF(COUNTIFS(data!A:A, data!A3736, data!G:G, "&lt;&gt;2")=0, 1, 0), 0)</f>
        <v>0</v>
      </c>
      <c r="AB3736">
        <f>IF(AND(data!G3736=2, COUNTIFS(data!A:A, data!A3736, data!G:G, 2) = data!D3736), 1, 0)</f>
        <v>0</v>
      </c>
      <c r="AC3736" t="str">
        <f>IF(AB3736=1, data!D3736, "0")</f>
        <v>0</v>
      </c>
    </row>
    <row r="3737" spans="1:29" x14ac:dyDescent="0.25">
      <c r="A3737" s="1">
        <v>399051</v>
      </c>
      <c r="B3737">
        <v>2</v>
      </c>
      <c r="C3737" s="1" t="s">
        <v>3758</v>
      </c>
      <c r="D3737">
        <v>3</v>
      </c>
      <c r="E3737">
        <v>8</v>
      </c>
      <c r="F3737">
        <v>18</v>
      </c>
      <c r="G3737">
        <v>1</v>
      </c>
      <c r="H3737">
        <v>8</v>
      </c>
      <c r="I3737">
        <v>-1</v>
      </c>
      <c r="J3737">
        <v>1</v>
      </c>
      <c r="K3737">
        <v>-1</v>
      </c>
      <c r="L3737">
        <v>12</v>
      </c>
      <c r="M3737">
        <v>1</v>
      </c>
      <c r="N3737">
        <v>-1</v>
      </c>
      <c r="O3737">
        <v>-1</v>
      </c>
      <c r="P3737">
        <v>-1</v>
      </c>
      <c r="Q3737">
        <v>-1</v>
      </c>
      <c r="R3737">
        <v>-1</v>
      </c>
      <c r="S3737">
        <v>-2</v>
      </c>
      <c r="T3737">
        <v>132.30000000000001</v>
      </c>
      <c r="U3737">
        <v>30.6</v>
      </c>
      <c r="V3737">
        <v>17.481999999999999</v>
      </c>
      <c r="W3737">
        <v>-1</v>
      </c>
      <c r="X3737">
        <v>1</v>
      </c>
      <c r="Y3737">
        <v>3</v>
      </c>
      <c r="Z3737">
        <f>IF(AND(MIN(data!D3737:'data'!K3737, data!M3737:'data'!Y3737)&gt;=0, IF(data!L3737&lt;0, FALSE, data!L3737&lt;=95),COUNTA(data!D3737:'data'!Y3737)=22), 1, 0)</f>
        <v>0</v>
      </c>
      <c r="AA3737">
        <f>IF(data!D3737=3, IF(COUNTIFS(data!A:A, data!A3737, data!G:G, "&lt;&gt;2")=0, 1, 0), 0)</f>
        <v>0</v>
      </c>
      <c r="AB3737">
        <f>IF(AND(data!G3737=2, COUNTIFS(data!A:A, data!A3737, data!G:G, 2) = data!D3737), 1, 0)</f>
        <v>0</v>
      </c>
      <c r="AC3737" t="str">
        <f>IF(AB3737=1, data!D3737, "0")</f>
        <v>0</v>
      </c>
    </row>
    <row r="3738" spans="1:29" x14ac:dyDescent="0.25">
      <c r="A3738" s="1">
        <v>399051</v>
      </c>
      <c r="B3738">
        <v>3</v>
      </c>
      <c r="C3738" s="1" t="s">
        <v>3759</v>
      </c>
      <c r="D3738">
        <v>3</v>
      </c>
      <c r="E3738">
        <v>8</v>
      </c>
      <c r="F3738">
        <v>18</v>
      </c>
      <c r="G3738">
        <v>1</v>
      </c>
      <c r="H3738">
        <v>5</v>
      </c>
      <c r="I3738">
        <v>-1</v>
      </c>
      <c r="J3738">
        <v>1</v>
      </c>
      <c r="K3738">
        <v>-1</v>
      </c>
      <c r="L3738">
        <v>12</v>
      </c>
      <c r="M3738">
        <v>2</v>
      </c>
      <c r="N3738">
        <v>-1</v>
      </c>
      <c r="O3738">
        <v>-1</v>
      </c>
      <c r="P3738">
        <v>-1</v>
      </c>
      <c r="Q3738">
        <v>-1</v>
      </c>
      <c r="R3738">
        <v>-1</v>
      </c>
      <c r="S3738">
        <v>-2</v>
      </c>
      <c r="T3738">
        <v>111.6</v>
      </c>
      <c r="U3738">
        <v>23.1</v>
      </c>
      <c r="V3738">
        <v>18.547000000000001</v>
      </c>
      <c r="W3738">
        <v>-1</v>
      </c>
      <c r="X3738">
        <v>-2</v>
      </c>
      <c r="Y3738">
        <v>-2</v>
      </c>
      <c r="Z3738">
        <f>IF(AND(MIN(data!D3738:'data'!K3738, data!M3738:'data'!Y3738)&gt;=0, IF(data!L3738&lt;0, FALSE, data!L3738&lt;=95),COUNTA(data!D3738:'data'!Y3738)=22), 1, 0)</f>
        <v>0</v>
      </c>
      <c r="AA3738">
        <f>IF(data!D3738=3, IF(COUNTIFS(data!A:A, data!A3738, data!G:G, "&lt;&gt;2")=0, 1, 0), 0)</f>
        <v>0</v>
      </c>
      <c r="AB3738">
        <f>IF(AND(data!G3738=2, COUNTIFS(data!A:A, data!A3738, data!G:G, 2) = data!D3738), 1, 0)</f>
        <v>0</v>
      </c>
      <c r="AC3738" t="str">
        <f>IF(AB3738=1, data!D3738, "0")</f>
        <v>0</v>
      </c>
    </row>
    <row r="3739" spans="1:29" x14ac:dyDescent="0.25">
      <c r="A3739" s="1">
        <v>399151</v>
      </c>
      <c r="B3739">
        <v>1</v>
      </c>
      <c r="C3739" s="1" t="s">
        <v>3760</v>
      </c>
      <c r="D3739">
        <v>3</v>
      </c>
      <c r="E3739">
        <v>8</v>
      </c>
      <c r="F3739">
        <v>18</v>
      </c>
      <c r="G3739">
        <v>2</v>
      </c>
      <c r="H3739">
        <v>45</v>
      </c>
      <c r="I3739">
        <v>2</v>
      </c>
      <c r="J3739">
        <v>1</v>
      </c>
      <c r="K3739">
        <v>7</v>
      </c>
      <c r="L3739">
        <v>6</v>
      </c>
      <c r="M3739">
        <v>3</v>
      </c>
      <c r="N3739">
        <v>4</v>
      </c>
      <c r="O3739">
        <v>3</v>
      </c>
      <c r="P3739">
        <v>1</v>
      </c>
      <c r="Q3739">
        <v>16.257000000000001</v>
      </c>
      <c r="R3739">
        <v>-1</v>
      </c>
      <c r="S3739">
        <v>1</v>
      </c>
      <c r="T3739">
        <v>154.9</v>
      </c>
      <c r="U3739">
        <v>58.7</v>
      </c>
      <c r="V3739">
        <v>24.463999999999999</v>
      </c>
      <c r="W3739">
        <v>0.82699999999999996</v>
      </c>
      <c r="X3739">
        <v>-8</v>
      </c>
      <c r="Y3739">
        <v>3</v>
      </c>
      <c r="Z3739">
        <f>IF(AND(MIN(data!D3739:'data'!K3739, data!M3739:'data'!Y3739)&gt;=0, IF(data!L3739&lt;0, FALSE, data!L3739&lt;=95),COUNTA(data!D3739:'data'!Y3739)=22), 1, 0)</f>
        <v>0</v>
      </c>
      <c r="AA3739">
        <f>IF(data!D3739=3, IF(COUNTIFS(data!A:A, data!A3739, data!G:G, "&lt;&gt;2")=0, 1, 0), 0)</f>
        <v>0</v>
      </c>
      <c r="AB3739">
        <f>IF(AND(data!G3739=2, COUNTIFS(data!A:A, data!A3739, data!G:G, 2) = data!D3739), 1, 0)</f>
        <v>0</v>
      </c>
      <c r="AC3739" t="str">
        <f>IF(AB3739=1, data!D3739, "0")</f>
        <v>0</v>
      </c>
    </row>
    <row r="3740" spans="1:29" x14ac:dyDescent="0.25">
      <c r="A3740" s="1">
        <v>399151</v>
      </c>
      <c r="B3740">
        <v>2</v>
      </c>
      <c r="C3740" s="1" t="s">
        <v>3761</v>
      </c>
      <c r="D3740">
        <v>3</v>
      </c>
      <c r="E3740">
        <v>8</v>
      </c>
      <c r="F3740">
        <v>18</v>
      </c>
      <c r="G3740">
        <v>1</v>
      </c>
      <c r="H3740">
        <v>53</v>
      </c>
      <c r="I3740">
        <v>2</v>
      </c>
      <c r="J3740">
        <v>1</v>
      </c>
      <c r="K3740">
        <v>7</v>
      </c>
      <c r="L3740">
        <v>6</v>
      </c>
      <c r="M3740">
        <v>2</v>
      </c>
      <c r="N3740">
        <v>4</v>
      </c>
      <c r="O3740">
        <v>3</v>
      </c>
      <c r="P3740">
        <v>1</v>
      </c>
      <c r="Q3740">
        <v>16.170000000000002</v>
      </c>
      <c r="R3740">
        <v>-1</v>
      </c>
      <c r="S3740">
        <v>0</v>
      </c>
      <c r="T3740">
        <v>161.19999999999999</v>
      </c>
      <c r="U3740">
        <v>61.1</v>
      </c>
      <c r="V3740">
        <v>23.513000000000002</v>
      </c>
      <c r="W3740">
        <v>0.89400000000000002</v>
      </c>
      <c r="X3740">
        <v>-8</v>
      </c>
      <c r="Y3740">
        <v>3</v>
      </c>
      <c r="Z3740">
        <f>IF(AND(MIN(data!D3740:'data'!K3740, data!M3740:'data'!Y3740)&gt;=0, IF(data!L3740&lt;0, FALSE, data!L3740&lt;=95),COUNTA(data!D3740:'data'!Y3740)=22), 1, 0)</f>
        <v>0</v>
      </c>
      <c r="AA3740">
        <f>IF(data!D3740=3, IF(COUNTIFS(data!A:A, data!A3740, data!G:G, "&lt;&gt;2")=0, 1, 0), 0)</f>
        <v>0</v>
      </c>
      <c r="AB3740">
        <f>IF(AND(data!G3740=2, COUNTIFS(data!A:A, data!A3740, data!G:G, 2) = data!D3740), 1, 0)</f>
        <v>0</v>
      </c>
      <c r="AC3740" t="str">
        <f>IF(AB3740=1, data!D3740, "0")</f>
        <v>0</v>
      </c>
    </row>
    <row r="3741" spans="1:29" x14ac:dyDescent="0.25">
      <c r="A3741" s="1">
        <v>399151</v>
      </c>
      <c r="B3741">
        <v>3</v>
      </c>
      <c r="C3741" s="1" t="s">
        <v>3762</v>
      </c>
      <c r="D3741">
        <v>3</v>
      </c>
      <c r="E3741">
        <v>8</v>
      </c>
      <c r="F3741">
        <v>18</v>
      </c>
      <c r="G3741">
        <v>2</v>
      </c>
      <c r="H3741">
        <v>16</v>
      </c>
      <c r="I3741">
        <v>1</v>
      </c>
      <c r="J3741">
        <v>1</v>
      </c>
      <c r="K3741">
        <v>7</v>
      </c>
      <c r="L3741">
        <v>6</v>
      </c>
      <c r="M3741">
        <v>3</v>
      </c>
      <c r="N3741">
        <v>-9</v>
      </c>
      <c r="O3741">
        <v>-9</v>
      </c>
      <c r="P3741">
        <v>1</v>
      </c>
      <c r="Q3741">
        <v>-9</v>
      </c>
      <c r="R3741">
        <v>1</v>
      </c>
      <c r="S3741">
        <v>0</v>
      </c>
      <c r="T3741">
        <v>145.30000000000001</v>
      </c>
      <c r="U3741">
        <v>50.1</v>
      </c>
      <c r="V3741">
        <v>23.73</v>
      </c>
      <c r="W3741">
        <v>0.79200000000000004</v>
      </c>
      <c r="X3741">
        <v>-8</v>
      </c>
      <c r="Y3741">
        <v>3</v>
      </c>
      <c r="Z3741">
        <f>IF(AND(MIN(data!D3741:'data'!K3741, data!M3741:'data'!Y3741)&gt;=0, IF(data!L3741&lt;0, FALSE, data!L3741&lt;=95),COUNTA(data!D3741:'data'!Y3741)=22), 1, 0)</f>
        <v>0</v>
      </c>
      <c r="AA3741">
        <f>IF(data!D3741=3, IF(COUNTIFS(data!A:A, data!A3741, data!G:G, "&lt;&gt;2")=0, 1, 0), 0)</f>
        <v>0</v>
      </c>
      <c r="AB3741">
        <f>IF(AND(data!G3741=2, COUNTIFS(data!A:A, data!A3741, data!G:G, 2) = data!D3741), 1, 0)</f>
        <v>0</v>
      </c>
      <c r="AC3741" t="str">
        <f>IF(AB3741=1, data!D3741, "0")</f>
        <v>0</v>
      </c>
    </row>
    <row r="3742" spans="1:29" x14ac:dyDescent="0.25">
      <c r="A3742" s="1">
        <v>399181</v>
      </c>
      <c r="B3742">
        <v>1</v>
      </c>
      <c r="C3742" s="1" t="s">
        <v>3763</v>
      </c>
      <c r="D3742">
        <v>2</v>
      </c>
      <c r="E3742">
        <v>8</v>
      </c>
      <c r="F3742">
        <v>18</v>
      </c>
      <c r="G3742">
        <v>1</v>
      </c>
      <c r="H3742">
        <v>71</v>
      </c>
      <c r="I3742">
        <v>4</v>
      </c>
      <c r="J3742">
        <v>1</v>
      </c>
      <c r="K3742">
        <v>5</v>
      </c>
      <c r="L3742">
        <v>7</v>
      </c>
      <c r="M3742">
        <v>2</v>
      </c>
      <c r="N3742">
        <v>1</v>
      </c>
      <c r="O3742">
        <v>5</v>
      </c>
      <c r="P3742">
        <v>2</v>
      </c>
      <c r="Q3742">
        <v>2.9000000000000001E-2</v>
      </c>
      <c r="R3742">
        <v>-1</v>
      </c>
      <c r="S3742">
        <v>0</v>
      </c>
      <c r="T3742">
        <v>180.3</v>
      </c>
      <c r="U3742">
        <v>84.4</v>
      </c>
      <c r="V3742">
        <v>25.963000000000001</v>
      </c>
      <c r="W3742">
        <v>0.97</v>
      </c>
      <c r="X3742">
        <v>1</v>
      </c>
      <c r="Y3742">
        <v>3</v>
      </c>
      <c r="Z3742">
        <f>IF(AND(MIN(data!D3742:'data'!K3742, data!M3742:'data'!Y3742)&gt;=0, IF(data!L3742&lt;0, FALSE, data!L3742&lt;=95),COUNTA(data!D3742:'data'!Y3742)=22), 1, 0)</f>
        <v>0</v>
      </c>
      <c r="AA3742">
        <f>IF(data!D3742=3, IF(COUNTIFS(data!A:A, data!A3742, data!G:G, "&lt;&gt;2")=0, 1, 0), 0)</f>
        <v>0</v>
      </c>
      <c r="AB3742">
        <f>IF(AND(data!G3742=2, COUNTIFS(data!A:A, data!A3742, data!G:G, 2) = data!D3742), 1, 0)</f>
        <v>0</v>
      </c>
      <c r="AC3742" t="str">
        <f>IF(AB3742=1, data!D3742, "0")</f>
        <v>0</v>
      </c>
    </row>
    <row r="3743" spans="1:29" x14ac:dyDescent="0.25">
      <c r="A3743" s="1">
        <v>399181</v>
      </c>
      <c r="B3743">
        <v>2</v>
      </c>
      <c r="C3743" s="1" t="s">
        <v>3764</v>
      </c>
      <c r="D3743">
        <v>2</v>
      </c>
      <c r="E3743">
        <v>8</v>
      </c>
      <c r="F3743">
        <v>18</v>
      </c>
      <c r="G3743">
        <v>2</v>
      </c>
      <c r="H3743">
        <v>75</v>
      </c>
      <c r="I3743">
        <v>1</v>
      </c>
      <c r="J3743">
        <v>1</v>
      </c>
      <c r="K3743">
        <v>7</v>
      </c>
      <c r="L3743">
        <v>7</v>
      </c>
      <c r="M3743">
        <v>2</v>
      </c>
      <c r="N3743">
        <v>1</v>
      </c>
      <c r="O3743">
        <v>5</v>
      </c>
      <c r="P3743">
        <v>1</v>
      </c>
      <c r="Q3743">
        <v>10.55</v>
      </c>
      <c r="R3743">
        <v>-1</v>
      </c>
      <c r="S3743">
        <v>0</v>
      </c>
      <c r="T3743">
        <v>162.1</v>
      </c>
      <c r="U3743">
        <v>65</v>
      </c>
      <c r="V3743">
        <v>24.736999999999998</v>
      </c>
      <c r="W3743">
        <v>0.84699999999999998</v>
      </c>
      <c r="X3743">
        <v>1</v>
      </c>
      <c r="Y3743">
        <v>3</v>
      </c>
      <c r="Z3743">
        <f>IF(AND(MIN(data!D3743:'data'!K3743, data!M3743:'data'!Y3743)&gt;=0, IF(data!L3743&lt;0, FALSE, data!L3743&lt;=95),COUNTA(data!D3743:'data'!Y3743)=22), 1, 0)</f>
        <v>0</v>
      </c>
      <c r="AA3743">
        <f>IF(data!D3743=3, IF(COUNTIFS(data!A:A, data!A3743, data!G:G, "&lt;&gt;2")=0, 1, 0), 0)</f>
        <v>0</v>
      </c>
      <c r="AB3743">
        <f>IF(AND(data!G3743=2, COUNTIFS(data!A:A, data!A3743, data!G:G, 2) = data!D3743), 1, 0)</f>
        <v>0</v>
      </c>
      <c r="AC3743" t="str">
        <f>IF(AB3743=1, data!D3743, "0")</f>
        <v>0</v>
      </c>
    </row>
    <row r="3744" spans="1:29" x14ac:dyDescent="0.25">
      <c r="A3744" s="1">
        <v>399201</v>
      </c>
      <c r="B3744">
        <v>1</v>
      </c>
      <c r="C3744" s="1" t="s">
        <v>3765</v>
      </c>
      <c r="D3744">
        <v>2</v>
      </c>
      <c r="E3744">
        <v>8</v>
      </c>
      <c r="F3744">
        <v>18</v>
      </c>
      <c r="G3744">
        <v>1</v>
      </c>
      <c r="H3744">
        <v>66</v>
      </c>
      <c r="I3744">
        <v>2</v>
      </c>
      <c r="J3744">
        <v>1</v>
      </c>
      <c r="K3744">
        <v>2</v>
      </c>
      <c r="L3744">
        <v>97</v>
      </c>
      <c r="M3744">
        <v>3</v>
      </c>
      <c r="N3744">
        <v>1</v>
      </c>
      <c r="O3744">
        <v>5</v>
      </c>
      <c r="P3744">
        <v>1</v>
      </c>
      <c r="Q3744">
        <v>20</v>
      </c>
      <c r="R3744">
        <v>-1</v>
      </c>
      <c r="S3744">
        <v>-2</v>
      </c>
      <c r="T3744">
        <v>-1</v>
      </c>
      <c r="U3744">
        <v>-1</v>
      </c>
      <c r="V3744">
        <v>-1</v>
      </c>
      <c r="W3744">
        <v>-1</v>
      </c>
      <c r="X3744">
        <v>-2</v>
      </c>
      <c r="Y3744">
        <v>-2</v>
      </c>
      <c r="Z3744">
        <f>IF(AND(MIN(data!D3744:'data'!K3744, data!M3744:'data'!Y3744)&gt;=0, IF(data!L3744&lt;0, FALSE, data!L3744&lt;=95),COUNTA(data!D3744:'data'!Y3744)=22), 1, 0)</f>
        <v>0</v>
      </c>
      <c r="AA3744">
        <f>IF(data!D3744=3, IF(COUNTIFS(data!A:A, data!A3744, data!G:G, "&lt;&gt;2")=0, 1, 0), 0)</f>
        <v>0</v>
      </c>
      <c r="AB3744">
        <f>IF(AND(data!G3744=2, COUNTIFS(data!A:A, data!A3744, data!G:G, 2) = data!D3744), 1, 0)</f>
        <v>0</v>
      </c>
      <c r="AC3744" t="str">
        <f>IF(AB3744=1, data!D3744, "0")</f>
        <v>0</v>
      </c>
    </row>
    <row r="3745" spans="1:29" x14ac:dyDescent="0.25">
      <c r="A3745" s="1">
        <v>399201</v>
      </c>
      <c r="B3745">
        <v>2</v>
      </c>
      <c r="C3745" s="1" t="s">
        <v>3766</v>
      </c>
      <c r="D3745">
        <v>2</v>
      </c>
      <c r="E3745">
        <v>8</v>
      </c>
      <c r="F3745">
        <v>18</v>
      </c>
      <c r="G3745">
        <v>2</v>
      </c>
      <c r="H3745">
        <v>64</v>
      </c>
      <c r="I3745">
        <v>2</v>
      </c>
      <c r="J3745">
        <v>1</v>
      </c>
      <c r="K3745">
        <v>6</v>
      </c>
      <c r="L3745">
        <v>97</v>
      </c>
      <c r="M3745">
        <v>3</v>
      </c>
      <c r="N3745">
        <v>1</v>
      </c>
      <c r="O3745">
        <v>5</v>
      </c>
      <c r="P3745">
        <v>1</v>
      </c>
      <c r="Q3745">
        <v>10.5</v>
      </c>
      <c r="R3745">
        <v>-1</v>
      </c>
      <c r="S3745">
        <v>-2</v>
      </c>
      <c r="T3745">
        <v>-1</v>
      </c>
      <c r="U3745">
        <v>-1</v>
      </c>
      <c r="V3745">
        <v>-1</v>
      </c>
      <c r="W3745">
        <v>-1</v>
      </c>
      <c r="X3745">
        <v>-2</v>
      </c>
      <c r="Y3745">
        <v>-2</v>
      </c>
      <c r="Z3745">
        <f>IF(AND(MIN(data!D3745:'data'!K3745, data!M3745:'data'!Y3745)&gt;=0, IF(data!L3745&lt;0, FALSE, data!L3745&lt;=95),COUNTA(data!D3745:'data'!Y3745)=22), 1, 0)</f>
        <v>0</v>
      </c>
      <c r="AA3745">
        <f>IF(data!D3745=3, IF(COUNTIFS(data!A:A, data!A3745, data!G:G, "&lt;&gt;2")=0, 1, 0), 0)</f>
        <v>0</v>
      </c>
      <c r="AB3745">
        <f>IF(AND(data!G3745=2, COUNTIFS(data!A:A, data!A3745, data!G:G, 2) = data!D3745), 1, 0)</f>
        <v>0</v>
      </c>
      <c r="AC3745" t="str">
        <f>IF(AB3745=1, data!D3745, "0")</f>
        <v>0</v>
      </c>
    </row>
    <row r="3746" spans="1:29" x14ac:dyDescent="0.25">
      <c r="A3746" s="1">
        <v>399271</v>
      </c>
      <c r="B3746">
        <v>1</v>
      </c>
      <c r="C3746" s="1" t="s">
        <v>3767</v>
      </c>
      <c r="D3746">
        <v>3</v>
      </c>
      <c r="E3746">
        <v>8</v>
      </c>
      <c r="F3746">
        <v>18</v>
      </c>
      <c r="G3746">
        <v>1</v>
      </c>
      <c r="H3746">
        <v>1</v>
      </c>
      <c r="I3746">
        <v>-1</v>
      </c>
      <c r="J3746">
        <v>1</v>
      </c>
      <c r="K3746">
        <v>-1</v>
      </c>
      <c r="L3746">
        <v>6</v>
      </c>
      <c r="M3746">
        <v>1</v>
      </c>
      <c r="N3746">
        <v>-1</v>
      </c>
      <c r="O3746">
        <v>-1</v>
      </c>
      <c r="P3746">
        <v>-1</v>
      </c>
      <c r="Q3746">
        <v>-1</v>
      </c>
      <c r="R3746">
        <v>-1</v>
      </c>
      <c r="S3746">
        <v>-2</v>
      </c>
      <c r="T3746">
        <v>-1</v>
      </c>
      <c r="U3746">
        <v>-1</v>
      </c>
      <c r="V3746">
        <v>-1</v>
      </c>
      <c r="W3746">
        <v>-1</v>
      </c>
      <c r="X3746">
        <v>-2</v>
      </c>
      <c r="Y3746">
        <v>-2</v>
      </c>
      <c r="Z3746">
        <f>IF(AND(MIN(data!D3746:'data'!K3746, data!M3746:'data'!Y3746)&gt;=0, IF(data!L3746&lt;0, FALSE, data!L3746&lt;=95),COUNTA(data!D3746:'data'!Y3746)=22), 1, 0)</f>
        <v>0</v>
      </c>
      <c r="AA3746">
        <f>IF(data!D3746=3, IF(COUNTIFS(data!A:A, data!A3746, data!G:G, "&lt;&gt;2")=0, 1, 0), 0)</f>
        <v>0</v>
      </c>
      <c r="AB3746">
        <f>IF(AND(data!G3746=2, COUNTIFS(data!A:A, data!A3746, data!G:G, 2) = data!D3746), 1, 0)</f>
        <v>0</v>
      </c>
      <c r="AC3746" t="str">
        <f>IF(AB3746=1, data!D3746, "0")</f>
        <v>0</v>
      </c>
    </row>
    <row r="3747" spans="1:29" x14ac:dyDescent="0.25">
      <c r="A3747" s="1">
        <v>399271</v>
      </c>
      <c r="B3747">
        <v>2</v>
      </c>
      <c r="C3747" s="1" t="s">
        <v>3768</v>
      </c>
      <c r="D3747">
        <v>3</v>
      </c>
      <c r="E3747">
        <v>8</v>
      </c>
      <c r="F3747">
        <v>18</v>
      </c>
      <c r="G3747">
        <v>1</v>
      </c>
      <c r="H3747">
        <v>32</v>
      </c>
      <c r="I3747">
        <v>6</v>
      </c>
      <c r="J3747">
        <v>1</v>
      </c>
      <c r="K3747">
        <v>7</v>
      </c>
      <c r="L3747">
        <v>6</v>
      </c>
      <c r="M3747">
        <v>1</v>
      </c>
      <c r="N3747">
        <v>4</v>
      </c>
      <c r="O3747">
        <v>2</v>
      </c>
      <c r="P3747">
        <v>1</v>
      </c>
      <c r="Q3747">
        <v>0</v>
      </c>
      <c r="R3747">
        <v>-1</v>
      </c>
      <c r="S3747">
        <v>0</v>
      </c>
      <c r="T3747">
        <v>185.9</v>
      </c>
      <c r="U3747">
        <v>83.5</v>
      </c>
      <c r="V3747">
        <v>24.161999999999999</v>
      </c>
      <c r="W3747">
        <v>0.85399999999999998</v>
      </c>
      <c r="X3747">
        <v>1</v>
      </c>
      <c r="Y3747">
        <v>3</v>
      </c>
      <c r="Z3747">
        <f>IF(AND(MIN(data!D3747:'data'!K3747, data!M3747:'data'!Y3747)&gt;=0, IF(data!L3747&lt;0, FALSE, data!L3747&lt;=95),COUNTA(data!D3747:'data'!Y3747)=22), 1, 0)</f>
        <v>0</v>
      </c>
      <c r="AA3747">
        <f>IF(data!D3747=3, IF(COUNTIFS(data!A:A, data!A3747, data!G:G, "&lt;&gt;2")=0, 1, 0), 0)</f>
        <v>0</v>
      </c>
      <c r="AB3747">
        <f>IF(AND(data!G3747=2, COUNTIFS(data!A:A, data!A3747, data!G:G, 2) = data!D3747), 1, 0)</f>
        <v>0</v>
      </c>
      <c r="AC3747" t="str">
        <f>IF(AB3747=1, data!D3747, "0")</f>
        <v>0</v>
      </c>
    </row>
    <row r="3748" spans="1:29" x14ac:dyDescent="0.25">
      <c r="A3748" s="1">
        <v>399271</v>
      </c>
      <c r="B3748">
        <v>3</v>
      </c>
      <c r="C3748" s="1" t="s">
        <v>3769</v>
      </c>
      <c r="D3748">
        <v>3</v>
      </c>
      <c r="E3748">
        <v>8</v>
      </c>
      <c r="F3748">
        <v>18</v>
      </c>
      <c r="G3748">
        <v>2</v>
      </c>
      <c r="H3748">
        <v>28</v>
      </c>
      <c r="I3748">
        <v>6</v>
      </c>
      <c r="J3748">
        <v>1</v>
      </c>
      <c r="K3748">
        <v>4</v>
      </c>
      <c r="L3748">
        <v>6</v>
      </c>
      <c r="M3748">
        <v>1</v>
      </c>
      <c r="N3748">
        <v>4</v>
      </c>
      <c r="O3748">
        <v>1</v>
      </c>
      <c r="P3748">
        <v>1</v>
      </c>
      <c r="Q3748">
        <v>1.5249999999999999</v>
      </c>
      <c r="R3748">
        <v>-1</v>
      </c>
      <c r="S3748">
        <v>1</v>
      </c>
      <c r="T3748">
        <v>159.1</v>
      </c>
      <c r="U3748">
        <v>55.5</v>
      </c>
      <c r="V3748">
        <v>21.925999999999998</v>
      </c>
      <c r="W3748">
        <v>0.72799999999999998</v>
      </c>
      <c r="X3748">
        <v>2</v>
      </c>
      <c r="Y3748">
        <v>1</v>
      </c>
      <c r="Z3748">
        <f>IF(AND(MIN(data!D3748:'data'!K3748, data!M3748:'data'!Y3748)&gt;=0, IF(data!L3748&lt;0, FALSE, data!L3748&lt;=95),COUNTA(data!D3748:'data'!Y3748)=22), 1, 0)</f>
        <v>0</v>
      </c>
      <c r="AA3748">
        <f>IF(data!D3748=3, IF(COUNTIFS(data!A:A, data!A3748, data!G:G, "&lt;&gt;2")=0, 1, 0), 0)</f>
        <v>0</v>
      </c>
      <c r="AB3748">
        <f>IF(AND(data!G3748=2, COUNTIFS(data!A:A, data!A3748, data!G:G, 2) = data!D3748), 1, 0)</f>
        <v>0</v>
      </c>
      <c r="AC3748" t="str">
        <f>IF(AB3748=1, data!D3748, "0")</f>
        <v>0</v>
      </c>
    </row>
    <row r="3749" spans="1:29" x14ac:dyDescent="0.25">
      <c r="A3749" s="1">
        <v>399341</v>
      </c>
      <c r="B3749">
        <v>1</v>
      </c>
      <c r="C3749" s="1" t="s">
        <v>3770</v>
      </c>
      <c r="D3749">
        <v>2</v>
      </c>
      <c r="E3749">
        <v>8</v>
      </c>
      <c r="F3749">
        <v>18</v>
      </c>
      <c r="G3749">
        <v>2</v>
      </c>
      <c r="H3749">
        <v>57</v>
      </c>
      <c r="I3749">
        <v>2</v>
      </c>
      <c r="J3749">
        <v>1</v>
      </c>
      <c r="K3749">
        <v>6</v>
      </c>
      <c r="L3749">
        <v>14</v>
      </c>
      <c r="M3749">
        <v>1</v>
      </c>
      <c r="N3749">
        <v>1</v>
      </c>
      <c r="O3749">
        <v>5</v>
      </c>
      <c r="P3749">
        <v>1</v>
      </c>
      <c r="Q3749">
        <v>2.5950000000000002</v>
      </c>
      <c r="R3749">
        <v>-1</v>
      </c>
      <c r="S3749">
        <v>0</v>
      </c>
      <c r="T3749">
        <v>159.5</v>
      </c>
      <c r="U3749">
        <v>59.4</v>
      </c>
      <c r="V3749">
        <v>23.349</v>
      </c>
      <c r="W3749">
        <v>0.78500000000000003</v>
      </c>
      <c r="X3749">
        <v>1</v>
      </c>
      <c r="Y3749">
        <v>3</v>
      </c>
      <c r="Z3749">
        <f>IF(AND(MIN(data!D3749:'data'!K3749, data!M3749:'data'!Y3749)&gt;=0, IF(data!L3749&lt;0, FALSE, data!L3749&lt;=95),COUNTA(data!D3749:'data'!Y3749)=22), 1, 0)</f>
        <v>0</v>
      </c>
      <c r="AA3749">
        <f>IF(data!D3749=3, IF(COUNTIFS(data!A:A, data!A3749, data!G:G, "&lt;&gt;2")=0, 1, 0), 0)</f>
        <v>0</v>
      </c>
      <c r="AB3749">
        <f>IF(AND(data!G3749=2, COUNTIFS(data!A:A, data!A3749, data!G:G, 2) = data!D3749), 1, 0)</f>
        <v>0</v>
      </c>
      <c r="AC3749" t="str">
        <f>IF(AB3749=1, data!D3749, "0")</f>
        <v>0</v>
      </c>
    </row>
    <row r="3750" spans="1:29" x14ac:dyDescent="0.25">
      <c r="A3750" s="1">
        <v>399341</v>
      </c>
      <c r="B3750">
        <v>2</v>
      </c>
      <c r="C3750" s="1" t="s">
        <v>3771</v>
      </c>
      <c r="D3750">
        <v>2</v>
      </c>
      <c r="E3750">
        <v>8</v>
      </c>
      <c r="F3750">
        <v>18</v>
      </c>
      <c r="G3750">
        <v>1</v>
      </c>
      <c r="H3750">
        <v>61</v>
      </c>
      <c r="I3750">
        <v>2</v>
      </c>
      <c r="J3750">
        <v>1</v>
      </c>
      <c r="K3750">
        <v>7</v>
      </c>
      <c r="L3750">
        <v>14</v>
      </c>
      <c r="M3750">
        <v>1</v>
      </c>
      <c r="N3750">
        <v>3</v>
      </c>
      <c r="O3750">
        <v>5</v>
      </c>
      <c r="P3750">
        <v>1</v>
      </c>
      <c r="Q3750">
        <v>4.1539999999999999</v>
      </c>
      <c r="R3750">
        <v>-1</v>
      </c>
      <c r="S3750">
        <v>0</v>
      </c>
      <c r="T3750">
        <v>177.9</v>
      </c>
      <c r="U3750">
        <v>89.6</v>
      </c>
      <c r="V3750">
        <v>28.311</v>
      </c>
      <c r="W3750">
        <v>0.96699999999999997</v>
      </c>
      <c r="X3750">
        <v>2</v>
      </c>
      <c r="Y3750">
        <v>3</v>
      </c>
      <c r="Z3750">
        <f>IF(AND(MIN(data!D3750:'data'!K3750, data!M3750:'data'!Y3750)&gt;=0, IF(data!L3750&lt;0, FALSE, data!L3750&lt;=95),COUNTA(data!D3750:'data'!Y3750)=22), 1, 0)</f>
        <v>0</v>
      </c>
      <c r="AA3750">
        <f>IF(data!D3750=3, IF(COUNTIFS(data!A:A, data!A3750, data!G:G, "&lt;&gt;2")=0, 1, 0), 0)</f>
        <v>0</v>
      </c>
      <c r="AB3750">
        <f>IF(AND(data!G3750=2, COUNTIFS(data!A:A, data!A3750, data!G:G, 2) = data!D3750), 1, 0)</f>
        <v>0</v>
      </c>
      <c r="AC3750" t="str">
        <f>IF(AB3750=1, data!D3750, "0")</f>
        <v>0</v>
      </c>
    </row>
    <row r="3751" spans="1:29" x14ac:dyDescent="0.25">
      <c r="A3751" s="1">
        <v>399351</v>
      </c>
      <c r="B3751">
        <v>1</v>
      </c>
      <c r="C3751" s="1" t="s">
        <v>3772</v>
      </c>
      <c r="D3751">
        <v>2</v>
      </c>
      <c r="E3751">
        <v>8</v>
      </c>
      <c r="F3751">
        <v>18</v>
      </c>
      <c r="G3751">
        <v>1</v>
      </c>
      <c r="H3751">
        <v>62</v>
      </c>
      <c r="I3751">
        <v>2</v>
      </c>
      <c r="J3751">
        <v>1</v>
      </c>
      <c r="K3751">
        <v>1</v>
      </c>
      <c r="L3751">
        <v>20</v>
      </c>
      <c r="M3751">
        <v>1</v>
      </c>
      <c r="N3751">
        <v>1</v>
      </c>
      <c r="O3751">
        <v>5</v>
      </c>
      <c r="P3751">
        <v>1</v>
      </c>
      <c r="Q3751">
        <v>14.48</v>
      </c>
      <c r="R3751">
        <v>-1</v>
      </c>
      <c r="S3751">
        <v>1</v>
      </c>
      <c r="T3751">
        <v>187.4</v>
      </c>
      <c r="U3751">
        <v>86.7</v>
      </c>
      <c r="V3751">
        <v>24.687999999999999</v>
      </c>
      <c r="W3751">
        <v>0.94199999999999995</v>
      </c>
      <c r="X3751">
        <v>1</v>
      </c>
      <c r="Y3751">
        <v>1</v>
      </c>
      <c r="Z3751">
        <f>IF(AND(MIN(data!D3751:'data'!K3751, data!M3751:'data'!Y3751)&gt;=0, IF(data!L3751&lt;0, FALSE, data!L3751&lt;=95),COUNTA(data!D3751:'data'!Y3751)=22), 1, 0)</f>
        <v>0</v>
      </c>
      <c r="AA3751">
        <f>IF(data!D3751=3, IF(COUNTIFS(data!A:A, data!A3751, data!G:G, "&lt;&gt;2")=0, 1, 0), 0)</f>
        <v>0</v>
      </c>
      <c r="AB3751">
        <f>IF(AND(data!G3751=2, COUNTIFS(data!A:A, data!A3751, data!G:G, 2) = data!D3751), 1, 0)</f>
        <v>0</v>
      </c>
      <c r="AC3751" t="str">
        <f>IF(AB3751=1, data!D3751, "0")</f>
        <v>0</v>
      </c>
    </row>
    <row r="3752" spans="1:29" x14ac:dyDescent="0.25">
      <c r="A3752" s="1">
        <v>399351</v>
      </c>
      <c r="B3752">
        <v>2</v>
      </c>
      <c r="C3752" s="1" t="s">
        <v>3773</v>
      </c>
      <c r="D3752">
        <v>2</v>
      </c>
      <c r="E3752">
        <v>8</v>
      </c>
      <c r="F3752">
        <v>18</v>
      </c>
      <c r="G3752">
        <v>2</v>
      </c>
      <c r="H3752">
        <v>40</v>
      </c>
      <c r="I3752">
        <v>2</v>
      </c>
      <c r="J3752">
        <v>1</v>
      </c>
      <c r="K3752">
        <v>1</v>
      </c>
      <c r="L3752">
        <v>20</v>
      </c>
      <c r="M3752">
        <v>1</v>
      </c>
      <c r="N3752">
        <v>1</v>
      </c>
      <c r="O3752">
        <v>5</v>
      </c>
      <c r="P3752">
        <v>1</v>
      </c>
      <c r="Q3752">
        <v>14.308</v>
      </c>
      <c r="R3752">
        <v>-1</v>
      </c>
      <c r="S3752">
        <v>0</v>
      </c>
      <c r="T3752">
        <v>170.1</v>
      </c>
      <c r="U3752">
        <v>67.5</v>
      </c>
      <c r="V3752">
        <v>23.329000000000001</v>
      </c>
      <c r="W3752">
        <v>0.75600000000000001</v>
      </c>
      <c r="X3752">
        <v>1</v>
      </c>
      <c r="Y3752">
        <v>1</v>
      </c>
      <c r="Z3752">
        <f>IF(AND(MIN(data!D3752:'data'!K3752, data!M3752:'data'!Y3752)&gt;=0, IF(data!L3752&lt;0, FALSE, data!L3752&lt;=95),COUNTA(data!D3752:'data'!Y3752)=22), 1, 0)</f>
        <v>0</v>
      </c>
      <c r="AA3752">
        <f>IF(data!D3752=3, IF(COUNTIFS(data!A:A, data!A3752, data!G:G, "&lt;&gt;2")=0, 1, 0), 0)</f>
        <v>0</v>
      </c>
      <c r="AB3752">
        <f>IF(AND(data!G3752=2, COUNTIFS(data!A:A, data!A3752, data!G:G, 2) = data!D3752), 1, 0)</f>
        <v>0</v>
      </c>
      <c r="AC3752" t="str">
        <f>IF(AB3752=1, data!D3752, "0")</f>
        <v>0</v>
      </c>
    </row>
    <row r="3753" spans="1:29" x14ac:dyDescent="0.25">
      <c r="A3753" s="1">
        <v>400051</v>
      </c>
      <c r="B3753">
        <v>1</v>
      </c>
      <c r="C3753" s="1" t="s">
        <v>3774</v>
      </c>
      <c r="D3753">
        <v>1</v>
      </c>
      <c r="E3753">
        <v>3</v>
      </c>
      <c r="F3753">
        <v>11</v>
      </c>
      <c r="G3753">
        <v>1</v>
      </c>
      <c r="H3753">
        <v>55</v>
      </c>
      <c r="I3753">
        <v>4</v>
      </c>
      <c r="J3753">
        <v>1</v>
      </c>
      <c r="K3753">
        <v>7</v>
      </c>
      <c r="L3753">
        <v>97</v>
      </c>
      <c r="M3753">
        <v>3</v>
      </c>
      <c r="N3753">
        <v>4</v>
      </c>
      <c r="O3753">
        <v>3</v>
      </c>
      <c r="P3753">
        <v>1</v>
      </c>
      <c r="Q3753">
        <v>70.75</v>
      </c>
      <c r="R3753">
        <v>-1</v>
      </c>
      <c r="S3753">
        <v>-9</v>
      </c>
      <c r="T3753">
        <v>175</v>
      </c>
      <c r="U3753">
        <v>85.5</v>
      </c>
      <c r="V3753">
        <v>27.917999999999999</v>
      </c>
      <c r="W3753">
        <v>1.0449999999999999</v>
      </c>
      <c r="X3753">
        <v>2</v>
      </c>
      <c r="Y3753">
        <v>3</v>
      </c>
      <c r="Z3753">
        <f>IF(AND(MIN(data!D3753:'data'!K3753, data!M3753:'data'!Y3753)&gt;=0, IF(data!L3753&lt;0, FALSE, data!L3753&lt;=95),COUNTA(data!D3753:'data'!Y3753)=22), 1, 0)</f>
        <v>0</v>
      </c>
      <c r="AA3753">
        <f>IF(data!D3753=3, IF(COUNTIFS(data!A:A, data!A3753, data!G:G, "&lt;&gt;2")=0, 1, 0), 0)</f>
        <v>0</v>
      </c>
      <c r="AB3753">
        <f>IF(AND(data!G3753=2, COUNTIFS(data!A:A, data!A3753, data!G:G, 2) = data!D3753), 1, 0)</f>
        <v>0</v>
      </c>
      <c r="AC3753" t="str">
        <f>IF(AB3753=1, data!D3753, "0")</f>
        <v>0</v>
      </c>
    </row>
    <row r="3754" spans="1:29" x14ac:dyDescent="0.25">
      <c r="A3754" s="1">
        <v>400181</v>
      </c>
      <c r="B3754">
        <v>1</v>
      </c>
      <c r="C3754" s="1" t="s">
        <v>3775</v>
      </c>
      <c r="D3754">
        <v>2</v>
      </c>
      <c r="E3754">
        <v>3</v>
      </c>
      <c r="F3754">
        <v>11</v>
      </c>
      <c r="G3754">
        <v>1</v>
      </c>
      <c r="H3754">
        <v>32</v>
      </c>
      <c r="I3754">
        <v>2</v>
      </c>
      <c r="J3754">
        <v>1</v>
      </c>
      <c r="K3754">
        <v>4</v>
      </c>
      <c r="L3754">
        <v>13</v>
      </c>
      <c r="M3754">
        <v>2</v>
      </c>
      <c r="N3754">
        <v>1</v>
      </c>
      <c r="O3754">
        <v>5</v>
      </c>
      <c r="P3754">
        <v>1</v>
      </c>
      <c r="Q3754">
        <v>38.058</v>
      </c>
      <c r="R3754">
        <v>-1</v>
      </c>
      <c r="S3754">
        <v>0</v>
      </c>
      <c r="T3754">
        <v>181.4</v>
      </c>
      <c r="U3754">
        <v>95.3</v>
      </c>
      <c r="V3754">
        <v>28.960999999999999</v>
      </c>
      <c r="W3754">
        <v>0.93700000000000006</v>
      </c>
      <c r="X3754">
        <v>2</v>
      </c>
      <c r="Y3754">
        <v>3</v>
      </c>
      <c r="Z3754">
        <f>IF(AND(MIN(data!D3754:'data'!K3754, data!M3754:'data'!Y3754)&gt;=0, IF(data!L3754&lt;0, FALSE, data!L3754&lt;=95),COUNTA(data!D3754:'data'!Y3754)=22), 1, 0)</f>
        <v>0</v>
      </c>
      <c r="AA3754">
        <f>IF(data!D3754=3, IF(COUNTIFS(data!A:A, data!A3754, data!G:G, "&lt;&gt;2")=0, 1, 0), 0)</f>
        <v>0</v>
      </c>
      <c r="AB3754">
        <f>IF(AND(data!G3754=2, COUNTIFS(data!A:A, data!A3754, data!G:G, 2) = data!D3754), 1, 0)</f>
        <v>0</v>
      </c>
      <c r="AC3754" t="str">
        <f>IF(AB3754=1, data!D3754, "0")</f>
        <v>0</v>
      </c>
    </row>
    <row r="3755" spans="1:29" x14ac:dyDescent="0.25">
      <c r="A3755" s="1">
        <v>400181</v>
      </c>
      <c r="B3755">
        <v>2</v>
      </c>
      <c r="C3755" s="1" t="s">
        <v>3776</v>
      </c>
      <c r="D3755">
        <v>2</v>
      </c>
      <c r="E3755">
        <v>3</v>
      </c>
      <c r="F3755">
        <v>11</v>
      </c>
      <c r="G3755">
        <v>2</v>
      </c>
      <c r="H3755">
        <v>33</v>
      </c>
      <c r="I3755">
        <v>2</v>
      </c>
      <c r="J3755">
        <v>1</v>
      </c>
      <c r="K3755">
        <v>4</v>
      </c>
      <c r="L3755">
        <v>13</v>
      </c>
      <c r="M3755">
        <v>2</v>
      </c>
      <c r="N3755">
        <v>1</v>
      </c>
      <c r="O3755">
        <v>5</v>
      </c>
      <c r="P3755">
        <v>1</v>
      </c>
      <c r="Q3755">
        <v>14.308</v>
      </c>
      <c r="R3755">
        <v>-1</v>
      </c>
      <c r="S3755">
        <v>1</v>
      </c>
      <c r="T3755">
        <v>152.30000000000001</v>
      </c>
      <c r="U3755">
        <v>70.8</v>
      </c>
      <c r="V3755">
        <v>30.523</v>
      </c>
      <c r="W3755">
        <v>0.79400000000000004</v>
      </c>
      <c r="X3755">
        <v>2</v>
      </c>
      <c r="Y3755">
        <v>3</v>
      </c>
      <c r="Z3755">
        <f>IF(AND(MIN(data!D3755:'data'!K3755, data!M3755:'data'!Y3755)&gt;=0, IF(data!L3755&lt;0, FALSE, data!L3755&lt;=95),COUNTA(data!D3755:'data'!Y3755)=22), 1, 0)</f>
        <v>0</v>
      </c>
      <c r="AA3755">
        <f>IF(data!D3755=3, IF(COUNTIFS(data!A:A, data!A3755, data!G:G, "&lt;&gt;2")=0, 1, 0), 0)</f>
        <v>0</v>
      </c>
      <c r="AB3755">
        <f>IF(AND(data!G3755=2, COUNTIFS(data!A:A, data!A3755, data!G:G, 2) = data!D3755), 1, 0)</f>
        <v>0</v>
      </c>
      <c r="AC3755" t="str">
        <f>IF(AB3755=1, data!D3755, "0")</f>
        <v>0</v>
      </c>
    </row>
    <row r="3756" spans="1:29" x14ac:dyDescent="0.25">
      <c r="A3756" s="1">
        <v>400341</v>
      </c>
      <c r="B3756">
        <v>1</v>
      </c>
      <c r="C3756" s="1" t="s">
        <v>3777</v>
      </c>
      <c r="D3756">
        <v>1</v>
      </c>
      <c r="E3756">
        <v>3</v>
      </c>
      <c r="F3756">
        <v>11</v>
      </c>
      <c r="G3756">
        <v>1</v>
      </c>
      <c r="H3756">
        <v>40</v>
      </c>
      <c r="I3756">
        <v>1</v>
      </c>
      <c r="J3756">
        <v>1</v>
      </c>
      <c r="K3756">
        <v>6</v>
      </c>
      <c r="L3756">
        <v>97</v>
      </c>
      <c r="M3756">
        <v>2</v>
      </c>
      <c r="N3756">
        <v>4</v>
      </c>
      <c r="O3756">
        <v>3</v>
      </c>
      <c r="P3756">
        <v>2</v>
      </c>
      <c r="Q3756">
        <v>0</v>
      </c>
      <c r="R3756">
        <v>-1</v>
      </c>
      <c r="S3756">
        <v>0</v>
      </c>
      <c r="T3756">
        <v>149.30000000000001</v>
      </c>
      <c r="U3756">
        <v>66.2</v>
      </c>
      <c r="V3756">
        <v>29.699000000000002</v>
      </c>
      <c r="W3756">
        <v>-1</v>
      </c>
      <c r="X3756">
        <v>1</v>
      </c>
      <c r="Y3756">
        <v>1</v>
      </c>
      <c r="Z3756">
        <f>IF(AND(MIN(data!D3756:'data'!K3756, data!M3756:'data'!Y3756)&gt;=0, IF(data!L3756&lt;0, FALSE, data!L3756&lt;=95),COUNTA(data!D3756:'data'!Y3756)=22), 1, 0)</f>
        <v>0</v>
      </c>
      <c r="AA3756">
        <f>IF(data!D3756=3, IF(COUNTIFS(data!A:A, data!A3756, data!G:G, "&lt;&gt;2")=0, 1, 0), 0)</f>
        <v>0</v>
      </c>
      <c r="AB3756">
        <f>IF(AND(data!G3756=2, COUNTIFS(data!A:A, data!A3756, data!G:G, 2) = data!D3756), 1, 0)</f>
        <v>0</v>
      </c>
      <c r="AC3756" t="str">
        <f>IF(AB3756=1, data!D3756, "0")</f>
        <v>0</v>
      </c>
    </row>
    <row r="3757" spans="1:29" x14ac:dyDescent="0.25">
      <c r="A3757" s="1">
        <v>401051</v>
      </c>
      <c r="B3757">
        <v>1</v>
      </c>
      <c r="C3757" s="1" t="s">
        <v>3778</v>
      </c>
      <c r="D3757">
        <v>2</v>
      </c>
      <c r="E3757">
        <v>3</v>
      </c>
      <c r="F3757">
        <v>23</v>
      </c>
      <c r="G3757">
        <v>1</v>
      </c>
      <c r="H3757">
        <v>52</v>
      </c>
      <c r="I3757">
        <v>2</v>
      </c>
      <c r="J3757">
        <v>1</v>
      </c>
      <c r="K3757">
        <v>2</v>
      </c>
      <c r="L3757">
        <v>97</v>
      </c>
      <c r="M3757">
        <v>2</v>
      </c>
      <c r="N3757">
        <v>1</v>
      </c>
      <c r="O3757">
        <v>5</v>
      </c>
      <c r="P3757">
        <v>1</v>
      </c>
      <c r="Q3757">
        <v>5.58</v>
      </c>
      <c r="R3757">
        <v>-1</v>
      </c>
      <c r="S3757">
        <v>0</v>
      </c>
      <c r="T3757">
        <v>170.9</v>
      </c>
      <c r="U3757">
        <v>74.7</v>
      </c>
      <c r="V3757">
        <v>25.576000000000001</v>
      </c>
      <c r="W3757">
        <v>1.0349999999999999</v>
      </c>
      <c r="X3757">
        <v>2</v>
      </c>
      <c r="Y3757">
        <v>3</v>
      </c>
      <c r="Z3757">
        <f>IF(AND(MIN(data!D3757:'data'!K3757, data!M3757:'data'!Y3757)&gt;=0, IF(data!L3757&lt;0, FALSE, data!L3757&lt;=95),COUNTA(data!D3757:'data'!Y3757)=22), 1, 0)</f>
        <v>0</v>
      </c>
      <c r="AA3757">
        <f>IF(data!D3757=3, IF(COUNTIFS(data!A:A, data!A3757, data!G:G, "&lt;&gt;2")=0, 1, 0), 0)</f>
        <v>0</v>
      </c>
      <c r="AB3757">
        <f>IF(AND(data!G3757=2, COUNTIFS(data!A:A, data!A3757, data!G:G, 2) = data!D3757), 1, 0)</f>
        <v>0</v>
      </c>
      <c r="AC3757" t="str">
        <f>IF(AB3757=1, data!D3757, "0")</f>
        <v>0</v>
      </c>
    </row>
    <row r="3758" spans="1:29" x14ac:dyDescent="0.25">
      <c r="A3758" s="1">
        <v>401051</v>
      </c>
      <c r="B3758">
        <v>2</v>
      </c>
      <c r="C3758" s="1" t="s">
        <v>3779</v>
      </c>
      <c r="D3758">
        <v>2</v>
      </c>
      <c r="E3758">
        <v>3</v>
      </c>
      <c r="F3758">
        <v>23</v>
      </c>
      <c r="G3758">
        <v>2</v>
      </c>
      <c r="H3758">
        <v>50</v>
      </c>
      <c r="I3758">
        <v>2</v>
      </c>
      <c r="J3758">
        <v>1</v>
      </c>
      <c r="K3758">
        <v>2</v>
      </c>
      <c r="L3758">
        <v>97</v>
      </c>
      <c r="M3758">
        <v>2</v>
      </c>
      <c r="N3758">
        <v>1</v>
      </c>
      <c r="O3758">
        <v>5</v>
      </c>
      <c r="P3758">
        <v>1</v>
      </c>
      <c r="Q3758">
        <v>3.82</v>
      </c>
      <c r="R3758">
        <v>-1</v>
      </c>
      <c r="S3758">
        <v>0</v>
      </c>
      <c r="T3758">
        <v>155.30000000000001</v>
      </c>
      <c r="U3758">
        <v>62.5</v>
      </c>
      <c r="V3758">
        <v>25.914000000000001</v>
      </c>
      <c r="W3758">
        <v>0.69699999999999995</v>
      </c>
      <c r="X3758">
        <v>2</v>
      </c>
      <c r="Y3758">
        <v>1</v>
      </c>
      <c r="Z3758">
        <f>IF(AND(MIN(data!D3758:'data'!K3758, data!M3758:'data'!Y3758)&gt;=0, IF(data!L3758&lt;0, FALSE, data!L3758&lt;=95),COUNTA(data!D3758:'data'!Y3758)=22), 1, 0)</f>
        <v>0</v>
      </c>
      <c r="AA3758">
        <f>IF(data!D3758=3, IF(COUNTIFS(data!A:A, data!A3758, data!G:G, "&lt;&gt;2")=0, 1, 0), 0)</f>
        <v>0</v>
      </c>
      <c r="AB3758">
        <f>IF(AND(data!G3758=2, COUNTIFS(data!A:A, data!A3758, data!G:G, 2) = data!D3758), 1, 0)</f>
        <v>0</v>
      </c>
      <c r="AC3758" t="str">
        <f>IF(AB3758=1, data!D3758, "0")</f>
        <v>0</v>
      </c>
    </row>
    <row r="3759" spans="1:29" x14ac:dyDescent="0.25">
      <c r="A3759" s="1">
        <v>401151</v>
      </c>
      <c r="B3759">
        <v>1</v>
      </c>
      <c r="C3759" s="1" t="s">
        <v>3780</v>
      </c>
      <c r="D3759">
        <v>3</v>
      </c>
      <c r="E3759">
        <v>3</v>
      </c>
      <c r="F3759">
        <v>23</v>
      </c>
      <c r="G3759">
        <v>1</v>
      </c>
      <c r="H3759">
        <v>47</v>
      </c>
      <c r="I3759">
        <v>2</v>
      </c>
      <c r="J3759">
        <v>1</v>
      </c>
      <c r="K3759">
        <v>2</v>
      </c>
      <c r="L3759">
        <v>16</v>
      </c>
      <c r="M3759">
        <v>1</v>
      </c>
      <c r="N3759">
        <v>1</v>
      </c>
      <c r="O3759">
        <v>5</v>
      </c>
      <c r="P3759">
        <v>1</v>
      </c>
      <c r="Q3759">
        <v>13.529</v>
      </c>
      <c r="R3759">
        <v>-1</v>
      </c>
      <c r="S3759">
        <v>0</v>
      </c>
      <c r="T3759">
        <v>179.9</v>
      </c>
      <c r="U3759">
        <v>78.400000000000006</v>
      </c>
      <c r="V3759">
        <v>24.224</v>
      </c>
      <c r="W3759">
        <v>0.88800000000000001</v>
      </c>
      <c r="X3759">
        <v>1</v>
      </c>
      <c r="Y3759">
        <v>3</v>
      </c>
      <c r="Z3759">
        <f>IF(AND(MIN(data!D3759:'data'!K3759, data!M3759:'data'!Y3759)&gt;=0, IF(data!L3759&lt;0, FALSE, data!L3759&lt;=95),COUNTA(data!D3759:'data'!Y3759)=22), 1, 0)</f>
        <v>0</v>
      </c>
      <c r="AA3759">
        <f>IF(data!D3759=3, IF(COUNTIFS(data!A:A, data!A3759, data!G:G, "&lt;&gt;2")=0, 1, 0), 0)</f>
        <v>0</v>
      </c>
      <c r="AB3759">
        <f>IF(AND(data!G3759=2, COUNTIFS(data!A:A, data!A3759, data!G:G, 2) = data!D3759), 1, 0)</f>
        <v>0</v>
      </c>
      <c r="AC3759" t="str">
        <f>IF(AB3759=1, data!D3759, "0")</f>
        <v>0</v>
      </c>
    </row>
    <row r="3760" spans="1:29" x14ac:dyDescent="0.25">
      <c r="A3760" s="1">
        <v>401151</v>
      </c>
      <c r="B3760">
        <v>2</v>
      </c>
      <c r="C3760" s="1" t="s">
        <v>3781</v>
      </c>
      <c r="D3760">
        <v>3</v>
      </c>
      <c r="E3760">
        <v>3</v>
      </c>
      <c r="F3760">
        <v>23</v>
      </c>
      <c r="G3760">
        <v>2</v>
      </c>
      <c r="H3760">
        <v>41</v>
      </c>
      <c r="I3760">
        <v>2</v>
      </c>
      <c r="J3760">
        <v>1</v>
      </c>
      <c r="K3760">
        <v>4</v>
      </c>
      <c r="L3760">
        <v>16</v>
      </c>
      <c r="M3760">
        <v>2</v>
      </c>
      <c r="N3760">
        <v>3</v>
      </c>
      <c r="O3760">
        <v>5</v>
      </c>
      <c r="P3760">
        <v>1</v>
      </c>
      <c r="Q3760">
        <v>6.1150000000000002</v>
      </c>
      <c r="R3760">
        <v>-1</v>
      </c>
      <c r="S3760">
        <v>2</v>
      </c>
      <c r="T3760">
        <v>167.5</v>
      </c>
      <c r="U3760">
        <v>66.2</v>
      </c>
      <c r="V3760">
        <v>23.594999999999999</v>
      </c>
      <c r="W3760">
        <v>0.81899999999999995</v>
      </c>
      <c r="X3760">
        <v>2</v>
      </c>
      <c r="Y3760">
        <v>3</v>
      </c>
      <c r="Z3760">
        <f>IF(AND(MIN(data!D3760:'data'!K3760, data!M3760:'data'!Y3760)&gt;=0, IF(data!L3760&lt;0, FALSE, data!L3760&lt;=95),COUNTA(data!D3760:'data'!Y3760)=22), 1, 0)</f>
        <v>0</v>
      </c>
      <c r="AA3760">
        <f>IF(data!D3760=3, IF(COUNTIFS(data!A:A, data!A3760, data!G:G, "&lt;&gt;2")=0, 1, 0), 0)</f>
        <v>0</v>
      </c>
      <c r="AB3760">
        <f>IF(AND(data!G3760=2, COUNTIFS(data!A:A, data!A3760, data!G:G, 2) = data!D3760), 1, 0)</f>
        <v>0</v>
      </c>
      <c r="AC3760" t="str">
        <f>IF(AB3760=1, data!D3760, "0")</f>
        <v>0</v>
      </c>
    </row>
    <row r="3761" spans="1:29" x14ac:dyDescent="0.25">
      <c r="A3761" s="1">
        <v>401151</v>
      </c>
      <c r="B3761">
        <v>3</v>
      </c>
      <c r="C3761" s="1" t="s">
        <v>3782</v>
      </c>
      <c r="D3761">
        <v>3</v>
      </c>
      <c r="E3761">
        <v>3</v>
      </c>
      <c r="F3761">
        <v>23</v>
      </c>
      <c r="G3761">
        <v>1</v>
      </c>
      <c r="H3761">
        <v>17</v>
      </c>
      <c r="I3761">
        <v>1</v>
      </c>
      <c r="J3761">
        <v>1</v>
      </c>
      <c r="K3761">
        <v>3</v>
      </c>
      <c r="L3761">
        <v>16</v>
      </c>
      <c r="M3761">
        <v>1</v>
      </c>
      <c r="N3761">
        <v>1</v>
      </c>
      <c r="O3761">
        <v>5</v>
      </c>
      <c r="P3761">
        <v>1</v>
      </c>
      <c r="Q3761">
        <v>32.375</v>
      </c>
      <c r="R3761">
        <v>2</v>
      </c>
      <c r="S3761">
        <v>1</v>
      </c>
      <c r="T3761">
        <v>180.3</v>
      </c>
      <c r="U3761">
        <v>71.8</v>
      </c>
      <c r="V3761">
        <v>22.087</v>
      </c>
      <c r="W3761">
        <v>0.80300000000000005</v>
      </c>
      <c r="X3761">
        <v>1</v>
      </c>
      <c r="Y3761">
        <v>3</v>
      </c>
      <c r="Z3761">
        <f>IF(AND(MIN(data!D3761:'data'!K3761, data!M3761:'data'!Y3761)&gt;=0, IF(data!L3761&lt;0, FALSE, data!L3761&lt;=95),COUNTA(data!D3761:'data'!Y3761)=22), 1, 0)</f>
        <v>1</v>
      </c>
      <c r="AA3761">
        <f>IF(data!D3761=3, IF(COUNTIFS(data!A:A, data!A3761, data!G:G, "&lt;&gt;2")=0, 1, 0), 0)</f>
        <v>0</v>
      </c>
      <c r="AB3761">
        <f>IF(AND(data!G3761=2, COUNTIFS(data!A:A, data!A3761, data!G:G, 2) = data!D3761), 1, 0)</f>
        <v>0</v>
      </c>
      <c r="AC3761" t="str">
        <f>IF(AB3761=1, data!D3761, "0")</f>
        <v>0</v>
      </c>
    </row>
    <row r="3762" spans="1:29" x14ac:dyDescent="0.25">
      <c r="A3762" s="1">
        <v>401181</v>
      </c>
      <c r="B3762">
        <v>1</v>
      </c>
      <c r="C3762" s="1" t="s">
        <v>3783</v>
      </c>
      <c r="D3762">
        <v>1</v>
      </c>
      <c r="E3762">
        <v>3</v>
      </c>
      <c r="F3762">
        <v>23</v>
      </c>
      <c r="G3762">
        <v>1</v>
      </c>
      <c r="H3762">
        <v>65</v>
      </c>
      <c r="I3762">
        <v>5</v>
      </c>
      <c r="J3762">
        <v>1</v>
      </c>
      <c r="K3762">
        <v>6</v>
      </c>
      <c r="L3762">
        <v>7</v>
      </c>
      <c r="M3762">
        <v>3</v>
      </c>
      <c r="N3762">
        <v>1</v>
      </c>
      <c r="O3762">
        <v>5</v>
      </c>
      <c r="P3762">
        <v>2</v>
      </c>
      <c r="Q3762">
        <v>0</v>
      </c>
      <c r="R3762">
        <v>-1</v>
      </c>
      <c r="S3762">
        <v>2</v>
      </c>
      <c r="T3762">
        <v>165.4</v>
      </c>
      <c r="U3762">
        <v>76.8</v>
      </c>
      <c r="V3762">
        <v>28.073</v>
      </c>
      <c r="W3762">
        <v>0.74</v>
      </c>
      <c r="X3762">
        <v>1</v>
      </c>
      <c r="Y3762">
        <v>3</v>
      </c>
      <c r="Z3762">
        <f>IF(AND(MIN(data!D3762:'data'!K3762, data!M3762:'data'!Y3762)&gt;=0, IF(data!L3762&lt;0, FALSE, data!L3762&lt;=95),COUNTA(data!D3762:'data'!Y3762)=22), 1, 0)</f>
        <v>0</v>
      </c>
      <c r="AA3762">
        <f>IF(data!D3762=3, IF(COUNTIFS(data!A:A, data!A3762, data!G:G, "&lt;&gt;2")=0, 1, 0), 0)</f>
        <v>0</v>
      </c>
      <c r="AB3762">
        <f>IF(AND(data!G3762=2, COUNTIFS(data!A:A, data!A3762, data!G:G, 2) = data!D3762), 1, 0)</f>
        <v>0</v>
      </c>
      <c r="AC3762" t="str">
        <f>IF(AB3762=1, data!D3762, "0")</f>
        <v>0</v>
      </c>
    </row>
    <row r="3763" spans="1:29" x14ac:dyDescent="0.25">
      <c r="A3763" s="1">
        <v>401201</v>
      </c>
      <c r="B3763">
        <v>1</v>
      </c>
      <c r="C3763" s="1" t="s">
        <v>3784</v>
      </c>
      <c r="D3763">
        <v>1</v>
      </c>
      <c r="E3763">
        <v>3</v>
      </c>
      <c r="F3763">
        <v>23</v>
      </c>
      <c r="G3763">
        <v>2</v>
      </c>
      <c r="H3763">
        <v>79</v>
      </c>
      <c r="I3763">
        <v>5</v>
      </c>
      <c r="J3763">
        <v>1</v>
      </c>
      <c r="K3763">
        <v>7</v>
      </c>
      <c r="L3763">
        <v>97</v>
      </c>
      <c r="M3763">
        <v>3</v>
      </c>
      <c r="N3763">
        <v>3</v>
      </c>
      <c r="O3763">
        <v>5</v>
      </c>
      <c r="P3763">
        <v>1</v>
      </c>
      <c r="Q3763">
        <v>0.91239999999999999</v>
      </c>
      <c r="R3763">
        <v>-1</v>
      </c>
      <c r="S3763">
        <v>0</v>
      </c>
      <c r="T3763">
        <v>-1</v>
      </c>
      <c r="U3763">
        <v>38.200000000000003</v>
      </c>
      <c r="V3763">
        <v>-1</v>
      </c>
      <c r="W3763">
        <v>0.89300000000000002</v>
      </c>
      <c r="X3763">
        <v>-9</v>
      </c>
      <c r="Y3763">
        <v>-9</v>
      </c>
      <c r="Z3763">
        <f>IF(AND(MIN(data!D3763:'data'!K3763, data!M3763:'data'!Y3763)&gt;=0, IF(data!L3763&lt;0, FALSE, data!L3763&lt;=95),COUNTA(data!D3763:'data'!Y3763)=22), 1, 0)</f>
        <v>0</v>
      </c>
      <c r="AA3763">
        <f>IF(data!D3763=3, IF(COUNTIFS(data!A:A, data!A3763, data!G:G, "&lt;&gt;2")=0, 1, 0), 0)</f>
        <v>0</v>
      </c>
      <c r="AB3763">
        <f>IF(AND(data!G3763=2, COUNTIFS(data!A:A, data!A3763, data!G:G, 2) = data!D3763), 1, 0)</f>
        <v>1</v>
      </c>
      <c r="AC3763">
        <f>IF(AB3763=1, data!D3763, "0")</f>
        <v>1</v>
      </c>
    </row>
    <row r="3764" spans="1:29" x14ac:dyDescent="0.25">
      <c r="A3764" s="1">
        <v>401251</v>
      </c>
      <c r="B3764">
        <v>1</v>
      </c>
      <c r="C3764" s="1" t="s">
        <v>3785</v>
      </c>
      <c r="D3764">
        <v>4</v>
      </c>
      <c r="E3764">
        <v>3</v>
      </c>
      <c r="F3764">
        <v>23</v>
      </c>
      <c r="G3764">
        <v>1</v>
      </c>
      <c r="H3764">
        <v>42</v>
      </c>
      <c r="I3764">
        <v>2</v>
      </c>
      <c r="J3764">
        <v>1</v>
      </c>
      <c r="K3764">
        <v>4</v>
      </c>
      <c r="L3764">
        <v>11</v>
      </c>
      <c r="M3764">
        <v>3</v>
      </c>
      <c r="N3764">
        <v>4</v>
      </c>
      <c r="O3764">
        <v>3</v>
      </c>
      <c r="P3764">
        <v>1</v>
      </c>
      <c r="Q3764">
        <v>7.2880000000000003</v>
      </c>
      <c r="R3764">
        <v>-1</v>
      </c>
      <c r="S3764">
        <v>12</v>
      </c>
      <c r="T3764">
        <v>176.6</v>
      </c>
      <c r="U3764">
        <v>79.7</v>
      </c>
      <c r="V3764">
        <v>25.555</v>
      </c>
      <c r="W3764">
        <v>0.90800000000000003</v>
      </c>
      <c r="X3764">
        <v>-8</v>
      </c>
      <c r="Y3764">
        <v>2</v>
      </c>
      <c r="Z3764">
        <f>IF(AND(MIN(data!D3764:'data'!K3764, data!M3764:'data'!Y3764)&gt;=0, IF(data!L3764&lt;0, FALSE, data!L3764&lt;=95),COUNTA(data!D3764:'data'!Y3764)=22), 1, 0)</f>
        <v>0</v>
      </c>
      <c r="AA3764">
        <f>IF(data!D3764=3, IF(COUNTIFS(data!A:A, data!A3764, data!G:G, "&lt;&gt;2")=0, 1, 0), 0)</f>
        <v>0</v>
      </c>
      <c r="AB3764">
        <f>IF(AND(data!G3764=2, COUNTIFS(data!A:A, data!A3764, data!G:G, 2) = data!D3764), 1, 0)</f>
        <v>0</v>
      </c>
      <c r="AC3764" t="str">
        <f>IF(AB3764=1, data!D3764, "0")</f>
        <v>0</v>
      </c>
    </row>
    <row r="3765" spans="1:29" x14ac:dyDescent="0.25">
      <c r="A3765" s="1">
        <v>401251</v>
      </c>
      <c r="B3765">
        <v>2</v>
      </c>
      <c r="C3765" s="1" t="s">
        <v>3786</v>
      </c>
      <c r="D3765">
        <v>4</v>
      </c>
      <c r="E3765">
        <v>3</v>
      </c>
      <c r="F3765">
        <v>23</v>
      </c>
      <c r="G3765">
        <v>2</v>
      </c>
      <c r="H3765">
        <v>39</v>
      </c>
      <c r="I3765">
        <v>2</v>
      </c>
      <c r="J3765">
        <v>1</v>
      </c>
      <c r="K3765">
        <v>4</v>
      </c>
      <c r="L3765">
        <v>11</v>
      </c>
      <c r="M3765">
        <v>3</v>
      </c>
      <c r="N3765">
        <v>1</v>
      </c>
      <c r="O3765">
        <v>5</v>
      </c>
      <c r="P3765">
        <v>1</v>
      </c>
      <c r="Q3765">
        <v>4.5</v>
      </c>
      <c r="R3765">
        <v>-1</v>
      </c>
      <c r="S3765">
        <v>12</v>
      </c>
      <c r="T3765">
        <v>170.1</v>
      </c>
      <c r="U3765">
        <v>77.099999999999994</v>
      </c>
      <c r="V3765">
        <v>26.646999999999998</v>
      </c>
      <c r="W3765">
        <v>0.82699999999999996</v>
      </c>
      <c r="X3765">
        <v>-8</v>
      </c>
      <c r="Y3765">
        <v>1</v>
      </c>
      <c r="Z3765">
        <f>IF(AND(MIN(data!D3765:'data'!K3765, data!M3765:'data'!Y3765)&gt;=0, IF(data!L3765&lt;0, FALSE, data!L3765&lt;=95),COUNTA(data!D3765:'data'!Y3765)=22), 1, 0)</f>
        <v>0</v>
      </c>
      <c r="AA3765">
        <f>IF(data!D3765=3, IF(COUNTIFS(data!A:A, data!A3765, data!G:G, "&lt;&gt;2")=0, 1, 0), 0)</f>
        <v>0</v>
      </c>
      <c r="AB3765">
        <f>IF(AND(data!G3765=2, COUNTIFS(data!A:A, data!A3765, data!G:G, 2) = data!D3765), 1, 0)</f>
        <v>0</v>
      </c>
      <c r="AC3765" t="str">
        <f>IF(AB3765=1, data!D3765, "0")</f>
        <v>0</v>
      </c>
    </row>
    <row r="3766" spans="1:29" x14ac:dyDescent="0.25">
      <c r="A3766" s="1">
        <v>401251</v>
      </c>
      <c r="B3766">
        <v>3</v>
      </c>
      <c r="C3766" s="1" t="s">
        <v>3787</v>
      </c>
      <c r="D3766">
        <v>4</v>
      </c>
      <c r="E3766">
        <v>3</v>
      </c>
      <c r="F3766">
        <v>23</v>
      </c>
      <c r="G3766">
        <v>1</v>
      </c>
      <c r="H3766">
        <v>11</v>
      </c>
      <c r="I3766">
        <v>-1</v>
      </c>
      <c r="J3766">
        <v>1</v>
      </c>
      <c r="K3766">
        <v>-1</v>
      </c>
      <c r="L3766">
        <v>11</v>
      </c>
      <c r="M3766">
        <v>2</v>
      </c>
      <c r="N3766">
        <v>-1</v>
      </c>
      <c r="O3766">
        <v>-1</v>
      </c>
      <c r="P3766">
        <v>-1</v>
      </c>
      <c r="Q3766">
        <v>-1</v>
      </c>
      <c r="R3766">
        <v>-1</v>
      </c>
      <c r="S3766">
        <v>-2</v>
      </c>
      <c r="T3766">
        <v>150.1</v>
      </c>
      <c r="U3766">
        <v>39.200000000000003</v>
      </c>
      <c r="V3766">
        <v>17.399000000000001</v>
      </c>
      <c r="W3766">
        <v>-1</v>
      </c>
      <c r="X3766">
        <v>-8</v>
      </c>
      <c r="Y3766">
        <v>3</v>
      </c>
      <c r="Z3766">
        <f>IF(AND(MIN(data!D3766:'data'!K3766, data!M3766:'data'!Y3766)&gt;=0, IF(data!L3766&lt;0, FALSE, data!L3766&lt;=95),COUNTA(data!D3766:'data'!Y3766)=22), 1, 0)</f>
        <v>0</v>
      </c>
      <c r="AA3766">
        <f>IF(data!D3766=3, IF(COUNTIFS(data!A:A, data!A3766, data!G:G, "&lt;&gt;2")=0, 1, 0), 0)</f>
        <v>0</v>
      </c>
      <c r="AB3766">
        <f>IF(AND(data!G3766=2, COUNTIFS(data!A:A, data!A3766, data!G:G, 2) = data!D3766), 1, 0)</f>
        <v>0</v>
      </c>
      <c r="AC3766" t="str">
        <f>IF(AB3766=1, data!D3766, "0")</f>
        <v>0</v>
      </c>
    </row>
    <row r="3767" spans="1:29" x14ac:dyDescent="0.25">
      <c r="A3767" s="1">
        <v>401251</v>
      </c>
      <c r="B3767">
        <v>4</v>
      </c>
      <c r="C3767" s="1" t="s">
        <v>3788</v>
      </c>
      <c r="D3767">
        <v>4</v>
      </c>
      <c r="E3767">
        <v>3</v>
      </c>
      <c r="F3767">
        <v>23</v>
      </c>
      <c r="G3767">
        <v>2</v>
      </c>
      <c r="H3767">
        <v>14</v>
      </c>
      <c r="I3767">
        <v>-1</v>
      </c>
      <c r="J3767">
        <v>1</v>
      </c>
      <c r="K3767">
        <v>-1</v>
      </c>
      <c r="L3767">
        <v>11</v>
      </c>
      <c r="M3767">
        <v>2</v>
      </c>
      <c r="N3767">
        <v>-1</v>
      </c>
      <c r="O3767">
        <v>-1</v>
      </c>
      <c r="P3767">
        <v>-1</v>
      </c>
      <c r="Q3767">
        <v>-1</v>
      </c>
      <c r="R3767">
        <v>-1</v>
      </c>
      <c r="S3767">
        <v>2</v>
      </c>
      <c r="T3767">
        <v>161.19999999999999</v>
      </c>
      <c r="U3767">
        <v>47.4</v>
      </c>
      <c r="V3767">
        <v>18.241</v>
      </c>
      <c r="W3767">
        <v>-1</v>
      </c>
      <c r="X3767">
        <v>1</v>
      </c>
      <c r="Y3767">
        <v>3</v>
      </c>
      <c r="Z3767">
        <f>IF(AND(MIN(data!D3767:'data'!K3767, data!M3767:'data'!Y3767)&gt;=0, IF(data!L3767&lt;0, FALSE, data!L3767&lt;=95),COUNTA(data!D3767:'data'!Y3767)=22), 1, 0)</f>
        <v>0</v>
      </c>
      <c r="AA3767">
        <f>IF(data!D3767=3, IF(COUNTIFS(data!A:A, data!A3767, data!G:G, "&lt;&gt;2")=0, 1, 0), 0)</f>
        <v>0</v>
      </c>
      <c r="AB3767">
        <f>IF(AND(data!G3767=2, COUNTIFS(data!A:A, data!A3767, data!G:G, 2) = data!D3767), 1, 0)</f>
        <v>0</v>
      </c>
      <c r="AC3767" t="str">
        <f>IF(AB3767=1, data!D3767, "0")</f>
        <v>0</v>
      </c>
    </row>
    <row r="3768" spans="1:29" x14ac:dyDescent="0.25">
      <c r="A3768" s="1">
        <v>401271</v>
      </c>
      <c r="B3768">
        <v>1</v>
      </c>
      <c r="C3768" s="1" t="s">
        <v>3789</v>
      </c>
      <c r="D3768">
        <v>3</v>
      </c>
      <c r="E3768">
        <v>3</v>
      </c>
      <c r="F3768">
        <v>23</v>
      </c>
      <c r="G3768">
        <v>1</v>
      </c>
      <c r="H3768">
        <v>58</v>
      </c>
      <c r="I3768">
        <v>2</v>
      </c>
      <c r="J3768">
        <v>1</v>
      </c>
      <c r="K3768">
        <v>2</v>
      </c>
      <c r="L3768">
        <v>96</v>
      </c>
      <c r="M3768">
        <v>1</v>
      </c>
      <c r="N3768">
        <v>3</v>
      </c>
      <c r="O3768">
        <v>5</v>
      </c>
      <c r="P3768">
        <v>1</v>
      </c>
      <c r="Q3768">
        <v>17.404</v>
      </c>
      <c r="R3768">
        <v>-1</v>
      </c>
      <c r="S3768">
        <v>0</v>
      </c>
      <c r="T3768">
        <v>179.2</v>
      </c>
      <c r="U3768">
        <v>94.4</v>
      </c>
      <c r="V3768">
        <v>29.396999999999998</v>
      </c>
      <c r="W3768">
        <v>0.94499999999999995</v>
      </c>
      <c r="X3768">
        <v>1</v>
      </c>
      <c r="Y3768">
        <v>3</v>
      </c>
      <c r="Z3768">
        <f>IF(AND(MIN(data!D3768:'data'!K3768, data!M3768:'data'!Y3768)&gt;=0, IF(data!L3768&lt;0, FALSE, data!L3768&lt;=95),COUNTA(data!D3768:'data'!Y3768)=22), 1, 0)</f>
        <v>0</v>
      </c>
      <c r="AA3768">
        <f>IF(data!D3768=3, IF(COUNTIFS(data!A:A, data!A3768, data!G:G, "&lt;&gt;2")=0, 1, 0), 0)</f>
        <v>0</v>
      </c>
      <c r="AB3768">
        <f>IF(AND(data!G3768=2, COUNTIFS(data!A:A, data!A3768, data!G:G, 2) = data!D3768), 1, 0)</f>
        <v>0</v>
      </c>
      <c r="AC3768" t="str">
        <f>IF(AB3768=1, data!D3768, "0")</f>
        <v>0</v>
      </c>
    </row>
    <row r="3769" spans="1:29" x14ac:dyDescent="0.25">
      <c r="A3769" s="1">
        <v>401271</v>
      </c>
      <c r="B3769">
        <v>2</v>
      </c>
      <c r="C3769" s="1" t="s">
        <v>3790</v>
      </c>
      <c r="D3769">
        <v>3</v>
      </c>
      <c r="E3769">
        <v>3</v>
      </c>
      <c r="F3769">
        <v>23</v>
      </c>
      <c r="G3769">
        <v>2</v>
      </c>
      <c r="H3769">
        <v>58</v>
      </c>
      <c r="I3769">
        <v>2</v>
      </c>
      <c r="J3769">
        <v>1</v>
      </c>
      <c r="K3769">
        <v>2</v>
      </c>
      <c r="L3769">
        <v>96</v>
      </c>
      <c r="M3769">
        <v>2</v>
      </c>
      <c r="N3769">
        <v>1</v>
      </c>
      <c r="O3769">
        <v>5</v>
      </c>
      <c r="P3769">
        <v>1</v>
      </c>
      <c r="Q3769">
        <v>2.625</v>
      </c>
      <c r="R3769">
        <v>-1</v>
      </c>
      <c r="S3769">
        <v>0</v>
      </c>
      <c r="T3769">
        <v>162.80000000000001</v>
      </c>
      <c r="U3769">
        <v>76.7</v>
      </c>
      <c r="V3769">
        <v>28.939</v>
      </c>
      <c r="W3769">
        <v>0.92200000000000004</v>
      </c>
      <c r="X3769">
        <v>2</v>
      </c>
      <c r="Y3769">
        <v>3</v>
      </c>
      <c r="Z3769">
        <f>IF(AND(MIN(data!D3769:'data'!K3769, data!M3769:'data'!Y3769)&gt;=0, IF(data!L3769&lt;0, FALSE, data!L3769&lt;=95),COUNTA(data!D3769:'data'!Y3769)=22), 1, 0)</f>
        <v>0</v>
      </c>
      <c r="AA3769">
        <f>IF(data!D3769=3, IF(COUNTIFS(data!A:A, data!A3769, data!G:G, "&lt;&gt;2")=0, 1, 0), 0)</f>
        <v>0</v>
      </c>
      <c r="AB3769">
        <f>IF(AND(data!G3769=2, COUNTIFS(data!A:A, data!A3769, data!G:G, 2) = data!D3769), 1, 0)</f>
        <v>0</v>
      </c>
      <c r="AC3769" t="str">
        <f>IF(AB3769=1, data!D3769, "0")</f>
        <v>0</v>
      </c>
    </row>
    <row r="3770" spans="1:29" x14ac:dyDescent="0.25">
      <c r="A3770" s="1">
        <v>401271</v>
      </c>
      <c r="B3770">
        <v>3</v>
      </c>
      <c r="C3770" s="1" t="s">
        <v>3791</v>
      </c>
      <c r="D3770">
        <v>3</v>
      </c>
      <c r="E3770">
        <v>3</v>
      </c>
      <c r="F3770">
        <v>23</v>
      </c>
      <c r="G3770">
        <v>2</v>
      </c>
      <c r="H3770">
        <v>29</v>
      </c>
      <c r="I3770">
        <v>1</v>
      </c>
      <c r="J3770">
        <v>1</v>
      </c>
      <c r="K3770">
        <v>3</v>
      </c>
      <c r="L3770">
        <v>96</v>
      </c>
      <c r="M3770">
        <v>1</v>
      </c>
      <c r="N3770">
        <v>1</v>
      </c>
      <c r="O3770">
        <v>5</v>
      </c>
      <c r="P3770">
        <v>1</v>
      </c>
      <c r="Q3770">
        <v>21.5</v>
      </c>
      <c r="R3770">
        <v>-1</v>
      </c>
      <c r="S3770">
        <v>0</v>
      </c>
      <c r="T3770">
        <v>163.30000000000001</v>
      </c>
      <c r="U3770">
        <v>64.900000000000006</v>
      </c>
      <c r="V3770">
        <v>24.337</v>
      </c>
      <c r="W3770">
        <v>0.753</v>
      </c>
      <c r="X3770">
        <v>1</v>
      </c>
      <c r="Y3770">
        <v>1</v>
      </c>
      <c r="Z3770">
        <f>IF(AND(MIN(data!D3770:'data'!K3770, data!M3770:'data'!Y3770)&gt;=0, IF(data!L3770&lt;0, FALSE, data!L3770&lt;=95),COUNTA(data!D3770:'data'!Y3770)=22), 1, 0)</f>
        <v>0</v>
      </c>
      <c r="AA3770">
        <f>IF(data!D3770=3, IF(COUNTIFS(data!A:A, data!A3770, data!G:G, "&lt;&gt;2")=0, 1, 0), 0)</f>
        <v>0</v>
      </c>
      <c r="AB3770">
        <f>IF(AND(data!G3770=2, COUNTIFS(data!A:A, data!A3770, data!G:G, 2) = data!D3770), 1, 0)</f>
        <v>0</v>
      </c>
      <c r="AC3770" t="str">
        <f>IF(AB3770=1, data!D3770, "0")</f>
        <v>0</v>
      </c>
    </row>
    <row r="3771" spans="1:29" x14ac:dyDescent="0.25">
      <c r="A3771" s="1">
        <v>401341</v>
      </c>
      <c r="B3771">
        <v>1</v>
      </c>
      <c r="C3771" s="1" t="s">
        <v>3792</v>
      </c>
      <c r="D3771">
        <v>4</v>
      </c>
      <c r="E3771">
        <v>3</v>
      </c>
      <c r="F3771">
        <v>23</v>
      </c>
      <c r="G3771">
        <v>1</v>
      </c>
      <c r="H3771">
        <v>48</v>
      </c>
      <c r="I3771">
        <v>2</v>
      </c>
      <c r="J3771">
        <v>1</v>
      </c>
      <c r="K3771">
        <v>4</v>
      </c>
      <c r="L3771">
        <v>96</v>
      </c>
      <c r="M3771">
        <v>2</v>
      </c>
      <c r="N3771">
        <v>4</v>
      </c>
      <c r="O3771">
        <v>3</v>
      </c>
      <c r="P3771">
        <v>1</v>
      </c>
      <c r="Q3771">
        <v>43.5</v>
      </c>
      <c r="R3771">
        <v>-1</v>
      </c>
      <c r="S3771">
        <v>0</v>
      </c>
      <c r="T3771">
        <v>184.3</v>
      </c>
      <c r="U3771">
        <v>82.5</v>
      </c>
      <c r="V3771">
        <v>24.289000000000001</v>
      </c>
      <c r="W3771">
        <v>0.86699999999999999</v>
      </c>
      <c r="X3771">
        <v>1</v>
      </c>
      <c r="Y3771">
        <v>3</v>
      </c>
      <c r="Z3771">
        <f>IF(AND(MIN(data!D3771:'data'!K3771, data!M3771:'data'!Y3771)&gt;=0, IF(data!L3771&lt;0, FALSE, data!L3771&lt;=95),COUNTA(data!D3771:'data'!Y3771)=22), 1, 0)</f>
        <v>0</v>
      </c>
      <c r="AA3771">
        <f>IF(data!D3771=3, IF(COUNTIFS(data!A:A, data!A3771, data!G:G, "&lt;&gt;2")=0, 1, 0), 0)</f>
        <v>0</v>
      </c>
      <c r="AB3771">
        <f>IF(AND(data!G3771=2, COUNTIFS(data!A:A, data!A3771, data!G:G, 2) = data!D3771), 1, 0)</f>
        <v>0</v>
      </c>
      <c r="AC3771" t="str">
        <f>IF(AB3771=1, data!D3771, "0")</f>
        <v>0</v>
      </c>
    </row>
    <row r="3772" spans="1:29" x14ac:dyDescent="0.25">
      <c r="A3772" s="1">
        <v>401341</v>
      </c>
      <c r="B3772">
        <v>2</v>
      </c>
      <c r="C3772" s="1" t="s">
        <v>3793</v>
      </c>
      <c r="D3772">
        <v>4</v>
      </c>
      <c r="E3772">
        <v>3</v>
      </c>
      <c r="F3772">
        <v>23</v>
      </c>
      <c r="G3772">
        <v>2</v>
      </c>
      <c r="H3772">
        <v>44</v>
      </c>
      <c r="I3772">
        <v>2</v>
      </c>
      <c r="J3772">
        <v>1</v>
      </c>
      <c r="K3772">
        <v>3</v>
      </c>
      <c r="L3772">
        <v>96</v>
      </c>
      <c r="M3772">
        <v>2</v>
      </c>
      <c r="N3772">
        <v>3</v>
      </c>
      <c r="O3772">
        <v>5</v>
      </c>
      <c r="P3772">
        <v>1</v>
      </c>
      <c r="Q3772">
        <v>18.73</v>
      </c>
      <c r="R3772">
        <v>-1</v>
      </c>
      <c r="S3772">
        <v>0</v>
      </c>
      <c r="T3772">
        <v>164.7</v>
      </c>
      <c r="U3772">
        <v>66.5</v>
      </c>
      <c r="V3772">
        <v>24.515000000000001</v>
      </c>
      <c r="W3772">
        <v>0.70299999999999996</v>
      </c>
      <c r="X3772">
        <v>-9</v>
      </c>
      <c r="Y3772">
        <v>-9</v>
      </c>
      <c r="Z3772">
        <f>IF(AND(MIN(data!D3772:'data'!K3772, data!M3772:'data'!Y3772)&gt;=0, IF(data!L3772&lt;0, FALSE, data!L3772&lt;=95),COUNTA(data!D3772:'data'!Y3772)=22), 1, 0)</f>
        <v>0</v>
      </c>
      <c r="AA3772">
        <f>IF(data!D3772=3, IF(COUNTIFS(data!A:A, data!A3772, data!G:G, "&lt;&gt;2")=0, 1, 0), 0)</f>
        <v>0</v>
      </c>
      <c r="AB3772">
        <f>IF(AND(data!G3772=2, COUNTIFS(data!A:A, data!A3772, data!G:G, 2) = data!D3772), 1, 0)</f>
        <v>0</v>
      </c>
      <c r="AC3772" t="str">
        <f>IF(AB3772=1, data!D3772, "0")</f>
        <v>0</v>
      </c>
    </row>
    <row r="3773" spans="1:29" x14ac:dyDescent="0.25">
      <c r="A3773" s="1">
        <v>401341</v>
      </c>
      <c r="B3773">
        <v>3</v>
      </c>
      <c r="C3773" s="1" t="s">
        <v>3794</v>
      </c>
      <c r="D3773">
        <v>4</v>
      </c>
      <c r="E3773">
        <v>3</v>
      </c>
      <c r="F3773">
        <v>23</v>
      </c>
      <c r="G3773">
        <v>1</v>
      </c>
      <c r="H3773">
        <v>24</v>
      </c>
      <c r="I3773">
        <v>1</v>
      </c>
      <c r="J3773">
        <v>1</v>
      </c>
      <c r="K3773">
        <v>1</v>
      </c>
      <c r="L3773">
        <v>96</v>
      </c>
      <c r="M3773">
        <v>2</v>
      </c>
      <c r="N3773">
        <v>1</v>
      </c>
      <c r="O3773">
        <v>5</v>
      </c>
      <c r="P3773">
        <v>1</v>
      </c>
      <c r="Q3773">
        <v>16.844999999999999</v>
      </c>
      <c r="R3773">
        <v>1</v>
      </c>
      <c r="S3773">
        <v>0</v>
      </c>
      <c r="T3773">
        <v>184.1</v>
      </c>
      <c r="U3773">
        <v>90.4</v>
      </c>
      <c r="V3773">
        <v>26.672000000000001</v>
      </c>
      <c r="W3773">
        <v>-1</v>
      </c>
      <c r="X3773">
        <v>1</v>
      </c>
      <c r="Y3773">
        <v>1</v>
      </c>
      <c r="Z3773">
        <f>IF(AND(MIN(data!D3773:'data'!K3773, data!M3773:'data'!Y3773)&gt;=0, IF(data!L3773&lt;0, FALSE, data!L3773&lt;=95),COUNTA(data!D3773:'data'!Y3773)=22), 1, 0)</f>
        <v>0</v>
      </c>
      <c r="AA3773">
        <f>IF(data!D3773=3, IF(COUNTIFS(data!A:A, data!A3773, data!G:G, "&lt;&gt;2")=0, 1, 0), 0)</f>
        <v>0</v>
      </c>
      <c r="AB3773">
        <f>IF(AND(data!G3773=2, COUNTIFS(data!A:A, data!A3773, data!G:G, 2) = data!D3773), 1, 0)</f>
        <v>0</v>
      </c>
      <c r="AC3773" t="str">
        <f>IF(AB3773=1, data!D3773, "0")</f>
        <v>0</v>
      </c>
    </row>
    <row r="3774" spans="1:29" x14ac:dyDescent="0.25">
      <c r="A3774" s="1">
        <v>401341</v>
      </c>
      <c r="B3774">
        <v>4</v>
      </c>
      <c r="C3774" s="1" t="s">
        <v>3795</v>
      </c>
      <c r="D3774">
        <v>4</v>
      </c>
      <c r="E3774">
        <v>3</v>
      </c>
      <c r="F3774">
        <v>23</v>
      </c>
      <c r="G3774">
        <v>2</v>
      </c>
      <c r="H3774">
        <v>20</v>
      </c>
      <c r="I3774">
        <v>1</v>
      </c>
      <c r="J3774">
        <v>1</v>
      </c>
      <c r="K3774">
        <v>4</v>
      </c>
      <c r="L3774">
        <v>96</v>
      </c>
      <c r="M3774">
        <v>3</v>
      </c>
      <c r="N3774">
        <v>4</v>
      </c>
      <c r="O3774">
        <v>1</v>
      </c>
      <c r="P3774">
        <v>1</v>
      </c>
      <c r="Q3774">
        <v>28</v>
      </c>
      <c r="R3774">
        <v>0</v>
      </c>
      <c r="S3774">
        <v>2</v>
      </c>
      <c r="T3774">
        <v>167.9</v>
      </c>
      <c r="U3774">
        <v>84.1</v>
      </c>
      <c r="V3774">
        <v>29.832999999999998</v>
      </c>
      <c r="W3774">
        <v>0.748</v>
      </c>
      <c r="X3774">
        <v>2</v>
      </c>
      <c r="Y3774">
        <v>1</v>
      </c>
      <c r="Z3774">
        <f>IF(AND(MIN(data!D3774:'data'!K3774, data!M3774:'data'!Y3774)&gt;=0, IF(data!L3774&lt;0, FALSE, data!L3774&lt;=95),COUNTA(data!D3774:'data'!Y3774)=22), 1, 0)</f>
        <v>0</v>
      </c>
      <c r="AA3774">
        <f>IF(data!D3774=3, IF(COUNTIFS(data!A:A, data!A3774, data!G:G, "&lt;&gt;2")=0, 1, 0), 0)</f>
        <v>0</v>
      </c>
      <c r="AB3774">
        <f>IF(AND(data!G3774=2, COUNTIFS(data!A:A, data!A3774, data!G:G, 2) = data!D3774), 1, 0)</f>
        <v>0</v>
      </c>
      <c r="AC3774" t="str">
        <f>IF(AB3774=1, data!D3774, "0")</f>
        <v>0</v>
      </c>
    </row>
    <row r="3775" spans="1:29" x14ac:dyDescent="0.25">
      <c r="A3775" s="1">
        <v>401351</v>
      </c>
      <c r="B3775">
        <v>1</v>
      </c>
      <c r="C3775" s="1" t="s">
        <v>3796</v>
      </c>
      <c r="D3775">
        <v>3</v>
      </c>
      <c r="E3775">
        <v>3</v>
      </c>
      <c r="F3775">
        <v>23</v>
      </c>
      <c r="G3775">
        <v>1</v>
      </c>
      <c r="H3775">
        <v>40</v>
      </c>
      <c r="I3775">
        <v>4</v>
      </c>
      <c r="J3775">
        <v>1</v>
      </c>
      <c r="K3775">
        <v>4</v>
      </c>
      <c r="L3775">
        <v>8</v>
      </c>
      <c r="M3775">
        <v>1</v>
      </c>
      <c r="N3775">
        <v>4</v>
      </c>
      <c r="O3775">
        <v>2</v>
      </c>
      <c r="P3775">
        <v>1</v>
      </c>
      <c r="Q3775">
        <v>19.875</v>
      </c>
      <c r="R3775">
        <v>-1</v>
      </c>
      <c r="S3775">
        <v>0</v>
      </c>
      <c r="T3775">
        <v>175.5</v>
      </c>
      <c r="U3775">
        <v>77.2</v>
      </c>
      <c r="V3775">
        <v>25.065000000000001</v>
      </c>
      <c r="W3775">
        <v>0.875</v>
      </c>
      <c r="X3775">
        <v>1</v>
      </c>
      <c r="Y3775">
        <v>3</v>
      </c>
      <c r="Z3775">
        <f>IF(AND(MIN(data!D3775:'data'!K3775, data!M3775:'data'!Y3775)&gt;=0, IF(data!L3775&lt;0, FALSE, data!L3775&lt;=95),COUNTA(data!D3775:'data'!Y3775)=22), 1, 0)</f>
        <v>0</v>
      </c>
      <c r="AA3775">
        <f>IF(data!D3775=3, IF(COUNTIFS(data!A:A, data!A3775, data!G:G, "&lt;&gt;2")=0, 1, 0), 0)</f>
        <v>0</v>
      </c>
      <c r="AB3775">
        <f>IF(AND(data!G3775=2, COUNTIFS(data!A:A, data!A3775, data!G:G, 2) = data!D3775), 1, 0)</f>
        <v>0</v>
      </c>
      <c r="AC3775" t="str">
        <f>IF(AB3775=1, data!D3775, "0")</f>
        <v>0</v>
      </c>
    </row>
    <row r="3776" spans="1:29" x14ac:dyDescent="0.25">
      <c r="A3776" s="1">
        <v>401351</v>
      </c>
      <c r="B3776">
        <v>2</v>
      </c>
      <c r="C3776" s="1" t="s">
        <v>3797</v>
      </c>
      <c r="D3776">
        <v>3</v>
      </c>
      <c r="E3776">
        <v>3</v>
      </c>
      <c r="F3776">
        <v>23</v>
      </c>
      <c r="G3776">
        <v>1</v>
      </c>
      <c r="H3776">
        <v>13</v>
      </c>
      <c r="I3776">
        <v>-1</v>
      </c>
      <c r="J3776">
        <v>1</v>
      </c>
      <c r="K3776">
        <v>-1</v>
      </c>
      <c r="L3776">
        <v>8</v>
      </c>
      <c r="M3776">
        <v>1</v>
      </c>
      <c r="N3776">
        <v>-1</v>
      </c>
      <c r="O3776">
        <v>-1</v>
      </c>
      <c r="P3776">
        <v>-1</v>
      </c>
      <c r="Q3776">
        <v>-1</v>
      </c>
      <c r="R3776">
        <v>-1</v>
      </c>
      <c r="S3776">
        <v>0</v>
      </c>
      <c r="T3776">
        <v>154.69999999999999</v>
      </c>
      <c r="U3776">
        <v>41.6</v>
      </c>
      <c r="V3776">
        <v>17.382999999999999</v>
      </c>
      <c r="W3776">
        <v>-1</v>
      </c>
      <c r="X3776">
        <v>1</v>
      </c>
      <c r="Y3776">
        <v>3</v>
      </c>
      <c r="Z3776">
        <f>IF(AND(MIN(data!D3776:'data'!K3776, data!M3776:'data'!Y3776)&gt;=0, IF(data!L3776&lt;0, FALSE, data!L3776&lt;=95),COUNTA(data!D3776:'data'!Y3776)=22), 1, 0)</f>
        <v>0</v>
      </c>
      <c r="AA3776">
        <f>IF(data!D3776=3, IF(COUNTIFS(data!A:A, data!A3776, data!G:G, "&lt;&gt;2")=0, 1, 0), 0)</f>
        <v>0</v>
      </c>
      <c r="AB3776">
        <f>IF(AND(data!G3776=2, COUNTIFS(data!A:A, data!A3776, data!G:G, 2) = data!D3776), 1, 0)</f>
        <v>0</v>
      </c>
      <c r="AC3776" t="str">
        <f>IF(AB3776=1, data!D3776, "0")</f>
        <v>0</v>
      </c>
    </row>
    <row r="3777" spans="1:29" x14ac:dyDescent="0.25">
      <c r="A3777" s="1">
        <v>401351</v>
      </c>
      <c r="B3777">
        <v>3</v>
      </c>
      <c r="C3777" s="1" t="s">
        <v>3798</v>
      </c>
      <c r="D3777">
        <v>3</v>
      </c>
      <c r="E3777">
        <v>3</v>
      </c>
      <c r="F3777">
        <v>23</v>
      </c>
      <c r="G3777">
        <v>1</v>
      </c>
      <c r="H3777">
        <v>10</v>
      </c>
      <c r="I3777">
        <v>-1</v>
      </c>
      <c r="J3777">
        <v>1</v>
      </c>
      <c r="K3777">
        <v>-1</v>
      </c>
      <c r="L3777">
        <v>8</v>
      </c>
      <c r="M3777">
        <v>1</v>
      </c>
      <c r="N3777">
        <v>-1</v>
      </c>
      <c r="O3777">
        <v>-1</v>
      </c>
      <c r="P3777">
        <v>-1</v>
      </c>
      <c r="Q3777">
        <v>-1</v>
      </c>
      <c r="R3777">
        <v>-1</v>
      </c>
      <c r="S3777">
        <v>-2</v>
      </c>
      <c r="T3777">
        <v>136.5</v>
      </c>
      <c r="U3777">
        <v>30.9</v>
      </c>
      <c r="V3777">
        <v>16.584</v>
      </c>
      <c r="W3777">
        <v>-1</v>
      </c>
      <c r="X3777">
        <v>1</v>
      </c>
      <c r="Y3777">
        <v>3</v>
      </c>
      <c r="Z3777">
        <f>IF(AND(MIN(data!D3777:'data'!K3777, data!M3777:'data'!Y3777)&gt;=0, IF(data!L3777&lt;0, FALSE, data!L3777&lt;=95),COUNTA(data!D3777:'data'!Y3777)=22), 1, 0)</f>
        <v>0</v>
      </c>
      <c r="AA3777">
        <f>IF(data!D3777=3, IF(COUNTIFS(data!A:A, data!A3777, data!G:G, "&lt;&gt;2")=0, 1, 0), 0)</f>
        <v>0</v>
      </c>
      <c r="AB3777">
        <f>IF(AND(data!G3777=2, COUNTIFS(data!A:A, data!A3777, data!G:G, 2) = data!D3777), 1, 0)</f>
        <v>0</v>
      </c>
      <c r="AC3777" t="str">
        <f>IF(AB3777=1, data!D3777, "0")</f>
        <v>0</v>
      </c>
    </row>
    <row r="3778" spans="1:29" x14ac:dyDescent="0.25">
      <c r="A3778" s="1">
        <v>401371</v>
      </c>
      <c r="B3778">
        <v>1</v>
      </c>
      <c r="C3778" s="1" t="s">
        <v>3799</v>
      </c>
      <c r="D3778">
        <v>2</v>
      </c>
      <c r="E3778">
        <v>3</v>
      </c>
      <c r="F3778">
        <v>23</v>
      </c>
      <c r="G3778">
        <v>1</v>
      </c>
      <c r="H3778">
        <v>53</v>
      </c>
      <c r="I3778">
        <v>2</v>
      </c>
      <c r="J3778">
        <v>1</v>
      </c>
      <c r="K3778">
        <v>7</v>
      </c>
      <c r="L3778">
        <v>97</v>
      </c>
      <c r="M3778">
        <v>3</v>
      </c>
      <c r="N3778">
        <v>3</v>
      </c>
      <c r="O3778">
        <v>5</v>
      </c>
      <c r="P3778">
        <v>1</v>
      </c>
      <c r="Q3778">
        <v>49</v>
      </c>
      <c r="R3778">
        <v>-1</v>
      </c>
      <c r="S3778">
        <v>5</v>
      </c>
      <c r="T3778">
        <v>179.4</v>
      </c>
      <c r="U3778">
        <v>72.599999999999994</v>
      </c>
      <c r="V3778">
        <v>22.558</v>
      </c>
      <c r="W3778">
        <v>0.86299999999999999</v>
      </c>
      <c r="X3778">
        <v>1</v>
      </c>
      <c r="Y3778">
        <v>3</v>
      </c>
      <c r="Z3778">
        <f>IF(AND(MIN(data!D3778:'data'!K3778, data!M3778:'data'!Y3778)&gt;=0, IF(data!L3778&lt;0, FALSE, data!L3778&lt;=95),COUNTA(data!D3778:'data'!Y3778)=22), 1, 0)</f>
        <v>0</v>
      </c>
      <c r="AA3778">
        <f>IF(data!D3778=3, IF(COUNTIFS(data!A:A, data!A3778, data!G:G, "&lt;&gt;2")=0, 1, 0), 0)</f>
        <v>0</v>
      </c>
      <c r="AB3778">
        <f>IF(AND(data!G3778=2, COUNTIFS(data!A:A, data!A3778, data!G:G, 2) = data!D3778), 1, 0)</f>
        <v>0</v>
      </c>
      <c r="AC3778" t="str">
        <f>IF(AB3778=1, data!D3778, "0")</f>
        <v>0</v>
      </c>
    </row>
    <row r="3779" spans="1:29" x14ac:dyDescent="0.25">
      <c r="A3779" s="1">
        <v>401371</v>
      </c>
      <c r="B3779">
        <v>2</v>
      </c>
      <c r="C3779" s="1" t="s">
        <v>3800</v>
      </c>
      <c r="D3779">
        <v>2</v>
      </c>
      <c r="E3779">
        <v>3</v>
      </c>
      <c r="F3779">
        <v>23</v>
      </c>
      <c r="G3779">
        <v>2</v>
      </c>
      <c r="H3779">
        <v>59</v>
      </c>
      <c r="I3779">
        <v>2</v>
      </c>
      <c r="J3779">
        <v>1</v>
      </c>
      <c r="K3779">
        <v>6</v>
      </c>
      <c r="L3779">
        <v>97</v>
      </c>
      <c r="M3779">
        <v>3</v>
      </c>
      <c r="N3779">
        <v>1</v>
      </c>
      <c r="O3779">
        <v>5</v>
      </c>
      <c r="P3779">
        <v>1</v>
      </c>
      <c r="Q3779">
        <v>12.375</v>
      </c>
      <c r="R3779">
        <v>-1</v>
      </c>
      <c r="S3779">
        <v>7</v>
      </c>
      <c r="T3779">
        <v>157.6</v>
      </c>
      <c r="U3779">
        <v>61.6</v>
      </c>
      <c r="V3779">
        <v>24.800999999999998</v>
      </c>
      <c r="W3779">
        <v>0.82099999999999995</v>
      </c>
      <c r="X3779">
        <v>1</v>
      </c>
      <c r="Y3779">
        <v>3</v>
      </c>
      <c r="Z3779">
        <f>IF(AND(MIN(data!D3779:'data'!K3779, data!M3779:'data'!Y3779)&gt;=0, IF(data!L3779&lt;0, FALSE, data!L3779&lt;=95),COUNTA(data!D3779:'data'!Y3779)=22), 1, 0)</f>
        <v>0</v>
      </c>
      <c r="AA3779">
        <f>IF(data!D3779=3, IF(COUNTIFS(data!A:A, data!A3779, data!G:G, "&lt;&gt;2")=0, 1, 0), 0)</f>
        <v>0</v>
      </c>
      <c r="AB3779">
        <f>IF(AND(data!G3779=2, COUNTIFS(data!A:A, data!A3779, data!G:G, 2) = data!D3779), 1, 0)</f>
        <v>0</v>
      </c>
      <c r="AC3779" t="str">
        <f>IF(AB3779=1, data!D3779, "0")</f>
        <v>0</v>
      </c>
    </row>
    <row r="3780" spans="1:29" x14ac:dyDescent="0.25">
      <c r="A3780" s="1">
        <v>402051</v>
      </c>
      <c r="B3780">
        <v>1</v>
      </c>
      <c r="C3780" s="1" t="s">
        <v>3801</v>
      </c>
      <c r="D3780">
        <v>2</v>
      </c>
      <c r="E3780">
        <v>9</v>
      </c>
      <c r="F3780">
        <v>20</v>
      </c>
      <c r="G3780">
        <v>2</v>
      </c>
      <c r="H3780">
        <v>20</v>
      </c>
      <c r="I3780">
        <v>1</v>
      </c>
      <c r="J3780">
        <v>1</v>
      </c>
      <c r="K3780">
        <v>3</v>
      </c>
      <c r="L3780">
        <v>96</v>
      </c>
      <c r="M3780">
        <v>2</v>
      </c>
      <c r="N3780">
        <v>1</v>
      </c>
      <c r="O3780">
        <v>5</v>
      </c>
      <c r="P3780">
        <v>1</v>
      </c>
      <c r="Q3780">
        <v>4.2699999999999996</v>
      </c>
      <c r="R3780">
        <v>0</v>
      </c>
      <c r="S3780">
        <v>5</v>
      </c>
      <c r="T3780">
        <v>165.2</v>
      </c>
      <c r="U3780">
        <v>68.099999999999994</v>
      </c>
      <c r="V3780">
        <v>24.952999999999999</v>
      </c>
      <c r="W3780">
        <v>0.72899999999999998</v>
      </c>
      <c r="X3780">
        <v>2</v>
      </c>
      <c r="Y3780">
        <v>1</v>
      </c>
      <c r="Z3780">
        <f>IF(AND(MIN(data!D3780:'data'!K3780, data!M3780:'data'!Y3780)&gt;=0, IF(data!L3780&lt;0, FALSE, data!L3780&lt;=95),COUNTA(data!D3780:'data'!Y3780)=22), 1, 0)</f>
        <v>0</v>
      </c>
      <c r="AA3780">
        <f>IF(data!D3780=3, IF(COUNTIFS(data!A:A, data!A3780, data!G:G, "&lt;&gt;2")=0, 1, 0), 0)</f>
        <v>0</v>
      </c>
      <c r="AB3780">
        <f>IF(AND(data!G3780=2, COUNTIFS(data!A:A, data!A3780, data!G:G, 2) = data!D3780), 1, 0)</f>
        <v>1</v>
      </c>
      <c r="AC3780">
        <f>IF(AB3780=1, data!D3780, "0")</f>
        <v>2</v>
      </c>
    </row>
    <row r="3781" spans="1:29" x14ac:dyDescent="0.25">
      <c r="A3781" s="1">
        <v>402051</v>
      </c>
      <c r="B3781">
        <v>2</v>
      </c>
      <c r="C3781" s="1" t="s">
        <v>3802</v>
      </c>
      <c r="D3781">
        <v>2</v>
      </c>
      <c r="E3781">
        <v>9</v>
      </c>
      <c r="F3781">
        <v>20</v>
      </c>
      <c r="G3781">
        <v>2</v>
      </c>
      <c r="H3781">
        <v>19</v>
      </c>
      <c r="I3781">
        <v>1</v>
      </c>
      <c r="J3781">
        <v>1</v>
      </c>
      <c r="K3781">
        <v>3</v>
      </c>
      <c r="L3781">
        <v>96</v>
      </c>
      <c r="M3781">
        <v>1</v>
      </c>
      <c r="N3781">
        <v>1</v>
      </c>
      <c r="O3781">
        <v>5</v>
      </c>
      <c r="P3781">
        <v>1</v>
      </c>
      <c r="Q3781">
        <v>22.5</v>
      </c>
      <c r="R3781">
        <v>1</v>
      </c>
      <c r="S3781">
        <v>3</v>
      </c>
      <c r="T3781">
        <v>160.19999999999999</v>
      </c>
      <c r="U3781">
        <v>66.2</v>
      </c>
      <c r="V3781">
        <v>25.795000000000002</v>
      </c>
      <c r="W3781">
        <v>1.0549999999999999</v>
      </c>
      <c r="X3781">
        <v>2</v>
      </c>
      <c r="Y3781">
        <v>1</v>
      </c>
      <c r="Z3781">
        <f>IF(AND(MIN(data!D3781:'data'!K3781, data!M3781:'data'!Y3781)&gt;=0, IF(data!L3781&lt;0, FALSE, data!L3781&lt;=95),COUNTA(data!D3781:'data'!Y3781)=22), 1, 0)</f>
        <v>0</v>
      </c>
      <c r="AA3781">
        <f>IF(data!D3781=3, IF(COUNTIFS(data!A:A, data!A3781, data!G:G, "&lt;&gt;2")=0, 1, 0), 0)</f>
        <v>0</v>
      </c>
      <c r="AB3781">
        <f>IF(AND(data!G3781=2, COUNTIFS(data!A:A, data!A3781, data!G:G, 2) = data!D3781), 1, 0)</f>
        <v>1</v>
      </c>
      <c r="AC3781">
        <f>IF(AB3781=1, data!D3781, "0")</f>
        <v>2</v>
      </c>
    </row>
    <row r="3782" spans="1:29" x14ac:dyDescent="0.25">
      <c r="A3782" s="1">
        <v>402151</v>
      </c>
      <c r="B3782">
        <v>1</v>
      </c>
      <c r="C3782" s="1" t="s">
        <v>3803</v>
      </c>
      <c r="D3782">
        <v>4</v>
      </c>
      <c r="E3782">
        <v>9</v>
      </c>
      <c r="F3782">
        <v>20</v>
      </c>
      <c r="G3782">
        <v>1</v>
      </c>
      <c r="H3782">
        <v>40</v>
      </c>
      <c r="I3782">
        <v>2</v>
      </c>
      <c r="J3782">
        <v>1</v>
      </c>
      <c r="K3782">
        <v>2</v>
      </c>
      <c r="L3782">
        <v>10</v>
      </c>
      <c r="M3782">
        <v>1</v>
      </c>
      <c r="N3782">
        <v>3</v>
      </c>
      <c r="O3782">
        <v>5</v>
      </c>
      <c r="P3782">
        <v>1</v>
      </c>
      <c r="Q3782">
        <v>28.116</v>
      </c>
      <c r="R3782">
        <v>-1</v>
      </c>
      <c r="S3782">
        <v>0</v>
      </c>
      <c r="T3782">
        <v>170.2</v>
      </c>
      <c r="U3782">
        <v>71.900000000000006</v>
      </c>
      <c r="V3782">
        <v>24.82</v>
      </c>
      <c r="W3782">
        <v>0.94699999999999995</v>
      </c>
      <c r="X3782">
        <v>1</v>
      </c>
      <c r="Y3782">
        <v>3</v>
      </c>
      <c r="Z3782">
        <f>IF(AND(MIN(data!D3782:'data'!K3782, data!M3782:'data'!Y3782)&gt;=0, IF(data!L3782&lt;0, FALSE, data!L3782&lt;=95),COUNTA(data!D3782:'data'!Y3782)=22), 1, 0)</f>
        <v>0</v>
      </c>
      <c r="AA3782">
        <f>IF(data!D3782=3, IF(COUNTIFS(data!A:A, data!A3782, data!G:G, "&lt;&gt;2")=0, 1, 0), 0)</f>
        <v>0</v>
      </c>
      <c r="AB3782">
        <f>IF(AND(data!G3782=2, COUNTIFS(data!A:A, data!A3782, data!G:G, 2) = data!D3782), 1, 0)</f>
        <v>0</v>
      </c>
      <c r="AC3782" t="str">
        <f>IF(AB3782=1, data!D3782, "0")</f>
        <v>0</v>
      </c>
    </row>
    <row r="3783" spans="1:29" x14ac:dyDescent="0.25">
      <c r="A3783" s="1">
        <v>402151</v>
      </c>
      <c r="B3783">
        <v>2</v>
      </c>
      <c r="C3783" s="1" t="s">
        <v>3804</v>
      </c>
      <c r="D3783">
        <v>4</v>
      </c>
      <c r="E3783">
        <v>9</v>
      </c>
      <c r="F3783">
        <v>20</v>
      </c>
      <c r="G3783">
        <v>2</v>
      </c>
      <c r="H3783">
        <v>36</v>
      </c>
      <c r="I3783">
        <v>2</v>
      </c>
      <c r="J3783">
        <v>1</v>
      </c>
      <c r="K3783">
        <v>5</v>
      </c>
      <c r="L3783">
        <v>10</v>
      </c>
      <c r="M3783">
        <v>1</v>
      </c>
      <c r="N3783">
        <v>3</v>
      </c>
      <c r="O3783">
        <v>5</v>
      </c>
      <c r="P3783">
        <v>1</v>
      </c>
      <c r="Q3783">
        <v>0.40400000000000003</v>
      </c>
      <c r="R3783">
        <v>-1</v>
      </c>
      <c r="S3783">
        <v>0</v>
      </c>
      <c r="T3783">
        <v>164.3</v>
      </c>
      <c r="U3783">
        <v>78.8</v>
      </c>
      <c r="V3783">
        <v>29.190999999999999</v>
      </c>
      <c r="W3783">
        <v>0.88300000000000001</v>
      </c>
      <c r="X3783">
        <v>2</v>
      </c>
      <c r="Y3783">
        <v>1</v>
      </c>
      <c r="Z3783">
        <f>IF(AND(MIN(data!D3783:'data'!K3783, data!M3783:'data'!Y3783)&gt;=0, IF(data!L3783&lt;0, FALSE, data!L3783&lt;=95),COUNTA(data!D3783:'data'!Y3783)=22), 1, 0)</f>
        <v>0</v>
      </c>
      <c r="AA3783">
        <f>IF(data!D3783=3, IF(COUNTIFS(data!A:A, data!A3783, data!G:G, "&lt;&gt;2")=0, 1, 0), 0)</f>
        <v>0</v>
      </c>
      <c r="AB3783">
        <f>IF(AND(data!G3783=2, COUNTIFS(data!A:A, data!A3783, data!G:G, 2) = data!D3783), 1, 0)</f>
        <v>0</v>
      </c>
      <c r="AC3783" t="str">
        <f>IF(AB3783=1, data!D3783, "0")</f>
        <v>0</v>
      </c>
    </row>
    <row r="3784" spans="1:29" x14ac:dyDescent="0.25">
      <c r="A3784" s="1">
        <v>402151</v>
      </c>
      <c r="B3784">
        <v>3</v>
      </c>
      <c r="C3784" s="1" t="s">
        <v>3805</v>
      </c>
      <c r="D3784">
        <v>4</v>
      </c>
      <c r="E3784">
        <v>9</v>
      </c>
      <c r="F3784">
        <v>20</v>
      </c>
      <c r="G3784">
        <v>2</v>
      </c>
      <c r="H3784">
        <v>10</v>
      </c>
      <c r="I3784">
        <v>-1</v>
      </c>
      <c r="J3784">
        <v>1</v>
      </c>
      <c r="K3784">
        <v>-1</v>
      </c>
      <c r="L3784">
        <v>10</v>
      </c>
      <c r="M3784">
        <v>1</v>
      </c>
      <c r="N3784">
        <v>-1</v>
      </c>
      <c r="O3784">
        <v>-1</v>
      </c>
      <c r="P3784">
        <v>-1</v>
      </c>
      <c r="Q3784">
        <v>-1</v>
      </c>
      <c r="R3784">
        <v>-1</v>
      </c>
      <c r="S3784">
        <v>-2</v>
      </c>
      <c r="T3784">
        <v>141.30000000000001</v>
      </c>
      <c r="U3784">
        <v>39.200000000000003</v>
      </c>
      <c r="V3784">
        <v>19.634</v>
      </c>
      <c r="W3784">
        <v>-1</v>
      </c>
      <c r="X3784">
        <v>-8</v>
      </c>
      <c r="Y3784">
        <v>3</v>
      </c>
      <c r="Z3784">
        <f>IF(AND(MIN(data!D3784:'data'!K3784, data!M3784:'data'!Y3784)&gt;=0, IF(data!L3784&lt;0, FALSE, data!L3784&lt;=95),COUNTA(data!D3784:'data'!Y3784)=22), 1, 0)</f>
        <v>0</v>
      </c>
      <c r="AA3784">
        <f>IF(data!D3784=3, IF(COUNTIFS(data!A:A, data!A3784, data!G:G, "&lt;&gt;2")=0, 1, 0), 0)</f>
        <v>0</v>
      </c>
      <c r="AB3784">
        <f>IF(AND(data!G3784=2, COUNTIFS(data!A:A, data!A3784, data!G:G, 2) = data!D3784), 1, 0)</f>
        <v>0</v>
      </c>
      <c r="AC3784" t="str">
        <f>IF(AB3784=1, data!D3784, "0")</f>
        <v>0</v>
      </c>
    </row>
    <row r="3785" spans="1:29" x14ac:dyDescent="0.25">
      <c r="A3785" s="1">
        <v>402151</v>
      </c>
      <c r="B3785">
        <v>4</v>
      </c>
      <c r="C3785" s="1" t="s">
        <v>3806</v>
      </c>
      <c r="D3785">
        <v>4</v>
      </c>
      <c r="E3785">
        <v>9</v>
      </c>
      <c r="F3785">
        <v>20</v>
      </c>
      <c r="G3785">
        <v>2</v>
      </c>
      <c r="H3785">
        <v>7</v>
      </c>
      <c r="I3785">
        <v>-1</v>
      </c>
      <c r="J3785">
        <v>1</v>
      </c>
      <c r="K3785">
        <v>-1</v>
      </c>
      <c r="L3785">
        <v>10</v>
      </c>
      <c r="M3785">
        <v>1</v>
      </c>
      <c r="N3785">
        <v>-1</v>
      </c>
      <c r="O3785">
        <v>-1</v>
      </c>
      <c r="P3785">
        <v>-1</v>
      </c>
      <c r="Q3785">
        <v>-1</v>
      </c>
      <c r="R3785">
        <v>-1</v>
      </c>
      <c r="S3785">
        <v>-2</v>
      </c>
      <c r="T3785">
        <v>123.5</v>
      </c>
      <c r="U3785">
        <v>27.2</v>
      </c>
      <c r="V3785">
        <v>17.832999999999998</v>
      </c>
      <c r="W3785">
        <v>-1</v>
      </c>
      <c r="X3785">
        <v>-2</v>
      </c>
      <c r="Y3785">
        <v>-2</v>
      </c>
      <c r="Z3785">
        <f>IF(AND(MIN(data!D3785:'data'!K3785, data!M3785:'data'!Y3785)&gt;=0, IF(data!L3785&lt;0, FALSE, data!L3785&lt;=95),COUNTA(data!D3785:'data'!Y3785)=22), 1, 0)</f>
        <v>0</v>
      </c>
      <c r="AA3785">
        <f>IF(data!D3785=3, IF(COUNTIFS(data!A:A, data!A3785, data!G:G, "&lt;&gt;2")=0, 1, 0), 0)</f>
        <v>0</v>
      </c>
      <c r="AB3785">
        <f>IF(AND(data!G3785=2, COUNTIFS(data!A:A, data!A3785, data!G:G, 2) = data!D3785), 1, 0)</f>
        <v>0</v>
      </c>
      <c r="AC3785" t="str">
        <f>IF(AB3785=1, data!D3785, "0")</f>
        <v>0</v>
      </c>
    </row>
    <row r="3786" spans="1:29" x14ac:dyDescent="0.25">
      <c r="A3786" s="1">
        <v>402181</v>
      </c>
      <c r="B3786">
        <v>1</v>
      </c>
      <c r="C3786" s="1" t="s">
        <v>3807</v>
      </c>
      <c r="D3786">
        <v>3</v>
      </c>
      <c r="E3786">
        <v>9</v>
      </c>
      <c r="F3786">
        <v>20</v>
      </c>
      <c r="G3786">
        <v>1</v>
      </c>
      <c r="H3786">
        <v>21</v>
      </c>
      <c r="I3786">
        <v>1</v>
      </c>
      <c r="J3786">
        <v>1</v>
      </c>
      <c r="K3786">
        <v>3</v>
      </c>
      <c r="L3786">
        <v>-1</v>
      </c>
      <c r="M3786">
        <v>1</v>
      </c>
      <c r="N3786">
        <v>1</v>
      </c>
      <c r="O3786">
        <v>5</v>
      </c>
      <c r="P3786">
        <v>1</v>
      </c>
      <c r="Q3786">
        <v>25.125</v>
      </c>
      <c r="R3786">
        <v>3</v>
      </c>
      <c r="S3786">
        <v>3</v>
      </c>
      <c r="T3786">
        <v>176.9</v>
      </c>
      <c r="U3786">
        <v>77.3</v>
      </c>
      <c r="V3786">
        <v>24.702000000000002</v>
      </c>
      <c r="W3786">
        <v>0.85</v>
      </c>
      <c r="X3786">
        <v>-8</v>
      </c>
      <c r="Y3786">
        <v>1</v>
      </c>
      <c r="Z3786">
        <f>IF(AND(MIN(data!D3786:'data'!K3786, data!M3786:'data'!Y3786)&gt;=0, IF(data!L3786&lt;0, FALSE, data!L3786&lt;=95),COUNTA(data!D3786:'data'!Y3786)=22), 1, 0)</f>
        <v>0</v>
      </c>
      <c r="AA3786">
        <f>IF(data!D3786=3, IF(COUNTIFS(data!A:A, data!A3786, data!G:G, "&lt;&gt;2")=0, 1, 0), 0)</f>
        <v>0</v>
      </c>
      <c r="AB3786">
        <f>IF(AND(data!G3786=2, COUNTIFS(data!A:A, data!A3786, data!G:G, 2) = data!D3786), 1, 0)</f>
        <v>0</v>
      </c>
      <c r="AC3786" t="str">
        <f>IF(AB3786=1, data!D3786, "0")</f>
        <v>0</v>
      </c>
    </row>
    <row r="3787" spans="1:29" x14ac:dyDescent="0.25">
      <c r="A3787" s="1">
        <v>402181</v>
      </c>
      <c r="B3787">
        <v>2</v>
      </c>
      <c r="C3787" s="1" t="s">
        <v>3808</v>
      </c>
      <c r="D3787">
        <v>3</v>
      </c>
      <c r="E3787">
        <v>9</v>
      </c>
      <c r="F3787">
        <v>20</v>
      </c>
      <c r="G3787">
        <v>2</v>
      </c>
      <c r="H3787">
        <v>22</v>
      </c>
      <c r="I3787">
        <v>1</v>
      </c>
      <c r="J3787">
        <v>1</v>
      </c>
      <c r="K3787">
        <v>3</v>
      </c>
      <c r="L3787">
        <v>-1</v>
      </c>
      <c r="M3787">
        <v>1</v>
      </c>
      <c r="N3787">
        <v>1</v>
      </c>
      <c r="O3787">
        <v>5</v>
      </c>
      <c r="P3787">
        <v>1</v>
      </c>
      <c r="Q3787">
        <v>12</v>
      </c>
      <c r="R3787">
        <v>3</v>
      </c>
      <c r="S3787">
        <v>6</v>
      </c>
      <c r="T3787">
        <v>162</v>
      </c>
      <c r="U3787">
        <v>56.4</v>
      </c>
      <c r="V3787">
        <v>21.491</v>
      </c>
      <c r="W3787">
        <v>0.73299999999999998</v>
      </c>
      <c r="X3787">
        <v>1</v>
      </c>
      <c r="Y3787">
        <v>1</v>
      </c>
      <c r="Z3787">
        <f>IF(AND(MIN(data!D3787:'data'!K3787, data!M3787:'data'!Y3787)&gt;=0, IF(data!L3787&lt;0, FALSE, data!L3787&lt;=95),COUNTA(data!D3787:'data'!Y3787)=22), 1, 0)</f>
        <v>0</v>
      </c>
      <c r="AA3787">
        <f>IF(data!D3787=3, IF(COUNTIFS(data!A:A, data!A3787, data!G:G, "&lt;&gt;2")=0, 1, 0), 0)</f>
        <v>0</v>
      </c>
      <c r="AB3787">
        <f>IF(AND(data!G3787=2, COUNTIFS(data!A:A, data!A3787, data!G:G, 2) = data!D3787), 1, 0)</f>
        <v>0</v>
      </c>
      <c r="AC3787" t="str">
        <f>IF(AB3787=1, data!D3787, "0")</f>
        <v>0</v>
      </c>
    </row>
    <row r="3788" spans="1:29" x14ac:dyDescent="0.25">
      <c r="A3788" s="1">
        <v>402181</v>
      </c>
      <c r="B3788">
        <v>3</v>
      </c>
      <c r="C3788" s="1" t="s">
        <v>3809</v>
      </c>
      <c r="D3788">
        <v>3</v>
      </c>
      <c r="E3788">
        <v>9</v>
      </c>
      <c r="F3788">
        <v>20</v>
      </c>
      <c r="G3788">
        <v>2</v>
      </c>
      <c r="H3788">
        <v>22</v>
      </c>
      <c r="I3788">
        <v>1</v>
      </c>
      <c r="J3788">
        <v>1</v>
      </c>
      <c r="K3788">
        <v>3</v>
      </c>
      <c r="L3788">
        <v>-1</v>
      </c>
      <c r="M3788">
        <v>2</v>
      </c>
      <c r="N3788">
        <v>1</v>
      </c>
      <c r="O3788">
        <v>5</v>
      </c>
      <c r="P3788">
        <v>1</v>
      </c>
      <c r="Q3788">
        <v>2.3650000000000002</v>
      </c>
      <c r="R3788">
        <v>3</v>
      </c>
      <c r="S3788">
        <v>11</v>
      </c>
      <c r="T3788">
        <v>163.1</v>
      </c>
      <c r="U3788">
        <v>50.1</v>
      </c>
      <c r="V3788">
        <v>18.832999999999998</v>
      </c>
      <c r="W3788">
        <v>0.69</v>
      </c>
      <c r="X3788">
        <v>1</v>
      </c>
      <c r="Y3788">
        <v>1</v>
      </c>
      <c r="Z3788">
        <f>IF(AND(MIN(data!D3788:'data'!K3788, data!M3788:'data'!Y3788)&gt;=0, IF(data!L3788&lt;0, FALSE, data!L3788&lt;=95),COUNTA(data!D3788:'data'!Y3788)=22), 1, 0)</f>
        <v>0</v>
      </c>
      <c r="AA3788">
        <f>IF(data!D3788=3, IF(COUNTIFS(data!A:A, data!A3788, data!G:G, "&lt;&gt;2")=0, 1, 0), 0)</f>
        <v>0</v>
      </c>
      <c r="AB3788">
        <f>IF(AND(data!G3788=2, COUNTIFS(data!A:A, data!A3788, data!G:G, 2) = data!D3788), 1, 0)</f>
        <v>0</v>
      </c>
      <c r="AC3788" t="str">
        <f>IF(AB3788=1, data!D3788, "0")</f>
        <v>0</v>
      </c>
    </row>
    <row r="3789" spans="1:29" x14ac:dyDescent="0.25">
      <c r="A3789" s="1">
        <v>402271</v>
      </c>
      <c r="B3789">
        <v>1</v>
      </c>
      <c r="C3789" s="1" t="s">
        <v>3810</v>
      </c>
      <c r="D3789">
        <v>4</v>
      </c>
      <c r="E3789">
        <v>9</v>
      </c>
      <c r="F3789">
        <v>20</v>
      </c>
      <c r="G3789">
        <v>1</v>
      </c>
      <c r="H3789">
        <v>27</v>
      </c>
      <c r="I3789">
        <v>2</v>
      </c>
      <c r="J3789">
        <v>1</v>
      </c>
      <c r="K3789">
        <v>1</v>
      </c>
      <c r="L3789">
        <v>17</v>
      </c>
      <c r="M3789">
        <v>2</v>
      </c>
      <c r="N3789">
        <v>1</v>
      </c>
      <c r="O3789">
        <v>5</v>
      </c>
      <c r="P3789">
        <v>1</v>
      </c>
      <c r="Q3789">
        <v>3</v>
      </c>
      <c r="R3789">
        <v>-1</v>
      </c>
      <c r="S3789">
        <v>1</v>
      </c>
      <c r="T3789">
        <v>185.8</v>
      </c>
      <c r="U3789">
        <v>92.2</v>
      </c>
      <c r="V3789">
        <v>26.707999999999998</v>
      </c>
      <c r="W3789">
        <v>0.84599999999999997</v>
      </c>
      <c r="X3789">
        <v>2</v>
      </c>
      <c r="Y3789">
        <v>3</v>
      </c>
      <c r="Z3789">
        <f>IF(AND(MIN(data!D3789:'data'!K3789, data!M3789:'data'!Y3789)&gt;=0, IF(data!L3789&lt;0, FALSE, data!L3789&lt;=95),COUNTA(data!D3789:'data'!Y3789)=22), 1, 0)</f>
        <v>0</v>
      </c>
      <c r="AA3789">
        <f>IF(data!D3789=3, IF(COUNTIFS(data!A:A, data!A3789, data!G:G, "&lt;&gt;2")=0, 1, 0), 0)</f>
        <v>0</v>
      </c>
      <c r="AB3789">
        <f>IF(AND(data!G3789=2, COUNTIFS(data!A:A, data!A3789, data!G:G, 2) = data!D3789), 1, 0)</f>
        <v>0</v>
      </c>
      <c r="AC3789" t="str">
        <f>IF(AB3789=1, data!D3789, "0")</f>
        <v>0</v>
      </c>
    </row>
    <row r="3790" spans="1:29" x14ac:dyDescent="0.25">
      <c r="A3790" s="1">
        <v>402271</v>
      </c>
      <c r="B3790">
        <v>2</v>
      </c>
      <c r="C3790" s="1" t="s">
        <v>3811</v>
      </c>
      <c r="D3790">
        <v>4</v>
      </c>
      <c r="E3790">
        <v>9</v>
      </c>
      <c r="F3790">
        <v>20</v>
      </c>
      <c r="G3790">
        <v>2</v>
      </c>
      <c r="H3790">
        <v>26</v>
      </c>
      <c r="I3790">
        <v>2</v>
      </c>
      <c r="J3790">
        <v>1</v>
      </c>
      <c r="K3790">
        <v>1</v>
      </c>
      <c r="L3790">
        <v>17</v>
      </c>
      <c r="M3790">
        <v>2</v>
      </c>
      <c r="N3790">
        <v>1</v>
      </c>
      <c r="O3790">
        <v>5</v>
      </c>
      <c r="P3790">
        <v>1</v>
      </c>
      <c r="Q3790">
        <v>0</v>
      </c>
      <c r="R3790">
        <v>-1</v>
      </c>
      <c r="S3790">
        <v>0</v>
      </c>
      <c r="T3790">
        <v>167.4</v>
      </c>
      <c r="U3790">
        <v>55.1</v>
      </c>
      <c r="V3790">
        <v>19.663</v>
      </c>
      <c r="W3790">
        <v>0.747</v>
      </c>
      <c r="X3790">
        <v>1</v>
      </c>
      <c r="Y3790">
        <v>3</v>
      </c>
      <c r="Z3790">
        <f>IF(AND(MIN(data!D3790:'data'!K3790, data!M3790:'data'!Y3790)&gt;=0, IF(data!L3790&lt;0, FALSE, data!L3790&lt;=95),COUNTA(data!D3790:'data'!Y3790)=22), 1, 0)</f>
        <v>0</v>
      </c>
      <c r="AA3790">
        <f>IF(data!D3790=3, IF(COUNTIFS(data!A:A, data!A3790, data!G:G, "&lt;&gt;2")=0, 1, 0), 0)</f>
        <v>0</v>
      </c>
      <c r="AB3790">
        <f>IF(AND(data!G3790=2, COUNTIFS(data!A:A, data!A3790, data!G:G, 2) = data!D3790), 1, 0)</f>
        <v>0</v>
      </c>
      <c r="AC3790" t="str">
        <f>IF(AB3790=1, data!D3790, "0")</f>
        <v>0</v>
      </c>
    </row>
    <row r="3791" spans="1:29" x14ac:dyDescent="0.25">
      <c r="A3791" s="1">
        <v>402271</v>
      </c>
      <c r="B3791">
        <v>3</v>
      </c>
      <c r="C3791" s="1" t="s">
        <v>3812</v>
      </c>
      <c r="D3791">
        <v>4</v>
      </c>
      <c r="E3791">
        <v>9</v>
      </c>
      <c r="F3791">
        <v>20</v>
      </c>
      <c r="G3791">
        <v>1</v>
      </c>
      <c r="H3791">
        <v>2</v>
      </c>
      <c r="I3791">
        <v>-1</v>
      </c>
      <c r="J3791">
        <v>1</v>
      </c>
      <c r="K3791">
        <v>-1</v>
      </c>
      <c r="L3791">
        <v>17</v>
      </c>
      <c r="M3791">
        <v>2</v>
      </c>
      <c r="N3791">
        <v>-1</v>
      </c>
      <c r="O3791">
        <v>-1</v>
      </c>
      <c r="P3791">
        <v>-1</v>
      </c>
      <c r="Q3791">
        <v>-1</v>
      </c>
      <c r="R3791">
        <v>-1</v>
      </c>
      <c r="S3791">
        <v>-2</v>
      </c>
      <c r="T3791">
        <v>88.1</v>
      </c>
      <c r="U3791">
        <v>12.9</v>
      </c>
      <c r="V3791">
        <v>16.62</v>
      </c>
      <c r="W3791">
        <v>-1</v>
      </c>
      <c r="X3791">
        <v>-2</v>
      </c>
      <c r="Y3791">
        <v>-2</v>
      </c>
      <c r="Z3791">
        <f>IF(AND(MIN(data!D3791:'data'!K3791, data!M3791:'data'!Y3791)&gt;=0, IF(data!L3791&lt;0, FALSE, data!L3791&lt;=95),COUNTA(data!D3791:'data'!Y3791)=22), 1, 0)</f>
        <v>0</v>
      </c>
      <c r="AA3791">
        <f>IF(data!D3791=3, IF(COUNTIFS(data!A:A, data!A3791, data!G:G, "&lt;&gt;2")=0, 1, 0), 0)</f>
        <v>0</v>
      </c>
      <c r="AB3791">
        <f>IF(AND(data!G3791=2, COUNTIFS(data!A:A, data!A3791, data!G:G, 2) = data!D3791), 1, 0)</f>
        <v>0</v>
      </c>
      <c r="AC3791" t="str">
        <f>IF(AB3791=1, data!D3791, "0")</f>
        <v>0</v>
      </c>
    </row>
    <row r="3792" spans="1:29" x14ac:dyDescent="0.25">
      <c r="A3792" s="1">
        <v>402271</v>
      </c>
      <c r="B3792">
        <v>4</v>
      </c>
      <c r="C3792" s="1" t="s">
        <v>3813</v>
      </c>
      <c r="D3792">
        <v>4</v>
      </c>
      <c r="E3792">
        <v>9</v>
      </c>
      <c r="F3792">
        <v>20</v>
      </c>
      <c r="G3792">
        <v>1</v>
      </c>
      <c r="H3792">
        <v>0</v>
      </c>
      <c r="I3792">
        <v>-1</v>
      </c>
      <c r="J3792">
        <v>1</v>
      </c>
      <c r="K3792">
        <v>-1</v>
      </c>
      <c r="L3792">
        <v>17</v>
      </c>
      <c r="M3792">
        <v>2</v>
      </c>
      <c r="N3792">
        <v>-1</v>
      </c>
      <c r="O3792">
        <v>-1</v>
      </c>
      <c r="P3792">
        <v>-1</v>
      </c>
      <c r="Q3792">
        <v>-1</v>
      </c>
      <c r="R3792">
        <v>-1</v>
      </c>
      <c r="S3792">
        <v>-2</v>
      </c>
      <c r="T3792">
        <v>-1</v>
      </c>
      <c r="U3792">
        <v>-1</v>
      </c>
      <c r="V3792">
        <v>-1</v>
      </c>
      <c r="W3792">
        <v>-1</v>
      </c>
      <c r="X3792">
        <v>-2</v>
      </c>
      <c r="Y3792">
        <v>-2</v>
      </c>
      <c r="Z3792">
        <f>IF(AND(MIN(data!D3792:'data'!K3792, data!M3792:'data'!Y3792)&gt;=0, IF(data!L3792&lt;0, FALSE, data!L3792&lt;=95),COUNTA(data!D3792:'data'!Y3792)=22), 1, 0)</f>
        <v>0</v>
      </c>
      <c r="AA3792">
        <f>IF(data!D3792=3, IF(COUNTIFS(data!A:A, data!A3792, data!G:G, "&lt;&gt;2")=0, 1, 0), 0)</f>
        <v>0</v>
      </c>
      <c r="AB3792">
        <f>IF(AND(data!G3792=2, COUNTIFS(data!A:A, data!A3792, data!G:G, 2) = data!D3792), 1, 0)</f>
        <v>0</v>
      </c>
      <c r="AC3792" t="str">
        <f>IF(AB3792=1, data!D3792, "0")</f>
        <v>0</v>
      </c>
    </row>
    <row r="3793" spans="1:29" x14ac:dyDescent="0.25">
      <c r="A3793" s="1">
        <v>402341</v>
      </c>
      <c r="B3793">
        <v>1</v>
      </c>
      <c r="C3793" s="1" t="s">
        <v>3814</v>
      </c>
      <c r="D3793">
        <v>3</v>
      </c>
      <c r="E3793">
        <v>9</v>
      </c>
      <c r="F3793">
        <v>20</v>
      </c>
      <c r="G3793">
        <v>1</v>
      </c>
      <c r="H3793">
        <v>32</v>
      </c>
      <c r="I3793">
        <v>6</v>
      </c>
      <c r="J3793">
        <v>1</v>
      </c>
      <c r="K3793">
        <v>5</v>
      </c>
      <c r="L3793">
        <v>16</v>
      </c>
      <c r="M3793">
        <v>1</v>
      </c>
      <c r="N3793">
        <v>1</v>
      </c>
      <c r="O3793">
        <v>5</v>
      </c>
      <c r="P3793">
        <v>1</v>
      </c>
      <c r="Q3793">
        <v>16.5</v>
      </c>
      <c r="R3793">
        <v>-1</v>
      </c>
      <c r="S3793">
        <v>1</v>
      </c>
      <c r="T3793">
        <v>179.8</v>
      </c>
      <c r="U3793">
        <v>93.8</v>
      </c>
      <c r="V3793">
        <v>29.015000000000001</v>
      </c>
      <c r="W3793">
        <v>0.878</v>
      </c>
      <c r="X3793">
        <v>1</v>
      </c>
      <c r="Y3793">
        <v>1</v>
      </c>
      <c r="Z3793">
        <f>IF(AND(MIN(data!D3793:'data'!K3793, data!M3793:'data'!Y3793)&gt;=0, IF(data!L3793&lt;0, FALSE, data!L3793&lt;=95),COUNTA(data!D3793:'data'!Y3793)=22), 1, 0)</f>
        <v>0</v>
      </c>
      <c r="AA3793">
        <f>IF(data!D3793=3, IF(COUNTIFS(data!A:A, data!A3793, data!G:G, "&lt;&gt;2")=0, 1, 0), 0)</f>
        <v>0</v>
      </c>
      <c r="AB3793">
        <f>IF(AND(data!G3793=2, COUNTIFS(data!A:A, data!A3793, data!G:G, 2) = data!D3793), 1, 0)</f>
        <v>0</v>
      </c>
      <c r="AC3793" t="str">
        <f>IF(AB3793=1, data!D3793, "0")</f>
        <v>0</v>
      </c>
    </row>
    <row r="3794" spans="1:29" x14ac:dyDescent="0.25">
      <c r="A3794" s="1">
        <v>402341</v>
      </c>
      <c r="B3794">
        <v>2</v>
      </c>
      <c r="C3794" s="1" t="s">
        <v>3815</v>
      </c>
      <c r="D3794">
        <v>3</v>
      </c>
      <c r="E3794">
        <v>9</v>
      </c>
      <c r="F3794">
        <v>20</v>
      </c>
      <c r="G3794">
        <v>2</v>
      </c>
      <c r="H3794">
        <v>33</v>
      </c>
      <c r="I3794">
        <v>6</v>
      </c>
      <c r="J3794">
        <v>1</v>
      </c>
      <c r="K3794">
        <v>1</v>
      </c>
      <c r="L3794">
        <v>16</v>
      </c>
      <c r="M3794">
        <v>1</v>
      </c>
      <c r="N3794">
        <v>1</v>
      </c>
      <c r="O3794">
        <v>5</v>
      </c>
      <c r="P3794">
        <v>1</v>
      </c>
      <c r="Q3794">
        <v>4.0949999999999998</v>
      </c>
      <c r="R3794">
        <v>-1</v>
      </c>
      <c r="S3794">
        <v>0</v>
      </c>
      <c r="T3794">
        <v>161</v>
      </c>
      <c r="U3794">
        <v>51.2</v>
      </c>
      <c r="V3794">
        <v>19.751999999999999</v>
      </c>
      <c r="W3794">
        <v>0.73699999999999999</v>
      </c>
      <c r="X3794">
        <v>1</v>
      </c>
      <c r="Y3794">
        <v>3</v>
      </c>
      <c r="Z3794">
        <f>IF(AND(MIN(data!D3794:'data'!K3794, data!M3794:'data'!Y3794)&gt;=0, IF(data!L3794&lt;0, FALSE, data!L3794&lt;=95),COUNTA(data!D3794:'data'!Y3794)=22), 1, 0)</f>
        <v>0</v>
      </c>
      <c r="AA3794">
        <f>IF(data!D3794=3, IF(COUNTIFS(data!A:A, data!A3794, data!G:G, "&lt;&gt;2")=0, 1, 0), 0)</f>
        <v>0</v>
      </c>
      <c r="AB3794">
        <f>IF(AND(data!G3794=2, COUNTIFS(data!A:A, data!A3794, data!G:G, 2) = data!D3794), 1, 0)</f>
        <v>0</v>
      </c>
      <c r="AC3794" t="str">
        <f>IF(AB3794=1, data!D3794, "0")</f>
        <v>0</v>
      </c>
    </row>
    <row r="3795" spans="1:29" x14ac:dyDescent="0.25">
      <c r="A3795" s="1">
        <v>402341</v>
      </c>
      <c r="B3795">
        <v>3</v>
      </c>
      <c r="C3795" s="1" t="s">
        <v>3816</v>
      </c>
      <c r="D3795">
        <v>3</v>
      </c>
      <c r="E3795">
        <v>9</v>
      </c>
      <c r="F3795">
        <v>20</v>
      </c>
      <c r="G3795">
        <v>2</v>
      </c>
      <c r="H3795">
        <v>1</v>
      </c>
      <c r="I3795">
        <v>-1</v>
      </c>
      <c r="J3795">
        <v>1</v>
      </c>
      <c r="K3795">
        <v>-1</v>
      </c>
      <c r="L3795">
        <v>16</v>
      </c>
      <c r="M3795">
        <v>1</v>
      </c>
      <c r="N3795">
        <v>-1</v>
      </c>
      <c r="O3795">
        <v>-1</v>
      </c>
      <c r="P3795">
        <v>-1</v>
      </c>
      <c r="Q3795">
        <v>-1</v>
      </c>
      <c r="R3795">
        <v>-1</v>
      </c>
      <c r="S3795">
        <v>-2</v>
      </c>
      <c r="T3795">
        <v>-1</v>
      </c>
      <c r="U3795">
        <v>9.4</v>
      </c>
      <c r="V3795">
        <v>-1</v>
      </c>
      <c r="W3795">
        <v>-1</v>
      </c>
      <c r="X3795">
        <v>-2</v>
      </c>
      <c r="Y3795">
        <v>-2</v>
      </c>
      <c r="Z3795">
        <f>IF(AND(MIN(data!D3795:'data'!K3795, data!M3795:'data'!Y3795)&gt;=0, IF(data!L3795&lt;0, FALSE, data!L3795&lt;=95),COUNTA(data!D3795:'data'!Y3795)=22), 1, 0)</f>
        <v>0</v>
      </c>
      <c r="AA3795">
        <f>IF(data!D3795=3, IF(COUNTIFS(data!A:A, data!A3795, data!G:G, "&lt;&gt;2")=0, 1, 0), 0)</f>
        <v>0</v>
      </c>
      <c r="AB3795">
        <f>IF(AND(data!G3795=2, COUNTIFS(data!A:A, data!A3795, data!G:G, 2) = data!D3795), 1, 0)</f>
        <v>0</v>
      </c>
      <c r="AC3795" t="str">
        <f>IF(AB3795=1, data!D3795, "0")</f>
        <v>0</v>
      </c>
    </row>
    <row r="3796" spans="1:29" x14ac:dyDescent="0.25">
      <c r="A3796" s="1">
        <v>402351</v>
      </c>
      <c r="B3796">
        <v>1</v>
      </c>
      <c r="C3796" s="1" t="s">
        <v>3817</v>
      </c>
      <c r="D3796">
        <v>2</v>
      </c>
      <c r="E3796">
        <v>9</v>
      </c>
      <c r="F3796">
        <v>20</v>
      </c>
      <c r="G3796">
        <v>2</v>
      </c>
      <c r="H3796">
        <v>42</v>
      </c>
      <c r="I3796">
        <v>2</v>
      </c>
      <c r="J3796">
        <v>1</v>
      </c>
      <c r="K3796">
        <v>7</v>
      </c>
      <c r="L3796">
        <v>97</v>
      </c>
      <c r="M3796">
        <v>2</v>
      </c>
      <c r="N3796">
        <v>4</v>
      </c>
      <c r="O3796">
        <v>3</v>
      </c>
      <c r="P3796">
        <v>2</v>
      </c>
      <c r="Q3796">
        <v>0</v>
      </c>
      <c r="R3796">
        <v>-1</v>
      </c>
      <c r="S3796">
        <v>0</v>
      </c>
      <c r="T3796">
        <v>156.5</v>
      </c>
      <c r="U3796">
        <v>55</v>
      </c>
      <c r="V3796">
        <v>22.456</v>
      </c>
      <c r="W3796">
        <v>-1</v>
      </c>
      <c r="X3796">
        <v>-8</v>
      </c>
      <c r="Y3796">
        <v>1</v>
      </c>
      <c r="Z3796">
        <f>IF(AND(MIN(data!D3796:'data'!K3796, data!M3796:'data'!Y3796)&gt;=0, IF(data!L3796&lt;0, FALSE, data!L3796&lt;=95),COUNTA(data!D3796:'data'!Y3796)=22), 1, 0)</f>
        <v>0</v>
      </c>
      <c r="AA3796">
        <f>IF(data!D3796=3, IF(COUNTIFS(data!A:A, data!A3796, data!G:G, "&lt;&gt;2")=0, 1, 0), 0)</f>
        <v>0</v>
      </c>
      <c r="AB3796">
        <f>IF(AND(data!G3796=2, COUNTIFS(data!A:A, data!A3796, data!G:G, 2) = data!D3796), 1, 0)</f>
        <v>0</v>
      </c>
      <c r="AC3796" t="str">
        <f>IF(AB3796=1, data!D3796, "0")</f>
        <v>0</v>
      </c>
    </row>
    <row r="3797" spans="1:29" x14ac:dyDescent="0.25">
      <c r="A3797" s="1">
        <v>402351</v>
      </c>
      <c r="B3797">
        <v>2</v>
      </c>
      <c r="C3797" s="1" t="s">
        <v>3818</v>
      </c>
      <c r="D3797">
        <v>2</v>
      </c>
      <c r="E3797">
        <v>9</v>
      </c>
      <c r="F3797">
        <v>20</v>
      </c>
      <c r="G3797">
        <v>1</v>
      </c>
      <c r="H3797">
        <v>66</v>
      </c>
      <c r="I3797">
        <v>4</v>
      </c>
      <c r="J3797">
        <v>1</v>
      </c>
      <c r="K3797">
        <v>7</v>
      </c>
      <c r="L3797">
        <v>97</v>
      </c>
      <c r="M3797">
        <v>1</v>
      </c>
      <c r="N3797">
        <v>4</v>
      </c>
      <c r="O3797">
        <v>3</v>
      </c>
      <c r="P3797">
        <v>1</v>
      </c>
      <c r="Q3797">
        <v>63</v>
      </c>
      <c r="R3797">
        <v>-1</v>
      </c>
      <c r="S3797">
        <v>-2</v>
      </c>
      <c r="T3797">
        <v>181.7</v>
      </c>
      <c r="U3797">
        <v>104.4</v>
      </c>
      <c r="V3797">
        <v>31.622</v>
      </c>
      <c r="W3797">
        <v>-1</v>
      </c>
      <c r="X3797">
        <v>-2</v>
      </c>
      <c r="Y3797">
        <v>-2</v>
      </c>
      <c r="Z3797">
        <f>IF(AND(MIN(data!D3797:'data'!K3797, data!M3797:'data'!Y3797)&gt;=0, IF(data!L3797&lt;0, FALSE, data!L3797&lt;=95),COUNTA(data!D3797:'data'!Y3797)=22), 1, 0)</f>
        <v>0</v>
      </c>
      <c r="AA3797">
        <f>IF(data!D3797=3, IF(COUNTIFS(data!A:A, data!A3797, data!G:G, "&lt;&gt;2")=0, 1, 0), 0)</f>
        <v>0</v>
      </c>
      <c r="AB3797">
        <f>IF(AND(data!G3797=2, COUNTIFS(data!A:A, data!A3797, data!G:G, 2) = data!D3797), 1, 0)</f>
        <v>0</v>
      </c>
      <c r="AC3797" t="str">
        <f>IF(AB3797=1, data!D3797, "0")</f>
        <v>0</v>
      </c>
    </row>
    <row r="3798" spans="1:29" x14ac:dyDescent="0.25">
      <c r="A3798" s="1">
        <v>403051</v>
      </c>
      <c r="B3798">
        <v>1</v>
      </c>
      <c r="C3798" s="1" t="s">
        <v>3819</v>
      </c>
      <c r="D3798">
        <v>1</v>
      </c>
      <c r="E3798">
        <v>3</v>
      </c>
      <c r="F3798">
        <v>23</v>
      </c>
      <c r="G3798">
        <v>1</v>
      </c>
      <c r="H3798">
        <v>36</v>
      </c>
      <c r="I3798">
        <v>1</v>
      </c>
      <c r="J3798">
        <v>1</v>
      </c>
      <c r="K3798">
        <v>5</v>
      </c>
      <c r="L3798">
        <v>3</v>
      </c>
      <c r="M3798">
        <v>4</v>
      </c>
      <c r="N3798">
        <v>4</v>
      </c>
      <c r="O3798">
        <v>3</v>
      </c>
      <c r="P3798">
        <v>1</v>
      </c>
      <c r="Q3798">
        <v>32.691000000000003</v>
      </c>
      <c r="R3798">
        <v>-1</v>
      </c>
      <c r="S3798">
        <v>5</v>
      </c>
      <c r="T3798">
        <v>168.6</v>
      </c>
      <c r="U3798">
        <v>57.4</v>
      </c>
      <c r="V3798">
        <v>20.193000000000001</v>
      </c>
      <c r="W3798">
        <v>0.88700000000000001</v>
      </c>
      <c r="X3798">
        <v>3</v>
      </c>
      <c r="Y3798">
        <v>2</v>
      </c>
      <c r="Z3798">
        <f>IF(AND(MIN(data!D3798:'data'!K3798, data!M3798:'data'!Y3798)&gt;=0, IF(data!L3798&lt;0, FALSE, data!L3798&lt;=95),COUNTA(data!D3798:'data'!Y3798)=22), 1, 0)</f>
        <v>0</v>
      </c>
      <c r="AA3798">
        <f>IF(data!D3798=3, IF(COUNTIFS(data!A:A, data!A3798, data!G:G, "&lt;&gt;2")=0, 1, 0), 0)</f>
        <v>0</v>
      </c>
      <c r="AB3798">
        <f>IF(AND(data!G3798=2, COUNTIFS(data!A:A, data!A3798, data!G:G, 2) = data!D3798), 1, 0)</f>
        <v>0</v>
      </c>
      <c r="AC3798" t="str">
        <f>IF(AB3798=1, data!D3798, "0")</f>
        <v>0</v>
      </c>
    </row>
    <row r="3799" spans="1:29" x14ac:dyDescent="0.25">
      <c r="A3799" s="1">
        <v>403052</v>
      </c>
      <c r="B3799">
        <v>1</v>
      </c>
      <c r="C3799" s="1" t="s">
        <v>3820</v>
      </c>
      <c r="D3799">
        <v>1</v>
      </c>
      <c r="E3799">
        <v>3</v>
      </c>
      <c r="F3799">
        <v>23</v>
      </c>
      <c r="G3799">
        <v>1</v>
      </c>
      <c r="H3799">
        <v>29</v>
      </c>
      <c r="I3799">
        <v>3</v>
      </c>
      <c r="J3799">
        <v>1</v>
      </c>
      <c r="K3799">
        <v>7</v>
      </c>
      <c r="L3799">
        <v>5</v>
      </c>
      <c r="M3799">
        <v>3</v>
      </c>
      <c r="N3799">
        <v>4</v>
      </c>
      <c r="O3799">
        <v>3</v>
      </c>
      <c r="P3799">
        <v>1</v>
      </c>
      <c r="Q3799">
        <v>33</v>
      </c>
      <c r="R3799">
        <v>-1</v>
      </c>
      <c r="S3799">
        <v>10</v>
      </c>
      <c r="T3799">
        <v>182.5</v>
      </c>
      <c r="U3799">
        <v>75.8</v>
      </c>
      <c r="V3799">
        <v>22.757999999999999</v>
      </c>
      <c r="W3799">
        <v>0.80300000000000005</v>
      </c>
      <c r="X3799">
        <v>-8</v>
      </c>
      <c r="Y3799">
        <v>2</v>
      </c>
      <c r="Z3799">
        <f>IF(AND(MIN(data!D3799:'data'!K3799, data!M3799:'data'!Y3799)&gt;=0, IF(data!L3799&lt;0, FALSE, data!L3799&lt;=95),COUNTA(data!D3799:'data'!Y3799)=22), 1, 0)</f>
        <v>0</v>
      </c>
      <c r="AA3799">
        <f>IF(data!D3799=3, IF(COUNTIFS(data!A:A, data!A3799, data!G:G, "&lt;&gt;2")=0, 1, 0), 0)</f>
        <v>0</v>
      </c>
      <c r="AB3799">
        <f>IF(AND(data!G3799=2, COUNTIFS(data!A:A, data!A3799, data!G:G, 2) = data!D3799), 1, 0)</f>
        <v>0</v>
      </c>
      <c r="AC3799" t="str">
        <f>IF(AB3799=1, data!D3799, "0")</f>
        <v>0</v>
      </c>
    </row>
    <row r="3800" spans="1:29" x14ac:dyDescent="0.25">
      <c r="A3800" s="1">
        <v>403181</v>
      </c>
      <c r="B3800">
        <v>1</v>
      </c>
      <c r="C3800" s="1" t="s">
        <v>3821</v>
      </c>
      <c r="D3800">
        <v>2</v>
      </c>
      <c r="E3800">
        <v>3</v>
      </c>
      <c r="F3800">
        <v>23</v>
      </c>
      <c r="G3800">
        <v>1</v>
      </c>
      <c r="H3800">
        <v>44</v>
      </c>
      <c r="I3800">
        <v>6</v>
      </c>
      <c r="J3800">
        <v>1</v>
      </c>
      <c r="K3800">
        <v>4</v>
      </c>
      <c r="L3800">
        <v>14</v>
      </c>
      <c r="M3800">
        <v>1</v>
      </c>
      <c r="N3800">
        <v>4</v>
      </c>
      <c r="O3800">
        <v>3</v>
      </c>
      <c r="P3800">
        <v>1</v>
      </c>
      <c r="Q3800">
        <v>1.61</v>
      </c>
      <c r="R3800">
        <v>-1</v>
      </c>
      <c r="S3800">
        <v>0</v>
      </c>
      <c r="T3800">
        <v>186.6</v>
      </c>
      <c r="U3800">
        <v>105.3</v>
      </c>
      <c r="V3800">
        <v>30.242000000000001</v>
      </c>
      <c r="W3800">
        <v>0.97499999999999998</v>
      </c>
      <c r="X3800">
        <v>2</v>
      </c>
      <c r="Y3800">
        <v>1</v>
      </c>
      <c r="Z3800">
        <f>IF(AND(MIN(data!D3800:'data'!K3800, data!M3800:'data'!Y3800)&gt;=0, IF(data!L3800&lt;0, FALSE, data!L3800&lt;=95),COUNTA(data!D3800:'data'!Y3800)=22), 1, 0)</f>
        <v>0</v>
      </c>
      <c r="AA3800">
        <f>IF(data!D3800=3, IF(COUNTIFS(data!A:A, data!A3800, data!G:G, "&lt;&gt;2")=0, 1, 0), 0)</f>
        <v>0</v>
      </c>
      <c r="AB3800">
        <f>IF(AND(data!G3800=2, COUNTIFS(data!A:A, data!A3800, data!G:G, 2) = data!D3800), 1, 0)</f>
        <v>0</v>
      </c>
      <c r="AC3800" t="str">
        <f>IF(AB3800=1, data!D3800, "0")</f>
        <v>0</v>
      </c>
    </row>
    <row r="3801" spans="1:29" x14ac:dyDescent="0.25">
      <c r="A3801" s="1">
        <v>403181</v>
      </c>
      <c r="B3801">
        <v>2</v>
      </c>
      <c r="C3801" s="1" t="s">
        <v>3822</v>
      </c>
      <c r="D3801">
        <v>2</v>
      </c>
      <c r="E3801">
        <v>3</v>
      </c>
      <c r="F3801">
        <v>23</v>
      </c>
      <c r="G3801">
        <v>2</v>
      </c>
      <c r="H3801">
        <v>27</v>
      </c>
      <c r="I3801">
        <v>6</v>
      </c>
      <c r="J3801">
        <v>1</v>
      </c>
      <c r="K3801">
        <v>4</v>
      </c>
      <c r="L3801">
        <v>14</v>
      </c>
      <c r="M3801">
        <v>1</v>
      </c>
      <c r="N3801">
        <v>4</v>
      </c>
      <c r="O3801">
        <v>2</v>
      </c>
      <c r="P3801">
        <v>2</v>
      </c>
      <c r="Q3801">
        <v>0.14499999999999999</v>
      </c>
      <c r="R3801">
        <v>-1</v>
      </c>
      <c r="S3801">
        <v>6</v>
      </c>
      <c r="T3801">
        <v>162.6</v>
      </c>
      <c r="U3801">
        <v>-1</v>
      </c>
      <c r="V3801">
        <v>-1</v>
      </c>
      <c r="W3801">
        <v>-1</v>
      </c>
      <c r="X3801">
        <v>3</v>
      </c>
      <c r="Y3801">
        <v>3</v>
      </c>
      <c r="Z3801">
        <f>IF(AND(MIN(data!D3801:'data'!K3801, data!M3801:'data'!Y3801)&gt;=0, IF(data!L3801&lt;0, FALSE, data!L3801&lt;=95),COUNTA(data!D3801:'data'!Y3801)=22), 1, 0)</f>
        <v>0</v>
      </c>
      <c r="AA3801">
        <f>IF(data!D3801=3, IF(COUNTIFS(data!A:A, data!A3801, data!G:G, "&lt;&gt;2")=0, 1, 0), 0)</f>
        <v>0</v>
      </c>
      <c r="AB3801">
        <f>IF(AND(data!G3801=2, COUNTIFS(data!A:A, data!A3801, data!G:G, 2) = data!D3801), 1, 0)</f>
        <v>0</v>
      </c>
      <c r="AC3801" t="str">
        <f>IF(AB3801=1, data!D3801, "0")</f>
        <v>0</v>
      </c>
    </row>
    <row r="3802" spans="1:29" x14ac:dyDescent="0.25">
      <c r="A3802" s="1">
        <v>403341</v>
      </c>
      <c r="B3802">
        <v>1</v>
      </c>
      <c r="C3802" s="1" t="s">
        <v>3823</v>
      </c>
      <c r="D3802">
        <v>1</v>
      </c>
      <c r="E3802">
        <v>3</v>
      </c>
      <c r="F3802">
        <v>23</v>
      </c>
      <c r="G3802">
        <v>2</v>
      </c>
      <c r="H3802">
        <v>62</v>
      </c>
      <c r="I3802">
        <v>4</v>
      </c>
      <c r="J3802">
        <v>1</v>
      </c>
      <c r="K3802">
        <v>6</v>
      </c>
      <c r="L3802">
        <v>11</v>
      </c>
      <c r="M3802">
        <v>2</v>
      </c>
      <c r="N3802">
        <v>1</v>
      </c>
      <c r="O3802">
        <v>5</v>
      </c>
      <c r="P3802">
        <v>1</v>
      </c>
      <c r="Q3802">
        <v>0.23</v>
      </c>
      <c r="R3802">
        <v>-1</v>
      </c>
      <c r="S3802">
        <v>0</v>
      </c>
      <c r="T3802">
        <v>161.69999999999999</v>
      </c>
      <c r="U3802">
        <v>65.099999999999994</v>
      </c>
      <c r="V3802">
        <v>24.898</v>
      </c>
      <c r="W3802">
        <v>0.80900000000000005</v>
      </c>
      <c r="X3802">
        <v>1</v>
      </c>
      <c r="Y3802">
        <v>3</v>
      </c>
      <c r="Z3802">
        <f>IF(AND(MIN(data!D3802:'data'!K3802, data!M3802:'data'!Y3802)&gt;=0, IF(data!L3802&lt;0, FALSE, data!L3802&lt;=95),COUNTA(data!D3802:'data'!Y3802)=22), 1, 0)</f>
        <v>0</v>
      </c>
      <c r="AA3802">
        <f>IF(data!D3802=3, IF(COUNTIFS(data!A:A, data!A3802, data!G:G, "&lt;&gt;2")=0, 1, 0), 0)</f>
        <v>0</v>
      </c>
      <c r="AB3802">
        <f>IF(AND(data!G3802=2, COUNTIFS(data!A:A, data!A3802, data!G:G, 2) = data!D3802), 1, 0)</f>
        <v>1</v>
      </c>
      <c r="AC3802">
        <f>IF(AB3802=1, data!D3802, "0")</f>
        <v>1</v>
      </c>
    </row>
    <row r="3803" spans="1:29" x14ac:dyDescent="0.25">
      <c r="A3803" s="1">
        <v>403371</v>
      </c>
      <c r="B3803">
        <v>1</v>
      </c>
      <c r="C3803" s="1" t="s">
        <v>3824</v>
      </c>
      <c r="D3803">
        <v>3</v>
      </c>
      <c r="E3803">
        <v>3</v>
      </c>
      <c r="F3803">
        <v>23</v>
      </c>
      <c r="G3803">
        <v>1</v>
      </c>
      <c r="H3803">
        <v>77</v>
      </c>
      <c r="I3803">
        <v>2</v>
      </c>
      <c r="J3803">
        <v>1</v>
      </c>
      <c r="K3803">
        <v>7</v>
      </c>
      <c r="L3803">
        <v>96</v>
      </c>
      <c r="M3803">
        <v>2</v>
      </c>
      <c r="N3803">
        <v>1</v>
      </c>
      <c r="O3803">
        <v>5</v>
      </c>
      <c r="P3803">
        <v>1</v>
      </c>
      <c r="Q3803">
        <v>4.5289999999999999</v>
      </c>
      <c r="R3803">
        <v>-1</v>
      </c>
      <c r="S3803">
        <v>1</v>
      </c>
      <c r="T3803">
        <v>172.4</v>
      </c>
      <c r="U3803">
        <v>85.7</v>
      </c>
      <c r="V3803">
        <v>28.834</v>
      </c>
      <c r="W3803">
        <v>1.044</v>
      </c>
      <c r="X3803">
        <v>2</v>
      </c>
      <c r="Y3803">
        <v>3</v>
      </c>
      <c r="Z3803">
        <f>IF(AND(MIN(data!D3803:'data'!K3803, data!M3803:'data'!Y3803)&gt;=0, IF(data!L3803&lt;0, FALSE, data!L3803&lt;=95),COUNTA(data!D3803:'data'!Y3803)=22), 1, 0)</f>
        <v>0</v>
      </c>
      <c r="AA3803">
        <f>IF(data!D3803=3, IF(COUNTIFS(data!A:A, data!A3803, data!G:G, "&lt;&gt;2")=0, 1, 0), 0)</f>
        <v>0</v>
      </c>
      <c r="AB3803">
        <f>IF(AND(data!G3803=2, COUNTIFS(data!A:A, data!A3803, data!G:G, 2) = data!D3803), 1, 0)</f>
        <v>0</v>
      </c>
      <c r="AC3803" t="str">
        <f>IF(AB3803=1, data!D3803, "0")</f>
        <v>0</v>
      </c>
    </row>
    <row r="3804" spans="1:29" x14ac:dyDescent="0.25">
      <c r="A3804" s="1">
        <v>403371</v>
      </c>
      <c r="B3804">
        <v>2</v>
      </c>
      <c r="C3804" s="1" t="s">
        <v>3825</v>
      </c>
      <c r="D3804">
        <v>3</v>
      </c>
      <c r="E3804">
        <v>3</v>
      </c>
      <c r="F3804">
        <v>23</v>
      </c>
      <c r="G3804">
        <v>2</v>
      </c>
      <c r="H3804">
        <v>79</v>
      </c>
      <c r="I3804">
        <v>2</v>
      </c>
      <c r="J3804">
        <v>1</v>
      </c>
      <c r="K3804">
        <v>7</v>
      </c>
      <c r="L3804">
        <v>96</v>
      </c>
      <c r="M3804">
        <v>2</v>
      </c>
      <c r="N3804">
        <v>1</v>
      </c>
      <c r="O3804">
        <v>5</v>
      </c>
      <c r="P3804">
        <v>1</v>
      </c>
      <c r="Q3804">
        <v>7.4039999999999999</v>
      </c>
      <c r="R3804">
        <v>-1</v>
      </c>
      <c r="S3804">
        <v>-9</v>
      </c>
      <c r="T3804">
        <v>159</v>
      </c>
      <c r="U3804">
        <v>62.7</v>
      </c>
      <c r="V3804">
        <v>24.800999999999998</v>
      </c>
      <c r="W3804">
        <v>0.84</v>
      </c>
      <c r="X3804">
        <v>1</v>
      </c>
      <c r="Y3804">
        <v>3</v>
      </c>
      <c r="Z3804">
        <f>IF(AND(MIN(data!D3804:'data'!K3804, data!M3804:'data'!Y3804)&gt;=0, IF(data!L3804&lt;0, FALSE, data!L3804&lt;=95),COUNTA(data!D3804:'data'!Y3804)=22), 1, 0)</f>
        <v>0</v>
      </c>
      <c r="AA3804">
        <f>IF(data!D3804=3, IF(COUNTIFS(data!A:A, data!A3804, data!G:G, "&lt;&gt;2")=0, 1, 0), 0)</f>
        <v>0</v>
      </c>
      <c r="AB3804">
        <f>IF(AND(data!G3804=2, COUNTIFS(data!A:A, data!A3804, data!G:G, 2) = data!D3804), 1, 0)</f>
        <v>0</v>
      </c>
      <c r="AC3804" t="str">
        <f>IF(AB3804=1, data!D3804, "0")</f>
        <v>0</v>
      </c>
    </row>
    <row r="3805" spans="1:29" x14ac:dyDescent="0.25">
      <c r="A3805" s="1">
        <v>403371</v>
      </c>
      <c r="B3805">
        <v>3</v>
      </c>
      <c r="C3805" s="1" t="s">
        <v>3826</v>
      </c>
      <c r="D3805">
        <v>3</v>
      </c>
      <c r="E3805">
        <v>3</v>
      </c>
      <c r="F3805">
        <v>23</v>
      </c>
      <c r="G3805">
        <v>1</v>
      </c>
      <c r="H3805">
        <v>44</v>
      </c>
      <c r="I3805">
        <v>1</v>
      </c>
      <c r="J3805">
        <v>1</v>
      </c>
      <c r="K3805">
        <v>1</v>
      </c>
      <c r="L3805">
        <v>96</v>
      </c>
      <c r="M3805">
        <v>2</v>
      </c>
      <c r="N3805">
        <v>1</v>
      </c>
      <c r="O3805">
        <v>5</v>
      </c>
      <c r="P3805">
        <v>1</v>
      </c>
      <c r="Q3805">
        <v>3.71</v>
      </c>
      <c r="R3805">
        <v>-1</v>
      </c>
      <c r="S3805">
        <v>1</v>
      </c>
      <c r="T3805">
        <v>184.5</v>
      </c>
      <c r="U3805">
        <v>83.6</v>
      </c>
      <c r="V3805">
        <v>24.559000000000001</v>
      </c>
      <c r="W3805">
        <v>0.89800000000000002</v>
      </c>
      <c r="X3805">
        <v>2</v>
      </c>
      <c r="Y3805">
        <v>1</v>
      </c>
      <c r="Z3805">
        <f>IF(AND(MIN(data!D3805:'data'!K3805, data!M3805:'data'!Y3805)&gt;=0, IF(data!L3805&lt;0, FALSE, data!L3805&lt;=95),COUNTA(data!D3805:'data'!Y3805)=22), 1, 0)</f>
        <v>0</v>
      </c>
      <c r="AA3805">
        <f>IF(data!D3805=3, IF(COUNTIFS(data!A:A, data!A3805, data!G:G, "&lt;&gt;2")=0, 1, 0), 0)</f>
        <v>0</v>
      </c>
      <c r="AB3805">
        <f>IF(AND(data!G3805=2, COUNTIFS(data!A:A, data!A3805, data!G:G, 2) = data!D3805), 1, 0)</f>
        <v>0</v>
      </c>
      <c r="AC3805" t="str">
        <f>IF(AB3805=1, data!D3805, "0")</f>
        <v>0</v>
      </c>
    </row>
    <row r="3806" spans="1:29" x14ac:dyDescent="0.25">
      <c r="A3806" s="1">
        <v>404181</v>
      </c>
      <c r="B3806">
        <v>1</v>
      </c>
      <c r="C3806" s="1" t="s">
        <v>3827</v>
      </c>
      <c r="D3806">
        <v>4</v>
      </c>
      <c r="E3806">
        <v>8</v>
      </c>
      <c r="F3806">
        <v>17</v>
      </c>
      <c r="G3806">
        <v>1</v>
      </c>
      <c r="H3806">
        <v>32</v>
      </c>
      <c r="I3806">
        <v>6</v>
      </c>
      <c r="J3806">
        <v>1</v>
      </c>
      <c r="K3806">
        <v>2</v>
      </c>
      <c r="L3806">
        <v>22</v>
      </c>
      <c r="M3806">
        <v>2</v>
      </c>
      <c r="N3806">
        <v>4</v>
      </c>
      <c r="O3806">
        <v>3</v>
      </c>
      <c r="P3806">
        <v>1</v>
      </c>
      <c r="Q3806">
        <v>1.6160000000000001</v>
      </c>
      <c r="R3806">
        <v>-1</v>
      </c>
      <c r="S3806">
        <v>0</v>
      </c>
      <c r="T3806">
        <v>175.2</v>
      </c>
      <c r="U3806">
        <v>96.4</v>
      </c>
      <c r="V3806">
        <v>31.405999999999999</v>
      </c>
      <c r="W3806">
        <v>1</v>
      </c>
      <c r="X3806">
        <v>2</v>
      </c>
      <c r="Y3806">
        <v>3</v>
      </c>
      <c r="Z3806">
        <f>IF(AND(MIN(data!D3806:'data'!K3806, data!M3806:'data'!Y3806)&gt;=0, IF(data!L3806&lt;0, FALSE, data!L3806&lt;=95),COUNTA(data!D3806:'data'!Y3806)=22), 1, 0)</f>
        <v>0</v>
      </c>
      <c r="AA3806">
        <f>IF(data!D3806=3, IF(COUNTIFS(data!A:A, data!A3806, data!G:G, "&lt;&gt;2")=0, 1, 0), 0)</f>
        <v>0</v>
      </c>
      <c r="AB3806">
        <f>IF(AND(data!G3806=2, COUNTIFS(data!A:A, data!A3806, data!G:G, 2) = data!D3806), 1, 0)</f>
        <v>0</v>
      </c>
      <c r="AC3806" t="str">
        <f>IF(AB3806=1, data!D3806, "0")</f>
        <v>0</v>
      </c>
    </row>
    <row r="3807" spans="1:29" x14ac:dyDescent="0.25">
      <c r="A3807" s="1">
        <v>404181</v>
      </c>
      <c r="B3807">
        <v>2</v>
      </c>
      <c r="C3807" s="1" t="s">
        <v>3828</v>
      </c>
      <c r="D3807">
        <v>4</v>
      </c>
      <c r="E3807">
        <v>8</v>
      </c>
      <c r="F3807">
        <v>17</v>
      </c>
      <c r="G3807">
        <v>2</v>
      </c>
      <c r="H3807">
        <v>31</v>
      </c>
      <c r="I3807">
        <v>6</v>
      </c>
      <c r="J3807">
        <v>1</v>
      </c>
      <c r="K3807">
        <v>7</v>
      </c>
      <c r="L3807">
        <v>22</v>
      </c>
      <c r="M3807">
        <v>2</v>
      </c>
      <c r="N3807">
        <v>4</v>
      </c>
      <c r="O3807">
        <v>2</v>
      </c>
      <c r="P3807">
        <v>1</v>
      </c>
      <c r="Q3807">
        <v>1.38</v>
      </c>
      <c r="R3807">
        <v>-1</v>
      </c>
      <c r="S3807">
        <v>3</v>
      </c>
      <c r="T3807">
        <v>159.4</v>
      </c>
      <c r="U3807">
        <v>66.400000000000006</v>
      </c>
      <c r="V3807">
        <v>26.132999999999999</v>
      </c>
      <c r="W3807">
        <v>0.80800000000000005</v>
      </c>
      <c r="X3807">
        <v>2</v>
      </c>
      <c r="Y3807">
        <v>1</v>
      </c>
      <c r="Z3807">
        <f>IF(AND(MIN(data!D3807:'data'!K3807, data!M3807:'data'!Y3807)&gt;=0, IF(data!L3807&lt;0, FALSE, data!L3807&lt;=95),COUNTA(data!D3807:'data'!Y3807)=22), 1, 0)</f>
        <v>0</v>
      </c>
      <c r="AA3807">
        <f>IF(data!D3807=3, IF(COUNTIFS(data!A:A, data!A3807, data!G:G, "&lt;&gt;2")=0, 1, 0), 0)</f>
        <v>0</v>
      </c>
      <c r="AB3807">
        <f>IF(AND(data!G3807=2, COUNTIFS(data!A:A, data!A3807, data!G:G, 2) = data!D3807), 1, 0)</f>
        <v>0</v>
      </c>
      <c r="AC3807" t="str">
        <f>IF(AB3807=1, data!D3807, "0")</f>
        <v>0</v>
      </c>
    </row>
    <row r="3808" spans="1:29" x14ac:dyDescent="0.25">
      <c r="A3808" s="1">
        <v>404181</v>
      </c>
      <c r="B3808">
        <v>3</v>
      </c>
      <c r="C3808" s="1" t="s">
        <v>3829</v>
      </c>
      <c r="D3808">
        <v>4</v>
      </c>
      <c r="E3808">
        <v>8</v>
      </c>
      <c r="F3808">
        <v>17</v>
      </c>
      <c r="G3808">
        <v>2</v>
      </c>
      <c r="H3808">
        <v>5</v>
      </c>
      <c r="I3808">
        <v>-1</v>
      </c>
      <c r="J3808">
        <v>1</v>
      </c>
      <c r="K3808">
        <v>-1</v>
      </c>
      <c r="L3808">
        <v>22</v>
      </c>
      <c r="M3808">
        <v>2</v>
      </c>
      <c r="N3808">
        <v>-1</v>
      </c>
      <c r="O3808">
        <v>-1</v>
      </c>
      <c r="P3808">
        <v>-1</v>
      </c>
      <c r="Q3808">
        <v>-1</v>
      </c>
      <c r="R3808">
        <v>-1</v>
      </c>
      <c r="S3808">
        <v>-2</v>
      </c>
      <c r="T3808">
        <v>108.6</v>
      </c>
      <c r="U3808">
        <v>20.5</v>
      </c>
      <c r="V3808">
        <v>17.382000000000001</v>
      </c>
      <c r="W3808">
        <v>-1</v>
      </c>
      <c r="X3808">
        <v>-2</v>
      </c>
      <c r="Y3808">
        <v>-2</v>
      </c>
      <c r="Z3808">
        <f>IF(AND(MIN(data!D3808:'data'!K3808, data!M3808:'data'!Y3808)&gt;=0, IF(data!L3808&lt;0, FALSE, data!L3808&lt;=95),COUNTA(data!D3808:'data'!Y3808)=22), 1, 0)</f>
        <v>0</v>
      </c>
      <c r="AA3808">
        <f>IF(data!D3808=3, IF(COUNTIFS(data!A:A, data!A3808, data!G:G, "&lt;&gt;2")=0, 1, 0), 0)</f>
        <v>0</v>
      </c>
      <c r="AB3808">
        <f>IF(AND(data!G3808=2, COUNTIFS(data!A:A, data!A3808, data!G:G, 2) = data!D3808), 1, 0)</f>
        <v>0</v>
      </c>
      <c r="AC3808" t="str">
        <f>IF(AB3808=1, data!D3808, "0")</f>
        <v>0</v>
      </c>
    </row>
    <row r="3809" spans="1:29" x14ac:dyDescent="0.25">
      <c r="A3809" s="1">
        <v>404181</v>
      </c>
      <c r="B3809">
        <v>4</v>
      </c>
      <c r="C3809" s="1" t="s">
        <v>3830</v>
      </c>
      <c r="D3809">
        <v>4</v>
      </c>
      <c r="E3809">
        <v>8</v>
      </c>
      <c r="F3809">
        <v>17</v>
      </c>
      <c r="G3809">
        <v>2</v>
      </c>
      <c r="H3809">
        <v>3</v>
      </c>
      <c r="I3809">
        <v>-1</v>
      </c>
      <c r="J3809">
        <v>1</v>
      </c>
      <c r="K3809">
        <v>-1</v>
      </c>
      <c r="L3809">
        <v>22</v>
      </c>
      <c r="M3809">
        <v>3</v>
      </c>
      <c r="N3809">
        <v>-1</v>
      </c>
      <c r="O3809">
        <v>-1</v>
      </c>
      <c r="P3809">
        <v>-1</v>
      </c>
      <c r="Q3809">
        <v>-1</v>
      </c>
      <c r="R3809">
        <v>-1</v>
      </c>
      <c r="S3809">
        <v>-2</v>
      </c>
      <c r="T3809">
        <v>101.4</v>
      </c>
      <c r="U3809">
        <v>18.600000000000001</v>
      </c>
      <c r="V3809">
        <v>18.09</v>
      </c>
      <c r="W3809">
        <v>-1</v>
      </c>
      <c r="X3809">
        <v>-2</v>
      </c>
      <c r="Y3809">
        <v>-2</v>
      </c>
      <c r="Z3809">
        <f>IF(AND(MIN(data!D3809:'data'!K3809, data!M3809:'data'!Y3809)&gt;=0, IF(data!L3809&lt;0, FALSE, data!L3809&lt;=95),COUNTA(data!D3809:'data'!Y3809)=22), 1, 0)</f>
        <v>0</v>
      </c>
      <c r="AA3809">
        <f>IF(data!D3809=3, IF(COUNTIFS(data!A:A, data!A3809, data!G:G, "&lt;&gt;2")=0, 1, 0), 0)</f>
        <v>0</v>
      </c>
      <c r="AB3809">
        <f>IF(AND(data!G3809=2, COUNTIFS(data!A:A, data!A3809, data!G:G, 2) = data!D3809), 1, 0)</f>
        <v>0</v>
      </c>
      <c r="AC3809" t="str">
        <f>IF(AB3809=1, data!D3809, "0")</f>
        <v>0</v>
      </c>
    </row>
    <row r="3810" spans="1:29" x14ac:dyDescent="0.25">
      <c r="A3810" s="1">
        <v>404201</v>
      </c>
      <c r="B3810">
        <v>1</v>
      </c>
      <c r="C3810" s="1" t="s">
        <v>3831</v>
      </c>
      <c r="D3810">
        <v>3</v>
      </c>
      <c r="E3810">
        <v>8</v>
      </c>
      <c r="F3810">
        <v>17</v>
      </c>
      <c r="G3810">
        <v>2</v>
      </c>
      <c r="H3810">
        <v>52</v>
      </c>
      <c r="I3810">
        <v>2</v>
      </c>
      <c r="J3810">
        <v>1</v>
      </c>
      <c r="K3810">
        <v>5</v>
      </c>
      <c r="L3810">
        <v>96</v>
      </c>
      <c r="M3810">
        <v>1</v>
      </c>
      <c r="N3810">
        <v>1</v>
      </c>
      <c r="O3810">
        <v>5</v>
      </c>
      <c r="P3810">
        <v>1</v>
      </c>
      <c r="Q3810">
        <v>0.14499999999999999</v>
      </c>
      <c r="R3810">
        <v>-1</v>
      </c>
      <c r="S3810">
        <v>0</v>
      </c>
      <c r="T3810">
        <v>154.6</v>
      </c>
      <c r="U3810">
        <v>67.7</v>
      </c>
      <c r="V3810">
        <v>28.324999999999999</v>
      </c>
      <c r="W3810">
        <v>-1</v>
      </c>
      <c r="X3810">
        <v>2</v>
      </c>
      <c r="Y3810">
        <v>1</v>
      </c>
      <c r="Z3810">
        <f>IF(AND(MIN(data!D3810:'data'!K3810, data!M3810:'data'!Y3810)&gt;=0, IF(data!L3810&lt;0, FALSE, data!L3810&lt;=95),COUNTA(data!D3810:'data'!Y3810)=22), 1, 0)</f>
        <v>0</v>
      </c>
      <c r="AA3810">
        <f>IF(data!D3810=3, IF(COUNTIFS(data!A:A, data!A3810, data!G:G, "&lt;&gt;2")=0, 1, 0), 0)</f>
        <v>0</v>
      </c>
      <c r="AB3810">
        <f>IF(AND(data!G3810=2, COUNTIFS(data!A:A, data!A3810, data!G:G, 2) = data!D3810), 1, 0)</f>
        <v>0</v>
      </c>
      <c r="AC3810" t="str">
        <f>IF(AB3810=1, data!D3810, "0")</f>
        <v>0</v>
      </c>
    </row>
    <row r="3811" spans="1:29" x14ac:dyDescent="0.25">
      <c r="A3811" s="1">
        <v>404201</v>
      </c>
      <c r="B3811">
        <v>2</v>
      </c>
      <c r="C3811" s="1" t="s">
        <v>3832</v>
      </c>
      <c r="D3811">
        <v>3</v>
      </c>
      <c r="E3811">
        <v>8</v>
      </c>
      <c r="F3811">
        <v>17</v>
      </c>
      <c r="G3811">
        <v>1</v>
      </c>
      <c r="H3811">
        <v>52</v>
      </c>
      <c r="I3811">
        <v>2</v>
      </c>
      <c r="J3811">
        <v>1</v>
      </c>
      <c r="K3811">
        <v>7</v>
      </c>
      <c r="L3811">
        <v>96</v>
      </c>
      <c r="M3811">
        <v>1</v>
      </c>
      <c r="N3811">
        <v>4</v>
      </c>
      <c r="O3811">
        <v>2</v>
      </c>
      <c r="P3811">
        <v>1</v>
      </c>
      <c r="Q3811">
        <v>6.1740000000000004</v>
      </c>
      <c r="R3811">
        <v>-1</v>
      </c>
      <c r="S3811">
        <v>0</v>
      </c>
      <c r="T3811">
        <v>173.2</v>
      </c>
      <c r="U3811">
        <v>90.9</v>
      </c>
      <c r="V3811">
        <v>30.302</v>
      </c>
      <c r="W3811">
        <v>-1</v>
      </c>
      <c r="X3811">
        <v>2</v>
      </c>
      <c r="Y3811">
        <v>3</v>
      </c>
      <c r="Z3811">
        <f>IF(AND(MIN(data!D3811:'data'!K3811, data!M3811:'data'!Y3811)&gt;=0, IF(data!L3811&lt;0, FALSE, data!L3811&lt;=95),COUNTA(data!D3811:'data'!Y3811)=22), 1, 0)</f>
        <v>0</v>
      </c>
      <c r="AA3811">
        <f>IF(data!D3811=3, IF(COUNTIFS(data!A:A, data!A3811, data!G:G, "&lt;&gt;2")=0, 1, 0), 0)</f>
        <v>0</v>
      </c>
      <c r="AB3811">
        <f>IF(AND(data!G3811=2, COUNTIFS(data!A:A, data!A3811, data!G:G, 2) = data!D3811), 1, 0)</f>
        <v>0</v>
      </c>
      <c r="AC3811" t="str">
        <f>IF(AB3811=1, data!D3811, "0")</f>
        <v>0</v>
      </c>
    </row>
    <row r="3812" spans="1:29" x14ac:dyDescent="0.25">
      <c r="A3812" s="1">
        <v>404201</v>
      </c>
      <c r="B3812">
        <v>3</v>
      </c>
      <c r="C3812" s="1" t="s">
        <v>3833</v>
      </c>
      <c r="D3812">
        <v>3</v>
      </c>
      <c r="E3812">
        <v>8</v>
      </c>
      <c r="F3812">
        <v>17</v>
      </c>
      <c r="G3812">
        <v>1</v>
      </c>
      <c r="H3812">
        <v>24</v>
      </c>
      <c r="I3812">
        <v>1</v>
      </c>
      <c r="J3812">
        <v>1</v>
      </c>
      <c r="K3812">
        <v>7</v>
      </c>
      <c r="L3812">
        <v>96</v>
      </c>
      <c r="M3812">
        <v>2</v>
      </c>
      <c r="N3812">
        <v>1</v>
      </c>
      <c r="O3812">
        <v>5</v>
      </c>
      <c r="P3812">
        <v>2</v>
      </c>
      <c r="Q3812">
        <v>0</v>
      </c>
      <c r="R3812">
        <v>2</v>
      </c>
      <c r="S3812">
        <v>-2</v>
      </c>
      <c r="T3812">
        <v>-1</v>
      </c>
      <c r="U3812">
        <v>-1</v>
      </c>
      <c r="V3812">
        <v>-1</v>
      </c>
      <c r="W3812">
        <v>-1</v>
      </c>
      <c r="X3812">
        <v>-2</v>
      </c>
      <c r="Y3812">
        <v>-2</v>
      </c>
      <c r="Z3812">
        <f>IF(AND(MIN(data!D3812:'data'!K3812, data!M3812:'data'!Y3812)&gt;=0, IF(data!L3812&lt;0, FALSE, data!L3812&lt;=95),COUNTA(data!D3812:'data'!Y3812)=22), 1, 0)</f>
        <v>0</v>
      </c>
      <c r="AA3812">
        <f>IF(data!D3812=3, IF(COUNTIFS(data!A:A, data!A3812, data!G:G, "&lt;&gt;2")=0, 1, 0), 0)</f>
        <v>0</v>
      </c>
      <c r="AB3812">
        <f>IF(AND(data!G3812=2, COUNTIFS(data!A:A, data!A3812, data!G:G, 2) = data!D3812), 1, 0)</f>
        <v>0</v>
      </c>
      <c r="AC3812" t="str">
        <f>IF(AB3812=1, data!D3812, "0")</f>
        <v>0</v>
      </c>
    </row>
    <row r="3813" spans="1:29" x14ac:dyDescent="0.25">
      <c r="A3813" s="1">
        <v>404251</v>
      </c>
      <c r="B3813">
        <v>1</v>
      </c>
      <c r="C3813" s="1" t="s">
        <v>3834</v>
      </c>
      <c r="D3813">
        <v>1</v>
      </c>
      <c r="E3813">
        <v>8</v>
      </c>
      <c r="F3813">
        <v>17</v>
      </c>
      <c r="G3813">
        <v>2</v>
      </c>
      <c r="H3813">
        <v>72</v>
      </c>
      <c r="I3813">
        <v>5</v>
      </c>
      <c r="J3813">
        <v>1</v>
      </c>
      <c r="K3813">
        <v>6</v>
      </c>
      <c r="L3813">
        <v>14</v>
      </c>
      <c r="M3813">
        <v>2</v>
      </c>
      <c r="N3813">
        <v>2</v>
      </c>
      <c r="O3813">
        <v>5</v>
      </c>
      <c r="P3813">
        <v>1</v>
      </c>
      <c r="Q3813">
        <v>12.058</v>
      </c>
      <c r="R3813">
        <v>-1</v>
      </c>
      <c r="S3813">
        <v>0</v>
      </c>
      <c r="T3813">
        <v>162.19999999999999</v>
      </c>
      <c r="U3813">
        <v>79.5</v>
      </c>
      <c r="V3813">
        <v>30.218</v>
      </c>
      <c r="W3813">
        <v>0.92600000000000005</v>
      </c>
      <c r="X3813">
        <v>2</v>
      </c>
      <c r="Y3813">
        <v>1</v>
      </c>
      <c r="Z3813">
        <f>IF(AND(MIN(data!D3813:'data'!K3813, data!M3813:'data'!Y3813)&gt;=0, IF(data!L3813&lt;0, FALSE, data!L3813&lt;=95),COUNTA(data!D3813:'data'!Y3813)=22), 1, 0)</f>
        <v>0</v>
      </c>
      <c r="AA3813">
        <f>IF(data!D3813=3, IF(COUNTIFS(data!A:A, data!A3813, data!G:G, "&lt;&gt;2")=0, 1, 0), 0)</f>
        <v>0</v>
      </c>
      <c r="AB3813">
        <f>IF(AND(data!G3813=2, COUNTIFS(data!A:A, data!A3813, data!G:G, 2) = data!D3813), 1, 0)</f>
        <v>1</v>
      </c>
      <c r="AC3813">
        <f>IF(AB3813=1, data!D3813, "0")</f>
        <v>1</v>
      </c>
    </row>
    <row r="3814" spans="1:29" x14ac:dyDescent="0.25">
      <c r="A3814" s="1">
        <v>404271</v>
      </c>
      <c r="B3814">
        <v>1</v>
      </c>
      <c r="C3814" s="1" t="s">
        <v>3835</v>
      </c>
      <c r="D3814">
        <v>2</v>
      </c>
      <c r="E3814">
        <v>8</v>
      </c>
      <c r="F3814">
        <v>17</v>
      </c>
      <c r="G3814">
        <v>1</v>
      </c>
      <c r="H3814">
        <v>41</v>
      </c>
      <c r="I3814">
        <v>2</v>
      </c>
      <c r="J3814">
        <v>1</v>
      </c>
      <c r="K3814">
        <v>2</v>
      </c>
      <c r="L3814">
        <v>19</v>
      </c>
      <c r="M3814">
        <v>1</v>
      </c>
      <c r="N3814">
        <v>3</v>
      </c>
      <c r="O3814">
        <v>5</v>
      </c>
      <c r="P3814">
        <v>1</v>
      </c>
      <c r="Q3814">
        <v>23.788</v>
      </c>
      <c r="R3814">
        <v>-1</v>
      </c>
      <c r="S3814">
        <v>0</v>
      </c>
      <c r="T3814">
        <v>183.4</v>
      </c>
      <c r="U3814">
        <v>90.5</v>
      </c>
      <c r="V3814">
        <v>26.905999999999999</v>
      </c>
      <c r="W3814">
        <v>0.86599999999999999</v>
      </c>
      <c r="X3814">
        <v>1</v>
      </c>
      <c r="Y3814">
        <v>3</v>
      </c>
      <c r="Z3814">
        <f>IF(AND(MIN(data!D3814:'data'!K3814, data!M3814:'data'!Y3814)&gt;=0, IF(data!L3814&lt;0, FALSE, data!L3814&lt;=95),COUNTA(data!D3814:'data'!Y3814)=22), 1, 0)</f>
        <v>0</v>
      </c>
      <c r="AA3814">
        <f>IF(data!D3814=3, IF(COUNTIFS(data!A:A, data!A3814, data!G:G, "&lt;&gt;2")=0, 1, 0), 0)</f>
        <v>0</v>
      </c>
      <c r="AB3814">
        <f>IF(AND(data!G3814=2, COUNTIFS(data!A:A, data!A3814, data!G:G, 2) = data!D3814), 1, 0)</f>
        <v>0</v>
      </c>
      <c r="AC3814" t="str">
        <f>IF(AB3814=1, data!D3814, "0")</f>
        <v>0</v>
      </c>
    </row>
    <row r="3815" spans="1:29" x14ac:dyDescent="0.25">
      <c r="A3815" s="1">
        <v>404271</v>
      </c>
      <c r="B3815">
        <v>2</v>
      </c>
      <c r="C3815" s="1" t="s">
        <v>3836</v>
      </c>
      <c r="D3815">
        <v>2</v>
      </c>
      <c r="E3815">
        <v>8</v>
      </c>
      <c r="F3815">
        <v>17</v>
      </c>
      <c r="G3815">
        <v>2</v>
      </c>
      <c r="H3815">
        <v>40</v>
      </c>
      <c r="I3815">
        <v>2</v>
      </c>
      <c r="J3815">
        <v>1</v>
      </c>
      <c r="K3815">
        <v>2</v>
      </c>
      <c r="L3815">
        <v>19</v>
      </c>
      <c r="M3815">
        <v>1</v>
      </c>
      <c r="N3815">
        <v>3</v>
      </c>
      <c r="O3815">
        <v>5</v>
      </c>
      <c r="P3815">
        <v>1</v>
      </c>
      <c r="Q3815">
        <v>8.3550000000000004</v>
      </c>
      <c r="R3815">
        <v>-1</v>
      </c>
      <c r="S3815">
        <v>2</v>
      </c>
      <c r="T3815">
        <v>169</v>
      </c>
      <c r="U3815">
        <v>69.5</v>
      </c>
      <c r="V3815">
        <v>24.334</v>
      </c>
      <c r="W3815">
        <v>0.75</v>
      </c>
      <c r="X3815">
        <v>2</v>
      </c>
      <c r="Y3815">
        <v>1</v>
      </c>
      <c r="Z3815">
        <f>IF(AND(MIN(data!D3815:'data'!K3815, data!M3815:'data'!Y3815)&gt;=0, IF(data!L3815&lt;0, FALSE, data!L3815&lt;=95),COUNTA(data!D3815:'data'!Y3815)=22), 1, 0)</f>
        <v>0</v>
      </c>
      <c r="AA3815">
        <f>IF(data!D3815=3, IF(COUNTIFS(data!A:A, data!A3815, data!G:G, "&lt;&gt;2")=0, 1, 0), 0)</f>
        <v>0</v>
      </c>
      <c r="AB3815">
        <f>IF(AND(data!G3815=2, COUNTIFS(data!A:A, data!A3815, data!G:G, 2) = data!D3815), 1, 0)</f>
        <v>0</v>
      </c>
      <c r="AC3815" t="str">
        <f>IF(AB3815=1, data!D3815, "0")</f>
        <v>0</v>
      </c>
    </row>
    <row r="3816" spans="1:29" x14ac:dyDescent="0.25">
      <c r="A3816" s="1">
        <v>404351</v>
      </c>
      <c r="B3816">
        <v>1</v>
      </c>
      <c r="C3816" s="1" t="s">
        <v>3837</v>
      </c>
      <c r="D3816">
        <v>1</v>
      </c>
      <c r="E3816">
        <v>8</v>
      </c>
      <c r="F3816">
        <v>17</v>
      </c>
      <c r="G3816">
        <v>1</v>
      </c>
      <c r="H3816">
        <v>41</v>
      </c>
      <c r="I3816">
        <v>4</v>
      </c>
      <c r="J3816">
        <v>1</v>
      </c>
      <c r="K3816">
        <v>2</v>
      </c>
      <c r="L3816">
        <v>19</v>
      </c>
      <c r="M3816">
        <v>2</v>
      </c>
      <c r="N3816">
        <v>1</v>
      </c>
      <c r="O3816">
        <v>5</v>
      </c>
      <c r="P3816">
        <v>1</v>
      </c>
      <c r="Q3816">
        <v>22.587</v>
      </c>
      <c r="R3816">
        <v>-1</v>
      </c>
      <c r="S3816">
        <v>1</v>
      </c>
      <c r="T3816">
        <v>180.8</v>
      </c>
      <c r="U3816">
        <v>82.3</v>
      </c>
      <c r="V3816">
        <v>25.177</v>
      </c>
      <c r="W3816">
        <v>0.90200000000000002</v>
      </c>
      <c r="X3816">
        <v>2</v>
      </c>
      <c r="Y3816">
        <v>1</v>
      </c>
      <c r="Z3816">
        <f>IF(AND(MIN(data!D3816:'data'!K3816, data!M3816:'data'!Y3816)&gt;=0, IF(data!L3816&lt;0, FALSE, data!L3816&lt;=95),COUNTA(data!D3816:'data'!Y3816)=22), 1, 0)</f>
        <v>0</v>
      </c>
      <c r="AA3816">
        <f>IF(data!D3816=3, IF(COUNTIFS(data!A:A, data!A3816, data!G:G, "&lt;&gt;2")=0, 1, 0), 0)</f>
        <v>0</v>
      </c>
      <c r="AB3816">
        <f>IF(AND(data!G3816=2, COUNTIFS(data!A:A, data!A3816, data!G:G, 2) = data!D3816), 1, 0)</f>
        <v>0</v>
      </c>
      <c r="AC3816" t="str">
        <f>IF(AB3816=1, data!D3816, "0")</f>
        <v>0</v>
      </c>
    </row>
    <row r="3817" spans="1:29" x14ac:dyDescent="0.25">
      <c r="A3817" s="1">
        <v>405181</v>
      </c>
      <c r="B3817">
        <v>1</v>
      </c>
      <c r="C3817" s="1" t="s">
        <v>3838</v>
      </c>
      <c r="D3817">
        <v>1</v>
      </c>
      <c r="E3817">
        <v>1</v>
      </c>
      <c r="F3817">
        <v>9</v>
      </c>
      <c r="G3817">
        <v>2</v>
      </c>
      <c r="H3817">
        <v>31</v>
      </c>
      <c r="I3817">
        <v>1</v>
      </c>
      <c r="J3817">
        <v>6</v>
      </c>
      <c r="K3817">
        <v>4</v>
      </c>
      <c r="L3817">
        <v>9</v>
      </c>
      <c r="M3817">
        <v>2</v>
      </c>
      <c r="N3817">
        <v>4</v>
      </c>
      <c r="O3817">
        <v>2</v>
      </c>
      <c r="P3817">
        <v>1</v>
      </c>
      <c r="Q3817">
        <v>14.625</v>
      </c>
      <c r="R3817">
        <v>-1</v>
      </c>
      <c r="S3817">
        <v>0</v>
      </c>
      <c r="T3817">
        <v>170.8</v>
      </c>
      <c r="U3817">
        <v>66.3</v>
      </c>
      <c r="V3817">
        <v>22.727</v>
      </c>
      <c r="W3817">
        <v>0.79100000000000004</v>
      </c>
      <c r="X3817">
        <v>1</v>
      </c>
      <c r="Y3817">
        <v>2</v>
      </c>
      <c r="Z3817">
        <f>IF(AND(MIN(data!D3817:'data'!K3817, data!M3817:'data'!Y3817)&gt;=0, IF(data!L3817&lt;0, FALSE, data!L3817&lt;=95),COUNTA(data!D3817:'data'!Y3817)=22), 1, 0)</f>
        <v>0</v>
      </c>
      <c r="AA3817">
        <f>IF(data!D3817=3, IF(COUNTIFS(data!A:A, data!A3817, data!G:G, "&lt;&gt;2")=0, 1, 0), 0)</f>
        <v>0</v>
      </c>
      <c r="AB3817">
        <f>IF(AND(data!G3817=2, COUNTIFS(data!A:A, data!A3817, data!G:G, 2) = data!D3817), 1, 0)</f>
        <v>1</v>
      </c>
      <c r="AC3817">
        <f>IF(AB3817=1, data!D3817, "0")</f>
        <v>1</v>
      </c>
    </row>
    <row r="3818" spans="1:29" x14ac:dyDescent="0.25">
      <c r="A3818" s="1">
        <v>405201</v>
      </c>
      <c r="B3818">
        <v>1</v>
      </c>
      <c r="C3818" s="1" t="s">
        <v>3839</v>
      </c>
      <c r="D3818">
        <v>1</v>
      </c>
      <c r="E3818">
        <v>1</v>
      </c>
      <c r="F3818">
        <v>9</v>
      </c>
      <c r="G3818">
        <v>1</v>
      </c>
      <c r="H3818">
        <v>75</v>
      </c>
      <c r="I3818">
        <v>5</v>
      </c>
      <c r="J3818">
        <v>1</v>
      </c>
      <c r="K3818">
        <v>7</v>
      </c>
      <c r="L3818">
        <v>7</v>
      </c>
      <c r="M3818">
        <v>4</v>
      </c>
      <c r="N3818">
        <v>3</v>
      </c>
      <c r="O3818">
        <v>5</v>
      </c>
      <c r="P3818">
        <v>1</v>
      </c>
      <c r="Q3818">
        <v>66.5</v>
      </c>
      <c r="R3818">
        <v>-1</v>
      </c>
      <c r="S3818">
        <v>-2</v>
      </c>
      <c r="T3818">
        <v>167</v>
      </c>
      <c r="U3818">
        <v>70.8</v>
      </c>
      <c r="V3818">
        <v>25.385999999999999</v>
      </c>
      <c r="W3818">
        <v>0.90800000000000003</v>
      </c>
      <c r="X3818">
        <v>-2</v>
      </c>
      <c r="Y3818">
        <v>-2</v>
      </c>
      <c r="Z3818">
        <f>IF(AND(MIN(data!D3818:'data'!K3818, data!M3818:'data'!Y3818)&gt;=0, IF(data!L3818&lt;0, FALSE, data!L3818&lt;=95),COUNTA(data!D3818:'data'!Y3818)=22), 1, 0)</f>
        <v>0</v>
      </c>
      <c r="AA3818">
        <f>IF(data!D3818=3, IF(COUNTIFS(data!A:A, data!A3818, data!G:G, "&lt;&gt;2")=0, 1, 0), 0)</f>
        <v>0</v>
      </c>
      <c r="AB3818">
        <f>IF(AND(data!G3818=2, COUNTIFS(data!A:A, data!A3818, data!G:G, 2) = data!D3818), 1, 0)</f>
        <v>0</v>
      </c>
      <c r="AC3818" t="str">
        <f>IF(AB3818=1, data!D3818, "0")</f>
        <v>0</v>
      </c>
    </row>
    <row r="3819" spans="1:29" x14ac:dyDescent="0.25">
      <c r="A3819" s="1">
        <v>405251</v>
      </c>
      <c r="B3819">
        <v>1</v>
      </c>
      <c r="C3819" s="1" t="s">
        <v>3840</v>
      </c>
      <c r="D3819">
        <v>5</v>
      </c>
      <c r="E3819">
        <v>1</v>
      </c>
      <c r="F3819">
        <v>9</v>
      </c>
      <c r="G3819">
        <v>1</v>
      </c>
      <c r="H3819">
        <v>42</v>
      </c>
      <c r="I3819">
        <v>2</v>
      </c>
      <c r="J3819">
        <v>6</v>
      </c>
      <c r="K3819">
        <v>7</v>
      </c>
      <c r="L3819">
        <v>-1</v>
      </c>
      <c r="M3819">
        <v>1</v>
      </c>
      <c r="N3819">
        <v>4</v>
      </c>
      <c r="O3819">
        <v>2</v>
      </c>
      <c r="P3819">
        <v>2</v>
      </c>
      <c r="Q3819">
        <v>0</v>
      </c>
      <c r="R3819">
        <v>-1</v>
      </c>
      <c r="S3819">
        <v>-2</v>
      </c>
      <c r="T3819">
        <v>167.1</v>
      </c>
      <c r="U3819">
        <v>50.3</v>
      </c>
      <c r="V3819">
        <v>18.013999999999999</v>
      </c>
      <c r="W3819">
        <v>-1</v>
      </c>
      <c r="X3819">
        <v>-2</v>
      </c>
      <c r="Y3819">
        <v>-2</v>
      </c>
      <c r="Z3819">
        <f>IF(AND(MIN(data!D3819:'data'!K3819, data!M3819:'data'!Y3819)&gt;=0, IF(data!L3819&lt;0, FALSE, data!L3819&lt;=95),COUNTA(data!D3819:'data'!Y3819)=22), 1, 0)</f>
        <v>0</v>
      </c>
      <c r="AA3819">
        <f>IF(data!D3819=3, IF(COUNTIFS(data!A:A, data!A3819, data!G:G, "&lt;&gt;2")=0, 1, 0), 0)</f>
        <v>0</v>
      </c>
      <c r="AB3819">
        <f>IF(AND(data!G3819=2, COUNTIFS(data!A:A, data!A3819, data!G:G, 2) = data!D3819), 1, 0)</f>
        <v>0</v>
      </c>
      <c r="AC3819" t="str">
        <f>IF(AB3819=1, data!D3819, "0")</f>
        <v>0</v>
      </c>
    </row>
    <row r="3820" spans="1:29" x14ac:dyDescent="0.25">
      <c r="A3820" s="1">
        <v>405251</v>
      </c>
      <c r="B3820">
        <v>2</v>
      </c>
      <c r="C3820" s="1" t="s">
        <v>3841</v>
      </c>
      <c r="D3820">
        <v>5</v>
      </c>
      <c r="E3820">
        <v>1</v>
      </c>
      <c r="F3820">
        <v>9</v>
      </c>
      <c r="G3820">
        <v>2</v>
      </c>
      <c r="H3820">
        <v>21</v>
      </c>
      <c r="I3820">
        <v>1</v>
      </c>
      <c r="J3820">
        <v>6</v>
      </c>
      <c r="K3820">
        <v>4</v>
      </c>
      <c r="L3820">
        <v>-1</v>
      </c>
      <c r="M3820">
        <v>1</v>
      </c>
      <c r="N3820">
        <v>1</v>
      </c>
      <c r="O3820">
        <v>5</v>
      </c>
      <c r="P3820">
        <v>2</v>
      </c>
      <c r="Q3820">
        <v>0</v>
      </c>
      <c r="R3820">
        <v>0</v>
      </c>
      <c r="S3820">
        <v>-9</v>
      </c>
      <c r="T3820">
        <v>153.9</v>
      </c>
      <c r="U3820">
        <v>54.6</v>
      </c>
      <c r="V3820">
        <v>23.052</v>
      </c>
      <c r="W3820">
        <v>0.83299999999999996</v>
      </c>
      <c r="X3820">
        <v>1</v>
      </c>
      <c r="Y3820">
        <v>-9</v>
      </c>
      <c r="Z3820">
        <f>IF(AND(MIN(data!D3820:'data'!K3820, data!M3820:'data'!Y3820)&gt;=0, IF(data!L3820&lt;0, FALSE, data!L3820&lt;=95),COUNTA(data!D3820:'data'!Y3820)=22), 1, 0)</f>
        <v>0</v>
      </c>
      <c r="AA3820">
        <f>IF(data!D3820=3, IF(COUNTIFS(data!A:A, data!A3820, data!G:G, "&lt;&gt;2")=0, 1, 0), 0)</f>
        <v>0</v>
      </c>
      <c r="AB3820">
        <f>IF(AND(data!G3820=2, COUNTIFS(data!A:A, data!A3820, data!G:G, 2) = data!D3820), 1, 0)</f>
        <v>0</v>
      </c>
      <c r="AC3820" t="str">
        <f>IF(AB3820=1, data!D3820, "0")</f>
        <v>0</v>
      </c>
    </row>
    <row r="3821" spans="1:29" x14ac:dyDescent="0.25">
      <c r="A3821" s="1">
        <v>405251</v>
      </c>
      <c r="B3821">
        <v>3</v>
      </c>
      <c r="C3821" s="1" t="s">
        <v>3842</v>
      </c>
      <c r="D3821">
        <v>5</v>
      </c>
      <c r="E3821">
        <v>1</v>
      </c>
      <c r="F3821">
        <v>9</v>
      </c>
      <c r="G3821">
        <v>2</v>
      </c>
      <c r="H3821">
        <v>20</v>
      </c>
      <c r="I3821">
        <v>1</v>
      </c>
      <c r="J3821">
        <v>6</v>
      </c>
      <c r="K3821">
        <v>4</v>
      </c>
      <c r="L3821">
        <v>-1</v>
      </c>
      <c r="M3821">
        <v>1</v>
      </c>
      <c r="N3821">
        <v>1</v>
      </c>
      <c r="O3821">
        <v>5</v>
      </c>
      <c r="P3821">
        <v>2</v>
      </c>
      <c r="Q3821">
        <v>0</v>
      </c>
      <c r="R3821">
        <v>0</v>
      </c>
      <c r="S3821">
        <v>1</v>
      </c>
      <c r="T3821">
        <v>151</v>
      </c>
      <c r="U3821">
        <v>54.1</v>
      </c>
      <c r="V3821">
        <v>23.727</v>
      </c>
      <c r="W3821">
        <v>0.79100000000000004</v>
      </c>
      <c r="X3821">
        <v>1</v>
      </c>
      <c r="Y3821">
        <v>1</v>
      </c>
      <c r="Z3821">
        <f>IF(AND(MIN(data!D3821:'data'!K3821, data!M3821:'data'!Y3821)&gt;=0, IF(data!L3821&lt;0, FALSE, data!L3821&lt;=95),COUNTA(data!D3821:'data'!Y3821)=22), 1, 0)</f>
        <v>0</v>
      </c>
      <c r="AA3821">
        <f>IF(data!D3821=3, IF(COUNTIFS(data!A:A, data!A3821, data!G:G, "&lt;&gt;2")=0, 1, 0), 0)</f>
        <v>0</v>
      </c>
      <c r="AB3821">
        <f>IF(AND(data!G3821=2, COUNTIFS(data!A:A, data!A3821, data!G:G, 2) = data!D3821), 1, 0)</f>
        <v>0</v>
      </c>
      <c r="AC3821" t="str">
        <f>IF(AB3821=1, data!D3821, "0")</f>
        <v>0</v>
      </c>
    </row>
    <row r="3822" spans="1:29" x14ac:dyDescent="0.25">
      <c r="A3822" s="1">
        <v>405251</v>
      </c>
      <c r="B3822">
        <v>4</v>
      </c>
      <c r="C3822" s="1" t="s">
        <v>3843</v>
      </c>
      <c r="D3822">
        <v>5</v>
      </c>
      <c r="E3822">
        <v>1</v>
      </c>
      <c r="F3822">
        <v>9</v>
      </c>
      <c r="G3822">
        <v>2</v>
      </c>
      <c r="H3822">
        <v>14</v>
      </c>
      <c r="I3822">
        <v>-1</v>
      </c>
      <c r="J3822">
        <v>6</v>
      </c>
      <c r="K3822">
        <v>-1</v>
      </c>
      <c r="L3822">
        <v>-1</v>
      </c>
      <c r="M3822">
        <v>1</v>
      </c>
      <c r="N3822">
        <v>-1</v>
      </c>
      <c r="O3822">
        <v>-1</v>
      </c>
      <c r="P3822">
        <v>-1</v>
      </c>
      <c r="Q3822">
        <v>-1</v>
      </c>
      <c r="R3822">
        <v>-1</v>
      </c>
      <c r="S3822">
        <v>0</v>
      </c>
      <c r="T3822">
        <v>157.6</v>
      </c>
      <c r="U3822">
        <v>51.6</v>
      </c>
      <c r="V3822">
        <v>20.774999999999999</v>
      </c>
      <c r="W3822">
        <v>-1</v>
      </c>
      <c r="X3822">
        <v>1</v>
      </c>
      <c r="Y3822">
        <v>3</v>
      </c>
      <c r="Z3822">
        <f>IF(AND(MIN(data!D3822:'data'!K3822, data!M3822:'data'!Y3822)&gt;=0, IF(data!L3822&lt;0, FALSE, data!L3822&lt;=95),COUNTA(data!D3822:'data'!Y3822)=22), 1, 0)</f>
        <v>0</v>
      </c>
      <c r="AA3822">
        <f>IF(data!D3822=3, IF(COUNTIFS(data!A:A, data!A3822, data!G:G, "&lt;&gt;2")=0, 1, 0), 0)</f>
        <v>0</v>
      </c>
      <c r="AB3822">
        <f>IF(AND(data!G3822=2, COUNTIFS(data!A:A, data!A3822, data!G:G, 2) = data!D3822), 1, 0)</f>
        <v>0</v>
      </c>
      <c r="AC3822" t="str">
        <f>IF(AB3822=1, data!D3822, "0")</f>
        <v>0</v>
      </c>
    </row>
    <row r="3823" spans="1:29" x14ac:dyDescent="0.25">
      <c r="A3823" s="1">
        <v>405251</v>
      </c>
      <c r="B3823">
        <v>5</v>
      </c>
      <c r="C3823" s="1" t="s">
        <v>3844</v>
      </c>
      <c r="D3823">
        <v>5</v>
      </c>
      <c r="E3823">
        <v>1</v>
      </c>
      <c r="F3823">
        <v>9</v>
      </c>
      <c r="G3823">
        <v>1</v>
      </c>
      <c r="H3823">
        <v>8</v>
      </c>
      <c r="I3823">
        <v>-1</v>
      </c>
      <c r="J3823">
        <v>6</v>
      </c>
      <c r="K3823">
        <v>-1</v>
      </c>
      <c r="L3823">
        <v>-1</v>
      </c>
      <c r="M3823">
        <v>1</v>
      </c>
      <c r="N3823">
        <v>-1</v>
      </c>
      <c r="O3823">
        <v>-1</v>
      </c>
      <c r="P3823">
        <v>-1</v>
      </c>
      <c r="Q3823">
        <v>-1</v>
      </c>
      <c r="R3823">
        <v>-1</v>
      </c>
      <c r="S3823">
        <v>-2</v>
      </c>
      <c r="T3823">
        <v>134.5</v>
      </c>
      <c r="U3823">
        <v>27.8</v>
      </c>
      <c r="V3823">
        <v>15.367000000000001</v>
      </c>
      <c r="W3823">
        <v>-1</v>
      </c>
      <c r="X3823">
        <v>-2</v>
      </c>
      <c r="Y3823">
        <v>-2</v>
      </c>
      <c r="Z3823">
        <f>IF(AND(MIN(data!D3823:'data'!K3823, data!M3823:'data'!Y3823)&gt;=0, IF(data!L3823&lt;0, FALSE, data!L3823&lt;=95),COUNTA(data!D3823:'data'!Y3823)=22), 1, 0)</f>
        <v>0</v>
      </c>
      <c r="AA3823">
        <f>IF(data!D3823=3, IF(COUNTIFS(data!A:A, data!A3823, data!G:G, "&lt;&gt;2")=0, 1, 0), 0)</f>
        <v>0</v>
      </c>
      <c r="AB3823">
        <f>IF(AND(data!G3823=2, COUNTIFS(data!A:A, data!A3823, data!G:G, 2) = data!D3823), 1, 0)</f>
        <v>0</v>
      </c>
      <c r="AC3823" t="str">
        <f>IF(AB3823=1, data!D3823, "0")</f>
        <v>0</v>
      </c>
    </row>
    <row r="3824" spans="1:29" x14ac:dyDescent="0.25">
      <c r="A3824" s="1">
        <v>405271</v>
      </c>
      <c r="B3824">
        <v>1</v>
      </c>
      <c r="C3824" s="1" t="s">
        <v>3845</v>
      </c>
      <c r="D3824">
        <v>1</v>
      </c>
      <c r="E3824">
        <v>1</v>
      </c>
      <c r="F3824">
        <v>9</v>
      </c>
      <c r="G3824">
        <v>2</v>
      </c>
      <c r="H3824">
        <v>53</v>
      </c>
      <c r="I3824">
        <v>4</v>
      </c>
      <c r="J3824">
        <v>1</v>
      </c>
      <c r="K3824">
        <v>7</v>
      </c>
      <c r="L3824">
        <v>6</v>
      </c>
      <c r="M3824">
        <v>5</v>
      </c>
      <c r="N3824">
        <v>1</v>
      </c>
      <c r="O3824">
        <v>5</v>
      </c>
      <c r="P3824">
        <v>2</v>
      </c>
      <c r="Q3824">
        <v>0</v>
      </c>
      <c r="R3824">
        <v>-1</v>
      </c>
      <c r="S3824">
        <v>9</v>
      </c>
      <c r="T3824">
        <v>154.5</v>
      </c>
      <c r="U3824">
        <v>103.5</v>
      </c>
      <c r="V3824">
        <v>43.359000000000002</v>
      </c>
      <c r="W3824">
        <v>0.81899999999999995</v>
      </c>
      <c r="X3824">
        <v>2</v>
      </c>
      <c r="Y3824">
        <v>1</v>
      </c>
      <c r="Z3824">
        <f>IF(AND(MIN(data!D3824:'data'!K3824, data!M3824:'data'!Y3824)&gt;=0, IF(data!L3824&lt;0, FALSE, data!L3824&lt;=95),COUNTA(data!D3824:'data'!Y3824)=22), 1, 0)</f>
        <v>0</v>
      </c>
      <c r="AA3824">
        <f>IF(data!D3824=3, IF(COUNTIFS(data!A:A, data!A3824, data!G:G, "&lt;&gt;2")=0, 1, 0), 0)</f>
        <v>0</v>
      </c>
      <c r="AB3824">
        <f>IF(AND(data!G3824=2, COUNTIFS(data!A:A, data!A3824, data!G:G, 2) = data!D3824), 1, 0)</f>
        <v>1</v>
      </c>
      <c r="AC3824">
        <f>IF(AB3824=1, data!D3824, "0")</f>
        <v>1</v>
      </c>
    </row>
    <row r="3825" spans="1:29" x14ac:dyDescent="0.25">
      <c r="A3825" s="1">
        <v>405341</v>
      </c>
      <c r="B3825">
        <v>1</v>
      </c>
      <c r="C3825" s="1" t="s">
        <v>3846</v>
      </c>
      <c r="D3825">
        <v>4</v>
      </c>
      <c r="E3825">
        <v>1</v>
      </c>
      <c r="F3825">
        <v>9</v>
      </c>
      <c r="G3825">
        <v>2</v>
      </c>
      <c r="H3825">
        <v>28</v>
      </c>
      <c r="I3825">
        <v>2</v>
      </c>
      <c r="J3825">
        <v>1</v>
      </c>
      <c r="K3825">
        <v>7</v>
      </c>
      <c r="L3825">
        <v>8</v>
      </c>
      <c r="M3825">
        <v>1</v>
      </c>
      <c r="N3825">
        <v>4</v>
      </c>
      <c r="O3825">
        <v>3</v>
      </c>
      <c r="P3825">
        <v>1</v>
      </c>
      <c r="Q3825">
        <v>24</v>
      </c>
      <c r="R3825">
        <v>-1</v>
      </c>
      <c r="S3825">
        <v>0</v>
      </c>
      <c r="T3825">
        <v>170.4</v>
      </c>
      <c r="U3825">
        <v>108.4</v>
      </c>
      <c r="V3825">
        <v>37.332999999999998</v>
      </c>
      <c r="W3825">
        <v>0.877</v>
      </c>
      <c r="X3825">
        <v>2</v>
      </c>
      <c r="Y3825">
        <v>1</v>
      </c>
      <c r="Z3825">
        <f>IF(AND(MIN(data!D3825:'data'!K3825, data!M3825:'data'!Y3825)&gt;=0, IF(data!L3825&lt;0, FALSE, data!L3825&lt;=95),COUNTA(data!D3825:'data'!Y3825)=22), 1, 0)</f>
        <v>0</v>
      </c>
      <c r="AA3825">
        <f>IF(data!D3825=3, IF(COUNTIFS(data!A:A, data!A3825, data!G:G, "&lt;&gt;2")=0, 1, 0), 0)</f>
        <v>0</v>
      </c>
      <c r="AB3825">
        <f>IF(AND(data!G3825=2, COUNTIFS(data!A:A, data!A3825, data!G:G, 2) = data!D3825), 1, 0)</f>
        <v>0</v>
      </c>
      <c r="AC3825" t="str">
        <f>IF(AB3825=1, data!D3825, "0")</f>
        <v>0</v>
      </c>
    </row>
    <row r="3826" spans="1:29" x14ac:dyDescent="0.25">
      <c r="A3826" s="1">
        <v>405341</v>
      </c>
      <c r="B3826">
        <v>2</v>
      </c>
      <c r="C3826" s="1" t="s">
        <v>3847</v>
      </c>
      <c r="D3826">
        <v>4</v>
      </c>
      <c r="E3826">
        <v>1</v>
      </c>
      <c r="F3826">
        <v>9</v>
      </c>
      <c r="G3826">
        <v>1</v>
      </c>
      <c r="H3826">
        <v>29</v>
      </c>
      <c r="I3826">
        <v>2</v>
      </c>
      <c r="J3826">
        <v>1</v>
      </c>
      <c r="K3826">
        <v>4</v>
      </c>
      <c r="L3826">
        <v>8</v>
      </c>
      <c r="M3826">
        <v>1</v>
      </c>
      <c r="N3826">
        <v>1</v>
      </c>
      <c r="O3826">
        <v>5</v>
      </c>
      <c r="P3826">
        <v>2</v>
      </c>
      <c r="Q3826">
        <v>0</v>
      </c>
      <c r="R3826">
        <v>-1</v>
      </c>
      <c r="S3826">
        <v>0</v>
      </c>
      <c r="T3826">
        <v>167.5</v>
      </c>
      <c r="U3826">
        <v>77.3</v>
      </c>
      <c r="V3826">
        <v>27.552</v>
      </c>
      <c r="W3826">
        <v>0.91400000000000003</v>
      </c>
      <c r="X3826">
        <v>-8</v>
      </c>
      <c r="Y3826">
        <v>2</v>
      </c>
      <c r="Z3826">
        <f>IF(AND(MIN(data!D3826:'data'!K3826, data!M3826:'data'!Y3826)&gt;=0, IF(data!L3826&lt;0, FALSE, data!L3826&lt;=95),COUNTA(data!D3826:'data'!Y3826)=22), 1, 0)</f>
        <v>0</v>
      </c>
      <c r="AA3826">
        <f>IF(data!D3826=3, IF(COUNTIFS(data!A:A, data!A3826, data!G:G, "&lt;&gt;2")=0, 1, 0), 0)</f>
        <v>0</v>
      </c>
      <c r="AB3826">
        <f>IF(AND(data!G3826=2, COUNTIFS(data!A:A, data!A3826, data!G:G, 2) = data!D3826), 1, 0)</f>
        <v>0</v>
      </c>
      <c r="AC3826" t="str">
        <f>IF(AB3826=1, data!D3826, "0")</f>
        <v>0</v>
      </c>
    </row>
    <row r="3827" spans="1:29" x14ac:dyDescent="0.25">
      <c r="A3827" s="1">
        <v>405341</v>
      </c>
      <c r="B3827">
        <v>3</v>
      </c>
      <c r="C3827" s="1" t="s">
        <v>3848</v>
      </c>
      <c r="D3827">
        <v>4</v>
      </c>
      <c r="E3827">
        <v>1</v>
      </c>
      <c r="F3827">
        <v>9</v>
      </c>
      <c r="G3827">
        <v>1</v>
      </c>
      <c r="H3827">
        <v>11</v>
      </c>
      <c r="I3827">
        <v>-1</v>
      </c>
      <c r="J3827">
        <v>1</v>
      </c>
      <c r="K3827">
        <v>-1</v>
      </c>
      <c r="L3827">
        <v>8</v>
      </c>
      <c r="M3827">
        <v>1</v>
      </c>
      <c r="N3827">
        <v>-1</v>
      </c>
      <c r="O3827">
        <v>-1</v>
      </c>
      <c r="P3827">
        <v>-1</v>
      </c>
      <c r="Q3827">
        <v>-1</v>
      </c>
      <c r="R3827">
        <v>-1</v>
      </c>
      <c r="S3827">
        <v>-2</v>
      </c>
      <c r="T3827">
        <v>147.5</v>
      </c>
      <c r="U3827">
        <v>49.3</v>
      </c>
      <c r="V3827">
        <v>22.66</v>
      </c>
      <c r="W3827">
        <v>-1</v>
      </c>
      <c r="X3827">
        <v>-2</v>
      </c>
      <c r="Y3827">
        <v>-2</v>
      </c>
      <c r="Z3827">
        <f>IF(AND(MIN(data!D3827:'data'!K3827, data!M3827:'data'!Y3827)&gt;=0, IF(data!L3827&lt;0, FALSE, data!L3827&lt;=95),COUNTA(data!D3827:'data'!Y3827)=22), 1, 0)</f>
        <v>0</v>
      </c>
      <c r="AA3827">
        <f>IF(data!D3827=3, IF(COUNTIFS(data!A:A, data!A3827, data!G:G, "&lt;&gt;2")=0, 1, 0), 0)</f>
        <v>0</v>
      </c>
      <c r="AB3827">
        <f>IF(AND(data!G3827=2, COUNTIFS(data!A:A, data!A3827, data!G:G, 2) = data!D3827), 1, 0)</f>
        <v>0</v>
      </c>
      <c r="AC3827" t="str">
        <f>IF(AB3827=1, data!D3827, "0")</f>
        <v>0</v>
      </c>
    </row>
    <row r="3828" spans="1:29" x14ac:dyDescent="0.25">
      <c r="A3828" s="1">
        <v>405341</v>
      </c>
      <c r="B3828">
        <v>4</v>
      </c>
      <c r="C3828" s="1" t="s">
        <v>3849</v>
      </c>
      <c r="D3828">
        <v>4</v>
      </c>
      <c r="E3828">
        <v>1</v>
      </c>
      <c r="F3828">
        <v>9</v>
      </c>
      <c r="G3828">
        <v>2</v>
      </c>
      <c r="H3828">
        <v>7</v>
      </c>
      <c r="I3828">
        <v>-1</v>
      </c>
      <c r="J3828">
        <v>1</v>
      </c>
      <c r="K3828">
        <v>-1</v>
      </c>
      <c r="L3828">
        <v>8</v>
      </c>
      <c r="M3828">
        <v>1</v>
      </c>
      <c r="N3828">
        <v>-1</v>
      </c>
      <c r="O3828">
        <v>-1</v>
      </c>
      <c r="P3828">
        <v>-1</v>
      </c>
      <c r="Q3828">
        <v>-1</v>
      </c>
      <c r="R3828">
        <v>-1</v>
      </c>
      <c r="S3828">
        <v>-2</v>
      </c>
      <c r="T3828">
        <v>134.5</v>
      </c>
      <c r="U3828">
        <v>49.8</v>
      </c>
      <c r="V3828">
        <v>27.529</v>
      </c>
      <c r="W3828">
        <v>-1</v>
      </c>
      <c r="X3828">
        <v>-2</v>
      </c>
      <c r="Y3828">
        <v>-2</v>
      </c>
      <c r="Z3828">
        <f>IF(AND(MIN(data!D3828:'data'!K3828, data!M3828:'data'!Y3828)&gt;=0, IF(data!L3828&lt;0, FALSE, data!L3828&lt;=95),COUNTA(data!D3828:'data'!Y3828)=22), 1, 0)</f>
        <v>0</v>
      </c>
      <c r="AA3828">
        <f>IF(data!D3828=3, IF(COUNTIFS(data!A:A, data!A3828, data!G:G, "&lt;&gt;2")=0, 1, 0), 0)</f>
        <v>0</v>
      </c>
      <c r="AB3828">
        <f>IF(AND(data!G3828=2, COUNTIFS(data!A:A, data!A3828, data!G:G, 2) = data!D3828), 1, 0)</f>
        <v>0</v>
      </c>
      <c r="AC3828" t="str">
        <f>IF(AB3828=1, data!D3828, "0")</f>
        <v>0</v>
      </c>
    </row>
    <row r="3829" spans="1:29" x14ac:dyDescent="0.25">
      <c r="A3829" s="1">
        <v>405351</v>
      </c>
      <c r="B3829">
        <v>1</v>
      </c>
      <c r="C3829" s="1" t="s">
        <v>3850</v>
      </c>
      <c r="D3829">
        <v>1</v>
      </c>
      <c r="E3829">
        <v>1</v>
      </c>
      <c r="F3829">
        <v>9</v>
      </c>
      <c r="G3829">
        <v>2</v>
      </c>
      <c r="H3829">
        <v>35</v>
      </c>
      <c r="I3829">
        <v>1</v>
      </c>
      <c r="J3829">
        <v>1</v>
      </c>
      <c r="K3829">
        <v>7</v>
      </c>
      <c r="L3829">
        <v>5</v>
      </c>
      <c r="M3829">
        <v>2</v>
      </c>
      <c r="N3829">
        <v>4</v>
      </c>
      <c r="O3829">
        <v>2</v>
      </c>
      <c r="P3829">
        <v>1</v>
      </c>
      <c r="Q3829">
        <v>0.92</v>
      </c>
      <c r="R3829">
        <v>-1</v>
      </c>
      <c r="S3829">
        <v>0</v>
      </c>
      <c r="T3829">
        <v>166.6</v>
      </c>
      <c r="U3829">
        <v>61.5</v>
      </c>
      <c r="V3829">
        <v>22.158000000000001</v>
      </c>
      <c r="W3829">
        <v>0.77500000000000002</v>
      </c>
      <c r="X3829">
        <v>1</v>
      </c>
      <c r="Y3829">
        <v>3</v>
      </c>
      <c r="Z3829">
        <f>IF(AND(MIN(data!D3829:'data'!K3829, data!M3829:'data'!Y3829)&gt;=0, IF(data!L3829&lt;0, FALSE, data!L3829&lt;=95),COUNTA(data!D3829:'data'!Y3829)=22), 1, 0)</f>
        <v>0</v>
      </c>
      <c r="AA3829">
        <f>IF(data!D3829=3, IF(COUNTIFS(data!A:A, data!A3829, data!G:G, "&lt;&gt;2")=0, 1, 0), 0)</f>
        <v>0</v>
      </c>
      <c r="AB3829">
        <f>IF(AND(data!G3829=2, COUNTIFS(data!A:A, data!A3829, data!G:G, 2) = data!D3829), 1, 0)</f>
        <v>1</v>
      </c>
      <c r="AC3829">
        <f>IF(AB3829=1, data!D3829, "0")</f>
        <v>1</v>
      </c>
    </row>
    <row r="3830" spans="1:29" x14ac:dyDescent="0.25">
      <c r="A3830" s="1">
        <v>405371</v>
      </c>
      <c r="B3830">
        <v>1</v>
      </c>
      <c r="C3830" s="1" t="s">
        <v>3851</v>
      </c>
      <c r="D3830">
        <v>1</v>
      </c>
      <c r="E3830">
        <v>1</v>
      </c>
      <c r="F3830">
        <v>9</v>
      </c>
      <c r="G3830">
        <v>2</v>
      </c>
      <c r="H3830">
        <v>58</v>
      </c>
      <c r="I3830">
        <v>5</v>
      </c>
      <c r="J3830">
        <v>1</v>
      </c>
      <c r="K3830">
        <v>7</v>
      </c>
      <c r="L3830">
        <v>8</v>
      </c>
      <c r="M3830">
        <v>2</v>
      </c>
      <c r="N3830">
        <v>3</v>
      </c>
      <c r="O3830">
        <v>5</v>
      </c>
      <c r="P3830">
        <v>1</v>
      </c>
      <c r="Q3830">
        <v>3.5</v>
      </c>
      <c r="R3830">
        <v>-1</v>
      </c>
      <c r="S3830">
        <v>0</v>
      </c>
      <c r="T3830">
        <v>175.5</v>
      </c>
      <c r="U3830">
        <v>70.8</v>
      </c>
      <c r="V3830">
        <v>22.986999999999998</v>
      </c>
      <c r="W3830">
        <v>0.91500000000000004</v>
      </c>
      <c r="X3830">
        <v>1</v>
      </c>
      <c r="Y3830">
        <v>3</v>
      </c>
      <c r="Z3830">
        <f>IF(AND(MIN(data!D3830:'data'!K3830, data!M3830:'data'!Y3830)&gt;=0, IF(data!L3830&lt;0, FALSE, data!L3830&lt;=95),COUNTA(data!D3830:'data'!Y3830)=22), 1, 0)</f>
        <v>0</v>
      </c>
      <c r="AA3830">
        <f>IF(data!D3830=3, IF(COUNTIFS(data!A:A, data!A3830, data!G:G, "&lt;&gt;2")=0, 1, 0), 0)</f>
        <v>0</v>
      </c>
      <c r="AB3830">
        <f>IF(AND(data!G3830=2, COUNTIFS(data!A:A, data!A3830, data!G:G, 2) = data!D3830), 1, 0)</f>
        <v>1</v>
      </c>
      <c r="AC3830">
        <f>IF(AB3830=1, data!D3830, "0")</f>
        <v>1</v>
      </c>
    </row>
    <row r="3831" spans="1:29" x14ac:dyDescent="0.25">
      <c r="A3831" s="1">
        <v>406151</v>
      </c>
      <c r="B3831">
        <v>1</v>
      </c>
      <c r="C3831" s="1" t="s">
        <v>3852</v>
      </c>
      <c r="D3831">
        <v>1</v>
      </c>
      <c r="E3831">
        <v>6</v>
      </c>
      <c r="F3831">
        <v>2</v>
      </c>
      <c r="G3831">
        <v>1</v>
      </c>
      <c r="H3831">
        <v>68</v>
      </c>
      <c r="I3831">
        <v>4</v>
      </c>
      <c r="J3831">
        <v>1</v>
      </c>
      <c r="K3831">
        <v>4</v>
      </c>
      <c r="L3831">
        <v>97</v>
      </c>
      <c r="M3831">
        <v>2</v>
      </c>
      <c r="N3831">
        <v>3</v>
      </c>
      <c r="O3831">
        <v>5</v>
      </c>
      <c r="P3831">
        <v>1</v>
      </c>
      <c r="Q3831">
        <v>12.238</v>
      </c>
      <c r="R3831">
        <v>-1</v>
      </c>
      <c r="S3831">
        <v>-2</v>
      </c>
      <c r="T3831">
        <v>173.1</v>
      </c>
      <c r="U3831">
        <v>90.9</v>
      </c>
      <c r="V3831">
        <v>30.337</v>
      </c>
      <c r="W3831">
        <v>1.1080000000000001</v>
      </c>
      <c r="X3831">
        <v>-2</v>
      </c>
      <c r="Y3831">
        <v>-2</v>
      </c>
      <c r="Z3831">
        <f>IF(AND(MIN(data!D3831:'data'!K3831, data!M3831:'data'!Y3831)&gt;=0, IF(data!L3831&lt;0, FALSE, data!L3831&lt;=95),COUNTA(data!D3831:'data'!Y3831)=22), 1, 0)</f>
        <v>0</v>
      </c>
      <c r="AA3831">
        <f>IF(data!D3831=3, IF(COUNTIFS(data!A:A, data!A3831, data!G:G, "&lt;&gt;2")=0, 1, 0), 0)</f>
        <v>0</v>
      </c>
      <c r="AB3831">
        <f>IF(AND(data!G3831=2, COUNTIFS(data!A:A, data!A3831, data!G:G, 2) = data!D3831), 1, 0)</f>
        <v>0</v>
      </c>
      <c r="AC3831" t="str">
        <f>IF(AB3831=1, data!D3831, "0")</f>
        <v>0</v>
      </c>
    </row>
    <row r="3832" spans="1:29" x14ac:dyDescent="0.25">
      <c r="A3832" s="1">
        <v>406181</v>
      </c>
      <c r="B3832">
        <v>1</v>
      </c>
      <c r="C3832" s="1" t="s">
        <v>3853</v>
      </c>
      <c r="D3832">
        <v>8</v>
      </c>
      <c r="E3832">
        <v>6</v>
      </c>
      <c r="F3832">
        <v>2</v>
      </c>
      <c r="G3832">
        <v>1</v>
      </c>
      <c r="H3832">
        <v>47</v>
      </c>
      <c r="I3832">
        <v>2</v>
      </c>
      <c r="J3832">
        <v>6</v>
      </c>
      <c r="K3832">
        <v>7</v>
      </c>
      <c r="L3832">
        <v>17</v>
      </c>
      <c r="M3832">
        <v>2</v>
      </c>
      <c r="N3832">
        <v>1</v>
      </c>
      <c r="O3832">
        <v>5</v>
      </c>
      <c r="P3832">
        <v>2</v>
      </c>
      <c r="Q3832">
        <v>0</v>
      </c>
      <c r="R3832">
        <v>-1</v>
      </c>
      <c r="S3832">
        <v>6</v>
      </c>
      <c r="T3832">
        <v>171.7</v>
      </c>
      <c r="U3832">
        <v>82.7</v>
      </c>
      <c r="V3832">
        <v>28.052</v>
      </c>
      <c r="W3832">
        <v>0.95199999999999996</v>
      </c>
      <c r="X3832">
        <v>2</v>
      </c>
      <c r="Y3832">
        <v>3</v>
      </c>
      <c r="Z3832">
        <f>IF(AND(MIN(data!D3832:'data'!K3832, data!M3832:'data'!Y3832)&gt;=0, IF(data!L3832&lt;0, FALSE, data!L3832&lt;=95),COUNTA(data!D3832:'data'!Y3832)=22), 1, 0)</f>
        <v>0</v>
      </c>
      <c r="AA3832">
        <f>IF(data!D3832=3, IF(COUNTIFS(data!A:A, data!A3832, data!G:G, "&lt;&gt;2")=0, 1, 0), 0)</f>
        <v>0</v>
      </c>
      <c r="AB3832">
        <f>IF(AND(data!G3832=2, COUNTIFS(data!A:A, data!A3832, data!G:G, 2) = data!D3832), 1, 0)</f>
        <v>0</v>
      </c>
      <c r="AC3832" t="str">
        <f>IF(AB3832=1, data!D3832, "0")</f>
        <v>0</v>
      </c>
    </row>
    <row r="3833" spans="1:29" x14ac:dyDescent="0.25">
      <c r="A3833" s="1">
        <v>406181</v>
      </c>
      <c r="B3833">
        <v>2</v>
      </c>
      <c r="C3833" s="1" t="s">
        <v>3854</v>
      </c>
      <c r="D3833">
        <v>8</v>
      </c>
      <c r="E3833">
        <v>6</v>
      </c>
      <c r="F3833">
        <v>2</v>
      </c>
      <c r="G3833">
        <v>2</v>
      </c>
      <c r="H3833">
        <v>46</v>
      </c>
      <c r="I3833">
        <v>2</v>
      </c>
      <c r="J3833">
        <v>6</v>
      </c>
      <c r="K3833">
        <v>7</v>
      </c>
      <c r="L3833">
        <v>17</v>
      </c>
      <c r="M3833">
        <v>3</v>
      </c>
      <c r="N3833">
        <v>2</v>
      </c>
      <c r="O3833">
        <v>5</v>
      </c>
      <c r="P3833">
        <v>2</v>
      </c>
      <c r="Q3833">
        <v>0</v>
      </c>
      <c r="R3833">
        <v>-1</v>
      </c>
      <c r="S3833">
        <v>-2</v>
      </c>
      <c r="T3833">
        <v>161.80000000000001</v>
      </c>
      <c r="U3833">
        <v>73.2</v>
      </c>
      <c r="V3833">
        <v>27.960999999999999</v>
      </c>
      <c r="W3833">
        <v>0.88900000000000001</v>
      </c>
      <c r="X3833">
        <v>-2</v>
      </c>
      <c r="Y3833">
        <v>-2</v>
      </c>
      <c r="Z3833">
        <f>IF(AND(MIN(data!D3833:'data'!K3833, data!M3833:'data'!Y3833)&gt;=0, IF(data!L3833&lt;0, FALSE, data!L3833&lt;=95),COUNTA(data!D3833:'data'!Y3833)=22), 1, 0)</f>
        <v>0</v>
      </c>
      <c r="AA3833">
        <f>IF(data!D3833=3, IF(COUNTIFS(data!A:A, data!A3833, data!G:G, "&lt;&gt;2")=0, 1, 0), 0)</f>
        <v>0</v>
      </c>
      <c r="AB3833">
        <f>IF(AND(data!G3833=2, COUNTIFS(data!A:A, data!A3833, data!G:G, 2) = data!D3833), 1, 0)</f>
        <v>0</v>
      </c>
      <c r="AC3833" t="str">
        <f>IF(AB3833=1, data!D3833, "0")</f>
        <v>0</v>
      </c>
    </row>
    <row r="3834" spans="1:29" x14ac:dyDescent="0.25">
      <c r="A3834" s="1">
        <v>406181</v>
      </c>
      <c r="B3834">
        <v>3</v>
      </c>
      <c r="C3834" s="1" t="s">
        <v>3855</v>
      </c>
      <c r="D3834">
        <v>8</v>
      </c>
      <c r="E3834">
        <v>6</v>
      </c>
      <c r="F3834">
        <v>2</v>
      </c>
      <c r="G3834">
        <v>1</v>
      </c>
      <c r="H3834">
        <v>22</v>
      </c>
      <c r="I3834">
        <v>1</v>
      </c>
      <c r="J3834">
        <v>6</v>
      </c>
      <c r="K3834">
        <v>5</v>
      </c>
      <c r="L3834">
        <v>17</v>
      </c>
      <c r="M3834">
        <v>2</v>
      </c>
      <c r="N3834">
        <v>4</v>
      </c>
      <c r="O3834">
        <v>2</v>
      </c>
      <c r="P3834">
        <v>2</v>
      </c>
      <c r="Q3834">
        <v>0</v>
      </c>
      <c r="R3834">
        <v>2</v>
      </c>
      <c r="S3834">
        <v>4</v>
      </c>
      <c r="T3834">
        <v>171.9</v>
      </c>
      <c r="U3834">
        <v>75.2</v>
      </c>
      <c r="V3834">
        <v>25.449000000000002</v>
      </c>
      <c r="W3834">
        <v>0.86599999999999999</v>
      </c>
      <c r="X3834">
        <v>1</v>
      </c>
      <c r="Y3834">
        <v>1</v>
      </c>
      <c r="Z3834">
        <f>IF(AND(MIN(data!D3834:'data'!K3834, data!M3834:'data'!Y3834)&gt;=0, IF(data!L3834&lt;0, FALSE, data!L3834&lt;=95),COUNTA(data!D3834:'data'!Y3834)=22), 1, 0)</f>
        <v>1</v>
      </c>
      <c r="AA3834">
        <f>IF(data!D3834=3, IF(COUNTIFS(data!A:A, data!A3834, data!G:G, "&lt;&gt;2")=0, 1, 0), 0)</f>
        <v>0</v>
      </c>
      <c r="AB3834">
        <f>IF(AND(data!G3834=2, COUNTIFS(data!A:A, data!A3834, data!G:G, 2) = data!D3834), 1, 0)</f>
        <v>0</v>
      </c>
      <c r="AC3834" t="str">
        <f>IF(AB3834=1, data!D3834, "0")</f>
        <v>0</v>
      </c>
    </row>
    <row r="3835" spans="1:29" x14ac:dyDescent="0.25">
      <c r="A3835" s="1">
        <v>406181</v>
      </c>
      <c r="B3835">
        <v>4</v>
      </c>
      <c r="C3835" s="1" t="s">
        <v>3856</v>
      </c>
      <c r="D3835">
        <v>8</v>
      </c>
      <c r="E3835">
        <v>6</v>
      </c>
      <c r="F3835">
        <v>2</v>
      </c>
      <c r="G3835">
        <v>2</v>
      </c>
      <c r="H3835">
        <v>21</v>
      </c>
      <c r="I3835">
        <v>1</v>
      </c>
      <c r="J3835">
        <v>6</v>
      </c>
      <c r="K3835">
        <v>5</v>
      </c>
      <c r="L3835">
        <v>17</v>
      </c>
      <c r="M3835">
        <v>2</v>
      </c>
      <c r="N3835">
        <v>3</v>
      </c>
      <c r="O3835">
        <v>5</v>
      </c>
      <c r="P3835">
        <v>2</v>
      </c>
      <c r="Q3835">
        <v>0.14399999999999999</v>
      </c>
      <c r="R3835">
        <v>3</v>
      </c>
      <c r="S3835">
        <v>9</v>
      </c>
      <c r="T3835">
        <v>163.4</v>
      </c>
      <c r="U3835">
        <v>69.900000000000006</v>
      </c>
      <c r="V3835">
        <v>26.18</v>
      </c>
      <c r="W3835">
        <v>-1</v>
      </c>
      <c r="X3835">
        <v>2</v>
      </c>
      <c r="Y3835">
        <v>1</v>
      </c>
      <c r="Z3835">
        <f>IF(AND(MIN(data!D3835:'data'!K3835, data!M3835:'data'!Y3835)&gt;=0, IF(data!L3835&lt;0, FALSE, data!L3835&lt;=95),COUNTA(data!D3835:'data'!Y3835)=22), 1, 0)</f>
        <v>0</v>
      </c>
      <c r="AA3835">
        <f>IF(data!D3835=3, IF(COUNTIFS(data!A:A, data!A3835, data!G:G, "&lt;&gt;2")=0, 1, 0), 0)</f>
        <v>0</v>
      </c>
      <c r="AB3835">
        <f>IF(AND(data!G3835=2, COUNTIFS(data!A:A, data!A3835, data!G:G, 2) = data!D3835), 1, 0)</f>
        <v>0</v>
      </c>
      <c r="AC3835" t="str">
        <f>IF(AB3835=1, data!D3835, "0")</f>
        <v>0</v>
      </c>
    </row>
    <row r="3836" spans="1:29" x14ac:dyDescent="0.25">
      <c r="A3836" s="1">
        <v>406181</v>
      </c>
      <c r="B3836">
        <v>5</v>
      </c>
      <c r="C3836" s="1" t="s">
        <v>3857</v>
      </c>
      <c r="D3836">
        <v>8</v>
      </c>
      <c r="E3836">
        <v>6</v>
      </c>
      <c r="F3836">
        <v>2</v>
      </c>
      <c r="G3836">
        <v>2</v>
      </c>
      <c r="H3836">
        <v>20</v>
      </c>
      <c r="I3836">
        <v>1</v>
      </c>
      <c r="J3836">
        <v>6</v>
      </c>
      <c r="K3836">
        <v>3</v>
      </c>
      <c r="L3836">
        <v>17</v>
      </c>
      <c r="M3836">
        <v>3</v>
      </c>
      <c r="N3836">
        <v>4</v>
      </c>
      <c r="O3836">
        <v>1</v>
      </c>
      <c r="P3836">
        <v>2</v>
      </c>
      <c r="Q3836">
        <v>0</v>
      </c>
      <c r="R3836">
        <v>4</v>
      </c>
      <c r="S3836">
        <v>9</v>
      </c>
      <c r="T3836">
        <v>166.1</v>
      </c>
      <c r="U3836">
        <v>66.7</v>
      </c>
      <c r="V3836">
        <v>24.175999999999998</v>
      </c>
      <c r="W3836">
        <v>0.82299999999999995</v>
      </c>
      <c r="X3836">
        <v>2</v>
      </c>
      <c r="Y3836">
        <v>1</v>
      </c>
      <c r="Z3836">
        <f>IF(AND(MIN(data!D3836:'data'!K3836, data!M3836:'data'!Y3836)&gt;=0, IF(data!L3836&lt;0, FALSE, data!L3836&lt;=95),COUNTA(data!D3836:'data'!Y3836)=22), 1, 0)</f>
        <v>1</v>
      </c>
      <c r="AA3836">
        <f>IF(data!D3836=3, IF(COUNTIFS(data!A:A, data!A3836, data!G:G, "&lt;&gt;2")=0, 1, 0), 0)</f>
        <v>0</v>
      </c>
      <c r="AB3836">
        <f>IF(AND(data!G3836=2, COUNTIFS(data!A:A, data!A3836, data!G:G, 2) = data!D3836), 1, 0)</f>
        <v>0</v>
      </c>
      <c r="AC3836" t="str">
        <f>IF(AB3836=1, data!D3836, "0")</f>
        <v>0</v>
      </c>
    </row>
    <row r="3837" spans="1:29" x14ac:dyDescent="0.25">
      <c r="A3837" s="1">
        <v>406181</v>
      </c>
      <c r="B3837">
        <v>6</v>
      </c>
      <c r="C3837" s="1" t="s">
        <v>3858</v>
      </c>
      <c r="D3837">
        <v>8</v>
      </c>
      <c r="E3837">
        <v>6</v>
      </c>
      <c r="F3837">
        <v>2</v>
      </c>
      <c r="G3837">
        <v>2</v>
      </c>
      <c r="H3837">
        <v>8</v>
      </c>
      <c r="I3837">
        <v>-1</v>
      </c>
      <c r="J3837">
        <v>6</v>
      </c>
      <c r="K3837">
        <v>-1</v>
      </c>
      <c r="L3837">
        <v>17</v>
      </c>
      <c r="M3837">
        <v>3</v>
      </c>
      <c r="N3837">
        <v>-1</v>
      </c>
      <c r="O3837">
        <v>-1</v>
      </c>
      <c r="P3837">
        <v>-1</v>
      </c>
      <c r="Q3837">
        <v>-1</v>
      </c>
      <c r="R3837">
        <v>-1</v>
      </c>
      <c r="S3837">
        <v>-2</v>
      </c>
      <c r="T3837">
        <v>126.1</v>
      </c>
      <c r="U3837">
        <v>24.2</v>
      </c>
      <c r="V3837">
        <v>15.218999999999999</v>
      </c>
      <c r="W3837">
        <v>-1</v>
      </c>
      <c r="X3837">
        <v>3</v>
      </c>
      <c r="Y3837">
        <v>1</v>
      </c>
      <c r="Z3837">
        <f>IF(AND(MIN(data!D3837:'data'!K3837, data!M3837:'data'!Y3837)&gt;=0, IF(data!L3837&lt;0, FALSE, data!L3837&lt;=95),COUNTA(data!D3837:'data'!Y3837)=22), 1, 0)</f>
        <v>0</v>
      </c>
      <c r="AA3837">
        <f>IF(data!D3837=3, IF(COUNTIFS(data!A:A, data!A3837, data!G:G, "&lt;&gt;2")=0, 1, 0), 0)</f>
        <v>0</v>
      </c>
      <c r="AB3837">
        <f>IF(AND(data!G3837=2, COUNTIFS(data!A:A, data!A3837, data!G:G, 2) = data!D3837), 1, 0)</f>
        <v>0</v>
      </c>
      <c r="AC3837" t="str">
        <f>IF(AB3837=1, data!D3837, "0")</f>
        <v>0</v>
      </c>
    </row>
    <row r="3838" spans="1:29" x14ac:dyDescent="0.25">
      <c r="A3838" s="1">
        <v>406181</v>
      </c>
      <c r="B3838">
        <v>7</v>
      </c>
      <c r="C3838" s="1" t="s">
        <v>3859</v>
      </c>
      <c r="D3838">
        <v>8</v>
      </c>
      <c r="E3838">
        <v>6</v>
      </c>
      <c r="F3838">
        <v>2</v>
      </c>
      <c r="G3838">
        <v>1</v>
      </c>
      <c r="H3838">
        <v>6</v>
      </c>
      <c r="I3838">
        <v>-1</v>
      </c>
      <c r="J3838">
        <v>6</v>
      </c>
      <c r="K3838">
        <v>-1</v>
      </c>
      <c r="L3838">
        <v>17</v>
      </c>
      <c r="M3838">
        <v>2</v>
      </c>
      <c r="N3838">
        <v>-1</v>
      </c>
      <c r="O3838">
        <v>-1</v>
      </c>
      <c r="P3838">
        <v>-1</v>
      </c>
      <c r="Q3838">
        <v>-1</v>
      </c>
      <c r="R3838">
        <v>-1</v>
      </c>
      <c r="S3838">
        <v>-2</v>
      </c>
      <c r="T3838">
        <v>117.2</v>
      </c>
      <c r="U3838">
        <v>21.8</v>
      </c>
      <c r="V3838">
        <v>15.871</v>
      </c>
      <c r="W3838">
        <v>-1</v>
      </c>
      <c r="X3838">
        <v>-2</v>
      </c>
      <c r="Y3838">
        <v>-2</v>
      </c>
      <c r="Z3838">
        <f>IF(AND(MIN(data!D3838:'data'!K3838, data!M3838:'data'!Y3838)&gt;=0, IF(data!L3838&lt;0, FALSE, data!L3838&lt;=95),COUNTA(data!D3838:'data'!Y3838)=22), 1, 0)</f>
        <v>0</v>
      </c>
      <c r="AA3838">
        <f>IF(data!D3838=3, IF(COUNTIFS(data!A:A, data!A3838, data!G:G, "&lt;&gt;2")=0, 1, 0), 0)</f>
        <v>0</v>
      </c>
      <c r="AB3838">
        <f>IF(AND(data!G3838=2, COUNTIFS(data!A:A, data!A3838, data!G:G, 2) = data!D3838), 1, 0)</f>
        <v>0</v>
      </c>
      <c r="AC3838" t="str">
        <f>IF(AB3838=1, data!D3838, "0")</f>
        <v>0</v>
      </c>
    </row>
    <row r="3839" spans="1:29" x14ac:dyDescent="0.25">
      <c r="A3839" s="1">
        <v>406181</v>
      </c>
      <c r="B3839">
        <v>8</v>
      </c>
      <c r="C3839" s="1" t="s">
        <v>3860</v>
      </c>
      <c r="D3839">
        <v>8</v>
      </c>
      <c r="E3839">
        <v>6</v>
      </c>
      <c r="F3839">
        <v>2</v>
      </c>
      <c r="G3839">
        <v>1</v>
      </c>
      <c r="H3839">
        <v>8</v>
      </c>
      <c r="I3839">
        <v>-1</v>
      </c>
      <c r="J3839">
        <v>6</v>
      </c>
      <c r="K3839">
        <v>-1</v>
      </c>
      <c r="L3839">
        <v>17</v>
      </c>
      <c r="M3839">
        <v>2</v>
      </c>
      <c r="N3839">
        <v>-1</v>
      </c>
      <c r="O3839">
        <v>-1</v>
      </c>
      <c r="P3839">
        <v>-1</v>
      </c>
      <c r="Q3839">
        <v>-1</v>
      </c>
      <c r="R3839">
        <v>-1</v>
      </c>
      <c r="S3839">
        <v>-2</v>
      </c>
      <c r="T3839">
        <v>120</v>
      </c>
      <c r="U3839">
        <v>23</v>
      </c>
      <c r="V3839">
        <v>15.972</v>
      </c>
      <c r="W3839">
        <v>-1</v>
      </c>
      <c r="X3839">
        <v>-2</v>
      </c>
      <c r="Y3839">
        <v>-2</v>
      </c>
      <c r="Z3839">
        <f>IF(AND(MIN(data!D3839:'data'!K3839, data!M3839:'data'!Y3839)&gt;=0, IF(data!L3839&lt;0, FALSE, data!L3839&lt;=95),COUNTA(data!D3839:'data'!Y3839)=22), 1, 0)</f>
        <v>0</v>
      </c>
      <c r="AA3839">
        <f>IF(data!D3839=3, IF(COUNTIFS(data!A:A, data!A3839, data!G:G, "&lt;&gt;2")=0, 1, 0), 0)</f>
        <v>0</v>
      </c>
      <c r="AB3839">
        <f>IF(AND(data!G3839=2, COUNTIFS(data!A:A, data!A3839, data!G:G, 2) = data!D3839), 1, 0)</f>
        <v>0</v>
      </c>
      <c r="AC3839" t="str">
        <f>IF(AB3839=1, data!D3839, "0")</f>
        <v>0</v>
      </c>
    </row>
    <row r="3840" spans="1:29" x14ac:dyDescent="0.25">
      <c r="A3840" s="1">
        <v>406201</v>
      </c>
      <c r="B3840">
        <v>1</v>
      </c>
      <c r="C3840" s="1" t="s">
        <v>3861</v>
      </c>
      <c r="D3840">
        <v>1</v>
      </c>
      <c r="E3840">
        <v>6</v>
      </c>
      <c r="F3840">
        <v>2</v>
      </c>
      <c r="G3840">
        <v>2</v>
      </c>
      <c r="H3840">
        <v>20</v>
      </c>
      <c r="I3840">
        <v>1</v>
      </c>
      <c r="J3840">
        <v>1</v>
      </c>
      <c r="K3840">
        <v>3</v>
      </c>
      <c r="L3840">
        <v>8</v>
      </c>
      <c r="M3840">
        <v>3</v>
      </c>
      <c r="N3840">
        <v>1</v>
      </c>
      <c r="O3840">
        <v>5</v>
      </c>
      <c r="P3840">
        <v>2</v>
      </c>
      <c r="Q3840">
        <v>0</v>
      </c>
      <c r="R3840">
        <v>0</v>
      </c>
      <c r="S3840">
        <v>2</v>
      </c>
      <c r="T3840">
        <v>165.8</v>
      </c>
      <c r="U3840">
        <v>81.599999999999994</v>
      </c>
      <c r="V3840">
        <v>29.684000000000001</v>
      </c>
      <c r="W3840">
        <v>0.83199999999999996</v>
      </c>
      <c r="X3840">
        <v>1</v>
      </c>
      <c r="Y3840">
        <v>1</v>
      </c>
      <c r="Z3840">
        <f>IF(AND(MIN(data!D3840:'data'!K3840, data!M3840:'data'!Y3840)&gt;=0, IF(data!L3840&lt;0, FALSE, data!L3840&lt;=95),COUNTA(data!D3840:'data'!Y3840)=22), 1, 0)</f>
        <v>1</v>
      </c>
      <c r="AA3840">
        <f>IF(data!D3840=3, IF(COUNTIFS(data!A:A, data!A3840, data!G:G, "&lt;&gt;2")=0, 1, 0), 0)</f>
        <v>0</v>
      </c>
      <c r="AB3840">
        <f>IF(AND(data!G3840=2, COUNTIFS(data!A:A, data!A3840, data!G:G, 2) = data!D3840), 1, 0)</f>
        <v>1</v>
      </c>
      <c r="AC3840">
        <f>IF(AB3840=1, data!D3840, "0")</f>
        <v>1</v>
      </c>
    </row>
    <row r="3841" spans="1:29" x14ac:dyDescent="0.25">
      <c r="A3841" s="1">
        <v>406271</v>
      </c>
      <c r="B3841">
        <v>1</v>
      </c>
      <c r="C3841" s="1" t="s">
        <v>3862</v>
      </c>
      <c r="D3841">
        <v>4</v>
      </c>
      <c r="E3841">
        <v>6</v>
      </c>
      <c r="F3841">
        <v>2</v>
      </c>
      <c r="G3841">
        <v>1</v>
      </c>
      <c r="H3841">
        <v>52</v>
      </c>
      <c r="I3841">
        <v>2</v>
      </c>
      <c r="J3841">
        <v>1</v>
      </c>
      <c r="K3841">
        <v>4</v>
      </c>
      <c r="L3841">
        <v>20</v>
      </c>
      <c r="M3841">
        <v>3</v>
      </c>
      <c r="N3841">
        <v>1</v>
      </c>
      <c r="O3841">
        <v>5</v>
      </c>
      <c r="P3841">
        <v>1</v>
      </c>
      <c r="Q3841">
        <v>27</v>
      </c>
      <c r="R3841">
        <v>-1</v>
      </c>
      <c r="S3841">
        <v>0</v>
      </c>
      <c r="T3841">
        <v>169.2</v>
      </c>
      <c r="U3841">
        <v>99</v>
      </c>
      <c r="V3841">
        <v>34.581000000000003</v>
      </c>
      <c r="W3841">
        <v>1.0840000000000001</v>
      </c>
      <c r="X3841">
        <v>2</v>
      </c>
      <c r="Y3841">
        <v>1</v>
      </c>
      <c r="Z3841">
        <f>IF(AND(MIN(data!D3841:'data'!K3841, data!M3841:'data'!Y3841)&gt;=0, IF(data!L3841&lt;0, FALSE, data!L3841&lt;=95),COUNTA(data!D3841:'data'!Y3841)=22), 1, 0)</f>
        <v>0</v>
      </c>
      <c r="AA3841">
        <f>IF(data!D3841=3, IF(COUNTIFS(data!A:A, data!A3841, data!G:G, "&lt;&gt;2")=0, 1, 0), 0)</f>
        <v>0</v>
      </c>
      <c r="AB3841">
        <f>IF(AND(data!G3841=2, COUNTIFS(data!A:A, data!A3841, data!G:G, 2) = data!D3841), 1, 0)</f>
        <v>0</v>
      </c>
      <c r="AC3841" t="str">
        <f>IF(AB3841=1, data!D3841, "0")</f>
        <v>0</v>
      </c>
    </row>
    <row r="3842" spans="1:29" x14ac:dyDescent="0.25">
      <c r="A3842" s="1">
        <v>406271</v>
      </c>
      <c r="B3842">
        <v>2</v>
      </c>
      <c r="C3842" s="1" t="s">
        <v>3863</v>
      </c>
      <c r="D3842">
        <v>4</v>
      </c>
      <c r="E3842">
        <v>6</v>
      </c>
      <c r="F3842">
        <v>2</v>
      </c>
      <c r="G3842">
        <v>2</v>
      </c>
      <c r="H3842">
        <v>48</v>
      </c>
      <c r="I3842">
        <v>2</v>
      </c>
      <c r="J3842">
        <v>1</v>
      </c>
      <c r="K3842">
        <v>4</v>
      </c>
      <c r="L3842">
        <v>20</v>
      </c>
      <c r="M3842">
        <v>1</v>
      </c>
      <c r="N3842">
        <v>3</v>
      </c>
      <c r="O3842">
        <v>5</v>
      </c>
      <c r="P3842">
        <v>1</v>
      </c>
      <c r="Q3842">
        <v>8.0760000000000005</v>
      </c>
      <c r="R3842">
        <v>-1</v>
      </c>
      <c r="S3842">
        <v>0</v>
      </c>
      <c r="T3842">
        <v>166.7</v>
      </c>
      <c r="U3842">
        <v>60.1</v>
      </c>
      <c r="V3842">
        <v>21.626999999999999</v>
      </c>
      <c r="W3842">
        <v>0.76100000000000001</v>
      </c>
      <c r="X3842">
        <v>1</v>
      </c>
      <c r="Y3842">
        <v>3</v>
      </c>
      <c r="Z3842">
        <f>IF(AND(MIN(data!D3842:'data'!K3842, data!M3842:'data'!Y3842)&gt;=0, IF(data!L3842&lt;0, FALSE, data!L3842&lt;=95),COUNTA(data!D3842:'data'!Y3842)=22), 1, 0)</f>
        <v>0</v>
      </c>
      <c r="AA3842">
        <f>IF(data!D3842=3, IF(COUNTIFS(data!A:A, data!A3842, data!G:G, "&lt;&gt;2")=0, 1, 0), 0)</f>
        <v>0</v>
      </c>
      <c r="AB3842">
        <f>IF(AND(data!G3842=2, COUNTIFS(data!A:A, data!A3842, data!G:G, 2) = data!D3842), 1, 0)</f>
        <v>0</v>
      </c>
      <c r="AC3842" t="str">
        <f>IF(AB3842=1, data!D3842, "0")</f>
        <v>0</v>
      </c>
    </row>
    <row r="3843" spans="1:29" x14ac:dyDescent="0.25">
      <c r="A3843" s="1">
        <v>406271</v>
      </c>
      <c r="B3843">
        <v>3</v>
      </c>
      <c r="C3843" s="1" t="s">
        <v>3864</v>
      </c>
      <c r="D3843">
        <v>4</v>
      </c>
      <c r="E3843">
        <v>6</v>
      </c>
      <c r="F3843">
        <v>2</v>
      </c>
      <c r="G3843">
        <v>1</v>
      </c>
      <c r="H3843">
        <v>22</v>
      </c>
      <c r="I3843">
        <v>1</v>
      </c>
      <c r="J3843">
        <v>1</v>
      </c>
      <c r="K3843">
        <v>3</v>
      </c>
      <c r="L3843">
        <v>20</v>
      </c>
      <c r="M3843">
        <v>1</v>
      </c>
      <c r="N3843">
        <v>1</v>
      </c>
      <c r="O3843">
        <v>5</v>
      </c>
      <c r="P3843">
        <v>1</v>
      </c>
      <c r="Q3843">
        <v>8.0090000000000003</v>
      </c>
      <c r="R3843">
        <v>4</v>
      </c>
      <c r="S3843">
        <v>0</v>
      </c>
      <c r="T3843">
        <v>178.7</v>
      </c>
      <c r="U3843">
        <v>71.3</v>
      </c>
      <c r="V3843">
        <v>22.327999999999999</v>
      </c>
      <c r="W3843">
        <v>0.82299999999999995</v>
      </c>
      <c r="X3843">
        <v>1</v>
      </c>
      <c r="Y3843">
        <v>3</v>
      </c>
      <c r="Z3843">
        <f>IF(AND(MIN(data!D3843:'data'!K3843, data!M3843:'data'!Y3843)&gt;=0, IF(data!L3843&lt;0, FALSE, data!L3843&lt;=95),COUNTA(data!D3843:'data'!Y3843)=22), 1, 0)</f>
        <v>1</v>
      </c>
      <c r="AA3843">
        <f>IF(data!D3843=3, IF(COUNTIFS(data!A:A, data!A3843, data!G:G, "&lt;&gt;2")=0, 1, 0), 0)</f>
        <v>0</v>
      </c>
      <c r="AB3843">
        <f>IF(AND(data!G3843=2, COUNTIFS(data!A:A, data!A3843, data!G:G, 2) = data!D3843), 1, 0)</f>
        <v>0</v>
      </c>
      <c r="AC3843" t="str">
        <f>IF(AB3843=1, data!D3843, "0")</f>
        <v>0</v>
      </c>
    </row>
    <row r="3844" spans="1:29" x14ac:dyDescent="0.25">
      <c r="A3844" s="1">
        <v>406271</v>
      </c>
      <c r="B3844">
        <v>4</v>
      </c>
      <c r="C3844" s="1" t="s">
        <v>3865</v>
      </c>
      <c r="D3844">
        <v>4</v>
      </c>
      <c r="E3844">
        <v>6</v>
      </c>
      <c r="F3844">
        <v>2</v>
      </c>
      <c r="G3844">
        <v>1</v>
      </c>
      <c r="H3844">
        <v>25</v>
      </c>
      <c r="I3844">
        <v>1</v>
      </c>
      <c r="J3844">
        <v>1</v>
      </c>
      <c r="K3844">
        <v>4</v>
      </c>
      <c r="L3844">
        <v>20</v>
      </c>
      <c r="M3844">
        <v>1</v>
      </c>
      <c r="N3844">
        <v>2</v>
      </c>
      <c r="O3844">
        <v>5</v>
      </c>
      <c r="P3844">
        <v>1</v>
      </c>
      <c r="Q3844">
        <v>29.058</v>
      </c>
      <c r="R3844">
        <v>-1</v>
      </c>
      <c r="S3844">
        <v>0</v>
      </c>
      <c r="T3844">
        <v>185.7</v>
      </c>
      <c r="U3844">
        <v>90.3</v>
      </c>
      <c r="V3844">
        <v>26.186</v>
      </c>
      <c r="W3844">
        <v>0.88700000000000001</v>
      </c>
      <c r="X3844">
        <v>1</v>
      </c>
      <c r="Y3844">
        <v>1</v>
      </c>
      <c r="Z3844">
        <f>IF(AND(MIN(data!D3844:'data'!K3844, data!M3844:'data'!Y3844)&gt;=0, IF(data!L3844&lt;0, FALSE, data!L3844&lt;=95),COUNTA(data!D3844:'data'!Y3844)=22), 1, 0)</f>
        <v>0</v>
      </c>
      <c r="AA3844">
        <f>IF(data!D3844=3, IF(COUNTIFS(data!A:A, data!A3844, data!G:G, "&lt;&gt;2")=0, 1, 0), 0)</f>
        <v>0</v>
      </c>
      <c r="AB3844">
        <f>IF(AND(data!G3844=2, COUNTIFS(data!A:A, data!A3844, data!G:G, 2) = data!D3844), 1, 0)</f>
        <v>0</v>
      </c>
      <c r="AC3844" t="str">
        <f>IF(AB3844=1, data!D3844, "0")</f>
        <v>0</v>
      </c>
    </row>
    <row r="3845" spans="1:29" x14ac:dyDescent="0.25">
      <c r="A3845" s="1">
        <v>406351</v>
      </c>
      <c r="B3845">
        <v>1</v>
      </c>
      <c r="C3845" s="1" t="s">
        <v>3866</v>
      </c>
      <c r="D3845">
        <v>1</v>
      </c>
      <c r="E3845">
        <v>6</v>
      </c>
      <c r="F3845">
        <v>2</v>
      </c>
      <c r="G3845">
        <v>2</v>
      </c>
      <c r="H3845">
        <v>50</v>
      </c>
      <c r="I3845">
        <v>4</v>
      </c>
      <c r="J3845">
        <v>1</v>
      </c>
      <c r="K3845">
        <v>1</v>
      </c>
      <c r="L3845">
        <v>22</v>
      </c>
      <c r="M3845">
        <v>1</v>
      </c>
      <c r="N3845">
        <v>3</v>
      </c>
      <c r="O3845">
        <v>5</v>
      </c>
      <c r="P3845">
        <v>1</v>
      </c>
      <c r="Q3845">
        <v>7.375</v>
      </c>
      <c r="R3845">
        <v>-1</v>
      </c>
      <c r="S3845">
        <v>0</v>
      </c>
      <c r="T3845">
        <v>157</v>
      </c>
      <c r="U3845">
        <v>75.900000000000006</v>
      </c>
      <c r="V3845">
        <v>30.792000000000002</v>
      </c>
      <c r="W3845">
        <v>0.89500000000000002</v>
      </c>
      <c r="X3845">
        <v>2</v>
      </c>
      <c r="Y3845">
        <v>1</v>
      </c>
      <c r="Z3845">
        <f>IF(AND(MIN(data!D3845:'data'!K3845, data!M3845:'data'!Y3845)&gt;=0, IF(data!L3845&lt;0, FALSE, data!L3845&lt;=95),COUNTA(data!D3845:'data'!Y3845)=22), 1, 0)</f>
        <v>0</v>
      </c>
      <c r="AA3845">
        <f>IF(data!D3845=3, IF(COUNTIFS(data!A:A, data!A3845, data!G:G, "&lt;&gt;2")=0, 1, 0), 0)</f>
        <v>0</v>
      </c>
      <c r="AB3845">
        <f>IF(AND(data!G3845=2, COUNTIFS(data!A:A, data!A3845, data!G:G, 2) = data!D3845), 1, 0)</f>
        <v>1</v>
      </c>
      <c r="AC3845">
        <f>IF(AB3845=1, data!D3845, "0")</f>
        <v>1</v>
      </c>
    </row>
    <row r="3846" spans="1:29" x14ac:dyDescent="0.25">
      <c r="A3846" s="1">
        <v>407181</v>
      </c>
      <c r="B3846">
        <v>1</v>
      </c>
      <c r="C3846" s="1" t="s">
        <v>3867</v>
      </c>
      <c r="D3846">
        <v>5</v>
      </c>
      <c r="E3846">
        <v>7</v>
      </c>
      <c r="F3846">
        <v>4</v>
      </c>
      <c r="G3846">
        <v>2</v>
      </c>
      <c r="H3846">
        <v>32</v>
      </c>
      <c r="I3846">
        <v>2</v>
      </c>
      <c r="J3846">
        <v>5</v>
      </c>
      <c r="K3846">
        <v>3</v>
      </c>
      <c r="L3846">
        <v>9</v>
      </c>
      <c r="M3846">
        <v>1</v>
      </c>
      <c r="N3846">
        <v>1</v>
      </c>
      <c r="O3846">
        <v>5</v>
      </c>
      <c r="P3846">
        <v>1</v>
      </c>
      <c r="Q3846">
        <v>2.625</v>
      </c>
      <c r="R3846">
        <v>-1</v>
      </c>
      <c r="S3846">
        <v>2</v>
      </c>
      <c r="T3846">
        <v>152.5</v>
      </c>
      <c r="U3846">
        <v>55.6</v>
      </c>
      <c r="V3846">
        <v>23.908000000000001</v>
      </c>
      <c r="W3846">
        <v>0.80700000000000005</v>
      </c>
      <c r="X3846">
        <v>1</v>
      </c>
      <c r="Y3846">
        <v>3</v>
      </c>
      <c r="Z3846">
        <f>IF(AND(MIN(data!D3846:'data'!K3846, data!M3846:'data'!Y3846)&gt;=0, IF(data!L3846&lt;0, FALSE, data!L3846&lt;=95),COUNTA(data!D3846:'data'!Y3846)=22), 1, 0)</f>
        <v>0</v>
      </c>
      <c r="AA3846">
        <f>IF(data!D3846=3, IF(COUNTIFS(data!A:A, data!A3846, data!G:G, "&lt;&gt;2")=0, 1, 0), 0)</f>
        <v>0</v>
      </c>
      <c r="AB3846">
        <f>IF(AND(data!G3846=2, COUNTIFS(data!A:A, data!A3846, data!G:G, 2) = data!D3846), 1, 0)</f>
        <v>0</v>
      </c>
      <c r="AC3846" t="str">
        <f>IF(AB3846=1, data!D3846, "0")</f>
        <v>0</v>
      </c>
    </row>
    <row r="3847" spans="1:29" x14ac:dyDescent="0.25">
      <c r="A3847" s="1">
        <v>407181</v>
      </c>
      <c r="B3847">
        <v>2</v>
      </c>
      <c r="C3847" s="1" t="s">
        <v>3868</v>
      </c>
      <c r="D3847">
        <v>5</v>
      </c>
      <c r="E3847">
        <v>7</v>
      </c>
      <c r="F3847">
        <v>4</v>
      </c>
      <c r="G3847">
        <v>1</v>
      </c>
      <c r="H3847">
        <v>36</v>
      </c>
      <c r="I3847">
        <v>2</v>
      </c>
      <c r="J3847">
        <v>1</v>
      </c>
      <c r="K3847">
        <v>4</v>
      </c>
      <c r="L3847">
        <v>9</v>
      </c>
      <c r="M3847">
        <v>2</v>
      </c>
      <c r="N3847">
        <v>1</v>
      </c>
      <c r="O3847">
        <v>5</v>
      </c>
      <c r="P3847">
        <v>1</v>
      </c>
      <c r="Q3847">
        <v>7.5579999999999998</v>
      </c>
      <c r="R3847">
        <v>-1</v>
      </c>
      <c r="S3847">
        <v>0</v>
      </c>
      <c r="T3847">
        <v>174.9</v>
      </c>
      <c r="U3847">
        <v>87</v>
      </c>
      <c r="V3847">
        <v>28.440999999999999</v>
      </c>
      <c r="W3847">
        <v>0.97299999999999998</v>
      </c>
      <c r="X3847">
        <v>2</v>
      </c>
      <c r="Y3847">
        <v>1</v>
      </c>
      <c r="Z3847">
        <f>IF(AND(MIN(data!D3847:'data'!K3847, data!M3847:'data'!Y3847)&gt;=0, IF(data!L3847&lt;0, FALSE, data!L3847&lt;=95),COUNTA(data!D3847:'data'!Y3847)=22), 1, 0)</f>
        <v>0</v>
      </c>
      <c r="AA3847">
        <f>IF(data!D3847=3, IF(COUNTIFS(data!A:A, data!A3847, data!G:G, "&lt;&gt;2")=0, 1, 0), 0)</f>
        <v>0</v>
      </c>
      <c r="AB3847">
        <f>IF(AND(data!G3847=2, COUNTIFS(data!A:A, data!A3847, data!G:G, 2) = data!D3847), 1, 0)</f>
        <v>0</v>
      </c>
      <c r="AC3847" t="str">
        <f>IF(AB3847=1, data!D3847, "0")</f>
        <v>0</v>
      </c>
    </row>
    <row r="3848" spans="1:29" x14ac:dyDescent="0.25">
      <c r="A3848" s="1">
        <v>407181</v>
      </c>
      <c r="B3848">
        <v>3</v>
      </c>
      <c r="C3848" s="1" t="s">
        <v>3869</v>
      </c>
      <c r="D3848">
        <v>5</v>
      </c>
      <c r="E3848">
        <v>7</v>
      </c>
      <c r="F3848">
        <v>4</v>
      </c>
      <c r="G3848">
        <v>1</v>
      </c>
      <c r="H3848">
        <v>3</v>
      </c>
      <c r="I3848">
        <v>-1</v>
      </c>
      <c r="J3848">
        <v>2</v>
      </c>
      <c r="K3848">
        <v>-1</v>
      </c>
      <c r="L3848">
        <v>9</v>
      </c>
      <c r="M3848">
        <v>1</v>
      </c>
      <c r="N3848">
        <v>-1</v>
      </c>
      <c r="O3848">
        <v>-1</v>
      </c>
      <c r="P3848">
        <v>-1</v>
      </c>
      <c r="Q3848">
        <v>-1</v>
      </c>
      <c r="R3848">
        <v>-1</v>
      </c>
      <c r="S3848">
        <v>-2</v>
      </c>
      <c r="T3848">
        <v>-1</v>
      </c>
      <c r="U3848">
        <v>23.3</v>
      </c>
      <c r="V3848">
        <v>-1</v>
      </c>
      <c r="W3848">
        <v>-1</v>
      </c>
      <c r="X3848">
        <v>-2</v>
      </c>
      <c r="Y3848">
        <v>-2</v>
      </c>
      <c r="Z3848">
        <f>IF(AND(MIN(data!D3848:'data'!K3848, data!M3848:'data'!Y3848)&gt;=0, IF(data!L3848&lt;0, FALSE, data!L3848&lt;=95),COUNTA(data!D3848:'data'!Y3848)=22), 1, 0)</f>
        <v>0</v>
      </c>
      <c r="AA3848">
        <f>IF(data!D3848=3, IF(COUNTIFS(data!A:A, data!A3848, data!G:G, "&lt;&gt;2")=0, 1, 0), 0)</f>
        <v>0</v>
      </c>
      <c r="AB3848">
        <f>IF(AND(data!G3848=2, COUNTIFS(data!A:A, data!A3848, data!G:G, 2) = data!D3848), 1, 0)</f>
        <v>0</v>
      </c>
      <c r="AC3848" t="str">
        <f>IF(AB3848=1, data!D3848, "0")</f>
        <v>0</v>
      </c>
    </row>
    <row r="3849" spans="1:29" x14ac:dyDescent="0.25">
      <c r="A3849" s="1">
        <v>407181</v>
      </c>
      <c r="B3849">
        <v>4</v>
      </c>
      <c r="C3849" s="1" t="s">
        <v>3870</v>
      </c>
      <c r="D3849">
        <v>5</v>
      </c>
      <c r="E3849">
        <v>7</v>
      </c>
      <c r="F3849">
        <v>4</v>
      </c>
      <c r="G3849">
        <v>2</v>
      </c>
      <c r="H3849">
        <v>1</v>
      </c>
      <c r="I3849">
        <v>-1</v>
      </c>
      <c r="J3849">
        <v>2</v>
      </c>
      <c r="K3849">
        <v>-1</v>
      </c>
      <c r="L3849">
        <v>9</v>
      </c>
      <c r="M3849">
        <v>1</v>
      </c>
      <c r="N3849">
        <v>-1</v>
      </c>
      <c r="O3849">
        <v>-1</v>
      </c>
      <c r="P3849">
        <v>-1</v>
      </c>
      <c r="Q3849">
        <v>-1</v>
      </c>
      <c r="R3849">
        <v>-1</v>
      </c>
      <c r="S3849">
        <v>-2</v>
      </c>
      <c r="T3849">
        <v>-1</v>
      </c>
      <c r="U3849">
        <v>11.5</v>
      </c>
      <c r="V3849">
        <v>-1</v>
      </c>
      <c r="W3849">
        <v>-1</v>
      </c>
      <c r="X3849">
        <v>-2</v>
      </c>
      <c r="Y3849">
        <v>-2</v>
      </c>
      <c r="Z3849">
        <f>IF(AND(MIN(data!D3849:'data'!K3849, data!M3849:'data'!Y3849)&gt;=0, IF(data!L3849&lt;0, FALSE, data!L3849&lt;=95),COUNTA(data!D3849:'data'!Y3849)=22), 1, 0)</f>
        <v>0</v>
      </c>
      <c r="AA3849">
        <f>IF(data!D3849=3, IF(COUNTIFS(data!A:A, data!A3849, data!G:G, "&lt;&gt;2")=0, 1, 0), 0)</f>
        <v>0</v>
      </c>
      <c r="AB3849">
        <f>IF(AND(data!G3849=2, COUNTIFS(data!A:A, data!A3849, data!G:G, 2) = data!D3849), 1, 0)</f>
        <v>0</v>
      </c>
      <c r="AC3849" t="str">
        <f>IF(AB3849=1, data!D3849, "0")</f>
        <v>0</v>
      </c>
    </row>
    <row r="3850" spans="1:29" x14ac:dyDescent="0.25">
      <c r="A3850" s="1">
        <v>407181</v>
      </c>
      <c r="B3850">
        <v>5</v>
      </c>
      <c r="C3850" s="1" t="s">
        <v>3871</v>
      </c>
      <c r="D3850">
        <v>5</v>
      </c>
      <c r="E3850">
        <v>7</v>
      </c>
      <c r="F3850">
        <v>4</v>
      </c>
      <c r="G3850">
        <v>2</v>
      </c>
      <c r="H3850">
        <v>21</v>
      </c>
      <c r="I3850">
        <v>1</v>
      </c>
      <c r="J3850">
        <v>5</v>
      </c>
      <c r="K3850">
        <v>4</v>
      </c>
      <c r="L3850">
        <v>9</v>
      </c>
      <c r="M3850">
        <v>2</v>
      </c>
      <c r="N3850">
        <v>1</v>
      </c>
      <c r="O3850">
        <v>5</v>
      </c>
      <c r="P3850">
        <v>1</v>
      </c>
      <c r="Q3850">
        <v>0.17299999999999999</v>
      </c>
      <c r="R3850">
        <v>0</v>
      </c>
      <c r="S3850">
        <v>0</v>
      </c>
      <c r="T3850">
        <v>158.69999999999999</v>
      </c>
      <c r="U3850">
        <v>50.4</v>
      </c>
      <c r="V3850">
        <v>20.010999999999999</v>
      </c>
      <c r="W3850">
        <v>0.83399999999999996</v>
      </c>
      <c r="X3850">
        <v>1</v>
      </c>
      <c r="Y3850">
        <v>3</v>
      </c>
      <c r="Z3850">
        <f>IF(AND(MIN(data!D3850:'data'!K3850, data!M3850:'data'!Y3850)&gt;=0, IF(data!L3850&lt;0, FALSE, data!L3850&lt;=95),COUNTA(data!D3850:'data'!Y3850)=22), 1, 0)</f>
        <v>1</v>
      </c>
      <c r="AA3850">
        <f>IF(data!D3850=3, IF(COUNTIFS(data!A:A, data!A3850, data!G:G, "&lt;&gt;2")=0, 1, 0), 0)</f>
        <v>0</v>
      </c>
      <c r="AB3850">
        <f>IF(AND(data!G3850=2, COUNTIFS(data!A:A, data!A3850, data!G:G, 2) = data!D3850), 1, 0)</f>
        <v>0</v>
      </c>
      <c r="AC3850" t="str">
        <f>IF(AB3850=1, data!D3850, "0")</f>
        <v>0</v>
      </c>
    </row>
    <row r="3851" spans="1:29" x14ac:dyDescent="0.25">
      <c r="A3851" s="1">
        <v>407201</v>
      </c>
      <c r="B3851">
        <v>1</v>
      </c>
      <c r="C3851" s="1" t="s">
        <v>3872</v>
      </c>
      <c r="D3851">
        <v>3</v>
      </c>
      <c r="E3851">
        <v>7</v>
      </c>
      <c r="F3851">
        <v>4</v>
      </c>
      <c r="G3851">
        <v>2</v>
      </c>
      <c r="H3851">
        <v>36</v>
      </c>
      <c r="I3851">
        <v>4</v>
      </c>
      <c r="J3851">
        <v>4</v>
      </c>
      <c r="K3851">
        <v>6</v>
      </c>
      <c r="L3851">
        <v>8</v>
      </c>
      <c r="M3851">
        <v>5</v>
      </c>
      <c r="N3851">
        <v>1</v>
      </c>
      <c r="O3851">
        <v>5</v>
      </c>
      <c r="P3851">
        <v>2</v>
      </c>
      <c r="Q3851">
        <v>0</v>
      </c>
      <c r="R3851">
        <v>-1</v>
      </c>
      <c r="S3851">
        <v>0</v>
      </c>
      <c r="T3851">
        <v>160.5</v>
      </c>
      <c r="U3851">
        <v>70.8</v>
      </c>
      <c r="V3851">
        <v>27.484000000000002</v>
      </c>
      <c r="W3851">
        <v>0.90100000000000002</v>
      </c>
      <c r="X3851">
        <v>1</v>
      </c>
      <c r="Y3851">
        <v>3</v>
      </c>
      <c r="Z3851">
        <f>IF(AND(MIN(data!D3851:'data'!K3851, data!M3851:'data'!Y3851)&gt;=0, IF(data!L3851&lt;0, FALSE, data!L3851&lt;=95),COUNTA(data!D3851:'data'!Y3851)=22), 1, 0)</f>
        <v>0</v>
      </c>
      <c r="AA3851">
        <f>IF(data!D3851=3, IF(COUNTIFS(data!A:A, data!A3851, data!G:G, "&lt;&gt;2")=0, 1, 0), 0)</f>
        <v>0</v>
      </c>
      <c r="AB3851">
        <f>IF(AND(data!G3851=2, COUNTIFS(data!A:A, data!A3851, data!G:G, 2) = data!D3851), 1, 0)</f>
        <v>0</v>
      </c>
      <c r="AC3851" t="str">
        <f>IF(AB3851=1, data!D3851, "0")</f>
        <v>0</v>
      </c>
    </row>
    <row r="3852" spans="1:29" x14ac:dyDescent="0.25">
      <c r="A3852" s="1">
        <v>407201</v>
      </c>
      <c r="B3852">
        <v>2</v>
      </c>
      <c r="C3852" s="1" t="s">
        <v>3873</v>
      </c>
      <c r="D3852">
        <v>3</v>
      </c>
      <c r="E3852">
        <v>7</v>
      </c>
      <c r="F3852">
        <v>4</v>
      </c>
      <c r="G3852">
        <v>1</v>
      </c>
      <c r="H3852">
        <v>15</v>
      </c>
      <c r="I3852">
        <v>-1</v>
      </c>
      <c r="J3852">
        <v>4</v>
      </c>
      <c r="K3852">
        <v>-1</v>
      </c>
      <c r="L3852">
        <v>8</v>
      </c>
      <c r="M3852">
        <v>3</v>
      </c>
      <c r="N3852">
        <v>-1</v>
      </c>
      <c r="O3852">
        <v>-1</v>
      </c>
      <c r="P3852">
        <v>-1</v>
      </c>
      <c r="Q3852">
        <v>-1</v>
      </c>
      <c r="R3852">
        <v>-1</v>
      </c>
      <c r="S3852">
        <v>0</v>
      </c>
      <c r="T3852">
        <v>174.1</v>
      </c>
      <c r="U3852">
        <v>71.7</v>
      </c>
      <c r="V3852">
        <v>23.655000000000001</v>
      </c>
      <c r="W3852">
        <v>-1</v>
      </c>
      <c r="X3852">
        <v>1</v>
      </c>
      <c r="Y3852">
        <v>3</v>
      </c>
      <c r="Z3852">
        <f>IF(AND(MIN(data!D3852:'data'!K3852, data!M3852:'data'!Y3852)&gt;=0, IF(data!L3852&lt;0, FALSE, data!L3852&lt;=95),COUNTA(data!D3852:'data'!Y3852)=22), 1, 0)</f>
        <v>0</v>
      </c>
      <c r="AA3852">
        <f>IF(data!D3852=3, IF(COUNTIFS(data!A:A, data!A3852, data!G:G, "&lt;&gt;2")=0, 1, 0), 0)</f>
        <v>0</v>
      </c>
      <c r="AB3852">
        <f>IF(AND(data!G3852=2, COUNTIFS(data!A:A, data!A3852, data!G:G, 2) = data!D3852), 1, 0)</f>
        <v>0</v>
      </c>
      <c r="AC3852" t="str">
        <f>IF(AB3852=1, data!D3852, "0")</f>
        <v>0</v>
      </c>
    </row>
    <row r="3853" spans="1:29" x14ac:dyDescent="0.25">
      <c r="A3853" s="1">
        <v>407201</v>
      </c>
      <c r="B3853">
        <v>3</v>
      </c>
      <c r="C3853" s="1" t="s">
        <v>3874</v>
      </c>
      <c r="D3853">
        <v>3</v>
      </c>
      <c r="E3853">
        <v>7</v>
      </c>
      <c r="F3853">
        <v>4</v>
      </c>
      <c r="G3853">
        <v>2</v>
      </c>
      <c r="H3853">
        <v>13</v>
      </c>
      <c r="I3853">
        <v>-1</v>
      </c>
      <c r="J3853">
        <v>4</v>
      </c>
      <c r="K3853">
        <v>-1</v>
      </c>
      <c r="L3853">
        <v>8</v>
      </c>
      <c r="M3853">
        <v>3</v>
      </c>
      <c r="N3853">
        <v>-1</v>
      </c>
      <c r="O3853">
        <v>-1</v>
      </c>
      <c r="P3853">
        <v>-1</v>
      </c>
      <c r="Q3853">
        <v>-1</v>
      </c>
      <c r="R3853">
        <v>-1</v>
      </c>
      <c r="S3853">
        <v>0</v>
      </c>
      <c r="T3853">
        <v>166.4</v>
      </c>
      <c r="U3853">
        <v>61.2</v>
      </c>
      <c r="V3853">
        <v>22.103000000000002</v>
      </c>
      <c r="W3853">
        <v>-1</v>
      </c>
      <c r="X3853">
        <v>1</v>
      </c>
      <c r="Y3853">
        <v>3</v>
      </c>
      <c r="Z3853">
        <f>IF(AND(MIN(data!D3853:'data'!K3853, data!M3853:'data'!Y3853)&gt;=0, IF(data!L3853&lt;0, FALSE, data!L3853&lt;=95),COUNTA(data!D3853:'data'!Y3853)=22), 1, 0)</f>
        <v>0</v>
      </c>
      <c r="AA3853">
        <f>IF(data!D3853=3, IF(COUNTIFS(data!A:A, data!A3853, data!G:G, "&lt;&gt;2")=0, 1, 0), 0)</f>
        <v>0</v>
      </c>
      <c r="AB3853">
        <f>IF(AND(data!G3853=2, COUNTIFS(data!A:A, data!A3853, data!G:G, 2) = data!D3853), 1, 0)</f>
        <v>0</v>
      </c>
      <c r="AC3853" t="str">
        <f>IF(AB3853=1, data!D3853, "0")</f>
        <v>0</v>
      </c>
    </row>
    <row r="3854" spans="1:29" x14ac:dyDescent="0.25">
      <c r="A3854" s="1">
        <v>407251</v>
      </c>
      <c r="B3854">
        <v>1</v>
      </c>
      <c r="C3854" s="1" t="s">
        <v>3875</v>
      </c>
      <c r="D3854">
        <v>3</v>
      </c>
      <c r="E3854">
        <v>7</v>
      </c>
      <c r="F3854">
        <v>4</v>
      </c>
      <c r="G3854">
        <v>2</v>
      </c>
      <c r="H3854">
        <v>41</v>
      </c>
      <c r="I3854">
        <v>1</v>
      </c>
      <c r="J3854">
        <v>4</v>
      </c>
      <c r="K3854">
        <v>3</v>
      </c>
      <c r="L3854">
        <v>14</v>
      </c>
      <c r="M3854">
        <v>1</v>
      </c>
      <c r="N3854">
        <v>1</v>
      </c>
      <c r="O3854">
        <v>5</v>
      </c>
      <c r="P3854">
        <v>1</v>
      </c>
      <c r="Q3854">
        <v>2.9000000000000001E-2</v>
      </c>
      <c r="R3854">
        <v>-1</v>
      </c>
      <c r="S3854">
        <v>0</v>
      </c>
      <c r="T3854">
        <v>158.69999999999999</v>
      </c>
      <c r="U3854">
        <v>92.5</v>
      </c>
      <c r="V3854">
        <v>36.726999999999997</v>
      </c>
      <c r="W3854">
        <v>0.96</v>
      </c>
      <c r="X3854">
        <v>2</v>
      </c>
      <c r="Y3854">
        <v>3</v>
      </c>
      <c r="Z3854">
        <f>IF(AND(MIN(data!D3854:'data'!K3854, data!M3854:'data'!Y3854)&gt;=0, IF(data!L3854&lt;0, FALSE, data!L3854&lt;=95),COUNTA(data!D3854:'data'!Y3854)=22), 1, 0)</f>
        <v>0</v>
      </c>
      <c r="AA3854">
        <f>IF(data!D3854=3, IF(COUNTIFS(data!A:A, data!A3854, data!G:G, "&lt;&gt;2")=0, 1, 0), 0)</f>
        <v>1</v>
      </c>
      <c r="AB3854">
        <f>IF(AND(data!G3854=2, COUNTIFS(data!A:A, data!A3854, data!G:G, 2) = data!D3854), 1, 0)</f>
        <v>1</v>
      </c>
      <c r="AC3854">
        <f>IF(AB3854=1, data!D3854, "0")</f>
        <v>3</v>
      </c>
    </row>
    <row r="3855" spans="1:29" x14ac:dyDescent="0.25">
      <c r="A3855" s="1">
        <v>407251</v>
      </c>
      <c r="B3855">
        <v>2</v>
      </c>
      <c r="C3855" s="1" t="s">
        <v>3876</v>
      </c>
      <c r="D3855">
        <v>3</v>
      </c>
      <c r="E3855">
        <v>7</v>
      </c>
      <c r="F3855">
        <v>4</v>
      </c>
      <c r="G3855">
        <v>2</v>
      </c>
      <c r="H3855">
        <v>23</v>
      </c>
      <c r="I3855">
        <v>1</v>
      </c>
      <c r="J3855">
        <v>7</v>
      </c>
      <c r="K3855">
        <v>4</v>
      </c>
      <c r="L3855">
        <v>14</v>
      </c>
      <c r="M3855">
        <v>2</v>
      </c>
      <c r="N3855">
        <v>1</v>
      </c>
      <c r="O3855">
        <v>5</v>
      </c>
      <c r="P3855">
        <v>1</v>
      </c>
      <c r="Q3855">
        <v>2.4500000000000002</v>
      </c>
      <c r="R3855">
        <v>0</v>
      </c>
      <c r="S3855">
        <v>1</v>
      </c>
      <c r="T3855">
        <v>170.1</v>
      </c>
      <c r="U3855">
        <v>80.099999999999994</v>
      </c>
      <c r="V3855">
        <v>27.684000000000001</v>
      </c>
      <c r="W3855">
        <v>0.82399999999999995</v>
      </c>
      <c r="X3855">
        <v>2</v>
      </c>
      <c r="Y3855">
        <v>1</v>
      </c>
      <c r="Z3855">
        <f>IF(AND(MIN(data!D3855:'data'!K3855, data!M3855:'data'!Y3855)&gt;=0, IF(data!L3855&lt;0, FALSE, data!L3855&lt;=95),COUNTA(data!D3855:'data'!Y3855)=22), 1, 0)</f>
        <v>1</v>
      </c>
      <c r="AA3855">
        <f>IF(data!D3855=3, IF(COUNTIFS(data!A:A, data!A3855, data!G:G, "&lt;&gt;2")=0, 1, 0), 0)</f>
        <v>1</v>
      </c>
      <c r="AB3855">
        <f>IF(AND(data!G3855=2, COUNTIFS(data!A:A, data!A3855, data!G:G, 2) = data!D3855), 1, 0)</f>
        <v>1</v>
      </c>
      <c r="AC3855">
        <f>IF(AB3855=1, data!D3855, "0")</f>
        <v>3</v>
      </c>
    </row>
    <row r="3856" spans="1:29" x14ac:dyDescent="0.25">
      <c r="A3856" s="1">
        <v>407251</v>
      </c>
      <c r="B3856">
        <v>3</v>
      </c>
      <c r="C3856" s="1" t="s">
        <v>3877</v>
      </c>
      <c r="D3856">
        <v>3</v>
      </c>
      <c r="E3856">
        <v>7</v>
      </c>
      <c r="F3856">
        <v>4</v>
      </c>
      <c r="G3856">
        <v>2</v>
      </c>
      <c r="H3856">
        <v>7</v>
      </c>
      <c r="I3856">
        <v>-1</v>
      </c>
      <c r="J3856">
        <v>4</v>
      </c>
      <c r="K3856">
        <v>-1</v>
      </c>
      <c r="L3856">
        <v>14</v>
      </c>
      <c r="M3856">
        <v>2</v>
      </c>
      <c r="N3856">
        <v>-1</v>
      </c>
      <c r="O3856">
        <v>-1</v>
      </c>
      <c r="P3856">
        <v>-1</v>
      </c>
      <c r="Q3856">
        <v>-1</v>
      </c>
      <c r="R3856">
        <v>-1</v>
      </c>
      <c r="S3856">
        <v>-2</v>
      </c>
      <c r="T3856">
        <v>126.7</v>
      </c>
      <c r="U3856">
        <v>27.1</v>
      </c>
      <c r="V3856">
        <v>16.882000000000001</v>
      </c>
      <c r="W3856">
        <v>-1</v>
      </c>
      <c r="X3856">
        <v>-2</v>
      </c>
      <c r="Y3856">
        <v>-2</v>
      </c>
      <c r="Z3856">
        <f>IF(AND(MIN(data!D3856:'data'!K3856, data!M3856:'data'!Y3856)&gt;=0, IF(data!L3856&lt;0, FALSE, data!L3856&lt;=95),COUNTA(data!D3856:'data'!Y3856)=22), 1, 0)</f>
        <v>0</v>
      </c>
      <c r="AA3856">
        <f>IF(data!D3856=3, IF(COUNTIFS(data!A:A, data!A3856, data!G:G, "&lt;&gt;2")=0, 1, 0), 0)</f>
        <v>1</v>
      </c>
      <c r="AB3856">
        <f>IF(AND(data!G3856=2, COUNTIFS(data!A:A, data!A3856, data!G:G, 2) = data!D3856), 1, 0)</f>
        <v>1</v>
      </c>
      <c r="AC3856">
        <f>IF(AB3856=1, data!D3856, "0")</f>
        <v>3</v>
      </c>
    </row>
    <row r="3857" spans="1:29" x14ac:dyDescent="0.25">
      <c r="A3857" s="1">
        <v>407351</v>
      </c>
      <c r="B3857">
        <v>1</v>
      </c>
      <c r="C3857" s="1" t="s">
        <v>3878</v>
      </c>
      <c r="D3857">
        <v>5</v>
      </c>
      <c r="E3857">
        <v>7</v>
      </c>
      <c r="F3857">
        <v>4</v>
      </c>
      <c r="G3857">
        <v>2</v>
      </c>
      <c r="H3857">
        <v>21</v>
      </c>
      <c r="I3857">
        <v>1</v>
      </c>
      <c r="J3857">
        <v>7</v>
      </c>
      <c r="K3857">
        <v>3</v>
      </c>
      <c r="L3857">
        <v>-1</v>
      </c>
      <c r="M3857">
        <v>1</v>
      </c>
      <c r="N3857">
        <v>2</v>
      </c>
      <c r="O3857">
        <v>5</v>
      </c>
      <c r="P3857">
        <v>2</v>
      </c>
      <c r="Q3857">
        <v>0</v>
      </c>
      <c r="R3857">
        <v>0</v>
      </c>
      <c r="S3857">
        <v>0</v>
      </c>
      <c r="T3857">
        <v>167.9</v>
      </c>
      <c r="U3857">
        <v>77.400000000000006</v>
      </c>
      <c r="V3857">
        <v>27.456</v>
      </c>
      <c r="W3857">
        <v>0.90200000000000002</v>
      </c>
      <c r="X3857">
        <v>1</v>
      </c>
      <c r="Y3857">
        <v>1</v>
      </c>
      <c r="Z3857">
        <f>IF(AND(MIN(data!D3857:'data'!K3857, data!M3857:'data'!Y3857)&gt;=0, IF(data!L3857&lt;0, FALSE, data!L3857&lt;=95),COUNTA(data!D3857:'data'!Y3857)=22), 1, 0)</f>
        <v>0</v>
      </c>
      <c r="AA3857">
        <f>IF(data!D3857=3, IF(COUNTIFS(data!A:A, data!A3857, data!G:G, "&lt;&gt;2")=0, 1, 0), 0)</f>
        <v>0</v>
      </c>
      <c r="AB3857">
        <f>IF(AND(data!G3857=2, COUNTIFS(data!A:A, data!A3857, data!G:G, 2) = data!D3857), 1, 0)</f>
        <v>0</v>
      </c>
      <c r="AC3857" t="str">
        <f>IF(AB3857=1, data!D3857, "0")</f>
        <v>0</v>
      </c>
    </row>
    <row r="3858" spans="1:29" x14ac:dyDescent="0.25">
      <c r="A3858" s="1">
        <v>407351</v>
      </c>
      <c r="B3858">
        <v>2</v>
      </c>
      <c r="C3858" s="1" t="s">
        <v>3879</v>
      </c>
      <c r="D3858">
        <v>5</v>
      </c>
      <c r="E3858">
        <v>7</v>
      </c>
      <c r="F3858">
        <v>4</v>
      </c>
      <c r="G3858">
        <v>2</v>
      </c>
      <c r="H3858">
        <v>44</v>
      </c>
      <c r="I3858">
        <v>2</v>
      </c>
      <c r="J3858">
        <v>7</v>
      </c>
      <c r="K3858">
        <v>4</v>
      </c>
      <c r="L3858">
        <v>-1</v>
      </c>
      <c r="M3858">
        <v>2</v>
      </c>
      <c r="N3858">
        <v>1</v>
      </c>
      <c r="O3858">
        <v>5</v>
      </c>
      <c r="P3858">
        <v>1</v>
      </c>
      <c r="Q3858">
        <v>0.11600000000000001</v>
      </c>
      <c r="R3858">
        <v>-1</v>
      </c>
      <c r="S3858">
        <v>0</v>
      </c>
      <c r="T3858">
        <v>157.69999999999999</v>
      </c>
      <c r="U3858">
        <v>75.3</v>
      </c>
      <c r="V3858">
        <v>30.277999999999999</v>
      </c>
      <c r="W3858">
        <v>0.91900000000000004</v>
      </c>
      <c r="X3858">
        <v>2</v>
      </c>
      <c r="Y3858">
        <v>1</v>
      </c>
      <c r="Z3858">
        <f>IF(AND(MIN(data!D3858:'data'!K3858, data!M3858:'data'!Y3858)&gt;=0, IF(data!L3858&lt;0, FALSE, data!L3858&lt;=95),COUNTA(data!D3858:'data'!Y3858)=22), 1, 0)</f>
        <v>0</v>
      </c>
      <c r="AA3858">
        <f>IF(data!D3858=3, IF(COUNTIFS(data!A:A, data!A3858, data!G:G, "&lt;&gt;2")=0, 1, 0), 0)</f>
        <v>0</v>
      </c>
      <c r="AB3858">
        <f>IF(AND(data!G3858=2, COUNTIFS(data!A:A, data!A3858, data!G:G, 2) = data!D3858), 1, 0)</f>
        <v>0</v>
      </c>
      <c r="AC3858" t="str">
        <f>IF(AB3858=1, data!D3858, "0")</f>
        <v>0</v>
      </c>
    </row>
    <row r="3859" spans="1:29" x14ac:dyDescent="0.25">
      <c r="A3859" s="1">
        <v>407351</v>
      </c>
      <c r="B3859">
        <v>3</v>
      </c>
      <c r="C3859" s="1" t="s">
        <v>3880</v>
      </c>
      <c r="D3859">
        <v>5</v>
      </c>
      <c r="E3859">
        <v>7</v>
      </c>
      <c r="F3859">
        <v>4</v>
      </c>
      <c r="G3859">
        <v>1</v>
      </c>
      <c r="H3859">
        <v>48</v>
      </c>
      <c r="I3859">
        <v>2</v>
      </c>
      <c r="J3859">
        <v>7</v>
      </c>
      <c r="K3859">
        <v>1</v>
      </c>
      <c r="L3859">
        <v>-1</v>
      </c>
      <c r="M3859">
        <v>1</v>
      </c>
      <c r="N3859">
        <v>2</v>
      </c>
      <c r="O3859">
        <v>5</v>
      </c>
      <c r="P3859">
        <v>1</v>
      </c>
      <c r="Q3859">
        <v>3</v>
      </c>
      <c r="R3859">
        <v>-1</v>
      </c>
      <c r="S3859">
        <v>0</v>
      </c>
      <c r="T3859">
        <v>163.5</v>
      </c>
      <c r="U3859">
        <v>80.099999999999994</v>
      </c>
      <c r="V3859">
        <v>29.963999999999999</v>
      </c>
      <c r="W3859">
        <v>0.996</v>
      </c>
      <c r="X3859">
        <v>-8</v>
      </c>
      <c r="Y3859">
        <v>3</v>
      </c>
      <c r="Z3859">
        <f>IF(AND(MIN(data!D3859:'data'!K3859, data!M3859:'data'!Y3859)&gt;=0, IF(data!L3859&lt;0, FALSE, data!L3859&lt;=95),COUNTA(data!D3859:'data'!Y3859)=22), 1, 0)</f>
        <v>0</v>
      </c>
      <c r="AA3859">
        <f>IF(data!D3859=3, IF(COUNTIFS(data!A:A, data!A3859, data!G:G, "&lt;&gt;2")=0, 1, 0), 0)</f>
        <v>0</v>
      </c>
      <c r="AB3859">
        <f>IF(AND(data!G3859=2, COUNTIFS(data!A:A, data!A3859, data!G:G, 2) = data!D3859), 1, 0)</f>
        <v>0</v>
      </c>
      <c r="AC3859" t="str">
        <f>IF(AB3859=1, data!D3859, "0")</f>
        <v>0</v>
      </c>
    </row>
    <row r="3860" spans="1:29" x14ac:dyDescent="0.25">
      <c r="A3860" s="1">
        <v>407351</v>
      </c>
      <c r="B3860">
        <v>4</v>
      </c>
      <c r="C3860" s="1" t="s">
        <v>3881</v>
      </c>
      <c r="D3860">
        <v>5</v>
      </c>
      <c r="E3860">
        <v>7</v>
      </c>
      <c r="F3860">
        <v>4</v>
      </c>
      <c r="G3860">
        <v>2</v>
      </c>
      <c r="H3860">
        <v>1</v>
      </c>
      <c r="I3860">
        <v>-1</v>
      </c>
      <c r="J3860">
        <v>7</v>
      </c>
      <c r="K3860">
        <v>-1</v>
      </c>
      <c r="L3860">
        <v>-1</v>
      </c>
      <c r="M3860">
        <v>1</v>
      </c>
      <c r="N3860">
        <v>-1</v>
      </c>
      <c r="O3860">
        <v>-1</v>
      </c>
      <c r="P3860">
        <v>-1</v>
      </c>
      <c r="Q3860">
        <v>-1</v>
      </c>
      <c r="R3860">
        <v>-1</v>
      </c>
      <c r="S3860">
        <v>-2</v>
      </c>
      <c r="T3860">
        <v>-1</v>
      </c>
      <c r="U3860">
        <v>9.1</v>
      </c>
      <c r="V3860">
        <v>-1</v>
      </c>
      <c r="W3860">
        <v>-1</v>
      </c>
      <c r="X3860">
        <v>-2</v>
      </c>
      <c r="Y3860">
        <v>-2</v>
      </c>
      <c r="Z3860">
        <f>IF(AND(MIN(data!D3860:'data'!K3860, data!M3860:'data'!Y3860)&gt;=0, IF(data!L3860&lt;0, FALSE, data!L3860&lt;=95),COUNTA(data!D3860:'data'!Y3860)=22), 1, 0)</f>
        <v>0</v>
      </c>
      <c r="AA3860">
        <f>IF(data!D3860=3, IF(COUNTIFS(data!A:A, data!A3860, data!G:G, "&lt;&gt;2")=0, 1, 0), 0)</f>
        <v>0</v>
      </c>
      <c r="AB3860">
        <f>IF(AND(data!G3860=2, COUNTIFS(data!A:A, data!A3860, data!G:G, 2) = data!D3860), 1, 0)</f>
        <v>0</v>
      </c>
      <c r="AC3860" t="str">
        <f>IF(AB3860=1, data!D3860, "0")</f>
        <v>0</v>
      </c>
    </row>
    <row r="3861" spans="1:29" x14ac:dyDescent="0.25">
      <c r="A3861" s="1">
        <v>407351</v>
      </c>
      <c r="B3861">
        <v>5</v>
      </c>
      <c r="C3861" s="1" t="s">
        <v>3882</v>
      </c>
      <c r="D3861">
        <v>5</v>
      </c>
      <c r="E3861">
        <v>7</v>
      </c>
      <c r="F3861">
        <v>4</v>
      </c>
      <c r="G3861">
        <v>1</v>
      </c>
      <c r="H3861">
        <v>20</v>
      </c>
      <c r="I3861">
        <v>1</v>
      </c>
      <c r="J3861">
        <v>7</v>
      </c>
      <c r="K3861">
        <v>2</v>
      </c>
      <c r="L3861">
        <v>-1</v>
      </c>
      <c r="M3861">
        <v>1</v>
      </c>
      <c r="N3861">
        <v>4</v>
      </c>
      <c r="O3861">
        <v>1</v>
      </c>
      <c r="P3861">
        <v>1</v>
      </c>
      <c r="Q3861">
        <v>46.558</v>
      </c>
      <c r="R3861">
        <v>4</v>
      </c>
      <c r="S3861">
        <v>4</v>
      </c>
      <c r="T3861">
        <v>175.7</v>
      </c>
      <c r="U3861">
        <v>66.900000000000006</v>
      </c>
      <c r="V3861">
        <v>21.670999999999999</v>
      </c>
      <c r="W3861">
        <v>0.78800000000000003</v>
      </c>
      <c r="X3861">
        <v>1</v>
      </c>
      <c r="Y3861">
        <v>2</v>
      </c>
      <c r="Z3861">
        <f>IF(AND(MIN(data!D3861:'data'!K3861, data!M3861:'data'!Y3861)&gt;=0, IF(data!L3861&lt;0, FALSE, data!L3861&lt;=95),COUNTA(data!D3861:'data'!Y3861)=22), 1, 0)</f>
        <v>0</v>
      </c>
      <c r="AA3861">
        <f>IF(data!D3861=3, IF(COUNTIFS(data!A:A, data!A3861, data!G:G, "&lt;&gt;2")=0, 1, 0), 0)</f>
        <v>0</v>
      </c>
      <c r="AB3861">
        <f>IF(AND(data!G3861=2, COUNTIFS(data!A:A, data!A3861, data!G:G, 2) = data!D3861), 1, 0)</f>
        <v>0</v>
      </c>
      <c r="AC3861" t="str">
        <f>IF(AB3861=1, data!D3861, "0")</f>
        <v>0</v>
      </c>
    </row>
    <row r="3862" spans="1:29" x14ac:dyDescent="0.25">
      <c r="A3862" s="1">
        <v>407371</v>
      </c>
      <c r="B3862">
        <v>1</v>
      </c>
      <c r="C3862" s="1" t="s">
        <v>3883</v>
      </c>
      <c r="D3862">
        <v>1</v>
      </c>
      <c r="E3862">
        <v>7</v>
      </c>
      <c r="F3862">
        <v>4</v>
      </c>
      <c r="G3862">
        <v>1</v>
      </c>
      <c r="H3862">
        <v>29</v>
      </c>
      <c r="I3862">
        <v>1</v>
      </c>
      <c r="J3862">
        <v>7</v>
      </c>
      <c r="K3862">
        <v>4</v>
      </c>
      <c r="L3862">
        <v>4</v>
      </c>
      <c r="M3862">
        <v>1</v>
      </c>
      <c r="N3862">
        <v>4</v>
      </c>
      <c r="O3862">
        <v>1</v>
      </c>
      <c r="P3862">
        <v>2</v>
      </c>
      <c r="Q3862">
        <v>0</v>
      </c>
      <c r="R3862">
        <v>-1</v>
      </c>
      <c r="S3862">
        <v>5</v>
      </c>
      <c r="T3862">
        <v>167.9</v>
      </c>
      <c r="U3862">
        <v>54.1</v>
      </c>
      <c r="V3862">
        <v>19.190999999999999</v>
      </c>
      <c r="W3862">
        <v>-1</v>
      </c>
      <c r="X3862">
        <v>3</v>
      </c>
      <c r="Y3862">
        <v>2</v>
      </c>
      <c r="Z3862">
        <f>IF(AND(MIN(data!D3862:'data'!K3862, data!M3862:'data'!Y3862)&gt;=0, IF(data!L3862&lt;0, FALSE, data!L3862&lt;=95),COUNTA(data!D3862:'data'!Y3862)=22), 1, 0)</f>
        <v>0</v>
      </c>
      <c r="AA3862">
        <f>IF(data!D3862=3, IF(COUNTIFS(data!A:A, data!A3862, data!G:G, "&lt;&gt;2")=0, 1, 0), 0)</f>
        <v>0</v>
      </c>
      <c r="AB3862">
        <f>IF(AND(data!G3862=2, COUNTIFS(data!A:A, data!A3862, data!G:G, 2) = data!D3862), 1, 0)</f>
        <v>0</v>
      </c>
      <c r="AC3862" t="str">
        <f>IF(AB3862=1, data!D3862, "0")</f>
        <v>0</v>
      </c>
    </row>
    <row r="3863" spans="1:29" x14ac:dyDescent="0.25">
      <c r="A3863" s="1">
        <v>408051</v>
      </c>
      <c r="B3863">
        <v>1</v>
      </c>
      <c r="C3863" s="1" t="s">
        <v>3884</v>
      </c>
      <c r="D3863">
        <v>1</v>
      </c>
      <c r="E3863">
        <v>2</v>
      </c>
      <c r="F3863">
        <v>14</v>
      </c>
      <c r="G3863">
        <v>1</v>
      </c>
      <c r="H3863">
        <v>43</v>
      </c>
      <c r="I3863">
        <v>1</v>
      </c>
      <c r="J3863">
        <v>1</v>
      </c>
      <c r="K3863">
        <v>7</v>
      </c>
      <c r="L3863">
        <v>9</v>
      </c>
      <c r="M3863">
        <v>2</v>
      </c>
      <c r="N3863">
        <v>1</v>
      </c>
      <c r="O3863">
        <v>5</v>
      </c>
      <c r="P3863">
        <v>1</v>
      </c>
      <c r="Q3863">
        <v>28.375</v>
      </c>
      <c r="R3863">
        <v>-1</v>
      </c>
      <c r="S3863">
        <v>0</v>
      </c>
      <c r="T3863">
        <v>176.1</v>
      </c>
      <c r="U3863">
        <v>88.1</v>
      </c>
      <c r="V3863">
        <v>28.408999999999999</v>
      </c>
      <c r="W3863">
        <v>0.96599999999999997</v>
      </c>
      <c r="X3863">
        <v>2</v>
      </c>
      <c r="Y3863">
        <v>3</v>
      </c>
      <c r="Z3863">
        <f>IF(AND(MIN(data!D3863:'data'!K3863, data!M3863:'data'!Y3863)&gt;=0, IF(data!L3863&lt;0, FALSE, data!L3863&lt;=95),COUNTA(data!D3863:'data'!Y3863)=22), 1, 0)</f>
        <v>0</v>
      </c>
      <c r="AA3863">
        <f>IF(data!D3863=3, IF(COUNTIFS(data!A:A, data!A3863, data!G:G, "&lt;&gt;2")=0, 1, 0), 0)</f>
        <v>0</v>
      </c>
      <c r="AB3863">
        <f>IF(AND(data!G3863=2, COUNTIFS(data!A:A, data!A3863, data!G:G, 2) = data!D3863), 1, 0)</f>
        <v>0</v>
      </c>
      <c r="AC3863" t="str">
        <f>IF(AB3863=1, data!D3863, "0")</f>
        <v>0</v>
      </c>
    </row>
    <row r="3864" spans="1:29" x14ac:dyDescent="0.25">
      <c r="A3864" s="1">
        <v>408151</v>
      </c>
      <c r="B3864">
        <v>1</v>
      </c>
      <c r="C3864" s="1" t="s">
        <v>3885</v>
      </c>
      <c r="D3864">
        <v>2</v>
      </c>
      <c r="E3864">
        <v>2</v>
      </c>
      <c r="F3864">
        <v>14</v>
      </c>
      <c r="G3864">
        <v>2</v>
      </c>
      <c r="H3864">
        <v>31</v>
      </c>
      <c r="I3864">
        <v>4</v>
      </c>
      <c r="J3864">
        <v>1</v>
      </c>
      <c r="K3864">
        <v>2</v>
      </c>
      <c r="L3864">
        <v>8</v>
      </c>
      <c r="M3864">
        <v>1</v>
      </c>
      <c r="N3864">
        <v>1</v>
      </c>
      <c r="O3864">
        <v>5</v>
      </c>
      <c r="P3864">
        <v>1</v>
      </c>
      <c r="Q3864">
        <v>10.875</v>
      </c>
      <c r="R3864">
        <v>-1</v>
      </c>
      <c r="S3864">
        <v>0</v>
      </c>
      <c r="T3864">
        <v>169.2</v>
      </c>
      <c r="U3864">
        <v>53.8</v>
      </c>
      <c r="V3864">
        <v>18.792000000000002</v>
      </c>
      <c r="W3864">
        <v>-1</v>
      </c>
      <c r="X3864">
        <v>1</v>
      </c>
      <c r="Y3864">
        <v>3</v>
      </c>
      <c r="Z3864">
        <f>IF(AND(MIN(data!D3864:'data'!K3864, data!M3864:'data'!Y3864)&gt;=0, IF(data!L3864&lt;0, FALSE, data!L3864&lt;=95),COUNTA(data!D3864:'data'!Y3864)=22), 1, 0)</f>
        <v>0</v>
      </c>
      <c r="AA3864">
        <f>IF(data!D3864=3, IF(COUNTIFS(data!A:A, data!A3864, data!G:G, "&lt;&gt;2")=0, 1, 0), 0)</f>
        <v>0</v>
      </c>
      <c r="AB3864">
        <f>IF(AND(data!G3864=2, COUNTIFS(data!A:A, data!A3864, data!G:G, 2) = data!D3864), 1, 0)</f>
        <v>1</v>
      </c>
      <c r="AC3864">
        <f>IF(AB3864=1, data!D3864, "0")</f>
        <v>2</v>
      </c>
    </row>
    <row r="3865" spans="1:29" x14ac:dyDescent="0.25">
      <c r="A3865" s="1">
        <v>408151</v>
      </c>
      <c r="B3865">
        <v>2</v>
      </c>
      <c r="C3865" s="1" t="s">
        <v>3886</v>
      </c>
      <c r="D3865">
        <v>2</v>
      </c>
      <c r="E3865">
        <v>2</v>
      </c>
      <c r="F3865">
        <v>14</v>
      </c>
      <c r="G3865">
        <v>2</v>
      </c>
      <c r="H3865">
        <v>11</v>
      </c>
      <c r="I3865">
        <v>-1</v>
      </c>
      <c r="J3865">
        <v>1</v>
      </c>
      <c r="K3865">
        <v>-1</v>
      </c>
      <c r="L3865">
        <v>8</v>
      </c>
      <c r="M3865">
        <v>1</v>
      </c>
      <c r="N3865">
        <v>-1</v>
      </c>
      <c r="O3865">
        <v>-1</v>
      </c>
      <c r="P3865">
        <v>-1</v>
      </c>
      <c r="Q3865">
        <v>-1</v>
      </c>
      <c r="R3865">
        <v>-1</v>
      </c>
      <c r="S3865">
        <v>-2</v>
      </c>
      <c r="T3865">
        <v>152.6</v>
      </c>
      <c r="U3865">
        <v>49.7</v>
      </c>
      <c r="V3865">
        <v>21.343</v>
      </c>
      <c r="W3865">
        <v>-1</v>
      </c>
      <c r="X3865">
        <v>1</v>
      </c>
      <c r="Y3865">
        <v>1</v>
      </c>
      <c r="Z3865">
        <f>IF(AND(MIN(data!D3865:'data'!K3865, data!M3865:'data'!Y3865)&gt;=0, IF(data!L3865&lt;0, FALSE, data!L3865&lt;=95),COUNTA(data!D3865:'data'!Y3865)=22), 1, 0)</f>
        <v>0</v>
      </c>
      <c r="AA3865">
        <f>IF(data!D3865=3, IF(COUNTIFS(data!A:A, data!A3865, data!G:G, "&lt;&gt;2")=0, 1, 0), 0)</f>
        <v>0</v>
      </c>
      <c r="AB3865">
        <f>IF(AND(data!G3865=2, COUNTIFS(data!A:A, data!A3865, data!G:G, 2) = data!D3865), 1, 0)</f>
        <v>1</v>
      </c>
      <c r="AC3865">
        <f>IF(AB3865=1, data!D3865, "0")</f>
        <v>2</v>
      </c>
    </row>
    <row r="3866" spans="1:29" x14ac:dyDescent="0.25">
      <c r="A3866" s="1">
        <v>408201</v>
      </c>
      <c r="B3866">
        <v>1</v>
      </c>
      <c r="C3866" s="1" t="s">
        <v>3887</v>
      </c>
      <c r="D3866">
        <v>2</v>
      </c>
      <c r="E3866">
        <v>2</v>
      </c>
      <c r="F3866">
        <v>14</v>
      </c>
      <c r="G3866">
        <v>2</v>
      </c>
      <c r="H3866">
        <v>25</v>
      </c>
      <c r="I3866">
        <v>2</v>
      </c>
      <c r="J3866">
        <v>1</v>
      </c>
      <c r="K3866">
        <v>3</v>
      </c>
      <c r="L3866">
        <v>8</v>
      </c>
      <c r="M3866">
        <v>2</v>
      </c>
      <c r="N3866">
        <v>1</v>
      </c>
      <c r="O3866">
        <v>5</v>
      </c>
      <c r="P3866">
        <v>1</v>
      </c>
      <c r="Q3866">
        <v>7</v>
      </c>
      <c r="R3866">
        <v>-1</v>
      </c>
      <c r="S3866">
        <v>0</v>
      </c>
      <c r="T3866">
        <v>162.4</v>
      </c>
      <c r="U3866">
        <v>65.2</v>
      </c>
      <c r="V3866">
        <v>24.722000000000001</v>
      </c>
      <c r="W3866">
        <v>-1</v>
      </c>
      <c r="X3866">
        <v>2</v>
      </c>
      <c r="Y3866">
        <v>1</v>
      </c>
      <c r="Z3866">
        <f>IF(AND(MIN(data!D3866:'data'!K3866, data!M3866:'data'!Y3866)&gt;=0, IF(data!L3866&lt;0, FALSE, data!L3866&lt;=95),COUNTA(data!D3866:'data'!Y3866)=22), 1, 0)</f>
        <v>0</v>
      </c>
      <c r="AA3866">
        <f>IF(data!D3866=3, IF(COUNTIFS(data!A:A, data!A3866, data!G:G, "&lt;&gt;2")=0, 1, 0), 0)</f>
        <v>0</v>
      </c>
      <c r="AB3866">
        <f>IF(AND(data!G3866=2, COUNTIFS(data!A:A, data!A3866, data!G:G, 2) = data!D3866), 1, 0)</f>
        <v>0</v>
      </c>
      <c r="AC3866" t="str">
        <f>IF(AB3866=1, data!D3866, "0")</f>
        <v>0</v>
      </c>
    </row>
    <row r="3867" spans="1:29" x14ac:dyDescent="0.25">
      <c r="A3867" s="1">
        <v>408201</v>
      </c>
      <c r="B3867">
        <v>2</v>
      </c>
      <c r="C3867" s="1" t="s">
        <v>3888</v>
      </c>
      <c r="D3867">
        <v>2</v>
      </c>
      <c r="E3867">
        <v>2</v>
      </c>
      <c r="F3867">
        <v>14</v>
      </c>
      <c r="G3867">
        <v>1</v>
      </c>
      <c r="H3867">
        <v>34</v>
      </c>
      <c r="I3867">
        <v>2</v>
      </c>
      <c r="J3867">
        <v>1</v>
      </c>
      <c r="K3867">
        <v>3</v>
      </c>
      <c r="L3867">
        <v>8</v>
      </c>
      <c r="M3867">
        <v>1</v>
      </c>
      <c r="N3867">
        <v>1</v>
      </c>
      <c r="O3867">
        <v>5</v>
      </c>
      <c r="P3867">
        <v>1</v>
      </c>
      <c r="Q3867">
        <v>45</v>
      </c>
      <c r="R3867">
        <v>-1</v>
      </c>
      <c r="S3867">
        <v>1</v>
      </c>
      <c r="T3867">
        <v>178</v>
      </c>
      <c r="U3867">
        <v>96.4</v>
      </c>
      <c r="V3867">
        <v>30.425000000000001</v>
      </c>
      <c r="W3867">
        <v>-1</v>
      </c>
      <c r="X3867">
        <v>2</v>
      </c>
      <c r="Y3867">
        <v>1</v>
      </c>
      <c r="Z3867">
        <f>IF(AND(MIN(data!D3867:'data'!K3867, data!M3867:'data'!Y3867)&gt;=0, IF(data!L3867&lt;0, FALSE, data!L3867&lt;=95),COUNTA(data!D3867:'data'!Y3867)=22), 1, 0)</f>
        <v>0</v>
      </c>
      <c r="AA3867">
        <f>IF(data!D3867=3, IF(COUNTIFS(data!A:A, data!A3867, data!G:G, "&lt;&gt;2")=0, 1, 0), 0)</f>
        <v>0</v>
      </c>
      <c r="AB3867">
        <f>IF(AND(data!G3867=2, COUNTIFS(data!A:A, data!A3867, data!G:G, 2) = data!D3867), 1, 0)</f>
        <v>0</v>
      </c>
      <c r="AC3867" t="str">
        <f>IF(AB3867=1, data!D3867, "0")</f>
        <v>0</v>
      </c>
    </row>
    <row r="3868" spans="1:29" x14ac:dyDescent="0.25">
      <c r="A3868" s="1">
        <v>408251</v>
      </c>
      <c r="B3868">
        <v>1</v>
      </c>
      <c r="C3868" s="1" t="s">
        <v>3889</v>
      </c>
      <c r="D3868">
        <v>4</v>
      </c>
      <c r="E3868">
        <v>2</v>
      </c>
      <c r="F3868">
        <v>14</v>
      </c>
      <c r="G3868">
        <v>1</v>
      </c>
      <c r="H3868">
        <v>28</v>
      </c>
      <c r="I3868">
        <v>6</v>
      </c>
      <c r="J3868">
        <v>1</v>
      </c>
      <c r="K3868">
        <v>3</v>
      </c>
      <c r="L3868">
        <v>10</v>
      </c>
      <c r="M3868">
        <v>1</v>
      </c>
      <c r="N3868">
        <v>3</v>
      </c>
      <c r="O3868">
        <v>5</v>
      </c>
      <c r="P3868">
        <v>1</v>
      </c>
      <c r="Q3868">
        <v>3</v>
      </c>
      <c r="R3868">
        <v>-1</v>
      </c>
      <c r="S3868">
        <v>0</v>
      </c>
      <c r="T3868">
        <v>162.19999999999999</v>
      </c>
      <c r="U3868">
        <v>68.900000000000006</v>
      </c>
      <c r="V3868">
        <v>26.189</v>
      </c>
      <c r="W3868">
        <v>0.86</v>
      </c>
      <c r="X3868">
        <v>1</v>
      </c>
      <c r="Y3868">
        <v>3</v>
      </c>
      <c r="Z3868">
        <f>IF(AND(MIN(data!D3868:'data'!K3868, data!M3868:'data'!Y3868)&gt;=0, IF(data!L3868&lt;0, FALSE, data!L3868&lt;=95),COUNTA(data!D3868:'data'!Y3868)=22), 1, 0)</f>
        <v>0</v>
      </c>
      <c r="AA3868">
        <f>IF(data!D3868=3, IF(COUNTIFS(data!A:A, data!A3868, data!G:G, "&lt;&gt;2")=0, 1, 0), 0)</f>
        <v>0</v>
      </c>
      <c r="AB3868">
        <f>IF(AND(data!G3868=2, COUNTIFS(data!A:A, data!A3868, data!G:G, 2) = data!D3868), 1, 0)</f>
        <v>0</v>
      </c>
      <c r="AC3868" t="str">
        <f>IF(AB3868=1, data!D3868, "0")</f>
        <v>0</v>
      </c>
    </row>
    <row r="3869" spans="1:29" x14ac:dyDescent="0.25">
      <c r="A3869" s="1">
        <v>408251</v>
      </c>
      <c r="B3869">
        <v>2</v>
      </c>
      <c r="C3869" s="1" t="s">
        <v>3890</v>
      </c>
      <c r="D3869">
        <v>4</v>
      </c>
      <c r="E3869">
        <v>2</v>
      </c>
      <c r="F3869">
        <v>14</v>
      </c>
      <c r="G3869">
        <v>2</v>
      </c>
      <c r="H3869">
        <v>26</v>
      </c>
      <c r="I3869">
        <v>6</v>
      </c>
      <c r="J3869">
        <v>1</v>
      </c>
      <c r="K3869">
        <v>4</v>
      </c>
      <c r="L3869">
        <v>10</v>
      </c>
      <c r="M3869">
        <v>1</v>
      </c>
      <c r="N3869">
        <v>4</v>
      </c>
      <c r="O3869">
        <v>2</v>
      </c>
      <c r="P3869">
        <v>2</v>
      </c>
      <c r="Q3869">
        <v>5.8000000000000003E-2</v>
      </c>
      <c r="R3869">
        <v>-1</v>
      </c>
      <c r="S3869">
        <v>0</v>
      </c>
      <c r="T3869">
        <v>171.4</v>
      </c>
      <c r="U3869">
        <v>74.5</v>
      </c>
      <c r="V3869">
        <v>25.359000000000002</v>
      </c>
      <c r="W3869">
        <v>0.79700000000000004</v>
      </c>
      <c r="X3869">
        <v>1</v>
      </c>
      <c r="Y3869">
        <v>3</v>
      </c>
      <c r="Z3869">
        <f>IF(AND(MIN(data!D3869:'data'!K3869, data!M3869:'data'!Y3869)&gt;=0, IF(data!L3869&lt;0, FALSE, data!L3869&lt;=95),COUNTA(data!D3869:'data'!Y3869)=22), 1, 0)</f>
        <v>0</v>
      </c>
      <c r="AA3869">
        <f>IF(data!D3869=3, IF(COUNTIFS(data!A:A, data!A3869, data!G:G, "&lt;&gt;2")=0, 1, 0), 0)</f>
        <v>0</v>
      </c>
      <c r="AB3869">
        <f>IF(AND(data!G3869=2, COUNTIFS(data!A:A, data!A3869, data!G:G, 2) = data!D3869), 1, 0)</f>
        <v>0</v>
      </c>
      <c r="AC3869" t="str">
        <f>IF(AB3869=1, data!D3869, "0")</f>
        <v>0</v>
      </c>
    </row>
    <row r="3870" spans="1:29" x14ac:dyDescent="0.25">
      <c r="A3870" s="1">
        <v>408251</v>
      </c>
      <c r="B3870">
        <v>3</v>
      </c>
      <c r="C3870" s="1" t="s">
        <v>3891</v>
      </c>
      <c r="D3870">
        <v>4</v>
      </c>
      <c r="E3870">
        <v>2</v>
      </c>
      <c r="F3870">
        <v>14</v>
      </c>
      <c r="G3870">
        <v>2</v>
      </c>
      <c r="H3870">
        <v>9</v>
      </c>
      <c r="I3870">
        <v>-1</v>
      </c>
      <c r="J3870">
        <v>1</v>
      </c>
      <c r="K3870">
        <v>-1</v>
      </c>
      <c r="L3870">
        <v>10</v>
      </c>
      <c r="M3870">
        <v>1</v>
      </c>
      <c r="N3870">
        <v>-1</v>
      </c>
      <c r="O3870">
        <v>-1</v>
      </c>
      <c r="P3870">
        <v>-1</v>
      </c>
      <c r="Q3870">
        <v>-1</v>
      </c>
      <c r="R3870">
        <v>-1</v>
      </c>
      <c r="S3870">
        <v>-2</v>
      </c>
      <c r="T3870">
        <v>141.4</v>
      </c>
      <c r="U3870">
        <v>34.200000000000003</v>
      </c>
      <c r="V3870">
        <v>17.105</v>
      </c>
      <c r="W3870">
        <v>-1</v>
      </c>
      <c r="X3870">
        <v>1</v>
      </c>
      <c r="Y3870">
        <v>3</v>
      </c>
      <c r="Z3870">
        <f>IF(AND(MIN(data!D3870:'data'!K3870, data!M3870:'data'!Y3870)&gt;=0, IF(data!L3870&lt;0, FALSE, data!L3870&lt;=95),COUNTA(data!D3870:'data'!Y3870)=22), 1, 0)</f>
        <v>0</v>
      </c>
      <c r="AA3870">
        <f>IF(data!D3870=3, IF(COUNTIFS(data!A:A, data!A3870, data!G:G, "&lt;&gt;2")=0, 1, 0), 0)</f>
        <v>0</v>
      </c>
      <c r="AB3870">
        <f>IF(AND(data!G3870=2, COUNTIFS(data!A:A, data!A3870, data!G:G, 2) = data!D3870), 1, 0)</f>
        <v>0</v>
      </c>
      <c r="AC3870" t="str">
        <f>IF(AB3870=1, data!D3870, "0")</f>
        <v>0</v>
      </c>
    </row>
    <row r="3871" spans="1:29" x14ac:dyDescent="0.25">
      <c r="A3871" s="1">
        <v>408251</v>
      </c>
      <c r="B3871">
        <v>4</v>
      </c>
      <c r="C3871" s="1" t="s">
        <v>3892</v>
      </c>
      <c r="D3871">
        <v>4</v>
      </c>
      <c r="E3871">
        <v>2</v>
      </c>
      <c r="F3871">
        <v>14</v>
      </c>
      <c r="G3871">
        <v>1</v>
      </c>
      <c r="H3871">
        <v>1</v>
      </c>
      <c r="I3871">
        <v>-1</v>
      </c>
      <c r="J3871">
        <v>1</v>
      </c>
      <c r="K3871">
        <v>-1</v>
      </c>
      <c r="L3871">
        <v>10</v>
      </c>
      <c r="M3871">
        <v>1</v>
      </c>
      <c r="N3871">
        <v>-1</v>
      </c>
      <c r="O3871">
        <v>-1</v>
      </c>
      <c r="P3871">
        <v>-1</v>
      </c>
      <c r="Q3871">
        <v>-1</v>
      </c>
      <c r="R3871">
        <v>-1</v>
      </c>
      <c r="S3871">
        <v>-2</v>
      </c>
      <c r="T3871">
        <v>-1</v>
      </c>
      <c r="U3871">
        <v>12.4</v>
      </c>
      <c r="V3871">
        <v>-1</v>
      </c>
      <c r="W3871">
        <v>-1</v>
      </c>
      <c r="X3871">
        <v>-2</v>
      </c>
      <c r="Y3871">
        <v>-2</v>
      </c>
      <c r="Z3871">
        <f>IF(AND(MIN(data!D3871:'data'!K3871, data!M3871:'data'!Y3871)&gt;=0, IF(data!L3871&lt;0, FALSE, data!L3871&lt;=95),COUNTA(data!D3871:'data'!Y3871)=22), 1, 0)</f>
        <v>0</v>
      </c>
      <c r="AA3871">
        <f>IF(data!D3871=3, IF(COUNTIFS(data!A:A, data!A3871, data!G:G, "&lt;&gt;2")=0, 1, 0), 0)</f>
        <v>0</v>
      </c>
      <c r="AB3871">
        <f>IF(AND(data!G3871=2, COUNTIFS(data!A:A, data!A3871, data!G:G, 2) = data!D3871), 1, 0)</f>
        <v>0</v>
      </c>
      <c r="AC3871" t="str">
        <f>IF(AB3871=1, data!D3871, "0")</f>
        <v>0</v>
      </c>
    </row>
    <row r="3872" spans="1:29" x14ac:dyDescent="0.25">
      <c r="A3872" s="1">
        <v>408271</v>
      </c>
      <c r="B3872">
        <v>1</v>
      </c>
      <c r="C3872" s="1" t="s">
        <v>3893</v>
      </c>
      <c r="D3872">
        <v>2</v>
      </c>
      <c r="E3872">
        <v>2</v>
      </c>
      <c r="F3872">
        <v>14</v>
      </c>
      <c r="G3872">
        <v>2</v>
      </c>
      <c r="H3872">
        <v>58</v>
      </c>
      <c r="I3872">
        <v>2</v>
      </c>
      <c r="J3872">
        <v>1</v>
      </c>
      <c r="K3872">
        <v>7</v>
      </c>
      <c r="L3872">
        <v>6</v>
      </c>
      <c r="M3872">
        <v>3</v>
      </c>
      <c r="N3872">
        <v>4</v>
      </c>
      <c r="O3872">
        <v>3</v>
      </c>
      <c r="P3872">
        <v>2</v>
      </c>
      <c r="Q3872">
        <v>0</v>
      </c>
      <c r="R3872">
        <v>-1</v>
      </c>
      <c r="S3872">
        <v>2</v>
      </c>
      <c r="T3872">
        <v>162.80000000000001</v>
      </c>
      <c r="U3872">
        <v>65.8</v>
      </c>
      <c r="V3872">
        <v>24.827000000000002</v>
      </c>
      <c r="W3872">
        <v>-1</v>
      </c>
      <c r="X3872">
        <v>-8</v>
      </c>
      <c r="Y3872">
        <v>1</v>
      </c>
      <c r="Z3872">
        <f>IF(AND(MIN(data!D3872:'data'!K3872, data!M3872:'data'!Y3872)&gt;=0, IF(data!L3872&lt;0, FALSE, data!L3872&lt;=95),COUNTA(data!D3872:'data'!Y3872)=22), 1, 0)</f>
        <v>0</v>
      </c>
      <c r="AA3872">
        <f>IF(data!D3872=3, IF(COUNTIFS(data!A:A, data!A3872, data!G:G, "&lt;&gt;2")=0, 1, 0), 0)</f>
        <v>0</v>
      </c>
      <c r="AB3872">
        <f>IF(AND(data!G3872=2, COUNTIFS(data!A:A, data!A3872, data!G:G, 2) = data!D3872), 1, 0)</f>
        <v>0</v>
      </c>
      <c r="AC3872" t="str">
        <f>IF(AB3872=1, data!D3872, "0")</f>
        <v>0</v>
      </c>
    </row>
    <row r="3873" spans="1:29" x14ac:dyDescent="0.25">
      <c r="A3873" s="1">
        <v>408271</v>
      </c>
      <c r="B3873">
        <v>2</v>
      </c>
      <c r="C3873" s="1" t="s">
        <v>3894</v>
      </c>
      <c r="D3873">
        <v>2</v>
      </c>
      <c r="E3873">
        <v>2</v>
      </c>
      <c r="F3873">
        <v>14</v>
      </c>
      <c r="G3873">
        <v>1</v>
      </c>
      <c r="H3873">
        <v>61</v>
      </c>
      <c r="I3873">
        <v>2</v>
      </c>
      <c r="J3873">
        <v>1</v>
      </c>
      <c r="K3873">
        <v>7</v>
      </c>
      <c r="L3873">
        <v>6</v>
      </c>
      <c r="M3873">
        <v>3</v>
      </c>
      <c r="N3873">
        <v>4</v>
      </c>
      <c r="O3873">
        <v>3</v>
      </c>
      <c r="P3873">
        <v>2</v>
      </c>
      <c r="Q3873">
        <v>0</v>
      </c>
      <c r="R3873">
        <v>-1</v>
      </c>
      <c r="S3873">
        <v>9</v>
      </c>
      <c r="T3873">
        <v>169.4</v>
      </c>
      <c r="U3873">
        <v>64.7</v>
      </c>
      <c r="V3873">
        <v>22.545999999999999</v>
      </c>
      <c r="W3873">
        <v>-1</v>
      </c>
      <c r="X3873">
        <v>1</v>
      </c>
      <c r="Y3873">
        <v>3</v>
      </c>
      <c r="Z3873">
        <f>IF(AND(MIN(data!D3873:'data'!K3873, data!M3873:'data'!Y3873)&gt;=0, IF(data!L3873&lt;0, FALSE, data!L3873&lt;=95),COUNTA(data!D3873:'data'!Y3873)=22), 1, 0)</f>
        <v>0</v>
      </c>
      <c r="AA3873">
        <f>IF(data!D3873=3, IF(COUNTIFS(data!A:A, data!A3873, data!G:G, "&lt;&gt;2")=0, 1, 0), 0)</f>
        <v>0</v>
      </c>
      <c r="AB3873">
        <f>IF(AND(data!G3873=2, COUNTIFS(data!A:A, data!A3873, data!G:G, 2) = data!D3873), 1, 0)</f>
        <v>0</v>
      </c>
      <c r="AC3873" t="str">
        <f>IF(AB3873=1, data!D3873, "0")</f>
        <v>0</v>
      </c>
    </row>
    <row r="3874" spans="1:29" x14ac:dyDescent="0.25">
      <c r="A3874" s="1">
        <v>408371</v>
      </c>
      <c r="B3874">
        <v>1</v>
      </c>
      <c r="C3874" s="1" t="s">
        <v>3895</v>
      </c>
      <c r="D3874">
        <v>3</v>
      </c>
      <c r="E3874">
        <v>2</v>
      </c>
      <c r="F3874">
        <v>14</v>
      </c>
      <c r="G3874">
        <v>2</v>
      </c>
      <c r="H3874">
        <v>38</v>
      </c>
      <c r="I3874">
        <v>2</v>
      </c>
      <c r="J3874">
        <v>1</v>
      </c>
      <c r="K3874">
        <v>4</v>
      </c>
      <c r="L3874">
        <v>11</v>
      </c>
      <c r="M3874">
        <v>1</v>
      </c>
      <c r="N3874">
        <v>1</v>
      </c>
      <c r="O3874">
        <v>5</v>
      </c>
      <c r="P3874">
        <v>1</v>
      </c>
      <c r="Q3874">
        <v>6.75</v>
      </c>
      <c r="R3874">
        <v>-1</v>
      </c>
      <c r="S3874">
        <v>0</v>
      </c>
      <c r="T3874">
        <v>163.4</v>
      </c>
      <c r="U3874">
        <v>62.3</v>
      </c>
      <c r="V3874">
        <v>23.334</v>
      </c>
      <c r="W3874">
        <v>0.80900000000000005</v>
      </c>
      <c r="X3874">
        <v>1</v>
      </c>
      <c r="Y3874">
        <v>3</v>
      </c>
      <c r="Z3874">
        <f>IF(AND(MIN(data!D3874:'data'!K3874, data!M3874:'data'!Y3874)&gt;=0, IF(data!L3874&lt;0, FALSE, data!L3874&lt;=95),COUNTA(data!D3874:'data'!Y3874)=22), 1, 0)</f>
        <v>0</v>
      </c>
      <c r="AA3874">
        <f>IF(data!D3874=3, IF(COUNTIFS(data!A:A, data!A3874, data!G:G, "&lt;&gt;2")=0, 1, 0), 0)</f>
        <v>0</v>
      </c>
      <c r="AB3874">
        <f>IF(AND(data!G3874=2, COUNTIFS(data!A:A, data!A3874, data!G:G, 2) = data!D3874), 1, 0)</f>
        <v>0</v>
      </c>
      <c r="AC3874" t="str">
        <f>IF(AB3874=1, data!D3874, "0")</f>
        <v>0</v>
      </c>
    </row>
    <row r="3875" spans="1:29" x14ac:dyDescent="0.25">
      <c r="A3875" s="1">
        <v>408371</v>
      </c>
      <c r="B3875">
        <v>2</v>
      </c>
      <c r="C3875" s="1" t="s">
        <v>3896</v>
      </c>
      <c r="D3875">
        <v>3</v>
      </c>
      <c r="E3875">
        <v>2</v>
      </c>
      <c r="F3875">
        <v>14</v>
      </c>
      <c r="G3875">
        <v>1</v>
      </c>
      <c r="H3875">
        <v>6</v>
      </c>
      <c r="I3875">
        <v>-1</v>
      </c>
      <c r="J3875">
        <v>1</v>
      </c>
      <c r="K3875">
        <v>-1</v>
      </c>
      <c r="L3875">
        <v>11</v>
      </c>
      <c r="M3875">
        <v>1</v>
      </c>
      <c r="N3875">
        <v>-1</v>
      </c>
      <c r="O3875">
        <v>-1</v>
      </c>
      <c r="P3875">
        <v>-1</v>
      </c>
      <c r="Q3875">
        <v>-1</v>
      </c>
      <c r="R3875">
        <v>-1</v>
      </c>
      <c r="S3875">
        <v>-2</v>
      </c>
      <c r="T3875">
        <v>121</v>
      </c>
      <c r="U3875">
        <v>22.5</v>
      </c>
      <c r="V3875">
        <v>15.368</v>
      </c>
      <c r="W3875">
        <v>-1</v>
      </c>
      <c r="X3875">
        <v>-2</v>
      </c>
      <c r="Y3875">
        <v>-2</v>
      </c>
      <c r="Z3875">
        <f>IF(AND(MIN(data!D3875:'data'!K3875, data!M3875:'data'!Y3875)&gt;=0, IF(data!L3875&lt;0, FALSE, data!L3875&lt;=95),COUNTA(data!D3875:'data'!Y3875)=22), 1, 0)</f>
        <v>0</v>
      </c>
      <c r="AA3875">
        <f>IF(data!D3875=3, IF(COUNTIFS(data!A:A, data!A3875, data!G:G, "&lt;&gt;2")=0, 1, 0), 0)</f>
        <v>0</v>
      </c>
      <c r="AB3875">
        <f>IF(AND(data!G3875=2, COUNTIFS(data!A:A, data!A3875, data!G:G, 2) = data!D3875), 1, 0)</f>
        <v>0</v>
      </c>
      <c r="AC3875" t="str">
        <f>IF(AB3875=1, data!D3875, "0")</f>
        <v>0</v>
      </c>
    </row>
    <row r="3876" spans="1:29" x14ac:dyDescent="0.25">
      <c r="A3876" s="1">
        <v>408371</v>
      </c>
      <c r="B3876">
        <v>3</v>
      </c>
      <c r="C3876" s="1" t="s">
        <v>3897</v>
      </c>
      <c r="D3876">
        <v>3</v>
      </c>
      <c r="E3876">
        <v>2</v>
      </c>
      <c r="F3876">
        <v>14</v>
      </c>
      <c r="G3876">
        <v>2</v>
      </c>
      <c r="H3876">
        <v>4</v>
      </c>
      <c r="I3876">
        <v>-1</v>
      </c>
      <c r="J3876">
        <v>1</v>
      </c>
      <c r="K3876">
        <v>-1</v>
      </c>
      <c r="L3876">
        <v>11</v>
      </c>
      <c r="M3876">
        <v>1</v>
      </c>
      <c r="N3876">
        <v>-1</v>
      </c>
      <c r="O3876">
        <v>-1</v>
      </c>
      <c r="P3876">
        <v>-1</v>
      </c>
      <c r="Q3876">
        <v>-1</v>
      </c>
      <c r="R3876">
        <v>-1</v>
      </c>
      <c r="S3876">
        <v>-2</v>
      </c>
      <c r="T3876">
        <v>108.4</v>
      </c>
      <c r="U3876">
        <v>20.9</v>
      </c>
      <c r="V3876">
        <v>17.786000000000001</v>
      </c>
      <c r="W3876">
        <v>-1</v>
      </c>
      <c r="X3876">
        <v>-2</v>
      </c>
      <c r="Y3876">
        <v>-2</v>
      </c>
      <c r="Z3876">
        <f>IF(AND(MIN(data!D3876:'data'!K3876, data!M3876:'data'!Y3876)&gt;=0, IF(data!L3876&lt;0, FALSE, data!L3876&lt;=95),COUNTA(data!D3876:'data'!Y3876)=22), 1, 0)</f>
        <v>0</v>
      </c>
      <c r="AA3876">
        <f>IF(data!D3876=3, IF(COUNTIFS(data!A:A, data!A3876, data!G:G, "&lt;&gt;2")=0, 1, 0), 0)</f>
        <v>0</v>
      </c>
      <c r="AB3876">
        <f>IF(AND(data!G3876=2, COUNTIFS(data!A:A, data!A3876, data!G:G, 2) = data!D3876), 1, 0)</f>
        <v>0</v>
      </c>
      <c r="AC3876" t="str">
        <f>IF(AB3876=1, data!D3876, "0")</f>
        <v>0</v>
      </c>
    </row>
    <row r="3877" spans="1:29" x14ac:dyDescent="0.25">
      <c r="A3877" s="1">
        <v>409051</v>
      </c>
      <c r="B3877">
        <v>1</v>
      </c>
      <c r="C3877" s="1" t="s">
        <v>3898</v>
      </c>
      <c r="D3877">
        <v>2</v>
      </c>
      <c r="E3877">
        <v>6</v>
      </c>
      <c r="F3877">
        <v>3</v>
      </c>
      <c r="G3877">
        <v>1</v>
      </c>
      <c r="H3877">
        <v>70</v>
      </c>
      <c r="I3877">
        <v>2</v>
      </c>
      <c r="J3877">
        <v>1</v>
      </c>
      <c r="K3877">
        <v>7</v>
      </c>
      <c r="L3877">
        <v>7</v>
      </c>
      <c r="M3877">
        <v>2</v>
      </c>
      <c r="N3877">
        <v>4</v>
      </c>
      <c r="O3877">
        <v>3</v>
      </c>
      <c r="P3877">
        <v>2</v>
      </c>
      <c r="Q3877">
        <v>0</v>
      </c>
      <c r="R3877">
        <v>-1</v>
      </c>
      <c r="S3877">
        <v>0</v>
      </c>
      <c r="T3877">
        <v>164.1</v>
      </c>
      <c r="U3877">
        <v>73.7</v>
      </c>
      <c r="V3877">
        <v>27.367999999999999</v>
      </c>
      <c r="W3877">
        <v>0.98199999999999998</v>
      </c>
      <c r="X3877">
        <v>1</v>
      </c>
      <c r="Y3877">
        <v>3</v>
      </c>
      <c r="Z3877">
        <f>IF(AND(MIN(data!D3877:'data'!K3877, data!M3877:'data'!Y3877)&gt;=0, IF(data!L3877&lt;0, FALSE, data!L3877&lt;=95),COUNTA(data!D3877:'data'!Y3877)=22), 1, 0)</f>
        <v>0</v>
      </c>
      <c r="AA3877">
        <f>IF(data!D3877=3, IF(COUNTIFS(data!A:A, data!A3877, data!G:G, "&lt;&gt;2")=0, 1, 0), 0)</f>
        <v>0</v>
      </c>
      <c r="AB3877">
        <f>IF(AND(data!G3877=2, COUNTIFS(data!A:A, data!A3877, data!G:G, 2) = data!D3877), 1, 0)</f>
        <v>0</v>
      </c>
      <c r="AC3877" t="str">
        <f>IF(AB3877=1, data!D3877, "0")</f>
        <v>0</v>
      </c>
    </row>
    <row r="3878" spans="1:29" x14ac:dyDescent="0.25">
      <c r="A3878" s="1">
        <v>409051</v>
      </c>
      <c r="B3878">
        <v>2</v>
      </c>
      <c r="C3878" s="1" t="s">
        <v>3899</v>
      </c>
      <c r="D3878">
        <v>2</v>
      </c>
      <c r="E3878">
        <v>6</v>
      </c>
      <c r="F3878">
        <v>3</v>
      </c>
      <c r="G3878">
        <v>2</v>
      </c>
      <c r="H3878">
        <v>70</v>
      </c>
      <c r="I3878">
        <v>2</v>
      </c>
      <c r="J3878">
        <v>1</v>
      </c>
      <c r="K3878">
        <v>7</v>
      </c>
      <c r="L3878">
        <v>7</v>
      </c>
      <c r="M3878">
        <v>2</v>
      </c>
      <c r="N3878">
        <v>1</v>
      </c>
      <c r="O3878">
        <v>5</v>
      </c>
      <c r="P3878">
        <v>2</v>
      </c>
      <c r="Q3878">
        <v>0</v>
      </c>
      <c r="R3878">
        <v>-1</v>
      </c>
      <c r="S3878">
        <v>0</v>
      </c>
      <c r="T3878">
        <v>154.19999999999999</v>
      </c>
      <c r="U3878">
        <v>68.599999999999994</v>
      </c>
      <c r="V3878">
        <v>28.850999999999999</v>
      </c>
      <c r="W3878">
        <v>0.89800000000000002</v>
      </c>
      <c r="X3878">
        <v>2</v>
      </c>
      <c r="Y3878">
        <v>3</v>
      </c>
      <c r="Z3878">
        <f>IF(AND(MIN(data!D3878:'data'!K3878, data!M3878:'data'!Y3878)&gt;=0, IF(data!L3878&lt;0, FALSE, data!L3878&lt;=95),COUNTA(data!D3878:'data'!Y3878)=22), 1, 0)</f>
        <v>0</v>
      </c>
      <c r="AA3878">
        <f>IF(data!D3878=3, IF(COUNTIFS(data!A:A, data!A3878, data!G:G, "&lt;&gt;2")=0, 1, 0), 0)</f>
        <v>0</v>
      </c>
      <c r="AB3878">
        <f>IF(AND(data!G3878=2, COUNTIFS(data!A:A, data!A3878, data!G:G, 2) = data!D3878), 1, 0)</f>
        <v>0</v>
      </c>
      <c r="AC3878" t="str">
        <f>IF(AB3878=1, data!D3878, "0")</f>
        <v>0</v>
      </c>
    </row>
    <row r="3879" spans="1:29" x14ac:dyDescent="0.25">
      <c r="A3879" s="1">
        <v>409181</v>
      </c>
      <c r="B3879">
        <v>1</v>
      </c>
      <c r="C3879" s="1" t="s">
        <v>3900</v>
      </c>
      <c r="D3879">
        <v>1</v>
      </c>
      <c r="E3879">
        <v>6</v>
      </c>
      <c r="F3879">
        <v>3</v>
      </c>
      <c r="G3879">
        <v>1</v>
      </c>
      <c r="H3879">
        <v>63</v>
      </c>
      <c r="I3879">
        <v>2</v>
      </c>
      <c r="J3879">
        <v>1</v>
      </c>
      <c r="K3879">
        <v>7</v>
      </c>
      <c r="L3879">
        <v>96</v>
      </c>
      <c r="M3879">
        <v>2</v>
      </c>
      <c r="N3879">
        <v>3</v>
      </c>
      <c r="O3879">
        <v>5</v>
      </c>
      <c r="P3879">
        <v>1</v>
      </c>
      <c r="Q3879">
        <v>1.0349999999999999</v>
      </c>
      <c r="R3879">
        <v>-1</v>
      </c>
      <c r="S3879">
        <v>12</v>
      </c>
      <c r="T3879">
        <v>173.6</v>
      </c>
      <c r="U3879">
        <v>77.5</v>
      </c>
      <c r="V3879">
        <v>25.716000000000001</v>
      </c>
      <c r="W3879">
        <v>0.84899999999999998</v>
      </c>
      <c r="X3879">
        <v>1</v>
      </c>
      <c r="Y3879">
        <v>3</v>
      </c>
      <c r="Z3879">
        <f>IF(AND(MIN(data!D3879:'data'!K3879, data!M3879:'data'!Y3879)&gt;=0, IF(data!L3879&lt;0, FALSE, data!L3879&lt;=95),COUNTA(data!D3879:'data'!Y3879)=22), 1, 0)</f>
        <v>0</v>
      </c>
      <c r="AA3879">
        <f>IF(data!D3879=3, IF(COUNTIFS(data!A:A, data!A3879, data!G:G, "&lt;&gt;2")=0, 1, 0), 0)</f>
        <v>0</v>
      </c>
      <c r="AB3879">
        <f>IF(AND(data!G3879=2, COUNTIFS(data!A:A, data!A3879, data!G:G, 2) = data!D3879), 1, 0)</f>
        <v>0</v>
      </c>
      <c r="AC3879" t="str">
        <f>IF(AB3879=1, data!D3879, "0")</f>
        <v>0</v>
      </c>
    </row>
    <row r="3880" spans="1:29" x14ac:dyDescent="0.25">
      <c r="A3880" s="1">
        <v>409251</v>
      </c>
      <c r="B3880">
        <v>1</v>
      </c>
      <c r="C3880" s="1" t="s">
        <v>3901</v>
      </c>
      <c r="D3880">
        <v>2</v>
      </c>
      <c r="E3880">
        <v>6</v>
      </c>
      <c r="F3880">
        <v>3</v>
      </c>
      <c r="G3880">
        <v>2</v>
      </c>
      <c r="H3880">
        <v>25</v>
      </c>
      <c r="I3880">
        <v>1</v>
      </c>
      <c r="J3880">
        <v>1</v>
      </c>
      <c r="K3880">
        <v>4</v>
      </c>
      <c r="L3880">
        <v>5</v>
      </c>
      <c r="M3880">
        <v>2</v>
      </c>
      <c r="N3880">
        <v>4</v>
      </c>
      <c r="O3880">
        <v>2</v>
      </c>
      <c r="P3880">
        <v>1</v>
      </c>
      <c r="Q3880">
        <v>40.5</v>
      </c>
      <c r="R3880">
        <v>-1</v>
      </c>
      <c r="S3880">
        <v>1</v>
      </c>
      <c r="T3880">
        <v>160.1</v>
      </c>
      <c r="U3880">
        <v>72.8</v>
      </c>
      <c r="V3880">
        <v>28.402000000000001</v>
      </c>
      <c r="W3880">
        <v>-1</v>
      </c>
      <c r="X3880">
        <v>2</v>
      </c>
      <c r="Y3880">
        <v>1</v>
      </c>
      <c r="Z3880">
        <f>IF(AND(MIN(data!D3880:'data'!K3880, data!M3880:'data'!Y3880)&gt;=0, IF(data!L3880&lt;0, FALSE, data!L3880&lt;=95),COUNTA(data!D3880:'data'!Y3880)=22), 1, 0)</f>
        <v>0</v>
      </c>
      <c r="AA3880">
        <f>IF(data!D3880=3, IF(COUNTIFS(data!A:A, data!A3880, data!G:G, "&lt;&gt;2")=0, 1, 0), 0)</f>
        <v>0</v>
      </c>
      <c r="AB3880">
        <f>IF(AND(data!G3880=2, COUNTIFS(data!A:A, data!A3880, data!G:G, 2) = data!D3880), 1, 0)</f>
        <v>1</v>
      </c>
      <c r="AC3880">
        <f>IF(AB3880=1, data!D3880, "0")</f>
        <v>2</v>
      </c>
    </row>
    <row r="3881" spans="1:29" x14ac:dyDescent="0.25">
      <c r="A3881" s="1">
        <v>409251</v>
      </c>
      <c r="B3881">
        <v>2</v>
      </c>
      <c r="C3881" s="1" t="s">
        <v>3902</v>
      </c>
      <c r="D3881">
        <v>2</v>
      </c>
      <c r="E3881">
        <v>6</v>
      </c>
      <c r="F3881">
        <v>3</v>
      </c>
      <c r="G3881">
        <v>2</v>
      </c>
      <c r="H3881">
        <v>5</v>
      </c>
      <c r="I3881">
        <v>-1</v>
      </c>
      <c r="J3881">
        <v>2</v>
      </c>
      <c r="K3881">
        <v>-1</v>
      </c>
      <c r="L3881">
        <v>5</v>
      </c>
      <c r="M3881">
        <v>2</v>
      </c>
      <c r="N3881">
        <v>-1</v>
      </c>
      <c r="O3881">
        <v>-1</v>
      </c>
      <c r="P3881">
        <v>-1</v>
      </c>
      <c r="Q3881">
        <v>-1</v>
      </c>
      <c r="R3881">
        <v>-1</v>
      </c>
      <c r="S3881">
        <v>-2</v>
      </c>
      <c r="T3881">
        <v>117.5</v>
      </c>
      <c r="U3881">
        <v>28</v>
      </c>
      <c r="V3881">
        <v>20.280999999999999</v>
      </c>
      <c r="W3881">
        <v>-1</v>
      </c>
      <c r="X3881">
        <v>-2</v>
      </c>
      <c r="Y3881">
        <v>-2</v>
      </c>
      <c r="Z3881">
        <f>IF(AND(MIN(data!D3881:'data'!K3881, data!M3881:'data'!Y3881)&gt;=0, IF(data!L3881&lt;0, FALSE, data!L3881&lt;=95),COUNTA(data!D3881:'data'!Y3881)=22), 1, 0)</f>
        <v>0</v>
      </c>
      <c r="AA3881">
        <f>IF(data!D3881=3, IF(COUNTIFS(data!A:A, data!A3881, data!G:G, "&lt;&gt;2")=0, 1, 0), 0)</f>
        <v>0</v>
      </c>
      <c r="AB3881">
        <f>IF(AND(data!G3881=2, COUNTIFS(data!A:A, data!A3881, data!G:G, 2) = data!D3881), 1, 0)</f>
        <v>1</v>
      </c>
      <c r="AC3881">
        <f>IF(AB3881=1, data!D3881, "0")</f>
        <v>2</v>
      </c>
    </row>
    <row r="3882" spans="1:29" x14ac:dyDescent="0.25">
      <c r="A3882" s="1">
        <v>409271</v>
      </c>
      <c r="B3882">
        <v>1</v>
      </c>
      <c r="C3882" s="1" t="s">
        <v>3903</v>
      </c>
      <c r="D3882">
        <v>1</v>
      </c>
      <c r="E3882">
        <v>6</v>
      </c>
      <c r="F3882">
        <v>3</v>
      </c>
      <c r="G3882">
        <v>2</v>
      </c>
      <c r="H3882">
        <v>85</v>
      </c>
      <c r="I3882">
        <v>5</v>
      </c>
      <c r="J3882">
        <v>1</v>
      </c>
      <c r="K3882">
        <v>6</v>
      </c>
      <c r="L3882">
        <v>96</v>
      </c>
      <c r="M3882">
        <v>1</v>
      </c>
      <c r="N3882">
        <v>1</v>
      </c>
      <c r="O3882">
        <v>5</v>
      </c>
      <c r="P3882">
        <v>1</v>
      </c>
      <c r="Q3882">
        <v>0.25900000000000001</v>
      </c>
      <c r="R3882">
        <v>-1</v>
      </c>
      <c r="S3882">
        <v>0</v>
      </c>
      <c r="T3882">
        <v>-1</v>
      </c>
      <c r="U3882">
        <v>63.3</v>
      </c>
      <c r="V3882">
        <v>-1</v>
      </c>
      <c r="W3882">
        <v>1.097</v>
      </c>
      <c r="X3882">
        <v>-8</v>
      </c>
      <c r="Y3882">
        <v>3</v>
      </c>
      <c r="Z3882">
        <f>IF(AND(MIN(data!D3882:'data'!K3882, data!M3882:'data'!Y3882)&gt;=0, IF(data!L3882&lt;0, FALSE, data!L3882&lt;=95),COUNTA(data!D3882:'data'!Y3882)=22), 1, 0)</f>
        <v>0</v>
      </c>
      <c r="AA3882">
        <f>IF(data!D3882=3, IF(COUNTIFS(data!A:A, data!A3882, data!G:G, "&lt;&gt;2")=0, 1, 0), 0)</f>
        <v>0</v>
      </c>
      <c r="AB3882">
        <f>IF(AND(data!G3882=2, COUNTIFS(data!A:A, data!A3882, data!G:G, 2) = data!D3882), 1, 0)</f>
        <v>1</v>
      </c>
      <c r="AC3882">
        <f>IF(AB3882=1, data!D3882, "0")</f>
        <v>1</v>
      </c>
    </row>
    <row r="3883" spans="1:29" x14ac:dyDescent="0.25">
      <c r="A3883" s="1">
        <v>409351</v>
      </c>
      <c r="B3883">
        <v>1</v>
      </c>
      <c r="C3883" s="1" t="s">
        <v>3904</v>
      </c>
      <c r="D3883">
        <v>1</v>
      </c>
      <c r="E3883">
        <v>6</v>
      </c>
      <c r="F3883">
        <v>3</v>
      </c>
      <c r="G3883">
        <v>1</v>
      </c>
      <c r="H3883">
        <v>80</v>
      </c>
      <c r="I3883">
        <v>5</v>
      </c>
      <c r="J3883">
        <v>1</v>
      </c>
      <c r="K3883">
        <v>7</v>
      </c>
      <c r="L3883">
        <v>5</v>
      </c>
      <c r="M3883">
        <v>1</v>
      </c>
      <c r="N3883">
        <v>4</v>
      </c>
      <c r="O3883">
        <v>2</v>
      </c>
      <c r="P3883">
        <v>1</v>
      </c>
      <c r="Q3883">
        <v>8.6999999999999994E-2</v>
      </c>
      <c r="R3883">
        <v>-1</v>
      </c>
      <c r="S3883">
        <v>1</v>
      </c>
      <c r="T3883">
        <v>155.1</v>
      </c>
      <c r="U3883">
        <v>71.599999999999994</v>
      </c>
      <c r="V3883">
        <v>29.763999999999999</v>
      </c>
      <c r="W3883">
        <v>-1</v>
      </c>
      <c r="X3883">
        <v>2</v>
      </c>
      <c r="Y3883">
        <v>1</v>
      </c>
      <c r="Z3883">
        <f>IF(AND(MIN(data!D3883:'data'!K3883, data!M3883:'data'!Y3883)&gt;=0, IF(data!L3883&lt;0, FALSE, data!L3883&lt;=95),COUNTA(data!D3883:'data'!Y3883)=22), 1, 0)</f>
        <v>0</v>
      </c>
      <c r="AA3883">
        <f>IF(data!D3883=3, IF(COUNTIFS(data!A:A, data!A3883, data!G:G, "&lt;&gt;2")=0, 1, 0), 0)</f>
        <v>0</v>
      </c>
      <c r="AB3883">
        <f>IF(AND(data!G3883=2, COUNTIFS(data!A:A, data!A3883, data!G:G, 2) = data!D3883), 1, 0)</f>
        <v>0</v>
      </c>
      <c r="AC3883" t="str">
        <f>IF(AB3883=1, data!D3883, "0")</f>
        <v>0</v>
      </c>
    </row>
    <row r="3884" spans="1:29" x14ac:dyDescent="0.25">
      <c r="A3884" s="1">
        <v>409371</v>
      </c>
      <c r="B3884">
        <v>1</v>
      </c>
      <c r="C3884" s="1" t="s">
        <v>3905</v>
      </c>
      <c r="D3884">
        <v>2</v>
      </c>
      <c r="E3884">
        <v>6</v>
      </c>
      <c r="F3884">
        <v>3</v>
      </c>
      <c r="G3884">
        <v>1</v>
      </c>
      <c r="H3884">
        <v>57</v>
      </c>
      <c r="I3884">
        <v>2</v>
      </c>
      <c r="J3884">
        <v>1</v>
      </c>
      <c r="K3884">
        <v>3</v>
      </c>
      <c r="L3884">
        <v>12</v>
      </c>
      <c r="M3884">
        <v>1</v>
      </c>
      <c r="N3884">
        <v>4</v>
      </c>
      <c r="O3884">
        <v>1</v>
      </c>
      <c r="P3884">
        <v>1</v>
      </c>
      <c r="Q3884">
        <v>4.21</v>
      </c>
      <c r="R3884">
        <v>-1</v>
      </c>
      <c r="S3884">
        <v>1</v>
      </c>
      <c r="T3884">
        <v>172.1</v>
      </c>
      <c r="U3884">
        <v>79</v>
      </c>
      <c r="V3884">
        <v>26.672999999999998</v>
      </c>
      <c r="W3884">
        <v>0.99199999999999999</v>
      </c>
      <c r="X3884">
        <v>2</v>
      </c>
      <c r="Y3884">
        <v>3</v>
      </c>
      <c r="Z3884">
        <f>IF(AND(MIN(data!D3884:'data'!K3884, data!M3884:'data'!Y3884)&gt;=0, IF(data!L3884&lt;0, FALSE, data!L3884&lt;=95),COUNTA(data!D3884:'data'!Y3884)=22), 1, 0)</f>
        <v>0</v>
      </c>
      <c r="AA3884">
        <f>IF(data!D3884=3, IF(COUNTIFS(data!A:A, data!A3884, data!G:G, "&lt;&gt;2")=0, 1, 0), 0)</f>
        <v>0</v>
      </c>
      <c r="AB3884">
        <f>IF(AND(data!G3884=2, COUNTIFS(data!A:A, data!A3884, data!G:G, 2) = data!D3884), 1, 0)</f>
        <v>0</v>
      </c>
      <c r="AC3884" t="str">
        <f>IF(AB3884=1, data!D3884, "0")</f>
        <v>0</v>
      </c>
    </row>
    <row r="3885" spans="1:29" x14ac:dyDescent="0.25">
      <c r="A3885" s="1">
        <v>409371</v>
      </c>
      <c r="B3885">
        <v>2</v>
      </c>
      <c r="C3885" s="1" t="s">
        <v>3906</v>
      </c>
      <c r="D3885">
        <v>2</v>
      </c>
      <c r="E3885">
        <v>6</v>
      </c>
      <c r="F3885">
        <v>3</v>
      </c>
      <c r="G3885">
        <v>2</v>
      </c>
      <c r="H3885">
        <v>53</v>
      </c>
      <c r="I3885">
        <v>2</v>
      </c>
      <c r="J3885">
        <v>1</v>
      </c>
      <c r="K3885">
        <v>4</v>
      </c>
      <c r="L3885">
        <v>12</v>
      </c>
      <c r="M3885">
        <v>2</v>
      </c>
      <c r="N3885">
        <v>1</v>
      </c>
      <c r="O3885">
        <v>5</v>
      </c>
      <c r="P3885">
        <v>1</v>
      </c>
      <c r="Q3885">
        <v>3.8650000000000002</v>
      </c>
      <c r="R3885">
        <v>-1</v>
      </c>
      <c r="S3885">
        <v>0</v>
      </c>
      <c r="T3885">
        <v>175.3</v>
      </c>
      <c r="U3885">
        <v>73.599999999999994</v>
      </c>
      <c r="V3885">
        <v>23.95</v>
      </c>
      <c r="W3885">
        <v>0.81399999999999995</v>
      </c>
      <c r="X3885">
        <v>1</v>
      </c>
      <c r="Y3885">
        <v>3</v>
      </c>
      <c r="Z3885">
        <f>IF(AND(MIN(data!D3885:'data'!K3885, data!M3885:'data'!Y3885)&gt;=0, IF(data!L3885&lt;0, FALSE, data!L3885&lt;=95),COUNTA(data!D3885:'data'!Y3885)=22), 1, 0)</f>
        <v>0</v>
      </c>
      <c r="AA3885">
        <f>IF(data!D3885=3, IF(COUNTIFS(data!A:A, data!A3885, data!G:G, "&lt;&gt;2")=0, 1, 0), 0)</f>
        <v>0</v>
      </c>
      <c r="AB3885">
        <f>IF(AND(data!G3885=2, COUNTIFS(data!A:A, data!A3885, data!G:G, 2) = data!D3885), 1, 0)</f>
        <v>0</v>
      </c>
      <c r="AC3885" t="str">
        <f>IF(AB3885=1, data!D3885, "0")</f>
        <v>0</v>
      </c>
    </row>
    <row r="3886" spans="1:29" x14ac:dyDescent="0.25">
      <c r="A3886" s="1">
        <v>410051</v>
      </c>
      <c r="B3886">
        <v>1</v>
      </c>
      <c r="C3886" s="1" t="s">
        <v>3907</v>
      </c>
      <c r="D3886">
        <v>4</v>
      </c>
      <c r="E3886">
        <v>8</v>
      </c>
      <c r="F3886">
        <v>16</v>
      </c>
      <c r="G3886">
        <v>1</v>
      </c>
      <c r="H3886">
        <v>42</v>
      </c>
      <c r="I3886">
        <v>2</v>
      </c>
      <c r="J3886">
        <v>1</v>
      </c>
      <c r="K3886">
        <v>1</v>
      </c>
      <c r="L3886">
        <v>14</v>
      </c>
      <c r="M3886">
        <v>2</v>
      </c>
      <c r="N3886">
        <v>1</v>
      </c>
      <c r="O3886">
        <v>5</v>
      </c>
      <c r="P3886">
        <v>1</v>
      </c>
      <c r="Q3886">
        <v>2.0750000000000002</v>
      </c>
      <c r="R3886">
        <v>-1</v>
      </c>
      <c r="S3886">
        <v>0</v>
      </c>
      <c r="T3886">
        <v>178.6</v>
      </c>
      <c r="U3886">
        <v>79.2</v>
      </c>
      <c r="V3886">
        <v>24.829000000000001</v>
      </c>
      <c r="W3886">
        <v>0.83099999999999996</v>
      </c>
      <c r="X3886">
        <v>1</v>
      </c>
      <c r="Y3886">
        <v>3</v>
      </c>
      <c r="Z3886">
        <f>IF(AND(MIN(data!D3886:'data'!K3886, data!M3886:'data'!Y3886)&gt;=0, IF(data!L3886&lt;0, FALSE, data!L3886&lt;=95),COUNTA(data!D3886:'data'!Y3886)=22), 1, 0)</f>
        <v>0</v>
      </c>
      <c r="AA3886">
        <f>IF(data!D3886=3, IF(COUNTIFS(data!A:A, data!A3886, data!G:G, "&lt;&gt;2")=0, 1, 0), 0)</f>
        <v>0</v>
      </c>
      <c r="AB3886">
        <f>IF(AND(data!G3886=2, COUNTIFS(data!A:A, data!A3886, data!G:G, 2) = data!D3886), 1, 0)</f>
        <v>0</v>
      </c>
      <c r="AC3886" t="str">
        <f>IF(AB3886=1, data!D3886, "0")</f>
        <v>0</v>
      </c>
    </row>
    <row r="3887" spans="1:29" x14ac:dyDescent="0.25">
      <c r="A3887" s="1">
        <v>410051</v>
      </c>
      <c r="B3887">
        <v>2</v>
      </c>
      <c r="C3887" s="1" t="s">
        <v>3908</v>
      </c>
      <c r="D3887">
        <v>4</v>
      </c>
      <c r="E3887">
        <v>8</v>
      </c>
      <c r="F3887">
        <v>16</v>
      </c>
      <c r="G3887">
        <v>2</v>
      </c>
      <c r="H3887">
        <v>37</v>
      </c>
      <c r="I3887">
        <v>2</v>
      </c>
      <c r="J3887">
        <v>1</v>
      </c>
      <c r="K3887">
        <v>1</v>
      </c>
      <c r="L3887">
        <v>14</v>
      </c>
      <c r="M3887">
        <v>2</v>
      </c>
      <c r="N3887">
        <v>2</v>
      </c>
      <c r="O3887">
        <v>5</v>
      </c>
      <c r="P3887">
        <v>1</v>
      </c>
      <c r="Q3887">
        <v>3.8370000000000002</v>
      </c>
      <c r="R3887">
        <v>-1</v>
      </c>
      <c r="S3887">
        <v>0</v>
      </c>
      <c r="T3887">
        <v>166.1</v>
      </c>
      <c r="U3887">
        <v>52.4</v>
      </c>
      <c r="V3887">
        <v>18.992999999999999</v>
      </c>
      <c r="W3887">
        <v>0.78300000000000003</v>
      </c>
      <c r="X3887">
        <v>3</v>
      </c>
      <c r="Y3887">
        <v>3</v>
      </c>
      <c r="Z3887">
        <f>IF(AND(MIN(data!D3887:'data'!K3887, data!M3887:'data'!Y3887)&gt;=0, IF(data!L3887&lt;0, FALSE, data!L3887&lt;=95),COUNTA(data!D3887:'data'!Y3887)=22), 1, 0)</f>
        <v>0</v>
      </c>
      <c r="AA3887">
        <f>IF(data!D3887=3, IF(COUNTIFS(data!A:A, data!A3887, data!G:G, "&lt;&gt;2")=0, 1, 0), 0)</f>
        <v>0</v>
      </c>
      <c r="AB3887">
        <f>IF(AND(data!G3887=2, COUNTIFS(data!A:A, data!A3887, data!G:G, 2) = data!D3887), 1, 0)</f>
        <v>0</v>
      </c>
      <c r="AC3887" t="str">
        <f>IF(AB3887=1, data!D3887, "0")</f>
        <v>0</v>
      </c>
    </row>
    <row r="3888" spans="1:29" x14ac:dyDescent="0.25">
      <c r="A3888" s="1">
        <v>410051</v>
      </c>
      <c r="B3888">
        <v>3</v>
      </c>
      <c r="C3888" s="1" t="s">
        <v>3909</v>
      </c>
      <c r="D3888">
        <v>4</v>
      </c>
      <c r="E3888">
        <v>8</v>
      </c>
      <c r="F3888">
        <v>16</v>
      </c>
      <c r="G3888">
        <v>2</v>
      </c>
      <c r="H3888">
        <v>6</v>
      </c>
      <c r="I3888">
        <v>-1</v>
      </c>
      <c r="J3888">
        <v>1</v>
      </c>
      <c r="K3888">
        <v>-1</v>
      </c>
      <c r="L3888">
        <v>14</v>
      </c>
      <c r="M3888">
        <v>1</v>
      </c>
      <c r="N3888">
        <v>-1</v>
      </c>
      <c r="O3888">
        <v>-1</v>
      </c>
      <c r="P3888">
        <v>-1</v>
      </c>
      <c r="Q3888">
        <v>-1</v>
      </c>
      <c r="R3888">
        <v>-1</v>
      </c>
      <c r="S3888">
        <v>-2</v>
      </c>
      <c r="T3888">
        <v>119.9</v>
      </c>
      <c r="U3888">
        <v>21</v>
      </c>
      <c r="V3888">
        <v>14.608000000000001</v>
      </c>
      <c r="W3888">
        <v>-1</v>
      </c>
      <c r="X3888">
        <v>-2</v>
      </c>
      <c r="Y3888">
        <v>-2</v>
      </c>
      <c r="Z3888">
        <f>IF(AND(MIN(data!D3888:'data'!K3888, data!M3888:'data'!Y3888)&gt;=0, IF(data!L3888&lt;0, FALSE, data!L3888&lt;=95),COUNTA(data!D3888:'data'!Y3888)=22), 1, 0)</f>
        <v>0</v>
      </c>
      <c r="AA3888">
        <f>IF(data!D3888=3, IF(COUNTIFS(data!A:A, data!A3888, data!G:G, "&lt;&gt;2")=0, 1, 0), 0)</f>
        <v>0</v>
      </c>
      <c r="AB3888">
        <f>IF(AND(data!G3888=2, COUNTIFS(data!A:A, data!A3888, data!G:G, 2) = data!D3888), 1, 0)</f>
        <v>0</v>
      </c>
      <c r="AC3888" t="str">
        <f>IF(AB3888=1, data!D3888, "0")</f>
        <v>0</v>
      </c>
    </row>
    <row r="3889" spans="1:29" x14ac:dyDescent="0.25">
      <c r="A3889" s="1">
        <v>410051</v>
      </c>
      <c r="B3889">
        <v>4</v>
      </c>
      <c r="C3889" s="1" t="s">
        <v>3910</v>
      </c>
      <c r="D3889">
        <v>4</v>
      </c>
      <c r="E3889">
        <v>8</v>
      </c>
      <c r="F3889">
        <v>16</v>
      </c>
      <c r="G3889">
        <v>2</v>
      </c>
      <c r="H3889">
        <v>3</v>
      </c>
      <c r="I3889">
        <v>-1</v>
      </c>
      <c r="J3889">
        <v>1</v>
      </c>
      <c r="K3889">
        <v>-1</v>
      </c>
      <c r="L3889">
        <v>14</v>
      </c>
      <c r="M3889">
        <v>1</v>
      </c>
      <c r="N3889">
        <v>-1</v>
      </c>
      <c r="O3889">
        <v>-1</v>
      </c>
      <c r="P3889">
        <v>-1</v>
      </c>
      <c r="Q3889">
        <v>-1</v>
      </c>
      <c r="R3889">
        <v>-1</v>
      </c>
      <c r="S3889">
        <v>-2</v>
      </c>
      <c r="T3889">
        <v>97</v>
      </c>
      <c r="U3889">
        <v>14</v>
      </c>
      <c r="V3889">
        <v>14.879</v>
      </c>
      <c r="W3889">
        <v>-1</v>
      </c>
      <c r="X3889">
        <v>-2</v>
      </c>
      <c r="Y3889">
        <v>-2</v>
      </c>
      <c r="Z3889">
        <f>IF(AND(MIN(data!D3889:'data'!K3889, data!M3889:'data'!Y3889)&gt;=0, IF(data!L3889&lt;0, FALSE, data!L3889&lt;=95),COUNTA(data!D3889:'data'!Y3889)=22), 1, 0)</f>
        <v>0</v>
      </c>
      <c r="AA3889">
        <f>IF(data!D3889=3, IF(COUNTIFS(data!A:A, data!A3889, data!G:G, "&lt;&gt;2")=0, 1, 0), 0)</f>
        <v>0</v>
      </c>
      <c r="AB3889">
        <f>IF(AND(data!G3889=2, COUNTIFS(data!A:A, data!A3889, data!G:G, 2) = data!D3889), 1, 0)</f>
        <v>0</v>
      </c>
      <c r="AC3889" t="str">
        <f>IF(AB3889=1, data!D3889, "0")</f>
        <v>0</v>
      </c>
    </row>
    <row r="3890" spans="1:29" x14ac:dyDescent="0.25">
      <c r="A3890" s="1">
        <v>410151</v>
      </c>
      <c r="B3890">
        <v>1</v>
      </c>
      <c r="C3890" s="1" t="s">
        <v>3911</v>
      </c>
      <c r="D3890">
        <v>4</v>
      </c>
      <c r="E3890">
        <v>8</v>
      </c>
      <c r="F3890">
        <v>16</v>
      </c>
      <c r="G3890">
        <v>1</v>
      </c>
      <c r="H3890">
        <v>42</v>
      </c>
      <c r="I3890">
        <v>2</v>
      </c>
      <c r="J3890">
        <v>1</v>
      </c>
      <c r="K3890">
        <v>3</v>
      </c>
      <c r="L3890">
        <v>28</v>
      </c>
      <c r="M3890">
        <v>1</v>
      </c>
      <c r="N3890">
        <v>1</v>
      </c>
      <c r="O3890">
        <v>5</v>
      </c>
      <c r="P3890">
        <v>1</v>
      </c>
      <c r="Q3890">
        <v>31.125</v>
      </c>
      <c r="R3890">
        <v>-1</v>
      </c>
      <c r="S3890">
        <v>2</v>
      </c>
      <c r="T3890">
        <v>178.8</v>
      </c>
      <c r="U3890">
        <v>96.4</v>
      </c>
      <c r="V3890">
        <v>30.154</v>
      </c>
      <c r="W3890">
        <v>0.95699999999999996</v>
      </c>
      <c r="X3890">
        <v>2</v>
      </c>
      <c r="Y3890">
        <v>3</v>
      </c>
      <c r="Z3890">
        <f>IF(AND(MIN(data!D3890:'data'!K3890, data!M3890:'data'!Y3890)&gt;=0, IF(data!L3890&lt;0, FALSE, data!L3890&lt;=95),COUNTA(data!D3890:'data'!Y3890)=22), 1, 0)</f>
        <v>0</v>
      </c>
      <c r="AA3890">
        <f>IF(data!D3890=3, IF(COUNTIFS(data!A:A, data!A3890, data!G:G, "&lt;&gt;2")=0, 1, 0), 0)</f>
        <v>0</v>
      </c>
      <c r="AB3890">
        <f>IF(AND(data!G3890=2, COUNTIFS(data!A:A, data!A3890, data!G:G, 2) = data!D3890), 1, 0)</f>
        <v>0</v>
      </c>
      <c r="AC3890" t="str">
        <f>IF(AB3890=1, data!D3890, "0")</f>
        <v>0</v>
      </c>
    </row>
    <row r="3891" spans="1:29" x14ac:dyDescent="0.25">
      <c r="A3891" s="1">
        <v>410151</v>
      </c>
      <c r="B3891">
        <v>2</v>
      </c>
      <c r="C3891" s="1" t="s">
        <v>3912</v>
      </c>
      <c r="D3891">
        <v>4</v>
      </c>
      <c r="E3891">
        <v>8</v>
      </c>
      <c r="F3891">
        <v>16</v>
      </c>
      <c r="G3891">
        <v>2</v>
      </c>
      <c r="H3891">
        <v>40</v>
      </c>
      <c r="I3891">
        <v>2</v>
      </c>
      <c r="J3891">
        <v>1</v>
      </c>
      <c r="K3891">
        <v>2</v>
      </c>
      <c r="L3891">
        <v>28</v>
      </c>
      <c r="M3891">
        <v>1</v>
      </c>
      <c r="N3891">
        <v>3</v>
      </c>
      <c r="O3891">
        <v>5</v>
      </c>
      <c r="P3891">
        <v>1</v>
      </c>
      <c r="Q3891">
        <v>0.83599999999999997</v>
      </c>
      <c r="R3891">
        <v>-1</v>
      </c>
      <c r="S3891">
        <v>6</v>
      </c>
      <c r="T3891">
        <v>168.1</v>
      </c>
      <c r="U3891">
        <v>59.3</v>
      </c>
      <c r="V3891">
        <v>20.984999999999999</v>
      </c>
      <c r="W3891">
        <v>0.72299999999999998</v>
      </c>
      <c r="X3891">
        <v>1</v>
      </c>
      <c r="Y3891">
        <v>3</v>
      </c>
      <c r="Z3891">
        <f>IF(AND(MIN(data!D3891:'data'!K3891, data!M3891:'data'!Y3891)&gt;=0, IF(data!L3891&lt;0, FALSE, data!L3891&lt;=95),COUNTA(data!D3891:'data'!Y3891)=22), 1, 0)</f>
        <v>0</v>
      </c>
      <c r="AA3891">
        <f>IF(data!D3891=3, IF(COUNTIFS(data!A:A, data!A3891, data!G:G, "&lt;&gt;2")=0, 1, 0), 0)</f>
        <v>0</v>
      </c>
      <c r="AB3891">
        <f>IF(AND(data!G3891=2, COUNTIFS(data!A:A, data!A3891, data!G:G, 2) = data!D3891), 1, 0)</f>
        <v>0</v>
      </c>
      <c r="AC3891" t="str">
        <f>IF(AB3891=1, data!D3891, "0")</f>
        <v>0</v>
      </c>
    </row>
    <row r="3892" spans="1:29" x14ac:dyDescent="0.25">
      <c r="A3892" s="1">
        <v>410151</v>
      </c>
      <c r="B3892">
        <v>3</v>
      </c>
      <c r="C3892" s="1" t="s">
        <v>3913</v>
      </c>
      <c r="D3892">
        <v>4</v>
      </c>
      <c r="E3892">
        <v>8</v>
      </c>
      <c r="F3892">
        <v>16</v>
      </c>
      <c r="G3892">
        <v>1</v>
      </c>
      <c r="H3892">
        <v>10</v>
      </c>
      <c r="I3892">
        <v>-1</v>
      </c>
      <c r="J3892">
        <v>1</v>
      </c>
      <c r="K3892">
        <v>-1</v>
      </c>
      <c r="L3892">
        <v>28</v>
      </c>
      <c r="M3892">
        <v>1</v>
      </c>
      <c r="N3892">
        <v>-1</v>
      </c>
      <c r="O3892">
        <v>-1</v>
      </c>
      <c r="P3892">
        <v>-1</v>
      </c>
      <c r="Q3892">
        <v>-1</v>
      </c>
      <c r="R3892">
        <v>-1</v>
      </c>
      <c r="S3892">
        <v>-2</v>
      </c>
      <c r="T3892">
        <v>144.30000000000001</v>
      </c>
      <c r="U3892">
        <v>38.299999999999997</v>
      </c>
      <c r="V3892">
        <v>18.393999999999998</v>
      </c>
      <c r="W3892">
        <v>-1</v>
      </c>
      <c r="X3892">
        <v>1</v>
      </c>
      <c r="Y3892">
        <v>3</v>
      </c>
      <c r="Z3892">
        <f>IF(AND(MIN(data!D3892:'data'!K3892, data!M3892:'data'!Y3892)&gt;=0, IF(data!L3892&lt;0, FALSE, data!L3892&lt;=95),COUNTA(data!D3892:'data'!Y3892)=22), 1, 0)</f>
        <v>0</v>
      </c>
      <c r="AA3892">
        <f>IF(data!D3892=3, IF(COUNTIFS(data!A:A, data!A3892, data!G:G, "&lt;&gt;2")=0, 1, 0), 0)</f>
        <v>0</v>
      </c>
      <c r="AB3892">
        <f>IF(AND(data!G3892=2, COUNTIFS(data!A:A, data!A3892, data!G:G, 2) = data!D3892), 1, 0)</f>
        <v>0</v>
      </c>
      <c r="AC3892" t="str">
        <f>IF(AB3892=1, data!D3892, "0")</f>
        <v>0</v>
      </c>
    </row>
    <row r="3893" spans="1:29" x14ac:dyDescent="0.25">
      <c r="A3893" s="1">
        <v>410151</v>
      </c>
      <c r="B3893">
        <v>4</v>
      </c>
      <c r="C3893" s="1" t="s">
        <v>3914</v>
      </c>
      <c r="D3893">
        <v>4</v>
      </c>
      <c r="E3893">
        <v>8</v>
      </c>
      <c r="F3893">
        <v>16</v>
      </c>
      <c r="G3893">
        <v>1</v>
      </c>
      <c r="H3893">
        <v>7</v>
      </c>
      <c r="I3893">
        <v>-1</v>
      </c>
      <c r="J3893">
        <v>1</v>
      </c>
      <c r="K3893">
        <v>-1</v>
      </c>
      <c r="L3893">
        <v>28</v>
      </c>
      <c r="M3893">
        <v>1</v>
      </c>
      <c r="N3893">
        <v>-1</v>
      </c>
      <c r="O3893">
        <v>-1</v>
      </c>
      <c r="P3893">
        <v>-1</v>
      </c>
      <c r="Q3893">
        <v>-1</v>
      </c>
      <c r="R3893">
        <v>-1</v>
      </c>
      <c r="S3893">
        <v>-2</v>
      </c>
      <c r="T3893">
        <v>124.2</v>
      </c>
      <c r="U3893">
        <v>26.3</v>
      </c>
      <c r="V3893">
        <v>17.05</v>
      </c>
      <c r="W3893">
        <v>-1</v>
      </c>
      <c r="X3893">
        <v>-2</v>
      </c>
      <c r="Y3893">
        <v>-2</v>
      </c>
      <c r="Z3893">
        <f>IF(AND(MIN(data!D3893:'data'!K3893, data!M3893:'data'!Y3893)&gt;=0, IF(data!L3893&lt;0, FALSE, data!L3893&lt;=95),COUNTA(data!D3893:'data'!Y3893)=22), 1, 0)</f>
        <v>0</v>
      </c>
      <c r="AA3893">
        <f>IF(data!D3893=3, IF(COUNTIFS(data!A:A, data!A3893, data!G:G, "&lt;&gt;2")=0, 1, 0), 0)</f>
        <v>0</v>
      </c>
      <c r="AB3893">
        <f>IF(AND(data!G3893=2, COUNTIFS(data!A:A, data!A3893, data!G:G, 2) = data!D3893), 1, 0)</f>
        <v>0</v>
      </c>
      <c r="AC3893" t="str">
        <f>IF(AB3893=1, data!D3893, "0")</f>
        <v>0</v>
      </c>
    </row>
    <row r="3894" spans="1:29" x14ac:dyDescent="0.25">
      <c r="A3894" s="1">
        <v>410181</v>
      </c>
      <c r="B3894">
        <v>1</v>
      </c>
      <c r="C3894" s="1" t="s">
        <v>3915</v>
      </c>
      <c r="D3894">
        <v>2</v>
      </c>
      <c r="E3894">
        <v>8</v>
      </c>
      <c r="F3894">
        <v>16</v>
      </c>
      <c r="G3894">
        <v>1</v>
      </c>
      <c r="H3894">
        <v>70</v>
      </c>
      <c r="I3894">
        <v>2</v>
      </c>
      <c r="J3894">
        <v>1</v>
      </c>
      <c r="K3894">
        <v>7</v>
      </c>
      <c r="L3894">
        <v>8</v>
      </c>
      <c r="M3894">
        <v>1</v>
      </c>
      <c r="N3894">
        <v>1</v>
      </c>
      <c r="O3894">
        <v>5</v>
      </c>
      <c r="P3894">
        <v>1</v>
      </c>
      <c r="Q3894">
        <v>5.25</v>
      </c>
      <c r="R3894">
        <v>-1</v>
      </c>
      <c r="S3894">
        <v>0</v>
      </c>
      <c r="T3894">
        <v>174.6</v>
      </c>
      <c r="U3894">
        <v>85.5</v>
      </c>
      <c r="V3894">
        <v>28.045999999999999</v>
      </c>
      <c r="W3894">
        <v>0.98099999999999998</v>
      </c>
      <c r="X3894">
        <v>2</v>
      </c>
      <c r="Y3894">
        <v>3</v>
      </c>
      <c r="Z3894">
        <f>IF(AND(MIN(data!D3894:'data'!K3894, data!M3894:'data'!Y3894)&gt;=0, IF(data!L3894&lt;0, FALSE, data!L3894&lt;=95),COUNTA(data!D3894:'data'!Y3894)=22), 1, 0)</f>
        <v>0</v>
      </c>
      <c r="AA3894">
        <f>IF(data!D3894=3, IF(COUNTIFS(data!A:A, data!A3894, data!G:G, "&lt;&gt;2")=0, 1, 0), 0)</f>
        <v>0</v>
      </c>
      <c r="AB3894">
        <f>IF(AND(data!G3894=2, COUNTIFS(data!A:A, data!A3894, data!G:G, 2) = data!D3894), 1, 0)</f>
        <v>0</v>
      </c>
      <c r="AC3894" t="str">
        <f>IF(AB3894=1, data!D3894, "0")</f>
        <v>0</v>
      </c>
    </row>
    <row r="3895" spans="1:29" x14ac:dyDescent="0.25">
      <c r="A3895" s="1">
        <v>410181</v>
      </c>
      <c r="B3895">
        <v>2</v>
      </c>
      <c r="C3895" s="1" t="s">
        <v>3916</v>
      </c>
      <c r="D3895">
        <v>2</v>
      </c>
      <c r="E3895">
        <v>8</v>
      </c>
      <c r="F3895">
        <v>16</v>
      </c>
      <c r="G3895">
        <v>2</v>
      </c>
      <c r="H3895">
        <v>67</v>
      </c>
      <c r="I3895">
        <v>2</v>
      </c>
      <c r="J3895">
        <v>1</v>
      </c>
      <c r="K3895">
        <v>7</v>
      </c>
      <c r="L3895">
        <v>8</v>
      </c>
      <c r="M3895">
        <v>2</v>
      </c>
      <c r="N3895">
        <v>1</v>
      </c>
      <c r="O3895">
        <v>5</v>
      </c>
      <c r="P3895">
        <v>1</v>
      </c>
      <c r="Q3895">
        <v>4.5</v>
      </c>
      <c r="R3895">
        <v>-1</v>
      </c>
      <c r="S3895">
        <v>-2</v>
      </c>
      <c r="T3895">
        <v>162.6</v>
      </c>
      <c r="U3895">
        <v>59.7</v>
      </c>
      <c r="V3895">
        <v>22.58</v>
      </c>
      <c r="W3895">
        <v>-1</v>
      </c>
      <c r="X3895">
        <v>-2</v>
      </c>
      <c r="Y3895">
        <v>-2</v>
      </c>
      <c r="Z3895">
        <f>IF(AND(MIN(data!D3895:'data'!K3895, data!M3895:'data'!Y3895)&gt;=0, IF(data!L3895&lt;0, FALSE, data!L3895&lt;=95),COUNTA(data!D3895:'data'!Y3895)=22), 1, 0)</f>
        <v>0</v>
      </c>
      <c r="AA3895">
        <f>IF(data!D3895=3, IF(COUNTIFS(data!A:A, data!A3895, data!G:G, "&lt;&gt;2")=0, 1, 0), 0)</f>
        <v>0</v>
      </c>
      <c r="AB3895">
        <f>IF(AND(data!G3895=2, COUNTIFS(data!A:A, data!A3895, data!G:G, 2) = data!D3895), 1, 0)</f>
        <v>0</v>
      </c>
      <c r="AC3895" t="str">
        <f>IF(AB3895=1, data!D3895, "0")</f>
        <v>0</v>
      </c>
    </row>
    <row r="3896" spans="1:29" x14ac:dyDescent="0.25">
      <c r="A3896" s="1">
        <v>410201</v>
      </c>
      <c r="B3896">
        <v>1</v>
      </c>
      <c r="C3896" s="1" t="s">
        <v>3917</v>
      </c>
      <c r="D3896">
        <v>2</v>
      </c>
      <c r="E3896">
        <v>8</v>
      </c>
      <c r="F3896">
        <v>16</v>
      </c>
      <c r="G3896">
        <v>1</v>
      </c>
      <c r="H3896">
        <v>79</v>
      </c>
      <c r="I3896">
        <v>2</v>
      </c>
      <c r="J3896">
        <v>1</v>
      </c>
      <c r="K3896">
        <v>7</v>
      </c>
      <c r="L3896">
        <v>10</v>
      </c>
      <c r="M3896">
        <v>4</v>
      </c>
      <c r="N3896">
        <v>3</v>
      </c>
      <c r="O3896">
        <v>5</v>
      </c>
      <c r="P3896">
        <v>1</v>
      </c>
      <c r="Q3896">
        <v>3.2589999999999999</v>
      </c>
      <c r="R3896">
        <v>-1</v>
      </c>
      <c r="S3896">
        <v>4</v>
      </c>
      <c r="T3896">
        <v>159.6</v>
      </c>
      <c r="U3896">
        <v>71.8</v>
      </c>
      <c r="V3896">
        <v>28.187999999999999</v>
      </c>
      <c r="W3896">
        <v>0.96899999999999997</v>
      </c>
      <c r="X3896">
        <v>2</v>
      </c>
      <c r="Y3896">
        <v>1</v>
      </c>
      <c r="Z3896">
        <f>IF(AND(MIN(data!D3896:'data'!K3896, data!M3896:'data'!Y3896)&gt;=0, IF(data!L3896&lt;0, FALSE, data!L3896&lt;=95),COUNTA(data!D3896:'data'!Y3896)=22), 1, 0)</f>
        <v>0</v>
      </c>
      <c r="AA3896">
        <f>IF(data!D3896=3, IF(COUNTIFS(data!A:A, data!A3896, data!G:G, "&lt;&gt;2")=0, 1, 0), 0)</f>
        <v>0</v>
      </c>
      <c r="AB3896">
        <f>IF(AND(data!G3896=2, COUNTIFS(data!A:A, data!A3896, data!G:G, 2) = data!D3896), 1, 0)</f>
        <v>0</v>
      </c>
      <c r="AC3896" t="str">
        <f>IF(AB3896=1, data!D3896, "0")</f>
        <v>0</v>
      </c>
    </row>
    <row r="3897" spans="1:29" x14ac:dyDescent="0.25">
      <c r="A3897" s="1">
        <v>410201</v>
      </c>
      <c r="B3897">
        <v>2</v>
      </c>
      <c r="C3897" s="1" t="s">
        <v>3918</v>
      </c>
      <c r="D3897">
        <v>2</v>
      </c>
      <c r="E3897">
        <v>8</v>
      </c>
      <c r="F3897">
        <v>16</v>
      </c>
      <c r="G3897">
        <v>2</v>
      </c>
      <c r="H3897">
        <v>80</v>
      </c>
      <c r="I3897">
        <v>2</v>
      </c>
      <c r="J3897">
        <v>1</v>
      </c>
      <c r="K3897">
        <v>7</v>
      </c>
      <c r="L3897">
        <v>10</v>
      </c>
      <c r="M3897">
        <v>4</v>
      </c>
      <c r="N3897">
        <v>2</v>
      </c>
      <c r="O3897">
        <v>5</v>
      </c>
      <c r="P3897">
        <v>2</v>
      </c>
      <c r="Q3897">
        <v>5.8000000000000003E-2</v>
      </c>
      <c r="R3897">
        <v>-1</v>
      </c>
      <c r="S3897">
        <v>2</v>
      </c>
      <c r="T3897">
        <v>153.19999999999999</v>
      </c>
      <c r="U3897">
        <v>51.6</v>
      </c>
      <c r="V3897">
        <v>21.984999999999999</v>
      </c>
      <c r="W3897">
        <v>0.77900000000000003</v>
      </c>
      <c r="X3897">
        <v>1</v>
      </c>
      <c r="Y3897">
        <v>3</v>
      </c>
      <c r="Z3897">
        <f>IF(AND(MIN(data!D3897:'data'!K3897, data!M3897:'data'!Y3897)&gt;=0, IF(data!L3897&lt;0, FALSE, data!L3897&lt;=95),COUNTA(data!D3897:'data'!Y3897)=22), 1, 0)</f>
        <v>0</v>
      </c>
      <c r="AA3897">
        <f>IF(data!D3897=3, IF(COUNTIFS(data!A:A, data!A3897, data!G:G, "&lt;&gt;2")=0, 1, 0), 0)</f>
        <v>0</v>
      </c>
      <c r="AB3897">
        <f>IF(AND(data!G3897=2, COUNTIFS(data!A:A, data!A3897, data!G:G, 2) = data!D3897), 1, 0)</f>
        <v>0</v>
      </c>
      <c r="AC3897" t="str">
        <f>IF(AB3897=1, data!D3897, "0")</f>
        <v>0</v>
      </c>
    </row>
    <row r="3898" spans="1:29" x14ac:dyDescent="0.25">
      <c r="A3898" s="1">
        <v>410271</v>
      </c>
      <c r="B3898">
        <v>1</v>
      </c>
      <c r="C3898" s="1" t="s">
        <v>3919</v>
      </c>
      <c r="D3898">
        <v>2</v>
      </c>
      <c r="E3898">
        <v>8</v>
      </c>
      <c r="F3898">
        <v>16</v>
      </c>
      <c r="G3898">
        <v>2</v>
      </c>
      <c r="H3898">
        <v>57</v>
      </c>
      <c r="I3898">
        <v>2</v>
      </c>
      <c r="J3898">
        <v>1</v>
      </c>
      <c r="K3898">
        <v>4</v>
      </c>
      <c r="L3898">
        <v>97</v>
      </c>
      <c r="M3898">
        <v>1</v>
      </c>
      <c r="N3898">
        <v>3</v>
      </c>
      <c r="O3898">
        <v>5</v>
      </c>
      <c r="P3898">
        <v>1</v>
      </c>
      <c r="Q3898">
        <v>15.5</v>
      </c>
      <c r="R3898">
        <v>-1</v>
      </c>
      <c r="S3898">
        <v>0</v>
      </c>
      <c r="T3898">
        <v>172.6</v>
      </c>
      <c r="U3898">
        <v>63.7</v>
      </c>
      <c r="V3898">
        <v>21.382000000000001</v>
      </c>
      <c r="W3898">
        <v>0.73499999999999999</v>
      </c>
      <c r="X3898">
        <v>1</v>
      </c>
      <c r="Y3898">
        <v>3</v>
      </c>
      <c r="Z3898">
        <f>IF(AND(MIN(data!D3898:'data'!K3898, data!M3898:'data'!Y3898)&gt;=0, IF(data!L3898&lt;0, FALSE, data!L3898&lt;=95),COUNTA(data!D3898:'data'!Y3898)=22), 1, 0)</f>
        <v>0</v>
      </c>
      <c r="AA3898">
        <f>IF(data!D3898=3, IF(COUNTIFS(data!A:A, data!A3898, data!G:G, "&lt;&gt;2")=0, 1, 0), 0)</f>
        <v>0</v>
      </c>
      <c r="AB3898">
        <f>IF(AND(data!G3898=2, COUNTIFS(data!A:A, data!A3898, data!G:G, 2) = data!D3898), 1, 0)</f>
        <v>0</v>
      </c>
      <c r="AC3898" t="str">
        <f>IF(AB3898=1, data!D3898, "0")</f>
        <v>0</v>
      </c>
    </row>
    <row r="3899" spans="1:29" x14ac:dyDescent="0.25">
      <c r="A3899" s="1">
        <v>410271</v>
      </c>
      <c r="B3899">
        <v>2</v>
      </c>
      <c r="C3899" s="1" t="s">
        <v>3920</v>
      </c>
      <c r="D3899">
        <v>2</v>
      </c>
      <c r="E3899">
        <v>8</v>
      </c>
      <c r="F3899">
        <v>16</v>
      </c>
      <c r="G3899">
        <v>1</v>
      </c>
      <c r="H3899">
        <v>57</v>
      </c>
      <c r="I3899">
        <v>2</v>
      </c>
      <c r="J3899">
        <v>1</v>
      </c>
      <c r="K3899">
        <v>2</v>
      </c>
      <c r="L3899">
        <v>97</v>
      </c>
      <c r="M3899">
        <v>1</v>
      </c>
      <c r="N3899">
        <v>4</v>
      </c>
      <c r="O3899">
        <v>3</v>
      </c>
      <c r="P3899">
        <v>1</v>
      </c>
      <c r="Q3899">
        <v>24</v>
      </c>
      <c r="R3899">
        <v>-1</v>
      </c>
      <c r="S3899">
        <v>0</v>
      </c>
      <c r="T3899">
        <v>175.4</v>
      </c>
      <c r="U3899">
        <v>77.7</v>
      </c>
      <c r="V3899">
        <v>25.256</v>
      </c>
      <c r="W3899">
        <v>0.90300000000000002</v>
      </c>
      <c r="X3899">
        <v>2</v>
      </c>
      <c r="Y3899">
        <v>3</v>
      </c>
      <c r="Z3899">
        <f>IF(AND(MIN(data!D3899:'data'!K3899, data!M3899:'data'!Y3899)&gt;=0, IF(data!L3899&lt;0, FALSE, data!L3899&lt;=95),COUNTA(data!D3899:'data'!Y3899)=22), 1, 0)</f>
        <v>0</v>
      </c>
      <c r="AA3899">
        <f>IF(data!D3899=3, IF(COUNTIFS(data!A:A, data!A3899, data!G:G, "&lt;&gt;2")=0, 1, 0), 0)</f>
        <v>0</v>
      </c>
      <c r="AB3899">
        <f>IF(AND(data!G3899=2, COUNTIFS(data!A:A, data!A3899, data!G:G, 2) = data!D3899), 1, 0)</f>
        <v>0</v>
      </c>
      <c r="AC3899" t="str">
        <f>IF(AB3899=1, data!D3899, "0")</f>
        <v>0</v>
      </c>
    </row>
    <row r="3900" spans="1:29" x14ac:dyDescent="0.25">
      <c r="A3900" s="1">
        <v>410341</v>
      </c>
      <c r="B3900">
        <v>1</v>
      </c>
      <c r="C3900" s="1" t="s">
        <v>3921</v>
      </c>
      <c r="D3900">
        <v>2</v>
      </c>
      <c r="E3900">
        <v>8</v>
      </c>
      <c r="F3900">
        <v>16</v>
      </c>
      <c r="G3900">
        <v>1</v>
      </c>
      <c r="H3900">
        <v>62</v>
      </c>
      <c r="I3900">
        <v>2</v>
      </c>
      <c r="J3900">
        <v>1</v>
      </c>
      <c r="K3900">
        <v>2</v>
      </c>
      <c r="L3900">
        <v>7</v>
      </c>
      <c r="M3900">
        <v>2</v>
      </c>
      <c r="N3900">
        <v>3</v>
      </c>
      <c r="O3900">
        <v>5</v>
      </c>
      <c r="P3900">
        <v>1</v>
      </c>
      <c r="Q3900">
        <v>2.855</v>
      </c>
      <c r="R3900">
        <v>-1</v>
      </c>
      <c r="S3900">
        <v>0</v>
      </c>
      <c r="T3900">
        <v>162.9</v>
      </c>
      <c r="U3900">
        <v>78.400000000000006</v>
      </c>
      <c r="V3900">
        <v>29.544</v>
      </c>
      <c r="W3900">
        <v>0.97199999999999998</v>
      </c>
      <c r="X3900">
        <v>2</v>
      </c>
      <c r="Y3900">
        <v>1</v>
      </c>
      <c r="Z3900">
        <f>IF(AND(MIN(data!D3900:'data'!K3900, data!M3900:'data'!Y3900)&gt;=0, IF(data!L3900&lt;0, FALSE, data!L3900&lt;=95),COUNTA(data!D3900:'data'!Y3900)=22), 1, 0)</f>
        <v>0</v>
      </c>
      <c r="AA3900">
        <f>IF(data!D3900=3, IF(COUNTIFS(data!A:A, data!A3900, data!G:G, "&lt;&gt;2")=0, 1, 0), 0)</f>
        <v>0</v>
      </c>
      <c r="AB3900">
        <f>IF(AND(data!G3900=2, COUNTIFS(data!A:A, data!A3900, data!G:G, 2) = data!D3900), 1, 0)</f>
        <v>0</v>
      </c>
      <c r="AC3900" t="str">
        <f>IF(AB3900=1, data!D3900, "0")</f>
        <v>0</v>
      </c>
    </row>
    <row r="3901" spans="1:29" x14ac:dyDescent="0.25">
      <c r="A3901" s="1">
        <v>410341</v>
      </c>
      <c r="B3901">
        <v>2</v>
      </c>
      <c r="C3901" s="1" t="s">
        <v>3922</v>
      </c>
      <c r="D3901">
        <v>2</v>
      </c>
      <c r="E3901">
        <v>8</v>
      </c>
      <c r="F3901">
        <v>16</v>
      </c>
      <c r="G3901">
        <v>2</v>
      </c>
      <c r="H3901">
        <v>62</v>
      </c>
      <c r="I3901">
        <v>2</v>
      </c>
      <c r="J3901">
        <v>1</v>
      </c>
      <c r="K3901">
        <v>6</v>
      </c>
      <c r="L3901">
        <v>7</v>
      </c>
      <c r="M3901">
        <v>2</v>
      </c>
      <c r="N3901">
        <v>1</v>
      </c>
      <c r="O3901">
        <v>5</v>
      </c>
      <c r="P3901">
        <v>1</v>
      </c>
      <c r="Q3901">
        <v>2.02</v>
      </c>
      <c r="R3901">
        <v>-1</v>
      </c>
      <c r="S3901">
        <v>0</v>
      </c>
      <c r="T3901">
        <v>160.1</v>
      </c>
      <c r="U3901">
        <v>85.4</v>
      </c>
      <c r="V3901">
        <v>33.317999999999998</v>
      </c>
      <c r="W3901">
        <v>0.88100000000000001</v>
      </c>
      <c r="X3901">
        <v>2</v>
      </c>
      <c r="Y3901">
        <v>1</v>
      </c>
      <c r="Z3901">
        <f>IF(AND(MIN(data!D3901:'data'!K3901, data!M3901:'data'!Y3901)&gt;=0, IF(data!L3901&lt;0, FALSE, data!L3901&lt;=95),COUNTA(data!D3901:'data'!Y3901)=22), 1, 0)</f>
        <v>0</v>
      </c>
      <c r="AA3901">
        <f>IF(data!D3901=3, IF(COUNTIFS(data!A:A, data!A3901, data!G:G, "&lt;&gt;2")=0, 1, 0), 0)</f>
        <v>0</v>
      </c>
      <c r="AB3901">
        <f>IF(AND(data!G3901=2, COUNTIFS(data!A:A, data!A3901, data!G:G, 2) = data!D3901), 1, 0)</f>
        <v>0</v>
      </c>
      <c r="AC3901" t="str">
        <f>IF(AB3901=1, data!D3901, "0")</f>
        <v>0</v>
      </c>
    </row>
    <row r="3902" spans="1:29" x14ac:dyDescent="0.25">
      <c r="A3902" s="1">
        <v>410351</v>
      </c>
      <c r="B3902">
        <v>1</v>
      </c>
      <c r="C3902" s="1" t="s">
        <v>3923</v>
      </c>
      <c r="D3902">
        <v>2</v>
      </c>
      <c r="E3902">
        <v>8</v>
      </c>
      <c r="F3902">
        <v>16</v>
      </c>
      <c r="G3902">
        <v>2</v>
      </c>
      <c r="H3902">
        <v>50</v>
      </c>
      <c r="I3902">
        <v>4</v>
      </c>
      <c r="J3902">
        <v>1</v>
      </c>
      <c r="K3902">
        <v>1</v>
      </c>
      <c r="L3902">
        <v>18</v>
      </c>
      <c r="M3902">
        <v>1</v>
      </c>
      <c r="N3902">
        <v>3</v>
      </c>
      <c r="O3902">
        <v>5</v>
      </c>
      <c r="P3902">
        <v>1</v>
      </c>
      <c r="Q3902">
        <v>23.616</v>
      </c>
      <c r="R3902">
        <v>-1</v>
      </c>
      <c r="S3902">
        <v>0</v>
      </c>
      <c r="T3902">
        <v>166.8</v>
      </c>
      <c r="U3902">
        <v>60.7</v>
      </c>
      <c r="V3902">
        <v>21.817</v>
      </c>
      <c r="W3902">
        <v>0.79300000000000004</v>
      </c>
      <c r="X3902">
        <v>1</v>
      </c>
      <c r="Y3902">
        <v>3</v>
      </c>
      <c r="Z3902">
        <f>IF(AND(MIN(data!D3902:'data'!K3902, data!M3902:'data'!Y3902)&gt;=0, IF(data!L3902&lt;0, FALSE, data!L3902&lt;=95),COUNTA(data!D3902:'data'!Y3902)=22), 1, 0)</f>
        <v>0</v>
      </c>
      <c r="AA3902">
        <f>IF(data!D3902=3, IF(COUNTIFS(data!A:A, data!A3902, data!G:G, "&lt;&gt;2")=0, 1, 0), 0)</f>
        <v>0</v>
      </c>
      <c r="AB3902">
        <f>IF(AND(data!G3902=2, COUNTIFS(data!A:A, data!A3902, data!G:G, 2) = data!D3902), 1, 0)</f>
        <v>0</v>
      </c>
      <c r="AC3902" t="str">
        <f>IF(AB3902=1, data!D3902, "0")</f>
        <v>0</v>
      </c>
    </row>
    <row r="3903" spans="1:29" x14ac:dyDescent="0.25">
      <c r="A3903" s="1">
        <v>410351</v>
      </c>
      <c r="B3903">
        <v>2</v>
      </c>
      <c r="C3903" s="1" t="s">
        <v>3924</v>
      </c>
      <c r="D3903">
        <v>2</v>
      </c>
      <c r="E3903">
        <v>8</v>
      </c>
      <c r="F3903">
        <v>16</v>
      </c>
      <c r="G3903">
        <v>1</v>
      </c>
      <c r="H3903">
        <v>19</v>
      </c>
      <c r="I3903">
        <v>1</v>
      </c>
      <c r="J3903">
        <v>1</v>
      </c>
      <c r="K3903">
        <v>3</v>
      </c>
      <c r="L3903">
        <v>18</v>
      </c>
      <c r="M3903">
        <v>2</v>
      </c>
      <c r="N3903">
        <v>4</v>
      </c>
      <c r="O3903">
        <v>1</v>
      </c>
      <c r="P3903">
        <v>1</v>
      </c>
      <c r="Q3903">
        <v>27.114999999999998</v>
      </c>
      <c r="R3903">
        <v>2</v>
      </c>
      <c r="S3903">
        <v>0</v>
      </c>
      <c r="T3903">
        <v>174</v>
      </c>
      <c r="U3903">
        <v>63.2</v>
      </c>
      <c r="V3903">
        <v>20.875</v>
      </c>
      <c r="W3903">
        <v>0.79900000000000004</v>
      </c>
      <c r="X3903">
        <v>1</v>
      </c>
      <c r="Y3903">
        <v>3</v>
      </c>
      <c r="Z3903">
        <f>IF(AND(MIN(data!D3903:'data'!K3903, data!M3903:'data'!Y3903)&gt;=0, IF(data!L3903&lt;0, FALSE, data!L3903&lt;=95),COUNTA(data!D3903:'data'!Y3903)=22), 1, 0)</f>
        <v>1</v>
      </c>
      <c r="AA3903">
        <f>IF(data!D3903=3, IF(COUNTIFS(data!A:A, data!A3903, data!G:G, "&lt;&gt;2")=0, 1, 0), 0)</f>
        <v>0</v>
      </c>
      <c r="AB3903">
        <f>IF(AND(data!G3903=2, COUNTIFS(data!A:A, data!A3903, data!G:G, 2) = data!D3903), 1, 0)</f>
        <v>0</v>
      </c>
      <c r="AC3903" t="str">
        <f>IF(AB3903=1, data!D3903, "0")</f>
        <v>0</v>
      </c>
    </row>
    <row r="3904" spans="1:29" x14ac:dyDescent="0.25">
      <c r="A3904" s="1">
        <v>411051</v>
      </c>
      <c r="B3904">
        <v>1</v>
      </c>
      <c r="C3904" s="1" t="s">
        <v>3925</v>
      </c>
      <c r="D3904">
        <v>1</v>
      </c>
      <c r="E3904">
        <v>5</v>
      </c>
      <c r="F3904">
        <v>26</v>
      </c>
      <c r="G3904">
        <v>1</v>
      </c>
      <c r="H3904">
        <v>54</v>
      </c>
      <c r="I3904">
        <v>5</v>
      </c>
      <c r="J3904">
        <v>1</v>
      </c>
      <c r="K3904">
        <v>7</v>
      </c>
      <c r="L3904">
        <v>31</v>
      </c>
      <c r="M3904">
        <v>3</v>
      </c>
      <c r="N3904">
        <v>4</v>
      </c>
      <c r="O3904">
        <v>3</v>
      </c>
      <c r="P3904">
        <v>1</v>
      </c>
      <c r="Q3904">
        <v>6.3449999999999998</v>
      </c>
      <c r="R3904">
        <v>-1</v>
      </c>
      <c r="S3904">
        <v>0</v>
      </c>
      <c r="T3904">
        <v>175</v>
      </c>
      <c r="U3904">
        <v>72.7</v>
      </c>
      <c r="V3904">
        <v>23.739000000000001</v>
      </c>
      <c r="W3904">
        <v>0.90400000000000003</v>
      </c>
      <c r="X3904">
        <v>-8</v>
      </c>
      <c r="Y3904">
        <v>3</v>
      </c>
      <c r="Z3904">
        <f>IF(AND(MIN(data!D3904:'data'!K3904, data!M3904:'data'!Y3904)&gt;=0, IF(data!L3904&lt;0, FALSE, data!L3904&lt;=95),COUNTA(data!D3904:'data'!Y3904)=22), 1, 0)</f>
        <v>0</v>
      </c>
      <c r="AA3904">
        <f>IF(data!D3904=3, IF(COUNTIFS(data!A:A, data!A3904, data!G:G, "&lt;&gt;2")=0, 1, 0), 0)</f>
        <v>0</v>
      </c>
      <c r="AB3904">
        <f>IF(AND(data!G3904=2, COUNTIFS(data!A:A, data!A3904, data!G:G, 2) = data!D3904), 1, 0)</f>
        <v>0</v>
      </c>
      <c r="AC3904" t="str">
        <f>IF(AB3904=1, data!D3904, "0")</f>
        <v>0</v>
      </c>
    </row>
    <row r="3905" spans="1:29" x14ac:dyDescent="0.25">
      <c r="A3905" s="1">
        <v>411151</v>
      </c>
      <c r="B3905">
        <v>1</v>
      </c>
      <c r="C3905" s="1" t="s">
        <v>3926</v>
      </c>
      <c r="D3905">
        <v>3</v>
      </c>
      <c r="E3905">
        <v>2</v>
      </c>
      <c r="F3905">
        <v>15</v>
      </c>
      <c r="G3905">
        <v>1</v>
      </c>
      <c r="H3905">
        <v>49</v>
      </c>
      <c r="I3905">
        <v>2</v>
      </c>
      <c r="J3905">
        <v>1</v>
      </c>
      <c r="K3905">
        <v>3</v>
      </c>
      <c r="L3905">
        <v>11</v>
      </c>
      <c r="M3905">
        <v>3</v>
      </c>
      <c r="N3905">
        <v>3</v>
      </c>
      <c r="O3905">
        <v>5</v>
      </c>
      <c r="P3905">
        <v>1</v>
      </c>
      <c r="Q3905">
        <v>42.75</v>
      </c>
      <c r="R3905">
        <v>-1</v>
      </c>
      <c r="S3905">
        <v>6</v>
      </c>
      <c r="T3905">
        <v>186</v>
      </c>
      <c r="U3905">
        <v>99.8</v>
      </c>
      <c r="V3905">
        <v>28.847000000000001</v>
      </c>
      <c r="W3905">
        <v>0.97099999999999997</v>
      </c>
      <c r="X3905">
        <v>2</v>
      </c>
      <c r="Y3905">
        <v>3</v>
      </c>
      <c r="Z3905">
        <f>IF(AND(MIN(data!D3905:'data'!K3905, data!M3905:'data'!Y3905)&gt;=0, IF(data!L3905&lt;0, FALSE, data!L3905&lt;=95),COUNTA(data!D3905:'data'!Y3905)=22), 1, 0)</f>
        <v>0</v>
      </c>
      <c r="AA3905">
        <f>IF(data!D3905=3, IF(COUNTIFS(data!A:A, data!A3905, data!G:G, "&lt;&gt;2")=0, 1, 0), 0)</f>
        <v>0</v>
      </c>
      <c r="AB3905">
        <f>IF(AND(data!G3905=2, COUNTIFS(data!A:A, data!A3905, data!G:G, 2) = data!D3905), 1, 0)</f>
        <v>0</v>
      </c>
      <c r="AC3905" t="str">
        <f>IF(AB3905=1, data!D3905, "0")</f>
        <v>0</v>
      </c>
    </row>
    <row r="3906" spans="1:29" x14ac:dyDescent="0.25">
      <c r="A3906" s="1">
        <v>411151</v>
      </c>
      <c r="B3906">
        <v>2</v>
      </c>
      <c r="C3906" s="1" t="s">
        <v>3927</v>
      </c>
      <c r="D3906">
        <v>3</v>
      </c>
      <c r="E3906">
        <v>2</v>
      </c>
      <c r="F3906">
        <v>15</v>
      </c>
      <c r="G3906">
        <v>2</v>
      </c>
      <c r="H3906">
        <v>43</v>
      </c>
      <c r="I3906">
        <v>2</v>
      </c>
      <c r="J3906">
        <v>1</v>
      </c>
      <c r="K3906">
        <v>4</v>
      </c>
      <c r="L3906">
        <v>11</v>
      </c>
      <c r="M3906">
        <v>3</v>
      </c>
      <c r="N3906">
        <v>1</v>
      </c>
      <c r="O3906">
        <v>5</v>
      </c>
      <c r="P3906">
        <v>1</v>
      </c>
      <c r="Q3906">
        <v>30.49</v>
      </c>
      <c r="R3906">
        <v>-1</v>
      </c>
      <c r="S3906">
        <v>1</v>
      </c>
      <c r="T3906">
        <v>167.2</v>
      </c>
      <c r="U3906">
        <v>93.8</v>
      </c>
      <c r="V3906">
        <v>33.552999999999997</v>
      </c>
      <c r="W3906">
        <v>0.86299999999999999</v>
      </c>
      <c r="X3906">
        <v>2</v>
      </c>
      <c r="Y3906">
        <v>3</v>
      </c>
      <c r="Z3906">
        <f>IF(AND(MIN(data!D3906:'data'!K3906, data!M3906:'data'!Y3906)&gt;=0, IF(data!L3906&lt;0, FALSE, data!L3906&lt;=95),COUNTA(data!D3906:'data'!Y3906)=22), 1, 0)</f>
        <v>0</v>
      </c>
      <c r="AA3906">
        <f>IF(data!D3906=3, IF(COUNTIFS(data!A:A, data!A3906, data!G:G, "&lt;&gt;2")=0, 1, 0), 0)</f>
        <v>0</v>
      </c>
      <c r="AB3906">
        <f>IF(AND(data!G3906=2, COUNTIFS(data!A:A, data!A3906, data!G:G, 2) = data!D3906), 1, 0)</f>
        <v>0</v>
      </c>
      <c r="AC3906" t="str">
        <f>IF(AB3906=1, data!D3906, "0")</f>
        <v>0</v>
      </c>
    </row>
    <row r="3907" spans="1:29" x14ac:dyDescent="0.25">
      <c r="A3907" s="1">
        <v>411151</v>
      </c>
      <c r="B3907">
        <v>3</v>
      </c>
      <c r="C3907" s="1" t="s">
        <v>3928</v>
      </c>
      <c r="D3907">
        <v>3</v>
      </c>
      <c r="E3907">
        <v>2</v>
      </c>
      <c r="F3907">
        <v>15</v>
      </c>
      <c r="G3907">
        <v>1</v>
      </c>
      <c r="H3907">
        <v>12</v>
      </c>
      <c r="I3907">
        <v>-1</v>
      </c>
      <c r="J3907">
        <v>1</v>
      </c>
      <c r="K3907">
        <v>-1</v>
      </c>
      <c r="L3907">
        <v>11</v>
      </c>
      <c r="M3907">
        <v>1</v>
      </c>
      <c r="N3907">
        <v>-1</v>
      </c>
      <c r="O3907">
        <v>-1</v>
      </c>
      <c r="P3907">
        <v>-1</v>
      </c>
      <c r="Q3907">
        <v>-1</v>
      </c>
      <c r="R3907">
        <v>-1</v>
      </c>
      <c r="S3907">
        <v>-2</v>
      </c>
      <c r="T3907">
        <v>152.69999999999999</v>
      </c>
      <c r="U3907">
        <v>49.4</v>
      </c>
      <c r="V3907">
        <v>21.186</v>
      </c>
      <c r="W3907">
        <v>-1</v>
      </c>
      <c r="X3907">
        <v>-8</v>
      </c>
      <c r="Y3907">
        <v>3</v>
      </c>
      <c r="Z3907">
        <f>IF(AND(MIN(data!D3907:'data'!K3907, data!M3907:'data'!Y3907)&gt;=0, IF(data!L3907&lt;0, FALSE, data!L3907&lt;=95),COUNTA(data!D3907:'data'!Y3907)=22), 1, 0)</f>
        <v>0</v>
      </c>
      <c r="AA3907">
        <f>IF(data!D3907=3, IF(COUNTIFS(data!A:A, data!A3907, data!G:G, "&lt;&gt;2")=0, 1, 0), 0)</f>
        <v>0</v>
      </c>
      <c r="AB3907">
        <f>IF(AND(data!G3907=2, COUNTIFS(data!A:A, data!A3907, data!G:G, 2) = data!D3907), 1, 0)</f>
        <v>0</v>
      </c>
      <c r="AC3907" t="str">
        <f>IF(AB3907=1, data!D3907, "0")</f>
        <v>0</v>
      </c>
    </row>
    <row r="3908" spans="1:29" x14ac:dyDescent="0.25">
      <c r="A3908" s="1">
        <v>411181</v>
      </c>
      <c r="B3908">
        <v>1</v>
      </c>
      <c r="C3908" s="1" t="s">
        <v>3929</v>
      </c>
      <c r="D3908">
        <v>4</v>
      </c>
      <c r="E3908">
        <v>5</v>
      </c>
      <c r="F3908">
        <v>26</v>
      </c>
      <c r="G3908">
        <v>2</v>
      </c>
      <c r="H3908">
        <v>40</v>
      </c>
      <c r="I3908">
        <v>2</v>
      </c>
      <c r="J3908">
        <v>1</v>
      </c>
      <c r="K3908">
        <v>1</v>
      </c>
      <c r="L3908">
        <v>14</v>
      </c>
      <c r="M3908">
        <v>1</v>
      </c>
      <c r="N3908">
        <v>1</v>
      </c>
      <c r="O3908">
        <v>5</v>
      </c>
      <c r="P3908">
        <v>1</v>
      </c>
      <c r="Q3908">
        <v>4.3099999999999996</v>
      </c>
      <c r="R3908">
        <v>-1</v>
      </c>
      <c r="S3908">
        <v>6</v>
      </c>
      <c r="T3908">
        <v>163.19999999999999</v>
      </c>
      <c r="U3908">
        <v>60.5</v>
      </c>
      <c r="V3908">
        <v>22.715</v>
      </c>
      <c r="W3908">
        <v>0.77</v>
      </c>
      <c r="X3908">
        <v>1</v>
      </c>
      <c r="Y3908">
        <v>3</v>
      </c>
      <c r="Z3908">
        <f>IF(AND(MIN(data!D3908:'data'!K3908, data!M3908:'data'!Y3908)&gt;=0, IF(data!L3908&lt;0, FALSE, data!L3908&lt;=95),COUNTA(data!D3908:'data'!Y3908)=22), 1, 0)</f>
        <v>0</v>
      </c>
      <c r="AA3908">
        <f>IF(data!D3908=3, IF(COUNTIFS(data!A:A, data!A3908, data!G:G, "&lt;&gt;2")=0, 1, 0), 0)</f>
        <v>0</v>
      </c>
      <c r="AB3908">
        <f>IF(AND(data!G3908=2, COUNTIFS(data!A:A, data!A3908, data!G:G, 2) = data!D3908), 1, 0)</f>
        <v>0</v>
      </c>
      <c r="AC3908" t="str">
        <f>IF(AB3908=1, data!D3908, "0")</f>
        <v>0</v>
      </c>
    </row>
    <row r="3909" spans="1:29" x14ac:dyDescent="0.25">
      <c r="A3909" s="1">
        <v>411181</v>
      </c>
      <c r="B3909">
        <v>2</v>
      </c>
      <c r="C3909" s="1" t="s">
        <v>3930</v>
      </c>
      <c r="D3909">
        <v>4</v>
      </c>
      <c r="E3909">
        <v>5</v>
      </c>
      <c r="F3909">
        <v>26</v>
      </c>
      <c r="G3909">
        <v>1</v>
      </c>
      <c r="H3909">
        <v>39</v>
      </c>
      <c r="I3909">
        <v>2</v>
      </c>
      <c r="J3909">
        <v>1</v>
      </c>
      <c r="K3909">
        <v>2</v>
      </c>
      <c r="L3909">
        <v>14</v>
      </c>
      <c r="M3909">
        <v>4</v>
      </c>
      <c r="N3909">
        <v>1</v>
      </c>
      <c r="O3909">
        <v>5</v>
      </c>
      <c r="P3909">
        <v>1</v>
      </c>
      <c r="Q3909">
        <v>11.487500000000001</v>
      </c>
      <c r="R3909">
        <v>-1</v>
      </c>
      <c r="S3909">
        <v>1</v>
      </c>
      <c r="T3909">
        <v>172.7</v>
      </c>
      <c r="U3909">
        <v>74.099999999999994</v>
      </c>
      <c r="V3909">
        <v>24.844999999999999</v>
      </c>
      <c r="W3909">
        <v>-1</v>
      </c>
      <c r="X3909">
        <v>2</v>
      </c>
      <c r="Y3909">
        <v>1</v>
      </c>
      <c r="Z3909">
        <f>IF(AND(MIN(data!D3909:'data'!K3909, data!M3909:'data'!Y3909)&gt;=0, IF(data!L3909&lt;0, FALSE, data!L3909&lt;=95),COUNTA(data!D3909:'data'!Y3909)=22), 1, 0)</f>
        <v>0</v>
      </c>
      <c r="AA3909">
        <f>IF(data!D3909=3, IF(COUNTIFS(data!A:A, data!A3909, data!G:G, "&lt;&gt;2")=0, 1, 0), 0)</f>
        <v>0</v>
      </c>
      <c r="AB3909">
        <f>IF(AND(data!G3909=2, COUNTIFS(data!A:A, data!A3909, data!G:G, 2) = data!D3909), 1, 0)</f>
        <v>0</v>
      </c>
      <c r="AC3909" t="str">
        <f>IF(AB3909=1, data!D3909, "0")</f>
        <v>0</v>
      </c>
    </row>
    <row r="3910" spans="1:29" x14ac:dyDescent="0.25">
      <c r="A3910" s="1">
        <v>411181</v>
      </c>
      <c r="B3910">
        <v>3</v>
      </c>
      <c r="C3910" s="1" t="s">
        <v>3931</v>
      </c>
      <c r="D3910">
        <v>4</v>
      </c>
      <c r="E3910">
        <v>5</v>
      </c>
      <c r="F3910">
        <v>26</v>
      </c>
      <c r="G3910">
        <v>2</v>
      </c>
      <c r="H3910">
        <v>9</v>
      </c>
      <c r="I3910">
        <v>-1</v>
      </c>
      <c r="J3910">
        <v>1</v>
      </c>
      <c r="K3910">
        <v>-1</v>
      </c>
      <c r="L3910">
        <v>14</v>
      </c>
      <c r="M3910">
        <v>1</v>
      </c>
      <c r="N3910">
        <v>-1</v>
      </c>
      <c r="O3910">
        <v>-1</v>
      </c>
      <c r="P3910">
        <v>-1</v>
      </c>
      <c r="Q3910">
        <v>-1</v>
      </c>
      <c r="R3910">
        <v>-1</v>
      </c>
      <c r="S3910">
        <v>-2</v>
      </c>
      <c r="T3910">
        <v>142.6</v>
      </c>
      <c r="U3910">
        <v>31.9</v>
      </c>
      <c r="V3910">
        <v>15.686999999999999</v>
      </c>
      <c r="W3910">
        <v>-1</v>
      </c>
      <c r="X3910">
        <v>1</v>
      </c>
      <c r="Y3910">
        <v>3</v>
      </c>
      <c r="Z3910">
        <f>IF(AND(MIN(data!D3910:'data'!K3910, data!M3910:'data'!Y3910)&gt;=0, IF(data!L3910&lt;0, FALSE, data!L3910&lt;=95),COUNTA(data!D3910:'data'!Y3910)=22), 1, 0)</f>
        <v>0</v>
      </c>
      <c r="AA3910">
        <f>IF(data!D3910=3, IF(COUNTIFS(data!A:A, data!A3910, data!G:G, "&lt;&gt;2")=0, 1, 0), 0)</f>
        <v>0</v>
      </c>
      <c r="AB3910">
        <f>IF(AND(data!G3910=2, COUNTIFS(data!A:A, data!A3910, data!G:G, 2) = data!D3910), 1, 0)</f>
        <v>0</v>
      </c>
      <c r="AC3910" t="str">
        <f>IF(AB3910=1, data!D3910, "0")</f>
        <v>0</v>
      </c>
    </row>
    <row r="3911" spans="1:29" x14ac:dyDescent="0.25">
      <c r="A3911" s="1">
        <v>411181</v>
      </c>
      <c r="B3911">
        <v>4</v>
      </c>
      <c r="C3911" s="1" t="s">
        <v>3932</v>
      </c>
      <c r="D3911">
        <v>4</v>
      </c>
      <c r="E3911">
        <v>5</v>
      </c>
      <c r="F3911">
        <v>26</v>
      </c>
      <c r="G3911">
        <v>2</v>
      </c>
      <c r="H3911">
        <v>7</v>
      </c>
      <c r="I3911">
        <v>-1</v>
      </c>
      <c r="J3911">
        <v>1</v>
      </c>
      <c r="K3911">
        <v>-1</v>
      </c>
      <c r="L3911">
        <v>14</v>
      </c>
      <c r="M3911">
        <v>1</v>
      </c>
      <c r="N3911">
        <v>-1</v>
      </c>
      <c r="O3911">
        <v>-1</v>
      </c>
      <c r="P3911">
        <v>-1</v>
      </c>
      <c r="Q3911">
        <v>-1</v>
      </c>
      <c r="R3911">
        <v>-1</v>
      </c>
      <c r="S3911">
        <v>-2</v>
      </c>
      <c r="T3911">
        <v>129.19999999999999</v>
      </c>
      <c r="U3911">
        <v>26.1</v>
      </c>
      <c r="V3911">
        <v>15.635999999999999</v>
      </c>
      <c r="W3911">
        <v>-1</v>
      </c>
      <c r="X3911">
        <v>-2</v>
      </c>
      <c r="Y3911">
        <v>-2</v>
      </c>
      <c r="Z3911">
        <f>IF(AND(MIN(data!D3911:'data'!K3911, data!M3911:'data'!Y3911)&gt;=0, IF(data!L3911&lt;0, FALSE, data!L3911&lt;=95),COUNTA(data!D3911:'data'!Y3911)=22), 1, 0)</f>
        <v>0</v>
      </c>
      <c r="AA3911">
        <f>IF(data!D3911=3, IF(COUNTIFS(data!A:A, data!A3911, data!G:G, "&lt;&gt;2")=0, 1, 0), 0)</f>
        <v>0</v>
      </c>
      <c r="AB3911">
        <f>IF(AND(data!G3911=2, COUNTIFS(data!A:A, data!A3911, data!G:G, 2) = data!D3911), 1, 0)</f>
        <v>0</v>
      </c>
      <c r="AC3911" t="str">
        <f>IF(AB3911=1, data!D3911, "0")</f>
        <v>0</v>
      </c>
    </row>
    <row r="3912" spans="1:29" x14ac:dyDescent="0.25">
      <c r="A3912" s="1">
        <v>411201</v>
      </c>
      <c r="B3912">
        <v>1</v>
      </c>
      <c r="C3912" s="1" t="s">
        <v>3933</v>
      </c>
      <c r="D3912">
        <v>2</v>
      </c>
      <c r="E3912">
        <v>5</v>
      </c>
      <c r="F3912">
        <v>26</v>
      </c>
      <c r="G3912">
        <v>1</v>
      </c>
      <c r="H3912">
        <v>65</v>
      </c>
      <c r="I3912">
        <v>2</v>
      </c>
      <c r="J3912">
        <v>1</v>
      </c>
      <c r="K3912">
        <v>6</v>
      </c>
      <c r="L3912">
        <v>9</v>
      </c>
      <c r="M3912">
        <v>1</v>
      </c>
      <c r="N3912">
        <v>1</v>
      </c>
      <c r="O3912">
        <v>5</v>
      </c>
      <c r="P3912">
        <v>1</v>
      </c>
      <c r="Q3912">
        <v>6.375</v>
      </c>
      <c r="R3912">
        <v>-1</v>
      </c>
      <c r="S3912">
        <v>0</v>
      </c>
      <c r="T3912">
        <v>171.9</v>
      </c>
      <c r="U3912">
        <v>82.5</v>
      </c>
      <c r="V3912">
        <v>27.919</v>
      </c>
      <c r="W3912">
        <v>0.95699999999999996</v>
      </c>
      <c r="X3912">
        <v>1</v>
      </c>
      <c r="Y3912">
        <v>2</v>
      </c>
      <c r="Z3912">
        <f>IF(AND(MIN(data!D3912:'data'!K3912, data!M3912:'data'!Y3912)&gt;=0, IF(data!L3912&lt;0, FALSE, data!L3912&lt;=95),COUNTA(data!D3912:'data'!Y3912)=22), 1, 0)</f>
        <v>0</v>
      </c>
      <c r="AA3912">
        <f>IF(data!D3912=3, IF(COUNTIFS(data!A:A, data!A3912, data!G:G, "&lt;&gt;2")=0, 1, 0), 0)</f>
        <v>0</v>
      </c>
      <c r="AB3912">
        <f>IF(AND(data!G3912=2, COUNTIFS(data!A:A, data!A3912, data!G:G, 2) = data!D3912), 1, 0)</f>
        <v>0</v>
      </c>
      <c r="AC3912" t="str">
        <f>IF(AB3912=1, data!D3912, "0")</f>
        <v>0</v>
      </c>
    </row>
    <row r="3913" spans="1:29" x14ac:dyDescent="0.25">
      <c r="A3913" s="1">
        <v>411201</v>
      </c>
      <c r="B3913">
        <v>2</v>
      </c>
      <c r="C3913" s="1" t="s">
        <v>3934</v>
      </c>
      <c r="D3913">
        <v>2</v>
      </c>
      <c r="E3913">
        <v>5</v>
      </c>
      <c r="F3913">
        <v>26</v>
      </c>
      <c r="G3913">
        <v>2</v>
      </c>
      <c r="H3913">
        <v>63</v>
      </c>
      <c r="I3913">
        <v>2</v>
      </c>
      <c r="J3913">
        <v>1</v>
      </c>
      <c r="K3913">
        <v>7</v>
      </c>
      <c r="L3913">
        <v>9</v>
      </c>
      <c r="M3913">
        <v>3</v>
      </c>
      <c r="N3913">
        <v>1</v>
      </c>
      <c r="O3913">
        <v>5</v>
      </c>
      <c r="P3913">
        <v>1</v>
      </c>
      <c r="Q3913">
        <v>3.375</v>
      </c>
      <c r="R3913">
        <v>-1</v>
      </c>
      <c r="S3913">
        <v>1</v>
      </c>
      <c r="T3913">
        <v>152.6</v>
      </c>
      <c r="U3913">
        <v>82.5</v>
      </c>
      <c r="V3913">
        <v>35.427999999999997</v>
      </c>
      <c r="W3913">
        <v>0.82099999999999995</v>
      </c>
      <c r="X3913">
        <v>2</v>
      </c>
      <c r="Y3913">
        <v>1</v>
      </c>
      <c r="Z3913">
        <f>IF(AND(MIN(data!D3913:'data'!K3913, data!M3913:'data'!Y3913)&gt;=0, IF(data!L3913&lt;0, FALSE, data!L3913&lt;=95),COUNTA(data!D3913:'data'!Y3913)=22), 1, 0)</f>
        <v>0</v>
      </c>
      <c r="AA3913">
        <f>IF(data!D3913=3, IF(COUNTIFS(data!A:A, data!A3913, data!G:G, "&lt;&gt;2")=0, 1, 0), 0)</f>
        <v>0</v>
      </c>
      <c r="AB3913">
        <f>IF(AND(data!G3913=2, COUNTIFS(data!A:A, data!A3913, data!G:G, 2) = data!D3913), 1, 0)</f>
        <v>0</v>
      </c>
      <c r="AC3913" t="str">
        <f>IF(AB3913=1, data!D3913, "0")</f>
        <v>0</v>
      </c>
    </row>
    <row r="3914" spans="1:29" x14ac:dyDescent="0.25">
      <c r="A3914" s="1">
        <v>411251</v>
      </c>
      <c r="B3914">
        <v>1</v>
      </c>
      <c r="C3914" s="1" t="s">
        <v>3935</v>
      </c>
      <c r="D3914">
        <v>4</v>
      </c>
      <c r="E3914">
        <v>5</v>
      </c>
      <c r="F3914">
        <v>26</v>
      </c>
      <c r="G3914">
        <v>2</v>
      </c>
      <c r="H3914">
        <v>38</v>
      </c>
      <c r="I3914">
        <v>2</v>
      </c>
      <c r="J3914">
        <v>1</v>
      </c>
      <c r="K3914">
        <v>5</v>
      </c>
      <c r="L3914">
        <v>13</v>
      </c>
      <c r="M3914">
        <v>1</v>
      </c>
      <c r="N3914">
        <v>1</v>
      </c>
      <c r="O3914">
        <v>5</v>
      </c>
      <c r="P3914">
        <v>1</v>
      </c>
      <c r="Q3914">
        <v>3.23</v>
      </c>
      <c r="R3914">
        <v>-1</v>
      </c>
      <c r="S3914">
        <v>1</v>
      </c>
      <c r="T3914">
        <v>161.69999999999999</v>
      </c>
      <c r="U3914">
        <v>56.1</v>
      </c>
      <c r="V3914">
        <v>21.456</v>
      </c>
      <c r="W3914">
        <v>0.73299999999999998</v>
      </c>
      <c r="X3914">
        <v>1</v>
      </c>
      <c r="Y3914">
        <v>3</v>
      </c>
      <c r="Z3914">
        <f>IF(AND(MIN(data!D3914:'data'!K3914, data!M3914:'data'!Y3914)&gt;=0, IF(data!L3914&lt;0, FALSE, data!L3914&lt;=95),COUNTA(data!D3914:'data'!Y3914)=22), 1, 0)</f>
        <v>0</v>
      </c>
      <c r="AA3914">
        <f>IF(data!D3914=3, IF(COUNTIFS(data!A:A, data!A3914, data!G:G, "&lt;&gt;2")=0, 1, 0), 0)</f>
        <v>0</v>
      </c>
      <c r="AB3914">
        <f>IF(AND(data!G3914=2, COUNTIFS(data!A:A, data!A3914, data!G:G, 2) = data!D3914), 1, 0)</f>
        <v>0</v>
      </c>
      <c r="AC3914" t="str">
        <f>IF(AB3914=1, data!D3914, "0")</f>
        <v>0</v>
      </c>
    </row>
    <row r="3915" spans="1:29" x14ac:dyDescent="0.25">
      <c r="A3915" s="1">
        <v>411251</v>
      </c>
      <c r="B3915">
        <v>2</v>
      </c>
      <c r="C3915" s="1" t="s">
        <v>3936</v>
      </c>
      <c r="D3915">
        <v>4</v>
      </c>
      <c r="E3915">
        <v>5</v>
      </c>
      <c r="F3915">
        <v>26</v>
      </c>
      <c r="G3915">
        <v>1</v>
      </c>
      <c r="H3915">
        <v>37</v>
      </c>
      <c r="I3915">
        <v>2</v>
      </c>
      <c r="J3915">
        <v>1</v>
      </c>
      <c r="K3915">
        <v>2</v>
      </c>
      <c r="L3915">
        <v>13</v>
      </c>
      <c r="M3915">
        <v>1</v>
      </c>
      <c r="N3915">
        <v>4</v>
      </c>
      <c r="O3915">
        <v>3</v>
      </c>
      <c r="P3915">
        <v>1</v>
      </c>
      <c r="Q3915">
        <v>-9</v>
      </c>
      <c r="R3915">
        <v>-1</v>
      </c>
      <c r="S3915">
        <v>2</v>
      </c>
      <c r="T3915">
        <v>177</v>
      </c>
      <c r="U3915">
        <v>96.6</v>
      </c>
      <c r="V3915">
        <v>30.834</v>
      </c>
      <c r="W3915">
        <v>0.9</v>
      </c>
      <c r="X3915">
        <v>2</v>
      </c>
      <c r="Y3915">
        <v>3</v>
      </c>
      <c r="Z3915">
        <f>IF(AND(MIN(data!D3915:'data'!K3915, data!M3915:'data'!Y3915)&gt;=0, IF(data!L3915&lt;0, FALSE, data!L3915&lt;=95),COUNTA(data!D3915:'data'!Y3915)=22), 1, 0)</f>
        <v>0</v>
      </c>
      <c r="AA3915">
        <f>IF(data!D3915=3, IF(COUNTIFS(data!A:A, data!A3915, data!G:G, "&lt;&gt;2")=0, 1, 0), 0)</f>
        <v>0</v>
      </c>
      <c r="AB3915">
        <f>IF(AND(data!G3915=2, COUNTIFS(data!A:A, data!A3915, data!G:G, 2) = data!D3915), 1, 0)</f>
        <v>0</v>
      </c>
      <c r="AC3915" t="str">
        <f>IF(AB3915=1, data!D3915, "0")</f>
        <v>0</v>
      </c>
    </row>
    <row r="3916" spans="1:29" x14ac:dyDescent="0.25">
      <c r="A3916" s="1">
        <v>411251</v>
      </c>
      <c r="B3916">
        <v>3</v>
      </c>
      <c r="C3916" s="1" t="s">
        <v>3937</v>
      </c>
      <c r="D3916">
        <v>4</v>
      </c>
      <c r="E3916">
        <v>5</v>
      </c>
      <c r="F3916">
        <v>26</v>
      </c>
      <c r="G3916">
        <v>1</v>
      </c>
      <c r="H3916">
        <v>14</v>
      </c>
      <c r="I3916">
        <v>-1</v>
      </c>
      <c r="J3916">
        <v>1</v>
      </c>
      <c r="K3916">
        <v>-1</v>
      </c>
      <c r="L3916">
        <v>13</v>
      </c>
      <c r="M3916">
        <v>1</v>
      </c>
      <c r="N3916">
        <v>-1</v>
      </c>
      <c r="O3916">
        <v>-1</v>
      </c>
      <c r="P3916">
        <v>-1</v>
      </c>
      <c r="Q3916">
        <v>-1</v>
      </c>
      <c r="R3916">
        <v>-1</v>
      </c>
      <c r="S3916">
        <v>0</v>
      </c>
      <c r="T3916">
        <v>151.19999999999999</v>
      </c>
      <c r="U3916">
        <v>48.3</v>
      </c>
      <c r="V3916">
        <v>21.126999999999999</v>
      </c>
      <c r="W3916">
        <v>-1</v>
      </c>
      <c r="X3916">
        <v>1</v>
      </c>
      <c r="Y3916">
        <v>3</v>
      </c>
      <c r="Z3916">
        <f>IF(AND(MIN(data!D3916:'data'!K3916, data!M3916:'data'!Y3916)&gt;=0, IF(data!L3916&lt;0, FALSE, data!L3916&lt;=95),COUNTA(data!D3916:'data'!Y3916)=22), 1, 0)</f>
        <v>0</v>
      </c>
      <c r="AA3916">
        <f>IF(data!D3916=3, IF(COUNTIFS(data!A:A, data!A3916, data!G:G, "&lt;&gt;2")=0, 1, 0), 0)</f>
        <v>0</v>
      </c>
      <c r="AB3916">
        <f>IF(AND(data!G3916=2, COUNTIFS(data!A:A, data!A3916, data!G:G, 2) = data!D3916), 1, 0)</f>
        <v>0</v>
      </c>
      <c r="AC3916" t="str">
        <f>IF(AB3916=1, data!D3916, "0")</f>
        <v>0</v>
      </c>
    </row>
    <row r="3917" spans="1:29" x14ac:dyDescent="0.25">
      <c r="A3917" s="1">
        <v>411251</v>
      </c>
      <c r="B3917">
        <v>4</v>
      </c>
      <c r="C3917" s="1" t="s">
        <v>3938</v>
      </c>
      <c r="D3917">
        <v>4</v>
      </c>
      <c r="E3917">
        <v>5</v>
      </c>
      <c r="F3917">
        <v>26</v>
      </c>
      <c r="G3917">
        <v>2</v>
      </c>
      <c r="H3917">
        <v>13</v>
      </c>
      <c r="I3917">
        <v>-1</v>
      </c>
      <c r="J3917">
        <v>1</v>
      </c>
      <c r="K3917">
        <v>-1</v>
      </c>
      <c r="L3917">
        <v>13</v>
      </c>
      <c r="M3917">
        <v>1</v>
      </c>
      <c r="N3917">
        <v>-1</v>
      </c>
      <c r="O3917">
        <v>-1</v>
      </c>
      <c r="P3917">
        <v>-1</v>
      </c>
      <c r="Q3917">
        <v>-1</v>
      </c>
      <c r="R3917">
        <v>-1</v>
      </c>
      <c r="S3917">
        <v>0</v>
      </c>
      <c r="T3917">
        <v>155.30000000000001</v>
      </c>
      <c r="U3917">
        <v>49.4</v>
      </c>
      <c r="V3917">
        <v>20.483000000000001</v>
      </c>
      <c r="W3917">
        <v>-1</v>
      </c>
      <c r="X3917">
        <v>1</v>
      </c>
      <c r="Y3917">
        <v>3</v>
      </c>
      <c r="Z3917">
        <f>IF(AND(MIN(data!D3917:'data'!K3917, data!M3917:'data'!Y3917)&gt;=0, IF(data!L3917&lt;0, FALSE, data!L3917&lt;=95),COUNTA(data!D3917:'data'!Y3917)=22), 1, 0)</f>
        <v>0</v>
      </c>
      <c r="AA3917">
        <f>IF(data!D3917=3, IF(COUNTIFS(data!A:A, data!A3917, data!G:G, "&lt;&gt;2")=0, 1, 0), 0)</f>
        <v>0</v>
      </c>
      <c r="AB3917">
        <f>IF(AND(data!G3917=2, COUNTIFS(data!A:A, data!A3917, data!G:G, 2) = data!D3917), 1, 0)</f>
        <v>0</v>
      </c>
      <c r="AC3917" t="str">
        <f>IF(AB3917=1, data!D3917, "0")</f>
        <v>0</v>
      </c>
    </row>
    <row r="3918" spans="1:29" x14ac:dyDescent="0.25">
      <c r="A3918" s="1">
        <v>411341</v>
      </c>
      <c r="B3918">
        <v>1</v>
      </c>
      <c r="C3918" s="1" t="s">
        <v>3939</v>
      </c>
      <c r="D3918">
        <v>5</v>
      </c>
      <c r="E3918">
        <v>5</v>
      </c>
      <c r="F3918">
        <v>26</v>
      </c>
      <c r="G3918">
        <v>1</v>
      </c>
      <c r="H3918">
        <v>45</v>
      </c>
      <c r="I3918">
        <v>2</v>
      </c>
      <c r="J3918">
        <v>1</v>
      </c>
      <c r="K3918">
        <v>3</v>
      </c>
      <c r="L3918">
        <v>21</v>
      </c>
      <c r="M3918">
        <v>3</v>
      </c>
      <c r="N3918">
        <v>3</v>
      </c>
      <c r="O3918">
        <v>5</v>
      </c>
      <c r="P3918">
        <v>1</v>
      </c>
      <c r="Q3918">
        <v>22.75</v>
      </c>
      <c r="R3918">
        <v>-1</v>
      </c>
      <c r="S3918">
        <v>8</v>
      </c>
      <c r="T3918">
        <v>184</v>
      </c>
      <c r="U3918">
        <v>105.9</v>
      </c>
      <c r="V3918">
        <v>31.28</v>
      </c>
      <c r="W3918">
        <v>0.91</v>
      </c>
      <c r="X3918">
        <v>2</v>
      </c>
      <c r="Y3918">
        <v>3</v>
      </c>
      <c r="Z3918">
        <f>IF(AND(MIN(data!D3918:'data'!K3918, data!M3918:'data'!Y3918)&gt;=0, IF(data!L3918&lt;0, FALSE, data!L3918&lt;=95),COUNTA(data!D3918:'data'!Y3918)=22), 1, 0)</f>
        <v>0</v>
      </c>
      <c r="AA3918">
        <f>IF(data!D3918=3, IF(COUNTIFS(data!A:A, data!A3918, data!G:G, "&lt;&gt;2")=0, 1, 0), 0)</f>
        <v>0</v>
      </c>
      <c r="AB3918">
        <f>IF(AND(data!G3918=2, COUNTIFS(data!A:A, data!A3918, data!G:G, 2) = data!D3918), 1, 0)</f>
        <v>0</v>
      </c>
      <c r="AC3918" t="str">
        <f>IF(AB3918=1, data!D3918, "0")</f>
        <v>0</v>
      </c>
    </row>
    <row r="3919" spans="1:29" x14ac:dyDescent="0.25">
      <c r="A3919" s="1">
        <v>411341</v>
      </c>
      <c r="B3919">
        <v>2</v>
      </c>
      <c r="C3919" s="1" t="s">
        <v>3940</v>
      </c>
      <c r="D3919">
        <v>5</v>
      </c>
      <c r="E3919">
        <v>5</v>
      </c>
      <c r="F3919">
        <v>26</v>
      </c>
      <c r="G3919">
        <v>2</v>
      </c>
      <c r="H3919">
        <v>47</v>
      </c>
      <c r="I3919">
        <v>2</v>
      </c>
      <c r="J3919">
        <v>1</v>
      </c>
      <c r="K3919">
        <v>1</v>
      </c>
      <c r="L3919">
        <v>21</v>
      </c>
      <c r="M3919">
        <v>1</v>
      </c>
      <c r="N3919">
        <v>3</v>
      </c>
      <c r="O3919">
        <v>5</v>
      </c>
      <c r="P3919">
        <v>1</v>
      </c>
      <c r="Q3919">
        <v>21</v>
      </c>
      <c r="R3919">
        <v>-1</v>
      </c>
      <c r="S3919">
        <v>0</v>
      </c>
      <c r="T3919">
        <v>161.5</v>
      </c>
      <c r="U3919">
        <v>59.5</v>
      </c>
      <c r="V3919">
        <v>22.812000000000001</v>
      </c>
      <c r="W3919">
        <v>0.81299999999999994</v>
      </c>
      <c r="X3919">
        <v>1</v>
      </c>
      <c r="Y3919">
        <v>3</v>
      </c>
      <c r="Z3919">
        <f>IF(AND(MIN(data!D3919:'data'!K3919, data!M3919:'data'!Y3919)&gt;=0, IF(data!L3919&lt;0, FALSE, data!L3919&lt;=95),COUNTA(data!D3919:'data'!Y3919)=22), 1, 0)</f>
        <v>0</v>
      </c>
      <c r="AA3919">
        <f>IF(data!D3919=3, IF(COUNTIFS(data!A:A, data!A3919, data!G:G, "&lt;&gt;2")=0, 1, 0), 0)</f>
        <v>0</v>
      </c>
      <c r="AB3919">
        <f>IF(AND(data!G3919=2, COUNTIFS(data!A:A, data!A3919, data!G:G, 2) = data!D3919), 1, 0)</f>
        <v>0</v>
      </c>
      <c r="AC3919" t="str">
        <f>IF(AB3919=1, data!D3919, "0")</f>
        <v>0</v>
      </c>
    </row>
    <row r="3920" spans="1:29" x14ac:dyDescent="0.25">
      <c r="A3920" s="1">
        <v>411341</v>
      </c>
      <c r="B3920">
        <v>3</v>
      </c>
      <c r="C3920" s="1" t="s">
        <v>3941</v>
      </c>
      <c r="D3920">
        <v>5</v>
      </c>
      <c r="E3920">
        <v>5</v>
      </c>
      <c r="F3920">
        <v>26</v>
      </c>
      <c r="G3920">
        <v>2</v>
      </c>
      <c r="H3920">
        <v>17</v>
      </c>
      <c r="I3920">
        <v>1</v>
      </c>
      <c r="J3920">
        <v>1</v>
      </c>
      <c r="K3920">
        <v>5</v>
      </c>
      <c r="L3920">
        <v>21</v>
      </c>
      <c r="M3920">
        <v>4</v>
      </c>
      <c r="N3920">
        <v>4</v>
      </c>
      <c r="O3920">
        <v>2</v>
      </c>
      <c r="P3920">
        <v>1</v>
      </c>
      <c r="Q3920">
        <v>57.75</v>
      </c>
      <c r="R3920">
        <v>2</v>
      </c>
      <c r="S3920">
        <v>1</v>
      </c>
      <c r="T3920">
        <v>171.4</v>
      </c>
      <c r="U3920">
        <v>112.4</v>
      </c>
      <c r="V3920">
        <v>38.26</v>
      </c>
      <c r="W3920">
        <v>-1</v>
      </c>
      <c r="X3920">
        <v>2</v>
      </c>
      <c r="Y3920">
        <v>1</v>
      </c>
      <c r="Z3920">
        <f>IF(AND(MIN(data!D3920:'data'!K3920, data!M3920:'data'!Y3920)&gt;=0, IF(data!L3920&lt;0, FALSE, data!L3920&lt;=95),COUNTA(data!D3920:'data'!Y3920)=22), 1, 0)</f>
        <v>0</v>
      </c>
      <c r="AA3920">
        <f>IF(data!D3920=3, IF(COUNTIFS(data!A:A, data!A3920, data!G:G, "&lt;&gt;2")=0, 1, 0), 0)</f>
        <v>0</v>
      </c>
      <c r="AB3920">
        <f>IF(AND(data!G3920=2, COUNTIFS(data!A:A, data!A3920, data!G:G, 2) = data!D3920), 1, 0)</f>
        <v>0</v>
      </c>
      <c r="AC3920" t="str">
        <f>IF(AB3920=1, data!D3920, "0")</f>
        <v>0</v>
      </c>
    </row>
    <row r="3921" spans="1:29" x14ac:dyDescent="0.25">
      <c r="A3921" s="1">
        <v>411341</v>
      </c>
      <c r="B3921">
        <v>4</v>
      </c>
      <c r="C3921" s="1" t="s">
        <v>3942</v>
      </c>
      <c r="D3921">
        <v>5</v>
      </c>
      <c r="E3921">
        <v>5</v>
      </c>
      <c r="F3921">
        <v>26</v>
      </c>
      <c r="G3921">
        <v>2</v>
      </c>
      <c r="H3921">
        <v>16</v>
      </c>
      <c r="I3921">
        <v>1</v>
      </c>
      <c r="J3921">
        <v>1</v>
      </c>
      <c r="K3921">
        <v>4</v>
      </c>
      <c r="L3921">
        <v>21</v>
      </c>
      <c r="M3921">
        <v>2</v>
      </c>
      <c r="N3921">
        <v>1</v>
      </c>
      <c r="O3921">
        <v>5</v>
      </c>
      <c r="P3921">
        <v>1</v>
      </c>
      <c r="Q3921">
        <v>32.625</v>
      </c>
      <c r="R3921">
        <v>0</v>
      </c>
      <c r="S3921">
        <v>4</v>
      </c>
      <c r="T3921">
        <v>172.8</v>
      </c>
      <c r="U3921">
        <v>73.8</v>
      </c>
      <c r="V3921">
        <v>24.715</v>
      </c>
      <c r="W3921">
        <v>0.871</v>
      </c>
      <c r="X3921">
        <v>-8</v>
      </c>
      <c r="Y3921">
        <v>1</v>
      </c>
      <c r="Z3921">
        <f>IF(AND(MIN(data!D3921:'data'!K3921, data!M3921:'data'!Y3921)&gt;=0, IF(data!L3921&lt;0, FALSE, data!L3921&lt;=95),COUNTA(data!D3921:'data'!Y3921)=22), 1, 0)</f>
        <v>0</v>
      </c>
      <c r="AA3921">
        <f>IF(data!D3921=3, IF(COUNTIFS(data!A:A, data!A3921, data!G:G, "&lt;&gt;2")=0, 1, 0), 0)</f>
        <v>0</v>
      </c>
      <c r="AB3921">
        <f>IF(AND(data!G3921=2, COUNTIFS(data!A:A, data!A3921, data!G:G, 2) = data!D3921), 1, 0)</f>
        <v>0</v>
      </c>
      <c r="AC3921" t="str">
        <f>IF(AB3921=1, data!D3921, "0")</f>
        <v>0</v>
      </c>
    </row>
    <row r="3922" spans="1:29" x14ac:dyDescent="0.25">
      <c r="A3922" s="1">
        <v>411341</v>
      </c>
      <c r="B3922">
        <v>5</v>
      </c>
      <c r="C3922" s="1" t="s">
        <v>3943</v>
      </c>
      <c r="D3922">
        <v>5</v>
      </c>
      <c r="E3922">
        <v>5</v>
      </c>
      <c r="F3922">
        <v>26</v>
      </c>
      <c r="G3922">
        <v>2</v>
      </c>
      <c r="H3922">
        <v>13</v>
      </c>
      <c r="I3922">
        <v>-1</v>
      </c>
      <c r="J3922">
        <v>1</v>
      </c>
      <c r="K3922">
        <v>-1</v>
      </c>
      <c r="L3922">
        <v>21</v>
      </c>
      <c r="M3922">
        <v>3</v>
      </c>
      <c r="N3922">
        <v>-1</v>
      </c>
      <c r="O3922">
        <v>-1</v>
      </c>
      <c r="P3922">
        <v>-1</v>
      </c>
      <c r="Q3922">
        <v>-1</v>
      </c>
      <c r="R3922">
        <v>-1</v>
      </c>
      <c r="S3922">
        <v>0</v>
      </c>
      <c r="T3922">
        <v>162.6</v>
      </c>
      <c r="U3922">
        <v>73</v>
      </c>
      <c r="V3922">
        <v>27.611000000000001</v>
      </c>
      <c r="W3922">
        <v>-1</v>
      </c>
      <c r="X3922">
        <v>2</v>
      </c>
      <c r="Y3922">
        <v>1</v>
      </c>
      <c r="Z3922">
        <f>IF(AND(MIN(data!D3922:'data'!K3922, data!M3922:'data'!Y3922)&gt;=0, IF(data!L3922&lt;0, FALSE, data!L3922&lt;=95),COUNTA(data!D3922:'data'!Y3922)=22), 1, 0)</f>
        <v>0</v>
      </c>
      <c r="AA3922">
        <f>IF(data!D3922=3, IF(COUNTIFS(data!A:A, data!A3922, data!G:G, "&lt;&gt;2")=0, 1, 0), 0)</f>
        <v>0</v>
      </c>
      <c r="AB3922">
        <f>IF(AND(data!G3922=2, COUNTIFS(data!A:A, data!A3922, data!G:G, 2) = data!D3922), 1, 0)</f>
        <v>0</v>
      </c>
      <c r="AC3922" t="str">
        <f>IF(AB3922=1, data!D3922, "0")</f>
        <v>0</v>
      </c>
    </row>
    <row r="3923" spans="1:29" x14ac:dyDescent="0.25">
      <c r="A3923" s="1">
        <v>411351</v>
      </c>
      <c r="B3923">
        <v>1</v>
      </c>
      <c r="C3923" s="1" t="s">
        <v>3944</v>
      </c>
      <c r="D3923">
        <v>3</v>
      </c>
      <c r="E3923">
        <v>5</v>
      </c>
      <c r="F3923">
        <v>26</v>
      </c>
      <c r="G3923">
        <v>2</v>
      </c>
      <c r="H3923">
        <v>34</v>
      </c>
      <c r="I3923">
        <v>2</v>
      </c>
      <c r="J3923">
        <v>1</v>
      </c>
      <c r="K3923">
        <v>4</v>
      </c>
      <c r="L3923">
        <v>18</v>
      </c>
      <c r="M3923">
        <v>3</v>
      </c>
      <c r="N3923">
        <v>1</v>
      </c>
      <c r="O3923">
        <v>5</v>
      </c>
      <c r="P3923">
        <v>1</v>
      </c>
      <c r="Q3923">
        <v>0.23</v>
      </c>
      <c r="R3923">
        <v>-1</v>
      </c>
      <c r="S3923">
        <v>0</v>
      </c>
      <c r="T3923">
        <v>162.19999999999999</v>
      </c>
      <c r="U3923">
        <v>84.5</v>
      </c>
      <c r="V3923">
        <v>32.118000000000002</v>
      </c>
      <c r="W3923">
        <v>-1</v>
      </c>
      <c r="X3923">
        <v>2</v>
      </c>
      <c r="Y3923">
        <v>1</v>
      </c>
      <c r="Z3923">
        <f>IF(AND(MIN(data!D3923:'data'!K3923, data!M3923:'data'!Y3923)&gt;=0, IF(data!L3923&lt;0, FALSE, data!L3923&lt;=95),COUNTA(data!D3923:'data'!Y3923)=22), 1, 0)</f>
        <v>0</v>
      </c>
      <c r="AA3923">
        <f>IF(data!D3923=3, IF(COUNTIFS(data!A:A, data!A3923, data!G:G, "&lt;&gt;2")=0, 1, 0), 0)</f>
        <v>0</v>
      </c>
      <c r="AB3923">
        <f>IF(AND(data!G3923=2, COUNTIFS(data!A:A, data!A3923, data!G:G, 2) = data!D3923), 1, 0)</f>
        <v>0</v>
      </c>
      <c r="AC3923" t="str">
        <f>IF(AB3923=1, data!D3923, "0")</f>
        <v>0</v>
      </c>
    </row>
    <row r="3924" spans="1:29" x14ac:dyDescent="0.25">
      <c r="A3924" s="1">
        <v>411351</v>
      </c>
      <c r="B3924">
        <v>2</v>
      </c>
      <c r="C3924" s="1" t="s">
        <v>3945</v>
      </c>
      <c r="D3924">
        <v>3</v>
      </c>
      <c r="E3924">
        <v>5</v>
      </c>
      <c r="F3924">
        <v>26</v>
      </c>
      <c r="G3924">
        <v>1</v>
      </c>
      <c r="H3924">
        <v>12</v>
      </c>
      <c r="I3924">
        <v>-1</v>
      </c>
      <c r="J3924">
        <v>1</v>
      </c>
      <c r="K3924">
        <v>-1</v>
      </c>
      <c r="L3924">
        <v>18</v>
      </c>
      <c r="M3924">
        <v>2</v>
      </c>
      <c r="N3924">
        <v>-1</v>
      </c>
      <c r="O3924">
        <v>-1</v>
      </c>
      <c r="P3924">
        <v>-1</v>
      </c>
      <c r="Q3924">
        <v>-1</v>
      </c>
      <c r="R3924">
        <v>-1</v>
      </c>
      <c r="S3924">
        <v>-2</v>
      </c>
      <c r="T3924">
        <v>-1</v>
      </c>
      <c r="U3924">
        <v>-1</v>
      </c>
      <c r="V3924">
        <v>-1</v>
      </c>
      <c r="W3924">
        <v>-1</v>
      </c>
      <c r="X3924">
        <v>-8</v>
      </c>
      <c r="Y3924">
        <v>3</v>
      </c>
      <c r="Z3924">
        <f>IF(AND(MIN(data!D3924:'data'!K3924, data!M3924:'data'!Y3924)&gt;=0, IF(data!L3924&lt;0, FALSE, data!L3924&lt;=95),COUNTA(data!D3924:'data'!Y3924)=22), 1, 0)</f>
        <v>0</v>
      </c>
      <c r="AA3924">
        <f>IF(data!D3924=3, IF(COUNTIFS(data!A:A, data!A3924, data!G:G, "&lt;&gt;2")=0, 1, 0), 0)</f>
        <v>0</v>
      </c>
      <c r="AB3924">
        <f>IF(AND(data!G3924=2, COUNTIFS(data!A:A, data!A3924, data!G:G, 2) = data!D3924), 1, 0)</f>
        <v>0</v>
      </c>
      <c r="AC3924" t="str">
        <f>IF(AB3924=1, data!D3924, "0")</f>
        <v>0</v>
      </c>
    </row>
    <row r="3925" spans="1:29" x14ac:dyDescent="0.25">
      <c r="A3925" s="1">
        <v>411351</v>
      </c>
      <c r="B3925">
        <v>3</v>
      </c>
      <c r="C3925" s="1" t="s">
        <v>3946</v>
      </c>
      <c r="D3925">
        <v>3</v>
      </c>
      <c r="E3925">
        <v>5</v>
      </c>
      <c r="F3925">
        <v>26</v>
      </c>
      <c r="G3925">
        <v>2</v>
      </c>
      <c r="H3925">
        <v>7</v>
      </c>
      <c r="I3925">
        <v>-1</v>
      </c>
      <c r="J3925">
        <v>1</v>
      </c>
      <c r="K3925">
        <v>-1</v>
      </c>
      <c r="L3925">
        <v>18</v>
      </c>
      <c r="M3925">
        <v>1</v>
      </c>
      <c r="N3925">
        <v>-1</v>
      </c>
      <c r="O3925">
        <v>-1</v>
      </c>
      <c r="P3925">
        <v>-1</v>
      </c>
      <c r="Q3925">
        <v>-1</v>
      </c>
      <c r="R3925">
        <v>-1</v>
      </c>
      <c r="S3925">
        <v>-2</v>
      </c>
      <c r="T3925">
        <v>127.7</v>
      </c>
      <c r="U3925">
        <v>27.3</v>
      </c>
      <c r="V3925">
        <v>16.741</v>
      </c>
      <c r="W3925">
        <v>-1</v>
      </c>
      <c r="X3925">
        <v>-2</v>
      </c>
      <c r="Y3925">
        <v>-2</v>
      </c>
      <c r="Z3925">
        <f>IF(AND(MIN(data!D3925:'data'!K3925, data!M3925:'data'!Y3925)&gt;=0, IF(data!L3925&lt;0, FALSE, data!L3925&lt;=95),COUNTA(data!D3925:'data'!Y3925)=22), 1, 0)</f>
        <v>0</v>
      </c>
      <c r="AA3925">
        <f>IF(data!D3925=3, IF(COUNTIFS(data!A:A, data!A3925, data!G:G, "&lt;&gt;2")=0, 1, 0), 0)</f>
        <v>0</v>
      </c>
      <c r="AB3925">
        <f>IF(AND(data!G3925=2, COUNTIFS(data!A:A, data!A3925, data!G:G, 2) = data!D3925), 1, 0)</f>
        <v>0</v>
      </c>
      <c r="AC3925" t="str">
        <f>IF(AB3925=1, data!D3925, "0")</f>
        <v>0</v>
      </c>
    </row>
    <row r="3926" spans="1:29" x14ac:dyDescent="0.25">
      <c r="A3926" s="1">
        <v>411371</v>
      </c>
      <c r="B3926">
        <v>1</v>
      </c>
      <c r="C3926" s="1" t="s">
        <v>3947</v>
      </c>
      <c r="D3926">
        <v>4</v>
      </c>
      <c r="E3926">
        <v>5</v>
      </c>
      <c r="F3926">
        <v>26</v>
      </c>
      <c r="G3926">
        <v>1</v>
      </c>
      <c r="H3926">
        <v>43</v>
      </c>
      <c r="I3926">
        <v>2</v>
      </c>
      <c r="J3926">
        <v>1</v>
      </c>
      <c r="K3926">
        <v>2</v>
      </c>
      <c r="L3926">
        <v>13</v>
      </c>
      <c r="M3926">
        <v>2</v>
      </c>
      <c r="N3926">
        <v>1</v>
      </c>
      <c r="O3926">
        <v>5</v>
      </c>
      <c r="P3926">
        <v>1</v>
      </c>
      <c r="Q3926">
        <v>44.305</v>
      </c>
      <c r="R3926">
        <v>-1</v>
      </c>
      <c r="S3926">
        <v>0</v>
      </c>
      <c r="T3926">
        <v>176</v>
      </c>
      <c r="U3926">
        <v>84.2</v>
      </c>
      <c r="V3926">
        <v>27.181999999999999</v>
      </c>
      <c r="W3926">
        <v>0.94899999999999995</v>
      </c>
      <c r="X3926">
        <v>2</v>
      </c>
      <c r="Y3926">
        <v>1</v>
      </c>
      <c r="Z3926">
        <f>IF(AND(MIN(data!D3926:'data'!K3926, data!M3926:'data'!Y3926)&gt;=0, IF(data!L3926&lt;0, FALSE, data!L3926&lt;=95),COUNTA(data!D3926:'data'!Y3926)=22), 1, 0)</f>
        <v>0</v>
      </c>
      <c r="AA3926">
        <f>IF(data!D3926=3, IF(COUNTIFS(data!A:A, data!A3926, data!G:G, "&lt;&gt;2")=0, 1, 0), 0)</f>
        <v>0</v>
      </c>
      <c r="AB3926">
        <f>IF(AND(data!G3926=2, COUNTIFS(data!A:A, data!A3926, data!G:G, 2) = data!D3926), 1, 0)</f>
        <v>0</v>
      </c>
      <c r="AC3926" t="str">
        <f>IF(AB3926=1, data!D3926, "0")</f>
        <v>0</v>
      </c>
    </row>
    <row r="3927" spans="1:29" x14ac:dyDescent="0.25">
      <c r="A3927" s="1">
        <v>411371</v>
      </c>
      <c r="B3927">
        <v>2</v>
      </c>
      <c r="C3927" s="1" t="s">
        <v>3948</v>
      </c>
      <c r="D3927">
        <v>4</v>
      </c>
      <c r="E3927">
        <v>5</v>
      </c>
      <c r="F3927">
        <v>26</v>
      </c>
      <c r="G3927">
        <v>2</v>
      </c>
      <c r="H3927">
        <v>40</v>
      </c>
      <c r="I3927">
        <v>2</v>
      </c>
      <c r="J3927">
        <v>1</v>
      </c>
      <c r="K3927">
        <v>3</v>
      </c>
      <c r="L3927">
        <v>13</v>
      </c>
      <c r="M3927">
        <v>2</v>
      </c>
      <c r="N3927">
        <v>3</v>
      </c>
      <c r="O3927">
        <v>5</v>
      </c>
      <c r="P3927">
        <v>1</v>
      </c>
      <c r="Q3927">
        <v>16.96</v>
      </c>
      <c r="R3927">
        <v>-1</v>
      </c>
      <c r="S3927">
        <v>0</v>
      </c>
      <c r="T3927">
        <v>168</v>
      </c>
      <c r="U3927">
        <v>71.3</v>
      </c>
      <c r="V3927">
        <v>25.262</v>
      </c>
      <c r="W3927">
        <v>0.84399999999999997</v>
      </c>
      <c r="X3927">
        <v>2</v>
      </c>
      <c r="Y3927">
        <v>1</v>
      </c>
      <c r="Z3927">
        <f>IF(AND(MIN(data!D3927:'data'!K3927, data!M3927:'data'!Y3927)&gt;=0, IF(data!L3927&lt;0, FALSE, data!L3927&lt;=95),COUNTA(data!D3927:'data'!Y3927)=22), 1, 0)</f>
        <v>0</v>
      </c>
      <c r="AA3927">
        <f>IF(data!D3927=3, IF(COUNTIFS(data!A:A, data!A3927, data!G:G, "&lt;&gt;2")=0, 1, 0), 0)</f>
        <v>0</v>
      </c>
      <c r="AB3927">
        <f>IF(AND(data!G3927=2, COUNTIFS(data!A:A, data!A3927, data!G:G, 2) = data!D3927), 1, 0)</f>
        <v>0</v>
      </c>
      <c r="AC3927" t="str">
        <f>IF(AB3927=1, data!D3927, "0")</f>
        <v>0</v>
      </c>
    </row>
    <row r="3928" spans="1:29" x14ac:dyDescent="0.25">
      <c r="A3928" s="1">
        <v>411371</v>
      </c>
      <c r="B3928">
        <v>3</v>
      </c>
      <c r="C3928" s="1" t="s">
        <v>3949</v>
      </c>
      <c r="D3928">
        <v>4</v>
      </c>
      <c r="E3928">
        <v>5</v>
      </c>
      <c r="F3928">
        <v>26</v>
      </c>
      <c r="G3928">
        <v>1</v>
      </c>
      <c r="H3928">
        <v>13</v>
      </c>
      <c r="I3928">
        <v>-1</v>
      </c>
      <c r="J3928">
        <v>1</v>
      </c>
      <c r="K3928">
        <v>-1</v>
      </c>
      <c r="L3928">
        <v>13</v>
      </c>
      <c r="M3928">
        <v>2</v>
      </c>
      <c r="N3928">
        <v>-1</v>
      </c>
      <c r="O3928">
        <v>-1</v>
      </c>
      <c r="P3928">
        <v>-1</v>
      </c>
      <c r="Q3928">
        <v>-1</v>
      </c>
      <c r="R3928">
        <v>-1</v>
      </c>
      <c r="S3928">
        <v>6</v>
      </c>
      <c r="T3928">
        <v>166.8</v>
      </c>
      <c r="U3928">
        <v>60.6</v>
      </c>
      <c r="V3928">
        <v>21.780999999999999</v>
      </c>
      <c r="W3928">
        <v>-1</v>
      </c>
      <c r="X3928">
        <v>-8</v>
      </c>
      <c r="Y3928">
        <v>1</v>
      </c>
      <c r="Z3928">
        <f>IF(AND(MIN(data!D3928:'data'!K3928, data!M3928:'data'!Y3928)&gt;=0, IF(data!L3928&lt;0, FALSE, data!L3928&lt;=95),COUNTA(data!D3928:'data'!Y3928)=22), 1, 0)</f>
        <v>0</v>
      </c>
      <c r="AA3928">
        <f>IF(data!D3928=3, IF(COUNTIFS(data!A:A, data!A3928, data!G:G, "&lt;&gt;2")=0, 1, 0), 0)</f>
        <v>0</v>
      </c>
      <c r="AB3928">
        <f>IF(AND(data!G3928=2, COUNTIFS(data!A:A, data!A3928, data!G:G, 2) = data!D3928), 1, 0)</f>
        <v>0</v>
      </c>
      <c r="AC3928" t="str">
        <f>IF(AB3928=1, data!D3928, "0")</f>
        <v>0</v>
      </c>
    </row>
    <row r="3929" spans="1:29" x14ac:dyDescent="0.25">
      <c r="A3929" s="1">
        <v>411371</v>
      </c>
      <c r="B3929">
        <v>4</v>
      </c>
      <c r="C3929" s="1" t="s">
        <v>3950</v>
      </c>
      <c r="D3929">
        <v>4</v>
      </c>
      <c r="E3929">
        <v>5</v>
      </c>
      <c r="F3929">
        <v>26</v>
      </c>
      <c r="G3929">
        <v>2</v>
      </c>
      <c r="H3929">
        <v>11</v>
      </c>
      <c r="I3929">
        <v>-1</v>
      </c>
      <c r="J3929">
        <v>1</v>
      </c>
      <c r="K3929">
        <v>-1</v>
      </c>
      <c r="L3929">
        <v>13</v>
      </c>
      <c r="M3929">
        <v>2</v>
      </c>
      <c r="N3929">
        <v>-1</v>
      </c>
      <c r="O3929">
        <v>-1</v>
      </c>
      <c r="P3929">
        <v>-1</v>
      </c>
      <c r="Q3929">
        <v>-1</v>
      </c>
      <c r="R3929">
        <v>-1</v>
      </c>
      <c r="S3929">
        <v>-2</v>
      </c>
      <c r="T3929">
        <v>161.6</v>
      </c>
      <c r="U3929">
        <v>63</v>
      </c>
      <c r="V3929">
        <v>24.123999999999999</v>
      </c>
      <c r="W3929">
        <v>-1</v>
      </c>
      <c r="X3929">
        <v>2</v>
      </c>
      <c r="Y3929">
        <v>1</v>
      </c>
      <c r="Z3929">
        <f>IF(AND(MIN(data!D3929:'data'!K3929, data!M3929:'data'!Y3929)&gt;=0, IF(data!L3929&lt;0, FALSE, data!L3929&lt;=95),COUNTA(data!D3929:'data'!Y3929)=22), 1, 0)</f>
        <v>0</v>
      </c>
      <c r="AA3929">
        <f>IF(data!D3929=3, IF(COUNTIFS(data!A:A, data!A3929, data!G:G, "&lt;&gt;2")=0, 1, 0), 0)</f>
        <v>0</v>
      </c>
      <c r="AB3929">
        <f>IF(AND(data!G3929=2, COUNTIFS(data!A:A, data!A3929, data!G:G, 2) = data!D3929), 1, 0)</f>
        <v>0</v>
      </c>
      <c r="AC3929" t="str">
        <f>IF(AB3929=1, data!D3929, "0")</f>
        <v>0</v>
      </c>
    </row>
    <row r="3930" spans="1:29" x14ac:dyDescent="0.25">
      <c r="A3930" s="1">
        <v>412051</v>
      </c>
      <c r="B3930">
        <v>1</v>
      </c>
      <c r="C3930" s="1" t="s">
        <v>3951</v>
      </c>
      <c r="D3930">
        <v>2</v>
      </c>
      <c r="E3930">
        <v>1</v>
      </c>
      <c r="F3930">
        <v>10</v>
      </c>
      <c r="G3930">
        <v>1</v>
      </c>
      <c r="H3930">
        <v>64</v>
      </c>
      <c r="I3930">
        <v>2</v>
      </c>
      <c r="J3930">
        <v>1</v>
      </c>
      <c r="K3930">
        <v>2</v>
      </c>
      <c r="L3930">
        <v>97</v>
      </c>
      <c r="M3930">
        <v>2</v>
      </c>
      <c r="N3930">
        <v>1</v>
      </c>
      <c r="O3930">
        <v>5</v>
      </c>
      <c r="P3930">
        <v>2</v>
      </c>
      <c r="Q3930">
        <v>0</v>
      </c>
      <c r="R3930">
        <v>-1</v>
      </c>
      <c r="S3930">
        <v>3</v>
      </c>
      <c r="T3930">
        <v>186.6</v>
      </c>
      <c r="U3930">
        <v>113.1</v>
      </c>
      <c r="V3930">
        <v>32.481999999999999</v>
      </c>
      <c r="W3930">
        <v>-1</v>
      </c>
      <c r="X3930">
        <v>2</v>
      </c>
      <c r="Y3930">
        <v>3</v>
      </c>
      <c r="Z3930">
        <f>IF(AND(MIN(data!D3930:'data'!K3930, data!M3930:'data'!Y3930)&gt;=0, IF(data!L3930&lt;0, FALSE, data!L3930&lt;=95),COUNTA(data!D3930:'data'!Y3930)=22), 1, 0)</f>
        <v>0</v>
      </c>
      <c r="AA3930">
        <f>IF(data!D3930=3, IF(COUNTIFS(data!A:A, data!A3930, data!G:G, "&lt;&gt;2")=0, 1, 0), 0)</f>
        <v>0</v>
      </c>
      <c r="AB3930">
        <f>IF(AND(data!G3930=2, COUNTIFS(data!A:A, data!A3930, data!G:G, 2) = data!D3930), 1, 0)</f>
        <v>0</v>
      </c>
      <c r="AC3930" t="str">
        <f>IF(AB3930=1, data!D3930, "0")</f>
        <v>0</v>
      </c>
    </row>
    <row r="3931" spans="1:29" x14ac:dyDescent="0.25">
      <c r="A3931" s="1">
        <v>412051</v>
      </c>
      <c r="B3931">
        <v>2</v>
      </c>
      <c r="C3931" s="1" t="s">
        <v>3952</v>
      </c>
      <c r="D3931">
        <v>2</v>
      </c>
      <c r="E3931">
        <v>1</v>
      </c>
      <c r="F3931">
        <v>10</v>
      </c>
      <c r="G3931">
        <v>2</v>
      </c>
      <c r="H3931">
        <v>64</v>
      </c>
      <c r="I3931">
        <v>2</v>
      </c>
      <c r="J3931">
        <v>1</v>
      </c>
      <c r="K3931">
        <v>2</v>
      </c>
      <c r="L3931">
        <v>97</v>
      </c>
      <c r="M3931">
        <v>4</v>
      </c>
      <c r="N3931">
        <v>1</v>
      </c>
      <c r="O3931">
        <v>5</v>
      </c>
      <c r="P3931">
        <v>2</v>
      </c>
      <c r="Q3931">
        <v>0</v>
      </c>
      <c r="R3931">
        <v>-1</v>
      </c>
      <c r="S3931">
        <v>1</v>
      </c>
      <c r="T3931">
        <v>170.7</v>
      </c>
      <c r="U3931">
        <v>66.2</v>
      </c>
      <c r="V3931">
        <v>22.719000000000001</v>
      </c>
      <c r="W3931">
        <v>-1</v>
      </c>
      <c r="X3931">
        <v>1</v>
      </c>
      <c r="Y3931">
        <v>3</v>
      </c>
      <c r="Z3931">
        <f>IF(AND(MIN(data!D3931:'data'!K3931, data!M3931:'data'!Y3931)&gt;=0, IF(data!L3931&lt;0, FALSE, data!L3931&lt;=95),COUNTA(data!D3931:'data'!Y3931)=22), 1, 0)</f>
        <v>0</v>
      </c>
      <c r="AA3931">
        <f>IF(data!D3931=3, IF(COUNTIFS(data!A:A, data!A3931, data!G:G, "&lt;&gt;2")=0, 1, 0), 0)</f>
        <v>0</v>
      </c>
      <c r="AB3931">
        <f>IF(AND(data!G3931=2, COUNTIFS(data!A:A, data!A3931, data!G:G, 2) = data!D3931), 1, 0)</f>
        <v>0</v>
      </c>
      <c r="AC3931" t="str">
        <f>IF(AB3931=1, data!D3931, "0")</f>
        <v>0</v>
      </c>
    </row>
    <row r="3932" spans="1:29" x14ac:dyDescent="0.25">
      <c r="A3932" s="1">
        <v>412201</v>
      </c>
      <c r="B3932">
        <v>1</v>
      </c>
      <c r="C3932" s="1" t="s">
        <v>3953</v>
      </c>
      <c r="D3932">
        <v>4</v>
      </c>
      <c r="E3932">
        <v>1</v>
      </c>
      <c r="F3932">
        <v>10</v>
      </c>
      <c r="G3932">
        <v>1</v>
      </c>
      <c r="H3932">
        <v>44</v>
      </c>
      <c r="I3932">
        <v>2</v>
      </c>
      <c r="J3932">
        <v>1</v>
      </c>
      <c r="K3932">
        <v>1</v>
      </c>
      <c r="L3932">
        <v>18</v>
      </c>
      <c r="M3932">
        <v>2</v>
      </c>
      <c r="N3932">
        <v>3</v>
      </c>
      <c r="O3932">
        <v>5</v>
      </c>
      <c r="P3932">
        <v>1</v>
      </c>
      <c r="Q3932">
        <v>15.423</v>
      </c>
      <c r="R3932">
        <v>-1</v>
      </c>
      <c r="S3932">
        <v>0</v>
      </c>
      <c r="T3932">
        <v>-1</v>
      </c>
      <c r="U3932">
        <v>-1</v>
      </c>
      <c r="V3932">
        <v>-1</v>
      </c>
      <c r="W3932">
        <v>-1</v>
      </c>
      <c r="X3932">
        <v>2</v>
      </c>
      <c r="Y3932">
        <v>3</v>
      </c>
      <c r="Z3932">
        <f>IF(AND(MIN(data!D3932:'data'!K3932, data!M3932:'data'!Y3932)&gt;=0, IF(data!L3932&lt;0, FALSE, data!L3932&lt;=95),COUNTA(data!D3932:'data'!Y3932)=22), 1, 0)</f>
        <v>0</v>
      </c>
      <c r="AA3932">
        <f>IF(data!D3932=3, IF(COUNTIFS(data!A:A, data!A3932, data!G:G, "&lt;&gt;2")=0, 1, 0), 0)</f>
        <v>0</v>
      </c>
      <c r="AB3932">
        <f>IF(AND(data!G3932=2, COUNTIFS(data!A:A, data!A3932, data!G:G, 2) = data!D3932), 1, 0)</f>
        <v>0</v>
      </c>
      <c r="AC3932" t="str">
        <f>IF(AB3932=1, data!D3932, "0")</f>
        <v>0</v>
      </c>
    </row>
    <row r="3933" spans="1:29" x14ac:dyDescent="0.25">
      <c r="A3933" s="1">
        <v>412201</v>
      </c>
      <c r="B3933">
        <v>2</v>
      </c>
      <c r="C3933" s="1" t="s">
        <v>3954</v>
      </c>
      <c r="D3933">
        <v>4</v>
      </c>
      <c r="E3933">
        <v>1</v>
      </c>
      <c r="F3933">
        <v>10</v>
      </c>
      <c r="G3933">
        <v>2</v>
      </c>
      <c r="H3933">
        <v>47</v>
      </c>
      <c r="I3933">
        <v>2</v>
      </c>
      <c r="J3933">
        <v>1</v>
      </c>
      <c r="K3933">
        <v>2</v>
      </c>
      <c r="L3933">
        <v>18</v>
      </c>
      <c r="M3933">
        <v>3</v>
      </c>
      <c r="N3933">
        <v>1</v>
      </c>
      <c r="O3933">
        <v>5</v>
      </c>
      <c r="P3933">
        <v>1</v>
      </c>
      <c r="Q3933">
        <v>4.5090000000000003</v>
      </c>
      <c r="R3933">
        <v>-1</v>
      </c>
      <c r="S3933">
        <v>3</v>
      </c>
      <c r="T3933">
        <v>-1</v>
      </c>
      <c r="U3933">
        <v>-1</v>
      </c>
      <c r="V3933">
        <v>-1</v>
      </c>
      <c r="W3933">
        <v>-1</v>
      </c>
      <c r="X3933">
        <v>2</v>
      </c>
      <c r="Y3933">
        <v>3</v>
      </c>
      <c r="Z3933">
        <f>IF(AND(MIN(data!D3933:'data'!K3933, data!M3933:'data'!Y3933)&gt;=0, IF(data!L3933&lt;0, FALSE, data!L3933&lt;=95),COUNTA(data!D3933:'data'!Y3933)=22), 1, 0)</f>
        <v>0</v>
      </c>
      <c r="AA3933">
        <f>IF(data!D3933=3, IF(COUNTIFS(data!A:A, data!A3933, data!G:G, "&lt;&gt;2")=0, 1, 0), 0)</f>
        <v>0</v>
      </c>
      <c r="AB3933">
        <f>IF(AND(data!G3933=2, COUNTIFS(data!A:A, data!A3933, data!G:G, 2) = data!D3933), 1, 0)</f>
        <v>0</v>
      </c>
      <c r="AC3933" t="str">
        <f>IF(AB3933=1, data!D3933, "0")</f>
        <v>0</v>
      </c>
    </row>
    <row r="3934" spans="1:29" x14ac:dyDescent="0.25">
      <c r="A3934" s="1">
        <v>412201</v>
      </c>
      <c r="B3934">
        <v>3</v>
      </c>
      <c r="C3934" s="1" t="s">
        <v>3955</v>
      </c>
      <c r="D3934">
        <v>4</v>
      </c>
      <c r="E3934">
        <v>1</v>
      </c>
      <c r="F3934">
        <v>10</v>
      </c>
      <c r="G3934">
        <v>1</v>
      </c>
      <c r="H3934">
        <v>13</v>
      </c>
      <c r="I3934">
        <v>-1</v>
      </c>
      <c r="J3934">
        <v>1</v>
      </c>
      <c r="K3934">
        <v>-1</v>
      </c>
      <c r="L3934">
        <v>18</v>
      </c>
      <c r="M3934">
        <v>3</v>
      </c>
      <c r="N3934">
        <v>-1</v>
      </c>
      <c r="O3934">
        <v>-1</v>
      </c>
      <c r="P3934">
        <v>-1</v>
      </c>
      <c r="Q3934">
        <v>-1</v>
      </c>
      <c r="R3934">
        <v>-1</v>
      </c>
      <c r="S3934">
        <v>0</v>
      </c>
      <c r="T3934">
        <v>-1</v>
      </c>
      <c r="U3934">
        <v>-1</v>
      </c>
      <c r="V3934">
        <v>-1</v>
      </c>
      <c r="W3934">
        <v>-1</v>
      </c>
      <c r="X3934">
        <v>1</v>
      </c>
      <c r="Y3934">
        <v>3</v>
      </c>
      <c r="Z3934">
        <f>IF(AND(MIN(data!D3934:'data'!K3934, data!M3934:'data'!Y3934)&gt;=0, IF(data!L3934&lt;0, FALSE, data!L3934&lt;=95),COUNTA(data!D3934:'data'!Y3934)=22), 1, 0)</f>
        <v>0</v>
      </c>
      <c r="AA3934">
        <f>IF(data!D3934=3, IF(COUNTIFS(data!A:A, data!A3934, data!G:G, "&lt;&gt;2")=0, 1, 0), 0)</f>
        <v>0</v>
      </c>
      <c r="AB3934">
        <f>IF(AND(data!G3934=2, COUNTIFS(data!A:A, data!A3934, data!G:G, 2) = data!D3934), 1, 0)</f>
        <v>0</v>
      </c>
      <c r="AC3934" t="str">
        <f>IF(AB3934=1, data!D3934, "0")</f>
        <v>0</v>
      </c>
    </row>
    <row r="3935" spans="1:29" x14ac:dyDescent="0.25">
      <c r="A3935" s="1">
        <v>412201</v>
      </c>
      <c r="B3935">
        <v>4</v>
      </c>
      <c r="C3935" s="1" t="s">
        <v>3956</v>
      </c>
      <c r="D3935">
        <v>4</v>
      </c>
      <c r="E3935">
        <v>1</v>
      </c>
      <c r="F3935">
        <v>10</v>
      </c>
      <c r="G3935">
        <v>1</v>
      </c>
      <c r="H3935">
        <v>10</v>
      </c>
      <c r="I3935">
        <v>-1</v>
      </c>
      <c r="J3935">
        <v>1</v>
      </c>
      <c r="K3935">
        <v>-1</v>
      </c>
      <c r="L3935">
        <v>18</v>
      </c>
      <c r="M3935">
        <v>2</v>
      </c>
      <c r="N3935">
        <v>-1</v>
      </c>
      <c r="O3935">
        <v>-1</v>
      </c>
      <c r="P3935">
        <v>-1</v>
      </c>
      <c r="Q3935">
        <v>-1</v>
      </c>
      <c r="R3935">
        <v>-1</v>
      </c>
      <c r="S3935">
        <v>-2</v>
      </c>
      <c r="T3935">
        <v>-1</v>
      </c>
      <c r="U3935">
        <v>-1</v>
      </c>
      <c r="V3935">
        <v>-1</v>
      </c>
      <c r="W3935">
        <v>-1</v>
      </c>
      <c r="X3935">
        <v>1</v>
      </c>
      <c r="Y3935">
        <v>3</v>
      </c>
      <c r="Z3935">
        <f>IF(AND(MIN(data!D3935:'data'!K3935, data!M3935:'data'!Y3935)&gt;=0, IF(data!L3935&lt;0, FALSE, data!L3935&lt;=95),COUNTA(data!D3935:'data'!Y3935)=22), 1, 0)</f>
        <v>0</v>
      </c>
      <c r="AA3935">
        <f>IF(data!D3935=3, IF(COUNTIFS(data!A:A, data!A3935, data!G:G, "&lt;&gt;2")=0, 1, 0), 0)</f>
        <v>0</v>
      </c>
      <c r="AB3935">
        <f>IF(AND(data!G3935=2, COUNTIFS(data!A:A, data!A3935, data!G:G, 2) = data!D3935), 1, 0)</f>
        <v>0</v>
      </c>
      <c r="AC3935" t="str">
        <f>IF(AB3935=1, data!D3935, "0")</f>
        <v>0</v>
      </c>
    </row>
    <row r="3936" spans="1:29" x14ac:dyDescent="0.25">
      <c r="A3936" s="1">
        <v>412271</v>
      </c>
      <c r="B3936">
        <v>1</v>
      </c>
      <c r="C3936" s="1" t="s">
        <v>3957</v>
      </c>
      <c r="D3936">
        <v>3</v>
      </c>
      <c r="E3936">
        <v>1</v>
      </c>
      <c r="F3936">
        <v>10</v>
      </c>
      <c r="G3936">
        <v>2</v>
      </c>
      <c r="H3936">
        <v>35</v>
      </c>
      <c r="I3936">
        <v>3</v>
      </c>
      <c r="J3936">
        <v>1</v>
      </c>
      <c r="K3936">
        <v>1</v>
      </c>
      <c r="L3936">
        <v>18</v>
      </c>
      <c r="M3936">
        <v>1</v>
      </c>
      <c r="N3936">
        <v>1</v>
      </c>
      <c r="O3936">
        <v>5</v>
      </c>
      <c r="P3936">
        <v>1</v>
      </c>
      <c r="Q3936">
        <v>3</v>
      </c>
      <c r="R3936">
        <v>-1</v>
      </c>
      <c r="S3936">
        <v>11</v>
      </c>
      <c r="T3936">
        <v>160.80000000000001</v>
      </c>
      <c r="U3936">
        <v>57.3</v>
      </c>
      <c r="V3936">
        <v>22.161000000000001</v>
      </c>
      <c r="W3936">
        <v>0.72699999999999998</v>
      </c>
      <c r="X3936">
        <v>2</v>
      </c>
      <c r="Y3936">
        <v>1</v>
      </c>
      <c r="Z3936">
        <f>IF(AND(MIN(data!D3936:'data'!K3936, data!M3936:'data'!Y3936)&gt;=0, IF(data!L3936&lt;0, FALSE, data!L3936&lt;=95),COUNTA(data!D3936:'data'!Y3936)=22), 1, 0)</f>
        <v>0</v>
      </c>
      <c r="AA3936">
        <f>IF(data!D3936=3, IF(COUNTIFS(data!A:A, data!A3936, data!G:G, "&lt;&gt;2")=0, 1, 0), 0)</f>
        <v>0</v>
      </c>
      <c r="AB3936">
        <f>IF(AND(data!G3936=2, COUNTIFS(data!A:A, data!A3936, data!G:G, 2) = data!D3936), 1, 0)</f>
        <v>0</v>
      </c>
      <c r="AC3936" t="str">
        <f>IF(AB3936=1, data!D3936, "0")</f>
        <v>0</v>
      </c>
    </row>
    <row r="3937" spans="1:29" x14ac:dyDescent="0.25">
      <c r="A3937" s="1">
        <v>412271</v>
      </c>
      <c r="B3937">
        <v>2</v>
      </c>
      <c r="C3937" s="1" t="s">
        <v>3958</v>
      </c>
      <c r="D3937">
        <v>3</v>
      </c>
      <c r="E3937">
        <v>1</v>
      </c>
      <c r="F3937">
        <v>10</v>
      </c>
      <c r="G3937">
        <v>2</v>
      </c>
      <c r="H3937">
        <v>8</v>
      </c>
      <c r="I3937">
        <v>-1</v>
      </c>
      <c r="J3937">
        <v>1</v>
      </c>
      <c r="K3937">
        <v>-1</v>
      </c>
      <c r="L3937">
        <v>18</v>
      </c>
      <c r="M3937">
        <v>1</v>
      </c>
      <c r="N3937">
        <v>-1</v>
      </c>
      <c r="O3937">
        <v>-1</v>
      </c>
      <c r="P3937">
        <v>-1</v>
      </c>
      <c r="Q3937">
        <v>-1</v>
      </c>
      <c r="R3937">
        <v>-1</v>
      </c>
      <c r="S3937">
        <v>-2</v>
      </c>
      <c r="T3937">
        <v>132.19999999999999</v>
      </c>
      <c r="U3937">
        <v>27.7</v>
      </c>
      <c r="V3937">
        <v>15.85</v>
      </c>
      <c r="W3937">
        <v>-1</v>
      </c>
      <c r="X3937">
        <v>-2</v>
      </c>
      <c r="Y3937">
        <v>-2</v>
      </c>
      <c r="Z3937">
        <f>IF(AND(MIN(data!D3937:'data'!K3937, data!M3937:'data'!Y3937)&gt;=0, IF(data!L3937&lt;0, FALSE, data!L3937&lt;=95),COUNTA(data!D3937:'data'!Y3937)=22), 1, 0)</f>
        <v>0</v>
      </c>
      <c r="AA3937">
        <f>IF(data!D3937=3, IF(COUNTIFS(data!A:A, data!A3937, data!G:G, "&lt;&gt;2")=0, 1, 0), 0)</f>
        <v>0</v>
      </c>
      <c r="AB3937">
        <f>IF(AND(data!G3937=2, COUNTIFS(data!A:A, data!A3937, data!G:G, 2) = data!D3937), 1, 0)</f>
        <v>0</v>
      </c>
      <c r="AC3937" t="str">
        <f>IF(AB3937=1, data!D3937, "0")</f>
        <v>0</v>
      </c>
    </row>
    <row r="3938" spans="1:29" x14ac:dyDescent="0.25">
      <c r="A3938" s="1">
        <v>412271</v>
      </c>
      <c r="B3938">
        <v>3</v>
      </c>
      <c r="C3938" s="1" t="s">
        <v>3959</v>
      </c>
      <c r="D3938">
        <v>3</v>
      </c>
      <c r="E3938">
        <v>1</v>
      </c>
      <c r="F3938">
        <v>10</v>
      </c>
      <c r="G3938">
        <v>1</v>
      </c>
      <c r="H3938">
        <v>6</v>
      </c>
      <c r="I3938">
        <v>-1</v>
      </c>
      <c r="J3938">
        <v>1</v>
      </c>
      <c r="K3938">
        <v>-1</v>
      </c>
      <c r="L3938">
        <v>18</v>
      </c>
      <c r="M3938">
        <v>2</v>
      </c>
      <c r="N3938">
        <v>-1</v>
      </c>
      <c r="O3938">
        <v>-1</v>
      </c>
      <c r="P3938">
        <v>-1</v>
      </c>
      <c r="Q3938">
        <v>-1</v>
      </c>
      <c r="R3938">
        <v>-1</v>
      </c>
      <c r="S3938">
        <v>-2</v>
      </c>
      <c r="T3938">
        <v>118.4</v>
      </c>
      <c r="U3938">
        <v>21.9</v>
      </c>
      <c r="V3938">
        <v>15.622</v>
      </c>
      <c r="W3938">
        <v>-1</v>
      </c>
      <c r="X3938">
        <v>-2</v>
      </c>
      <c r="Y3938">
        <v>-2</v>
      </c>
      <c r="Z3938">
        <f>IF(AND(MIN(data!D3938:'data'!K3938, data!M3938:'data'!Y3938)&gt;=0, IF(data!L3938&lt;0, FALSE, data!L3938&lt;=95),COUNTA(data!D3938:'data'!Y3938)=22), 1, 0)</f>
        <v>0</v>
      </c>
      <c r="AA3938">
        <f>IF(data!D3938=3, IF(COUNTIFS(data!A:A, data!A3938, data!G:G, "&lt;&gt;2")=0, 1, 0), 0)</f>
        <v>0</v>
      </c>
      <c r="AB3938">
        <f>IF(AND(data!G3938=2, COUNTIFS(data!A:A, data!A3938, data!G:G, 2) = data!D3938), 1, 0)</f>
        <v>0</v>
      </c>
      <c r="AC3938" t="str">
        <f>IF(AB3938=1, data!D3938, "0")</f>
        <v>0</v>
      </c>
    </row>
    <row r="3939" spans="1:29" x14ac:dyDescent="0.25">
      <c r="A3939" s="1">
        <v>412351</v>
      </c>
      <c r="B3939">
        <v>1</v>
      </c>
      <c r="C3939" s="1" t="s">
        <v>3960</v>
      </c>
      <c r="D3939">
        <v>1</v>
      </c>
      <c r="E3939">
        <v>1</v>
      </c>
      <c r="F3939">
        <v>10</v>
      </c>
      <c r="G3939">
        <v>2</v>
      </c>
      <c r="H3939">
        <v>55</v>
      </c>
      <c r="I3939">
        <v>2</v>
      </c>
      <c r="J3939">
        <v>1</v>
      </c>
      <c r="K3939">
        <v>7</v>
      </c>
      <c r="L3939">
        <v>96</v>
      </c>
      <c r="M3939">
        <v>4</v>
      </c>
      <c r="N3939">
        <v>1</v>
      </c>
      <c r="O3939">
        <v>5</v>
      </c>
      <c r="P3939">
        <v>1</v>
      </c>
      <c r="Q3939">
        <v>10.5</v>
      </c>
      <c r="R3939">
        <v>-1</v>
      </c>
      <c r="S3939">
        <v>0</v>
      </c>
      <c r="T3939">
        <v>161</v>
      </c>
      <c r="U3939">
        <v>75.8</v>
      </c>
      <c r="V3939">
        <v>29.242999999999999</v>
      </c>
      <c r="W3939">
        <v>0.77700000000000002</v>
      </c>
      <c r="X3939">
        <v>2</v>
      </c>
      <c r="Y3939">
        <v>1</v>
      </c>
      <c r="Z3939">
        <f>IF(AND(MIN(data!D3939:'data'!K3939, data!M3939:'data'!Y3939)&gt;=0, IF(data!L3939&lt;0, FALSE, data!L3939&lt;=95),COUNTA(data!D3939:'data'!Y3939)=22), 1, 0)</f>
        <v>0</v>
      </c>
      <c r="AA3939">
        <f>IF(data!D3939=3, IF(COUNTIFS(data!A:A, data!A3939, data!G:G, "&lt;&gt;2")=0, 1, 0), 0)</f>
        <v>0</v>
      </c>
      <c r="AB3939">
        <f>IF(AND(data!G3939=2, COUNTIFS(data!A:A, data!A3939, data!G:G, 2) = data!D3939), 1, 0)</f>
        <v>1</v>
      </c>
      <c r="AC3939">
        <f>IF(AB3939=1, data!D3939, "0")</f>
        <v>1</v>
      </c>
    </row>
    <row r="3940" spans="1:29" x14ac:dyDescent="0.25">
      <c r="A3940" s="1">
        <v>412371</v>
      </c>
      <c r="B3940">
        <v>1</v>
      </c>
      <c r="C3940" s="1" t="s">
        <v>3961</v>
      </c>
      <c r="D3940">
        <v>2</v>
      </c>
      <c r="E3940">
        <v>1</v>
      </c>
      <c r="F3940">
        <v>10</v>
      </c>
      <c r="G3940">
        <v>1</v>
      </c>
      <c r="H3940">
        <v>61</v>
      </c>
      <c r="I3940">
        <v>2</v>
      </c>
      <c r="J3940">
        <v>1</v>
      </c>
      <c r="K3940">
        <v>2</v>
      </c>
      <c r="L3940">
        <v>8</v>
      </c>
      <c r="M3940">
        <v>2</v>
      </c>
      <c r="N3940">
        <v>1</v>
      </c>
      <c r="O3940">
        <v>5</v>
      </c>
      <c r="P3940">
        <v>1</v>
      </c>
      <c r="Q3940">
        <v>4.6150000000000002</v>
      </c>
      <c r="R3940">
        <v>-1</v>
      </c>
      <c r="S3940">
        <v>0</v>
      </c>
      <c r="T3940">
        <v>180.2</v>
      </c>
      <c r="U3940">
        <v>95.2</v>
      </c>
      <c r="V3940">
        <v>29.318000000000001</v>
      </c>
      <c r="W3940">
        <v>1.0089999999999999</v>
      </c>
      <c r="X3940">
        <v>1</v>
      </c>
      <c r="Y3940">
        <v>1</v>
      </c>
      <c r="Z3940">
        <f>IF(AND(MIN(data!D3940:'data'!K3940, data!M3940:'data'!Y3940)&gt;=0, IF(data!L3940&lt;0, FALSE, data!L3940&lt;=95),COUNTA(data!D3940:'data'!Y3940)=22), 1, 0)</f>
        <v>0</v>
      </c>
      <c r="AA3940">
        <f>IF(data!D3940=3, IF(COUNTIFS(data!A:A, data!A3940, data!G:G, "&lt;&gt;2")=0, 1, 0), 0)</f>
        <v>0</v>
      </c>
      <c r="AB3940">
        <f>IF(AND(data!G3940=2, COUNTIFS(data!A:A, data!A3940, data!G:G, 2) = data!D3940), 1, 0)</f>
        <v>0</v>
      </c>
      <c r="AC3940" t="str">
        <f>IF(AB3940=1, data!D3940, "0")</f>
        <v>0</v>
      </c>
    </row>
    <row r="3941" spans="1:29" x14ac:dyDescent="0.25">
      <c r="A3941" s="1">
        <v>412371</v>
      </c>
      <c r="B3941">
        <v>2</v>
      </c>
      <c r="C3941" s="1" t="s">
        <v>3962</v>
      </c>
      <c r="D3941">
        <v>2</v>
      </c>
      <c r="E3941">
        <v>1</v>
      </c>
      <c r="F3941">
        <v>10</v>
      </c>
      <c r="G3941">
        <v>2</v>
      </c>
      <c r="H3941">
        <v>61</v>
      </c>
      <c r="I3941">
        <v>2</v>
      </c>
      <c r="J3941">
        <v>1</v>
      </c>
      <c r="K3941">
        <v>7</v>
      </c>
      <c r="L3941">
        <v>8</v>
      </c>
      <c r="M3941">
        <v>2</v>
      </c>
      <c r="N3941">
        <v>3</v>
      </c>
      <c r="O3941">
        <v>5</v>
      </c>
      <c r="P3941">
        <v>2</v>
      </c>
      <c r="Q3941">
        <v>0</v>
      </c>
      <c r="R3941">
        <v>-1</v>
      </c>
      <c r="S3941">
        <v>0</v>
      </c>
      <c r="T3941">
        <v>164.4</v>
      </c>
      <c r="U3941">
        <v>94.4</v>
      </c>
      <c r="V3941">
        <v>34.927999999999997</v>
      </c>
      <c r="W3941">
        <v>0.88600000000000001</v>
      </c>
      <c r="X3941">
        <v>2</v>
      </c>
      <c r="Y3941">
        <v>1</v>
      </c>
      <c r="Z3941">
        <f>IF(AND(MIN(data!D3941:'data'!K3941, data!M3941:'data'!Y3941)&gt;=0, IF(data!L3941&lt;0, FALSE, data!L3941&lt;=95),COUNTA(data!D3941:'data'!Y3941)=22), 1, 0)</f>
        <v>0</v>
      </c>
      <c r="AA3941">
        <f>IF(data!D3941=3, IF(COUNTIFS(data!A:A, data!A3941, data!G:G, "&lt;&gt;2")=0, 1, 0), 0)</f>
        <v>0</v>
      </c>
      <c r="AB3941">
        <f>IF(AND(data!G3941=2, COUNTIFS(data!A:A, data!A3941, data!G:G, 2) = data!D3941), 1, 0)</f>
        <v>0</v>
      </c>
      <c r="AC3941" t="str">
        <f>IF(AB3941=1, data!D3941, "0")</f>
        <v>0</v>
      </c>
    </row>
    <row r="3942" spans="1:29" x14ac:dyDescent="0.25">
      <c r="A3942" s="1">
        <v>413051</v>
      </c>
      <c r="B3942">
        <v>1</v>
      </c>
      <c r="C3942" s="1" t="s">
        <v>3963</v>
      </c>
      <c r="D3942">
        <v>3</v>
      </c>
      <c r="E3942">
        <v>5</v>
      </c>
      <c r="F3942">
        <v>27</v>
      </c>
      <c r="G3942">
        <v>1</v>
      </c>
      <c r="H3942">
        <v>36</v>
      </c>
      <c r="I3942">
        <v>6</v>
      </c>
      <c r="J3942">
        <v>1</v>
      </c>
      <c r="K3942">
        <v>4</v>
      </c>
      <c r="L3942">
        <v>19</v>
      </c>
      <c r="M3942">
        <v>2</v>
      </c>
      <c r="N3942">
        <v>4</v>
      </c>
      <c r="O3942">
        <v>3</v>
      </c>
      <c r="P3942">
        <v>1</v>
      </c>
      <c r="Q3942">
        <v>56</v>
      </c>
      <c r="R3942">
        <v>-1</v>
      </c>
      <c r="S3942">
        <v>-2</v>
      </c>
      <c r="T3942">
        <v>-1</v>
      </c>
      <c r="U3942">
        <v>-1</v>
      </c>
      <c r="V3942">
        <v>-1</v>
      </c>
      <c r="W3942">
        <v>-1</v>
      </c>
      <c r="X3942">
        <v>-2</v>
      </c>
      <c r="Y3942">
        <v>-2</v>
      </c>
      <c r="Z3942">
        <f>IF(AND(MIN(data!D3942:'data'!K3942, data!M3942:'data'!Y3942)&gt;=0, IF(data!L3942&lt;0, FALSE, data!L3942&lt;=95),COUNTA(data!D3942:'data'!Y3942)=22), 1, 0)</f>
        <v>0</v>
      </c>
      <c r="AA3942">
        <f>IF(data!D3942=3, IF(COUNTIFS(data!A:A, data!A3942, data!G:G, "&lt;&gt;2")=0, 1, 0), 0)</f>
        <v>0</v>
      </c>
      <c r="AB3942">
        <f>IF(AND(data!G3942=2, COUNTIFS(data!A:A, data!A3942, data!G:G, 2) = data!D3942), 1, 0)</f>
        <v>0</v>
      </c>
      <c r="AC3942" t="str">
        <f>IF(AB3942=1, data!D3942, "0")</f>
        <v>0</v>
      </c>
    </row>
    <row r="3943" spans="1:29" x14ac:dyDescent="0.25">
      <c r="A3943" s="1">
        <v>413051</v>
      </c>
      <c r="B3943">
        <v>2</v>
      </c>
      <c r="C3943" s="1" t="s">
        <v>3964</v>
      </c>
      <c r="D3943">
        <v>3</v>
      </c>
      <c r="E3943">
        <v>5</v>
      </c>
      <c r="F3943">
        <v>27</v>
      </c>
      <c r="G3943">
        <v>2</v>
      </c>
      <c r="H3943">
        <v>33</v>
      </c>
      <c r="I3943">
        <v>6</v>
      </c>
      <c r="J3943">
        <v>1</v>
      </c>
      <c r="K3943">
        <v>2</v>
      </c>
      <c r="L3943">
        <v>19</v>
      </c>
      <c r="M3943">
        <v>1</v>
      </c>
      <c r="N3943">
        <v>4</v>
      </c>
      <c r="O3943">
        <v>3</v>
      </c>
      <c r="P3943">
        <v>1</v>
      </c>
      <c r="Q3943">
        <v>0</v>
      </c>
      <c r="R3943">
        <v>-1</v>
      </c>
      <c r="S3943">
        <v>-2</v>
      </c>
      <c r="T3943">
        <v>-1</v>
      </c>
      <c r="U3943">
        <v>-1</v>
      </c>
      <c r="V3943">
        <v>-1</v>
      </c>
      <c r="W3943">
        <v>-1</v>
      </c>
      <c r="X3943">
        <v>-2</v>
      </c>
      <c r="Y3943">
        <v>-2</v>
      </c>
      <c r="Z3943">
        <f>IF(AND(MIN(data!D3943:'data'!K3943, data!M3943:'data'!Y3943)&gt;=0, IF(data!L3943&lt;0, FALSE, data!L3943&lt;=95),COUNTA(data!D3943:'data'!Y3943)=22), 1, 0)</f>
        <v>0</v>
      </c>
      <c r="AA3943">
        <f>IF(data!D3943=3, IF(COUNTIFS(data!A:A, data!A3943, data!G:G, "&lt;&gt;2")=0, 1, 0), 0)</f>
        <v>0</v>
      </c>
      <c r="AB3943">
        <f>IF(AND(data!G3943=2, COUNTIFS(data!A:A, data!A3943, data!G:G, 2) = data!D3943), 1, 0)</f>
        <v>0</v>
      </c>
      <c r="AC3943" t="str">
        <f>IF(AB3943=1, data!D3943, "0")</f>
        <v>0</v>
      </c>
    </row>
    <row r="3944" spans="1:29" x14ac:dyDescent="0.25">
      <c r="A3944" s="1">
        <v>413051</v>
      </c>
      <c r="B3944">
        <v>3</v>
      </c>
      <c r="C3944" s="1" t="s">
        <v>3965</v>
      </c>
      <c r="D3944">
        <v>3</v>
      </c>
      <c r="E3944">
        <v>5</v>
      </c>
      <c r="F3944">
        <v>27</v>
      </c>
      <c r="G3944">
        <v>1</v>
      </c>
      <c r="H3944">
        <v>12</v>
      </c>
      <c r="I3944">
        <v>-1</v>
      </c>
      <c r="J3944">
        <v>1</v>
      </c>
      <c r="K3944">
        <v>-1</v>
      </c>
      <c r="L3944">
        <v>19</v>
      </c>
      <c r="M3944">
        <v>1</v>
      </c>
      <c r="N3944">
        <v>-1</v>
      </c>
      <c r="O3944">
        <v>-1</v>
      </c>
      <c r="P3944">
        <v>-1</v>
      </c>
      <c r="Q3944">
        <v>-1</v>
      </c>
      <c r="R3944">
        <v>-1</v>
      </c>
      <c r="S3944">
        <v>-2</v>
      </c>
      <c r="T3944">
        <v>-1</v>
      </c>
      <c r="U3944">
        <v>-1</v>
      </c>
      <c r="V3944">
        <v>-1</v>
      </c>
      <c r="W3944">
        <v>-1</v>
      </c>
      <c r="X3944">
        <v>-2</v>
      </c>
      <c r="Y3944">
        <v>-2</v>
      </c>
      <c r="Z3944">
        <f>IF(AND(MIN(data!D3944:'data'!K3944, data!M3944:'data'!Y3944)&gt;=0, IF(data!L3944&lt;0, FALSE, data!L3944&lt;=95),COUNTA(data!D3944:'data'!Y3944)=22), 1, 0)</f>
        <v>0</v>
      </c>
      <c r="AA3944">
        <f>IF(data!D3944=3, IF(COUNTIFS(data!A:A, data!A3944, data!G:G, "&lt;&gt;2")=0, 1, 0), 0)</f>
        <v>0</v>
      </c>
      <c r="AB3944">
        <f>IF(AND(data!G3944=2, COUNTIFS(data!A:A, data!A3944, data!G:G, 2) = data!D3944), 1, 0)</f>
        <v>0</v>
      </c>
      <c r="AC3944" t="str">
        <f>IF(AB3944=1, data!D3944, "0")</f>
        <v>0</v>
      </c>
    </row>
    <row r="3945" spans="1:29" x14ac:dyDescent="0.25">
      <c r="A3945" s="1">
        <v>413151</v>
      </c>
      <c r="B3945">
        <v>1</v>
      </c>
      <c r="C3945" s="1" t="s">
        <v>3966</v>
      </c>
      <c r="D3945">
        <v>1</v>
      </c>
      <c r="E3945">
        <v>5</v>
      </c>
      <c r="F3945">
        <v>27</v>
      </c>
      <c r="G3945">
        <v>2</v>
      </c>
      <c r="H3945">
        <v>55</v>
      </c>
      <c r="I3945">
        <v>4</v>
      </c>
      <c r="J3945">
        <v>1</v>
      </c>
      <c r="K3945">
        <v>7</v>
      </c>
      <c r="L3945">
        <v>8</v>
      </c>
      <c r="M3945">
        <v>4</v>
      </c>
      <c r="N3945">
        <v>4</v>
      </c>
      <c r="O3945">
        <v>3</v>
      </c>
      <c r="P3945">
        <v>1</v>
      </c>
      <c r="Q3945">
        <v>2.0179999999999998</v>
      </c>
      <c r="R3945">
        <v>-1</v>
      </c>
      <c r="S3945">
        <v>3</v>
      </c>
      <c r="T3945">
        <v>167.7</v>
      </c>
      <c r="U3945">
        <v>79.3</v>
      </c>
      <c r="V3945">
        <v>28.196999999999999</v>
      </c>
      <c r="W3945">
        <v>0.84899999999999998</v>
      </c>
      <c r="X3945">
        <v>1</v>
      </c>
      <c r="Y3945">
        <v>3</v>
      </c>
      <c r="Z3945">
        <f>IF(AND(MIN(data!D3945:'data'!K3945, data!M3945:'data'!Y3945)&gt;=0, IF(data!L3945&lt;0, FALSE, data!L3945&lt;=95),COUNTA(data!D3945:'data'!Y3945)=22), 1, 0)</f>
        <v>0</v>
      </c>
      <c r="AA3945">
        <f>IF(data!D3945=3, IF(COUNTIFS(data!A:A, data!A3945, data!G:G, "&lt;&gt;2")=0, 1, 0), 0)</f>
        <v>0</v>
      </c>
      <c r="AB3945">
        <f>IF(AND(data!G3945=2, COUNTIFS(data!A:A, data!A3945, data!G:G, 2) = data!D3945), 1, 0)</f>
        <v>1</v>
      </c>
      <c r="AC3945">
        <f>IF(AB3945=1, data!D3945, "0")</f>
        <v>1</v>
      </c>
    </row>
    <row r="3946" spans="1:29" x14ac:dyDescent="0.25">
      <c r="A3946" s="1">
        <v>413181</v>
      </c>
      <c r="B3946">
        <v>1</v>
      </c>
      <c r="C3946" s="1" t="s">
        <v>3967</v>
      </c>
      <c r="D3946">
        <v>1</v>
      </c>
      <c r="E3946">
        <v>5</v>
      </c>
      <c r="F3946">
        <v>27</v>
      </c>
      <c r="G3946">
        <v>2</v>
      </c>
      <c r="H3946">
        <v>81</v>
      </c>
      <c r="I3946">
        <v>1</v>
      </c>
      <c r="J3946">
        <v>1</v>
      </c>
      <c r="K3946">
        <v>2</v>
      </c>
      <c r="L3946">
        <v>9</v>
      </c>
      <c r="M3946">
        <v>3</v>
      </c>
      <c r="N3946">
        <v>3</v>
      </c>
      <c r="O3946">
        <v>5</v>
      </c>
      <c r="P3946">
        <v>2</v>
      </c>
      <c r="Q3946">
        <v>0</v>
      </c>
      <c r="R3946">
        <v>-1</v>
      </c>
      <c r="S3946">
        <v>1</v>
      </c>
      <c r="T3946">
        <v>-1</v>
      </c>
      <c r="U3946">
        <v>-1</v>
      </c>
      <c r="V3946">
        <v>-1</v>
      </c>
      <c r="W3946">
        <v>-1</v>
      </c>
      <c r="X3946">
        <v>1</v>
      </c>
      <c r="Y3946">
        <v>3</v>
      </c>
      <c r="Z3946">
        <f>IF(AND(MIN(data!D3946:'data'!K3946, data!M3946:'data'!Y3946)&gt;=0, IF(data!L3946&lt;0, FALSE, data!L3946&lt;=95),COUNTA(data!D3946:'data'!Y3946)=22), 1, 0)</f>
        <v>0</v>
      </c>
      <c r="AA3946">
        <f>IF(data!D3946=3, IF(COUNTIFS(data!A:A, data!A3946, data!G:G, "&lt;&gt;2")=0, 1, 0), 0)</f>
        <v>0</v>
      </c>
      <c r="AB3946">
        <f>IF(AND(data!G3946=2, COUNTIFS(data!A:A, data!A3946, data!G:G, 2) = data!D3946), 1, 0)</f>
        <v>1</v>
      </c>
      <c r="AC3946">
        <f>IF(AB3946=1, data!D3946, "0")</f>
        <v>1</v>
      </c>
    </row>
    <row r="3947" spans="1:29" x14ac:dyDescent="0.25">
      <c r="A3947" s="1">
        <v>413201</v>
      </c>
      <c r="B3947">
        <v>1</v>
      </c>
      <c r="C3947" s="1" t="s">
        <v>3968</v>
      </c>
      <c r="D3947">
        <v>1</v>
      </c>
      <c r="E3947">
        <v>5</v>
      </c>
      <c r="F3947">
        <v>27</v>
      </c>
      <c r="G3947">
        <v>1</v>
      </c>
      <c r="H3947">
        <v>54</v>
      </c>
      <c r="I3947">
        <v>2</v>
      </c>
      <c r="J3947">
        <v>1</v>
      </c>
      <c r="K3947">
        <v>7</v>
      </c>
      <c r="L3947">
        <v>97</v>
      </c>
      <c r="M3947">
        <v>2</v>
      </c>
      <c r="N3947">
        <v>3</v>
      </c>
      <c r="O3947">
        <v>5</v>
      </c>
      <c r="P3947">
        <v>1</v>
      </c>
      <c r="Q3947">
        <v>0.75</v>
      </c>
      <c r="R3947">
        <v>-1</v>
      </c>
      <c r="S3947">
        <v>0</v>
      </c>
      <c r="T3947">
        <v>-1</v>
      </c>
      <c r="U3947">
        <v>-1</v>
      </c>
      <c r="V3947">
        <v>-1</v>
      </c>
      <c r="W3947">
        <v>-1</v>
      </c>
      <c r="X3947">
        <v>2</v>
      </c>
      <c r="Y3947">
        <v>3</v>
      </c>
      <c r="Z3947">
        <f>IF(AND(MIN(data!D3947:'data'!K3947, data!M3947:'data'!Y3947)&gt;=0, IF(data!L3947&lt;0, FALSE, data!L3947&lt;=95),COUNTA(data!D3947:'data'!Y3947)=22), 1, 0)</f>
        <v>0</v>
      </c>
      <c r="AA3947">
        <f>IF(data!D3947=3, IF(COUNTIFS(data!A:A, data!A3947, data!G:G, "&lt;&gt;2")=0, 1, 0), 0)</f>
        <v>0</v>
      </c>
      <c r="AB3947">
        <f>IF(AND(data!G3947=2, COUNTIFS(data!A:A, data!A3947, data!G:G, 2) = data!D3947), 1, 0)</f>
        <v>0</v>
      </c>
      <c r="AC3947" t="str">
        <f>IF(AB3947=1, data!D3947, "0")</f>
        <v>0</v>
      </c>
    </row>
    <row r="3948" spans="1:29" x14ac:dyDescent="0.25">
      <c r="A3948" s="1">
        <v>413251</v>
      </c>
      <c r="B3948">
        <v>1</v>
      </c>
      <c r="C3948" s="1" t="s">
        <v>3969</v>
      </c>
      <c r="D3948">
        <v>2</v>
      </c>
      <c r="E3948">
        <v>5</v>
      </c>
      <c r="F3948">
        <v>27</v>
      </c>
      <c r="G3948">
        <v>1</v>
      </c>
      <c r="H3948">
        <v>62</v>
      </c>
      <c r="I3948">
        <v>2</v>
      </c>
      <c r="J3948">
        <v>1</v>
      </c>
      <c r="K3948">
        <v>7</v>
      </c>
      <c r="L3948">
        <v>9</v>
      </c>
      <c r="M3948">
        <v>1</v>
      </c>
      <c r="N3948">
        <v>3</v>
      </c>
      <c r="O3948">
        <v>5</v>
      </c>
      <c r="P3948">
        <v>1</v>
      </c>
      <c r="Q3948">
        <v>2.25</v>
      </c>
      <c r="R3948">
        <v>-1</v>
      </c>
      <c r="S3948">
        <v>0</v>
      </c>
      <c r="T3948">
        <v>-1</v>
      </c>
      <c r="U3948">
        <v>-1</v>
      </c>
      <c r="V3948">
        <v>-1</v>
      </c>
      <c r="W3948">
        <v>-1</v>
      </c>
      <c r="X3948">
        <v>1</v>
      </c>
      <c r="Y3948">
        <v>3</v>
      </c>
      <c r="Z3948">
        <f>IF(AND(MIN(data!D3948:'data'!K3948, data!M3948:'data'!Y3948)&gt;=0, IF(data!L3948&lt;0, FALSE, data!L3948&lt;=95),COUNTA(data!D3948:'data'!Y3948)=22), 1, 0)</f>
        <v>0</v>
      </c>
      <c r="AA3948">
        <f>IF(data!D3948=3, IF(COUNTIFS(data!A:A, data!A3948, data!G:G, "&lt;&gt;2")=0, 1, 0), 0)</f>
        <v>0</v>
      </c>
      <c r="AB3948">
        <f>IF(AND(data!G3948=2, COUNTIFS(data!A:A, data!A3948, data!G:G, 2) = data!D3948), 1, 0)</f>
        <v>0</v>
      </c>
      <c r="AC3948" t="str">
        <f>IF(AB3948=1, data!D3948, "0")</f>
        <v>0</v>
      </c>
    </row>
    <row r="3949" spans="1:29" x14ac:dyDescent="0.25">
      <c r="A3949" s="1">
        <v>413251</v>
      </c>
      <c r="B3949">
        <v>2</v>
      </c>
      <c r="C3949" s="1" t="s">
        <v>3970</v>
      </c>
      <c r="D3949">
        <v>2</v>
      </c>
      <c r="E3949">
        <v>5</v>
      </c>
      <c r="F3949">
        <v>27</v>
      </c>
      <c r="G3949">
        <v>2</v>
      </c>
      <c r="H3949">
        <v>63</v>
      </c>
      <c r="I3949">
        <v>2</v>
      </c>
      <c r="J3949">
        <v>1</v>
      </c>
      <c r="K3949">
        <v>4</v>
      </c>
      <c r="L3949">
        <v>9</v>
      </c>
      <c r="M3949">
        <v>3</v>
      </c>
      <c r="N3949">
        <v>3</v>
      </c>
      <c r="O3949">
        <v>5</v>
      </c>
      <c r="P3949">
        <v>1</v>
      </c>
      <c r="Q3949">
        <v>1.125</v>
      </c>
      <c r="R3949">
        <v>-1</v>
      </c>
      <c r="S3949">
        <v>0</v>
      </c>
      <c r="T3949">
        <v>-1</v>
      </c>
      <c r="U3949">
        <v>-1</v>
      </c>
      <c r="V3949">
        <v>-1</v>
      </c>
      <c r="W3949">
        <v>-1</v>
      </c>
      <c r="X3949">
        <v>2</v>
      </c>
      <c r="Y3949">
        <v>1</v>
      </c>
      <c r="Z3949">
        <f>IF(AND(MIN(data!D3949:'data'!K3949, data!M3949:'data'!Y3949)&gt;=0, IF(data!L3949&lt;0, FALSE, data!L3949&lt;=95),COUNTA(data!D3949:'data'!Y3949)=22), 1, 0)</f>
        <v>0</v>
      </c>
      <c r="AA3949">
        <f>IF(data!D3949=3, IF(COUNTIFS(data!A:A, data!A3949, data!G:G, "&lt;&gt;2")=0, 1, 0), 0)</f>
        <v>0</v>
      </c>
      <c r="AB3949">
        <f>IF(AND(data!G3949=2, COUNTIFS(data!A:A, data!A3949, data!G:G, 2) = data!D3949), 1, 0)</f>
        <v>0</v>
      </c>
      <c r="AC3949" t="str">
        <f>IF(AB3949=1, data!D3949, "0")</f>
        <v>0</v>
      </c>
    </row>
    <row r="3950" spans="1:29" x14ac:dyDescent="0.25">
      <c r="A3950" s="1">
        <v>413271</v>
      </c>
      <c r="B3950">
        <v>1</v>
      </c>
      <c r="C3950" s="1" t="s">
        <v>3971</v>
      </c>
      <c r="D3950">
        <v>1</v>
      </c>
      <c r="E3950">
        <v>5</v>
      </c>
      <c r="F3950">
        <v>27</v>
      </c>
      <c r="G3950">
        <v>1</v>
      </c>
      <c r="H3950">
        <v>24</v>
      </c>
      <c r="I3950">
        <v>1</v>
      </c>
      <c r="J3950">
        <v>1</v>
      </c>
      <c r="K3950">
        <v>4</v>
      </c>
      <c r="L3950">
        <v>97</v>
      </c>
      <c r="M3950">
        <v>2</v>
      </c>
      <c r="N3950">
        <v>4</v>
      </c>
      <c r="O3950">
        <v>3</v>
      </c>
      <c r="P3950">
        <v>1</v>
      </c>
      <c r="Q3950">
        <v>17.5</v>
      </c>
      <c r="R3950">
        <v>4</v>
      </c>
      <c r="S3950">
        <v>0</v>
      </c>
      <c r="T3950">
        <v>-1</v>
      </c>
      <c r="U3950">
        <v>-1</v>
      </c>
      <c r="V3950">
        <v>-1</v>
      </c>
      <c r="W3950">
        <v>-1</v>
      </c>
      <c r="X3950">
        <v>3</v>
      </c>
      <c r="Y3950">
        <v>3</v>
      </c>
      <c r="Z3950">
        <f>IF(AND(MIN(data!D3950:'data'!K3950, data!M3950:'data'!Y3950)&gt;=0, IF(data!L3950&lt;0, FALSE, data!L3950&lt;=95),COUNTA(data!D3950:'data'!Y3950)=22), 1, 0)</f>
        <v>0</v>
      </c>
      <c r="AA3950">
        <f>IF(data!D3950=3, IF(COUNTIFS(data!A:A, data!A3950, data!G:G, "&lt;&gt;2")=0, 1, 0), 0)</f>
        <v>0</v>
      </c>
      <c r="AB3950">
        <f>IF(AND(data!G3950=2, COUNTIFS(data!A:A, data!A3950, data!G:G, 2) = data!D3950), 1, 0)</f>
        <v>0</v>
      </c>
      <c r="AC3950" t="str">
        <f>IF(AB3950=1, data!D3950, "0")</f>
        <v>0</v>
      </c>
    </row>
    <row r="3951" spans="1:29" x14ac:dyDescent="0.25">
      <c r="A3951" s="1">
        <v>413371</v>
      </c>
      <c r="B3951">
        <v>1</v>
      </c>
      <c r="C3951" s="1" t="s">
        <v>3972</v>
      </c>
      <c r="D3951">
        <v>1</v>
      </c>
      <c r="E3951">
        <v>5</v>
      </c>
      <c r="F3951">
        <v>27</v>
      </c>
      <c r="G3951">
        <v>1</v>
      </c>
      <c r="H3951">
        <v>40</v>
      </c>
      <c r="I3951">
        <v>2</v>
      </c>
      <c r="J3951">
        <v>1</v>
      </c>
      <c r="K3951">
        <v>7</v>
      </c>
      <c r="L3951">
        <v>96</v>
      </c>
      <c r="M3951">
        <v>2</v>
      </c>
      <c r="N3951">
        <v>1</v>
      </c>
      <c r="O3951">
        <v>5</v>
      </c>
      <c r="P3951">
        <v>1</v>
      </c>
      <c r="Q3951">
        <v>0.23</v>
      </c>
      <c r="R3951">
        <v>-1</v>
      </c>
      <c r="S3951">
        <v>1</v>
      </c>
      <c r="T3951">
        <v>156.80000000000001</v>
      </c>
      <c r="U3951">
        <v>60.2</v>
      </c>
      <c r="V3951">
        <v>24.484999999999999</v>
      </c>
      <c r="W3951">
        <v>-1</v>
      </c>
      <c r="X3951">
        <v>-8</v>
      </c>
      <c r="Y3951">
        <v>1</v>
      </c>
      <c r="Z3951">
        <f>IF(AND(MIN(data!D3951:'data'!K3951, data!M3951:'data'!Y3951)&gt;=0, IF(data!L3951&lt;0, FALSE, data!L3951&lt;=95),COUNTA(data!D3951:'data'!Y3951)=22), 1, 0)</f>
        <v>0</v>
      </c>
      <c r="AA3951">
        <f>IF(data!D3951=3, IF(COUNTIFS(data!A:A, data!A3951, data!G:G, "&lt;&gt;2")=0, 1, 0), 0)</f>
        <v>0</v>
      </c>
      <c r="AB3951">
        <f>IF(AND(data!G3951=2, COUNTIFS(data!A:A, data!A3951, data!G:G, 2) = data!D3951), 1, 0)</f>
        <v>0</v>
      </c>
      <c r="AC3951" t="str">
        <f>IF(AB3951=1, data!D3951, "0")</f>
        <v>0</v>
      </c>
    </row>
    <row r="3952" spans="1:29" x14ac:dyDescent="0.25">
      <c r="A3952" s="1">
        <v>414151</v>
      </c>
      <c r="B3952">
        <v>1</v>
      </c>
      <c r="C3952" s="1" t="s">
        <v>3973</v>
      </c>
      <c r="D3952">
        <v>3</v>
      </c>
      <c r="E3952">
        <v>7</v>
      </c>
      <c r="F3952">
        <v>6</v>
      </c>
      <c r="G3952">
        <v>1</v>
      </c>
      <c r="H3952">
        <v>51</v>
      </c>
      <c r="I3952">
        <v>2</v>
      </c>
      <c r="J3952">
        <v>-8</v>
      </c>
      <c r="K3952">
        <v>7</v>
      </c>
      <c r="L3952">
        <v>96</v>
      </c>
      <c r="M3952">
        <v>2</v>
      </c>
      <c r="N3952">
        <v>1</v>
      </c>
      <c r="O3952">
        <v>5</v>
      </c>
      <c r="P3952">
        <v>1</v>
      </c>
      <c r="Q3952">
        <v>0.75</v>
      </c>
      <c r="R3952">
        <v>-1</v>
      </c>
      <c r="S3952">
        <v>-2</v>
      </c>
      <c r="T3952">
        <v>-1</v>
      </c>
      <c r="U3952">
        <v>-1</v>
      </c>
      <c r="V3952">
        <v>-1</v>
      </c>
      <c r="W3952">
        <v>-1</v>
      </c>
      <c r="X3952">
        <v>-2</v>
      </c>
      <c r="Y3952">
        <v>-2</v>
      </c>
      <c r="Z3952">
        <f>IF(AND(MIN(data!D3952:'data'!K3952, data!M3952:'data'!Y3952)&gt;=0, IF(data!L3952&lt;0, FALSE, data!L3952&lt;=95),COUNTA(data!D3952:'data'!Y3952)=22), 1, 0)</f>
        <v>0</v>
      </c>
      <c r="AA3952">
        <f>IF(data!D3952=3, IF(COUNTIFS(data!A:A, data!A3952, data!G:G, "&lt;&gt;2")=0, 1, 0), 0)</f>
        <v>0</v>
      </c>
      <c r="AB3952">
        <f>IF(AND(data!G3952=2, COUNTIFS(data!A:A, data!A3952, data!G:G, 2) = data!D3952), 1, 0)</f>
        <v>0</v>
      </c>
      <c r="AC3952" t="str">
        <f>IF(AB3952=1, data!D3952, "0")</f>
        <v>0</v>
      </c>
    </row>
    <row r="3953" spans="1:29" x14ac:dyDescent="0.25">
      <c r="A3953" s="1">
        <v>414151</v>
      </c>
      <c r="B3953">
        <v>2</v>
      </c>
      <c r="C3953" s="1" t="s">
        <v>3974</v>
      </c>
      <c r="D3953">
        <v>3</v>
      </c>
      <c r="E3953">
        <v>7</v>
      </c>
      <c r="F3953">
        <v>6</v>
      </c>
      <c r="G3953">
        <v>2</v>
      </c>
      <c r="H3953">
        <v>53</v>
      </c>
      <c r="I3953">
        <v>2</v>
      </c>
      <c r="J3953">
        <v>-8</v>
      </c>
      <c r="K3953">
        <v>-1</v>
      </c>
      <c r="L3953">
        <v>96</v>
      </c>
      <c r="M3953">
        <v>3</v>
      </c>
      <c r="N3953">
        <v>-8</v>
      </c>
      <c r="O3953">
        <v>-8</v>
      </c>
      <c r="P3953">
        <v>-8</v>
      </c>
      <c r="Q3953">
        <v>0</v>
      </c>
      <c r="R3953">
        <v>-1</v>
      </c>
      <c r="S3953">
        <v>-2</v>
      </c>
      <c r="T3953">
        <v>-1</v>
      </c>
      <c r="U3953">
        <v>-1</v>
      </c>
      <c r="V3953">
        <v>-1</v>
      </c>
      <c r="W3953">
        <v>-1</v>
      </c>
      <c r="X3953">
        <v>-2</v>
      </c>
      <c r="Y3953">
        <v>-2</v>
      </c>
      <c r="Z3953">
        <f>IF(AND(MIN(data!D3953:'data'!K3953, data!M3953:'data'!Y3953)&gt;=0, IF(data!L3953&lt;0, FALSE, data!L3953&lt;=95),COUNTA(data!D3953:'data'!Y3953)=22), 1, 0)</f>
        <v>0</v>
      </c>
      <c r="AA3953">
        <f>IF(data!D3953=3, IF(COUNTIFS(data!A:A, data!A3953, data!G:G, "&lt;&gt;2")=0, 1, 0), 0)</f>
        <v>0</v>
      </c>
      <c r="AB3953">
        <f>IF(AND(data!G3953=2, COUNTIFS(data!A:A, data!A3953, data!G:G, 2) = data!D3953), 1, 0)</f>
        <v>0</v>
      </c>
      <c r="AC3953" t="str">
        <f>IF(AB3953=1, data!D3953, "0")</f>
        <v>0</v>
      </c>
    </row>
    <row r="3954" spans="1:29" x14ac:dyDescent="0.25">
      <c r="A3954" s="1">
        <v>414151</v>
      </c>
      <c r="B3954">
        <v>3</v>
      </c>
      <c r="C3954" s="1" t="s">
        <v>3975</v>
      </c>
      <c r="D3954">
        <v>3</v>
      </c>
      <c r="E3954">
        <v>7</v>
      </c>
      <c r="F3954">
        <v>6</v>
      </c>
      <c r="G3954">
        <v>1</v>
      </c>
      <c r="H3954">
        <v>29</v>
      </c>
      <c r="I3954">
        <v>1</v>
      </c>
      <c r="J3954">
        <v>-8</v>
      </c>
      <c r="K3954">
        <v>-1</v>
      </c>
      <c r="L3954">
        <v>96</v>
      </c>
      <c r="M3954">
        <v>2</v>
      </c>
      <c r="N3954">
        <v>-8</v>
      </c>
      <c r="O3954">
        <v>-8</v>
      </c>
      <c r="P3954">
        <v>-8</v>
      </c>
      <c r="Q3954">
        <v>0</v>
      </c>
      <c r="R3954">
        <v>-1</v>
      </c>
      <c r="S3954">
        <v>-2</v>
      </c>
      <c r="T3954">
        <v>-1</v>
      </c>
      <c r="U3954">
        <v>-1</v>
      </c>
      <c r="V3954">
        <v>-1</v>
      </c>
      <c r="W3954">
        <v>-1</v>
      </c>
      <c r="X3954">
        <v>-2</v>
      </c>
      <c r="Y3954">
        <v>-2</v>
      </c>
      <c r="Z3954">
        <f>IF(AND(MIN(data!D3954:'data'!K3954, data!M3954:'data'!Y3954)&gt;=0, IF(data!L3954&lt;0, FALSE, data!L3954&lt;=95),COUNTA(data!D3954:'data'!Y3954)=22), 1, 0)</f>
        <v>0</v>
      </c>
      <c r="AA3954">
        <f>IF(data!D3954=3, IF(COUNTIFS(data!A:A, data!A3954, data!G:G, "&lt;&gt;2")=0, 1, 0), 0)</f>
        <v>0</v>
      </c>
      <c r="AB3954">
        <f>IF(AND(data!G3954=2, COUNTIFS(data!A:A, data!A3954, data!G:G, 2) = data!D3954), 1, 0)</f>
        <v>0</v>
      </c>
      <c r="AC3954" t="str">
        <f>IF(AB3954=1, data!D3954, "0")</f>
        <v>0</v>
      </c>
    </row>
    <row r="3955" spans="1:29" x14ac:dyDescent="0.25">
      <c r="A3955" s="1">
        <v>414181</v>
      </c>
      <c r="B3955">
        <v>1</v>
      </c>
      <c r="C3955" s="1" t="s">
        <v>3976</v>
      </c>
      <c r="D3955">
        <v>2</v>
      </c>
      <c r="E3955">
        <v>7</v>
      </c>
      <c r="F3955">
        <v>6</v>
      </c>
      <c r="G3955">
        <v>1</v>
      </c>
      <c r="H3955">
        <v>49</v>
      </c>
      <c r="I3955">
        <v>4</v>
      </c>
      <c r="J3955">
        <v>1</v>
      </c>
      <c r="K3955">
        <v>6</v>
      </c>
      <c r="L3955">
        <v>20</v>
      </c>
      <c r="M3955">
        <v>2</v>
      </c>
      <c r="N3955">
        <v>4</v>
      </c>
      <c r="O3955">
        <v>1</v>
      </c>
      <c r="P3955">
        <v>1</v>
      </c>
      <c r="Q3955">
        <v>10.5</v>
      </c>
      <c r="R3955">
        <v>-1</v>
      </c>
      <c r="S3955">
        <v>3</v>
      </c>
      <c r="T3955">
        <v>167.4</v>
      </c>
      <c r="U3955">
        <v>62.8</v>
      </c>
      <c r="V3955">
        <v>22.41</v>
      </c>
      <c r="W3955">
        <v>0.95899999999999996</v>
      </c>
      <c r="X3955">
        <v>1</v>
      </c>
      <c r="Y3955">
        <v>3</v>
      </c>
      <c r="Z3955">
        <f>IF(AND(MIN(data!D3955:'data'!K3955, data!M3955:'data'!Y3955)&gt;=0, IF(data!L3955&lt;0, FALSE, data!L3955&lt;=95),COUNTA(data!D3955:'data'!Y3955)=22), 1, 0)</f>
        <v>0</v>
      </c>
      <c r="AA3955">
        <f>IF(data!D3955=3, IF(COUNTIFS(data!A:A, data!A3955, data!G:G, "&lt;&gt;2")=0, 1, 0), 0)</f>
        <v>0</v>
      </c>
      <c r="AB3955">
        <f>IF(AND(data!G3955=2, COUNTIFS(data!A:A, data!A3955, data!G:G, 2) = data!D3955), 1, 0)</f>
        <v>0</v>
      </c>
      <c r="AC3955" t="str">
        <f>IF(AB3955=1, data!D3955, "0")</f>
        <v>0</v>
      </c>
    </row>
    <row r="3956" spans="1:29" x14ac:dyDescent="0.25">
      <c r="A3956" s="1">
        <v>414181</v>
      </c>
      <c r="B3956">
        <v>2</v>
      </c>
      <c r="C3956" s="1" t="s">
        <v>3977</v>
      </c>
      <c r="D3956">
        <v>2</v>
      </c>
      <c r="E3956">
        <v>7</v>
      </c>
      <c r="F3956">
        <v>6</v>
      </c>
      <c r="G3956">
        <v>1</v>
      </c>
      <c r="H3956">
        <v>15</v>
      </c>
      <c r="I3956">
        <v>-1</v>
      </c>
      <c r="J3956">
        <v>1</v>
      </c>
      <c r="K3956">
        <v>-1</v>
      </c>
      <c r="L3956">
        <v>20</v>
      </c>
      <c r="M3956">
        <v>2</v>
      </c>
      <c r="N3956">
        <v>-1</v>
      </c>
      <c r="O3956">
        <v>-1</v>
      </c>
      <c r="P3956">
        <v>-1</v>
      </c>
      <c r="Q3956">
        <v>-1</v>
      </c>
      <c r="R3956">
        <v>-1</v>
      </c>
      <c r="S3956">
        <v>1</v>
      </c>
      <c r="T3956">
        <v>182.2</v>
      </c>
      <c r="U3956">
        <v>82.6</v>
      </c>
      <c r="V3956">
        <v>24.882000000000001</v>
      </c>
      <c r="W3956">
        <v>-1</v>
      </c>
      <c r="X3956">
        <v>1</v>
      </c>
      <c r="Y3956">
        <v>3</v>
      </c>
      <c r="Z3956">
        <f>IF(AND(MIN(data!D3956:'data'!K3956, data!M3956:'data'!Y3956)&gt;=0, IF(data!L3956&lt;0, FALSE, data!L3956&lt;=95),COUNTA(data!D3956:'data'!Y3956)=22), 1, 0)</f>
        <v>0</v>
      </c>
      <c r="AA3956">
        <f>IF(data!D3956=3, IF(COUNTIFS(data!A:A, data!A3956, data!G:G, "&lt;&gt;2")=0, 1, 0), 0)</f>
        <v>0</v>
      </c>
      <c r="AB3956">
        <f>IF(AND(data!G3956=2, COUNTIFS(data!A:A, data!A3956, data!G:G, 2) = data!D3956), 1, 0)</f>
        <v>0</v>
      </c>
      <c r="AC3956" t="str">
        <f>IF(AB3956=1, data!D3956, "0")</f>
        <v>0</v>
      </c>
    </row>
    <row r="3957" spans="1:29" x14ac:dyDescent="0.25">
      <c r="A3957" s="1">
        <v>414271</v>
      </c>
      <c r="B3957">
        <v>1</v>
      </c>
      <c r="C3957" s="1" t="s">
        <v>3978</v>
      </c>
      <c r="D3957">
        <v>1</v>
      </c>
      <c r="E3957">
        <v>7</v>
      </c>
      <c r="F3957">
        <v>6</v>
      </c>
      <c r="G3957">
        <v>1</v>
      </c>
      <c r="H3957">
        <v>76</v>
      </c>
      <c r="I3957">
        <v>1</v>
      </c>
      <c r="J3957">
        <v>1</v>
      </c>
      <c r="K3957">
        <v>7</v>
      </c>
      <c r="L3957">
        <v>7</v>
      </c>
      <c r="M3957">
        <v>3</v>
      </c>
      <c r="N3957">
        <v>3</v>
      </c>
      <c r="O3957">
        <v>5</v>
      </c>
      <c r="P3957">
        <v>1</v>
      </c>
      <c r="Q3957">
        <v>6.75</v>
      </c>
      <c r="R3957">
        <v>-1</v>
      </c>
      <c r="S3957">
        <v>3</v>
      </c>
      <c r="T3957">
        <v>172.6</v>
      </c>
      <c r="U3957">
        <v>75.2</v>
      </c>
      <c r="V3957">
        <v>25.242999999999999</v>
      </c>
      <c r="W3957">
        <v>1.0089999999999999</v>
      </c>
      <c r="X3957">
        <v>1</v>
      </c>
      <c r="Y3957">
        <v>3</v>
      </c>
      <c r="Z3957">
        <f>IF(AND(MIN(data!D3957:'data'!K3957, data!M3957:'data'!Y3957)&gt;=0, IF(data!L3957&lt;0, FALSE, data!L3957&lt;=95),COUNTA(data!D3957:'data'!Y3957)=22), 1, 0)</f>
        <v>0</v>
      </c>
      <c r="AA3957">
        <f>IF(data!D3957=3, IF(COUNTIFS(data!A:A, data!A3957, data!G:G, "&lt;&gt;2")=0, 1, 0), 0)</f>
        <v>0</v>
      </c>
      <c r="AB3957">
        <f>IF(AND(data!G3957=2, COUNTIFS(data!A:A, data!A3957, data!G:G, 2) = data!D3957), 1, 0)</f>
        <v>0</v>
      </c>
      <c r="AC3957" t="str">
        <f>IF(AB3957=1, data!D3957, "0")</f>
        <v>0</v>
      </c>
    </row>
    <row r="3958" spans="1:29" x14ac:dyDescent="0.25">
      <c r="A3958" s="1">
        <v>414341</v>
      </c>
      <c r="B3958">
        <v>1</v>
      </c>
      <c r="C3958" s="1" t="s">
        <v>3979</v>
      </c>
      <c r="D3958">
        <v>2</v>
      </c>
      <c r="E3958">
        <v>7</v>
      </c>
      <c r="F3958">
        <v>6</v>
      </c>
      <c r="G3958">
        <v>1</v>
      </c>
      <c r="H3958">
        <v>37</v>
      </c>
      <c r="I3958">
        <v>6</v>
      </c>
      <c r="J3958">
        <v>1</v>
      </c>
      <c r="K3958">
        <v>2</v>
      </c>
      <c r="L3958">
        <v>20</v>
      </c>
      <c r="M3958">
        <v>3</v>
      </c>
      <c r="N3958">
        <v>4</v>
      </c>
      <c r="O3958">
        <v>2</v>
      </c>
      <c r="P3958">
        <v>1</v>
      </c>
      <c r="Q3958">
        <v>14.75</v>
      </c>
      <c r="R3958">
        <v>-1</v>
      </c>
      <c r="S3958">
        <v>4</v>
      </c>
      <c r="T3958">
        <v>164.5</v>
      </c>
      <c r="U3958">
        <v>75</v>
      </c>
      <c r="V3958">
        <v>27.716000000000001</v>
      </c>
      <c r="W3958">
        <v>0.91100000000000003</v>
      </c>
      <c r="X3958">
        <v>1</v>
      </c>
      <c r="Y3958">
        <v>3</v>
      </c>
      <c r="Z3958">
        <f>IF(AND(MIN(data!D3958:'data'!K3958, data!M3958:'data'!Y3958)&gt;=0, IF(data!L3958&lt;0, FALSE, data!L3958&lt;=95),COUNTA(data!D3958:'data'!Y3958)=22), 1, 0)</f>
        <v>0</v>
      </c>
      <c r="AA3958">
        <f>IF(data!D3958=3, IF(COUNTIFS(data!A:A, data!A3958, data!G:G, "&lt;&gt;2")=0, 1, 0), 0)</f>
        <v>0</v>
      </c>
      <c r="AB3958">
        <f>IF(AND(data!G3958=2, COUNTIFS(data!A:A, data!A3958, data!G:G, 2) = data!D3958), 1, 0)</f>
        <v>0</v>
      </c>
      <c r="AC3958" t="str">
        <f>IF(AB3958=1, data!D3958, "0")</f>
        <v>0</v>
      </c>
    </row>
    <row r="3959" spans="1:29" x14ac:dyDescent="0.25">
      <c r="A3959" s="1">
        <v>414341</v>
      </c>
      <c r="B3959">
        <v>2</v>
      </c>
      <c r="C3959" s="1" t="s">
        <v>3980</v>
      </c>
      <c r="D3959">
        <v>2</v>
      </c>
      <c r="E3959">
        <v>7</v>
      </c>
      <c r="F3959">
        <v>6</v>
      </c>
      <c r="G3959">
        <v>2</v>
      </c>
      <c r="H3959">
        <v>28</v>
      </c>
      <c r="I3959">
        <v>6</v>
      </c>
      <c r="J3959">
        <v>1</v>
      </c>
      <c r="K3959">
        <v>1</v>
      </c>
      <c r="L3959">
        <v>20</v>
      </c>
      <c r="M3959">
        <v>2</v>
      </c>
      <c r="N3959">
        <v>1</v>
      </c>
      <c r="O3959">
        <v>5</v>
      </c>
      <c r="P3959">
        <v>1</v>
      </c>
      <c r="Q3959">
        <v>14.75</v>
      </c>
      <c r="R3959">
        <v>-1</v>
      </c>
      <c r="S3959">
        <v>-9</v>
      </c>
      <c r="T3959">
        <v>164.8</v>
      </c>
      <c r="U3959">
        <v>56.8</v>
      </c>
      <c r="V3959">
        <v>20.914000000000001</v>
      </c>
      <c r="W3959">
        <v>0.78</v>
      </c>
      <c r="X3959">
        <v>1</v>
      </c>
      <c r="Y3959">
        <v>3</v>
      </c>
      <c r="Z3959">
        <f>IF(AND(MIN(data!D3959:'data'!K3959, data!M3959:'data'!Y3959)&gt;=0, IF(data!L3959&lt;0, FALSE, data!L3959&lt;=95),COUNTA(data!D3959:'data'!Y3959)=22), 1, 0)</f>
        <v>0</v>
      </c>
      <c r="AA3959">
        <f>IF(data!D3959=3, IF(COUNTIFS(data!A:A, data!A3959, data!G:G, "&lt;&gt;2")=0, 1, 0), 0)</f>
        <v>0</v>
      </c>
      <c r="AB3959">
        <f>IF(AND(data!G3959=2, COUNTIFS(data!A:A, data!A3959, data!G:G, 2) = data!D3959), 1, 0)</f>
        <v>0</v>
      </c>
      <c r="AC3959" t="str">
        <f>IF(AB3959=1, data!D3959, "0")</f>
        <v>0</v>
      </c>
    </row>
    <row r="3960" spans="1:29" x14ac:dyDescent="0.25">
      <c r="A3960" s="1">
        <v>414351</v>
      </c>
      <c r="B3960">
        <v>1</v>
      </c>
      <c r="C3960" s="1" t="s">
        <v>3981</v>
      </c>
      <c r="D3960">
        <v>3</v>
      </c>
      <c r="E3960">
        <v>7</v>
      </c>
      <c r="F3960">
        <v>6</v>
      </c>
      <c r="G3960">
        <v>2</v>
      </c>
      <c r="H3960">
        <v>21</v>
      </c>
      <c r="I3960">
        <v>1</v>
      </c>
      <c r="J3960">
        <v>2</v>
      </c>
      <c r="K3960">
        <v>4</v>
      </c>
      <c r="L3960">
        <v>6</v>
      </c>
      <c r="M3960">
        <v>2</v>
      </c>
      <c r="N3960">
        <v>4</v>
      </c>
      <c r="O3960">
        <v>1</v>
      </c>
      <c r="P3960">
        <v>1</v>
      </c>
      <c r="Q3960">
        <v>2.25</v>
      </c>
      <c r="R3960">
        <v>2</v>
      </c>
      <c r="S3960">
        <v>4</v>
      </c>
      <c r="T3960">
        <v>166.3</v>
      </c>
      <c r="U3960">
        <v>57.1</v>
      </c>
      <c r="V3960">
        <v>20.646999999999998</v>
      </c>
      <c r="W3960">
        <v>0.74299999999999999</v>
      </c>
      <c r="X3960">
        <v>1</v>
      </c>
      <c r="Y3960">
        <v>3</v>
      </c>
      <c r="Z3960">
        <f>IF(AND(MIN(data!D3960:'data'!K3960, data!M3960:'data'!Y3960)&gt;=0, IF(data!L3960&lt;0, FALSE, data!L3960&lt;=95),COUNTA(data!D3960:'data'!Y3960)=22), 1, 0)</f>
        <v>1</v>
      </c>
      <c r="AA3960">
        <f>IF(data!D3960=3, IF(COUNTIFS(data!A:A, data!A3960, data!G:G, "&lt;&gt;2")=0, 1, 0), 0)</f>
        <v>0</v>
      </c>
      <c r="AB3960">
        <f>IF(AND(data!G3960=2, COUNTIFS(data!A:A, data!A3960, data!G:G, 2) = data!D3960), 1, 0)</f>
        <v>0</v>
      </c>
      <c r="AC3960" t="str">
        <f>IF(AB3960=1, data!D3960, "0")</f>
        <v>0</v>
      </c>
    </row>
    <row r="3961" spans="1:29" x14ac:dyDescent="0.25">
      <c r="A3961" s="1">
        <v>414351</v>
      </c>
      <c r="B3961">
        <v>2</v>
      </c>
      <c r="C3961" s="1" t="s">
        <v>3982</v>
      </c>
      <c r="D3961">
        <v>3</v>
      </c>
      <c r="E3961">
        <v>7</v>
      </c>
      <c r="F3961">
        <v>6</v>
      </c>
      <c r="G3961">
        <v>1</v>
      </c>
      <c r="H3961">
        <v>3</v>
      </c>
      <c r="I3961">
        <v>-1</v>
      </c>
      <c r="J3961">
        <v>2</v>
      </c>
      <c r="K3961">
        <v>-1</v>
      </c>
      <c r="L3961">
        <v>6</v>
      </c>
      <c r="M3961">
        <v>2</v>
      </c>
      <c r="N3961">
        <v>-1</v>
      </c>
      <c r="O3961">
        <v>-1</v>
      </c>
      <c r="P3961">
        <v>-1</v>
      </c>
      <c r="Q3961">
        <v>-1</v>
      </c>
      <c r="R3961">
        <v>-1</v>
      </c>
      <c r="S3961">
        <v>-2</v>
      </c>
      <c r="T3961">
        <v>100.4</v>
      </c>
      <c r="U3961">
        <v>15.9</v>
      </c>
      <c r="V3961">
        <v>15.773999999999999</v>
      </c>
      <c r="W3961">
        <v>-1</v>
      </c>
      <c r="X3961">
        <v>-2</v>
      </c>
      <c r="Y3961">
        <v>-2</v>
      </c>
      <c r="Z3961">
        <f>IF(AND(MIN(data!D3961:'data'!K3961, data!M3961:'data'!Y3961)&gt;=0, IF(data!L3961&lt;0, FALSE, data!L3961&lt;=95),COUNTA(data!D3961:'data'!Y3961)=22), 1, 0)</f>
        <v>0</v>
      </c>
      <c r="AA3961">
        <f>IF(data!D3961=3, IF(COUNTIFS(data!A:A, data!A3961, data!G:G, "&lt;&gt;2")=0, 1, 0), 0)</f>
        <v>0</v>
      </c>
      <c r="AB3961">
        <f>IF(AND(data!G3961=2, COUNTIFS(data!A:A, data!A3961, data!G:G, 2) = data!D3961), 1, 0)</f>
        <v>0</v>
      </c>
      <c r="AC3961" t="str">
        <f>IF(AB3961=1, data!D3961, "0")</f>
        <v>0</v>
      </c>
    </row>
    <row r="3962" spans="1:29" x14ac:dyDescent="0.25">
      <c r="A3962" s="1">
        <v>414351</v>
      </c>
      <c r="B3962">
        <v>3</v>
      </c>
      <c r="C3962" s="1" t="s">
        <v>3983</v>
      </c>
      <c r="D3962">
        <v>3</v>
      </c>
      <c r="E3962">
        <v>7</v>
      </c>
      <c r="F3962">
        <v>6</v>
      </c>
      <c r="G3962">
        <v>1</v>
      </c>
      <c r="H3962">
        <v>1</v>
      </c>
      <c r="I3962">
        <v>-1</v>
      </c>
      <c r="J3962">
        <v>2</v>
      </c>
      <c r="K3962">
        <v>-1</v>
      </c>
      <c r="L3962">
        <v>6</v>
      </c>
      <c r="M3962">
        <v>2</v>
      </c>
      <c r="N3962">
        <v>-1</v>
      </c>
      <c r="O3962">
        <v>-1</v>
      </c>
      <c r="P3962">
        <v>-1</v>
      </c>
      <c r="Q3962">
        <v>-1</v>
      </c>
      <c r="R3962">
        <v>-1</v>
      </c>
      <c r="S3962">
        <v>-2</v>
      </c>
      <c r="T3962">
        <v>-1</v>
      </c>
      <c r="U3962">
        <v>11.7</v>
      </c>
      <c r="V3962">
        <v>-1</v>
      </c>
      <c r="W3962">
        <v>-1</v>
      </c>
      <c r="X3962">
        <v>-2</v>
      </c>
      <c r="Y3962">
        <v>-2</v>
      </c>
      <c r="Z3962">
        <f>IF(AND(MIN(data!D3962:'data'!K3962, data!M3962:'data'!Y3962)&gt;=0, IF(data!L3962&lt;0, FALSE, data!L3962&lt;=95),COUNTA(data!D3962:'data'!Y3962)=22), 1, 0)</f>
        <v>0</v>
      </c>
      <c r="AA3962">
        <f>IF(data!D3962=3, IF(COUNTIFS(data!A:A, data!A3962, data!G:G, "&lt;&gt;2")=0, 1, 0), 0)</f>
        <v>0</v>
      </c>
      <c r="AB3962">
        <f>IF(AND(data!G3962=2, COUNTIFS(data!A:A, data!A3962, data!G:G, 2) = data!D3962), 1, 0)</f>
        <v>0</v>
      </c>
      <c r="AC3962" t="str">
        <f>IF(AB3962=1, data!D3962, "0")</f>
        <v>0</v>
      </c>
    </row>
    <row r="3963" spans="1:29" x14ac:dyDescent="0.25">
      <c r="A3963" s="1">
        <v>415051</v>
      </c>
      <c r="B3963">
        <v>1</v>
      </c>
      <c r="C3963" s="1" t="s">
        <v>3984</v>
      </c>
      <c r="D3963">
        <v>3</v>
      </c>
      <c r="E3963">
        <v>3</v>
      </c>
      <c r="F3963">
        <v>11</v>
      </c>
      <c r="G3963">
        <v>1</v>
      </c>
      <c r="H3963">
        <v>48</v>
      </c>
      <c r="I3963">
        <v>6</v>
      </c>
      <c r="J3963">
        <v>1</v>
      </c>
      <c r="K3963">
        <v>2</v>
      </c>
      <c r="L3963">
        <v>18</v>
      </c>
      <c r="M3963">
        <v>1</v>
      </c>
      <c r="N3963">
        <v>1</v>
      </c>
      <c r="O3963">
        <v>5</v>
      </c>
      <c r="P3963">
        <v>1</v>
      </c>
      <c r="Q3963">
        <v>8.5289999999999999</v>
      </c>
      <c r="R3963">
        <v>-1</v>
      </c>
      <c r="S3963">
        <v>8</v>
      </c>
      <c r="T3963">
        <v>172.6</v>
      </c>
      <c r="U3963">
        <v>86.6</v>
      </c>
      <c r="V3963">
        <v>29.068999999999999</v>
      </c>
      <c r="W3963">
        <v>0.96499999999999997</v>
      </c>
      <c r="X3963">
        <v>1</v>
      </c>
      <c r="Y3963">
        <v>3</v>
      </c>
      <c r="Z3963">
        <f>IF(AND(MIN(data!D3963:'data'!K3963, data!M3963:'data'!Y3963)&gt;=0, IF(data!L3963&lt;0, FALSE, data!L3963&lt;=95),COUNTA(data!D3963:'data'!Y3963)=22), 1, 0)</f>
        <v>0</v>
      </c>
      <c r="AA3963">
        <f>IF(data!D3963=3, IF(COUNTIFS(data!A:A, data!A3963, data!G:G, "&lt;&gt;2")=0, 1, 0), 0)</f>
        <v>0</v>
      </c>
      <c r="AB3963">
        <f>IF(AND(data!G3963=2, COUNTIFS(data!A:A, data!A3963, data!G:G, 2) = data!D3963), 1, 0)</f>
        <v>0</v>
      </c>
      <c r="AC3963" t="str">
        <f>IF(AB3963=1, data!D3963, "0")</f>
        <v>0</v>
      </c>
    </row>
    <row r="3964" spans="1:29" x14ac:dyDescent="0.25">
      <c r="A3964" s="1">
        <v>415051</v>
      </c>
      <c r="B3964">
        <v>2</v>
      </c>
      <c r="C3964" s="1" t="s">
        <v>3985</v>
      </c>
      <c r="D3964">
        <v>3</v>
      </c>
      <c r="E3964">
        <v>3</v>
      </c>
      <c r="F3964">
        <v>11</v>
      </c>
      <c r="G3964">
        <v>2</v>
      </c>
      <c r="H3964">
        <v>35</v>
      </c>
      <c r="I3964">
        <v>6</v>
      </c>
      <c r="J3964">
        <v>1</v>
      </c>
      <c r="K3964">
        <v>1</v>
      </c>
      <c r="L3964">
        <v>18</v>
      </c>
      <c r="M3964">
        <v>1</v>
      </c>
      <c r="N3964">
        <v>1</v>
      </c>
      <c r="O3964">
        <v>5</v>
      </c>
      <c r="P3964">
        <v>1</v>
      </c>
      <c r="Q3964">
        <v>5.5289999999999999</v>
      </c>
      <c r="R3964">
        <v>-1</v>
      </c>
      <c r="S3964">
        <v>0</v>
      </c>
      <c r="T3964">
        <v>171.1</v>
      </c>
      <c r="U3964">
        <v>98.6</v>
      </c>
      <c r="V3964">
        <v>33.68</v>
      </c>
      <c r="W3964">
        <v>0.876</v>
      </c>
      <c r="X3964">
        <v>2</v>
      </c>
      <c r="Y3964">
        <v>1</v>
      </c>
      <c r="Z3964">
        <f>IF(AND(MIN(data!D3964:'data'!K3964, data!M3964:'data'!Y3964)&gt;=0, IF(data!L3964&lt;0, FALSE, data!L3964&lt;=95),COUNTA(data!D3964:'data'!Y3964)=22), 1, 0)</f>
        <v>0</v>
      </c>
      <c r="AA3964">
        <f>IF(data!D3964=3, IF(COUNTIFS(data!A:A, data!A3964, data!G:G, "&lt;&gt;2")=0, 1, 0), 0)</f>
        <v>0</v>
      </c>
      <c r="AB3964">
        <f>IF(AND(data!G3964=2, COUNTIFS(data!A:A, data!A3964, data!G:G, 2) = data!D3964), 1, 0)</f>
        <v>0</v>
      </c>
      <c r="AC3964" t="str">
        <f>IF(AB3964=1, data!D3964, "0")</f>
        <v>0</v>
      </c>
    </row>
    <row r="3965" spans="1:29" x14ac:dyDescent="0.25">
      <c r="A3965" s="1">
        <v>415051</v>
      </c>
      <c r="B3965">
        <v>3</v>
      </c>
      <c r="C3965" s="1" t="s">
        <v>3986</v>
      </c>
      <c r="D3965">
        <v>3</v>
      </c>
      <c r="E3965">
        <v>3</v>
      </c>
      <c r="F3965">
        <v>11</v>
      </c>
      <c r="G3965">
        <v>1</v>
      </c>
      <c r="H3965">
        <v>0</v>
      </c>
      <c r="I3965">
        <v>-1</v>
      </c>
      <c r="J3965">
        <v>1</v>
      </c>
      <c r="K3965">
        <v>-1</v>
      </c>
      <c r="L3965">
        <v>18</v>
      </c>
      <c r="M3965">
        <v>1</v>
      </c>
      <c r="N3965">
        <v>-1</v>
      </c>
      <c r="O3965">
        <v>-1</v>
      </c>
      <c r="P3965">
        <v>-1</v>
      </c>
      <c r="Q3965">
        <v>-1</v>
      </c>
      <c r="R3965">
        <v>-1</v>
      </c>
      <c r="S3965">
        <v>-2</v>
      </c>
      <c r="T3965">
        <v>-1</v>
      </c>
      <c r="U3965">
        <v>-1</v>
      </c>
      <c r="V3965">
        <v>-1</v>
      </c>
      <c r="W3965">
        <v>-1</v>
      </c>
      <c r="X3965">
        <v>-2</v>
      </c>
      <c r="Y3965">
        <v>-2</v>
      </c>
      <c r="Z3965">
        <f>IF(AND(MIN(data!D3965:'data'!K3965, data!M3965:'data'!Y3965)&gt;=0, IF(data!L3965&lt;0, FALSE, data!L3965&lt;=95),COUNTA(data!D3965:'data'!Y3965)=22), 1, 0)</f>
        <v>0</v>
      </c>
      <c r="AA3965">
        <f>IF(data!D3965=3, IF(COUNTIFS(data!A:A, data!A3965, data!G:G, "&lt;&gt;2")=0, 1, 0), 0)</f>
        <v>0</v>
      </c>
      <c r="AB3965">
        <f>IF(AND(data!G3965=2, COUNTIFS(data!A:A, data!A3965, data!G:G, 2) = data!D3965), 1, 0)</f>
        <v>0</v>
      </c>
      <c r="AC3965" t="str">
        <f>IF(AB3965=1, data!D3965, "0")</f>
        <v>0</v>
      </c>
    </row>
    <row r="3966" spans="1:29" x14ac:dyDescent="0.25">
      <c r="A3966" s="1">
        <v>415181</v>
      </c>
      <c r="B3966">
        <v>1</v>
      </c>
      <c r="C3966" s="1" t="s">
        <v>3987</v>
      </c>
      <c r="D3966">
        <v>1</v>
      </c>
      <c r="E3966">
        <v>3</v>
      </c>
      <c r="F3966">
        <v>11</v>
      </c>
      <c r="G3966">
        <v>2</v>
      </c>
      <c r="H3966">
        <v>58</v>
      </c>
      <c r="I3966">
        <v>2</v>
      </c>
      <c r="J3966">
        <v>1</v>
      </c>
      <c r="K3966">
        <v>3</v>
      </c>
      <c r="L3966">
        <v>12</v>
      </c>
      <c r="M3966">
        <v>3</v>
      </c>
      <c r="N3966">
        <v>1</v>
      </c>
      <c r="O3966">
        <v>5</v>
      </c>
      <c r="P3966">
        <v>1</v>
      </c>
      <c r="Q3966">
        <v>2.1629999999999998</v>
      </c>
      <c r="R3966">
        <v>-1</v>
      </c>
      <c r="S3966">
        <v>3</v>
      </c>
      <c r="T3966">
        <v>167.2</v>
      </c>
      <c r="U3966">
        <v>92.6</v>
      </c>
      <c r="V3966">
        <v>33.124000000000002</v>
      </c>
      <c r="W3966">
        <v>0.91900000000000004</v>
      </c>
      <c r="X3966">
        <v>2</v>
      </c>
      <c r="Y3966">
        <v>1</v>
      </c>
      <c r="Z3966">
        <f>IF(AND(MIN(data!D3966:'data'!K3966, data!M3966:'data'!Y3966)&gt;=0, IF(data!L3966&lt;0, FALSE, data!L3966&lt;=95),COUNTA(data!D3966:'data'!Y3966)=22), 1, 0)</f>
        <v>0</v>
      </c>
      <c r="AA3966">
        <f>IF(data!D3966=3, IF(COUNTIFS(data!A:A, data!A3966, data!G:G, "&lt;&gt;2")=0, 1, 0), 0)</f>
        <v>0</v>
      </c>
      <c r="AB3966">
        <f>IF(AND(data!G3966=2, COUNTIFS(data!A:A, data!A3966, data!G:G, 2) = data!D3966), 1, 0)</f>
        <v>1</v>
      </c>
      <c r="AC3966">
        <f>IF(AB3966=1, data!D3966, "0")</f>
        <v>1</v>
      </c>
    </row>
    <row r="3967" spans="1:29" x14ac:dyDescent="0.25">
      <c r="A3967" s="1">
        <v>415201</v>
      </c>
      <c r="B3967">
        <v>1</v>
      </c>
      <c r="C3967" s="1" t="s">
        <v>3988</v>
      </c>
      <c r="D3967">
        <v>2</v>
      </c>
      <c r="E3967">
        <v>3</v>
      </c>
      <c r="F3967">
        <v>11</v>
      </c>
      <c r="G3967">
        <v>1</v>
      </c>
      <c r="H3967">
        <v>49</v>
      </c>
      <c r="I3967">
        <v>2</v>
      </c>
      <c r="J3967">
        <v>1</v>
      </c>
      <c r="K3967">
        <v>4</v>
      </c>
      <c r="L3967">
        <v>10</v>
      </c>
      <c r="M3967">
        <v>5</v>
      </c>
      <c r="N3967">
        <v>3</v>
      </c>
      <c r="O3967">
        <v>5</v>
      </c>
      <c r="P3967">
        <v>2</v>
      </c>
      <c r="Q3967">
        <v>0</v>
      </c>
      <c r="R3967">
        <v>-1</v>
      </c>
      <c r="S3967">
        <v>-2</v>
      </c>
      <c r="T3967">
        <v>-1</v>
      </c>
      <c r="U3967">
        <v>153.80000000000001</v>
      </c>
      <c r="V3967">
        <v>-1</v>
      </c>
      <c r="W3967">
        <v>0.97199999999999998</v>
      </c>
      <c r="X3967">
        <v>-2</v>
      </c>
      <c r="Y3967">
        <v>-2</v>
      </c>
      <c r="Z3967">
        <f>IF(AND(MIN(data!D3967:'data'!K3967, data!M3967:'data'!Y3967)&gt;=0, IF(data!L3967&lt;0, FALSE, data!L3967&lt;=95),COUNTA(data!D3967:'data'!Y3967)=22), 1, 0)</f>
        <v>0</v>
      </c>
      <c r="AA3967">
        <f>IF(data!D3967=3, IF(COUNTIFS(data!A:A, data!A3967, data!G:G, "&lt;&gt;2")=0, 1, 0), 0)</f>
        <v>0</v>
      </c>
      <c r="AB3967">
        <f>IF(AND(data!G3967=2, COUNTIFS(data!A:A, data!A3967, data!G:G, 2) = data!D3967), 1, 0)</f>
        <v>0</v>
      </c>
      <c r="AC3967" t="str">
        <f>IF(AB3967=1, data!D3967, "0")</f>
        <v>0</v>
      </c>
    </row>
    <row r="3968" spans="1:29" x14ac:dyDescent="0.25">
      <c r="A3968" s="1">
        <v>415201</v>
      </c>
      <c r="B3968">
        <v>2</v>
      </c>
      <c r="C3968" s="1" t="s">
        <v>3989</v>
      </c>
      <c r="D3968">
        <v>2</v>
      </c>
      <c r="E3968">
        <v>3</v>
      </c>
      <c r="F3968">
        <v>11</v>
      </c>
      <c r="G3968">
        <v>2</v>
      </c>
      <c r="H3968">
        <v>55</v>
      </c>
      <c r="I3968">
        <v>2</v>
      </c>
      <c r="J3968">
        <v>1</v>
      </c>
      <c r="K3968">
        <v>3</v>
      </c>
      <c r="L3968">
        <v>10</v>
      </c>
      <c r="M3968">
        <v>3</v>
      </c>
      <c r="N3968">
        <v>4</v>
      </c>
      <c r="O3968">
        <v>2</v>
      </c>
      <c r="P3968">
        <v>2</v>
      </c>
      <c r="Q3968">
        <v>0</v>
      </c>
      <c r="R3968">
        <v>-1</v>
      </c>
      <c r="S3968">
        <v>12</v>
      </c>
      <c r="T3968">
        <v>-1</v>
      </c>
      <c r="U3968">
        <v>-1</v>
      </c>
      <c r="V3968">
        <v>-1</v>
      </c>
      <c r="W3968">
        <v>0.80300000000000005</v>
      </c>
      <c r="X3968">
        <v>1</v>
      </c>
      <c r="Y3968">
        <v>3</v>
      </c>
      <c r="Z3968">
        <f>IF(AND(MIN(data!D3968:'data'!K3968, data!M3968:'data'!Y3968)&gt;=0, IF(data!L3968&lt;0, FALSE, data!L3968&lt;=95),COUNTA(data!D3968:'data'!Y3968)=22), 1, 0)</f>
        <v>0</v>
      </c>
      <c r="AA3968">
        <f>IF(data!D3968=3, IF(COUNTIFS(data!A:A, data!A3968, data!G:G, "&lt;&gt;2")=0, 1, 0), 0)</f>
        <v>0</v>
      </c>
      <c r="AB3968">
        <f>IF(AND(data!G3968=2, COUNTIFS(data!A:A, data!A3968, data!G:G, 2) = data!D3968), 1, 0)</f>
        <v>0</v>
      </c>
      <c r="AC3968" t="str">
        <f>IF(AB3968=1, data!D3968, "0")</f>
        <v>0</v>
      </c>
    </row>
    <row r="3969" spans="1:29" x14ac:dyDescent="0.25">
      <c r="A3969" s="1">
        <v>415251</v>
      </c>
      <c r="B3969">
        <v>1</v>
      </c>
      <c r="C3969" s="1" t="s">
        <v>3990</v>
      </c>
      <c r="D3969">
        <v>1</v>
      </c>
      <c r="E3969">
        <v>3</v>
      </c>
      <c r="F3969">
        <v>11</v>
      </c>
      <c r="G3969">
        <v>1</v>
      </c>
      <c r="H3969">
        <v>58</v>
      </c>
      <c r="I3969">
        <v>2</v>
      </c>
      <c r="J3969">
        <v>1</v>
      </c>
      <c r="K3969">
        <v>6</v>
      </c>
      <c r="L3969">
        <v>8</v>
      </c>
      <c r="M3969">
        <v>1</v>
      </c>
      <c r="N3969">
        <v>3</v>
      </c>
      <c r="O3969">
        <v>5</v>
      </c>
      <c r="P3969">
        <v>2</v>
      </c>
      <c r="Q3969">
        <v>0</v>
      </c>
      <c r="R3969">
        <v>-1</v>
      </c>
      <c r="S3969">
        <v>0</v>
      </c>
      <c r="T3969">
        <v>-1</v>
      </c>
      <c r="U3969">
        <v>-1</v>
      </c>
      <c r="V3969">
        <v>-1</v>
      </c>
      <c r="W3969">
        <v>-1</v>
      </c>
      <c r="X3969">
        <v>-8</v>
      </c>
      <c r="Y3969">
        <v>1</v>
      </c>
      <c r="Z3969">
        <f>IF(AND(MIN(data!D3969:'data'!K3969, data!M3969:'data'!Y3969)&gt;=0, IF(data!L3969&lt;0, FALSE, data!L3969&lt;=95),COUNTA(data!D3969:'data'!Y3969)=22), 1, 0)</f>
        <v>0</v>
      </c>
      <c r="AA3969">
        <f>IF(data!D3969=3, IF(COUNTIFS(data!A:A, data!A3969, data!G:G, "&lt;&gt;2")=0, 1, 0), 0)</f>
        <v>0</v>
      </c>
      <c r="AB3969">
        <f>IF(AND(data!G3969=2, COUNTIFS(data!A:A, data!A3969, data!G:G, 2) = data!D3969), 1, 0)</f>
        <v>0</v>
      </c>
      <c r="AC3969" t="str">
        <f>IF(AB3969=1, data!D3969, "0")</f>
        <v>0</v>
      </c>
    </row>
    <row r="3970" spans="1:29" x14ac:dyDescent="0.25">
      <c r="A3970" s="1">
        <v>415271</v>
      </c>
      <c r="B3970">
        <v>1</v>
      </c>
      <c r="C3970" s="1" t="s">
        <v>3991</v>
      </c>
      <c r="D3970">
        <v>2</v>
      </c>
      <c r="E3970">
        <v>3</v>
      </c>
      <c r="F3970">
        <v>11</v>
      </c>
      <c r="G3970">
        <v>1</v>
      </c>
      <c r="H3970">
        <v>70</v>
      </c>
      <c r="I3970">
        <v>2</v>
      </c>
      <c r="J3970">
        <v>1</v>
      </c>
      <c r="K3970">
        <v>7</v>
      </c>
      <c r="L3970">
        <v>16</v>
      </c>
      <c r="M3970">
        <v>4</v>
      </c>
      <c r="N3970">
        <v>3</v>
      </c>
      <c r="O3970">
        <v>5</v>
      </c>
      <c r="P3970">
        <v>1</v>
      </c>
      <c r="Q3970">
        <v>0.375</v>
      </c>
      <c r="R3970">
        <v>-1</v>
      </c>
      <c r="S3970">
        <v>8</v>
      </c>
      <c r="T3970">
        <v>173.4</v>
      </c>
      <c r="U3970">
        <v>68.099999999999994</v>
      </c>
      <c r="V3970">
        <v>22.649000000000001</v>
      </c>
      <c r="W3970">
        <v>0.96099999999999997</v>
      </c>
      <c r="X3970">
        <v>1</v>
      </c>
      <c r="Y3970">
        <v>3</v>
      </c>
      <c r="Z3970">
        <f>IF(AND(MIN(data!D3970:'data'!K3970, data!M3970:'data'!Y3970)&gt;=0, IF(data!L3970&lt;0, FALSE, data!L3970&lt;=95),COUNTA(data!D3970:'data'!Y3970)=22), 1, 0)</f>
        <v>0</v>
      </c>
      <c r="AA3970">
        <f>IF(data!D3970=3, IF(COUNTIFS(data!A:A, data!A3970, data!G:G, "&lt;&gt;2")=0, 1, 0), 0)</f>
        <v>0</v>
      </c>
      <c r="AB3970">
        <f>IF(AND(data!G3970=2, COUNTIFS(data!A:A, data!A3970, data!G:G, 2) = data!D3970), 1, 0)</f>
        <v>0</v>
      </c>
      <c r="AC3970" t="str">
        <f>IF(AB3970=1, data!D3970, "0")</f>
        <v>0</v>
      </c>
    </row>
    <row r="3971" spans="1:29" x14ac:dyDescent="0.25">
      <c r="A3971" s="1">
        <v>415271</v>
      </c>
      <c r="B3971">
        <v>2</v>
      </c>
      <c r="C3971" s="1" t="s">
        <v>3992</v>
      </c>
      <c r="D3971">
        <v>2</v>
      </c>
      <c r="E3971">
        <v>3</v>
      </c>
      <c r="F3971">
        <v>11</v>
      </c>
      <c r="G3971">
        <v>2</v>
      </c>
      <c r="H3971">
        <v>68</v>
      </c>
      <c r="I3971">
        <v>2</v>
      </c>
      <c r="J3971">
        <v>1</v>
      </c>
      <c r="K3971">
        <v>6</v>
      </c>
      <c r="L3971">
        <v>16</v>
      </c>
      <c r="M3971">
        <v>3</v>
      </c>
      <c r="N3971">
        <v>3</v>
      </c>
      <c r="O3971">
        <v>5</v>
      </c>
      <c r="P3971">
        <v>1</v>
      </c>
      <c r="Q3971">
        <v>0.375</v>
      </c>
      <c r="R3971">
        <v>-1</v>
      </c>
      <c r="S3971">
        <v>7</v>
      </c>
      <c r="T3971">
        <v>168.8</v>
      </c>
      <c r="U3971">
        <v>68</v>
      </c>
      <c r="V3971">
        <v>23.864999999999998</v>
      </c>
      <c r="W3971">
        <v>0.84699999999999998</v>
      </c>
      <c r="X3971">
        <v>1</v>
      </c>
      <c r="Y3971">
        <v>3</v>
      </c>
      <c r="Z3971">
        <f>IF(AND(MIN(data!D3971:'data'!K3971, data!M3971:'data'!Y3971)&gt;=0, IF(data!L3971&lt;0, FALSE, data!L3971&lt;=95),COUNTA(data!D3971:'data'!Y3971)=22), 1, 0)</f>
        <v>0</v>
      </c>
      <c r="AA3971">
        <f>IF(data!D3971=3, IF(COUNTIFS(data!A:A, data!A3971, data!G:G, "&lt;&gt;2")=0, 1, 0), 0)</f>
        <v>0</v>
      </c>
      <c r="AB3971">
        <f>IF(AND(data!G3971=2, COUNTIFS(data!A:A, data!A3971, data!G:G, 2) = data!D3971), 1, 0)</f>
        <v>0</v>
      </c>
      <c r="AC3971" t="str">
        <f>IF(AB3971=1, data!D3971, "0")</f>
        <v>0</v>
      </c>
    </row>
    <row r="3972" spans="1:29" x14ac:dyDescent="0.25">
      <c r="A3972" s="1">
        <v>415341</v>
      </c>
      <c r="B3972">
        <v>1</v>
      </c>
      <c r="C3972" s="1" t="s">
        <v>3993</v>
      </c>
      <c r="D3972">
        <v>2</v>
      </c>
      <c r="E3972">
        <v>3</v>
      </c>
      <c r="F3972">
        <v>11</v>
      </c>
      <c r="G3972">
        <v>2</v>
      </c>
      <c r="H3972">
        <v>73</v>
      </c>
      <c r="I3972">
        <v>5</v>
      </c>
      <c r="J3972">
        <v>1</v>
      </c>
      <c r="K3972">
        <v>7</v>
      </c>
      <c r="L3972">
        <v>8</v>
      </c>
      <c r="M3972">
        <v>3</v>
      </c>
      <c r="N3972">
        <v>1</v>
      </c>
      <c r="O3972">
        <v>5</v>
      </c>
      <c r="P3972">
        <v>2</v>
      </c>
      <c r="Q3972">
        <v>0</v>
      </c>
      <c r="R3972">
        <v>-1</v>
      </c>
      <c r="S3972">
        <v>3</v>
      </c>
      <c r="T3972">
        <v>167.3</v>
      </c>
      <c r="U3972">
        <v>64.2</v>
      </c>
      <c r="V3972">
        <v>22.937000000000001</v>
      </c>
      <c r="W3972">
        <v>-1</v>
      </c>
      <c r="X3972">
        <v>1</v>
      </c>
      <c r="Y3972">
        <v>3</v>
      </c>
      <c r="Z3972">
        <f>IF(AND(MIN(data!D3972:'data'!K3972, data!M3972:'data'!Y3972)&gt;=0, IF(data!L3972&lt;0, FALSE, data!L3972&lt;=95),COUNTA(data!D3972:'data'!Y3972)=22), 1, 0)</f>
        <v>0</v>
      </c>
      <c r="AA3972">
        <f>IF(data!D3972=3, IF(COUNTIFS(data!A:A, data!A3972, data!G:G, "&lt;&gt;2")=0, 1, 0), 0)</f>
        <v>0</v>
      </c>
      <c r="AB3972">
        <f>IF(AND(data!G3972=2, COUNTIFS(data!A:A, data!A3972, data!G:G, 2) = data!D3972), 1, 0)</f>
        <v>0</v>
      </c>
      <c r="AC3972" t="str">
        <f>IF(AB3972=1, data!D3972, "0")</f>
        <v>0</v>
      </c>
    </row>
    <row r="3973" spans="1:29" x14ac:dyDescent="0.25">
      <c r="A3973" s="1">
        <v>415341</v>
      </c>
      <c r="B3973">
        <v>2</v>
      </c>
      <c r="C3973" s="1" t="s">
        <v>3994</v>
      </c>
      <c r="D3973">
        <v>2</v>
      </c>
      <c r="E3973">
        <v>3</v>
      </c>
      <c r="F3973">
        <v>11</v>
      </c>
      <c r="G3973">
        <v>1</v>
      </c>
      <c r="H3973">
        <v>47</v>
      </c>
      <c r="I3973">
        <v>1</v>
      </c>
      <c r="J3973">
        <v>1</v>
      </c>
      <c r="K3973">
        <v>7</v>
      </c>
      <c r="L3973">
        <v>8</v>
      </c>
      <c r="M3973">
        <v>2</v>
      </c>
      <c r="N3973">
        <v>1</v>
      </c>
      <c r="O3973">
        <v>5</v>
      </c>
      <c r="P3973">
        <v>2</v>
      </c>
      <c r="Q3973">
        <v>0</v>
      </c>
      <c r="R3973">
        <v>-1</v>
      </c>
      <c r="S3973">
        <v>-2</v>
      </c>
      <c r="T3973">
        <v>168</v>
      </c>
      <c r="U3973">
        <v>64.3</v>
      </c>
      <c r="V3973">
        <v>22.782</v>
      </c>
      <c r="W3973">
        <v>-1</v>
      </c>
      <c r="X3973">
        <v>-2</v>
      </c>
      <c r="Y3973">
        <v>-2</v>
      </c>
      <c r="Z3973">
        <f>IF(AND(MIN(data!D3973:'data'!K3973, data!M3973:'data'!Y3973)&gt;=0, IF(data!L3973&lt;0, FALSE, data!L3973&lt;=95),COUNTA(data!D3973:'data'!Y3973)=22), 1, 0)</f>
        <v>0</v>
      </c>
      <c r="AA3973">
        <f>IF(data!D3973=3, IF(COUNTIFS(data!A:A, data!A3973, data!G:G, "&lt;&gt;2")=0, 1, 0), 0)</f>
        <v>0</v>
      </c>
      <c r="AB3973">
        <f>IF(AND(data!G3973=2, COUNTIFS(data!A:A, data!A3973, data!G:G, 2) = data!D3973), 1, 0)</f>
        <v>0</v>
      </c>
      <c r="AC3973" t="str">
        <f>IF(AB3973=1, data!D3973, "0")</f>
        <v>0</v>
      </c>
    </row>
    <row r="3974" spans="1:29" x14ac:dyDescent="0.25">
      <c r="A3974" s="1">
        <v>415351</v>
      </c>
      <c r="B3974">
        <v>1</v>
      </c>
      <c r="C3974" s="1" t="s">
        <v>3995</v>
      </c>
      <c r="D3974">
        <v>1</v>
      </c>
      <c r="E3974">
        <v>3</v>
      </c>
      <c r="F3974">
        <v>11</v>
      </c>
      <c r="G3974">
        <v>2</v>
      </c>
      <c r="H3974">
        <v>35</v>
      </c>
      <c r="I3974">
        <v>1</v>
      </c>
      <c r="J3974">
        <v>1</v>
      </c>
      <c r="K3974">
        <v>4</v>
      </c>
      <c r="L3974">
        <v>15</v>
      </c>
      <c r="M3974">
        <v>2</v>
      </c>
      <c r="N3974">
        <v>1</v>
      </c>
      <c r="O3974">
        <v>5</v>
      </c>
      <c r="P3974">
        <v>1</v>
      </c>
      <c r="Q3974">
        <v>24.835000000000001</v>
      </c>
      <c r="R3974">
        <v>-1</v>
      </c>
      <c r="S3974">
        <v>0</v>
      </c>
      <c r="T3974">
        <v>188.7</v>
      </c>
      <c r="U3974">
        <v>110.2</v>
      </c>
      <c r="V3974">
        <v>30.948</v>
      </c>
      <c r="W3974">
        <v>0.95499999999999996</v>
      </c>
      <c r="X3974">
        <v>2</v>
      </c>
      <c r="Y3974">
        <v>3</v>
      </c>
      <c r="Z3974">
        <f>IF(AND(MIN(data!D3974:'data'!K3974, data!M3974:'data'!Y3974)&gt;=0, IF(data!L3974&lt;0, FALSE, data!L3974&lt;=95),COUNTA(data!D3974:'data'!Y3974)=22), 1, 0)</f>
        <v>0</v>
      </c>
      <c r="AA3974">
        <f>IF(data!D3974=3, IF(COUNTIFS(data!A:A, data!A3974, data!G:G, "&lt;&gt;2")=0, 1, 0), 0)</f>
        <v>0</v>
      </c>
      <c r="AB3974">
        <f>IF(AND(data!G3974=2, COUNTIFS(data!A:A, data!A3974, data!G:G, 2) = data!D3974), 1, 0)</f>
        <v>1</v>
      </c>
      <c r="AC3974">
        <f>IF(AB3974=1, data!D3974, "0")</f>
        <v>1</v>
      </c>
    </row>
    <row r="3975" spans="1:29" x14ac:dyDescent="0.25">
      <c r="A3975" s="1">
        <v>415371</v>
      </c>
      <c r="B3975">
        <v>1</v>
      </c>
      <c r="C3975" s="1" t="s">
        <v>3996</v>
      </c>
      <c r="D3975">
        <v>2</v>
      </c>
      <c r="E3975">
        <v>3</v>
      </c>
      <c r="F3975">
        <v>11</v>
      </c>
      <c r="G3975">
        <v>1</v>
      </c>
      <c r="H3975">
        <v>59</v>
      </c>
      <c r="I3975">
        <v>2</v>
      </c>
      <c r="J3975">
        <v>1</v>
      </c>
      <c r="K3975">
        <v>7</v>
      </c>
      <c r="L3975">
        <v>9</v>
      </c>
      <c r="M3975">
        <v>3</v>
      </c>
      <c r="N3975">
        <v>2</v>
      </c>
      <c r="O3975">
        <v>5</v>
      </c>
      <c r="P3975">
        <v>1</v>
      </c>
      <c r="Q3975">
        <v>5.4450000000000003</v>
      </c>
      <c r="R3975">
        <v>-1</v>
      </c>
      <c r="S3975">
        <v>0</v>
      </c>
      <c r="T3975">
        <v>173.3</v>
      </c>
      <c r="U3975">
        <v>112.5</v>
      </c>
      <c r="V3975">
        <v>37.459000000000003</v>
      </c>
      <c r="W3975">
        <v>1.0589999999999999</v>
      </c>
      <c r="X3975">
        <v>2</v>
      </c>
      <c r="Y3975">
        <v>1</v>
      </c>
      <c r="Z3975">
        <f>IF(AND(MIN(data!D3975:'data'!K3975, data!M3975:'data'!Y3975)&gt;=0, IF(data!L3975&lt;0, FALSE, data!L3975&lt;=95),COUNTA(data!D3975:'data'!Y3975)=22), 1, 0)</f>
        <v>0</v>
      </c>
      <c r="AA3975">
        <f>IF(data!D3975=3, IF(COUNTIFS(data!A:A, data!A3975, data!G:G, "&lt;&gt;2")=0, 1, 0), 0)</f>
        <v>0</v>
      </c>
      <c r="AB3975">
        <f>IF(AND(data!G3975=2, COUNTIFS(data!A:A, data!A3975, data!G:G, 2) = data!D3975), 1, 0)</f>
        <v>0</v>
      </c>
      <c r="AC3975" t="str">
        <f>IF(AB3975=1, data!D3975, "0")</f>
        <v>0</v>
      </c>
    </row>
    <row r="3976" spans="1:29" x14ac:dyDescent="0.25">
      <c r="A3976" s="1">
        <v>415371</v>
      </c>
      <c r="B3976">
        <v>2</v>
      </c>
      <c r="C3976" s="1" t="s">
        <v>3997</v>
      </c>
      <c r="D3976">
        <v>2</v>
      </c>
      <c r="E3976">
        <v>3</v>
      </c>
      <c r="F3976">
        <v>11</v>
      </c>
      <c r="G3976">
        <v>2</v>
      </c>
      <c r="H3976">
        <v>56</v>
      </c>
      <c r="I3976">
        <v>2</v>
      </c>
      <c r="J3976">
        <v>1</v>
      </c>
      <c r="K3976">
        <v>4</v>
      </c>
      <c r="L3976">
        <v>9</v>
      </c>
      <c r="M3976">
        <v>3</v>
      </c>
      <c r="N3976">
        <v>1</v>
      </c>
      <c r="O3976">
        <v>5</v>
      </c>
      <c r="P3976">
        <v>1</v>
      </c>
      <c r="Q3976">
        <v>1.125</v>
      </c>
      <c r="R3976">
        <v>-1</v>
      </c>
      <c r="S3976">
        <v>4</v>
      </c>
      <c r="T3976">
        <v>157.5</v>
      </c>
      <c r="U3976">
        <v>88.1</v>
      </c>
      <c r="V3976">
        <v>35.515000000000001</v>
      </c>
      <c r="W3976">
        <v>0.879</v>
      </c>
      <c r="X3976">
        <v>2</v>
      </c>
      <c r="Y3976">
        <v>1</v>
      </c>
      <c r="Z3976">
        <f>IF(AND(MIN(data!D3976:'data'!K3976, data!M3976:'data'!Y3976)&gt;=0, IF(data!L3976&lt;0, FALSE, data!L3976&lt;=95),COUNTA(data!D3976:'data'!Y3976)=22), 1, 0)</f>
        <v>0</v>
      </c>
      <c r="AA3976">
        <f>IF(data!D3976=3, IF(COUNTIFS(data!A:A, data!A3976, data!G:G, "&lt;&gt;2")=0, 1, 0), 0)</f>
        <v>0</v>
      </c>
      <c r="AB3976">
        <f>IF(AND(data!G3976=2, COUNTIFS(data!A:A, data!A3976, data!G:G, 2) = data!D3976), 1, 0)</f>
        <v>0</v>
      </c>
      <c r="AC3976" t="str">
        <f>IF(AB3976=1, data!D3976, "0")</f>
        <v>0</v>
      </c>
    </row>
    <row r="3977" spans="1:29" x14ac:dyDescent="0.25">
      <c r="A3977" s="1">
        <v>416151</v>
      </c>
      <c r="B3977">
        <v>1</v>
      </c>
      <c r="C3977" s="1" t="s">
        <v>3998</v>
      </c>
      <c r="D3977">
        <v>3</v>
      </c>
      <c r="E3977">
        <v>8</v>
      </c>
      <c r="F3977">
        <v>18</v>
      </c>
      <c r="G3977">
        <v>1</v>
      </c>
      <c r="H3977">
        <v>25</v>
      </c>
      <c r="I3977">
        <v>2</v>
      </c>
      <c r="J3977">
        <v>1</v>
      </c>
      <c r="K3977">
        <v>3</v>
      </c>
      <c r="L3977">
        <v>8</v>
      </c>
      <c r="M3977">
        <v>1</v>
      </c>
      <c r="N3977">
        <v>4</v>
      </c>
      <c r="O3977">
        <v>2</v>
      </c>
      <c r="P3977">
        <v>1</v>
      </c>
      <c r="Q3977">
        <v>2.9980000000000002</v>
      </c>
      <c r="R3977">
        <v>-1</v>
      </c>
      <c r="S3977">
        <v>0</v>
      </c>
      <c r="T3977">
        <v>178.6</v>
      </c>
      <c r="U3977">
        <v>74.400000000000006</v>
      </c>
      <c r="V3977">
        <v>23.324000000000002</v>
      </c>
      <c r="W3977">
        <v>0.79800000000000004</v>
      </c>
      <c r="X3977">
        <v>1</v>
      </c>
      <c r="Y3977">
        <v>3</v>
      </c>
      <c r="Z3977">
        <f>IF(AND(MIN(data!D3977:'data'!K3977, data!M3977:'data'!Y3977)&gt;=0, IF(data!L3977&lt;0, FALSE, data!L3977&lt;=95),COUNTA(data!D3977:'data'!Y3977)=22), 1, 0)</f>
        <v>0</v>
      </c>
      <c r="AA3977">
        <f>IF(data!D3977=3, IF(COUNTIFS(data!A:A, data!A3977, data!G:G, "&lt;&gt;2")=0, 1, 0), 0)</f>
        <v>0</v>
      </c>
      <c r="AB3977">
        <f>IF(AND(data!G3977=2, COUNTIFS(data!A:A, data!A3977, data!G:G, 2) = data!D3977), 1, 0)</f>
        <v>0</v>
      </c>
      <c r="AC3977" t="str">
        <f>IF(AB3977=1, data!D3977, "0")</f>
        <v>0</v>
      </c>
    </row>
    <row r="3978" spans="1:29" x14ac:dyDescent="0.25">
      <c r="A3978" s="1">
        <v>416151</v>
      </c>
      <c r="B3978">
        <v>2</v>
      </c>
      <c r="C3978" s="1" t="s">
        <v>3999</v>
      </c>
      <c r="D3978">
        <v>3</v>
      </c>
      <c r="E3978">
        <v>8</v>
      </c>
      <c r="F3978">
        <v>18</v>
      </c>
      <c r="G3978">
        <v>2</v>
      </c>
      <c r="H3978">
        <v>26</v>
      </c>
      <c r="I3978">
        <v>2</v>
      </c>
      <c r="J3978">
        <v>1</v>
      </c>
      <c r="K3978">
        <v>3</v>
      </c>
      <c r="L3978">
        <v>8</v>
      </c>
      <c r="M3978">
        <v>1</v>
      </c>
      <c r="N3978">
        <v>1</v>
      </c>
      <c r="O3978">
        <v>5</v>
      </c>
      <c r="P3978">
        <v>1</v>
      </c>
      <c r="Q3978">
        <v>3.028</v>
      </c>
      <c r="R3978">
        <v>-1</v>
      </c>
      <c r="S3978">
        <v>4</v>
      </c>
      <c r="T3978">
        <v>166.2</v>
      </c>
      <c r="U3978">
        <v>68.599999999999994</v>
      </c>
      <c r="V3978">
        <v>24.835000000000001</v>
      </c>
      <c r="W3978">
        <v>0.749</v>
      </c>
      <c r="X3978">
        <v>1</v>
      </c>
      <c r="Y3978">
        <v>1</v>
      </c>
      <c r="Z3978">
        <f>IF(AND(MIN(data!D3978:'data'!K3978, data!M3978:'data'!Y3978)&gt;=0, IF(data!L3978&lt;0, FALSE, data!L3978&lt;=95),COUNTA(data!D3978:'data'!Y3978)=22), 1, 0)</f>
        <v>0</v>
      </c>
      <c r="AA3978">
        <f>IF(data!D3978=3, IF(COUNTIFS(data!A:A, data!A3978, data!G:G, "&lt;&gt;2")=0, 1, 0), 0)</f>
        <v>0</v>
      </c>
      <c r="AB3978">
        <f>IF(AND(data!G3978=2, COUNTIFS(data!A:A, data!A3978, data!G:G, 2) = data!D3978), 1, 0)</f>
        <v>0</v>
      </c>
      <c r="AC3978" t="str">
        <f>IF(AB3978=1, data!D3978, "0")</f>
        <v>0</v>
      </c>
    </row>
    <row r="3979" spans="1:29" x14ac:dyDescent="0.25">
      <c r="A3979" s="1">
        <v>416151</v>
      </c>
      <c r="B3979">
        <v>3</v>
      </c>
      <c r="C3979" s="1" t="s">
        <v>4000</v>
      </c>
      <c r="D3979">
        <v>3</v>
      </c>
      <c r="E3979">
        <v>8</v>
      </c>
      <c r="F3979">
        <v>18</v>
      </c>
      <c r="G3979">
        <v>1</v>
      </c>
      <c r="H3979">
        <v>0</v>
      </c>
      <c r="I3979">
        <v>-1</v>
      </c>
      <c r="J3979">
        <v>1</v>
      </c>
      <c r="K3979">
        <v>-1</v>
      </c>
      <c r="L3979">
        <v>8</v>
      </c>
      <c r="M3979">
        <v>1</v>
      </c>
      <c r="N3979">
        <v>-1</v>
      </c>
      <c r="O3979">
        <v>-1</v>
      </c>
      <c r="P3979">
        <v>-1</v>
      </c>
      <c r="Q3979">
        <v>-1</v>
      </c>
      <c r="R3979">
        <v>-1</v>
      </c>
      <c r="S3979">
        <v>-2</v>
      </c>
      <c r="T3979">
        <v>-1</v>
      </c>
      <c r="U3979">
        <v>8</v>
      </c>
      <c r="V3979">
        <v>-1</v>
      </c>
      <c r="W3979">
        <v>-1</v>
      </c>
      <c r="X3979">
        <v>-2</v>
      </c>
      <c r="Y3979">
        <v>-2</v>
      </c>
      <c r="Z3979">
        <f>IF(AND(MIN(data!D3979:'data'!K3979, data!M3979:'data'!Y3979)&gt;=0, IF(data!L3979&lt;0, FALSE, data!L3979&lt;=95),COUNTA(data!D3979:'data'!Y3979)=22), 1, 0)</f>
        <v>0</v>
      </c>
      <c r="AA3979">
        <f>IF(data!D3979=3, IF(COUNTIFS(data!A:A, data!A3979, data!G:G, "&lt;&gt;2")=0, 1, 0), 0)</f>
        <v>0</v>
      </c>
      <c r="AB3979">
        <f>IF(AND(data!G3979=2, COUNTIFS(data!A:A, data!A3979, data!G:G, 2) = data!D3979), 1, 0)</f>
        <v>0</v>
      </c>
      <c r="AC3979" t="str">
        <f>IF(AB3979=1, data!D3979, "0")</f>
        <v>0</v>
      </c>
    </row>
    <row r="3980" spans="1:29" x14ac:dyDescent="0.25">
      <c r="A3980" s="1">
        <v>416201</v>
      </c>
      <c r="B3980">
        <v>1</v>
      </c>
      <c r="C3980" s="1" t="s">
        <v>4001</v>
      </c>
      <c r="D3980">
        <v>1</v>
      </c>
      <c r="E3980">
        <v>8</v>
      </c>
      <c r="F3980">
        <v>18</v>
      </c>
      <c r="G3980">
        <v>2</v>
      </c>
      <c r="H3980">
        <v>83</v>
      </c>
      <c r="I3980">
        <v>5</v>
      </c>
      <c r="J3980">
        <v>1</v>
      </c>
      <c r="K3980">
        <v>7</v>
      </c>
      <c r="L3980">
        <v>97</v>
      </c>
      <c r="M3980">
        <v>2</v>
      </c>
      <c r="N3980">
        <v>3</v>
      </c>
      <c r="O3980">
        <v>5</v>
      </c>
      <c r="P3980">
        <v>1</v>
      </c>
      <c r="Q3980">
        <v>8.5</v>
      </c>
      <c r="R3980">
        <v>-1</v>
      </c>
      <c r="S3980">
        <v>3</v>
      </c>
      <c r="T3980">
        <v>-1</v>
      </c>
      <c r="U3980">
        <v>-1</v>
      </c>
      <c r="V3980">
        <v>-1</v>
      </c>
      <c r="W3980">
        <v>-1</v>
      </c>
      <c r="X3980">
        <v>-9</v>
      </c>
      <c r="Y3980">
        <v>-9</v>
      </c>
      <c r="Z3980">
        <f>IF(AND(MIN(data!D3980:'data'!K3980, data!M3980:'data'!Y3980)&gt;=0, IF(data!L3980&lt;0, FALSE, data!L3980&lt;=95),COUNTA(data!D3980:'data'!Y3980)=22), 1, 0)</f>
        <v>0</v>
      </c>
      <c r="AA3980">
        <f>IF(data!D3980=3, IF(COUNTIFS(data!A:A, data!A3980, data!G:G, "&lt;&gt;2")=0, 1, 0), 0)</f>
        <v>0</v>
      </c>
      <c r="AB3980">
        <f>IF(AND(data!G3980=2, COUNTIFS(data!A:A, data!A3980, data!G:G, 2) = data!D3980), 1, 0)</f>
        <v>1</v>
      </c>
      <c r="AC3980">
        <f>IF(AB3980=1, data!D3980, "0")</f>
        <v>1</v>
      </c>
    </row>
    <row r="3981" spans="1:29" x14ac:dyDescent="0.25">
      <c r="A3981" s="1">
        <v>416271</v>
      </c>
      <c r="B3981">
        <v>1</v>
      </c>
      <c r="C3981" s="1" t="s">
        <v>4002</v>
      </c>
      <c r="D3981">
        <v>2</v>
      </c>
      <c r="E3981">
        <v>8</v>
      </c>
      <c r="F3981">
        <v>18</v>
      </c>
      <c r="G3981">
        <v>1</v>
      </c>
      <c r="H3981">
        <v>68</v>
      </c>
      <c r="I3981">
        <v>2</v>
      </c>
      <c r="J3981">
        <v>1</v>
      </c>
      <c r="K3981">
        <v>1</v>
      </c>
      <c r="L3981">
        <v>13</v>
      </c>
      <c r="M3981">
        <v>3</v>
      </c>
      <c r="N3981">
        <v>3</v>
      </c>
      <c r="O3981">
        <v>5</v>
      </c>
      <c r="P3981">
        <v>1</v>
      </c>
      <c r="Q3981">
        <v>11.42</v>
      </c>
      <c r="R3981">
        <v>-1</v>
      </c>
      <c r="S3981">
        <v>0</v>
      </c>
      <c r="T3981">
        <v>185.1</v>
      </c>
      <c r="U3981">
        <v>103.8</v>
      </c>
      <c r="V3981">
        <v>30.295999999999999</v>
      </c>
      <c r="W3981">
        <v>-1</v>
      </c>
      <c r="X3981">
        <v>2</v>
      </c>
      <c r="Y3981">
        <v>3</v>
      </c>
      <c r="Z3981">
        <f>IF(AND(MIN(data!D3981:'data'!K3981, data!M3981:'data'!Y3981)&gt;=0, IF(data!L3981&lt;0, FALSE, data!L3981&lt;=95),COUNTA(data!D3981:'data'!Y3981)=22), 1, 0)</f>
        <v>0</v>
      </c>
      <c r="AA3981">
        <f>IF(data!D3981=3, IF(COUNTIFS(data!A:A, data!A3981, data!G:G, "&lt;&gt;2")=0, 1, 0), 0)</f>
        <v>0</v>
      </c>
      <c r="AB3981">
        <f>IF(AND(data!G3981=2, COUNTIFS(data!A:A, data!A3981, data!G:G, 2) = data!D3981), 1, 0)</f>
        <v>0</v>
      </c>
      <c r="AC3981" t="str">
        <f>IF(AB3981=1, data!D3981, "0")</f>
        <v>0</v>
      </c>
    </row>
    <row r="3982" spans="1:29" x14ac:dyDescent="0.25">
      <c r="A3982" s="1">
        <v>416271</v>
      </c>
      <c r="B3982">
        <v>2</v>
      </c>
      <c r="C3982" s="1" t="s">
        <v>4003</v>
      </c>
      <c r="D3982">
        <v>2</v>
      </c>
      <c r="E3982">
        <v>8</v>
      </c>
      <c r="F3982">
        <v>18</v>
      </c>
      <c r="G3982">
        <v>2</v>
      </c>
      <c r="H3982">
        <v>64</v>
      </c>
      <c r="I3982">
        <v>2</v>
      </c>
      <c r="J3982">
        <v>1</v>
      </c>
      <c r="K3982">
        <v>2</v>
      </c>
      <c r="L3982">
        <v>13</v>
      </c>
      <c r="M3982">
        <v>2</v>
      </c>
      <c r="N3982">
        <v>1</v>
      </c>
      <c r="O3982">
        <v>5</v>
      </c>
      <c r="P3982">
        <v>1</v>
      </c>
      <c r="Q3982">
        <v>1.875</v>
      </c>
      <c r="R3982">
        <v>-1</v>
      </c>
      <c r="S3982">
        <v>0</v>
      </c>
      <c r="T3982">
        <v>157.1</v>
      </c>
      <c r="U3982">
        <v>54.1</v>
      </c>
      <c r="V3982">
        <v>21.92</v>
      </c>
      <c r="W3982">
        <v>-1</v>
      </c>
      <c r="X3982">
        <v>1</v>
      </c>
      <c r="Y3982">
        <v>3</v>
      </c>
      <c r="Z3982">
        <f>IF(AND(MIN(data!D3982:'data'!K3982, data!M3982:'data'!Y3982)&gt;=0, IF(data!L3982&lt;0, FALSE, data!L3982&lt;=95),COUNTA(data!D3982:'data'!Y3982)=22), 1, 0)</f>
        <v>0</v>
      </c>
      <c r="AA3982">
        <f>IF(data!D3982=3, IF(COUNTIFS(data!A:A, data!A3982, data!G:G, "&lt;&gt;2")=0, 1, 0), 0)</f>
        <v>0</v>
      </c>
      <c r="AB3982">
        <f>IF(AND(data!G3982=2, COUNTIFS(data!A:A, data!A3982, data!G:G, 2) = data!D3982), 1, 0)</f>
        <v>0</v>
      </c>
      <c r="AC3982" t="str">
        <f>IF(AB3982=1, data!D3982, "0")</f>
        <v>0</v>
      </c>
    </row>
    <row r="3983" spans="1:29" x14ac:dyDescent="0.25">
      <c r="A3983" s="1">
        <v>416351</v>
      </c>
      <c r="B3983">
        <v>1</v>
      </c>
      <c r="C3983" s="1" t="s">
        <v>4004</v>
      </c>
      <c r="D3983">
        <v>2</v>
      </c>
      <c r="E3983">
        <v>8</v>
      </c>
      <c r="F3983">
        <v>18</v>
      </c>
      <c r="G3983">
        <v>2</v>
      </c>
      <c r="H3983">
        <v>36</v>
      </c>
      <c r="I3983">
        <v>3</v>
      </c>
      <c r="J3983">
        <v>1</v>
      </c>
      <c r="K3983">
        <v>7</v>
      </c>
      <c r="L3983">
        <v>96</v>
      </c>
      <c r="M3983">
        <v>4</v>
      </c>
      <c r="N3983">
        <v>4</v>
      </c>
      <c r="O3983">
        <v>3</v>
      </c>
      <c r="P3983">
        <v>2</v>
      </c>
      <c r="Q3983">
        <v>0</v>
      </c>
      <c r="R3983">
        <v>-1</v>
      </c>
      <c r="S3983">
        <v>-2</v>
      </c>
      <c r="T3983">
        <v>158.1</v>
      </c>
      <c r="U3983">
        <v>97.4</v>
      </c>
      <c r="V3983">
        <v>38.966999999999999</v>
      </c>
      <c r="W3983">
        <v>0.89900000000000002</v>
      </c>
      <c r="X3983">
        <v>-2</v>
      </c>
      <c r="Y3983">
        <v>-2</v>
      </c>
      <c r="Z3983">
        <f>IF(AND(MIN(data!D3983:'data'!K3983, data!M3983:'data'!Y3983)&gt;=0, IF(data!L3983&lt;0, FALSE, data!L3983&lt;=95),COUNTA(data!D3983:'data'!Y3983)=22), 1, 0)</f>
        <v>0</v>
      </c>
      <c r="AA3983">
        <f>IF(data!D3983=3, IF(COUNTIFS(data!A:A, data!A3983, data!G:G, "&lt;&gt;2")=0, 1, 0), 0)</f>
        <v>0</v>
      </c>
      <c r="AB3983">
        <f>IF(AND(data!G3983=2, COUNTIFS(data!A:A, data!A3983, data!G:G, 2) = data!D3983), 1, 0)</f>
        <v>1</v>
      </c>
      <c r="AC3983">
        <f>IF(AB3983=1, data!D3983, "0")</f>
        <v>2</v>
      </c>
    </row>
    <row r="3984" spans="1:29" x14ac:dyDescent="0.25">
      <c r="A3984" s="1">
        <v>416351</v>
      </c>
      <c r="B3984">
        <v>2</v>
      </c>
      <c r="C3984" s="1" t="s">
        <v>4005</v>
      </c>
      <c r="D3984">
        <v>2</v>
      </c>
      <c r="E3984">
        <v>8</v>
      </c>
      <c r="F3984">
        <v>18</v>
      </c>
      <c r="G3984">
        <v>2</v>
      </c>
      <c r="H3984">
        <v>12</v>
      </c>
      <c r="I3984">
        <v>-1</v>
      </c>
      <c r="J3984">
        <v>1</v>
      </c>
      <c r="K3984">
        <v>-1</v>
      </c>
      <c r="L3984">
        <v>96</v>
      </c>
      <c r="M3984">
        <v>2</v>
      </c>
      <c r="N3984">
        <v>-1</v>
      </c>
      <c r="O3984">
        <v>-1</v>
      </c>
      <c r="P3984">
        <v>-1</v>
      </c>
      <c r="Q3984">
        <v>-1</v>
      </c>
      <c r="R3984">
        <v>-1</v>
      </c>
      <c r="S3984">
        <v>-2</v>
      </c>
      <c r="T3984">
        <v>163.5</v>
      </c>
      <c r="U3984">
        <v>62.9</v>
      </c>
      <c r="V3984">
        <v>23.53</v>
      </c>
      <c r="W3984">
        <v>-1</v>
      </c>
      <c r="X3984">
        <v>-2</v>
      </c>
      <c r="Y3984">
        <v>-2</v>
      </c>
      <c r="Z3984">
        <f>IF(AND(MIN(data!D3984:'data'!K3984, data!M3984:'data'!Y3984)&gt;=0, IF(data!L3984&lt;0, FALSE, data!L3984&lt;=95),COUNTA(data!D3984:'data'!Y3984)=22), 1, 0)</f>
        <v>0</v>
      </c>
      <c r="AA3984">
        <f>IF(data!D3984=3, IF(COUNTIFS(data!A:A, data!A3984, data!G:G, "&lt;&gt;2")=0, 1, 0), 0)</f>
        <v>0</v>
      </c>
      <c r="AB3984">
        <f>IF(AND(data!G3984=2, COUNTIFS(data!A:A, data!A3984, data!G:G, 2) = data!D3984), 1, 0)</f>
        <v>1</v>
      </c>
      <c r="AC3984">
        <f>IF(AB3984=1, data!D3984, "0")</f>
        <v>2</v>
      </c>
    </row>
    <row r="3985" spans="1:29" x14ac:dyDescent="0.25">
      <c r="A3985" s="1">
        <v>417051</v>
      </c>
      <c r="B3985">
        <v>1</v>
      </c>
      <c r="C3985" s="1" t="s">
        <v>4006</v>
      </c>
      <c r="D3985">
        <v>2</v>
      </c>
      <c r="E3985">
        <v>2</v>
      </c>
      <c r="F3985">
        <v>14</v>
      </c>
      <c r="G3985">
        <v>1</v>
      </c>
      <c r="H3985">
        <v>55</v>
      </c>
      <c r="I3985">
        <v>2</v>
      </c>
      <c r="J3985">
        <v>1</v>
      </c>
      <c r="K3985">
        <v>4</v>
      </c>
      <c r="L3985">
        <v>19</v>
      </c>
      <c r="M3985">
        <v>1</v>
      </c>
      <c r="N3985">
        <v>1</v>
      </c>
      <c r="O3985">
        <v>5</v>
      </c>
      <c r="P3985">
        <v>1</v>
      </c>
      <c r="Q3985">
        <v>15.212</v>
      </c>
      <c r="R3985">
        <v>-1</v>
      </c>
      <c r="S3985">
        <v>0</v>
      </c>
      <c r="T3985">
        <v>178.4</v>
      </c>
      <c r="U3985">
        <v>82.1</v>
      </c>
      <c r="V3985">
        <v>25.795999999999999</v>
      </c>
      <c r="W3985">
        <v>0.88800000000000001</v>
      </c>
      <c r="X3985">
        <v>1</v>
      </c>
      <c r="Y3985">
        <v>3</v>
      </c>
      <c r="Z3985">
        <f>IF(AND(MIN(data!D3985:'data'!K3985, data!M3985:'data'!Y3985)&gt;=0, IF(data!L3985&lt;0, FALSE, data!L3985&lt;=95),COUNTA(data!D3985:'data'!Y3985)=22), 1, 0)</f>
        <v>0</v>
      </c>
      <c r="AA3985">
        <f>IF(data!D3985=3, IF(COUNTIFS(data!A:A, data!A3985, data!G:G, "&lt;&gt;2")=0, 1, 0), 0)</f>
        <v>0</v>
      </c>
      <c r="AB3985">
        <f>IF(AND(data!G3985=2, COUNTIFS(data!A:A, data!A3985, data!G:G, 2) = data!D3985), 1, 0)</f>
        <v>0</v>
      </c>
      <c r="AC3985" t="str">
        <f>IF(AB3985=1, data!D3985, "0")</f>
        <v>0</v>
      </c>
    </row>
    <row r="3986" spans="1:29" x14ac:dyDescent="0.25">
      <c r="A3986" s="1">
        <v>417051</v>
      </c>
      <c r="B3986">
        <v>2</v>
      </c>
      <c r="C3986" s="1" t="s">
        <v>4007</v>
      </c>
      <c r="D3986">
        <v>2</v>
      </c>
      <c r="E3986">
        <v>2</v>
      </c>
      <c r="F3986">
        <v>14</v>
      </c>
      <c r="G3986">
        <v>2</v>
      </c>
      <c r="H3986">
        <v>53</v>
      </c>
      <c r="I3986">
        <v>2</v>
      </c>
      <c r="J3986">
        <v>1</v>
      </c>
      <c r="K3986">
        <v>1</v>
      </c>
      <c r="L3986">
        <v>19</v>
      </c>
      <c r="M3986">
        <v>2</v>
      </c>
      <c r="N3986">
        <v>1</v>
      </c>
      <c r="O3986">
        <v>5</v>
      </c>
      <c r="P3986">
        <v>1</v>
      </c>
      <c r="Q3986">
        <v>1.587</v>
      </c>
      <c r="R3986">
        <v>-1</v>
      </c>
      <c r="S3986">
        <v>1</v>
      </c>
      <c r="T3986">
        <v>159.69999999999999</v>
      </c>
      <c r="U3986">
        <v>88.9</v>
      </c>
      <c r="V3986">
        <v>34.856999999999999</v>
      </c>
      <c r="W3986">
        <v>0.81100000000000005</v>
      </c>
      <c r="X3986">
        <v>2</v>
      </c>
      <c r="Y3986">
        <v>1</v>
      </c>
      <c r="Z3986">
        <f>IF(AND(MIN(data!D3986:'data'!K3986, data!M3986:'data'!Y3986)&gt;=0, IF(data!L3986&lt;0, FALSE, data!L3986&lt;=95),COUNTA(data!D3986:'data'!Y3986)=22), 1, 0)</f>
        <v>0</v>
      </c>
      <c r="AA3986">
        <f>IF(data!D3986=3, IF(COUNTIFS(data!A:A, data!A3986, data!G:G, "&lt;&gt;2")=0, 1, 0), 0)</f>
        <v>0</v>
      </c>
      <c r="AB3986">
        <f>IF(AND(data!G3986=2, COUNTIFS(data!A:A, data!A3986, data!G:G, 2) = data!D3986), 1, 0)</f>
        <v>0</v>
      </c>
      <c r="AC3986" t="str">
        <f>IF(AB3986=1, data!D3986, "0")</f>
        <v>0</v>
      </c>
    </row>
    <row r="3987" spans="1:29" x14ac:dyDescent="0.25">
      <c r="A3987" s="1">
        <v>417151</v>
      </c>
      <c r="B3987">
        <v>1</v>
      </c>
      <c r="C3987" s="1" t="s">
        <v>4008</v>
      </c>
      <c r="D3987">
        <v>2</v>
      </c>
      <c r="E3987">
        <v>2</v>
      </c>
      <c r="F3987">
        <v>14</v>
      </c>
      <c r="G3987">
        <v>1</v>
      </c>
      <c r="H3987">
        <v>65</v>
      </c>
      <c r="I3987">
        <v>2</v>
      </c>
      <c r="J3987">
        <v>1</v>
      </c>
      <c r="K3987">
        <v>2</v>
      </c>
      <c r="L3987">
        <v>9</v>
      </c>
      <c r="M3987">
        <v>2</v>
      </c>
      <c r="N3987">
        <v>4</v>
      </c>
      <c r="O3987">
        <v>3</v>
      </c>
      <c r="P3987">
        <v>1</v>
      </c>
      <c r="Q3987">
        <v>30.24</v>
      </c>
      <c r="R3987">
        <v>-1</v>
      </c>
      <c r="S3987">
        <v>0</v>
      </c>
      <c r="T3987">
        <v>177.6</v>
      </c>
      <c r="U3987">
        <v>116.8</v>
      </c>
      <c r="V3987">
        <v>37.03</v>
      </c>
      <c r="W3987">
        <v>1.071</v>
      </c>
      <c r="X3987">
        <v>2</v>
      </c>
      <c r="Y3987">
        <v>1</v>
      </c>
      <c r="Z3987">
        <f>IF(AND(MIN(data!D3987:'data'!K3987, data!M3987:'data'!Y3987)&gt;=0, IF(data!L3987&lt;0, FALSE, data!L3987&lt;=95),COUNTA(data!D3987:'data'!Y3987)=22), 1, 0)</f>
        <v>0</v>
      </c>
      <c r="AA3987">
        <f>IF(data!D3987=3, IF(COUNTIFS(data!A:A, data!A3987, data!G:G, "&lt;&gt;2")=0, 1, 0), 0)</f>
        <v>0</v>
      </c>
      <c r="AB3987">
        <f>IF(AND(data!G3987=2, COUNTIFS(data!A:A, data!A3987, data!G:G, 2) = data!D3987), 1, 0)</f>
        <v>0</v>
      </c>
      <c r="AC3987" t="str">
        <f>IF(AB3987=1, data!D3987, "0")</f>
        <v>0</v>
      </c>
    </row>
    <row r="3988" spans="1:29" x14ac:dyDescent="0.25">
      <c r="A3988" s="1">
        <v>417151</v>
      </c>
      <c r="B3988">
        <v>2</v>
      </c>
      <c r="C3988" s="1" t="s">
        <v>4009</v>
      </c>
      <c r="D3988">
        <v>2</v>
      </c>
      <c r="E3988">
        <v>2</v>
      </c>
      <c r="F3988">
        <v>14</v>
      </c>
      <c r="G3988">
        <v>2</v>
      </c>
      <c r="H3988">
        <v>66</v>
      </c>
      <c r="I3988">
        <v>2</v>
      </c>
      <c r="J3988">
        <v>1</v>
      </c>
      <c r="K3988">
        <v>4</v>
      </c>
      <c r="L3988">
        <v>9</v>
      </c>
      <c r="M3988">
        <v>2</v>
      </c>
      <c r="N3988">
        <v>4</v>
      </c>
      <c r="O3988">
        <v>2</v>
      </c>
      <c r="P3988">
        <v>1</v>
      </c>
      <c r="Q3988">
        <v>0.89400000000000002</v>
      </c>
      <c r="R3988">
        <v>-1</v>
      </c>
      <c r="S3988">
        <v>0</v>
      </c>
      <c r="T3988">
        <v>163.69999999999999</v>
      </c>
      <c r="U3988">
        <v>73.8</v>
      </c>
      <c r="V3988">
        <v>27.54</v>
      </c>
      <c r="W3988">
        <v>0.91600000000000004</v>
      </c>
      <c r="X3988">
        <v>2</v>
      </c>
      <c r="Y3988">
        <v>3</v>
      </c>
      <c r="Z3988">
        <f>IF(AND(MIN(data!D3988:'data'!K3988, data!M3988:'data'!Y3988)&gt;=0, IF(data!L3988&lt;0, FALSE, data!L3988&lt;=95),COUNTA(data!D3988:'data'!Y3988)=22), 1, 0)</f>
        <v>0</v>
      </c>
      <c r="AA3988">
        <f>IF(data!D3988=3, IF(COUNTIFS(data!A:A, data!A3988, data!G:G, "&lt;&gt;2")=0, 1, 0), 0)</f>
        <v>0</v>
      </c>
      <c r="AB3988">
        <f>IF(AND(data!G3988=2, COUNTIFS(data!A:A, data!A3988, data!G:G, 2) = data!D3988), 1, 0)</f>
        <v>0</v>
      </c>
      <c r="AC3988" t="str">
        <f>IF(AB3988=1, data!D3988, "0")</f>
        <v>0</v>
      </c>
    </row>
    <row r="3989" spans="1:29" x14ac:dyDescent="0.25">
      <c r="A3989" s="1">
        <v>417201</v>
      </c>
      <c r="B3989">
        <v>1</v>
      </c>
      <c r="C3989" s="1" t="s">
        <v>4010</v>
      </c>
      <c r="D3989">
        <v>3</v>
      </c>
      <c r="E3989">
        <v>2</v>
      </c>
      <c r="F3989">
        <v>14</v>
      </c>
      <c r="G3989">
        <v>1</v>
      </c>
      <c r="H3989">
        <v>63</v>
      </c>
      <c r="I3989">
        <v>2</v>
      </c>
      <c r="J3989">
        <v>1</v>
      </c>
      <c r="K3989">
        <v>7</v>
      </c>
      <c r="L3989">
        <v>10</v>
      </c>
      <c r="M3989">
        <v>3</v>
      </c>
      <c r="N3989">
        <v>3</v>
      </c>
      <c r="O3989">
        <v>5</v>
      </c>
      <c r="P3989">
        <v>1</v>
      </c>
      <c r="Q3989">
        <v>1.7250000000000001</v>
      </c>
      <c r="R3989">
        <v>-1</v>
      </c>
      <c r="S3989">
        <v>0</v>
      </c>
      <c r="T3989">
        <v>159.6</v>
      </c>
      <c r="U3989">
        <v>72.900000000000006</v>
      </c>
      <c r="V3989">
        <v>28.619</v>
      </c>
      <c r="W3989">
        <v>0.98899999999999999</v>
      </c>
      <c r="X3989">
        <v>1</v>
      </c>
      <c r="Y3989">
        <v>3</v>
      </c>
      <c r="Z3989">
        <f>IF(AND(MIN(data!D3989:'data'!K3989, data!M3989:'data'!Y3989)&gt;=0, IF(data!L3989&lt;0, FALSE, data!L3989&lt;=95),COUNTA(data!D3989:'data'!Y3989)=22), 1, 0)</f>
        <v>0</v>
      </c>
      <c r="AA3989">
        <f>IF(data!D3989=3, IF(COUNTIFS(data!A:A, data!A3989, data!G:G, "&lt;&gt;2")=0, 1, 0), 0)</f>
        <v>0</v>
      </c>
      <c r="AB3989">
        <f>IF(AND(data!G3989=2, COUNTIFS(data!A:A, data!A3989, data!G:G, 2) = data!D3989), 1, 0)</f>
        <v>0</v>
      </c>
      <c r="AC3989" t="str">
        <f>IF(AB3989=1, data!D3989, "0")</f>
        <v>0</v>
      </c>
    </row>
    <row r="3990" spans="1:29" x14ac:dyDescent="0.25">
      <c r="A3990" s="1">
        <v>417201</v>
      </c>
      <c r="B3990">
        <v>2</v>
      </c>
      <c r="C3990" s="1" t="s">
        <v>4011</v>
      </c>
      <c r="D3990">
        <v>3</v>
      </c>
      <c r="E3990">
        <v>2</v>
      </c>
      <c r="F3990">
        <v>14</v>
      </c>
      <c r="G3990">
        <v>2</v>
      </c>
      <c r="H3990">
        <v>47</v>
      </c>
      <c r="I3990">
        <v>2</v>
      </c>
      <c r="J3990">
        <v>1</v>
      </c>
      <c r="K3990">
        <v>7</v>
      </c>
      <c r="L3990">
        <v>10</v>
      </c>
      <c r="M3990">
        <v>2</v>
      </c>
      <c r="N3990">
        <v>4</v>
      </c>
      <c r="O3990">
        <v>2</v>
      </c>
      <c r="P3990">
        <v>1</v>
      </c>
      <c r="Q3990">
        <v>13.558</v>
      </c>
      <c r="R3990">
        <v>-1</v>
      </c>
      <c r="S3990">
        <v>0</v>
      </c>
      <c r="T3990">
        <v>158.69999999999999</v>
      </c>
      <c r="U3990">
        <v>58.5</v>
      </c>
      <c r="V3990">
        <v>23.227</v>
      </c>
      <c r="W3990">
        <v>0.79</v>
      </c>
      <c r="X3990">
        <v>-8</v>
      </c>
      <c r="Y3990">
        <v>3</v>
      </c>
      <c r="Z3990">
        <f>IF(AND(MIN(data!D3990:'data'!K3990, data!M3990:'data'!Y3990)&gt;=0, IF(data!L3990&lt;0, FALSE, data!L3990&lt;=95),COUNTA(data!D3990:'data'!Y3990)=22), 1, 0)</f>
        <v>0</v>
      </c>
      <c r="AA3990">
        <f>IF(data!D3990=3, IF(COUNTIFS(data!A:A, data!A3990, data!G:G, "&lt;&gt;2")=0, 1, 0), 0)</f>
        <v>0</v>
      </c>
      <c r="AB3990">
        <f>IF(AND(data!G3990=2, COUNTIFS(data!A:A, data!A3990, data!G:G, 2) = data!D3990), 1, 0)</f>
        <v>0</v>
      </c>
      <c r="AC3990" t="str">
        <f>IF(AB3990=1, data!D3990, "0")</f>
        <v>0</v>
      </c>
    </row>
    <row r="3991" spans="1:29" x14ac:dyDescent="0.25">
      <c r="A3991" s="1">
        <v>417201</v>
      </c>
      <c r="B3991">
        <v>3</v>
      </c>
      <c r="C3991" s="1" t="s">
        <v>4012</v>
      </c>
      <c r="D3991">
        <v>3</v>
      </c>
      <c r="E3991">
        <v>2</v>
      </c>
      <c r="F3991">
        <v>14</v>
      </c>
      <c r="G3991">
        <v>2</v>
      </c>
      <c r="H3991">
        <v>16</v>
      </c>
      <c r="I3991">
        <v>1</v>
      </c>
      <c r="J3991">
        <v>1</v>
      </c>
      <c r="K3991">
        <v>4</v>
      </c>
      <c r="L3991">
        <v>10</v>
      </c>
      <c r="M3991">
        <v>2</v>
      </c>
      <c r="N3991">
        <v>4</v>
      </c>
      <c r="O3991">
        <v>1</v>
      </c>
      <c r="P3991">
        <v>1</v>
      </c>
      <c r="Q3991">
        <v>0.83599999999999997</v>
      </c>
      <c r="R3991">
        <v>4</v>
      </c>
      <c r="S3991">
        <v>0</v>
      </c>
      <c r="T3991">
        <v>160.6</v>
      </c>
      <c r="U3991">
        <v>44.6</v>
      </c>
      <c r="V3991">
        <v>17.292000000000002</v>
      </c>
      <c r="W3991">
        <v>0.73599999999999999</v>
      </c>
      <c r="X3991">
        <v>3</v>
      </c>
      <c r="Y3991">
        <v>2</v>
      </c>
      <c r="Z3991">
        <f>IF(AND(MIN(data!D3991:'data'!K3991, data!M3991:'data'!Y3991)&gt;=0, IF(data!L3991&lt;0, FALSE, data!L3991&lt;=95),COUNTA(data!D3991:'data'!Y3991)=22), 1, 0)</f>
        <v>1</v>
      </c>
      <c r="AA3991">
        <f>IF(data!D3991=3, IF(COUNTIFS(data!A:A, data!A3991, data!G:G, "&lt;&gt;2")=0, 1, 0), 0)</f>
        <v>0</v>
      </c>
      <c r="AB3991">
        <f>IF(AND(data!G3991=2, COUNTIFS(data!A:A, data!A3991, data!G:G, 2) = data!D3991), 1, 0)</f>
        <v>0</v>
      </c>
      <c r="AC3991" t="str">
        <f>IF(AB3991=1, data!D3991, "0")</f>
        <v>0</v>
      </c>
    </row>
    <row r="3992" spans="1:29" x14ac:dyDescent="0.25">
      <c r="A3992" s="1">
        <v>417251</v>
      </c>
      <c r="B3992">
        <v>1</v>
      </c>
      <c r="C3992" s="1" t="s">
        <v>4013</v>
      </c>
      <c r="D3992">
        <v>2</v>
      </c>
      <c r="E3992">
        <v>2</v>
      </c>
      <c r="F3992">
        <v>14</v>
      </c>
      <c r="G3992">
        <v>1</v>
      </c>
      <c r="H3992">
        <v>54</v>
      </c>
      <c r="I3992">
        <v>6</v>
      </c>
      <c r="J3992">
        <v>1</v>
      </c>
      <c r="K3992">
        <v>2</v>
      </c>
      <c r="L3992">
        <v>11</v>
      </c>
      <c r="M3992">
        <v>2</v>
      </c>
      <c r="N3992">
        <v>4</v>
      </c>
      <c r="O3992">
        <v>3</v>
      </c>
      <c r="P3992">
        <v>1</v>
      </c>
      <c r="Q3992">
        <v>73</v>
      </c>
      <c r="R3992">
        <v>-1</v>
      </c>
      <c r="S3992">
        <v>0</v>
      </c>
      <c r="T3992">
        <v>173.1</v>
      </c>
      <c r="U3992">
        <v>71.099999999999994</v>
      </c>
      <c r="V3992">
        <v>23.728999999999999</v>
      </c>
      <c r="W3992">
        <v>1.0009999999999999</v>
      </c>
      <c r="X3992">
        <v>1</v>
      </c>
      <c r="Y3992">
        <v>3</v>
      </c>
      <c r="Z3992">
        <f>IF(AND(MIN(data!D3992:'data'!K3992, data!M3992:'data'!Y3992)&gt;=0, IF(data!L3992&lt;0, FALSE, data!L3992&lt;=95),COUNTA(data!D3992:'data'!Y3992)=22), 1, 0)</f>
        <v>0</v>
      </c>
      <c r="AA3992">
        <f>IF(data!D3992=3, IF(COUNTIFS(data!A:A, data!A3992, data!G:G, "&lt;&gt;2")=0, 1, 0), 0)</f>
        <v>0</v>
      </c>
      <c r="AB3992">
        <f>IF(AND(data!G3992=2, COUNTIFS(data!A:A, data!A3992, data!G:G, 2) = data!D3992), 1, 0)</f>
        <v>0</v>
      </c>
      <c r="AC3992" t="str">
        <f>IF(AB3992=1, data!D3992, "0")</f>
        <v>0</v>
      </c>
    </row>
    <row r="3993" spans="1:29" x14ac:dyDescent="0.25">
      <c r="A3993" s="1">
        <v>417251</v>
      </c>
      <c r="B3993">
        <v>2</v>
      </c>
      <c r="C3993" s="1" t="s">
        <v>4014</v>
      </c>
      <c r="D3993">
        <v>2</v>
      </c>
      <c r="E3993">
        <v>2</v>
      </c>
      <c r="F3993">
        <v>14</v>
      </c>
      <c r="G3993">
        <v>2</v>
      </c>
      <c r="H3993">
        <v>58</v>
      </c>
      <c r="I3993">
        <v>6</v>
      </c>
      <c r="J3993">
        <v>1</v>
      </c>
      <c r="K3993">
        <v>7</v>
      </c>
      <c r="L3993">
        <v>11</v>
      </c>
      <c r="M3993">
        <v>2</v>
      </c>
      <c r="N3993">
        <v>4</v>
      </c>
      <c r="O3993">
        <v>2</v>
      </c>
      <c r="P3993">
        <v>1</v>
      </c>
      <c r="Q3993">
        <v>34</v>
      </c>
      <c r="R3993">
        <v>-1</v>
      </c>
      <c r="S3993">
        <v>0</v>
      </c>
      <c r="T3993">
        <v>171.4</v>
      </c>
      <c r="U3993">
        <v>78.099999999999994</v>
      </c>
      <c r="V3993">
        <v>26.585000000000001</v>
      </c>
      <c r="W3993">
        <v>0.85399999999999998</v>
      </c>
      <c r="X3993">
        <v>2</v>
      </c>
      <c r="Y3993">
        <v>1</v>
      </c>
      <c r="Z3993">
        <f>IF(AND(MIN(data!D3993:'data'!K3993, data!M3993:'data'!Y3993)&gt;=0, IF(data!L3993&lt;0, FALSE, data!L3993&lt;=95),COUNTA(data!D3993:'data'!Y3993)=22), 1, 0)</f>
        <v>0</v>
      </c>
      <c r="AA3993">
        <f>IF(data!D3993=3, IF(COUNTIFS(data!A:A, data!A3993, data!G:G, "&lt;&gt;2")=0, 1, 0), 0)</f>
        <v>0</v>
      </c>
      <c r="AB3993">
        <f>IF(AND(data!G3993=2, COUNTIFS(data!A:A, data!A3993, data!G:G, 2) = data!D3993), 1, 0)</f>
        <v>0</v>
      </c>
      <c r="AC3993" t="str">
        <f>IF(AB3993=1, data!D3993, "0")</f>
        <v>0</v>
      </c>
    </row>
    <row r="3994" spans="1:29" x14ac:dyDescent="0.25">
      <c r="A3994" s="1">
        <v>417271</v>
      </c>
      <c r="B3994">
        <v>1</v>
      </c>
      <c r="C3994" s="1" t="s">
        <v>4015</v>
      </c>
      <c r="D3994">
        <v>3</v>
      </c>
      <c r="E3994">
        <v>2</v>
      </c>
      <c r="F3994">
        <v>14</v>
      </c>
      <c r="G3994">
        <v>1</v>
      </c>
      <c r="H3994">
        <v>54</v>
      </c>
      <c r="I3994">
        <v>2</v>
      </c>
      <c r="J3994">
        <v>1</v>
      </c>
      <c r="K3994">
        <v>2</v>
      </c>
      <c r="L3994">
        <v>96</v>
      </c>
      <c r="M3994">
        <v>2</v>
      </c>
      <c r="N3994">
        <v>3</v>
      </c>
      <c r="O3994">
        <v>5</v>
      </c>
      <c r="P3994">
        <v>1</v>
      </c>
      <c r="Q3994">
        <v>9.7189999999999994</v>
      </c>
      <c r="R3994">
        <v>-1</v>
      </c>
      <c r="S3994">
        <v>0</v>
      </c>
      <c r="T3994">
        <v>166.8</v>
      </c>
      <c r="U3994">
        <v>79</v>
      </c>
      <c r="V3994">
        <v>28.395</v>
      </c>
      <c r="W3994">
        <v>0.93700000000000006</v>
      </c>
      <c r="X3994">
        <v>-8</v>
      </c>
      <c r="Y3994">
        <v>3</v>
      </c>
      <c r="Z3994">
        <f>IF(AND(MIN(data!D3994:'data'!K3994, data!M3994:'data'!Y3994)&gt;=0, IF(data!L3994&lt;0, FALSE, data!L3994&lt;=95),COUNTA(data!D3994:'data'!Y3994)=22), 1, 0)</f>
        <v>0</v>
      </c>
      <c r="AA3994">
        <f>IF(data!D3994=3, IF(COUNTIFS(data!A:A, data!A3994, data!G:G, "&lt;&gt;2")=0, 1, 0), 0)</f>
        <v>0</v>
      </c>
      <c r="AB3994">
        <f>IF(AND(data!G3994=2, COUNTIFS(data!A:A, data!A3994, data!G:G, 2) = data!D3994), 1, 0)</f>
        <v>0</v>
      </c>
      <c r="AC3994" t="str">
        <f>IF(AB3994=1, data!D3994, "0")</f>
        <v>0</v>
      </c>
    </row>
    <row r="3995" spans="1:29" x14ac:dyDescent="0.25">
      <c r="A3995" s="1">
        <v>417271</v>
      </c>
      <c r="B3995">
        <v>2</v>
      </c>
      <c r="C3995" s="1" t="s">
        <v>4016</v>
      </c>
      <c r="D3995">
        <v>3</v>
      </c>
      <c r="E3995">
        <v>2</v>
      </c>
      <c r="F3995">
        <v>14</v>
      </c>
      <c r="G3995">
        <v>2</v>
      </c>
      <c r="H3995">
        <v>52</v>
      </c>
      <c r="I3995">
        <v>2</v>
      </c>
      <c r="J3995">
        <v>1</v>
      </c>
      <c r="K3995">
        <v>4</v>
      </c>
      <c r="L3995">
        <v>96</v>
      </c>
      <c r="M3995">
        <v>2</v>
      </c>
      <c r="N3995">
        <v>1</v>
      </c>
      <c r="O3995">
        <v>5</v>
      </c>
      <c r="P3995">
        <v>1</v>
      </c>
      <c r="Q3995">
        <v>1.21</v>
      </c>
      <c r="R3995">
        <v>-1</v>
      </c>
      <c r="S3995">
        <v>0</v>
      </c>
      <c r="T3995">
        <v>160</v>
      </c>
      <c r="U3995">
        <v>66.599999999999994</v>
      </c>
      <c r="V3995">
        <v>26.015999999999998</v>
      </c>
      <c r="W3995">
        <v>0.8</v>
      </c>
      <c r="X3995">
        <v>2</v>
      </c>
      <c r="Y3995">
        <v>1</v>
      </c>
      <c r="Z3995">
        <f>IF(AND(MIN(data!D3995:'data'!K3995, data!M3995:'data'!Y3995)&gt;=0, IF(data!L3995&lt;0, FALSE, data!L3995&lt;=95),COUNTA(data!D3995:'data'!Y3995)=22), 1, 0)</f>
        <v>0</v>
      </c>
      <c r="AA3995">
        <f>IF(data!D3995=3, IF(COUNTIFS(data!A:A, data!A3995, data!G:G, "&lt;&gt;2")=0, 1, 0), 0)</f>
        <v>0</v>
      </c>
      <c r="AB3995">
        <f>IF(AND(data!G3995=2, COUNTIFS(data!A:A, data!A3995, data!G:G, 2) = data!D3995), 1, 0)</f>
        <v>0</v>
      </c>
      <c r="AC3995" t="str">
        <f>IF(AB3995=1, data!D3995, "0")</f>
        <v>0</v>
      </c>
    </row>
    <row r="3996" spans="1:29" x14ac:dyDescent="0.25">
      <c r="A3996" s="1">
        <v>417271</v>
      </c>
      <c r="B3996">
        <v>3</v>
      </c>
      <c r="C3996" s="1" t="s">
        <v>4017</v>
      </c>
      <c r="D3996">
        <v>3</v>
      </c>
      <c r="E3996">
        <v>2</v>
      </c>
      <c r="F3996">
        <v>14</v>
      </c>
      <c r="G3996">
        <v>2</v>
      </c>
      <c r="H3996">
        <v>28</v>
      </c>
      <c r="I3996">
        <v>1</v>
      </c>
      <c r="J3996">
        <v>1</v>
      </c>
      <c r="K3996">
        <v>1</v>
      </c>
      <c r="L3996">
        <v>96</v>
      </c>
      <c r="M3996">
        <v>1</v>
      </c>
      <c r="N3996">
        <v>1</v>
      </c>
      <c r="O3996">
        <v>5</v>
      </c>
      <c r="P3996">
        <v>1</v>
      </c>
      <c r="Q3996">
        <v>9.5500000000000007</v>
      </c>
      <c r="R3996">
        <v>-1</v>
      </c>
      <c r="S3996">
        <v>0</v>
      </c>
      <c r="T3996">
        <v>152.30000000000001</v>
      </c>
      <c r="U3996">
        <v>52.9</v>
      </c>
      <c r="V3996">
        <v>22.806000000000001</v>
      </c>
      <c r="W3996">
        <v>0.85799999999999998</v>
      </c>
      <c r="X3996">
        <v>1</v>
      </c>
      <c r="Y3996">
        <v>3</v>
      </c>
      <c r="Z3996">
        <f>IF(AND(MIN(data!D3996:'data'!K3996, data!M3996:'data'!Y3996)&gt;=0, IF(data!L3996&lt;0, FALSE, data!L3996&lt;=95),COUNTA(data!D3996:'data'!Y3996)=22), 1, 0)</f>
        <v>0</v>
      </c>
      <c r="AA3996">
        <f>IF(data!D3996=3, IF(COUNTIFS(data!A:A, data!A3996, data!G:G, "&lt;&gt;2")=0, 1, 0), 0)</f>
        <v>0</v>
      </c>
      <c r="AB3996">
        <f>IF(AND(data!G3996=2, COUNTIFS(data!A:A, data!A3996, data!G:G, 2) = data!D3996), 1, 0)</f>
        <v>0</v>
      </c>
      <c r="AC3996" t="str">
        <f>IF(AB3996=1, data!D3996, "0")</f>
        <v>0</v>
      </c>
    </row>
    <row r="3997" spans="1:29" x14ac:dyDescent="0.25">
      <c r="A3997" s="1">
        <v>417351</v>
      </c>
      <c r="B3997">
        <v>1</v>
      </c>
      <c r="C3997" s="1" t="s">
        <v>4018</v>
      </c>
      <c r="D3997">
        <v>2</v>
      </c>
      <c r="E3997">
        <v>2</v>
      </c>
      <c r="F3997">
        <v>14</v>
      </c>
      <c r="G3997">
        <v>1</v>
      </c>
      <c r="H3997">
        <v>52</v>
      </c>
      <c r="I3997">
        <v>2</v>
      </c>
      <c r="J3997">
        <v>1</v>
      </c>
      <c r="K3997">
        <v>5</v>
      </c>
      <c r="L3997">
        <v>14</v>
      </c>
      <c r="M3997">
        <v>2</v>
      </c>
      <c r="N3997">
        <v>1</v>
      </c>
      <c r="O3997">
        <v>5</v>
      </c>
      <c r="P3997">
        <v>1</v>
      </c>
      <c r="Q3997">
        <v>19.5</v>
      </c>
      <c r="R3997">
        <v>-1</v>
      </c>
      <c r="S3997">
        <v>0</v>
      </c>
      <c r="T3997">
        <v>176.3</v>
      </c>
      <c r="U3997">
        <v>90.6</v>
      </c>
      <c r="V3997">
        <v>29.149000000000001</v>
      </c>
      <c r="W3997">
        <v>0.96399999999999997</v>
      </c>
      <c r="X3997">
        <v>1</v>
      </c>
      <c r="Y3997">
        <v>3</v>
      </c>
      <c r="Z3997">
        <f>IF(AND(MIN(data!D3997:'data'!K3997, data!M3997:'data'!Y3997)&gt;=0, IF(data!L3997&lt;0, FALSE, data!L3997&lt;=95),COUNTA(data!D3997:'data'!Y3997)=22), 1, 0)</f>
        <v>0</v>
      </c>
      <c r="AA3997">
        <f>IF(data!D3997=3, IF(COUNTIFS(data!A:A, data!A3997, data!G:G, "&lt;&gt;2")=0, 1, 0), 0)</f>
        <v>0</v>
      </c>
      <c r="AB3997">
        <f>IF(AND(data!G3997=2, COUNTIFS(data!A:A, data!A3997, data!G:G, 2) = data!D3997), 1, 0)</f>
        <v>0</v>
      </c>
      <c r="AC3997" t="str">
        <f>IF(AB3997=1, data!D3997, "0")</f>
        <v>0</v>
      </c>
    </row>
    <row r="3998" spans="1:29" x14ac:dyDescent="0.25">
      <c r="A3998" s="1">
        <v>417351</v>
      </c>
      <c r="B3998">
        <v>2</v>
      </c>
      <c r="C3998" s="1" t="s">
        <v>4019</v>
      </c>
      <c r="D3998">
        <v>2</v>
      </c>
      <c r="E3998">
        <v>2</v>
      </c>
      <c r="F3998">
        <v>14</v>
      </c>
      <c r="G3998">
        <v>2</v>
      </c>
      <c r="H3998">
        <v>51</v>
      </c>
      <c r="I3998">
        <v>2</v>
      </c>
      <c r="J3998">
        <v>1</v>
      </c>
      <c r="K3998">
        <v>4</v>
      </c>
      <c r="L3998">
        <v>14</v>
      </c>
      <c r="M3998">
        <v>1</v>
      </c>
      <c r="N3998">
        <v>1</v>
      </c>
      <c r="O3998">
        <v>5</v>
      </c>
      <c r="P3998">
        <v>1</v>
      </c>
      <c r="Q3998">
        <v>15.5</v>
      </c>
      <c r="R3998">
        <v>-1</v>
      </c>
      <c r="S3998">
        <v>0</v>
      </c>
      <c r="T3998">
        <v>169.3</v>
      </c>
      <c r="U3998">
        <v>81.3</v>
      </c>
      <c r="V3998">
        <v>28.364999999999998</v>
      </c>
      <c r="W3998">
        <v>0.81899999999999995</v>
      </c>
      <c r="X3998">
        <v>2</v>
      </c>
      <c r="Y3998">
        <v>1</v>
      </c>
      <c r="Z3998">
        <f>IF(AND(MIN(data!D3998:'data'!K3998, data!M3998:'data'!Y3998)&gt;=0, IF(data!L3998&lt;0, FALSE, data!L3998&lt;=95),COUNTA(data!D3998:'data'!Y3998)=22), 1, 0)</f>
        <v>0</v>
      </c>
      <c r="AA3998">
        <f>IF(data!D3998=3, IF(COUNTIFS(data!A:A, data!A3998, data!G:G, "&lt;&gt;2")=0, 1, 0), 0)</f>
        <v>0</v>
      </c>
      <c r="AB3998">
        <f>IF(AND(data!G3998=2, COUNTIFS(data!A:A, data!A3998, data!G:G, 2) = data!D3998), 1, 0)</f>
        <v>0</v>
      </c>
      <c r="AC3998" t="str">
        <f>IF(AB3998=1, data!D3998, "0")</f>
        <v>0</v>
      </c>
    </row>
    <row r="3999" spans="1:29" x14ac:dyDescent="0.25">
      <c r="A3999" s="1">
        <v>418181</v>
      </c>
      <c r="B3999">
        <v>1</v>
      </c>
      <c r="C3999" s="1" t="s">
        <v>4020</v>
      </c>
      <c r="D3999">
        <v>3</v>
      </c>
      <c r="E3999">
        <v>1</v>
      </c>
      <c r="F3999">
        <v>10</v>
      </c>
      <c r="G3999">
        <v>2</v>
      </c>
      <c r="H3999">
        <v>29</v>
      </c>
      <c r="I3999">
        <v>2</v>
      </c>
      <c r="J3999">
        <v>1</v>
      </c>
      <c r="K3999">
        <v>3</v>
      </c>
      <c r="L3999">
        <v>18</v>
      </c>
      <c r="M3999">
        <v>3</v>
      </c>
      <c r="N3999">
        <v>1</v>
      </c>
      <c r="O3999">
        <v>5</v>
      </c>
      <c r="P3999">
        <v>1</v>
      </c>
      <c r="Q3999">
        <v>8.3070000000000004</v>
      </c>
      <c r="R3999">
        <v>-1</v>
      </c>
      <c r="S3999">
        <v>1</v>
      </c>
      <c r="T3999">
        <v>163.4</v>
      </c>
      <c r="U3999">
        <v>56</v>
      </c>
      <c r="V3999">
        <v>20.974</v>
      </c>
      <c r="W3999">
        <v>0.68600000000000005</v>
      </c>
      <c r="X3999">
        <v>1</v>
      </c>
      <c r="Y3999">
        <v>3</v>
      </c>
      <c r="Z3999">
        <f>IF(AND(MIN(data!D3999:'data'!K3999, data!M3999:'data'!Y3999)&gt;=0, IF(data!L3999&lt;0, FALSE, data!L3999&lt;=95),COUNTA(data!D3999:'data'!Y3999)=22), 1, 0)</f>
        <v>0</v>
      </c>
      <c r="AA3999">
        <f>IF(data!D3999=3, IF(COUNTIFS(data!A:A, data!A3999, data!G:G, "&lt;&gt;2")=0, 1, 0), 0)</f>
        <v>0</v>
      </c>
      <c r="AB3999">
        <f>IF(AND(data!G3999=2, COUNTIFS(data!A:A, data!A3999, data!G:G, 2) = data!D3999), 1, 0)</f>
        <v>0</v>
      </c>
      <c r="AC3999" t="str">
        <f>IF(AB3999=1, data!D3999, "0")</f>
        <v>0</v>
      </c>
    </row>
    <row r="4000" spans="1:29" x14ac:dyDescent="0.25">
      <c r="A4000" s="1">
        <v>418181</v>
      </c>
      <c r="B4000">
        <v>2</v>
      </c>
      <c r="C4000" s="1" t="s">
        <v>4021</v>
      </c>
      <c r="D4000">
        <v>3</v>
      </c>
      <c r="E4000">
        <v>1</v>
      </c>
      <c r="F4000">
        <v>10</v>
      </c>
      <c r="G4000">
        <v>1</v>
      </c>
      <c r="H4000">
        <v>34</v>
      </c>
      <c r="I4000">
        <v>2</v>
      </c>
      <c r="J4000">
        <v>1</v>
      </c>
      <c r="K4000">
        <v>5</v>
      </c>
      <c r="L4000">
        <v>18</v>
      </c>
      <c r="M4000">
        <v>3</v>
      </c>
      <c r="N4000">
        <v>1</v>
      </c>
      <c r="O4000">
        <v>5</v>
      </c>
      <c r="P4000">
        <v>1</v>
      </c>
      <c r="Q4000">
        <v>12.978999999999999</v>
      </c>
      <c r="R4000">
        <v>-1</v>
      </c>
      <c r="S4000">
        <v>0</v>
      </c>
      <c r="T4000">
        <v>183.8</v>
      </c>
      <c r="U4000">
        <v>119.4</v>
      </c>
      <c r="V4000">
        <v>35.344000000000001</v>
      </c>
      <c r="W4000">
        <v>0.93899999999999995</v>
      </c>
      <c r="X4000">
        <v>2</v>
      </c>
      <c r="Y4000">
        <v>1</v>
      </c>
      <c r="Z4000">
        <f>IF(AND(MIN(data!D4000:'data'!K4000, data!M4000:'data'!Y4000)&gt;=0, IF(data!L4000&lt;0, FALSE, data!L4000&lt;=95),COUNTA(data!D4000:'data'!Y4000)=22), 1, 0)</f>
        <v>0</v>
      </c>
      <c r="AA4000">
        <f>IF(data!D4000=3, IF(COUNTIFS(data!A:A, data!A4000, data!G:G, "&lt;&gt;2")=0, 1, 0), 0)</f>
        <v>0</v>
      </c>
      <c r="AB4000">
        <f>IF(AND(data!G4000=2, COUNTIFS(data!A:A, data!A4000, data!G:G, 2) = data!D4000), 1, 0)</f>
        <v>0</v>
      </c>
      <c r="AC4000" t="str">
        <f>IF(AB4000=1, data!D4000, "0")</f>
        <v>0</v>
      </c>
    </row>
    <row r="4001" spans="1:29" x14ac:dyDescent="0.25">
      <c r="A4001" s="1">
        <v>418181</v>
      </c>
      <c r="B4001">
        <v>3</v>
      </c>
      <c r="C4001" s="1" t="s">
        <v>4022</v>
      </c>
      <c r="D4001">
        <v>3</v>
      </c>
      <c r="E4001">
        <v>1</v>
      </c>
      <c r="F4001">
        <v>10</v>
      </c>
      <c r="G4001">
        <v>1</v>
      </c>
      <c r="H4001">
        <v>1</v>
      </c>
      <c r="I4001">
        <v>-1</v>
      </c>
      <c r="J4001">
        <v>1</v>
      </c>
      <c r="K4001">
        <v>-1</v>
      </c>
      <c r="L4001">
        <v>18</v>
      </c>
      <c r="M4001">
        <v>2</v>
      </c>
      <c r="N4001">
        <v>-1</v>
      </c>
      <c r="O4001">
        <v>-1</v>
      </c>
      <c r="P4001">
        <v>-1</v>
      </c>
      <c r="Q4001">
        <v>-1</v>
      </c>
      <c r="R4001">
        <v>-1</v>
      </c>
      <c r="S4001">
        <v>-2</v>
      </c>
      <c r="T4001">
        <v>-1</v>
      </c>
      <c r="U4001">
        <v>9.4</v>
      </c>
      <c r="V4001">
        <v>-1</v>
      </c>
      <c r="W4001">
        <v>-1</v>
      </c>
      <c r="X4001">
        <v>-2</v>
      </c>
      <c r="Y4001">
        <v>-2</v>
      </c>
      <c r="Z4001">
        <f>IF(AND(MIN(data!D4001:'data'!K4001, data!M4001:'data'!Y4001)&gt;=0, IF(data!L4001&lt;0, FALSE, data!L4001&lt;=95),COUNTA(data!D4001:'data'!Y4001)=22), 1, 0)</f>
        <v>0</v>
      </c>
      <c r="AA4001">
        <f>IF(data!D4001=3, IF(COUNTIFS(data!A:A, data!A4001, data!G:G, "&lt;&gt;2")=0, 1, 0), 0)</f>
        <v>0</v>
      </c>
      <c r="AB4001">
        <f>IF(AND(data!G4001=2, COUNTIFS(data!A:A, data!A4001, data!G:G, 2) = data!D4001), 1, 0)</f>
        <v>0</v>
      </c>
      <c r="AC4001" t="str">
        <f>IF(AB4001=1, data!D4001, "0")</f>
        <v>0</v>
      </c>
    </row>
    <row r="4002" spans="1:29" x14ac:dyDescent="0.25">
      <c r="A4002" s="1">
        <v>418201</v>
      </c>
      <c r="B4002">
        <v>1</v>
      </c>
      <c r="C4002" s="1" t="s">
        <v>4023</v>
      </c>
      <c r="D4002">
        <v>3</v>
      </c>
      <c r="E4002">
        <v>1</v>
      </c>
      <c r="F4002">
        <v>10</v>
      </c>
      <c r="G4002">
        <v>1</v>
      </c>
      <c r="H4002">
        <v>52</v>
      </c>
      <c r="I4002">
        <v>1</v>
      </c>
      <c r="J4002">
        <v>1</v>
      </c>
      <c r="K4002">
        <v>6</v>
      </c>
      <c r="L4002">
        <v>17</v>
      </c>
      <c r="M4002">
        <v>4</v>
      </c>
      <c r="N4002">
        <v>4</v>
      </c>
      <c r="O4002">
        <v>3</v>
      </c>
      <c r="P4002">
        <v>1</v>
      </c>
      <c r="Q4002">
        <v>3</v>
      </c>
      <c r="R4002">
        <v>-1</v>
      </c>
      <c r="S4002">
        <v>6</v>
      </c>
      <c r="T4002">
        <v>159.30000000000001</v>
      </c>
      <c r="U4002">
        <v>66.3</v>
      </c>
      <c r="V4002">
        <v>26.126999999999999</v>
      </c>
      <c r="W4002">
        <v>0.99299999999999999</v>
      </c>
      <c r="X4002">
        <v>1</v>
      </c>
      <c r="Y4002">
        <v>1</v>
      </c>
      <c r="Z4002">
        <f>IF(AND(MIN(data!D4002:'data'!K4002, data!M4002:'data'!Y4002)&gt;=0, IF(data!L4002&lt;0, FALSE, data!L4002&lt;=95),COUNTA(data!D4002:'data'!Y4002)=22), 1, 0)</f>
        <v>0</v>
      </c>
      <c r="AA4002">
        <f>IF(data!D4002=3, IF(COUNTIFS(data!A:A, data!A4002, data!G:G, "&lt;&gt;2")=0, 1, 0), 0)</f>
        <v>0</v>
      </c>
      <c r="AB4002">
        <f>IF(AND(data!G4002=2, COUNTIFS(data!A:A, data!A4002, data!G:G, 2) = data!D4002), 1, 0)</f>
        <v>0</v>
      </c>
      <c r="AC4002" t="str">
        <f>IF(AB4002=1, data!D4002, "0")</f>
        <v>0</v>
      </c>
    </row>
    <row r="4003" spans="1:29" x14ac:dyDescent="0.25">
      <c r="A4003" s="1">
        <v>418201</v>
      </c>
      <c r="B4003">
        <v>2</v>
      </c>
      <c r="C4003" s="1" t="s">
        <v>4024</v>
      </c>
      <c r="D4003">
        <v>3</v>
      </c>
      <c r="E4003">
        <v>1</v>
      </c>
      <c r="F4003">
        <v>10</v>
      </c>
      <c r="G4003">
        <v>2</v>
      </c>
      <c r="H4003">
        <v>49</v>
      </c>
      <c r="I4003">
        <v>1</v>
      </c>
      <c r="J4003">
        <v>1</v>
      </c>
      <c r="K4003">
        <v>4</v>
      </c>
      <c r="L4003">
        <v>17</v>
      </c>
      <c r="M4003">
        <v>2</v>
      </c>
      <c r="N4003">
        <v>1</v>
      </c>
      <c r="O4003">
        <v>5</v>
      </c>
      <c r="P4003">
        <v>2</v>
      </c>
      <c r="Q4003">
        <v>2.9000000000000001E-2</v>
      </c>
      <c r="R4003">
        <v>-1</v>
      </c>
      <c r="S4003">
        <v>5</v>
      </c>
      <c r="T4003">
        <v>165</v>
      </c>
      <c r="U4003">
        <v>81.5</v>
      </c>
      <c r="V4003">
        <v>29.936</v>
      </c>
      <c r="W4003">
        <v>0.80100000000000005</v>
      </c>
      <c r="X4003">
        <v>2</v>
      </c>
      <c r="Y4003">
        <v>1</v>
      </c>
      <c r="Z4003">
        <f>IF(AND(MIN(data!D4003:'data'!K4003, data!M4003:'data'!Y4003)&gt;=0, IF(data!L4003&lt;0, FALSE, data!L4003&lt;=95),COUNTA(data!D4003:'data'!Y4003)=22), 1, 0)</f>
        <v>0</v>
      </c>
      <c r="AA4003">
        <f>IF(data!D4003=3, IF(COUNTIFS(data!A:A, data!A4003, data!G:G, "&lt;&gt;2")=0, 1, 0), 0)</f>
        <v>0</v>
      </c>
      <c r="AB4003">
        <f>IF(AND(data!G4003=2, COUNTIFS(data!A:A, data!A4003, data!G:G, 2) = data!D4003), 1, 0)</f>
        <v>0</v>
      </c>
      <c r="AC4003" t="str">
        <f>IF(AB4003=1, data!D4003, "0")</f>
        <v>0</v>
      </c>
    </row>
    <row r="4004" spans="1:29" x14ac:dyDescent="0.25">
      <c r="A4004" s="1">
        <v>418201</v>
      </c>
      <c r="B4004">
        <v>3</v>
      </c>
      <c r="C4004" s="1" t="s">
        <v>4025</v>
      </c>
      <c r="D4004">
        <v>3</v>
      </c>
      <c r="E4004">
        <v>1</v>
      </c>
      <c r="F4004">
        <v>10</v>
      </c>
      <c r="G4004">
        <v>2</v>
      </c>
      <c r="H4004">
        <v>46</v>
      </c>
      <c r="I4004">
        <v>1</v>
      </c>
      <c r="J4004">
        <v>1</v>
      </c>
      <c r="K4004">
        <v>2</v>
      </c>
      <c r="L4004">
        <v>17</v>
      </c>
      <c r="M4004">
        <v>4</v>
      </c>
      <c r="N4004">
        <v>3</v>
      </c>
      <c r="O4004">
        <v>5</v>
      </c>
      <c r="P4004">
        <v>2</v>
      </c>
      <c r="Q4004">
        <v>0.23200000000000001</v>
      </c>
      <c r="R4004">
        <v>-1</v>
      </c>
      <c r="S4004">
        <v>1</v>
      </c>
      <c r="T4004">
        <v>154.6</v>
      </c>
      <c r="U4004">
        <v>60.3</v>
      </c>
      <c r="V4004">
        <v>25.228999999999999</v>
      </c>
      <c r="W4004">
        <v>0.73599999999999999</v>
      </c>
      <c r="X4004">
        <v>2</v>
      </c>
      <c r="Y4004">
        <v>3</v>
      </c>
      <c r="Z4004">
        <f>IF(AND(MIN(data!D4004:'data'!K4004, data!M4004:'data'!Y4004)&gt;=0, IF(data!L4004&lt;0, FALSE, data!L4004&lt;=95),COUNTA(data!D4004:'data'!Y4004)=22), 1, 0)</f>
        <v>0</v>
      </c>
      <c r="AA4004">
        <f>IF(data!D4004=3, IF(COUNTIFS(data!A:A, data!A4004, data!G:G, "&lt;&gt;2")=0, 1, 0), 0)</f>
        <v>0</v>
      </c>
      <c r="AB4004">
        <f>IF(AND(data!G4004=2, COUNTIFS(data!A:A, data!A4004, data!G:G, 2) = data!D4004), 1, 0)</f>
        <v>0</v>
      </c>
      <c r="AC4004" t="str">
        <f>IF(AB4004=1, data!D4004, "0")</f>
        <v>0</v>
      </c>
    </row>
    <row r="4005" spans="1:29" x14ac:dyDescent="0.25">
      <c r="A4005" s="1">
        <v>418251</v>
      </c>
      <c r="B4005">
        <v>1</v>
      </c>
      <c r="C4005" s="1" t="s">
        <v>4026</v>
      </c>
      <c r="D4005">
        <v>2</v>
      </c>
      <c r="E4005">
        <v>1</v>
      </c>
      <c r="F4005">
        <v>10</v>
      </c>
      <c r="G4005">
        <v>1</v>
      </c>
      <c r="H4005">
        <v>50</v>
      </c>
      <c r="I4005">
        <v>2</v>
      </c>
      <c r="J4005">
        <v>1</v>
      </c>
      <c r="K4005">
        <v>1</v>
      </c>
      <c r="L4005">
        <v>12</v>
      </c>
      <c r="M4005">
        <v>1</v>
      </c>
      <c r="N4005">
        <v>1</v>
      </c>
      <c r="O4005">
        <v>5</v>
      </c>
      <c r="P4005">
        <v>1</v>
      </c>
      <c r="Q4005">
        <v>7.3659999999999997</v>
      </c>
      <c r="R4005">
        <v>-1</v>
      </c>
      <c r="S4005">
        <v>1</v>
      </c>
      <c r="T4005">
        <v>177.3</v>
      </c>
      <c r="U4005">
        <v>82.4</v>
      </c>
      <c r="V4005">
        <v>26.213000000000001</v>
      </c>
      <c r="W4005">
        <v>0.89500000000000002</v>
      </c>
      <c r="X4005">
        <v>1</v>
      </c>
      <c r="Y4005">
        <v>1</v>
      </c>
      <c r="Z4005">
        <f>IF(AND(MIN(data!D4005:'data'!K4005, data!M4005:'data'!Y4005)&gt;=0, IF(data!L4005&lt;0, FALSE, data!L4005&lt;=95),COUNTA(data!D4005:'data'!Y4005)=22), 1, 0)</f>
        <v>0</v>
      </c>
      <c r="AA4005">
        <f>IF(data!D4005=3, IF(COUNTIFS(data!A:A, data!A4005, data!G:G, "&lt;&gt;2")=0, 1, 0), 0)</f>
        <v>0</v>
      </c>
      <c r="AB4005">
        <f>IF(AND(data!G4005=2, COUNTIFS(data!A:A, data!A4005, data!G:G, 2) = data!D4005), 1, 0)</f>
        <v>0</v>
      </c>
      <c r="AC4005" t="str">
        <f>IF(AB4005=1, data!D4005, "0")</f>
        <v>0</v>
      </c>
    </row>
    <row r="4006" spans="1:29" x14ac:dyDescent="0.25">
      <c r="A4006" s="1">
        <v>418251</v>
      </c>
      <c r="B4006">
        <v>2</v>
      </c>
      <c r="C4006" s="1" t="s">
        <v>4027</v>
      </c>
      <c r="D4006">
        <v>2</v>
      </c>
      <c r="E4006">
        <v>1</v>
      </c>
      <c r="F4006">
        <v>10</v>
      </c>
      <c r="G4006">
        <v>2</v>
      </c>
      <c r="H4006">
        <v>45</v>
      </c>
      <c r="I4006">
        <v>2</v>
      </c>
      <c r="J4006">
        <v>1</v>
      </c>
      <c r="K4006">
        <v>1</v>
      </c>
      <c r="L4006">
        <v>12</v>
      </c>
      <c r="M4006">
        <v>3</v>
      </c>
      <c r="N4006">
        <v>1</v>
      </c>
      <c r="O4006">
        <v>5</v>
      </c>
      <c r="P4006">
        <v>1</v>
      </c>
      <c r="Q4006">
        <v>24.317</v>
      </c>
      <c r="R4006">
        <v>-1</v>
      </c>
      <c r="S4006">
        <v>3</v>
      </c>
      <c r="T4006">
        <v>161.4</v>
      </c>
      <c r="U4006">
        <v>61.9</v>
      </c>
      <c r="V4006">
        <v>23.762</v>
      </c>
      <c r="W4006">
        <v>0.754</v>
      </c>
      <c r="X4006">
        <v>2</v>
      </c>
      <c r="Y4006">
        <v>3</v>
      </c>
      <c r="Z4006">
        <f>IF(AND(MIN(data!D4006:'data'!K4006, data!M4006:'data'!Y4006)&gt;=0, IF(data!L4006&lt;0, FALSE, data!L4006&lt;=95),COUNTA(data!D4006:'data'!Y4006)=22), 1, 0)</f>
        <v>0</v>
      </c>
      <c r="AA4006">
        <f>IF(data!D4006=3, IF(COUNTIFS(data!A:A, data!A4006, data!G:G, "&lt;&gt;2")=0, 1, 0), 0)</f>
        <v>0</v>
      </c>
      <c r="AB4006">
        <f>IF(AND(data!G4006=2, COUNTIFS(data!A:A, data!A4006, data!G:G, 2) = data!D4006), 1, 0)</f>
        <v>0</v>
      </c>
      <c r="AC4006" t="str">
        <f>IF(AB4006=1, data!D4006, "0")</f>
        <v>0</v>
      </c>
    </row>
    <row r="4007" spans="1:29" x14ac:dyDescent="0.25">
      <c r="A4007" s="1">
        <v>418271</v>
      </c>
      <c r="B4007">
        <v>1</v>
      </c>
      <c r="C4007" s="1" t="s">
        <v>4028</v>
      </c>
      <c r="D4007">
        <v>4</v>
      </c>
      <c r="E4007">
        <v>1</v>
      </c>
      <c r="F4007">
        <v>10</v>
      </c>
      <c r="G4007">
        <v>2</v>
      </c>
      <c r="H4007">
        <v>28</v>
      </c>
      <c r="I4007">
        <v>2</v>
      </c>
      <c r="J4007">
        <v>1</v>
      </c>
      <c r="K4007">
        <v>4</v>
      </c>
      <c r="L4007">
        <v>9</v>
      </c>
      <c r="M4007">
        <v>2</v>
      </c>
      <c r="N4007">
        <v>4</v>
      </c>
      <c r="O4007">
        <v>2</v>
      </c>
      <c r="P4007">
        <v>1</v>
      </c>
      <c r="Q4007">
        <v>16.73</v>
      </c>
      <c r="R4007">
        <v>-1</v>
      </c>
      <c r="S4007">
        <v>-2</v>
      </c>
      <c r="T4007">
        <v>-1</v>
      </c>
      <c r="U4007">
        <v>-1</v>
      </c>
      <c r="V4007">
        <v>-1</v>
      </c>
      <c r="W4007">
        <v>0.82299999999999995</v>
      </c>
      <c r="X4007">
        <v>-2</v>
      </c>
      <c r="Y4007">
        <v>-2</v>
      </c>
      <c r="Z4007">
        <f>IF(AND(MIN(data!D4007:'data'!K4007, data!M4007:'data'!Y4007)&gt;=0, IF(data!L4007&lt;0, FALSE, data!L4007&lt;=95),COUNTA(data!D4007:'data'!Y4007)=22), 1, 0)</f>
        <v>0</v>
      </c>
      <c r="AA4007">
        <f>IF(data!D4007=3, IF(COUNTIFS(data!A:A, data!A4007, data!G:G, "&lt;&gt;2")=0, 1, 0), 0)</f>
        <v>0</v>
      </c>
      <c r="AB4007">
        <f>IF(AND(data!G4007=2, COUNTIFS(data!A:A, data!A4007, data!G:G, 2) = data!D4007), 1, 0)</f>
        <v>0</v>
      </c>
      <c r="AC4007" t="str">
        <f>IF(AB4007=1, data!D4007, "0")</f>
        <v>0</v>
      </c>
    </row>
    <row r="4008" spans="1:29" x14ac:dyDescent="0.25">
      <c r="A4008" s="1">
        <v>418271</v>
      </c>
      <c r="B4008">
        <v>2</v>
      </c>
      <c r="C4008" s="1" t="s">
        <v>4029</v>
      </c>
      <c r="D4008">
        <v>4</v>
      </c>
      <c r="E4008">
        <v>1</v>
      </c>
      <c r="F4008">
        <v>10</v>
      </c>
      <c r="G4008">
        <v>1</v>
      </c>
      <c r="H4008">
        <v>32</v>
      </c>
      <c r="I4008">
        <v>2</v>
      </c>
      <c r="J4008">
        <v>1</v>
      </c>
      <c r="K4008">
        <v>7</v>
      </c>
      <c r="L4008">
        <v>9</v>
      </c>
      <c r="M4008">
        <v>2</v>
      </c>
      <c r="N4008">
        <v>4</v>
      </c>
      <c r="O4008">
        <v>3</v>
      </c>
      <c r="P4008">
        <v>1</v>
      </c>
      <c r="Q4008">
        <v>27.23</v>
      </c>
      <c r="R4008">
        <v>-1</v>
      </c>
      <c r="S4008">
        <v>-2</v>
      </c>
      <c r="T4008">
        <v>-1</v>
      </c>
      <c r="U4008">
        <v>-1</v>
      </c>
      <c r="V4008">
        <v>-1</v>
      </c>
      <c r="W4008">
        <v>0.96799999999999997</v>
      </c>
      <c r="X4008">
        <v>-2</v>
      </c>
      <c r="Y4008">
        <v>-2</v>
      </c>
      <c r="Z4008">
        <f>IF(AND(MIN(data!D4008:'data'!K4008, data!M4008:'data'!Y4008)&gt;=0, IF(data!L4008&lt;0, FALSE, data!L4008&lt;=95),COUNTA(data!D4008:'data'!Y4008)=22), 1, 0)</f>
        <v>0</v>
      </c>
      <c r="AA4008">
        <f>IF(data!D4008=3, IF(COUNTIFS(data!A:A, data!A4008, data!G:G, "&lt;&gt;2")=0, 1, 0), 0)</f>
        <v>0</v>
      </c>
      <c r="AB4008">
        <f>IF(AND(data!G4008=2, COUNTIFS(data!A:A, data!A4008, data!G:G, 2) = data!D4008), 1, 0)</f>
        <v>0</v>
      </c>
      <c r="AC4008" t="str">
        <f>IF(AB4008=1, data!D4008, "0")</f>
        <v>0</v>
      </c>
    </row>
    <row r="4009" spans="1:29" x14ac:dyDescent="0.25">
      <c r="A4009" s="1">
        <v>418271</v>
      </c>
      <c r="B4009">
        <v>3</v>
      </c>
      <c r="C4009" s="1" t="s">
        <v>4030</v>
      </c>
      <c r="D4009">
        <v>4</v>
      </c>
      <c r="E4009">
        <v>1</v>
      </c>
      <c r="F4009">
        <v>10</v>
      </c>
      <c r="G4009">
        <v>2</v>
      </c>
      <c r="H4009">
        <v>5</v>
      </c>
      <c r="I4009">
        <v>-1</v>
      </c>
      <c r="J4009">
        <v>1</v>
      </c>
      <c r="K4009">
        <v>-1</v>
      </c>
      <c r="L4009">
        <v>9</v>
      </c>
      <c r="M4009">
        <v>3</v>
      </c>
      <c r="N4009">
        <v>-1</v>
      </c>
      <c r="O4009">
        <v>-1</v>
      </c>
      <c r="P4009">
        <v>-1</v>
      </c>
      <c r="Q4009">
        <v>-1</v>
      </c>
      <c r="R4009">
        <v>-1</v>
      </c>
      <c r="S4009">
        <v>-2</v>
      </c>
      <c r="T4009">
        <v>-1</v>
      </c>
      <c r="U4009">
        <v>-1</v>
      </c>
      <c r="V4009">
        <v>-1</v>
      </c>
      <c r="W4009">
        <v>-1</v>
      </c>
      <c r="X4009">
        <v>-2</v>
      </c>
      <c r="Y4009">
        <v>-2</v>
      </c>
      <c r="Z4009">
        <f>IF(AND(MIN(data!D4009:'data'!K4009, data!M4009:'data'!Y4009)&gt;=0, IF(data!L4009&lt;0, FALSE, data!L4009&lt;=95),COUNTA(data!D4009:'data'!Y4009)=22), 1, 0)</f>
        <v>0</v>
      </c>
      <c r="AA4009">
        <f>IF(data!D4009=3, IF(COUNTIFS(data!A:A, data!A4009, data!G:G, "&lt;&gt;2")=0, 1, 0), 0)</f>
        <v>0</v>
      </c>
      <c r="AB4009">
        <f>IF(AND(data!G4009=2, COUNTIFS(data!A:A, data!A4009, data!G:G, 2) = data!D4009), 1, 0)</f>
        <v>0</v>
      </c>
      <c r="AC4009" t="str">
        <f>IF(AB4009=1, data!D4009, "0")</f>
        <v>0</v>
      </c>
    </row>
    <row r="4010" spans="1:29" x14ac:dyDescent="0.25">
      <c r="A4010" s="1">
        <v>418271</v>
      </c>
      <c r="B4010">
        <v>4</v>
      </c>
      <c r="C4010" s="1" t="s">
        <v>4031</v>
      </c>
      <c r="D4010">
        <v>4</v>
      </c>
      <c r="E4010">
        <v>1</v>
      </c>
      <c r="F4010">
        <v>10</v>
      </c>
      <c r="G4010">
        <v>2</v>
      </c>
      <c r="H4010">
        <v>3</v>
      </c>
      <c r="I4010">
        <v>-1</v>
      </c>
      <c r="J4010">
        <v>1</v>
      </c>
      <c r="K4010">
        <v>-1</v>
      </c>
      <c r="L4010">
        <v>9</v>
      </c>
      <c r="M4010">
        <v>2</v>
      </c>
      <c r="N4010">
        <v>-1</v>
      </c>
      <c r="O4010">
        <v>-1</v>
      </c>
      <c r="P4010">
        <v>-1</v>
      </c>
      <c r="Q4010">
        <v>-1</v>
      </c>
      <c r="R4010">
        <v>-1</v>
      </c>
      <c r="S4010">
        <v>-2</v>
      </c>
      <c r="T4010">
        <v>-1</v>
      </c>
      <c r="U4010">
        <v>-1</v>
      </c>
      <c r="V4010">
        <v>-1</v>
      </c>
      <c r="W4010">
        <v>-1</v>
      </c>
      <c r="X4010">
        <v>-2</v>
      </c>
      <c r="Y4010">
        <v>-2</v>
      </c>
      <c r="Z4010">
        <f>IF(AND(MIN(data!D4010:'data'!K4010, data!M4010:'data'!Y4010)&gt;=0, IF(data!L4010&lt;0, FALSE, data!L4010&lt;=95),COUNTA(data!D4010:'data'!Y4010)=22), 1, 0)</f>
        <v>0</v>
      </c>
      <c r="AA4010">
        <f>IF(data!D4010=3, IF(COUNTIFS(data!A:A, data!A4010, data!G:G, "&lt;&gt;2")=0, 1, 0), 0)</f>
        <v>0</v>
      </c>
      <c r="AB4010">
        <f>IF(AND(data!G4010=2, COUNTIFS(data!A:A, data!A4010, data!G:G, 2) = data!D4010), 1, 0)</f>
        <v>0</v>
      </c>
      <c r="AC4010" t="str">
        <f>IF(AB4010=1, data!D4010, "0")</f>
        <v>0</v>
      </c>
    </row>
    <row r="4011" spans="1:29" x14ac:dyDescent="0.25">
      <c r="A4011" s="1">
        <v>418341</v>
      </c>
      <c r="B4011">
        <v>1</v>
      </c>
      <c r="C4011" s="1" t="s">
        <v>4032</v>
      </c>
      <c r="D4011">
        <v>1</v>
      </c>
      <c r="E4011">
        <v>1</v>
      </c>
      <c r="F4011">
        <v>10</v>
      </c>
      <c r="G4011">
        <v>2</v>
      </c>
      <c r="H4011">
        <v>75</v>
      </c>
      <c r="I4011">
        <v>2</v>
      </c>
      <c r="J4011">
        <v>1</v>
      </c>
      <c r="K4011">
        <v>1</v>
      </c>
      <c r="L4011">
        <v>6</v>
      </c>
      <c r="M4011">
        <v>4</v>
      </c>
      <c r="N4011">
        <v>1</v>
      </c>
      <c r="O4011">
        <v>5</v>
      </c>
      <c r="P4011">
        <v>1</v>
      </c>
      <c r="Q4011">
        <v>33.869999999999997</v>
      </c>
      <c r="R4011">
        <v>-1</v>
      </c>
      <c r="S4011">
        <v>0</v>
      </c>
      <c r="T4011">
        <v>181</v>
      </c>
      <c r="U4011">
        <v>95.5</v>
      </c>
      <c r="V4011">
        <v>29.151</v>
      </c>
      <c r="W4011">
        <v>-1</v>
      </c>
      <c r="X4011">
        <v>1</v>
      </c>
      <c r="Y4011">
        <v>1</v>
      </c>
      <c r="Z4011">
        <f>IF(AND(MIN(data!D4011:'data'!K4011, data!M4011:'data'!Y4011)&gt;=0, IF(data!L4011&lt;0, FALSE, data!L4011&lt;=95),COUNTA(data!D4011:'data'!Y4011)=22), 1, 0)</f>
        <v>0</v>
      </c>
      <c r="AA4011">
        <f>IF(data!D4011=3, IF(COUNTIFS(data!A:A, data!A4011, data!G:G, "&lt;&gt;2")=0, 1, 0), 0)</f>
        <v>0</v>
      </c>
      <c r="AB4011">
        <f>IF(AND(data!G4011=2, COUNTIFS(data!A:A, data!A4011, data!G:G, 2) = data!D4011), 1, 0)</f>
        <v>1</v>
      </c>
      <c r="AC4011">
        <f>IF(AB4011=1, data!D4011, "0")</f>
        <v>1</v>
      </c>
    </row>
    <row r="4012" spans="1:29" x14ac:dyDescent="0.25">
      <c r="A4012" s="1">
        <v>418371</v>
      </c>
      <c r="B4012">
        <v>1</v>
      </c>
      <c r="C4012" s="1" t="s">
        <v>4033</v>
      </c>
      <c r="D4012">
        <v>2</v>
      </c>
      <c r="E4012">
        <v>1</v>
      </c>
      <c r="F4012">
        <v>10</v>
      </c>
      <c r="G4012">
        <v>2</v>
      </c>
      <c r="H4012">
        <v>37</v>
      </c>
      <c r="I4012">
        <v>4</v>
      </c>
      <c r="J4012">
        <v>1</v>
      </c>
      <c r="K4012">
        <v>7</v>
      </c>
      <c r="L4012">
        <v>5</v>
      </c>
      <c r="M4012">
        <v>2</v>
      </c>
      <c r="N4012">
        <v>4</v>
      </c>
      <c r="O4012">
        <v>1</v>
      </c>
      <c r="P4012">
        <v>1</v>
      </c>
      <c r="Q4012">
        <v>16.587</v>
      </c>
      <c r="R4012">
        <v>-1</v>
      </c>
      <c r="S4012">
        <v>0</v>
      </c>
      <c r="T4012">
        <v>153.80000000000001</v>
      </c>
      <c r="U4012">
        <v>57.6</v>
      </c>
      <c r="V4012">
        <v>24.350999999999999</v>
      </c>
      <c r="W4012">
        <v>0.75700000000000001</v>
      </c>
      <c r="X4012">
        <v>-8</v>
      </c>
      <c r="Y4012">
        <v>1</v>
      </c>
      <c r="Z4012">
        <f>IF(AND(MIN(data!D4012:'data'!K4012, data!M4012:'data'!Y4012)&gt;=0, IF(data!L4012&lt;0, FALSE, data!L4012&lt;=95),COUNTA(data!D4012:'data'!Y4012)=22), 1, 0)</f>
        <v>0</v>
      </c>
      <c r="AA4012">
        <f>IF(data!D4012=3, IF(COUNTIFS(data!A:A, data!A4012, data!G:G, "&lt;&gt;2")=0, 1, 0), 0)</f>
        <v>0</v>
      </c>
      <c r="AB4012">
        <f>IF(AND(data!G4012=2, COUNTIFS(data!A:A, data!A4012, data!G:G, 2) = data!D4012), 1, 0)</f>
        <v>1</v>
      </c>
      <c r="AC4012">
        <f>IF(AB4012=1, data!D4012, "0")</f>
        <v>2</v>
      </c>
    </row>
    <row r="4013" spans="1:29" x14ac:dyDescent="0.25">
      <c r="A4013" s="1">
        <v>418371</v>
      </c>
      <c r="B4013">
        <v>2</v>
      </c>
      <c r="C4013" s="1" t="s">
        <v>4034</v>
      </c>
      <c r="D4013">
        <v>2</v>
      </c>
      <c r="E4013">
        <v>1</v>
      </c>
      <c r="F4013">
        <v>10</v>
      </c>
      <c r="G4013">
        <v>2</v>
      </c>
      <c r="H4013">
        <v>6</v>
      </c>
      <c r="I4013">
        <v>-1</v>
      </c>
      <c r="J4013">
        <v>1</v>
      </c>
      <c r="K4013">
        <v>-1</v>
      </c>
      <c r="L4013">
        <v>5</v>
      </c>
      <c r="M4013">
        <v>2</v>
      </c>
      <c r="N4013">
        <v>-1</v>
      </c>
      <c r="O4013">
        <v>-1</v>
      </c>
      <c r="P4013">
        <v>-1</v>
      </c>
      <c r="Q4013">
        <v>-1</v>
      </c>
      <c r="R4013">
        <v>-1</v>
      </c>
      <c r="S4013">
        <v>-2</v>
      </c>
      <c r="T4013">
        <v>116.8</v>
      </c>
      <c r="U4013">
        <v>21.3</v>
      </c>
      <c r="V4013">
        <v>15.613</v>
      </c>
      <c r="W4013">
        <v>-1</v>
      </c>
      <c r="X4013">
        <v>-2</v>
      </c>
      <c r="Y4013">
        <v>-2</v>
      </c>
      <c r="Z4013">
        <f>IF(AND(MIN(data!D4013:'data'!K4013, data!M4013:'data'!Y4013)&gt;=0, IF(data!L4013&lt;0, FALSE, data!L4013&lt;=95),COUNTA(data!D4013:'data'!Y4013)=22), 1, 0)</f>
        <v>0</v>
      </c>
      <c r="AA4013">
        <f>IF(data!D4013=3, IF(COUNTIFS(data!A:A, data!A4013, data!G:G, "&lt;&gt;2")=0, 1, 0), 0)</f>
        <v>0</v>
      </c>
      <c r="AB4013">
        <f>IF(AND(data!G4013=2, COUNTIFS(data!A:A, data!A4013, data!G:G, 2) = data!D4013), 1, 0)</f>
        <v>1</v>
      </c>
      <c r="AC4013">
        <f>IF(AB4013=1, data!D4013, "0")</f>
        <v>2</v>
      </c>
    </row>
    <row r="4014" spans="1:29" x14ac:dyDescent="0.25">
      <c r="A4014" s="1">
        <v>419051</v>
      </c>
      <c r="B4014">
        <v>1</v>
      </c>
      <c r="C4014" s="1" t="s">
        <v>4035</v>
      </c>
      <c r="D4014">
        <v>6</v>
      </c>
      <c r="E4014">
        <v>2</v>
      </c>
      <c r="F4014">
        <v>14</v>
      </c>
      <c r="G4014">
        <v>2</v>
      </c>
      <c r="H4014">
        <v>22</v>
      </c>
      <c r="I4014">
        <v>1</v>
      </c>
      <c r="J4014">
        <v>1</v>
      </c>
      <c r="K4014">
        <v>3</v>
      </c>
      <c r="L4014">
        <v>-1</v>
      </c>
      <c r="M4014">
        <v>4</v>
      </c>
      <c r="N4014">
        <v>4</v>
      </c>
      <c r="O4014">
        <v>2</v>
      </c>
      <c r="P4014">
        <v>2</v>
      </c>
      <c r="Q4014">
        <v>0</v>
      </c>
      <c r="R4014">
        <v>3</v>
      </c>
      <c r="S4014">
        <v>-2</v>
      </c>
      <c r="T4014">
        <v>168.6</v>
      </c>
      <c r="U4014">
        <v>77.599999999999994</v>
      </c>
      <c r="V4014">
        <v>27.298999999999999</v>
      </c>
      <c r="W4014">
        <v>0.85099999999999998</v>
      </c>
      <c r="X4014">
        <v>-2</v>
      </c>
      <c r="Y4014">
        <v>-2</v>
      </c>
      <c r="Z4014">
        <f>IF(AND(MIN(data!D4014:'data'!K4014, data!M4014:'data'!Y4014)&gt;=0, IF(data!L4014&lt;0, FALSE, data!L4014&lt;=95),COUNTA(data!D4014:'data'!Y4014)=22), 1, 0)</f>
        <v>0</v>
      </c>
      <c r="AA4014">
        <f>IF(data!D4014=3, IF(COUNTIFS(data!A:A, data!A4014, data!G:G, "&lt;&gt;2")=0, 1, 0), 0)</f>
        <v>0</v>
      </c>
      <c r="AB4014">
        <f>IF(AND(data!G4014=2, COUNTIFS(data!A:A, data!A4014, data!G:G, 2) = data!D4014), 1, 0)</f>
        <v>0</v>
      </c>
      <c r="AC4014" t="str">
        <f>IF(AB4014=1, data!D4014, "0")</f>
        <v>0</v>
      </c>
    </row>
    <row r="4015" spans="1:29" x14ac:dyDescent="0.25">
      <c r="A4015" s="1">
        <v>419051</v>
      </c>
      <c r="B4015">
        <v>2</v>
      </c>
      <c r="C4015" s="1" t="s">
        <v>4036</v>
      </c>
      <c r="D4015">
        <v>6</v>
      </c>
      <c r="E4015">
        <v>2</v>
      </c>
      <c r="F4015">
        <v>14</v>
      </c>
      <c r="G4015">
        <v>1</v>
      </c>
      <c r="H4015">
        <v>21</v>
      </c>
      <c r="I4015">
        <v>1</v>
      </c>
      <c r="J4015">
        <v>1</v>
      </c>
      <c r="K4015">
        <v>3</v>
      </c>
      <c r="L4015">
        <v>-1</v>
      </c>
      <c r="M4015">
        <v>3</v>
      </c>
      <c r="N4015">
        <v>1</v>
      </c>
      <c r="O4015">
        <v>5</v>
      </c>
      <c r="P4015">
        <v>1</v>
      </c>
      <c r="Q4015">
        <v>14.67</v>
      </c>
      <c r="R4015">
        <v>0</v>
      </c>
      <c r="S4015">
        <v>-2</v>
      </c>
      <c r="T4015">
        <v>174.2</v>
      </c>
      <c r="U4015">
        <v>88.5</v>
      </c>
      <c r="V4015">
        <v>29.164000000000001</v>
      </c>
      <c r="W4015">
        <v>0.83499999999999996</v>
      </c>
      <c r="X4015">
        <v>-2</v>
      </c>
      <c r="Y4015">
        <v>-2</v>
      </c>
      <c r="Z4015">
        <f>IF(AND(MIN(data!D4015:'data'!K4015, data!M4015:'data'!Y4015)&gt;=0, IF(data!L4015&lt;0, FALSE, data!L4015&lt;=95),COUNTA(data!D4015:'data'!Y4015)=22), 1, 0)</f>
        <v>0</v>
      </c>
      <c r="AA4015">
        <f>IF(data!D4015=3, IF(COUNTIFS(data!A:A, data!A4015, data!G:G, "&lt;&gt;2")=0, 1, 0), 0)</f>
        <v>0</v>
      </c>
      <c r="AB4015">
        <f>IF(AND(data!G4015=2, COUNTIFS(data!A:A, data!A4015, data!G:G, 2) = data!D4015), 1, 0)</f>
        <v>0</v>
      </c>
      <c r="AC4015" t="str">
        <f>IF(AB4015=1, data!D4015, "0")</f>
        <v>0</v>
      </c>
    </row>
    <row r="4016" spans="1:29" x14ac:dyDescent="0.25">
      <c r="A4016" s="1">
        <v>419051</v>
      </c>
      <c r="B4016">
        <v>3</v>
      </c>
      <c r="C4016" s="1" t="s">
        <v>4037</v>
      </c>
      <c r="D4016">
        <v>6</v>
      </c>
      <c r="E4016">
        <v>2</v>
      </c>
      <c r="F4016">
        <v>14</v>
      </c>
      <c r="G4016">
        <v>1</v>
      </c>
      <c r="H4016">
        <v>20</v>
      </c>
      <c r="I4016">
        <v>1</v>
      </c>
      <c r="J4016">
        <v>1</v>
      </c>
      <c r="K4016">
        <v>3</v>
      </c>
      <c r="L4016">
        <v>-1</v>
      </c>
      <c r="M4016">
        <v>3</v>
      </c>
      <c r="N4016">
        <v>4</v>
      </c>
      <c r="O4016">
        <v>3</v>
      </c>
      <c r="P4016">
        <v>1</v>
      </c>
      <c r="Q4016">
        <v>33.979999999999997</v>
      </c>
      <c r="R4016">
        <v>0</v>
      </c>
      <c r="S4016">
        <v>-2</v>
      </c>
      <c r="T4016">
        <v>174.3</v>
      </c>
      <c r="U4016">
        <v>62.9</v>
      </c>
      <c r="V4016">
        <v>20.704000000000001</v>
      </c>
      <c r="W4016">
        <v>0.83399999999999996</v>
      </c>
      <c r="X4016">
        <v>-2</v>
      </c>
      <c r="Y4016">
        <v>-2</v>
      </c>
      <c r="Z4016">
        <f>IF(AND(MIN(data!D4016:'data'!K4016, data!M4016:'data'!Y4016)&gt;=0, IF(data!L4016&lt;0, FALSE, data!L4016&lt;=95),COUNTA(data!D4016:'data'!Y4016)=22), 1, 0)</f>
        <v>0</v>
      </c>
      <c r="AA4016">
        <f>IF(data!D4016=3, IF(COUNTIFS(data!A:A, data!A4016, data!G:G, "&lt;&gt;2")=0, 1, 0), 0)</f>
        <v>0</v>
      </c>
      <c r="AB4016">
        <f>IF(AND(data!G4016=2, COUNTIFS(data!A:A, data!A4016, data!G:G, 2) = data!D4016), 1, 0)</f>
        <v>0</v>
      </c>
      <c r="AC4016" t="str">
        <f>IF(AB4016=1, data!D4016, "0")</f>
        <v>0</v>
      </c>
    </row>
    <row r="4017" spans="1:29" x14ac:dyDescent="0.25">
      <c r="A4017" s="1">
        <v>419051</v>
      </c>
      <c r="B4017">
        <v>4</v>
      </c>
      <c r="C4017" s="1" t="s">
        <v>4038</v>
      </c>
      <c r="D4017">
        <v>6</v>
      </c>
      <c r="E4017">
        <v>2</v>
      </c>
      <c r="F4017">
        <v>14</v>
      </c>
      <c r="G4017">
        <v>1</v>
      </c>
      <c r="H4017">
        <v>23</v>
      </c>
      <c r="I4017">
        <v>1</v>
      </c>
      <c r="J4017">
        <v>1</v>
      </c>
      <c r="K4017">
        <v>1</v>
      </c>
      <c r="L4017">
        <v>-1</v>
      </c>
      <c r="M4017">
        <v>1</v>
      </c>
      <c r="N4017">
        <v>1</v>
      </c>
      <c r="O4017">
        <v>5</v>
      </c>
      <c r="P4017">
        <v>1</v>
      </c>
      <c r="Q4017">
        <v>78</v>
      </c>
      <c r="R4017">
        <v>1</v>
      </c>
      <c r="S4017">
        <v>-2</v>
      </c>
      <c r="T4017">
        <v>187.4</v>
      </c>
      <c r="U4017">
        <v>80.3</v>
      </c>
      <c r="V4017">
        <v>22.864999999999998</v>
      </c>
      <c r="W4017">
        <v>-1</v>
      </c>
      <c r="X4017">
        <v>-2</v>
      </c>
      <c r="Y4017">
        <v>-2</v>
      </c>
      <c r="Z4017">
        <f>IF(AND(MIN(data!D4017:'data'!K4017, data!M4017:'data'!Y4017)&gt;=0, IF(data!L4017&lt;0, FALSE, data!L4017&lt;=95),COUNTA(data!D4017:'data'!Y4017)=22), 1, 0)</f>
        <v>0</v>
      </c>
      <c r="AA4017">
        <f>IF(data!D4017=3, IF(COUNTIFS(data!A:A, data!A4017, data!G:G, "&lt;&gt;2")=0, 1, 0), 0)</f>
        <v>0</v>
      </c>
      <c r="AB4017">
        <f>IF(AND(data!G4017=2, COUNTIFS(data!A:A, data!A4017, data!G:G, 2) = data!D4017), 1, 0)</f>
        <v>0</v>
      </c>
      <c r="AC4017" t="str">
        <f>IF(AB4017=1, data!D4017, "0")</f>
        <v>0</v>
      </c>
    </row>
    <row r="4018" spans="1:29" x14ac:dyDescent="0.25">
      <c r="A4018" s="1">
        <v>419051</v>
      </c>
      <c r="B4018">
        <v>5</v>
      </c>
      <c r="C4018" s="1" t="s">
        <v>4039</v>
      </c>
      <c r="D4018">
        <v>6</v>
      </c>
      <c r="E4018">
        <v>2</v>
      </c>
      <c r="F4018">
        <v>14</v>
      </c>
      <c r="G4018">
        <v>2</v>
      </c>
      <c r="H4018">
        <v>20</v>
      </c>
      <c r="I4018">
        <v>1</v>
      </c>
      <c r="J4018">
        <v>1</v>
      </c>
      <c r="K4018">
        <v>3</v>
      </c>
      <c r="L4018">
        <v>-1</v>
      </c>
      <c r="M4018">
        <v>3</v>
      </c>
      <c r="N4018">
        <v>3</v>
      </c>
      <c r="O4018">
        <v>5</v>
      </c>
      <c r="P4018">
        <v>1</v>
      </c>
      <c r="Q4018">
        <v>43.24</v>
      </c>
      <c r="R4018">
        <v>4</v>
      </c>
      <c r="S4018">
        <v>-2</v>
      </c>
      <c r="T4018">
        <v>160.9</v>
      </c>
      <c r="U4018">
        <v>57</v>
      </c>
      <c r="V4018">
        <v>22.016999999999999</v>
      </c>
      <c r="W4018">
        <v>-1</v>
      </c>
      <c r="X4018">
        <v>-2</v>
      </c>
      <c r="Y4018">
        <v>-2</v>
      </c>
      <c r="Z4018">
        <f>IF(AND(MIN(data!D4018:'data'!K4018, data!M4018:'data'!Y4018)&gt;=0, IF(data!L4018&lt;0, FALSE, data!L4018&lt;=95),COUNTA(data!D4018:'data'!Y4018)=22), 1, 0)</f>
        <v>0</v>
      </c>
      <c r="AA4018">
        <f>IF(data!D4018=3, IF(COUNTIFS(data!A:A, data!A4018, data!G:G, "&lt;&gt;2")=0, 1, 0), 0)</f>
        <v>0</v>
      </c>
      <c r="AB4018">
        <f>IF(AND(data!G4018=2, COUNTIFS(data!A:A, data!A4018, data!G:G, 2) = data!D4018), 1, 0)</f>
        <v>0</v>
      </c>
      <c r="AC4018" t="str">
        <f>IF(AB4018=1, data!D4018, "0")</f>
        <v>0</v>
      </c>
    </row>
    <row r="4019" spans="1:29" x14ac:dyDescent="0.25">
      <c r="A4019" s="1">
        <v>419051</v>
      </c>
      <c r="B4019">
        <v>6</v>
      </c>
      <c r="C4019" s="1" t="s">
        <v>4040</v>
      </c>
      <c r="D4019">
        <v>6</v>
      </c>
      <c r="E4019">
        <v>2</v>
      </c>
      <c r="F4019">
        <v>14</v>
      </c>
      <c r="G4019">
        <v>2</v>
      </c>
      <c r="H4019">
        <v>21</v>
      </c>
      <c r="I4019">
        <v>1</v>
      </c>
      <c r="J4019">
        <v>1</v>
      </c>
      <c r="K4019">
        <v>3</v>
      </c>
      <c r="L4019">
        <v>-1</v>
      </c>
      <c r="M4019">
        <v>1</v>
      </c>
      <c r="N4019">
        <v>4</v>
      </c>
      <c r="O4019">
        <v>3</v>
      </c>
      <c r="P4019">
        <v>1</v>
      </c>
      <c r="Q4019">
        <v>6</v>
      </c>
      <c r="R4019">
        <v>0</v>
      </c>
      <c r="S4019">
        <v>-2</v>
      </c>
      <c r="T4019">
        <v>162.1</v>
      </c>
      <c r="U4019">
        <v>57.9</v>
      </c>
      <c r="V4019">
        <v>22.035</v>
      </c>
      <c r="W4019">
        <v>0.79500000000000004</v>
      </c>
      <c r="X4019">
        <v>-2</v>
      </c>
      <c r="Y4019">
        <v>-2</v>
      </c>
      <c r="Z4019">
        <f>IF(AND(MIN(data!D4019:'data'!K4019, data!M4019:'data'!Y4019)&gt;=0, IF(data!L4019&lt;0, FALSE, data!L4019&lt;=95),COUNTA(data!D4019:'data'!Y4019)=22), 1, 0)</f>
        <v>0</v>
      </c>
      <c r="AA4019">
        <f>IF(data!D4019=3, IF(COUNTIFS(data!A:A, data!A4019, data!G:G, "&lt;&gt;2")=0, 1, 0), 0)</f>
        <v>0</v>
      </c>
      <c r="AB4019">
        <f>IF(AND(data!G4019=2, COUNTIFS(data!A:A, data!A4019, data!G:G, 2) = data!D4019), 1, 0)</f>
        <v>0</v>
      </c>
      <c r="AC4019" t="str">
        <f>IF(AB4019=1, data!D4019, "0")</f>
        <v>0</v>
      </c>
    </row>
    <row r="4020" spans="1:29" x14ac:dyDescent="0.25">
      <c r="A4020" s="1">
        <v>419151</v>
      </c>
      <c r="B4020">
        <v>1</v>
      </c>
      <c r="C4020" s="1" t="s">
        <v>4041</v>
      </c>
      <c r="D4020">
        <v>4</v>
      </c>
      <c r="E4020">
        <v>2</v>
      </c>
      <c r="F4020">
        <v>14</v>
      </c>
      <c r="G4020">
        <v>1</v>
      </c>
      <c r="H4020">
        <v>34</v>
      </c>
      <c r="I4020">
        <v>2</v>
      </c>
      <c r="J4020">
        <v>1</v>
      </c>
      <c r="K4020">
        <v>1</v>
      </c>
      <c r="L4020">
        <v>23</v>
      </c>
      <c r="M4020">
        <v>1</v>
      </c>
      <c r="N4020">
        <v>2</v>
      </c>
      <c r="O4020">
        <v>5</v>
      </c>
      <c r="P4020">
        <v>1</v>
      </c>
      <c r="Q4020">
        <v>17.46</v>
      </c>
      <c r="R4020">
        <v>-1</v>
      </c>
      <c r="S4020">
        <v>7</v>
      </c>
      <c r="T4020">
        <v>172.4</v>
      </c>
      <c r="U4020">
        <v>83</v>
      </c>
      <c r="V4020">
        <v>27.925999999999998</v>
      </c>
      <c r="W4020">
        <v>0.96299999999999997</v>
      </c>
      <c r="X4020">
        <v>1</v>
      </c>
      <c r="Y4020">
        <v>3</v>
      </c>
      <c r="Z4020">
        <f>IF(AND(MIN(data!D4020:'data'!K4020, data!M4020:'data'!Y4020)&gt;=0, IF(data!L4020&lt;0, FALSE, data!L4020&lt;=95),COUNTA(data!D4020:'data'!Y4020)=22), 1, 0)</f>
        <v>0</v>
      </c>
      <c r="AA4020">
        <f>IF(data!D4020=3, IF(COUNTIFS(data!A:A, data!A4020, data!G:G, "&lt;&gt;2")=0, 1, 0), 0)</f>
        <v>0</v>
      </c>
      <c r="AB4020">
        <f>IF(AND(data!G4020=2, COUNTIFS(data!A:A, data!A4020, data!G:G, 2) = data!D4020), 1, 0)</f>
        <v>0</v>
      </c>
      <c r="AC4020" t="str">
        <f>IF(AB4020=1, data!D4020, "0")</f>
        <v>0</v>
      </c>
    </row>
    <row r="4021" spans="1:29" x14ac:dyDescent="0.25">
      <c r="A4021" s="1">
        <v>419151</v>
      </c>
      <c r="B4021">
        <v>2</v>
      </c>
      <c r="C4021" s="1" t="s">
        <v>4042</v>
      </c>
      <c r="D4021">
        <v>4</v>
      </c>
      <c r="E4021">
        <v>2</v>
      </c>
      <c r="F4021">
        <v>14</v>
      </c>
      <c r="G4021">
        <v>2</v>
      </c>
      <c r="H4021">
        <v>33</v>
      </c>
      <c r="I4021">
        <v>2</v>
      </c>
      <c r="J4021">
        <v>1</v>
      </c>
      <c r="K4021">
        <v>4</v>
      </c>
      <c r="L4021">
        <v>23</v>
      </c>
      <c r="M4021">
        <v>3</v>
      </c>
      <c r="N4021">
        <v>1</v>
      </c>
      <c r="O4021">
        <v>5</v>
      </c>
      <c r="P4021">
        <v>1</v>
      </c>
      <c r="Q4021">
        <v>42.98</v>
      </c>
      <c r="R4021">
        <v>-1</v>
      </c>
      <c r="S4021">
        <v>5</v>
      </c>
      <c r="T4021">
        <v>169.6</v>
      </c>
      <c r="U4021">
        <v>70.2</v>
      </c>
      <c r="V4021">
        <v>24.405000000000001</v>
      </c>
      <c r="W4021">
        <v>0.71599999999999997</v>
      </c>
      <c r="X4021">
        <v>2</v>
      </c>
      <c r="Y4021">
        <v>3</v>
      </c>
      <c r="Z4021">
        <f>IF(AND(MIN(data!D4021:'data'!K4021, data!M4021:'data'!Y4021)&gt;=0, IF(data!L4021&lt;0, FALSE, data!L4021&lt;=95),COUNTA(data!D4021:'data'!Y4021)=22), 1, 0)</f>
        <v>0</v>
      </c>
      <c r="AA4021">
        <f>IF(data!D4021=3, IF(COUNTIFS(data!A:A, data!A4021, data!G:G, "&lt;&gt;2")=0, 1, 0), 0)</f>
        <v>0</v>
      </c>
      <c r="AB4021">
        <f>IF(AND(data!G4021=2, COUNTIFS(data!A:A, data!A4021, data!G:G, 2) = data!D4021), 1, 0)</f>
        <v>0</v>
      </c>
      <c r="AC4021" t="str">
        <f>IF(AB4021=1, data!D4021, "0")</f>
        <v>0</v>
      </c>
    </row>
    <row r="4022" spans="1:29" x14ac:dyDescent="0.25">
      <c r="A4022" s="1">
        <v>419151</v>
      </c>
      <c r="B4022">
        <v>3</v>
      </c>
      <c r="C4022" s="1" t="s">
        <v>4043</v>
      </c>
      <c r="D4022">
        <v>4</v>
      </c>
      <c r="E4022">
        <v>2</v>
      </c>
      <c r="F4022">
        <v>14</v>
      </c>
      <c r="G4022">
        <v>1</v>
      </c>
      <c r="H4022">
        <v>4</v>
      </c>
      <c r="I4022">
        <v>-1</v>
      </c>
      <c r="J4022">
        <v>1</v>
      </c>
      <c r="K4022">
        <v>-1</v>
      </c>
      <c r="L4022">
        <v>23</v>
      </c>
      <c r="M4022">
        <v>1</v>
      </c>
      <c r="N4022">
        <v>-1</v>
      </c>
      <c r="O4022">
        <v>-1</v>
      </c>
      <c r="P4022">
        <v>-1</v>
      </c>
      <c r="Q4022">
        <v>-1</v>
      </c>
      <c r="R4022">
        <v>-1</v>
      </c>
      <c r="S4022">
        <v>-2</v>
      </c>
      <c r="T4022">
        <v>112.8</v>
      </c>
      <c r="U4022">
        <v>16.600000000000001</v>
      </c>
      <c r="V4022">
        <v>13.045999999999999</v>
      </c>
      <c r="W4022">
        <v>-1</v>
      </c>
      <c r="X4022">
        <v>-2</v>
      </c>
      <c r="Y4022">
        <v>-2</v>
      </c>
      <c r="Z4022">
        <f>IF(AND(MIN(data!D4022:'data'!K4022, data!M4022:'data'!Y4022)&gt;=0, IF(data!L4022&lt;0, FALSE, data!L4022&lt;=95),COUNTA(data!D4022:'data'!Y4022)=22), 1, 0)</f>
        <v>0</v>
      </c>
      <c r="AA4022">
        <f>IF(data!D4022=3, IF(COUNTIFS(data!A:A, data!A4022, data!G:G, "&lt;&gt;2")=0, 1, 0), 0)</f>
        <v>0</v>
      </c>
      <c r="AB4022">
        <f>IF(AND(data!G4022=2, COUNTIFS(data!A:A, data!A4022, data!G:G, 2) = data!D4022), 1, 0)</f>
        <v>0</v>
      </c>
      <c r="AC4022" t="str">
        <f>IF(AB4022=1, data!D4022, "0")</f>
        <v>0</v>
      </c>
    </row>
    <row r="4023" spans="1:29" x14ac:dyDescent="0.25">
      <c r="A4023" s="1">
        <v>419151</v>
      </c>
      <c r="B4023">
        <v>4</v>
      </c>
      <c r="C4023" s="1" t="s">
        <v>4044</v>
      </c>
      <c r="D4023">
        <v>4</v>
      </c>
      <c r="E4023">
        <v>2</v>
      </c>
      <c r="F4023">
        <v>14</v>
      </c>
      <c r="G4023">
        <v>2</v>
      </c>
      <c r="H4023">
        <v>3</v>
      </c>
      <c r="I4023">
        <v>-1</v>
      </c>
      <c r="J4023">
        <v>1</v>
      </c>
      <c r="K4023">
        <v>-1</v>
      </c>
      <c r="L4023">
        <v>23</v>
      </c>
      <c r="M4023">
        <v>1</v>
      </c>
      <c r="N4023">
        <v>-1</v>
      </c>
      <c r="O4023">
        <v>-1</v>
      </c>
      <c r="P4023">
        <v>-1</v>
      </c>
      <c r="Q4023">
        <v>-1</v>
      </c>
      <c r="R4023">
        <v>-1</v>
      </c>
      <c r="S4023">
        <v>-2</v>
      </c>
      <c r="T4023">
        <v>-1</v>
      </c>
      <c r="U4023">
        <v>-1</v>
      </c>
      <c r="V4023">
        <v>-1</v>
      </c>
      <c r="W4023">
        <v>-1</v>
      </c>
      <c r="X4023">
        <v>-2</v>
      </c>
      <c r="Y4023">
        <v>-2</v>
      </c>
      <c r="Z4023">
        <f>IF(AND(MIN(data!D4023:'data'!K4023, data!M4023:'data'!Y4023)&gt;=0, IF(data!L4023&lt;0, FALSE, data!L4023&lt;=95),COUNTA(data!D4023:'data'!Y4023)=22), 1, 0)</f>
        <v>0</v>
      </c>
      <c r="AA4023">
        <f>IF(data!D4023=3, IF(COUNTIFS(data!A:A, data!A4023, data!G:G, "&lt;&gt;2")=0, 1, 0), 0)</f>
        <v>0</v>
      </c>
      <c r="AB4023">
        <f>IF(AND(data!G4023=2, COUNTIFS(data!A:A, data!A4023, data!G:G, 2) = data!D4023), 1, 0)</f>
        <v>0</v>
      </c>
      <c r="AC4023" t="str">
        <f>IF(AB4023=1, data!D4023, "0")</f>
        <v>0</v>
      </c>
    </row>
    <row r="4024" spans="1:29" x14ac:dyDescent="0.25">
      <c r="A4024" s="1">
        <v>419181</v>
      </c>
      <c r="B4024">
        <v>1</v>
      </c>
      <c r="C4024" s="1" t="s">
        <v>4045</v>
      </c>
      <c r="D4024">
        <v>2</v>
      </c>
      <c r="E4024">
        <v>2</v>
      </c>
      <c r="F4024">
        <v>14</v>
      </c>
      <c r="G4024">
        <v>1</v>
      </c>
      <c r="H4024">
        <v>45</v>
      </c>
      <c r="I4024">
        <v>6</v>
      </c>
      <c r="J4024">
        <v>1</v>
      </c>
      <c r="K4024">
        <v>3</v>
      </c>
      <c r="L4024">
        <v>97</v>
      </c>
      <c r="M4024">
        <v>1</v>
      </c>
      <c r="N4024">
        <v>1</v>
      </c>
      <c r="O4024">
        <v>5</v>
      </c>
      <c r="P4024">
        <v>1</v>
      </c>
      <c r="Q4024">
        <v>14.279</v>
      </c>
      <c r="R4024">
        <v>-1</v>
      </c>
      <c r="S4024">
        <v>9</v>
      </c>
      <c r="T4024">
        <v>185.4</v>
      </c>
      <c r="U4024">
        <v>105.2</v>
      </c>
      <c r="V4024">
        <v>30.605</v>
      </c>
      <c r="W4024">
        <v>1</v>
      </c>
      <c r="X4024">
        <v>2</v>
      </c>
      <c r="Y4024">
        <v>1</v>
      </c>
      <c r="Z4024">
        <f>IF(AND(MIN(data!D4024:'data'!K4024, data!M4024:'data'!Y4024)&gt;=0, IF(data!L4024&lt;0, FALSE, data!L4024&lt;=95),COUNTA(data!D4024:'data'!Y4024)=22), 1, 0)</f>
        <v>0</v>
      </c>
      <c r="AA4024">
        <f>IF(data!D4024=3, IF(COUNTIFS(data!A:A, data!A4024, data!G:G, "&lt;&gt;2")=0, 1, 0), 0)</f>
        <v>0</v>
      </c>
      <c r="AB4024">
        <f>IF(AND(data!G4024=2, COUNTIFS(data!A:A, data!A4024, data!G:G, 2) = data!D4024), 1, 0)</f>
        <v>0</v>
      </c>
      <c r="AC4024" t="str">
        <f>IF(AB4024=1, data!D4024, "0")</f>
        <v>0</v>
      </c>
    </row>
    <row r="4025" spans="1:29" x14ac:dyDescent="0.25">
      <c r="A4025" s="1">
        <v>419181</v>
      </c>
      <c r="B4025">
        <v>2</v>
      </c>
      <c r="C4025" s="1" t="s">
        <v>4046</v>
      </c>
      <c r="D4025">
        <v>2</v>
      </c>
      <c r="E4025">
        <v>2</v>
      </c>
      <c r="F4025">
        <v>14</v>
      </c>
      <c r="G4025">
        <v>2</v>
      </c>
      <c r="H4025">
        <v>44</v>
      </c>
      <c r="I4025">
        <v>6</v>
      </c>
      <c r="J4025">
        <v>1</v>
      </c>
      <c r="K4025">
        <v>7</v>
      </c>
      <c r="L4025">
        <v>97</v>
      </c>
      <c r="M4025">
        <v>1</v>
      </c>
      <c r="N4025">
        <v>4</v>
      </c>
      <c r="O4025">
        <v>2</v>
      </c>
      <c r="P4025">
        <v>1</v>
      </c>
      <c r="Q4025">
        <v>13.529</v>
      </c>
      <c r="R4025">
        <v>-1</v>
      </c>
      <c r="S4025">
        <v>0</v>
      </c>
      <c r="T4025">
        <v>166.7</v>
      </c>
      <c r="U4025">
        <v>73.400000000000006</v>
      </c>
      <c r="V4025">
        <v>26.413</v>
      </c>
      <c r="W4025">
        <v>0.80400000000000005</v>
      </c>
      <c r="X4025">
        <v>2</v>
      </c>
      <c r="Y4025">
        <v>1</v>
      </c>
      <c r="Z4025">
        <f>IF(AND(MIN(data!D4025:'data'!K4025, data!M4025:'data'!Y4025)&gt;=0, IF(data!L4025&lt;0, FALSE, data!L4025&lt;=95),COUNTA(data!D4025:'data'!Y4025)=22), 1, 0)</f>
        <v>0</v>
      </c>
      <c r="AA4025">
        <f>IF(data!D4025=3, IF(COUNTIFS(data!A:A, data!A4025, data!G:G, "&lt;&gt;2")=0, 1, 0), 0)</f>
        <v>0</v>
      </c>
      <c r="AB4025">
        <f>IF(AND(data!G4025=2, COUNTIFS(data!A:A, data!A4025, data!G:G, 2) = data!D4025), 1, 0)</f>
        <v>0</v>
      </c>
      <c r="AC4025" t="str">
        <f>IF(AB4025=1, data!D4025, "0")</f>
        <v>0</v>
      </c>
    </row>
    <row r="4026" spans="1:29" x14ac:dyDescent="0.25">
      <c r="A4026" s="1">
        <v>419201</v>
      </c>
      <c r="B4026">
        <v>1</v>
      </c>
      <c r="C4026" s="1" t="s">
        <v>4047</v>
      </c>
      <c r="D4026">
        <v>3</v>
      </c>
      <c r="E4026">
        <v>2</v>
      </c>
      <c r="F4026">
        <v>14</v>
      </c>
      <c r="G4026">
        <v>1</v>
      </c>
      <c r="H4026">
        <v>35</v>
      </c>
      <c r="I4026">
        <v>2</v>
      </c>
      <c r="J4026">
        <v>1</v>
      </c>
      <c r="K4026">
        <v>1</v>
      </c>
      <c r="L4026">
        <v>97</v>
      </c>
      <c r="M4026">
        <v>2</v>
      </c>
      <c r="N4026">
        <v>2</v>
      </c>
      <c r="O4026">
        <v>5</v>
      </c>
      <c r="P4026">
        <v>1</v>
      </c>
      <c r="Q4026">
        <v>60.48</v>
      </c>
      <c r="R4026">
        <v>-1</v>
      </c>
      <c r="S4026">
        <v>-2</v>
      </c>
      <c r="T4026">
        <v>185.2</v>
      </c>
      <c r="U4026">
        <v>94.6</v>
      </c>
      <c r="V4026">
        <v>27.581</v>
      </c>
      <c r="W4026">
        <v>1.026</v>
      </c>
      <c r="X4026">
        <v>-2</v>
      </c>
      <c r="Y4026">
        <v>-2</v>
      </c>
      <c r="Z4026">
        <f>IF(AND(MIN(data!D4026:'data'!K4026, data!M4026:'data'!Y4026)&gt;=0, IF(data!L4026&lt;0, FALSE, data!L4026&lt;=95),COUNTA(data!D4026:'data'!Y4026)=22), 1, 0)</f>
        <v>0</v>
      </c>
      <c r="AA4026">
        <f>IF(data!D4026=3, IF(COUNTIFS(data!A:A, data!A4026, data!G:G, "&lt;&gt;2")=0, 1, 0), 0)</f>
        <v>0</v>
      </c>
      <c r="AB4026">
        <f>IF(AND(data!G4026=2, COUNTIFS(data!A:A, data!A4026, data!G:G, 2) = data!D4026), 1, 0)</f>
        <v>0</v>
      </c>
      <c r="AC4026" t="str">
        <f>IF(AB4026=1, data!D4026, "0")</f>
        <v>0</v>
      </c>
    </row>
    <row r="4027" spans="1:29" x14ac:dyDescent="0.25">
      <c r="A4027" s="1">
        <v>419201</v>
      </c>
      <c r="B4027">
        <v>2</v>
      </c>
      <c r="C4027" s="1" t="s">
        <v>4048</v>
      </c>
      <c r="D4027">
        <v>3</v>
      </c>
      <c r="E4027">
        <v>2</v>
      </c>
      <c r="F4027">
        <v>14</v>
      </c>
      <c r="G4027">
        <v>2</v>
      </c>
      <c r="H4027">
        <v>31</v>
      </c>
      <c r="I4027">
        <v>2</v>
      </c>
      <c r="J4027">
        <v>1</v>
      </c>
      <c r="K4027">
        <v>1</v>
      </c>
      <c r="L4027">
        <v>97</v>
      </c>
      <c r="M4027">
        <v>2</v>
      </c>
      <c r="N4027">
        <v>2</v>
      </c>
      <c r="O4027">
        <v>5</v>
      </c>
      <c r="P4027">
        <v>2</v>
      </c>
      <c r="Q4027">
        <v>2.9000000000000001E-2</v>
      </c>
      <c r="R4027">
        <v>-1</v>
      </c>
      <c r="S4027">
        <v>-2</v>
      </c>
      <c r="T4027">
        <v>160.69999999999999</v>
      </c>
      <c r="U4027">
        <v>-1</v>
      </c>
      <c r="V4027">
        <v>-1</v>
      </c>
      <c r="W4027">
        <v>-1</v>
      </c>
      <c r="X4027">
        <v>-2</v>
      </c>
      <c r="Y4027">
        <v>-2</v>
      </c>
      <c r="Z4027">
        <f>IF(AND(MIN(data!D4027:'data'!K4027, data!M4027:'data'!Y4027)&gt;=0, IF(data!L4027&lt;0, FALSE, data!L4027&lt;=95),COUNTA(data!D4027:'data'!Y4027)=22), 1, 0)</f>
        <v>0</v>
      </c>
      <c r="AA4027">
        <f>IF(data!D4027=3, IF(COUNTIFS(data!A:A, data!A4027, data!G:G, "&lt;&gt;2")=0, 1, 0), 0)</f>
        <v>0</v>
      </c>
      <c r="AB4027">
        <f>IF(AND(data!G4027=2, COUNTIFS(data!A:A, data!A4027, data!G:G, 2) = data!D4027), 1, 0)</f>
        <v>0</v>
      </c>
      <c r="AC4027" t="str">
        <f>IF(AB4027=1, data!D4027, "0")</f>
        <v>0</v>
      </c>
    </row>
    <row r="4028" spans="1:29" x14ac:dyDescent="0.25">
      <c r="A4028" s="1">
        <v>419201</v>
      </c>
      <c r="B4028">
        <v>3</v>
      </c>
      <c r="C4028" s="1" t="s">
        <v>4049</v>
      </c>
      <c r="D4028">
        <v>3</v>
      </c>
      <c r="E4028">
        <v>2</v>
      </c>
      <c r="F4028">
        <v>14</v>
      </c>
      <c r="G4028">
        <v>1</v>
      </c>
      <c r="H4028">
        <v>2</v>
      </c>
      <c r="I4028">
        <v>-1</v>
      </c>
      <c r="J4028">
        <v>1</v>
      </c>
      <c r="K4028">
        <v>-1</v>
      </c>
      <c r="L4028">
        <v>97</v>
      </c>
      <c r="M4028">
        <v>2</v>
      </c>
      <c r="N4028">
        <v>-1</v>
      </c>
      <c r="O4028">
        <v>-1</v>
      </c>
      <c r="P4028">
        <v>-1</v>
      </c>
      <c r="Q4028">
        <v>-1</v>
      </c>
      <c r="R4028">
        <v>-1</v>
      </c>
      <c r="S4028">
        <v>-2</v>
      </c>
      <c r="T4028">
        <v>-1</v>
      </c>
      <c r="U4028">
        <v>-1</v>
      </c>
      <c r="V4028">
        <v>-1</v>
      </c>
      <c r="W4028">
        <v>-1</v>
      </c>
      <c r="X4028">
        <v>-2</v>
      </c>
      <c r="Y4028">
        <v>-2</v>
      </c>
      <c r="Z4028">
        <f>IF(AND(MIN(data!D4028:'data'!K4028, data!M4028:'data'!Y4028)&gt;=0, IF(data!L4028&lt;0, FALSE, data!L4028&lt;=95),COUNTA(data!D4028:'data'!Y4028)=22), 1, 0)</f>
        <v>0</v>
      </c>
      <c r="AA4028">
        <f>IF(data!D4028=3, IF(COUNTIFS(data!A:A, data!A4028, data!G:G, "&lt;&gt;2")=0, 1, 0), 0)</f>
        <v>0</v>
      </c>
      <c r="AB4028">
        <f>IF(AND(data!G4028=2, COUNTIFS(data!A:A, data!A4028, data!G:G, 2) = data!D4028), 1, 0)</f>
        <v>0</v>
      </c>
      <c r="AC4028" t="str">
        <f>IF(AB4028=1, data!D4028, "0")</f>
        <v>0</v>
      </c>
    </row>
    <row r="4029" spans="1:29" x14ac:dyDescent="0.25">
      <c r="A4029" s="1">
        <v>419251</v>
      </c>
      <c r="B4029">
        <v>1</v>
      </c>
      <c r="C4029" s="1" t="s">
        <v>4050</v>
      </c>
      <c r="D4029">
        <v>1</v>
      </c>
      <c r="E4029">
        <v>2</v>
      </c>
      <c r="F4029">
        <v>14</v>
      </c>
      <c r="G4029">
        <v>1</v>
      </c>
      <c r="H4029">
        <v>55</v>
      </c>
      <c r="I4029">
        <v>1</v>
      </c>
      <c r="J4029">
        <v>1</v>
      </c>
      <c r="K4029">
        <v>1</v>
      </c>
      <c r="L4029">
        <v>14</v>
      </c>
      <c r="M4029">
        <v>2</v>
      </c>
      <c r="N4029">
        <v>3</v>
      </c>
      <c r="O4029">
        <v>5</v>
      </c>
      <c r="P4029">
        <v>1</v>
      </c>
      <c r="Q4029">
        <v>57.5</v>
      </c>
      <c r="R4029">
        <v>-1</v>
      </c>
      <c r="S4029">
        <v>0</v>
      </c>
      <c r="T4029">
        <v>164.9</v>
      </c>
      <c r="U4029">
        <v>80.8</v>
      </c>
      <c r="V4029">
        <v>29.715</v>
      </c>
      <c r="W4029">
        <v>1.03</v>
      </c>
      <c r="X4029">
        <v>2</v>
      </c>
      <c r="Y4029">
        <v>1</v>
      </c>
      <c r="Z4029">
        <f>IF(AND(MIN(data!D4029:'data'!K4029, data!M4029:'data'!Y4029)&gt;=0, IF(data!L4029&lt;0, FALSE, data!L4029&lt;=95),COUNTA(data!D4029:'data'!Y4029)=22), 1, 0)</f>
        <v>0</v>
      </c>
      <c r="AA4029">
        <f>IF(data!D4029=3, IF(COUNTIFS(data!A:A, data!A4029, data!G:G, "&lt;&gt;2")=0, 1, 0), 0)</f>
        <v>0</v>
      </c>
      <c r="AB4029">
        <f>IF(AND(data!G4029=2, COUNTIFS(data!A:A, data!A4029, data!G:G, 2) = data!D4029), 1, 0)</f>
        <v>0</v>
      </c>
      <c r="AC4029" t="str">
        <f>IF(AB4029=1, data!D4029, "0")</f>
        <v>0</v>
      </c>
    </row>
    <row r="4030" spans="1:29" x14ac:dyDescent="0.25">
      <c r="A4030" s="1">
        <v>419271</v>
      </c>
      <c r="B4030">
        <v>1</v>
      </c>
      <c r="C4030" s="1" t="s">
        <v>4051</v>
      </c>
      <c r="D4030">
        <v>2</v>
      </c>
      <c r="E4030">
        <v>2</v>
      </c>
      <c r="F4030">
        <v>14</v>
      </c>
      <c r="G4030">
        <v>2</v>
      </c>
      <c r="H4030">
        <v>64</v>
      </c>
      <c r="I4030">
        <v>2</v>
      </c>
      <c r="J4030">
        <v>1</v>
      </c>
      <c r="K4030">
        <v>4</v>
      </c>
      <c r="L4030">
        <v>97</v>
      </c>
      <c r="M4030">
        <v>3</v>
      </c>
      <c r="N4030">
        <v>3</v>
      </c>
      <c r="O4030">
        <v>5</v>
      </c>
      <c r="P4030">
        <v>2</v>
      </c>
      <c r="Q4030">
        <v>0</v>
      </c>
      <c r="R4030">
        <v>-1</v>
      </c>
      <c r="S4030">
        <v>9</v>
      </c>
      <c r="T4030">
        <v>160.69999999999999</v>
      </c>
      <c r="U4030">
        <v>91</v>
      </c>
      <c r="V4030">
        <v>35.238</v>
      </c>
      <c r="W4030">
        <v>0.84499999999999997</v>
      </c>
      <c r="X4030">
        <v>2</v>
      </c>
      <c r="Y4030">
        <v>1</v>
      </c>
      <c r="Z4030">
        <f>IF(AND(MIN(data!D4030:'data'!K4030, data!M4030:'data'!Y4030)&gt;=0, IF(data!L4030&lt;0, FALSE, data!L4030&lt;=95),COUNTA(data!D4030:'data'!Y4030)=22), 1, 0)</f>
        <v>0</v>
      </c>
      <c r="AA4030">
        <f>IF(data!D4030=3, IF(COUNTIFS(data!A:A, data!A4030, data!G:G, "&lt;&gt;2")=0, 1, 0), 0)</f>
        <v>0</v>
      </c>
      <c r="AB4030">
        <f>IF(AND(data!G4030=2, COUNTIFS(data!A:A, data!A4030, data!G:G, 2) = data!D4030), 1, 0)</f>
        <v>0</v>
      </c>
      <c r="AC4030" t="str">
        <f>IF(AB4030=1, data!D4030, "0")</f>
        <v>0</v>
      </c>
    </row>
    <row r="4031" spans="1:29" x14ac:dyDescent="0.25">
      <c r="A4031" s="1">
        <v>419271</v>
      </c>
      <c r="B4031">
        <v>2</v>
      </c>
      <c r="C4031" s="1" t="s">
        <v>4052</v>
      </c>
      <c r="D4031">
        <v>2</v>
      </c>
      <c r="E4031">
        <v>2</v>
      </c>
      <c r="F4031">
        <v>14</v>
      </c>
      <c r="G4031">
        <v>1</v>
      </c>
      <c r="H4031">
        <v>69</v>
      </c>
      <c r="I4031">
        <v>2</v>
      </c>
      <c r="J4031">
        <v>1</v>
      </c>
      <c r="K4031">
        <v>4</v>
      </c>
      <c r="L4031">
        <v>97</v>
      </c>
      <c r="M4031">
        <v>3</v>
      </c>
      <c r="N4031">
        <v>1</v>
      </c>
      <c r="O4031">
        <v>5</v>
      </c>
      <c r="P4031">
        <v>1</v>
      </c>
      <c r="Q4031">
        <v>42</v>
      </c>
      <c r="R4031">
        <v>-1</v>
      </c>
      <c r="S4031">
        <v>1</v>
      </c>
      <c r="T4031">
        <v>166.6</v>
      </c>
      <c r="U4031">
        <v>81</v>
      </c>
      <c r="V4031">
        <v>29.183</v>
      </c>
      <c r="W4031">
        <v>1.0980000000000001</v>
      </c>
      <c r="X4031">
        <v>2</v>
      </c>
      <c r="Y4031">
        <v>3</v>
      </c>
      <c r="Z4031">
        <f>IF(AND(MIN(data!D4031:'data'!K4031, data!M4031:'data'!Y4031)&gt;=0, IF(data!L4031&lt;0, FALSE, data!L4031&lt;=95),COUNTA(data!D4031:'data'!Y4031)=22), 1, 0)</f>
        <v>0</v>
      </c>
      <c r="AA4031">
        <f>IF(data!D4031=3, IF(COUNTIFS(data!A:A, data!A4031, data!G:G, "&lt;&gt;2")=0, 1, 0), 0)</f>
        <v>0</v>
      </c>
      <c r="AB4031">
        <f>IF(AND(data!G4031=2, COUNTIFS(data!A:A, data!A4031, data!G:G, 2) = data!D4031), 1, 0)</f>
        <v>0</v>
      </c>
      <c r="AC4031" t="str">
        <f>IF(AB4031=1, data!D4031, "0")</f>
        <v>0</v>
      </c>
    </row>
    <row r="4032" spans="1:29" x14ac:dyDescent="0.25">
      <c r="A4032" s="1">
        <v>419341</v>
      </c>
      <c r="B4032">
        <v>1</v>
      </c>
      <c r="C4032" s="1" t="s">
        <v>4053</v>
      </c>
      <c r="D4032">
        <v>2</v>
      </c>
      <c r="E4032">
        <v>2</v>
      </c>
      <c r="F4032">
        <v>14</v>
      </c>
      <c r="G4032">
        <v>1</v>
      </c>
      <c r="H4032">
        <v>61</v>
      </c>
      <c r="I4032">
        <v>2</v>
      </c>
      <c r="J4032">
        <v>3</v>
      </c>
      <c r="K4032">
        <v>2</v>
      </c>
      <c r="L4032">
        <v>97</v>
      </c>
      <c r="M4032">
        <v>2</v>
      </c>
      <c r="N4032">
        <v>4</v>
      </c>
      <c r="O4032">
        <v>2</v>
      </c>
      <c r="P4032">
        <v>1</v>
      </c>
      <c r="Q4032">
        <v>5.25</v>
      </c>
      <c r="R4032">
        <v>-1</v>
      </c>
      <c r="S4032">
        <v>0</v>
      </c>
      <c r="T4032">
        <v>175.1</v>
      </c>
      <c r="U4032">
        <v>71.400000000000006</v>
      </c>
      <c r="V4032">
        <v>23.288</v>
      </c>
      <c r="W4032">
        <v>0.89700000000000002</v>
      </c>
      <c r="X4032">
        <v>1</v>
      </c>
      <c r="Y4032">
        <v>3</v>
      </c>
      <c r="Z4032">
        <f>IF(AND(MIN(data!D4032:'data'!K4032, data!M4032:'data'!Y4032)&gt;=0, IF(data!L4032&lt;0, FALSE, data!L4032&lt;=95),COUNTA(data!D4032:'data'!Y4032)=22), 1, 0)</f>
        <v>0</v>
      </c>
      <c r="AA4032">
        <f>IF(data!D4032=3, IF(COUNTIFS(data!A:A, data!A4032, data!G:G, "&lt;&gt;2")=0, 1, 0), 0)</f>
        <v>0</v>
      </c>
      <c r="AB4032">
        <f>IF(AND(data!G4032=2, COUNTIFS(data!A:A, data!A4032, data!G:G, 2) = data!D4032), 1, 0)</f>
        <v>0</v>
      </c>
      <c r="AC4032" t="str">
        <f>IF(AB4032=1, data!D4032, "0")</f>
        <v>0</v>
      </c>
    </row>
    <row r="4033" spans="1:29" x14ac:dyDescent="0.25">
      <c r="A4033" s="1">
        <v>419341</v>
      </c>
      <c r="B4033">
        <v>2</v>
      </c>
      <c r="C4033" s="1" t="s">
        <v>4054</v>
      </c>
      <c r="D4033">
        <v>2</v>
      </c>
      <c r="E4033">
        <v>2</v>
      </c>
      <c r="F4033">
        <v>14</v>
      </c>
      <c r="G4033">
        <v>2</v>
      </c>
      <c r="H4033">
        <v>57</v>
      </c>
      <c r="I4033">
        <v>2</v>
      </c>
      <c r="J4033">
        <v>1</v>
      </c>
      <c r="K4033">
        <v>1</v>
      </c>
      <c r="L4033">
        <v>97</v>
      </c>
      <c r="M4033">
        <v>2</v>
      </c>
      <c r="N4033">
        <v>3</v>
      </c>
      <c r="O4033">
        <v>5</v>
      </c>
      <c r="P4033">
        <v>1</v>
      </c>
      <c r="Q4033">
        <v>1.6334</v>
      </c>
      <c r="R4033">
        <v>-1</v>
      </c>
      <c r="S4033">
        <v>2</v>
      </c>
      <c r="T4033">
        <v>166.9</v>
      </c>
      <c r="U4033">
        <v>86.3</v>
      </c>
      <c r="V4033">
        <v>30.981000000000002</v>
      </c>
      <c r="W4033">
        <v>0.80300000000000005</v>
      </c>
      <c r="X4033">
        <v>2</v>
      </c>
      <c r="Y4033">
        <v>1</v>
      </c>
      <c r="Z4033">
        <f>IF(AND(MIN(data!D4033:'data'!K4033, data!M4033:'data'!Y4033)&gt;=0, IF(data!L4033&lt;0, FALSE, data!L4033&lt;=95),COUNTA(data!D4033:'data'!Y4033)=22), 1, 0)</f>
        <v>0</v>
      </c>
      <c r="AA4033">
        <f>IF(data!D4033=3, IF(COUNTIFS(data!A:A, data!A4033, data!G:G, "&lt;&gt;2")=0, 1, 0), 0)</f>
        <v>0</v>
      </c>
      <c r="AB4033">
        <f>IF(AND(data!G4033=2, COUNTIFS(data!A:A, data!A4033, data!G:G, 2) = data!D4033), 1, 0)</f>
        <v>0</v>
      </c>
      <c r="AC4033" t="str">
        <f>IF(AB4033=1, data!D4033, "0")</f>
        <v>0</v>
      </c>
    </row>
    <row r="4034" spans="1:29" x14ac:dyDescent="0.25">
      <c r="A4034" s="1">
        <v>419351</v>
      </c>
      <c r="B4034">
        <v>1</v>
      </c>
      <c r="C4034" s="1" t="s">
        <v>4055</v>
      </c>
      <c r="D4034">
        <v>1</v>
      </c>
      <c r="E4034">
        <v>2</v>
      </c>
      <c r="F4034">
        <v>14</v>
      </c>
      <c r="G4034">
        <v>1</v>
      </c>
      <c r="H4034">
        <v>55</v>
      </c>
      <c r="I4034">
        <v>4</v>
      </c>
      <c r="J4034">
        <v>1</v>
      </c>
      <c r="K4034">
        <v>6</v>
      </c>
      <c r="L4034">
        <v>10</v>
      </c>
      <c r="M4034">
        <v>2</v>
      </c>
      <c r="N4034">
        <v>4</v>
      </c>
      <c r="O4034">
        <v>3</v>
      </c>
      <c r="P4034">
        <v>1</v>
      </c>
      <c r="Q4034">
        <v>19.375</v>
      </c>
      <c r="R4034">
        <v>-1</v>
      </c>
      <c r="S4034">
        <v>0</v>
      </c>
      <c r="T4034">
        <v>155.80000000000001</v>
      </c>
      <c r="U4034">
        <v>68.599999999999994</v>
      </c>
      <c r="V4034">
        <v>28.260999999999999</v>
      </c>
      <c r="W4034">
        <v>0.89900000000000002</v>
      </c>
      <c r="X4034">
        <v>2</v>
      </c>
      <c r="Y4034">
        <v>1</v>
      </c>
      <c r="Z4034">
        <f>IF(AND(MIN(data!D4034:'data'!K4034, data!M4034:'data'!Y4034)&gt;=0, IF(data!L4034&lt;0, FALSE, data!L4034&lt;=95),COUNTA(data!D4034:'data'!Y4034)=22), 1, 0)</f>
        <v>0</v>
      </c>
      <c r="AA4034">
        <f>IF(data!D4034=3, IF(COUNTIFS(data!A:A, data!A4034, data!G:G, "&lt;&gt;2")=0, 1, 0), 0)</f>
        <v>0</v>
      </c>
      <c r="AB4034">
        <f>IF(AND(data!G4034=2, COUNTIFS(data!A:A, data!A4034, data!G:G, 2) = data!D4034), 1, 0)</f>
        <v>0</v>
      </c>
      <c r="AC4034" t="str">
        <f>IF(AB4034=1, data!D4034, "0")</f>
        <v>0</v>
      </c>
    </row>
    <row r="4035" spans="1:29" x14ac:dyDescent="0.25">
      <c r="A4035" s="1">
        <v>419371</v>
      </c>
      <c r="B4035">
        <v>1</v>
      </c>
      <c r="C4035" s="1" t="s">
        <v>4056</v>
      </c>
      <c r="D4035">
        <v>1</v>
      </c>
      <c r="E4035">
        <v>2</v>
      </c>
      <c r="F4035">
        <v>14</v>
      </c>
      <c r="G4035">
        <v>2</v>
      </c>
      <c r="H4035">
        <v>31</v>
      </c>
      <c r="I4035">
        <v>1</v>
      </c>
      <c r="J4035">
        <v>1</v>
      </c>
      <c r="K4035">
        <v>1</v>
      </c>
      <c r="L4035">
        <v>-1</v>
      </c>
      <c r="M4035">
        <v>2</v>
      </c>
      <c r="N4035">
        <v>4</v>
      </c>
      <c r="O4035">
        <v>1</v>
      </c>
      <c r="P4035">
        <v>1</v>
      </c>
      <c r="Q4035">
        <v>7.5</v>
      </c>
      <c r="R4035">
        <v>-1</v>
      </c>
      <c r="S4035">
        <v>-2</v>
      </c>
      <c r="T4035">
        <v>-1</v>
      </c>
      <c r="U4035">
        <v>-1</v>
      </c>
      <c r="V4035">
        <v>-1</v>
      </c>
      <c r="W4035">
        <v>-1</v>
      </c>
      <c r="X4035">
        <v>-2</v>
      </c>
      <c r="Y4035">
        <v>-2</v>
      </c>
      <c r="Z4035">
        <f>IF(AND(MIN(data!D4035:'data'!K4035, data!M4035:'data'!Y4035)&gt;=0, IF(data!L4035&lt;0, FALSE, data!L4035&lt;=95),COUNTA(data!D4035:'data'!Y4035)=22), 1, 0)</f>
        <v>0</v>
      </c>
      <c r="AA4035">
        <f>IF(data!D4035=3, IF(COUNTIFS(data!A:A, data!A4035, data!G:G, "&lt;&gt;2")=0, 1, 0), 0)</f>
        <v>0</v>
      </c>
      <c r="AB4035">
        <f>IF(AND(data!G4035=2, COUNTIFS(data!A:A, data!A4035, data!G:G, 2) = data!D4035), 1, 0)</f>
        <v>1</v>
      </c>
      <c r="AC4035">
        <f>IF(AB4035=1, data!D4035, "0")</f>
        <v>1</v>
      </c>
    </row>
    <row r="4036" spans="1:29" x14ac:dyDescent="0.25">
      <c r="A4036" s="1">
        <v>420181</v>
      </c>
      <c r="B4036">
        <v>1</v>
      </c>
      <c r="C4036" s="1" t="s">
        <v>4057</v>
      </c>
      <c r="D4036">
        <v>2</v>
      </c>
      <c r="E4036">
        <v>8</v>
      </c>
      <c r="F4036">
        <v>16</v>
      </c>
      <c r="G4036">
        <v>2</v>
      </c>
      <c r="H4036">
        <v>23</v>
      </c>
      <c r="I4036">
        <v>6</v>
      </c>
      <c r="J4036">
        <v>1</v>
      </c>
      <c r="K4036">
        <v>3</v>
      </c>
      <c r="L4036">
        <v>13</v>
      </c>
      <c r="M4036">
        <v>1</v>
      </c>
      <c r="N4036">
        <v>1</v>
      </c>
      <c r="O4036">
        <v>5</v>
      </c>
      <c r="P4036">
        <v>1</v>
      </c>
      <c r="Q4036">
        <v>2.363</v>
      </c>
      <c r="R4036">
        <v>1</v>
      </c>
      <c r="S4036">
        <v>2</v>
      </c>
      <c r="T4036">
        <v>165.6</v>
      </c>
      <c r="U4036">
        <v>59.5</v>
      </c>
      <c r="V4036">
        <v>21.696999999999999</v>
      </c>
      <c r="W4036">
        <v>0.70199999999999996</v>
      </c>
      <c r="X4036">
        <v>1</v>
      </c>
      <c r="Y4036">
        <v>1</v>
      </c>
      <c r="Z4036">
        <f>IF(AND(MIN(data!D4036:'data'!K4036, data!M4036:'data'!Y4036)&gt;=0, IF(data!L4036&lt;0, FALSE, data!L4036&lt;=95),COUNTA(data!D4036:'data'!Y4036)=22), 1, 0)</f>
        <v>1</v>
      </c>
      <c r="AA4036">
        <f>IF(data!D4036=3, IF(COUNTIFS(data!A:A, data!A4036, data!G:G, "&lt;&gt;2")=0, 1, 0), 0)</f>
        <v>0</v>
      </c>
      <c r="AB4036">
        <f>IF(AND(data!G4036=2, COUNTIFS(data!A:A, data!A4036, data!G:G, 2) = data!D4036), 1, 0)</f>
        <v>0</v>
      </c>
      <c r="AC4036" t="str">
        <f>IF(AB4036=1, data!D4036, "0")</f>
        <v>0</v>
      </c>
    </row>
    <row r="4037" spans="1:29" x14ac:dyDescent="0.25">
      <c r="A4037" s="1">
        <v>420181</v>
      </c>
      <c r="B4037">
        <v>2</v>
      </c>
      <c r="C4037" s="1" t="s">
        <v>4058</v>
      </c>
      <c r="D4037">
        <v>2</v>
      </c>
      <c r="E4037">
        <v>8</v>
      </c>
      <c r="F4037">
        <v>16</v>
      </c>
      <c r="G4037">
        <v>1</v>
      </c>
      <c r="H4037">
        <v>32</v>
      </c>
      <c r="I4037">
        <v>6</v>
      </c>
      <c r="J4037">
        <v>1</v>
      </c>
      <c r="K4037">
        <v>1</v>
      </c>
      <c r="L4037">
        <v>13</v>
      </c>
      <c r="M4037">
        <v>1</v>
      </c>
      <c r="N4037">
        <v>4</v>
      </c>
      <c r="O4037">
        <v>1</v>
      </c>
      <c r="P4037">
        <v>1</v>
      </c>
      <c r="Q4037">
        <v>4.7850000000000001</v>
      </c>
      <c r="R4037">
        <v>-1</v>
      </c>
      <c r="S4037">
        <v>0</v>
      </c>
      <c r="T4037">
        <v>172</v>
      </c>
      <c r="U4037">
        <v>100</v>
      </c>
      <c r="V4037">
        <v>33.802</v>
      </c>
      <c r="W4037">
        <v>-1</v>
      </c>
      <c r="X4037">
        <v>2</v>
      </c>
      <c r="Y4037">
        <v>1</v>
      </c>
      <c r="Z4037">
        <f>IF(AND(MIN(data!D4037:'data'!K4037, data!M4037:'data'!Y4037)&gt;=0, IF(data!L4037&lt;0, FALSE, data!L4037&lt;=95),COUNTA(data!D4037:'data'!Y4037)=22), 1, 0)</f>
        <v>0</v>
      </c>
      <c r="AA4037">
        <f>IF(data!D4037=3, IF(COUNTIFS(data!A:A, data!A4037, data!G:G, "&lt;&gt;2")=0, 1, 0), 0)</f>
        <v>0</v>
      </c>
      <c r="AB4037">
        <f>IF(AND(data!G4037=2, COUNTIFS(data!A:A, data!A4037, data!G:G, 2) = data!D4037), 1, 0)</f>
        <v>0</v>
      </c>
      <c r="AC4037" t="str">
        <f>IF(AB4037=1, data!D4037, "0")</f>
        <v>0</v>
      </c>
    </row>
    <row r="4038" spans="1:29" x14ac:dyDescent="0.25">
      <c r="A4038" s="1">
        <v>420201</v>
      </c>
      <c r="B4038">
        <v>1</v>
      </c>
      <c r="C4038" s="1" t="s">
        <v>4059</v>
      </c>
      <c r="D4038">
        <v>2</v>
      </c>
      <c r="E4038">
        <v>8</v>
      </c>
      <c r="F4038">
        <v>16</v>
      </c>
      <c r="G4038">
        <v>2</v>
      </c>
      <c r="H4038">
        <v>53</v>
      </c>
      <c r="I4038">
        <v>2</v>
      </c>
      <c r="J4038">
        <v>1</v>
      </c>
      <c r="K4038">
        <v>4</v>
      </c>
      <c r="L4038">
        <v>19</v>
      </c>
      <c r="M4038">
        <v>1</v>
      </c>
      <c r="N4038">
        <v>1</v>
      </c>
      <c r="O4038">
        <v>5</v>
      </c>
      <c r="P4038">
        <v>2</v>
      </c>
      <c r="Q4038">
        <v>0</v>
      </c>
      <c r="R4038">
        <v>-1</v>
      </c>
      <c r="S4038">
        <v>1</v>
      </c>
      <c r="T4038">
        <v>169.4</v>
      </c>
      <c r="U4038">
        <v>81.099999999999994</v>
      </c>
      <c r="V4038">
        <v>28.260999999999999</v>
      </c>
      <c r="W4038">
        <v>0.84</v>
      </c>
      <c r="X4038">
        <v>2</v>
      </c>
      <c r="Y4038">
        <v>1</v>
      </c>
      <c r="Z4038">
        <f>IF(AND(MIN(data!D4038:'data'!K4038, data!M4038:'data'!Y4038)&gt;=0, IF(data!L4038&lt;0, FALSE, data!L4038&lt;=95),COUNTA(data!D4038:'data'!Y4038)=22), 1, 0)</f>
        <v>0</v>
      </c>
      <c r="AA4038">
        <f>IF(data!D4038=3, IF(COUNTIFS(data!A:A, data!A4038, data!G:G, "&lt;&gt;2")=0, 1, 0), 0)</f>
        <v>0</v>
      </c>
      <c r="AB4038">
        <f>IF(AND(data!G4038=2, COUNTIFS(data!A:A, data!A4038, data!G:G, 2) = data!D4038), 1, 0)</f>
        <v>0</v>
      </c>
      <c r="AC4038" t="str">
        <f>IF(AB4038=1, data!D4038, "0")</f>
        <v>0</v>
      </c>
    </row>
    <row r="4039" spans="1:29" x14ac:dyDescent="0.25">
      <c r="A4039" s="1">
        <v>420201</v>
      </c>
      <c r="B4039">
        <v>2</v>
      </c>
      <c r="C4039" s="1" t="s">
        <v>4060</v>
      </c>
      <c r="D4039">
        <v>2</v>
      </c>
      <c r="E4039">
        <v>8</v>
      </c>
      <c r="F4039">
        <v>16</v>
      </c>
      <c r="G4039">
        <v>1</v>
      </c>
      <c r="H4039">
        <v>51</v>
      </c>
      <c r="I4039">
        <v>2</v>
      </c>
      <c r="J4039">
        <v>1</v>
      </c>
      <c r="K4039">
        <v>3</v>
      </c>
      <c r="L4039">
        <v>19</v>
      </c>
      <c r="M4039">
        <v>1</v>
      </c>
      <c r="N4039">
        <v>3</v>
      </c>
      <c r="O4039">
        <v>5</v>
      </c>
      <c r="P4039">
        <v>1</v>
      </c>
      <c r="Q4039">
        <v>14.46</v>
      </c>
      <c r="R4039">
        <v>-1</v>
      </c>
      <c r="S4039">
        <v>0</v>
      </c>
      <c r="T4039">
        <v>185.7</v>
      </c>
      <c r="U4039">
        <v>86.6</v>
      </c>
      <c r="V4039">
        <v>25.113</v>
      </c>
      <c r="W4039">
        <v>0.91</v>
      </c>
      <c r="X4039">
        <v>1</v>
      </c>
      <c r="Y4039">
        <v>3</v>
      </c>
      <c r="Z4039">
        <f>IF(AND(MIN(data!D4039:'data'!K4039, data!M4039:'data'!Y4039)&gt;=0, IF(data!L4039&lt;0, FALSE, data!L4039&lt;=95),COUNTA(data!D4039:'data'!Y4039)=22), 1, 0)</f>
        <v>0</v>
      </c>
      <c r="AA4039">
        <f>IF(data!D4039=3, IF(COUNTIFS(data!A:A, data!A4039, data!G:G, "&lt;&gt;2")=0, 1, 0), 0)</f>
        <v>0</v>
      </c>
      <c r="AB4039">
        <f>IF(AND(data!G4039=2, COUNTIFS(data!A:A, data!A4039, data!G:G, 2) = data!D4039), 1, 0)</f>
        <v>0</v>
      </c>
      <c r="AC4039" t="str">
        <f>IF(AB4039=1, data!D4039, "0")</f>
        <v>0</v>
      </c>
    </row>
    <row r="4040" spans="1:29" x14ac:dyDescent="0.25">
      <c r="A4040" s="1">
        <v>420271</v>
      </c>
      <c r="B4040">
        <v>1</v>
      </c>
      <c r="C4040" s="1" t="s">
        <v>4061</v>
      </c>
      <c r="D4040">
        <v>1</v>
      </c>
      <c r="E4040">
        <v>8</v>
      </c>
      <c r="F4040">
        <v>16</v>
      </c>
      <c r="G4040">
        <v>2</v>
      </c>
      <c r="H4040">
        <v>44</v>
      </c>
      <c r="I4040">
        <v>1</v>
      </c>
      <c r="J4040">
        <v>1</v>
      </c>
      <c r="K4040">
        <v>7</v>
      </c>
      <c r="L4040">
        <v>5</v>
      </c>
      <c r="M4040">
        <v>2</v>
      </c>
      <c r="N4040">
        <v>4</v>
      </c>
      <c r="O4040">
        <v>2</v>
      </c>
      <c r="P4040">
        <v>2</v>
      </c>
      <c r="Q4040">
        <v>0.17399999999999999</v>
      </c>
      <c r="R4040">
        <v>-1</v>
      </c>
      <c r="S4040">
        <v>0</v>
      </c>
      <c r="T4040">
        <v>173.2</v>
      </c>
      <c r="U4040">
        <v>74.599999999999994</v>
      </c>
      <c r="V4040">
        <v>24.867999999999999</v>
      </c>
      <c r="W4040">
        <v>0.95899999999999996</v>
      </c>
      <c r="X4040">
        <v>-8</v>
      </c>
      <c r="Y4040">
        <v>3</v>
      </c>
      <c r="Z4040">
        <f>IF(AND(MIN(data!D4040:'data'!K4040, data!M4040:'data'!Y4040)&gt;=0, IF(data!L4040&lt;0, FALSE, data!L4040&lt;=95),COUNTA(data!D4040:'data'!Y4040)=22), 1, 0)</f>
        <v>0</v>
      </c>
      <c r="AA4040">
        <f>IF(data!D4040=3, IF(COUNTIFS(data!A:A, data!A4040, data!G:G, "&lt;&gt;2")=0, 1, 0), 0)</f>
        <v>0</v>
      </c>
      <c r="AB4040">
        <f>IF(AND(data!G4040=2, COUNTIFS(data!A:A, data!A4040, data!G:G, 2) = data!D4040), 1, 0)</f>
        <v>1</v>
      </c>
      <c r="AC4040">
        <f>IF(AB4040=1, data!D4040, "0")</f>
        <v>1</v>
      </c>
    </row>
    <row r="4041" spans="1:29" x14ac:dyDescent="0.25">
      <c r="A4041" s="1">
        <v>420341</v>
      </c>
      <c r="B4041">
        <v>1</v>
      </c>
      <c r="C4041" s="1" t="s">
        <v>4062</v>
      </c>
      <c r="D4041">
        <v>2</v>
      </c>
      <c r="E4041">
        <v>8</v>
      </c>
      <c r="F4041">
        <v>16</v>
      </c>
      <c r="G4041">
        <v>1</v>
      </c>
      <c r="H4041">
        <v>30</v>
      </c>
      <c r="I4041">
        <v>2</v>
      </c>
      <c r="J4041">
        <v>1</v>
      </c>
      <c r="K4041">
        <v>2</v>
      </c>
      <c r="L4041">
        <v>13</v>
      </c>
      <c r="M4041">
        <v>1</v>
      </c>
      <c r="N4041">
        <v>1</v>
      </c>
      <c r="O4041">
        <v>5</v>
      </c>
      <c r="P4041">
        <v>1</v>
      </c>
      <c r="Q4041">
        <v>4.1760000000000002</v>
      </c>
      <c r="R4041">
        <v>-1</v>
      </c>
      <c r="S4041">
        <v>0</v>
      </c>
      <c r="T4041">
        <v>173.8</v>
      </c>
      <c r="U4041">
        <v>70.2</v>
      </c>
      <c r="V4041">
        <v>23.24</v>
      </c>
      <c r="W4041">
        <v>0.89700000000000002</v>
      </c>
      <c r="X4041">
        <v>1</v>
      </c>
      <c r="Y4041">
        <v>3</v>
      </c>
      <c r="Z4041">
        <f>IF(AND(MIN(data!D4041:'data'!K4041, data!M4041:'data'!Y4041)&gt;=0, IF(data!L4041&lt;0, FALSE, data!L4041&lt;=95),COUNTA(data!D4041:'data'!Y4041)=22), 1, 0)</f>
        <v>0</v>
      </c>
      <c r="AA4041">
        <f>IF(data!D4041=3, IF(COUNTIFS(data!A:A, data!A4041, data!G:G, "&lt;&gt;2")=0, 1, 0), 0)</f>
        <v>0</v>
      </c>
      <c r="AB4041">
        <f>IF(AND(data!G4041=2, COUNTIFS(data!A:A, data!A4041, data!G:G, 2) = data!D4041), 1, 0)</f>
        <v>0</v>
      </c>
      <c r="AC4041" t="str">
        <f>IF(AB4041=1, data!D4041, "0")</f>
        <v>0</v>
      </c>
    </row>
    <row r="4042" spans="1:29" x14ac:dyDescent="0.25">
      <c r="A4042" s="1">
        <v>420341</v>
      </c>
      <c r="B4042">
        <v>2</v>
      </c>
      <c r="C4042" s="1" t="s">
        <v>4063</v>
      </c>
      <c r="D4042">
        <v>2</v>
      </c>
      <c r="E4042">
        <v>8</v>
      </c>
      <c r="F4042">
        <v>16</v>
      </c>
      <c r="G4042">
        <v>2</v>
      </c>
      <c r="H4042">
        <v>38</v>
      </c>
      <c r="I4042">
        <v>2</v>
      </c>
      <c r="J4042">
        <v>1</v>
      </c>
      <c r="K4042">
        <v>3</v>
      </c>
      <c r="L4042">
        <v>13</v>
      </c>
      <c r="M4042">
        <v>2</v>
      </c>
      <c r="N4042">
        <v>2</v>
      </c>
      <c r="O4042">
        <v>5</v>
      </c>
      <c r="P4042">
        <v>1</v>
      </c>
      <c r="Q4042">
        <v>6.4950000000000001</v>
      </c>
      <c r="R4042">
        <v>-1</v>
      </c>
      <c r="S4042">
        <v>1</v>
      </c>
      <c r="T4042">
        <v>163.19999999999999</v>
      </c>
      <c r="U4042">
        <v>66.3</v>
      </c>
      <c r="V4042">
        <v>24.893000000000001</v>
      </c>
      <c r="W4042">
        <v>0.83099999999999996</v>
      </c>
      <c r="X4042">
        <v>2</v>
      </c>
      <c r="Y4042">
        <v>1</v>
      </c>
      <c r="Z4042">
        <f>IF(AND(MIN(data!D4042:'data'!K4042, data!M4042:'data'!Y4042)&gt;=0, IF(data!L4042&lt;0, FALSE, data!L4042&lt;=95),COUNTA(data!D4042:'data'!Y4042)=22), 1, 0)</f>
        <v>0</v>
      </c>
      <c r="AA4042">
        <f>IF(data!D4042=3, IF(COUNTIFS(data!A:A, data!A4042, data!G:G, "&lt;&gt;2")=0, 1, 0), 0)</f>
        <v>0</v>
      </c>
      <c r="AB4042">
        <f>IF(AND(data!G4042=2, COUNTIFS(data!A:A, data!A4042, data!G:G, 2) = data!D4042), 1, 0)</f>
        <v>0</v>
      </c>
      <c r="AC4042" t="str">
        <f>IF(AB4042=1, data!D4042, "0")</f>
        <v>0</v>
      </c>
    </row>
    <row r="4043" spans="1:29" x14ac:dyDescent="0.25">
      <c r="A4043" s="1">
        <v>421051</v>
      </c>
      <c r="B4043">
        <v>1</v>
      </c>
      <c r="C4043" s="1" t="s">
        <v>4064</v>
      </c>
      <c r="D4043">
        <v>2</v>
      </c>
      <c r="E4043">
        <v>9</v>
      </c>
      <c r="F4043">
        <v>22</v>
      </c>
      <c r="G4043">
        <v>1</v>
      </c>
      <c r="H4043">
        <v>66</v>
      </c>
      <c r="I4043">
        <v>2</v>
      </c>
      <c r="J4043">
        <v>1</v>
      </c>
      <c r="K4043">
        <v>5</v>
      </c>
      <c r="L4043">
        <v>11</v>
      </c>
      <c r="M4043">
        <v>2</v>
      </c>
      <c r="N4043">
        <v>1</v>
      </c>
      <c r="O4043">
        <v>5</v>
      </c>
      <c r="P4043">
        <v>1</v>
      </c>
      <c r="Q4043">
        <v>22.029</v>
      </c>
      <c r="R4043">
        <v>-1</v>
      </c>
      <c r="S4043">
        <v>1</v>
      </c>
      <c r="T4043">
        <v>169</v>
      </c>
      <c r="U4043">
        <v>81.8</v>
      </c>
      <c r="V4043">
        <v>28.64</v>
      </c>
      <c r="W4043">
        <v>0.89</v>
      </c>
      <c r="X4043">
        <v>2</v>
      </c>
      <c r="Y4043">
        <v>3</v>
      </c>
      <c r="Z4043">
        <f>IF(AND(MIN(data!D4043:'data'!K4043, data!M4043:'data'!Y4043)&gt;=0, IF(data!L4043&lt;0, FALSE, data!L4043&lt;=95),COUNTA(data!D4043:'data'!Y4043)=22), 1, 0)</f>
        <v>0</v>
      </c>
      <c r="AA4043">
        <f>IF(data!D4043=3, IF(COUNTIFS(data!A:A, data!A4043, data!G:G, "&lt;&gt;2")=0, 1, 0), 0)</f>
        <v>0</v>
      </c>
      <c r="AB4043">
        <f>IF(AND(data!G4043=2, COUNTIFS(data!A:A, data!A4043, data!G:G, 2) = data!D4043), 1, 0)</f>
        <v>0</v>
      </c>
      <c r="AC4043" t="str">
        <f>IF(AB4043=1, data!D4043, "0")</f>
        <v>0</v>
      </c>
    </row>
    <row r="4044" spans="1:29" x14ac:dyDescent="0.25">
      <c r="A4044" s="1">
        <v>421051</v>
      </c>
      <c r="B4044">
        <v>2</v>
      </c>
      <c r="C4044" s="1" t="s">
        <v>4065</v>
      </c>
      <c r="D4044">
        <v>2</v>
      </c>
      <c r="E4044">
        <v>9</v>
      </c>
      <c r="F4044">
        <v>22</v>
      </c>
      <c r="G4044">
        <v>2</v>
      </c>
      <c r="H4044">
        <v>62</v>
      </c>
      <c r="I4044">
        <v>2</v>
      </c>
      <c r="J4044">
        <v>1</v>
      </c>
      <c r="K4044">
        <v>4</v>
      </c>
      <c r="L4044">
        <v>11</v>
      </c>
      <c r="M4044">
        <v>2</v>
      </c>
      <c r="N4044">
        <v>3</v>
      </c>
      <c r="O4044">
        <v>5</v>
      </c>
      <c r="P4044">
        <v>1</v>
      </c>
      <c r="Q4044">
        <v>10.644</v>
      </c>
      <c r="R4044">
        <v>-1</v>
      </c>
      <c r="S4044">
        <v>0</v>
      </c>
      <c r="T4044">
        <v>160</v>
      </c>
      <c r="U4044">
        <v>68.5</v>
      </c>
      <c r="V4044">
        <v>26.757999999999999</v>
      </c>
      <c r="W4044">
        <v>0.88600000000000001</v>
      </c>
      <c r="X4044">
        <v>2</v>
      </c>
      <c r="Y4044">
        <v>1</v>
      </c>
      <c r="Z4044">
        <f>IF(AND(MIN(data!D4044:'data'!K4044, data!M4044:'data'!Y4044)&gt;=0, IF(data!L4044&lt;0, FALSE, data!L4044&lt;=95),COUNTA(data!D4044:'data'!Y4044)=22), 1, 0)</f>
        <v>0</v>
      </c>
      <c r="AA4044">
        <f>IF(data!D4044=3, IF(COUNTIFS(data!A:A, data!A4044, data!G:G, "&lt;&gt;2")=0, 1, 0), 0)</f>
        <v>0</v>
      </c>
      <c r="AB4044">
        <f>IF(AND(data!G4044=2, COUNTIFS(data!A:A, data!A4044, data!G:G, 2) = data!D4044), 1, 0)</f>
        <v>0</v>
      </c>
      <c r="AC4044" t="str">
        <f>IF(AB4044=1, data!D4044, "0")</f>
        <v>0</v>
      </c>
    </row>
    <row r="4045" spans="1:29" x14ac:dyDescent="0.25">
      <c r="A4045" s="1">
        <v>421151</v>
      </c>
      <c r="B4045">
        <v>1</v>
      </c>
      <c r="C4045" s="1" t="s">
        <v>4066</v>
      </c>
      <c r="D4045">
        <v>1</v>
      </c>
      <c r="E4045">
        <v>9</v>
      </c>
      <c r="F4045">
        <v>22</v>
      </c>
      <c r="G4045">
        <v>1</v>
      </c>
      <c r="H4045">
        <v>80</v>
      </c>
      <c r="I4045">
        <v>5</v>
      </c>
      <c r="J4045">
        <v>1</v>
      </c>
      <c r="K4045">
        <v>6</v>
      </c>
      <c r="L4045">
        <v>5</v>
      </c>
      <c r="M4045">
        <v>2</v>
      </c>
      <c r="N4045">
        <v>2</v>
      </c>
      <c r="O4045">
        <v>5</v>
      </c>
      <c r="P4045">
        <v>1</v>
      </c>
      <c r="Q4045">
        <v>14.029</v>
      </c>
      <c r="R4045">
        <v>-1</v>
      </c>
      <c r="S4045">
        <v>2</v>
      </c>
      <c r="T4045">
        <v>147.9</v>
      </c>
      <c r="U4045">
        <v>59.9</v>
      </c>
      <c r="V4045">
        <v>27.384</v>
      </c>
      <c r="W4045">
        <v>0.81399999999999995</v>
      </c>
      <c r="X4045">
        <v>1</v>
      </c>
      <c r="Y4045">
        <v>3</v>
      </c>
      <c r="Z4045">
        <f>IF(AND(MIN(data!D4045:'data'!K4045, data!M4045:'data'!Y4045)&gt;=0, IF(data!L4045&lt;0, FALSE, data!L4045&lt;=95),COUNTA(data!D4045:'data'!Y4045)=22), 1, 0)</f>
        <v>0</v>
      </c>
      <c r="AA4045">
        <f>IF(data!D4045=3, IF(COUNTIFS(data!A:A, data!A4045, data!G:G, "&lt;&gt;2")=0, 1, 0), 0)</f>
        <v>0</v>
      </c>
      <c r="AB4045">
        <f>IF(AND(data!G4045=2, COUNTIFS(data!A:A, data!A4045, data!G:G, 2) = data!D4045), 1, 0)</f>
        <v>0</v>
      </c>
      <c r="AC4045" t="str">
        <f>IF(AB4045=1, data!D4045, "0")</f>
        <v>0</v>
      </c>
    </row>
    <row r="4046" spans="1:29" x14ac:dyDescent="0.25">
      <c r="A4046" s="1">
        <v>421181</v>
      </c>
      <c r="B4046">
        <v>1</v>
      </c>
      <c r="C4046" s="1" t="s">
        <v>4067</v>
      </c>
      <c r="D4046">
        <v>3</v>
      </c>
      <c r="E4046">
        <v>9</v>
      </c>
      <c r="F4046">
        <v>22</v>
      </c>
      <c r="G4046">
        <v>1</v>
      </c>
      <c r="H4046">
        <v>56</v>
      </c>
      <c r="I4046">
        <v>2</v>
      </c>
      <c r="J4046">
        <v>1</v>
      </c>
      <c r="K4046">
        <v>1</v>
      </c>
      <c r="L4046">
        <v>15</v>
      </c>
      <c r="M4046">
        <v>2</v>
      </c>
      <c r="N4046">
        <v>2</v>
      </c>
      <c r="O4046">
        <v>5</v>
      </c>
      <c r="P4046">
        <v>1</v>
      </c>
      <c r="Q4046">
        <v>1.73</v>
      </c>
      <c r="R4046">
        <v>-1</v>
      </c>
      <c r="S4046">
        <v>0</v>
      </c>
      <c r="T4046">
        <v>165.1</v>
      </c>
      <c r="U4046">
        <v>-1</v>
      </c>
      <c r="V4046">
        <v>-1</v>
      </c>
      <c r="W4046">
        <v>0.99199999999999999</v>
      </c>
      <c r="X4046">
        <v>2</v>
      </c>
      <c r="Y4046">
        <v>1</v>
      </c>
      <c r="Z4046">
        <f>IF(AND(MIN(data!D4046:'data'!K4046, data!M4046:'data'!Y4046)&gt;=0, IF(data!L4046&lt;0, FALSE, data!L4046&lt;=95),COUNTA(data!D4046:'data'!Y4046)=22), 1, 0)</f>
        <v>0</v>
      </c>
      <c r="AA4046">
        <f>IF(data!D4046=3, IF(COUNTIFS(data!A:A, data!A4046, data!G:G, "&lt;&gt;2")=0, 1, 0), 0)</f>
        <v>0</v>
      </c>
      <c r="AB4046">
        <f>IF(AND(data!G4046=2, COUNTIFS(data!A:A, data!A4046, data!G:G, 2) = data!D4046), 1, 0)</f>
        <v>0</v>
      </c>
      <c r="AC4046" t="str">
        <f>IF(AB4046=1, data!D4046, "0")</f>
        <v>0</v>
      </c>
    </row>
    <row r="4047" spans="1:29" x14ac:dyDescent="0.25">
      <c r="A4047" s="1">
        <v>421181</v>
      </c>
      <c r="B4047">
        <v>2</v>
      </c>
      <c r="C4047" s="1" t="s">
        <v>4068</v>
      </c>
      <c r="D4047">
        <v>3</v>
      </c>
      <c r="E4047">
        <v>9</v>
      </c>
      <c r="F4047">
        <v>22</v>
      </c>
      <c r="G4047">
        <v>2</v>
      </c>
      <c r="H4047">
        <v>55</v>
      </c>
      <c r="I4047">
        <v>2</v>
      </c>
      <c r="J4047">
        <v>1</v>
      </c>
      <c r="K4047">
        <v>6</v>
      </c>
      <c r="L4047">
        <v>15</v>
      </c>
      <c r="M4047">
        <v>1</v>
      </c>
      <c r="N4047">
        <v>1</v>
      </c>
      <c r="O4047">
        <v>5</v>
      </c>
      <c r="P4047">
        <v>1</v>
      </c>
      <c r="Q4047">
        <v>0.51900000000000002</v>
      </c>
      <c r="R4047">
        <v>-1</v>
      </c>
      <c r="S4047">
        <v>0</v>
      </c>
      <c r="T4047">
        <v>154.19999999999999</v>
      </c>
      <c r="U4047">
        <v>-1</v>
      </c>
      <c r="V4047">
        <v>-1</v>
      </c>
      <c r="W4047">
        <v>0.90400000000000003</v>
      </c>
      <c r="X4047">
        <v>2</v>
      </c>
      <c r="Y4047">
        <v>1</v>
      </c>
      <c r="Z4047">
        <f>IF(AND(MIN(data!D4047:'data'!K4047, data!M4047:'data'!Y4047)&gt;=0, IF(data!L4047&lt;0, FALSE, data!L4047&lt;=95),COUNTA(data!D4047:'data'!Y4047)=22), 1, 0)</f>
        <v>0</v>
      </c>
      <c r="AA4047">
        <f>IF(data!D4047=3, IF(COUNTIFS(data!A:A, data!A4047, data!G:G, "&lt;&gt;2")=0, 1, 0), 0)</f>
        <v>0</v>
      </c>
      <c r="AB4047">
        <f>IF(AND(data!G4047=2, COUNTIFS(data!A:A, data!A4047, data!G:G, 2) = data!D4047), 1, 0)</f>
        <v>0</v>
      </c>
      <c r="AC4047" t="str">
        <f>IF(AB4047=1, data!D4047, "0")</f>
        <v>0</v>
      </c>
    </row>
    <row r="4048" spans="1:29" x14ac:dyDescent="0.25">
      <c r="A4048" s="1">
        <v>421181</v>
      </c>
      <c r="B4048">
        <v>3</v>
      </c>
      <c r="C4048" s="1" t="s">
        <v>4069</v>
      </c>
      <c r="D4048">
        <v>3</v>
      </c>
      <c r="E4048">
        <v>9</v>
      </c>
      <c r="F4048">
        <v>22</v>
      </c>
      <c r="G4048">
        <v>2</v>
      </c>
      <c r="H4048">
        <v>25</v>
      </c>
      <c r="I4048">
        <v>1</v>
      </c>
      <c r="J4048">
        <v>1</v>
      </c>
      <c r="K4048">
        <v>1</v>
      </c>
      <c r="L4048">
        <v>15</v>
      </c>
      <c r="M4048">
        <v>1</v>
      </c>
      <c r="N4048">
        <v>1</v>
      </c>
      <c r="O4048">
        <v>5</v>
      </c>
      <c r="P4048">
        <v>1</v>
      </c>
      <c r="Q4048">
        <v>6.2880000000000003</v>
      </c>
      <c r="R4048">
        <v>-1</v>
      </c>
      <c r="S4048">
        <v>5</v>
      </c>
      <c r="T4048">
        <v>157.5</v>
      </c>
      <c r="U4048">
        <v>-1</v>
      </c>
      <c r="V4048">
        <v>-1</v>
      </c>
      <c r="W4048">
        <v>0.71899999999999997</v>
      </c>
      <c r="X4048">
        <v>-8</v>
      </c>
      <c r="Y4048">
        <v>1</v>
      </c>
      <c r="Z4048">
        <f>IF(AND(MIN(data!D4048:'data'!K4048, data!M4048:'data'!Y4048)&gt;=0, IF(data!L4048&lt;0, FALSE, data!L4048&lt;=95),COUNTA(data!D4048:'data'!Y4048)=22), 1, 0)</f>
        <v>0</v>
      </c>
      <c r="AA4048">
        <f>IF(data!D4048=3, IF(COUNTIFS(data!A:A, data!A4048, data!G:G, "&lt;&gt;2")=0, 1, 0), 0)</f>
        <v>0</v>
      </c>
      <c r="AB4048">
        <f>IF(AND(data!G4048=2, COUNTIFS(data!A:A, data!A4048, data!G:G, 2) = data!D4048), 1, 0)</f>
        <v>0</v>
      </c>
      <c r="AC4048" t="str">
        <f>IF(AB4048=1, data!D4048, "0")</f>
        <v>0</v>
      </c>
    </row>
    <row r="4049" spans="1:29" x14ac:dyDescent="0.25">
      <c r="A4049" s="1">
        <v>421201</v>
      </c>
      <c r="B4049">
        <v>1</v>
      </c>
      <c r="C4049" s="1" t="s">
        <v>4070</v>
      </c>
      <c r="D4049">
        <v>2</v>
      </c>
      <c r="E4049">
        <v>9</v>
      </c>
      <c r="F4049">
        <v>22</v>
      </c>
      <c r="G4049">
        <v>1</v>
      </c>
      <c r="H4049">
        <v>40</v>
      </c>
      <c r="I4049">
        <v>6</v>
      </c>
      <c r="J4049">
        <v>1</v>
      </c>
      <c r="K4049">
        <v>2</v>
      </c>
      <c r="L4049">
        <v>14</v>
      </c>
      <c r="M4049">
        <v>1</v>
      </c>
      <c r="N4049">
        <v>4</v>
      </c>
      <c r="O4049">
        <v>2</v>
      </c>
      <c r="P4049">
        <v>1</v>
      </c>
      <c r="Q4049">
        <v>22.344999999999999</v>
      </c>
      <c r="R4049">
        <v>-1</v>
      </c>
      <c r="S4049">
        <v>0</v>
      </c>
      <c r="T4049">
        <v>167.5</v>
      </c>
      <c r="U4049">
        <v>105.8</v>
      </c>
      <c r="V4049">
        <v>37.71</v>
      </c>
      <c r="W4049">
        <v>-1</v>
      </c>
      <c r="X4049">
        <v>2</v>
      </c>
      <c r="Y4049">
        <v>3</v>
      </c>
      <c r="Z4049">
        <f>IF(AND(MIN(data!D4049:'data'!K4049, data!M4049:'data'!Y4049)&gt;=0, IF(data!L4049&lt;0, FALSE, data!L4049&lt;=95),COUNTA(data!D4049:'data'!Y4049)=22), 1, 0)</f>
        <v>0</v>
      </c>
      <c r="AA4049">
        <f>IF(data!D4049=3, IF(COUNTIFS(data!A:A, data!A4049, data!G:G, "&lt;&gt;2")=0, 1, 0), 0)</f>
        <v>0</v>
      </c>
      <c r="AB4049">
        <f>IF(AND(data!G4049=2, COUNTIFS(data!A:A, data!A4049, data!G:G, 2) = data!D4049), 1, 0)</f>
        <v>0</v>
      </c>
      <c r="AC4049" t="str">
        <f>IF(AB4049=1, data!D4049, "0")</f>
        <v>0</v>
      </c>
    </row>
    <row r="4050" spans="1:29" x14ac:dyDescent="0.25">
      <c r="A4050" s="1">
        <v>421201</v>
      </c>
      <c r="B4050">
        <v>2</v>
      </c>
      <c r="C4050" s="1" t="s">
        <v>4071</v>
      </c>
      <c r="D4050">
        <v>2</v>
      </c>
      <c r="E4050">
        <v>9</v>
      </c>
      <c r="F4050">
        <v>22</v>
      </c>
      <c r="G4050">
        <v>2</v>
      </c>
      <c r="H4050">
        <v>28</v>
      </c>
      <c r="I4050">
        <v>6</v>
      </c>
      <c r="J4050">
        <v>1</v>
      </c>
      <c r="K4050">
        <v>3</v>
      </c>
      <c r="L4050">
        <v>14</v>
      </c>
      <c r="M4050">
        <v>2</v>
      </c>
      <c r="N4050">
        <v>4</v>
      </c>
      <c r="O4050">
        <v>3</v>
      </c>
      <c r="P4050">
        <v>1</v>
      </c>
      <c r="Q4050">
        <v>12.21</v>
      </c>
      <c r="R4050">
        <v>-1</v>
      </c>
      <c r="S4050">
        <v>0</v>
      </c>
      <c r="T4050">
        <v>153.5</v>
      </c>
      <c r="U4050">
        <v>61.7</v>
      </c>
      <c r="V4050">
        <v>26.186</v>
      </c>
      <c r="W4050">
        <v>-1</v>
      </c>
      <c r="X4050">
        <v>2</v>
      </c>
      <c r="Y4050">
        <v>1</v>
      </c>
      <c r="Z4050">
        <f>IF(AND(MIN(data!D4050:'data'!K4050, data!M4050:'data'!Y4050)&gt;=0, IF(data!L4050&lt;0, FALSE, data!L4050&lt;=95),COUNTA(data!D4050:'data'!Y4050)=22), 1, 0)</f>
        <v>0</v>
      </c>
      <c r="AA4050">
        <f>IF(data!D4050=3, IF(COUNTIFS(data!A:A, data!A4050, data!G:G, "&lt;&gt;2")=0, 1, 0), 0)</f>
        <v>0</v>
      </c>
      <c r="AB4050">
        <f>IF(AND(data!G4050=2, COUNTIFS(data!A:A, data!A4050, data!G:G, 2) = data!D4050), 1, 0)</f>
        <v>0</v>
      </c>
      <c r="AC4050" t="str">
        <f>IF(AB4050=1, data!D4050, "0")</f>
        <v>0</v>
      </c>
    </row>
    <row r="4051" spans="1:29" x14ac:dyDescent="0.25">
      <c r="A4051" s="1">
        <v>421251</v>
      </c>
      <c r="B4051">
        <v>1</v>
      </c>
      <c r="C4051" s="1" t="s">
        <v>4072</v>
      </c>
      <c r="D4051">
        <v>4</v>
      </c>
      <c r="E4051">
        <v>9</v>
      </c>
      <c r="F4051">
        <v>22</v>
      </c>
      <c r="G4051">
        <v>2</v>
      </c>
      <c r="H4051">
        <v>45</v>
      </c>
      <c r="I4051">
        <v>6</v>
      </c>
      <c r="J4051">
        <v>1</v>
      </c>
      <c r="K4051">
        <v>3</v>
      </c>
      <c r="L4051">
        <v>14</v>
      </c>
      <c r="M4051">
        <v>1</v>
      </c>
      <c r="N4051">
        <v>1</v>
      </c>
      <c r="O4051">
        <v>5</v>
      </c>
      <c r="P4051">
        <v>1</v>
      </c>
      <c r="Q4051">
        <v>31.433</v>
      </c>
      <c r="R4051">
        <v>-1</v>
      </c>
      <c r="S4051">
        <v>0</v>
      </c>
      <c r="T4051">
        <v>169.1</v>
      </c>
      <c r="U4051">
        <v>89.4</v>
      </c>
      <c r="V4051">
        <v>31.263999999999999</v>
      </c>
      <c r="W4051">
        <v>0.83799999999999997</v>
      </c>
      <c r="X4051">
        <v>2</v>
      </c>
      <c r="Y4051">
        <v>1</v>
      </c>
      <c r="Z4051">
        <f>IF(AND(MIN(data!D4051:'data'!K4051, data!M4051:'data'!Y4051)&gt;=0, IF(data!L4051&lt;0, FALSE, data!L4051&lt;=95),COUNTA(data!D4051:'data'!Y4051)=22), 1, 0)</f>
        <v>0</v>
      </c>
      <c r="AA4051">
        <f>IF(data!D4051=3, IF(COUNTIFS(data!A:A, data!A4051, data!G:G, "&lt;&gt;2")=0, 1, 0), 0)</f>
        <v>0</v>
      </c>
      <c r="AB4051">
        <f>IF(AND(data!G4051=2, COUNTIFS(data!A:A, data!A4051, data!G:G, 2) = data!D4051), 1, 0)</f>
        <v>0</v>
      </c>
      <c r="AC4051" t="str">
        <f>IF(AB4051=1, data!D4051, "0")</f>
        <v>0</v>
      </c>
    </row>
    <row r="4052" spans="1:29" x14ac:dyDescent="0.25">
      <c r="A4052" s="1">
        <v>421251</v>
      </c>
      <c r="B4052">
        <v>2</v>
      </c>
      <c r="C4052" s="1" t="s">
        <v>4073</v>
      </c>
      <c r="D4052">
        <v>4</v>
      </c>
      <c r="E4052">
        <v>9</v>
      </c>
      <c r="F4052">
        <v>22</v>
      </c>
      <c r="G4052">
        <v>1</v>
      </c>
      <c r="H4052">
        <v>38</v>
      </c>
      <c r="I4052">
        <v>6</v>
      </c>
      <c r="J4052">
        <v>1</v>
      </c>
      <c r="K4052">
        <v>3</v>
      </c>
      <c r="L4052">
        <v>14</v>
      </c>
      <c r="M4052">
        <v>2</v>
      </c>
      <c r="N4052">
        <v>4</v>
      </c>
      <c r="O4052">
        <v>1</v>
      </c>
      <c r="P4052">
        <v>1</v>
      </c>
      <c r="Q4052">
        <v>36.308</v>
      </c>
      <c r="R4052">
        <v>-1</v>
      </c>
      <c r="S4052">
        <v>0</v>
      </c>
      <c r="T4052">
        <v>177.2</v>
      </c>
      <c r="U4052">
        <v>80.7</v>
      </c>
      <c r="V4052">
        <v>25.701000000000001</v>
      </c>
      <c r="W4052">
        <v>0.93899999999999995</v>
      </c>
      <c r="X4052">
        <v>1</v>
      </c>
      <c r="Y4052">
        <v>3</v>
      </c>
      <c r="Z4052">
        <f>IF(AND(MIN(data!D4052:'data'!K4052, data!M4052:'data'!Y4052)&gt;=0, IF(data!L4052&lt;0, FALSE, data!L4052&lt;=95),COUNTA(data!D4052:'data'!Y4052)=22), 1, 0)</f>
        <v>0</v>
      </c>
      <c r="AA4052">
        <f>IF(data!D4052=3, IF(COUNTIFS(data!A:A, data!A4052, data!G:G, "&lt;&gt;2")=0, 1, 0), 0)</f>
        <v>0</v>
      </c>
      <c r="AB4052">
        <f>IF(AND(data!G4052=2, COUNTIFS(data!A:A, data!A4052, data!G:G, 2) = data!D4052), 1, 0)</f>
        <v>0</v>
      </c>
      <c r="AC4052" t="str">
        <f>IF(AB4052=1, data!D4052, "0")</f>
        <v>0</v>
      </c>
    </row>
    <row r="4053" spans="1:29" x14ac:dyDescent="0.25">
      <c r="A4053" s="1">
        <v>421251</v>
      </c>
      <c r="B4053">
        <v>3</v>
      </c>
      <c r="C4053" s="1" t="s">
        <v>4074</v>
      </c>
      <c r="D4053">
        <v>4</v>
      </c>
      <c r="E4053">
        <v>9</v>
      </c>
      <c r="F4053">
        <v>22</v>
      </c>
      <c r="G4053">
        <v>2</v>
      </c>
      <c r="H4053">
        <v>23</v>
      </c>
      <c r="I4053">
        <v>1</v>
      </c>
      <c r="J4053">
        <v>1</v>
      </c>
      <c r="K4053">
        <v>1</v>
      </c>
      <c r="L4053">
        <v>14</v>
      </c>
      <c r="M4053">
        <v>1</v>
      </c>
      <c r="N4053">
        <v>1</v>
      </c>
      <c r="O4053">
        <v>5</v>
      </c>
      <c r="P4053">
        <v>1</v>
      </c>
      <c r="Q4053">
        <v>25.587</v>
      </c>
      <c r="R4053">
        <v>4</v>
      </c>
      <c r="S4053">
        <v>0</v>
      </c>
      <c r="T4053">
        <v>174.2</v>
      </c>
      <c r="U4053">
        <v>69.2</v>
      </c>
      <c r="V4053">
        <v>22.803999999999998</v>
      </c>
      <c r="W4053">
        <v>0.75600000000000001</v>
      </c>
      <c r="X4053">
        <v>1</v>
      </c>
      <c r="Y4053">
        <v>3</v>
      </c>
      <c r="Z4053">
        <f>IF(AND(MIN(data!D4053:'data'!K4053, data!M4053:'data'!Y4053)&gt;=0, IF(data!L4053&lt;0, FALSE, data!L4053&lt;=95),COUNTA(data!D4053:'data'!Y4053)=22), 1, 0)</f>
        <v>1</v>
      </c>
      <c r="AA4053">
        <f>IF(data!D4053=3, IF(COUNTIFS(data!A:A, data!A4053, data!G:G, "&lt;&gt;2")=0, 1, 0), 0)</f>
        <v>0</v>
      </c>
      <c r="AB4053">
        <f>IF(AND(data!G4053=2, COUNTIFS(data!A:A, data!A4053, data!G:G, 2) = data!D4053), 1, 0)</f>
        <v>0</v>
      </c>
      <c r="AC4053" t="str">
        <f>IF(AB4053=1, data!D4053, "0")</f>
        <v>0</v>
      </c>
    </row>
    <row r="4054" spans="1:29" x14ac:dyDescent="0.25">
      <c r="A4054" s="1">
        <v>421251</v>
      </c>
      <c r="B4054">
        <v>4</v>
      </c>
      <c r="C4054" s="1" t="s">
        <v>4075</v>
      </c>
      <c r="D4054">
        <v>4</v>
      </c>
      <c r="E4054">
        <v>9</v>
      </c>
      <c r="F4054">
        <v>22</v>
      </c>
      <c r="G4054">
        <v>1</v>
      </c>
      <c r="H4054">
        <v>22</v>
      </c>
      <c r="I4054">
        <v>1</v>
      </c>
      <c r="J4054">
        <v>1</v>
      </c>
      <c r="K4054">
        <v>4</v>
      </c>
      <c r="L4054">
        <v>14</v>
      </c>
      <c r="M4054">
        <v>2</v>
      </c>
      <c r="N4054">
        <v>1</v>
      </c>
      <c r="O4054">
        <v>5</v>
      </c>
      <c r="P4054">
        <v>1</v>
      </c>
      <c r="Q4054">
        <v>39.615000000000002</v>
      </c>
      <c r="R4054">
        <v>0</v>
      </c>
      <c r="S4054">
        <v>0</v>
      </c>
      <c r="T4054">
        <v>178.2</v>
      </c>
      <c r="U4054">
        <v>78.2</v>
      </c>
      <c r="V4054">
        <v>24.626000000000001</v>
      </c>
      <c r="W4054">
        <v>0.90500000000000003</v>
      </c>
      <c r="X4054">
        <v>1</v>
      </c>
      <c r="Y4054">
        <v>3</v>
      </c>
      <c r="Z4054">
        <f>IF(AND(MIN(data!D4054:'data'!K4054, data!M4054:'data'!Y4054)&gt;=0, IF(data!L4054&lt;0, FALSE, data!L4054&lt;=95),COUNTA(data!D4054:'data'!Y4054)=22), 1, 0)</f>
        <v>1</v>
      </c>
      <c r="AA4054">
        <f>IF(data!D4054=3, IF(COUNTIFS(data!A:A, data!A4054, data!G:G, "&lt;&gt;2")=0, 1, 0), 0)</f>
        <v>0</v>
      </c>
      <c r="AB4054">
        <f>IF(AND(data!G4054=2, COUNTIFS(data!A:A, data!A4054, data!G:G, 2) = data!D4054), 1, 0)</f>
        <v>0</v>
      </c>
      <c r="AC4054" t="str">
        <f>IF(AB4054=1, data!D4054, "0")</f>
        <v>0</v>
      </c>
    </row>
    <row r="4055" spans="1:29" x14ac:dyDescent="0.25">
      <c r="A4055" s="1">
        <v>421341</v>
      </c>
      <c r="B4055">
        <v>1</v>
      </c>
      <c r="C4055" s="1" t="s">
        <v>4076</v>
      </c>
      <c r="D4055">
        <v>2</v>
      </c>
      <c r="E4055">
        <v>9</v>
      </c>
      <c r="F4055">
        <v>22</v>
      </c>
      <c r="G4055">
        <v>1</v>
      </c>
      <c r="H4055">
        <v>66</v>
      </c>
      <c r="I4055">
        <v>2</v>
      </c>
      <c r="J4055">
        <v>1</v>
      </c>
      <c r="K4055">
        <v>7</v>
      </c>
      <c r="L4055">
        <v>7</v>
      </c>
      <c r="M4055">
        <v>1</v>
      </c>
      <c r="N4055">
        <v>3</v>
      </c>
      <c r="O4055">
        <v>5</v>
      </c>
      <c r="P4055">
        <v>1</v>
      </c>
      <c r="Q4055">
        <v>5.3659999999999997</v>
      </c>
      <c r="R4055">
        <v>-1</v>
      </c>
      <c r="S4055">
        <v>0</v>
      </c>
      <c r="T4055">
        <v>160.1</v>
      </c>
      <c r="U4055">
        <v>-1</v>
      </c>
      <c r="V4055">
        <v>-1</v>
      </c>
      <c r="W4055">
        <v>0.998</v>
      </c>
      <c r="X4055">
        <v>2</v>
      </c>
      <c r="Y4055">
        <v>1</v>
      </c>
      <c r="Z4055">
        <f>IF(AND(MIN(data!D4055:'data'!K4055, data!M4055:'data'!Y4055)&gt;=0, IF(data!L4055&lt;0, FALSE, data!L4055&lt;=95),COUNTA(data!D4055:'data'!Y4055)=22), 1, 0)</f>
        <v>0</v>
      </c>
      <c r="AA4055">
        <f>IF(data!D4055=3, IF(COUNTIFS(data!A:A, data!A4055, data!G:G, "&lt;&gt;2")=0, 1, 0), 0)</f>
        <v>0</v>
      </c>
      <c r="AB4055">
        <f>IF(AND(data!G4055=2, COUNTIFS(data!A:A, data!A4055, data!G:G, 2) = data!D4055), 1, 0)</f>
        <v>0</v>
      </c>
      <c r="AC4055" t="str">
        <f>IF(AB4055=1, data!D4055, "0")</f>
        <v>0</v>
      </c>
    </row>
    <row r="4056" spans="1:29" x14ac:dyDescent="0.25">
      <c r="A4056" s="1">
        <v>421341</v>
      </c>
      <c r="B4056">
        <v>2</v>
      </c>
      <c r="C4056" s="1" t="s">
        <v>4077</v>
      </c>
      <c r="D4056">
        <v>2</v>
      </c>
      <c r="E4056">
        <v>9</v>
      </c>
      <c r="F4056">
        <v>22</v>
      </c>
      <c r="G4056">
        <v>2</v>
      </c>
      <c r="H4056">
        <v>59</v>
      </c>
      <c r="I4056">
        <v>2</v>
      </c>
      <c r="J4056">
        <v>1</v>
      </c>
      <c r="K4056">
        <v>7</v>
      </c>
      <c r="L4056">
        <v>7</v>
      </c>
      <c r="M4056">
        <v>1</v>
      </c>
      <c r="N4056">
        <v>3</v>
      </c>
      <c r="O4056">
        <v>5</v>
      </c>
      <c r="P4056">
        <v>1</v>
      </c>
      <c r="Q4056">
        <v>0.83699999999999997</v>
      </c>
      <c r="R4056">
        <v>-1</v>
      </c>
      <c r="S4056">
        <v>0</v>
      </c>
      <c r="T4056">
        <v>162.5</v>
      </c>
      <c r="U4056">
        <v>-1</v>
      </c>
      <c r="V4056">
        <v>-1</v>
      </c>
      <c r="W4056">
        <v>0.84499999999999997</v>
      </c>
      <c r="X4056">
        <v>2</v>
      </c>
      <c r="Y4056">
        <v>1</v>
      </c>
      <c r="Z4056">
        <f>IF(AND(MIN(data!D4056:'data'!K4056, data!M4056:'data'!Y4056)&gt;=0, IF(data!L4056&lt;0, FALSE, data!L4056&lt;=95),COUNTA(data!D4056:'data'!Y4056)=22), 1, 0)</f>
        <v>0</v>
      </c>
      <c r="AA4056">
        <f>IF(data!D4056=3, IF(COUNTIFS(data!A:A, data!A4056, data!G:G, "&lt;&gt;2")=0, 1, 0), 0)</f>
        <v>0</v>
      </c>
      <c r="AB4056">
        <f>IF(AND(data!G4056=2, COUNTIFS(data!A:A, data!A4056, data!G:G, 2) = data!D4056), 1, 0)</f>
        <v>0</v>
      </c>
      <c r="AC4056" t="str">
        <f>IF(AB4056=1, data!D4056, "0")</f>
        <v>0</v>
      </c>
    </row>
    <row r="4057" spans="1:29" x14ac:dyDescent="0.25">
      <c r="A4057" s="1">
        <v>421351</v>
      </c>
      <c r="B4057">
        <v>1</v>
      </c>
      <c r="C4057" s="1" t="s">
        <v>4078</v>
      </c>
      <c r="D4057">
        <v>1</v>
      </c>
      <c r="E4057">
        <v>9</v>
      </c>
      <c r="F4057">
        <v>22</v>
      </c>
      <c r="G4057">
        <v>1</v>
      </c>
      <c r="H4057">
        <v>36</v>
      </c>
      <c r="I4057">
        <v>1</v>
      </c>
      <c r="J4057">
        <v>1</v>
      </c>
      <c r="K4057">
        <v>4</v>
      </c>
      <c r="L4057">
        <v>13</v>
      </c>
      <c r="M4057">
        <v>2</v>
      </c>
      <c r="N4057">
        <v>3</v>
      </c>
      <c r="O4057">
        <v>5</v>
      </c>
      <c r="P4057">
        <v>1</v>
      </c>
      <c r="Q4057">
        <v>31.029</v>
      </c>
      <c r="R4057">
        <v>-1</v>
      </c>
      <c r="S4057">
        <v>0</v>
      </c>
      <c r="T4057">
        <v>174</v>
      </c>
      <c r="U4057">
        <v>65.5</v>
      </c>
      <c r="V4057">
        <v>21.634</v>
      </c>
      <c r="W4057">
        <v>0.88200000000000001</v>
      </c>
      <c r="X4057">
        <v>3</v>
      </c>
      <c r="Y4057">
        <v>3</v>
      </c>
      <c r="Z4057">
        <f>IF(AND(MIN(data!D4057:'data'!K4057, data!M4057:'data'!Y4057)&gt;=0, IF(data!L4057&lt;0, FALSE, data!L4057&lt;=95),COUNTA(data!D4057:'data'!Y4057)=22), 1, 0)</f>
        <v>0</v>
      </c>
      <c r="AA4057">
        <f>IF(data!D4057=3, IF(COUNTIFS(data!A:A, data!A4057, data!G:G, "&lt;&gt;2")=0, 1, 0), 0)</f>
        <v>0</v>
      </c>
      <c r="AB4057">
        <f>IF(AND(data!G4057=2, COUNTIFS(data!A:A, data!A4057, data!G:G, 2) = data!D4057), 1, 0)</f>
        <v>0</v>
      </c>
      <c r="AC4057" t="str">
        <f>IF(AB4057=1, data!D4057, "0")</f>
        <v>0</v>
      </c>
    </row>
    <row r="4058" spans="1:29" x14ac:dyDescent="0.25">
      <c r="A4058" s="1">
        <v>421371</v>
      </c>
      <c r="B4058">
        <v>1</v>
      </c>
      <c r="C4058" s="1" t="s">
        <v>4079</v>
      </c>
      <c r="D4058">
        <v>2</v>
      </c>
      <c r="E4058">
        <v>9</v>
      </c>
      <c r="F4058">
        <v>22</v>
      </c>
      <c r="G4058">
        <v>2</v>
      </c>
      <c r="H4058">
        <v>53</v>
      </c>
      <c r="I4058">
        <v>2</v>
      </c>
      <c r="J4058">
        <v>1</v>
      </c>
      <c r="K4058">
        <v>4</v>
      </c>
      <c r="L4058">
        <v>22</v>
      </c>
      <c r="M4058">
        <v>3</v>
      </c>
      <c r="N4058">
        <v>3</v>
      </c>
      <c r="O4058">
        <v>5</v>
      </c>
      <c r="P4058">
        <v>1</v>
      </c>
      <c r="Q4058">
        <v>11.913</v>
      </c>
      <c r="R4058">
        <v>-1</v>
      </c>
      <c r="S4058">
        <v>0</v>
      </c>
      <c r="T4058">
        <v>165.1</v>
      </c>
      <c r="U4058">
        <v>81.099999999999994</v>
      </c>
      <c r="V4058">
        <v>29.753</v>
      </c>
      <c r="W4058">
        <v>0.81799999999999995</v>
      </c>
      <c r="X4058">
        <v>2</v>
      </c>
      <c r="Y4058">
        <v>1</v>
      </c>
      <c r="Z4058">
        <f>IF(AND(MIN(data!D4058:'data'!K4058, data!M4058:'data'!Y4058)&gt;=0, IF(data!L4058&lt;0, FALSE, data!L4058&lt;=95),COUNTA(data!D4058:'data'!Y4058)=22), 1, 0)</f>
        <v>0</v>
      </c>
      <c r="AA4058">
        <f>IF(data!D4058=3, IF(COUNTIFS(data!A:A, data!A4058, data!G:G, "&lt;&gt;2")=0, 1, 0), 0)</f>
        <v>0</v>
      </c>
      <c r="AB4058">
        <f>IF(AND(data!G4058=2, COUNTIFS(data!A:A, data!A4058, data!G:G, 2) = data!D4058), 1, 0)</f>
        <v>0</v>
      </c>
      <c r="AC4058" t="str">
        <f>IF(AB4058=1, data!D4058, "0")</f>
        <v>0</v>
      </c>
    </row>
    <row r="4059" spans="1:29" x14ac:dyDescent="0.25">
      <c r="A4059" s="1">
        <v>421371</v>
      </c>
      <c r="B4059">
        <v>2</v>
      </c>
      <c r="C4059" s="1" t="s">
        <v>4080</v>
      </c>
      <c r="D4059">
        <v>2</v>
      </c>
      <c r="E4059">
        <v>9</v>
      </c>
      <c r="F4059">
        <v>22</v>
      </c>
      <c r="G4059">
        <v>1</v>
      </c>
      <c r="H4059">
        <v>59</v>
      </c>
      <c r="I4059">
        <v>2</v>
      </c>
      <c r="J4059">
        <v>1</v>
      </c>
      <c r="K4059">
        <v>1</v>
      </c>
      <c r="L4059">
        <v>22</v>
      </c>
      <c r="M4059">
        <v>2</v>
      </c>
      <c r="N4059">
        <v>3</v>
      </c>
      <c r="O4059">
        <v>5</v>
      </c>
      <c r="P4059">
        <v>1</v>
      </c>
      <c r="Q4059">
        <v>49.75</v>
      </c>
      <c r="R4059">
        <v>-1</v>
      </c>
      <c r="S4059">
        <v>2</v>
      </c>
      <c r="T4059">
        <v>178.1</v>
      </c>
      <c r="U4059">
        <v>73.8</v>
      </c>
      <c r="V4059">
        <v>23.265999999999998</v>
      </c>
      <c r="W4059">
        <v>0.97</v>
      </c>
      <c r="X4059">
        <v>1</v>
      </c>
      <c r="Y4059">
        <v>3</v>
      </c>
      <c r="Z4059">
        <f>IF(AND(MIN(data!D4059:'data'!K4059, data!M4059:'data'!Y4059)&gt;=0, IF(data!L4059&lt;0, FALSE, data!L4059&lt;=95),COUNTA(data!D4059:'data'!Y4059)=22), 1, 0)</f>
        <v>0</v>
      </c>
      <c r="AA4059">
        <f>IF(data!D4059=3, IF(COUNTIFS(data!A:A, data!A4059, data!G:G, "&lt;&gt;2")=0, 1, 0), 0)</f>
        <v>0</v>
      </c>
      <c r="AB4059">
        <f>IF(AND(data!G4059=2, COUNTIFS(data!A:A, data!A4059, data!G:G, 2) = data!D4059), 1, 0)</f>
        <v>0</v>
      </c>
      <c r="AC4059" t="str">
        <f>IF(AB4059=1, data!D4059, "0")</f>
        <v>0</v>
      </c>
    </row>
    <row r="4060" spans="1:29" x14ac:dyDescent="0.25">
      <c r="A4060" s="1">
        <v>422151</v>
      </c>
      <c r="B4060">
        <v>1</v>
      </c>
      <c r="C4060" s="1" t="s">
        <v>4081</v>
      </c>
      <c r="D4060">
        <v>2</v>
      </c>
      <c r="E4060">
        <v>6</v>
      </c>
      <c r="F4060">
        <v>1</v>
      </c>
      <c r="G4060">
        <v>2</v>
      </c>
      <c r="H4060">
        <v>70</v>
      </c>
      <c r="I4060">
        <v>1</v>
      </c>
      <c r="J4060">
        <v>1</v>
      </c>
      <c r="K4060">
        <v>7</v>
      </c>
      <c r="L4060">
        <v>10</v>
      </c>
      <c r="M4060">
        <v>2</v>
      </c>
      <c r="N4060">
        <v>1</v>
      </c>
      <c r="O4060">
        <v>5</v>
      </c>
      <c r="P4060">
        <v>2</v>
      </c>
      <c r="Q4060">
        <v>0</v>
      </c>
      <c r="R4060">
        <v>-1</v>
      </c>
      <c r="S4060">
        <v>0</v>
      </c>
      <c r="T4060">
        <v>157.69999999999999</v>
      </c>
      <c r="U4060">
        <v>82.2</v>
      </c>
      <c r="V4060">
        <v>33.052999999999997</v>
      </c>
      <c r="W4060">
        <v>0.82899999999999996</v>
      </c>
      <c r="X4060">
        <v>2</v>
      </c>
      <c r="Y4060">
        <v>3</v>
      </c>
      <c r="Z4060">
        <f>IF(AND(MIN(data!D4060:'data'!K4060, data!M4060:'data'!Y4060)&gt;=0, IF(data!L4060&lt;0, FALSE, data!L4060&lt;=95),COUNTA(data!D4060:'data'!Y4060)=22), 1, 0)</f>
        <v>0</v>
      </c>
      <c r="AA4060">
        <f>IF(data!D4060=3, IF(COUNTIFS(data!A:A, data!A4060, data!G:G, "&lt;&gt;2")=0, 1, 0), 0)</f>
        <v>0</v>
      </c>
      <c r="AB4060">
        <f>IF(AND(data!G4060=2, COUNTIFS(data!A:A, data!A4060, data!G:G, 2) = data!D4060), 1, 0)</f>
        <v>1</v>
      </c>
      <c r="AC4060">
        <f>IF(AB4060=1, data!D4060, "0")</f>
        <v>2</v>
      </c>
    </row>
    <row r="4061" spans="1:29" x14ac:dyDescent="0.25">
      <c r="A4061" s="1">
        <v>422151</v>
      </c>
      <c r="B4061">
        <v>2</v>
      </c>
      <c r="C4061" s="1" t="s">
        <v>4082</v>
      </c>
      <c r="D4061">
        <v>2</v>
      </c>
      <c r="E4061">
        <v>6</v>
      </c>
      <c r="F4061">
        <v>1</v>
      </c>
      <c r="G4061">
        <v>2</v>
      </c>
      <c r="H4061">
        <v>65</v>
      </c>
      <c r="I4061">
        <v>1</v>
      </c>
      <c r="J4061">
        <v>1</v>
      </c>
      <c r="K4061">
        <v>2</v>
      </c>
      <c r="L4061">
        <v>10</v>
      </c>
      <c r="M4061">
        <v>2</v>
      </c>
      <c r="N4061">
        <v>1</v>
      </c>
      <c r="O4061">
        <v>5</v>
      </c>
      <c r="P4061">
        <v>2</v>
      </c>
      <c r="Q4061">
        <v>0</v>
      </c>
      <c r="R4061">
        <v>-1</v>
      </c>
      <c r="S4061">
        <v>0</v>
      </c>
      <c r="T4061">
        <v>166.4</v>
      </c>
      <c r="U4061">
        <v>76.5</v>
      </c>
      <c r="V4061">
        <v>27.628</v>
      </c>
      <c r="W4061">
        <v>0.79900000000000004</v>
      </c>
      <c r="X4061">
        <v>2</v>
      </c>
      <c r="Y4061">
        <v>1</v>
      </c>
      <c r="Z4061">
        <f>IF(AND(MIN(data!D4061:'data'!K4061, data!M4061:'data'!Y4061)&gt;=0, IF(data!L4061&lt;0, FALSE, data!L4061&lt;=95),COUNTA(data!D4061:'data'!Y4061)=22), 1, 0)</f>
        <v>0</v>
      </c>
      <c r="AA4061">
        <f>IF(data!D4061=3, IF(COUNTIFS(data!A:A, data!A4061, data!G:G, "&lt;&gt;2")=0, 1, 0), 0)</f>
        <v>0</v>
      </c>
      <c r="AB4061">
        <f>IF(AND(data!G4061=2, COUNTIFS(data!A:A, data!A4061, data!G:G, 2) = data!D4061), 1, 0)</f>
        <v>1</v>
      </c>
      <c r="AC4061">
        <f>IF(AB4061=1, data!D4061, "0")</f>
        <v>2</v>
      </c>
    </row>
    <row r="4062" spans="1:29" x14ac:dyDescent="0.25">
      <c r="A4062" s="1">
        <v>422181</v>
      </c>
      <c r="B4062">
        <v>1</v>
      </c>
      <c r="C4062" s="1" t="s">
        <v>4083</v>
      </c>
      <c r="D4062">
        <v>1</v>
      </c>
      <c r="E4062">
        <v>6</v>
      </c>
      <c r="F4062">
        <v>1</v>
      </c>
      <c r="G4062">
        <v>2</v>
      </c>
      <c r="H4062">
        <v>25</v>
      </c>
      <c r="I4062">
        <v>1</v>
      </c>
      <c r="J4062">
        <v>1</v>
      </c>
      <c r="K4062">
        <v>1</v>
      </c>
      <c r="L4062">
        <v>9</v>
      </c>
      <c r="M4062">
        <v>2</v>
      </c>
      <c r="N4062">
        <v>4</v>
      </c>
      <c r="O4062">
        <v>2</v>
      </c>
      <c r="P4062">
        <v>1</v>
      </c>
      <c r="Q4062">
        <v>23.375</v>
      </c>
      <c r="R4062">
        <v>-1</v>
      </c>
      <c r="S4062">
        <v>1</v>
      </c>
      <c r="T4062">
        <v>164.7</v>
      </c>
      <c r="U4062">
        <v>62.5</v>
      </c>
      <c r="V4062">
        <v>23.041</v>
      </c>
      <c r="W4062">
        <v>0.79200000000000004</v>
      </c>
      <c r="X4062">
        <v>1</v>
      </c>
      <c r="Y4062">
        <v>3</v>
      </c>
      <c r="Z4062">
        <f>IF(AND(MIN(data!D4062:'data'!K4062, data!M4062:'data'!Y4062)&gt;=0, IF(data!L4062&lt;0, FALSE, data!L4062&lt;=95),COUNTA(data!D4062:'data'!Y4062)=22), 1, 0)</f>
        <v>0</v>
      </c>
      <c r="AA4062">
        <f>IF(data!D4062=3, IF(COUNTIFS(data!A:A, data!A4062, data!G:G, "&lt;&gt;2")=0, 1, 0), 0)</f>
        <v>0</v>
      </c>
      <c r="AB4062">
        <f>IF(AND(data!G4062=2, COUNTIFS(data!A:A, data!A4062, data!G:G, 2) = data!D4062), 1, 0)</f>
        <v>1</v>
      </c>
      <c r="AC4062">
        <f>IF(AB4062=1, data!D4062, "0")</f>
        <v>1</v>
      </c>
    </row>
    <row r="4063" spans="1:29" x14ac:dyDescent="0.25">
      <c r="A4063" s="1">
        <v>422251</v>
      </c>
      <c r="B4063">
        <v>1</v>
      </c>
      <c r="C4063" s="1" t="s">
        <v>4084</v>
      </c>
      <c r="D4063">
        <v>4</v>
      </c>
      <c r="E4063">
        <v>6</v>
      </c>
      <c r="F4063">
        <v>1</v>
      </c>
      <c r="G4063">
        <v>1</v>
      </c>
      <c r="H4063">
        <v>35</v>
      </c>
      <c r="I4063">
        <v>2</v>
      </c>
      <c r="J4063">
        <v>1</v>
      </c>
      <c r="K4063">
        <v>3</v>
      </c>
      <c r="L4063">
        <v>10</v>
      </c>
      <c r="M4063">
        <v>2</v>
      </c>
      <c r="N4063">
        <v>2</v>
      </c>
      <c r="O4063">
        <v>5</v>
      </c>
      <c r="P4063">
        <v>1</v>
      </c>
      <c r="Q4063">
        <v>40.366</v>
      </c>
      <c r="R4063">
        <v>-1</v>
      </c>
      <c r="S4063">
        <v>3</v>
      </c>
      <c r="T4063">
        <v>180.6</v>
      </c>
      <c r="U4063">
        <v>100.3</v>
      </c>
      <c r="V4063">
        <v>30.751000000000001</v>
      </c>
      <c r="W4063">
        <v>0.874</v>
      </c>
      <c r="X4063">
        <v>2</v>
      </c>
      <c r="Y4063">
        <v>1</v>
      </c>
      <c r="Z4063">
        <f>IF(AND(MIN(data!D4063:'data'!K4063, data!M4063:'data'!Y4063)&gt;=0, IF(data!L4063&lt;0, FALSE, data!L4063&lt;=95),COUNTA(data!D4063:'data'!Y4063)=22), 1, 0)</f>
        <v>0</v>
      </c>
      <c r="AA4063">
        <f>IF(data!D4063=3, IF(COUNTIFS(data!A:A, data!A4063, data!G:G, "&lt;&gt;2")=0, 1, 0), 0)</f>
        <v>0</v>
      </c>
      <c r="AB4063">
        <f>IF(AND(data!G4063=2, COUNTIFS(data!A:A, data!A4063, data!G:G, 2) = data!D4063), 1, 0)</f>
        <v>0</v>
      </c>
      <c r="AC4063" t="str">
        <f>IF(AB4063=1, data!D4063, "0")</f>
        <v>0</v>
      </c>
    </row>
    <row r="4064" spans="1:29" x14ac:dyDescent="0.25">
      <c r="A4064" s="1">
        <v>422251</v>
      </c>
      <c r="B4064">
        <v>2</v>
      </c>
      <c r="C4064" s="1" t="s">
        <v>4085</v>
      </c>
      <c r="D4064">
        <v>4</v>
      </c>
      <c r="E4064">
        <v>6</v>
      </c>
      <c r="F4064">
        <v>1</v>
      </c>
      <c r="G4064">
        <v>2</v>
      </c>
      <c r="H4064">
        <v>35</v>
      </c>
      <c r="I4064">
        <v>2</v>
      </c>
      <c r="J4064">
        <v>1</v>
      </c>
      <c r="K4064">
        <v>3</v>
      </c>
      <c r="L4064">
        <v>10</v>
      </c>
      <c r="M4064">
        <v>2</v>
      </c>
      <c r="N4064">
        <v>1</v>
      </c>
      <c r="O4064">
        <v>5</v>
      </c>
      <c r="P4064">
        <v>1</v>
      </c>
      <c r="Q4064">
        <v>8.3079999999999998</v>
      </c>
      <c r="R4064">
        <v>-1</v>
      </c>
      <c r="S4064">
        <v>0</v>
      </c>
      <c r="T4064">
        <v>164</v>
      </c>
      <c r="U4064">
        <v>62</v>
      </c>
      <c r="V4064">
        <v>23.052</v>
      </c>
      <c r="W4064">
        <v>0.78200000000000003</v>
      </c>
      <c r="X4064">
        <v>1</v>
      </c>
      <c r="Y4064">
        <v>3</v>
      </c>
      <c r="Z4064">
        <f>IF(AND(MIN(data!D4064:'data'!K4064, data!M4064:'data'!Y4064)&gt;=0, IF(data!L4064&lt;0, FALSE, data!L4064&lt;=95),COUNTA(data!D4064:'data'!Y4064)=22), 1, 0)</f>
        <v>0</v>
      </c>
      <c r="AA4064">
        <f>IF(data!D4064=3, IF(COUNTIFS(data!A:A, data!A4064, data!G:G, "&lt;&gt;2")=0, 1, 0), 0)</f>
        <v>0</v>
      </c>
      <c r="AB4064">
        <f>IF(AND(data!G4064=2, COUNTIFS(data!A:A, data!A4064, data!G:G, 2) = data!D4064), 1, 0)</f>
        <v>0</v>
      </c>
      <c r="AC4064" t="str">
        <f>IF(AB4064=1, data!D4064, "0")</f>
        <v>0</v>
      </c>
    </row>
    <row r="4065" spans="1:29" x14ac:dyDescent="0.25">
      <c r="A4065" s="1">
        <v>422251</v>
      </c>
      <c r="B4065">
        <v>3</v>
      </c>
      <c r="C4065" s="1" t="s">
        <v>4086</v>
      </c>
      <c r="D4065">
        <v>4</v>
      </c>
      <c r="E4065">
        <v>6</v>
      </c>
      <c r="F4065">
        <v>1</v>
      </c>
      <c r="G4065">
        <v>2</v>
      </c>
      <c r="H4065">
        <v>8</v>
      </c>
      <c r="I4065">
        <v>-1</v>
      </c>
      <c r="J4065">
        <v>1</v>
      </c>
      <c r="K4065">
        <v>-1</v>
      </c>
      <c r="L4065">
        <v>10</v>
      </c>
      <c r="M4065">
        <v>1</v>
      </c>
      <c r="N4065">
        <v>-1</v>
      </c>
      <c r="O4065">
        <v>-1</v>
      </c>
      <c r="P4065">
        <v>-1</v>
      </c>
      <c r="Q4065">
        <v>-1</v>
      </c>
      <c r="R4065">
        <v>-1</v>
      </c>
      <c r="S4065">
        <v>-2</v>
      </c>
      <c r="T4065">
        <v>129.30000000000001</v>
      </c>
      <c r="U4065">
        <v>23.6</v>
      </c>
      <c r="V4065">
        <v>14.116</v>
      </c>
      <c r="W4065">
        <v>-1</v>
      </c>
      <c r="X4065">
        <v>1</v>
      </c>
      <c r="Y4065">
        <v>3</v>
      </c>
      <c r="Z4065">
        <f>IF(AND(MIN(data!D4065:'data'!K4065, data!M4065:'data'!Y4065)&gt;=0, IF(data!L4065&lt;0, FALSE, data!L4065&lt;=95),COUNTA(data!D4065:'data'!Y4065)=22), 1, 0)</f>
        <v>0</v>
      </c>
      <c r="AA4065">
        <f>IF(data!D4065=3, IF(COUNTIFS(data!A:A, data!A4065, data!G:G, "&lt;&gt;2")=0, 1, 0), 0)</f>
        <v>0</v>
      </c>
      <c r="AB4065">
        <f>IF(AND(data!G4065=2, COUNTIFS(data!A:A, data!A4065, data!G:G, 2) = data!D4065), 1, 0)</f>
        <v>0</v>
      </c>
      <c r="AC4065" t="str">
        <f>IF(AB4065=1, data!D4065, "0")</f>
        <v>0</v>
      </c>
    </row>
    <row r="4066" spans="1:29" x14ac:dyDescent="0.25">
      <c r="A4066" s="1">
        <v>422251</v>
      </c>
      <c r="B4066">
        <v>4</v>
      </c>
      <c r="C4066" s="1" t="s">
        <v>4087</v>
      </c>
      <c r="D4066">
        <v>4</v>
      </c>
      <c r="E4066">
        <v>6</v>
      </c>
      <c r="F4066">
        <v>1</v>
      </c>
      <c r="G4066">
        <v>2</v>
      </c>
      <c r="H4066">
        <v>5</v>
      </c>
      <c r="I4066">
        <v>-1</v>
      </c>
      <c r="J4066">
        <v>1</v>
      </c>
      <c r="K4066">
        <v>-1</v>
      </c>
      <c r="L4066">
        <v>10</v>
      </c>
      <c r="M4066">
        <v>1</v>
      </c>
      <c r="N4066">
        <v>-1</v>
      </c>
      <c r="O4066">
        <v>-1</v>
      </c>
      <c r="P4066">
        <v>-1</v>
      </c>
      <c r="Q4066">
        <v>-1</v>
      </c>
      <c r="R4066">
        <v>-1</v>
      </c>
      <c r="S4066">
        <v>-2</v>
      </c>
      <c r="T4066">
        <v>115.5</v>
      </c>
      <c r="U4066">
        <v>19</v>
      </c>
      <c r="V4066">
        <v>14.243</v>
      </c>
      <c r="W4066">
        <v>-1</v>
      </c>
      <c r="X4066">
        <v>-2</v>
      </c>
      <c r="Y4066">
        <v>-2</v>
      </c>
      <c r="Z4066">
        <f>IF(AND(MIN(data!D4066:'data'!K4066, data!M4066:'data'!Y4066)&gt;=0, IF(data!L4066&lt;0, FALSE, data!L4066&lt;=95),COUNTA(data!D4066:'data'!Y4066)=22), 1, 0)</f>
        <v>0</v>
      </c>
      <c r="AA4066">
        <f>IF(data!D4066=3, IF(COUNTIFS(data!A:A, data!A4066, data!G:G, "&lt;&gt;2")=0, 1, 0), 0)</f>
        <v>0</v>
      </c>
      <c r="AB4066">
        <f>IF(AND(data!G4066=2, COUNTIFS(data!A:A, data!A4066, data!G:G, 2) = data!D4066), 1, 0)</f>
        <v>0</v>
      </c>
      <c r="AC4066" t="str">
        <f>IF(AB4066=1, data!D4066, "0")</f>
        <v>0</v>
      </c>
    </row>
    <row r="4067" spans="1:29" x14ac:dyDescent="0.25">
      <c r="A4067" s="1">
        <v>422341</v>
      </c>
      <c r="B4067">
        <v>1</v>
      </c>
      <c r="C4067" s="1" t="s">
        <v>4088</v>
      </c>
      <c r="D4067">
        <v>2</v>
      </c>
      <c r="E4067">
        <v>6</v>
      </c>
      <c r="F4067">
        <v>1</v>
      </c>
      <c r="G4067">
        <v>1</v>
      </c>
      <c r="H4067">
        <v>73</v>
      </c>
      <c r="I4067">
        <v>2</v>
      </c>
      <c r="J4067">
        <v>1</v>
      </c>
      <c r="K4067">
        <v>5</v>
      </c>
      <c r="L4067">
        <v>9</v>
      </c>
      <c r="M4067">
        <v>2</v>
      </c>
      <c r="N4067">
        <v>3</v>
      </c>
      <c r="O4067">
        <v>5</v>
      </c>
      <c r="P4067">
        <v>1</v>
      </c>
      <c r="Q4067">
        <v>0.23</v>
      </c>
      <c r="R4067">
        <v>-1</v>
      </c>
      <c r="S4067">
        <v>0</v>
      </c>
      <c r="T4067">
        <v>164.5</v>
      </c>
      <c r="U4067">
        <v>71.2</v>
      </c>
      <c r="V4067">
        <v>26.312000000000001</v>
      </c>
      <c r="W4067">
        <v>0.91400000000000003</v>
      </c>
      <c r="X4067">
        <v>1</v>
      </c>
      <c r="Y4067">
        <v>3</v>
      </c>
      <c r="Z4067">
        <f>IF(AND(MIN(data!D4067:'data'!K4067, data!M4067:'data'!Y4067)&gt;=0, IF(data!L4067&lt;0, FALSE, data!L4067&lt;=95),COUNTA(data!D4067:'data'!Y4067)=22), 1, 0)</f>
        <v>0</v>
      </c>
      <c r="AA4067">
        <f>IF(data!D4067=3, IF(COUNTIFS(data!A:A, data!A4067, data!G:G, "&lt;&gt;2")=0, 1, 0), 0)</f>
        <v>0</v>
      </c>
      <c r="AB4067">
        <f>IF(AND(data!G4067=2, COUNTIFS(data!A:A, data!A4067, data!G:G, 2) = data!D4067), 1, 0)</f>
        <v>0</v>
      </c>
      <c r="AC4067" t="str">
        <f>IF(AB4067=1, data!D4067, "0")</f>
        <v>0</v>
      </c>
    </row>
    <row r="4068" spans="1:29" x14ac:dyDescent="0.25">
      <c r="A4068" s="1">
        <v>422341</v>
      </c>
      <c r="B4068">
        <v>2</v>
      </c>
      <c r="C4068" s="1" t="s">
        <v>4089</v>
      </c>
      <c r="D4068">
        <v>2</v>
      </c>
      <c r="E4068">
        <v>6</v>
      </c>
      <c r="F4068">
        <v>1</v>
      </c>
      <c r="G4068">
        <v>2</v>
      </c>
      <c r="H4068">
        <v>68</v>
      </c>
      <c r="I4068">
        <v>2</v>
      </c>
      <c r="J4068">
        <v>1</v>
      </c>
      <c r="K4068">
        <v>7</v>
      </c>
      <c r="L4068">
        <v>9</v>
      </c>
      <c r="M4068">
        <v>3</v>
      </c>
      <c r="N4068">
        <v>3</v>
      </c>
      <c r="O4068">
        <v>5</v>
      </c>
      <c r="P4068">
        <v>2</v>
      </c>
      <c r="Q4068">
        <v>0</v>
      </c>
      <c r="R4068">
        <v>-1</v>
      </c>
      <c r="S4068">
        <v>1</v>
      </c>
      <c r="T4068">
        <v>160.5</v>
      </c>
      <c r="U4068">
        <v>67.900000000000006</v>
      </c>
      <c r="V4068">
        <v>26.358000000000001</v>
      </c>
      <c r="W4068">
        <v>0.83699999999999997</v>
      </c>
      <c r="X4068">
        <v>-8</v>
      </c>
      <c r="Y4068">
        <v>3</v>
      </c>
      <c r="Z4068">
        <f>IF(AND(MIN(data!D4068:'data'!K4068, data!M4068:'data'!Y4068)&gt;=0, IF(data!L4068&lt;0, FALSE, data!L4068&lt;=95),COUNTA(data!D4068:'data'!Y4068)=22), 1, 0)</f>
        <v>0</v>
      </c>
      <c r="AA4068">
        <f>IF(data!D4068=3, IF(COUNTIFS(data!A:A, data!A4068, data!G:G, "&lt;&gt;2")=0, 1, 0), 0)</f>
        <v>0</v>
      </c>
      <c r="AB4068">
        <f>IF(AND(data!G4068=2, COUNTIFS(data!A:A, data!A4068, data!G:G, 2) = data!D4068), 1, 0)</f>
        <v>0</v>
      </c>
      <c r="AC4068" t="str">
        <f>IF(AB4068=1, data!D4068, "0")</f>
        <v>0</v>
      </c>
    </row>
    <row r="4069" spans="1:29" x14ac:dyDescent="0.25">
      <c r="A4069" s="1">
        <v>423051</v>
      </c>
      <c r="B4069">
        <v>1</v>
      </c>
      <c r="C4069" s="1" t="s">
        <v>4090</v>
      </c>
      <c r="D4069">
        <v>2</v>
      </c>
      <c r="E4069">
        <v>4</v>
      </c>
      <c r="F4069">
        <v>24</v>
      </c>
      <c r="G4069">
        <v>1</v>
      </c>
      <c r="H4069">
        <v>56</v>
      </c>
      <c r="I4069">
        <v>2</v>
      </c>
      <c r="J4069">
        <v>1</v>
      </c>
      <c r="K4069">
        <v>4</v>
      </c>
      <c r="L4069">
        <v>13</v>
      </c>
      <c r="M4069">
        <v>1</v>
      </c>
      <c r="N4069">
        <v>3</v>
      </c>
      <c r="O4069">
        <v>5</v>
      </c>
      <c r="P4069">
        <v>1</v>
      </c>
      <c r="Q4069">
        <v>8.2639999999999993</v>
      </c>
      <c r="R4069">
        <v>-1</v>
      </c>
      <c r="S4069">
        <v>0</v>
      </c>
      <c r="T4069">
        <v>176.5</v>
      </c>
      <c r="U4069">
        <v>88.7</v>
      </c>
      <c r="V4069">
        <v>28.472999999999999</v>
      </c>
      <c r="W4069">
        <v>0.96</v>
      </c>
      <c r="X4069">
        <v>2</v>
      </c>
      <c r="Y4069">
        <v>3</v>
      </c>
      <c r="Z4069">
        <f>IF(AND(MIN(data!D4069:'data'!K4069, data!M4069:'data'!Y4069)&gt;=0, IF(data!L4069&lt;0, FALSE, data!L4069&lt;=95),COUNTA(data!D4069:'data'!Y4069)=22), 1, 0)</f>
        <v>0</v>
      </c>
      <c r="AA4069">
        <f>IF(data!D4069=3, IF(COUNTIFS(data!A:A, data!A4069, data!G:G, "&lt;&gt;2")=0, 1, 0), 0)</f>
        <v>0</v>
      </c>
      <c r="AB4069">
        <f>IF(AND(data!G4069=2, COUNTIFS(data!A:A, data!A4069, data!G:G, 2) = data!D4069), 1, 0)</f>
        <v>0</v>
      </c>
      <c r="AC4069" t="str">
        <f>IF(AB4069=1, data!D4069, "0")</f>
        <v>0</v>
      </c>
    </row>
    <row r="4070" spans="1:29" x14ac:dyDescent="0.25">
      <c r="A4070" s="1">
        <v>423051</v>
      </c>
      <c r="B4070">
        <v>2</v>
      </c>
      <c r="C4070" s="1" t="s">
        <v>4091</v>
      </c>
      <c r="D4070">
        <v>2</v>
      </c>
      <c r="E4070">
        <v>4</v>
      </c>
      <c r="F4070">
        <v>24</v>
      </c>
      <c r="G4070">
        <v>2</v>
      </c>
      <c r="H4070">
        <v>51</v>
      </c>
      <c r="I4070">
        <v>2</v>
      </c>
      <c r="J4070">
        <v>1</v>
      </c>
      <c r="K4070">
        <v>7</v>
      </c>
      <c r="L4070">
        <v>13</v>
      </c>
      <c r="M4070">
        <v>3</v>
      </c>
      <c r="N4070">
        <v>1</v>
      </c>
      <c r="O4070">
        <v>5</v>
      </c>
      <c r="P4070">
        <v>2</v>
      </c>
      <c r="Q4070">
        <v>0</v>
      </c>
      <c r="R4070">
        <v>-1</v>
      </c>
      <c r="S4070">
        <v>2</v>
      </c>
      <c r="T4070">
        <v>160.19999999999999</v>
      </c>
      <c r="U4070">
        <v>91.8</v>
      </c>
      <c r="V4070">
        <v>35.770000000000003</v>
      </c>
      <c r="W4070">
        <v>-1</v>
      </c>
      <c r="X4070">
        <v>2</v>
      </c>
      <c r="Y4070">
        <v>3</v>
      </c>
      <c r="Z4070">
        <f>IF(AND(MIN(data!D4070:'data'!K4070, data!M4070:'data'!Y4070)&gt;=0, IF(data!L4070&lt;0, FALSE, data!L4070&lt;=95),COUNTA(data!D4070:'data'!Y4070)=22), 1, 0)</f>
        <v>0</v>
      </c>
      <c r="AA4070">
        <f>IF(data!D4070=3, IF(COUNTIFS(data!A:A, data!A4070, data!G:G, "&lt;&gt;2")=0, 1, 0), 0)</f>
        <v>0</v>
      </c>
      <c r="AB4070">
        <f>IF(AND(data!G4070=2, COUNTIFS(data!A:A, data!A4070, data!G:G, 2) = data!D4070), 1, 0)</f>
        <v>0</v>
      </c>
      <c r="AC4070" t="str">
        <f>IF(AB4070=1, data!D4070, "0")</f>
        <v>0</v>
      </c>
    </row>
    <row r="4071" spans="1:29" x14ac:dyDescent="0.25">
      <c r="A4071" s="1">
        <v>423151</v>
      </c>
      <c r="B4071">
        <v>1</v>
      </c>
      <c r="C4071" s="1" t="s">
        <v>4092</v>
      </c>
      <c r="D4071">
        <v>3</v>
      </c>
      <c r="E4071">
        <v>4</v>
      </c>
      <c r="F4071">
        <v>24</v>
      </c>
      <c r="G4071">
        <v>2</v>
      </c>
      <c r="H4071">
        <v>34</v>
      </c>
      <c r="I4071">
        <v>2</v>
      </c>
      <c r="J4071">
        <v>1</v>
      </c>
      <c r="K4071">
        <v>4</v>
      </c>
      <c r="L4071">
        <v>18</v>
      </c>
      <c r="M4071">
        <v>1</v>
      </c>
      <c r="N4071">
        <v>1</v>
      </c>
      <c r="O4071">
        <v>5</v>
      </c>
      <c r="P4071">
        <v>1</v>
      </c>
      <c r="Q4071">
        <v>2.1040000000000001</v>
      </c>
      <c r="R4071">
        <v>-1</v>
      </c>
      <c r="S4071">
        <v>1</v>
      </c>
      <c r="T4071">
        <v>170.8</v>
      </c>
      <c r="U4071">
        <v>74.2</v>
      </c>
      <c r="V4071">
        <v>25.434999999999999</v>
      </c>
      <c r="W4071">
        <v>0.79400000000000004</v>
      </c>
      <c r="X4071">
        <v>2</v>
      </c>
      <c r="Y4071">
        <v>3</v>
      </c>
      <c r="Z4071">
        <f>IF(AND(MIN(data!D4071:'data'!K4071, data!M4071:'data'!Y4071)&gt;=0, IF(data!L4071&lt;0, FALSE, data!L4071&lt;=95),COUNTA(data!D4071:'data'!Y4071)=22), 1, 0)</f>
        <v>0</v>
      </c>
      <c r="AA4071">
        <f>IF(data!D4071=3, IF(COUNTIFS(data!A:A, data!A4071, data!G:G, "&lt;&gt;2")=0, 1, 0), 0)</f>
        <v>0</v>
      </c>
      <c r="AB4071">
        <f>IF(AND(data!G4071=2, COUNTIFS(data!A:A, data!A4071, data!G:G, 2) = data!D4071), 1, 0)</f>
        <v>0</v>
      </c>
      <c r="AC4071" t="str">
        <f>IF(AB4071=1, data!D4071, "0")</f>
        <v>0</v>
      </c>
    </row>
    <row r="4072" spans="1:29" x14ac:dyDescent="0.25">
      <c r="A4072" s="1">
        <v>423151</v>
      </c>
      <c r="B4072">
        <v>2</v>
      </c>
      <c r="C4072" s="1" t="s">
        <v>4093</v>
      </c>
      <c r="D4072">
        <v>3</v>
      </c>
      <c r="E4072">
        <v>4</v>
      </c>
      <c r="F4072">
        <v>24</v>
      </c>
      <c r="G4072">
        <v>1</v>
      </c>
      <c r="H4072">
        <v>3</v>
      </c>
      <c r="I4072">
        <v>-1</v>
      </c>
      <c r="J4072">
        <v>1</v>
      </c>
      <c r="K4072">
        <v>-1</v>
      </c>
      <c r="L4072">
        <v>18</v>
      </c>
      <c r="M4072">
        <v>1</v>
      </c>
      <c r="N4072">
        <v>-1</v>
      </c>
      <c r="O4072">
        <v>-1</v>
      </c>
      <c r="P4072">
        <v>-1</v>
      </c>
      <c r="Q4072">
        <v>-1</v>
      </c>
      <c r="R4072">
        <v>-1</v>
      </c>
      <c r="S4072">
        <v>-2</v>
      </c>
      <c r="T4072">
        <v>-1</v>
      </c>
      <c r="U4072">
        <v>-1</v>
      </c>
      <c r="V4072">
        <v>-1</v>
      </c>
      <c r="W4072">
        <v>-1</v>
      </c>
      <c r="X4072">
        <v>-2</v>
      </c>
      <c r="Y4072">
        <v>-2</v>
      </c>
      <c r="Z4072">
        <f>IF(AND(MIN(data!D4072:'data'!K4072, data!M4072:'data'!Y4072)&gt;=0, IF(data!L4072&lt;0, FALSE, data!L4072&lt;=95),COUNTA(data!D4072:'data'!Y4072)=22), 1, 0)</f>
        <v>0</v>
      </c>
      <c r="AA4072">
        <f>IF(data!D4072=3, IF(COUNTIFS(data!A:A, data!A4072, data!G:G, "&lt;&gt;2")=0, 1, 0), 0)</f>
        <v>0</v>
      </c>
      <c r="AB4072">
        <f>IF(AND(data!G4072=2, COUNTIFS(data!A:A, data!A4072, data!G:G, 2) = data!D4072), 1, 0)</f>
        <v>0</v>
      </c>
      <c r="AC4072" t="str">
        <f>IF(AB4072=1, data!D4072, "0")</f>
        <v>0</v>
      </c>
    </row>
    <row r="4073" spans="1:29" x14ac:dyDescent="0.25">
      <c r="A4073" s="1">
        <v>423151</v>
      </c>
      <c r="B4073">
        <v>3</v>
      </c>
      <c r="C4073" s="1" t="s">
        <v>4094</v>
      </c>
      <c r="D4073">
        <v>3</v>
      </c>
      <c r="E4073">
        <v>4</v>
      </c>
      <c r="F4073">
        <v>24</v>
      </c>
      <c r="G4073">
        <v>1</v>
      </c>
      <c r="H4073">
        <v>0</v>
      </c>
      <c r="I4073">
        <v>-1</v>
      </c>
      <c r="J4073">
        <v>1</v>
      </c>
      <c r="K4073">
        <v>-1</v>
      </c>
      <c r="L4073">
        <v>18</v>
      </c>
      <c r="M4073">
        <v>1</v>
      </c>
      <c r="N4073">
        <v>-1</v>
      </c>
      <c r="O4073">
        <v>-1</v>
      </c>
      <c r="P4073">
        <v>-1</v>
      </c>
      <c r="Q4073">
        <v>-1</v>
      </c>
      <c r="R4073">
        <v>-1</v>
      </c>
      <c r="S4073">
        <v>-2</v>
      </c>
      <c r="T4073">
        <v>-1</v>
      </c>
      <c r="U4073">
        <v>-1</v>
      </c>
      <c r="V4073">
        <v>-1</v>
      </c>
      <c r="W4073">
        <v>-1</v>
      </c>
      <c r="X4073">
        <v>-2</v>
      </c>
      <c r="Y4073">
        <v>-2</v>
      </c>
      <c r="Z4073">
        <f>IF(AND(MIN(data!D4073:'data'!K4073, data!M4073:'data'!Y4073)&gt;=0, IF(data!L4073&lt;0, FALSE, data!L4073&lt;=95),COUNTA(data!D4073:'data'!Y4073)=22), 1, 0)</f>
        <v>0</v>
      </c>
      <c r="AA4073">
        <f>IF(data!D4073=3, IF(COUNTIFS(data!A:A, data!A4073, data!G:G, "&lt;&gt;2")=0, 1, 0), 0)</f>
        <v>0</v>
      </c>
      <c r="AB4073">
        <f>IF(AND(data!G4073=2, COUNTIFS(data!A:A, data!A4073, data!G:G, 2) = data!D4073), 1, 0)</f>
        <v>0</v>
      </c>
      <c r="AC4073" t="str">
        <f>IF(AB4073=1, data!D4073, "0")</f>
        <v>0</v>
      </c>
    </row>
    <row r="4074" spans="1:29" x14ac:dyDescent="0.25">
      <c r="A4074" s="1">
        <v>423181</v>
      </c>
      <c r="B4074">
        <v>1</v>
      </c>
      <c r="C4074" s="1" t="s">
        <v>4095</v>
      </c>
      <c r="D4074">
        <v>1</v>
      </c>
      <c r="E4074">
        <v>4</v>
      </c>
      <c r="F4074">
        <v>24</v>
      </c>
      <c r="G4074">
        <v>2</v>
      </c>
      <c r="H4074">
        <v>55</v>
      </c>
      <c r="I4074">
        <v>2</v>
      </c>
      <c r="J4074">
        <v>1</v>
      </c>
      <c r="K4074">
        <v>3</v>
      </c>
      <c r="L4074">
        <v>97</v>
      </c>
      <c r="M4074">
        <v>1</v>
      </c>
      <c r="N4074">
        <v>1</v>
      </c>
      <c r="O4074">
        <v>5</v>
      </c>
      <c r="P4074">
        <v>1</v>
      </c>
      <c r="Q4074">
        <v>21.75</v>
      </c>
      <c r="R4074">
        <v>-1</v>
      </c>
      <c r="S4074">
        <v>2</v>
      </c>
      <c r="T4074">
        <v>173.4</v>
      </c>
      <c r="U4074">
        <v>79.099999999999994</v>
      </c>
      <c r="V4074">
        <v>26.306999999999999</v>
      </c>
      <c r="W4074">
        <v>0.90800000000000003</v>
      </c>
      <c r="X4074">
        <v>1</v>
      </c>
      <c r="Y4074">
        <v>1</v>
      </c>
      <c r="Z4074">
        <f>IF(AND(MIN(data!D4074:'data'!K4074, data!M4074:'data'!Y4074)&gt;=0, IF(data!L4074&lt;0, FALSE, data!L4074&lt;=95),COUNTA(data!D4074:'data'!Y4074)=22), 1, 0)</f>
        <v>0</v>
      </c>
      <c r="AA4074">
        <f>IF(data!D4074=3, IF(COUNTIFS(data!A:A, data!A4074, data!G:G, "&lt;&gt;2")=0, 1, 0), 0)</f>
        <v>0</v>
      </c>
      <c r="AB4074">
        <f>IF(AND(data!G4074=2, COUNTIFS(data!A:A, data!A4074, data!G:G, 2) = data!D4074), 1, 0)</f>
        <v>1</v>
      </c>
      <c r="AC4074">
        <f>IF(AB4074=1, data!D4074, "0")</f>
        <v>1</v>
      </c>
    </row>
    <row r="4075" spans="1:29" x14ac:dyDescent="0.25">
      <c r="A4075" s="1">
        <v>423251</v>
      </c>
      <c r="B4075">
        <v>1</v>
      </c>
      <c r="C4075" s="1" t="s">
        <v>4096</v>
      </c>
      <c r="D4075">
        <v>3</v>
      </c>
      <c r="E4075">
        <v>4</v>
      </c>
      <c r="F4075">
        <v>24</v>
      </c>
      <c r="G4075">
        <v>1</v>
      </c>
      <c r="H4075">
        <v>45</v>
      </c>
      <c r="I4075">
        <v>2</v>
      </c>
      <c r="J4075">
        <v>1</v>
      </c>
      <c r="K4075">
        <v>4</v>
      </c>
      <c r="L4075">
        <v>11</v>
      </c>
      <c r="M4075">
        <v>1</v>
      </c>
      <c r="N4075">
        <v>3</v>
      </c>
      <c r="O4075">
        <v>5</v>
      </c>
      <c r="P4075">
        <v>1</v>
      </c>
      <c r="Q4075">
        <v>0.69</v>
      </c>
      <c r="R4075">
        <v>-1</v>
      </c>
      <c r="S4075">
        <v>0</v>
      </c>
      <c r="T4075">
        <v>164</v>
      </c>
      <c r="U4075">
        <v>72.400000000000006</v>
      </c>
      <c r="V4075">
        <v>26.919</v>
      </c>
      <c r="W4075">
        <v>0.90900000000000003</v>
      </c>
      <c r="X4075">
        <v>1</v>
      </c>
      <c r="Y4075">
        <v>3</v>
      </c>
      <c r="Z4075">
        <f>IF(AND(MIN(data!D4075:'data'!K4075, data!M4075:'data'!Y4075)&gt;=0, IF(data!L4075&lt;0, FALSE, data!L4075&lt;=95),COUNTA(data!D4075:'data'!Y4075)=22), 1, 0)</f>
        <v>0</v>
      </c>
      <c r="AA4075">
        <f>IF(data!D4075=3, IF(COUNTIFS(data!A:A, data!A4075, data!G:G, "&lt;&gt;2")=0, 1, 0), 0)</f>
        <v>0</v>
      </c>
      <c r="AB4075">
        <f>IF(AND(data!G4075=2, COUNTIFS(data!A:A, data!A4075, data!G:G, 2) = data!D4075), 1, 0)</f>
        <v>0</v>
      </c>
      <c r="AC4075" t="str">
        <f>IF(AB4075=1, data!D4075, "0")</f>
        <v>0</v>
      </c>
    </row>
    <row r="4076" spans="1:29" x14ac:dyDescent="0.25">
      <c r="A4076" s="1">
        <v>423251</v>
      </c>
      <c r="B4076">
        <v>2</v>
      </c>
      <c r="C4076" s="1" t="s">
        <v>4097</v>
      </c>
      <c r="D4076">
        <v>3</v>
      </c>
      <c r="E4076">
        <v>4</v>
      </c>
      <c r="F4076">
        <v>24</v>
      </c>
      <c r="G4076">
        <v>2</v>
      </c>
      <c r="H4076">
        <v>46</v>
      </c>
      <c r="I4076">
        <v>2</v>
      </c>
      <c r="J4076">
        <v>1</v>
      </c>
      <c r="K4076">
        <v>7</v>
      </c>
      <c r="L4076">
        <v>11</v>
      </c>
      <c r="M4076">
        <v>3</v>
      </c>
      <c r="N4076">
        <v>3</v>
      </c>
      <c r="O4076">
        <v>5</v>
      </c>
      <c r="P4076">
        <v>1</v>
      </c>
      <c r="Q4076">
        <v>0.46</v>
      </c>
      <c r="R4076">
        <v>-1</v>
      </c>
      <c r="S4076">
        <v>0</v>
      </c>
      <c r="T4076">
        <v>-1</v>
      </c>
      <c r="U4076">
        <v>-1</v>
      </c>
      <c r="V4076">
        <v>-1</v>
      </c>
      <c r="W4076">
        <v>-1</v>
      </c>
      <c r="X4076">
        <v>1</v>
      </c>
      <c r="Y4076">
        <v>3</v>
      </c>
      <c r="Z4076">
        <f>IF(AND(MIN(data!D4076:'data'!K4076, data!M4076:'data'!Y4076)&gt;=0, IF(data!L4076&lt;0, FALSE, data!L4076&lt;=95),COUNTA(data!D4076:'data'!Y4076)=22), 1, 0)</f>
        <v>0</v>
      </c>
      <c r="AA4076">
        <f>IF(data!D4076=3, IF(COUNTIFS(data!A:A, data!A4076, data!G:G, "&lt;&gt;2")=0, 1, 0), 0)</f>
        <v>0</v>
      </c>
      <c r="AB4076">
        <f>IF(AND(data!G4076=2, COUNTIFS(data!A:A, data!A4076, data!G:G, 2) = data!D4076), 1, 0)</f>
        <v>0</v>
      </c>
      <c r="AC4076" t="str">
        <f>IF(AB4076=1, data!D4076, "0")</f>
        <v>0</v>
      </c>
    </row>
    <row r="4077" spans="1:29" x14ac:dyDescent="0.25">
      <c r="A4077" s="1">
        <v>423251</v>
      </c>
      <c r="B4077">
        <v>3</v>
      </c>
      <c r="C4077" s="1" t="s">
        <v>4098</v>
      </c>
      <c r="D4077">
        <v>3</v>
      </c>
      <c r="E4077">
        <v>4</v>
      </c>
      <c r="F4077">
        <v>24</v>
      </c>
      <c r="G4077">
        <v>1</v>
      </c>
      <c r="H4077">
        <v>18</v>
      </c>
      <c r="I4077">
        <v>1</v>
      </c>
      <c r="J4077">
        <v>1</v>
      </c>
      <c r="K4077">
        <v>3</v>
      </c>
      <c r="L4077">
        <v>11</v>
      </c>
      <c r="M4077">
        <v>1</v>
      </c>
      <c r="N4077">
        <v>1</v>
      </c>
      <c r="O4077">
        <v>5</v>
      </c>
      <c r="P4077">
        <v>1</v>
      </c>
      <c r="Q4077">
        <v>5.48</v>
      </c>
      <c r="R4077">
        <v>3</v>
      </c>
      <c r="S4077">
        <v>1</v>
      </c>
      <c r="T4077">
        <v>170.7</v>
      </c>
      <c r="U4077">
        <v>62.6</v>
      </c>
      <c r="V4077">
        <v>21.484000000000002</v>
      </c>
      <c r="W4077">
        <v>0.77800000000000002</v>
      </c>
      <c r="X4077">
        <v>1</v>
      </c>
      <c r="Y4077">
        <v>3</v>
      </c>
      <c r="Z4077">
        <f>IF(AND(MIN(data!D4077:'data'!K4077, data!M4077:'data'!Y4077)&gt;=0, IF(data!L4077&lt;0, FALSE, data!L4077&lt;=95),COUNTA(data!D4077:'data'!Y4077)=22), 1, 0)</f>
        <v>1</v>
      </c>
      <c r="AA4077">
        <f>IF(data!D4077=3, IF(COUNTIFS(data!A:A, data!A4077, data!G:G, "&lt;&gt;2")=0, 1, 0), 0)</f>
        <v>0</v>
      </c>
      <c r="AB4077">
        <f>IF(AND(data!G4077=2, COUNTIFS(data!A:A, data!A4077, data!G:G, 2) = data!D4077), 1, 0)</f>
        <v>0</v>
      </c>
      <c r="AC4077" t="str">
        <f>IF(AB4077=1, data!D4077, "0")</f>
        <v>0</v>
      </c>
    </row>
    <row r="4078" spans="1:29" x14ac:dyDescent="0.25">
      <c r="A4078" s="1">
        <v>423341</v>
      </c>
      <c r="B4078">
        <v>1</v>
      </c>
      <c r="C4078" s="1" t="s">
        <v>4099</v>
      </c>
      <c r="D4078">
        <v>1</v>
      </c>
      <c r="E4078">
        <v>4</v>
      </c>
      <c r="F4078">
        <v>24</v>
      </c>
      <c r="G4078">
        <v>1</v>
      </c>
      <c r="H4078">
        <v>37</v>
      </c>
      <c r="I4078">
        <v>1</v>
      </c>
      <c r="J4078">
        <v>1</v>
      </c>
      <c r="K4078">
        <v>3</v>
      </c>
      <c r="L4078">
        <v>11</v>
      </c>
      <c r="M4078">
        <v>1</v>
      </c>
      <c r="N4078">
        <v>1</v>
      </c>
      <c r="O4078">
        <v>5</v>
      </c>
      <c r="P4078">
        <v>1</v>
      </c>
      <c r="Q4078">
        <v>17.344999999999999</v>
      </c>
      <c r="R4078">
        <v>-1</v>
      </c>
      <c r="S4078">
        <v>-9</v>
      </c>
      <c r="T4078">
        <v>176.3</v>
      </c>
      <c r="U4078">
        <v>90.2</v>
      </c>
      <c r="V4078">
        <v>29.02</v>
      </c>
      <c r="W4078">
        <v>0.90200000000000002</v>
      </c>
      <c r="X4078">
        <v>1</v>
      </c>
      <c r="Y4078">
        <v>3</v>
      </c>
      <c r="Z4078">
        <f>IF(AND(MIN(data!D4078:'data'!K4078, data!M4078:'data'!Y4078)&gt;=0, IF(data!L4078&lt;0, FALSE, data!L4078&lt;=95),COUNTA(data!D4078:'data'!Y4078)=22), 1, 0)</f>
        <v>0</v>
      </c>
      <c r="AA4078">
        <f>IF(data!D4078=3, IF(COUNTIFS(data!A:A, data!A4078, data!G:G, "&lt;&gt;2")=0, 1, 0), 0)</f>
        <v>0</v>
      </c>
      <c r="AB4078">
        <f>IF(AND(data!G4078=2, COUNTIFS(data!A:A, data!A4078, data!G:G, 2) = data!D4078), 1, 0)</f>
        <v>0</v>
      </c>
      <c r="AC4078" t="str">
        <f>IF(AB4078=1, data!D4078, "0")</f>
        <v>0</v>
      </c>
    </row>
    <row r="4079" spans="1:29" x14ac:dyDescent="0.25">
      <c r="A4079" s="1">
        <v>423351</v>
      </c>
      <c r="B4079">
        <v>1</v>
      </c>
      <c r="C4079" s="1" t="s">
        <v>4100</v>
      </c>
      <c r="D4079">
        <v>3</v>
      </c>
      <c r="E4079">
        <v>4</v>
      </c>
      <c r="F4079">
        <v>24</v>
      </c>
      <c r="G4079">
        <v>1</v>
      </c>
      <c r="H4079">
        <v>43</v>
      </c>
      <c r="I4079">
        <v>2</v>
      </c>
      <c r="J4079">
        <v>1</v>
      </c>
      <c r="K4079">
        <v>1</v>
      </c>
      <c r="L4079">
        <v>11</v>
      </c>
      <c r="M4079">
        <v>4</v>
      </c>
      <c r="N4079">
        <v>1</v>
      </c>
      <c r="O4079">
        <v>5</v>
      </c>
      <c r="P4079">
        <v>1</v>
      </c>
      <c r="Q4079">
        <v>4.2450000000000001</v>
      </c>
      <c r="R4079">
        <v>-1</v>
      </c>
      <c r="S4079">
        <v>10</v>
      </c>
      <c r="T4079">
        <v>173.4</v>
      </c>
      <c r="U4079">
        <v>84.8</v>
      </c>
      <c r="V4079">
        <v>28.202999999999999</v>
      </c>
      <c r="W4079">
        <v>0.98699999999999999</v>
      </c>
      <c r="X4079">
        <v>2</v>
      </c>
      <c r="Y4079">
        <v>3</v>
      </c>
      <c r="Z4079">
        <f>IF(AND(MIN(data!D4079:'data'!K4079, data!M4079:'data'!Y4079)&gt;=0, IF(data!L4079&lt;0, FALSE, data!L4079&lt;=95),COUNTA(data!D4079:'data'!Y4079)=22), 1, 0)</f>
        <v>0</v>
      </c>
      <c r="AA4079">
        <f>IF(data!D4079=3, IF(COUNTIFS(data!A:A, data!A4079, data!G:G, "&lt;&gt;2")=0, 1, 0), 0)</f>
        <v>0</v>
      </c>
      <c r="AB4079">
        <f>IF(AND(data!G4079=2, COUNTIFS(data!A:A, data!A4079, data!G:G, 2) = data!D4079), 1, 0)</f>
        <v>0</v>
      </c>
      <c r="AC4079" t="str">
        <f>IF(AB4079=1, data!D4079, "0")</f>
        <v>0</v>
      </c>
    </row>
    <row r="4080" spans="1:29" x14ac:dyDescent="0.25">
      <c r="A4080" s="1">
        <v>423351</v>
      </c>
      <c r="B4080">
        <v>2</v>
      </c>
      <c r="C4080" s="1" t="s">
        <v>4101</v>
      </c>
      <c r="D4080">
        <v>3</v>
      </c>
      <c r="E4080">
        <v>4</v>
      </c>
      <c r="F4080">
        <v>24</v>
      </c>
      <c r="G4080">
        <v>2</v>
      </c>
      <c r="H4080">
        <v>41</v>
      </c>
      <c r="I4080">
        <v>2</v>
      </c>
      <c r="J4080">
        <v>1</v>
      </c>
      <c r="K4080">
        <v>4</v>
      </c>
      <c r="L4080">
        <v>11</v>
      </c>
      <c r="M4080">
        <v>1</v>
      </c>
      <c r="N4080">
        <v>1</v>
      </c>
      <c r="O4080">
        <v>5</v>
      </c>
      <c r="P4080">
        <v>1</v>
      </c>
      <c r="Q4080">
        <v>0.60499999999999998</v>
      </c>
      <c r="R4080">
        <v>-1</v>
      </c>
      <c r="S4080">
        <v>0</v>
      </c>
      <c r="T4080">
        <v>153.9</v>
      </c>
      <c r="U4080">
        <v>55.3</v>
      </c>
      <c r="V4080">
        <v>23.347999999999999</v>
      </c>
      <c r="W4080">
        <v>0.77900000000000003</v>
      </c>
      <c r="X4080">
        <v>1</v>
      </c>
      <c r="Y4080">
        <v>3</v>
      </c>
      <c r="Z4080">
        <f>IF(AND(MIN(data!D4080:'data'!K4080, data!M4080:'data'!Y4080)&gt;=0, IF(data!L4080&lt;0, FALSE, data!L4080&lt;=95),COUNTA(data!D4080:'data'!Y4080)=22), 1, 0)</f>
        <v>0</v>
      </c>
      <c r="AA4080">
        <f>IF(data!D4080=3, IF(COUNTIFS(data!A:A, data!A4080, data!G:G, "&lt;&gt;2")=0, 1, 0), 0)</f>
        <v>0</v>
      </c>
      <c r="AB4080">
        <f>IF(AND(data!G4080=2, COUNTIFS(data!A:A, data!A4080, data!G:G, 2) = data!D4080), 1, 0)</f>
        <v>0</v>
      </c>
      <c r="AC4080" t="str">
        <f>IF(AB4080=1, data!D4080, "0")</f>
        <v>0</v>
      </c>
    </row>
    <row r="4081" spans="1:29" x14ac:dyDescent="0.25">
      <c r="A4081" s="1">
        <v>423351</v>
      </c>
      <c r="B4081">
        <v>3</v>
      </c>
      <c r="C4081" s="1" t="s">
        <v>4102</v>
      </c>
      <c r="D4081">
        <v>3</v>
      </c>
      <c r="E4081">
        <v>4</v>
      </c>
      <c r="F4081">
        <v>24</v>
      </c>
      <c r="G4081">
        <v>1</v>
      </c>
      <c r="H4081">
        <v>14</v>
      </c>
      <c r="I4081">
        <v>-1</v>
      </c>
      <c r="J4081">
        <v>1</v>
      </c>
      <c r="K4081">
        <v>-1</v>
      </c>
      <c r="L4081">
        <v>11</v>
      </c>
      <c r="M4081">
        <v>1</v>
      </c>
      <c r="N4081">
        <v>-1</v>
      </c>
      <c r="O4081">
        <v>-1</v>
      </c>
      <c r="P4081">
        <v>-1</v>
      </c>
      <c r="Q4081">
        <v>-1</v>
      </c>
      <c r="R4081">
        <v>-1</v>
      </c>
      <c r="S4081">
        <v>2</v>
      </c>
      <c r="T4081">
        <v>158.69999999999999</v>
      </c>
      <c r="U4081">
        <v>52.4</v>
      </c>
      <c r="V4081">
        <v>20.805</v>
      </c>
      <c r="W4081">
        <v>-1</v>
      </c>
      <c r="X4081">
        <v>-8</v>
      </c>
      <c r="Y4081">
        <v>3</v>
      </c>
      <c r="Z4081">
        <f>IF(AND(MIN(data!D4081:'data'!K4081, data!M4081:'data'!Y4081)&gt;=0, IF(data!L4081&lt;0, FALSE, data!L4081&lt;=95),COUNTA(data!D4081:'data'!Y4081)=22), 1, 0)</f>
        <v>0</v>
      </c>
      <c r="AA4081">
        <f>IF(data!D4081=3, IF(COUNTIFS(data!A:A, data!A4081, data!G:G, "&lt;&gt;2")=0, 1, 0), 0)</f>
        <v>0</v>
      </c>
      <c r="AB4081">
        <f>IF(AND(data!G4081=2, COUNTIFS(data!A:A, data!A4081, data!G:G, 2) = data!D4081), 1, 0)</f>
        <v>0</v>
      </c>
      <c r="AC4081" t="str">
        <f>IF(AB4081=1, data!D4081, "0")</f>
        <v>0</v>
      </c>
    </row>
    <row r="4082" spans="1:29" x14ac:dyDescent="0.25">
      <c r="A4082" s="1">
        <v>423371</v>
      </c>
      <c r="B4082">
        <v>1</v>
      </c>
      <c r="C4082" s="1" t="s">
        <v>4103</v>
      </c>
      <c r="D4082">
        <v>1</v>
      </c>
      <c r="E4082">
        <v>4</v>
      </c>
      <c r="F4082">
        <v>24</v>
      </c>
      <c r="G4082">
        <v>1</v>
      </c>
      <c r="H4082">
        <v>39</v>
      </c>
      <c r="I4082">
        <v>3</v>
      </c>
      <c r="J4082">
        <v>1</v>
      </c>
      <c r="K4082">
        <v>3</v>
      </c>
      <c r="L4082">
        <v>10</v>
      </c>
      <c r="M4082">
        <v>3</v>
      </c>
      <c r="N4082">
        <v>1</v>
      </c>
      <c r="O4082">
        <v>5</v>
      </c>
      <c r="P4082">
        <v>1</v>
      </c>
      <c r="Q4082">
        <v>29.616</v>
      </c>
      <c r="R4082">
        <v>-1</v>
      </c>
      <c r="S4082">
        <v>9</v>
      </c>
      <c r="T4082">
        <v>178.1</v>
      </c>
      <c r="U4082">
        <v>71.099999999999994</v>
      </c>
      <c r="V4082">
        <v>22.414999999999999</v>
      </c>
      <c r="W4082">
        <v>0.89</v>
      </c>
      <c r="X4082">
        <v>-8</v>
      </c>
      <c r="Y4082">
        <v>3</v>
      </c>
      <c r="Z4082">
        <f>IF(AND(MIN(data!D4082:'data'!K4082, data!M4082:'data'!Y4082)&gt;=0, IF(data!L4082&lt;0, FALSE, data!L4082&lt;=95),COUNTA(data!D4082:'data'!Y4082)=22), 1, 0)</f>
        <v>0</v>
      </c>
      <c r="AA4082">
        <f>IF(data!D4082=3, IF(COUNTIFS(data!A:A, data!A4082, data!G:G, "&lt;&gt;2")=0, 1, 0), 0)</f>
        <v>0</v>
      </c>
      <c r="AB4082">
        <f>IF(AND(data!G4082=2, COUNTIFS(data!A:A, data!A4082, data!G:G, 2) = data!D4082), 1, 0)</f>
        <v>0</v>
      </c>
      <c r="AC4082" t="str">
        <f>IF(AB4082=1, data!D4082, "0")</f>
        <v>0</v>
      </c>
    </row>
    <row r="4083" spans="1:29" x14ac:dyDescent="0.25">
      <c r="A4083" s="1">
        <v>424051</v>
      </c>
      <c r="B4083">
        <v>1</v>
      </c>
      <c r="C4083" s="1" t="s">
        <v>4104</v>
      </c>
      <c r="D4083">
        <v>2</v>
      </c>
      <c r="E4083">
        <v>3</v>
      </c>
      <c r="F4083">
        <v>12</v>
      </c>
      <c r="G4083">
        <v>1</v>
      </c>
      <c r="H4083">
        <v>63</v>
      </c>
      <c r="I4083">
        <v>2</v>
      </c>
      <c r="J4083">
        <v>1</v>
      </c>
      <c r="K4083">
        <v>2</v>
      </c>
      <c r="L4083">
        <v>16</v>
      </c>
      <c r="M4083">
        <v>1</v>
      </c>
      <c r="N4083">
        <v>3</v>
      </c>
      <c r="O4083">
        <v>5</v>
      </c>
      <c r="P4083">
        <v>1</v>
      </c>
      <c r="Q4083">
        <v>31</v>
      </c>
      <c r="R4083">
        <v>-1</v>
      </c>
      <c r="S4083">
        <v>0</v>
      </c>
      <c r="T4083">
        <v>182.9</v>
      </c>
      <c r="U4083">
        <v>95.8</v>
      </c>
      <c r="V4083">
        <v>28.638000000000002</v>
      </c>
      <c r="W4083">
        <v>0.96399999999999997</v>
      </c>
      <c r="X4083">
        <v>2</v>
      </c>
      <c r="Y4083">
        <v>1</v>
      </c>
      <c r="Z4083">
        <f>IF(AND(MIN(data!D4083:'data'!K4083, data!M4083:'data'!Y4083)&gt;=0, IF(data!L4083&lt;0, FALSE, data!L4083&lt;=95),COUNTA(data!D4083:'data'!Y4083)=22), 1, 0)</f>
        <v>0</v>
      </c>
      <c r="AA4083">
        <f>IF(data!D4083=3, IF(COUNTIFS(data!A:A, data!A4083, data!G:G, "&lt;&gt;2")=0, 1, 0), 0)</f>
        <v>0</v>
      </c>
      <c r="AB4083">
        <f>IF(AND(data!G4083=2, COUNTIFS(data!A:A, data!A4083, data!G:G, 2) = data!D4083), 1, 0)</f>
        <v>0</v>
      </c>
      <c r="AC4083" t="str">
        <f>IF(AB4083=1, data!D4083, "0")</f>
        <v>0</v>
      </c>
    </row>
    <row r="4084" spans="1:29" x14ac:dyDescent="0.25">
      <c r="A4084" s="1">
        <v>424051</v>
      </c>
      <c r="B4084">
        <v>2</v>
      </c>
      <c r="C4084" s="1" t="s">
        <v>4105</v>
      </c>
      <c r="D4084">
        <v>2</v>
      </c>
      <c r="E4084">
        <v>3</v>
      </c>
      <c r="F4084">
        <v>12</v>
      </c>
      <c r="G4084">
        <v>2</v>
      </c>
      <c r="H4084">
        <v>59</v>
      </c>
      <c r="I4084">
        <v>2</v>
      </c>
      <c r="J4084">
        <v>1</v>
      </c>
      <c r="K4084">
        <v>1</v>
      </c>
      <c r="L4084">
        <v>16</v>
      </c>
      <c r="M4084">
        <v>1</v>
      </c>
      <c r="N4084">
        <v>2</v>
      </c>
      <c r="O4084">
        <v>5</v>
      </c>
      <c r="P4084">
        <v>1</v>
      </c>
      <c r="Q4084">
        <v>14.49</v>
      </c>
      <c r="R4084">
        <v>-1</v>
      </c>
      <c r="S4084">
        <v>0</v>
      </c>
      <c r="T4084">
        <v>168.2</v>
      </c>
      <c r="U4084">
        <v>73.400000000000006</v>
      </c>
      <c r="V4084">
        <v>25.943999999999999</v>
      </c>
      <c r="W4084">
        <v>0.78</v>
      </c>
      <c r="X4084">
        <v>1</v>
      </c>
      <c r="Y4084">
        <v>3</v>
      </c>
      <c r="Z4084">
        <f>IF(AND(MIN(data!D4084:'data'!K4084, data!M4084:'data'!Y4084)&gt;=0, IF(data!L4084&lt;0, FALSE, data!L4084&lt;=95),COUNTA(data!D4084:'data'!Y4084)=22), 1, 0)</f>
        <v>0</v>
      </c>
      <c r="AA4084">
        <f>IF(data!D4084=3, IF(COUNTIFS(data!A:A, data!A4084, data!G:G, "&lt;&gt;2")=0, 1, 0), 0)</f>
        <v>0</v>
      </c>
      <c r="AB4084">
        <f>IF(AND(data!G4084=2, COUNTIFS(data!A:A, data!A4084, data!G:G, 2) = data!D4084), 1, 0)</f>
        <v>0</v>
      </c>
      <c r="AC4084" t="str">
        <f>IF(AB4084=1, data!D4084, "0")</f>
        <v>0</v>
      </c>
    </row>
    <row r="4085" spans="1:29" x14ac:dyDescent="0.25">
      <c r="A4085" s="1">
        <v>424151</v>
      </c>
      <c r="B4085">
        <v>1</v>
      </c>
      <c r="C4085" s="1" t="s">
        <v>4106</v>
      </c>
      <c r="D4085">
        <v>2</v>
      </c>
      <c r="E4085">
        <v>3</v>
      </c>
      <c r="F4085">
        <v>12</v>
      </c>
      <c r="G4085">
        <v>2</v>
      </c>
      <c r="H4085">
        <v>48</v>
      </c>
      <c r="I4085">
        <v>2</v>
      </c>
      <c r="J4085">
        <v>1</v>
      </c>
      <c r="K4085">
        <v>7</v>
      </c>
      <c r="L4085">
        <v>11</v>
      </c>
      <c r="M4085">
        <v>3</v>
      </c>
      <c r="N4085">
        <v>1</v>
      </c>
      <c r="O4085">
        <v>5</v>
      </c>
      <c r="P4085">
        <v>1</v>
      </c>
      <c r="Q4085">
        <v>0.60499999999999998</v>
      </c>
      <c r="R4085">
        <v>-1</v>
      </c>
      <c r="S4085">
        <v>5</v>
      </c>
      <c r="T4085">
        <v>158.6</v>
      </c>
      <c r="U4085">
        <v>74.2</v>
      </c>
      <c r="V4085">
        <v>29.498000000000001</v>
      </c>
      <c r="W4085">
        <v>0.85599999999999998</v>
      </c>
      <c r="X4085">
        <v>2</v>
      </c>
      <c r="Y4085">
        <v>1</v>
      </c>
      <c r="Z4085">
        <f>IF(AND(MIN(data!D4085:'data'!K4085, data!M4085:'data'!Y4085)&gt;=0, IF(data!L4085&lt;0, FALSE, data!L4085&lt;=95),COUNTA(data!D4085:'data'!Y4085)=22), 1, 0)</f>
        <v>0</v>
      </c>
      <c r="AA4085">
        <f>IF(data!D4085=3, IF(COUNTIFS(data!A:A, data!A4085, data!G:G, "&lt;&gt;2")=0, 1, 0), 0)</f>
        <v>0</v>
      </c>
      <c r="AB4085">
        <f>IF(AND(data!G4085=2, COUNTIFS(data!A:A, data!A4085, data!G:G, 2) = data!D4085), 1, 0)</f>
        <v>0</v>
      </c>
      <c r="AC4085" t="str">
        <f>IF(AB4085=1, data!D4085, "0")</f>
        <v>0</v>
      </c>
    </row>
    <row r="4086" spans="1:29" x14ac:dyDescent="0.25">
      <c r="A4086" s="1">
        <v>424151</v>
      </c>
      <c r="B4086">
        <v>2</v>
      </c>
      <c r="C4086" s="1" t="s">
        <v>4107</v>
      </c>
      <c r="D4086">
        <v>2</v>
      </c>
      <c r="E4086">
        <v>3</v>
      </c>
      <c r="F4086">
        <v>12</v>
      </c>
      <c r="G4086">
        <v>1</v>
      </c>
      <c r="H4086">
        <v>50</v>
      </c>
      <c r="I4086">
        <v>2</v>
      </c>
      <c r="J4086">
        <v>1</v>
      </c>
      <c r="K4086">
        <v>2</v>
      </c>
      <c r="L4086">
        <v>11</v>
      </c>
      <c r="M4086">
        <v>3</v>
      </c>
      <c r="N4086">
        <v>1</v>
      </c>
      <c r="O4086">
        <v>5</v>
      </c>
      <c r="P4086">
        <v>1</v>
      </c>
      <c r="Q4086">
        <v>35.5</v>
      </c>
      <c r="R4086">
        <v>-1</v>
      </c>
      <c r="S4086">
        <v>0</v>
      </c>
      <c r="T4086">
        <v>171.2</v>
      </c>
      <c r="U4086">
        <v>92.5</v>
      </c>
      <c r="V4086">
        <v>31.56</v>
      </c>
      <c r="W4086">
        <v>0.98099999999999998</v>
      </c>
      <c r="X4086">
        <v>2</v>
      </c>
      <c r="Y4086">
        <v>1</v>
      </c>
      <c r="Z4086">
        <f>IF(AND(MIN(data!D4086:'data'!K4086, data!M4086:'data'!Y4086)&gt;=0, IF(data!L4086&lt;0, FALSE, data!L4086&lt;=95),COUNTA(data!D4086:'data'!Y4086)=22), 1, 0)</f>
        <v>0</v>
      </c>
      <c r="AA4086">
        <f>IF(data!D4086=3, IF(COUNTIFS(data!A:A, data!A4086, data!G:G, "&lt;&gt;2")=0, 1, 0), 0)</f>
        <v>0</v>
      </c>
      <c r="AB4086">
        <f>IF(AND(data!G4086=2, COUNTIFS(data!A:A, data!A4086, data!G:G, 2) = data!D4086), 1, 0)</f>
        <v>0</v>
      </c>
      <c r="AC4086" t="str">
        <f>IF(AB4086=1, data!D4086, "0")</f>
        <v>0</v>
      </c>
    </row>
    <row r="4087" spans="1:29" x14ac:dyDescent="0.25">
      <c r="A4087" s="1">
        <v>424181</v>
      </c>
      <c r="B4087">
        <v>1</v>
      </c>
      <c r="C4087" s="1" t="s">
        <v>4108</v>
      </c>
      <c r="D4087">
        <v>1</v>
      </c>
      <c r="E4087">
        <v>3</v>
      </c>
      <c r="F4087">
        <v>12</v>
      </c>
      <c r="G4087">
        <v>1</v>
      </c>
      <c r="H4087">
        <v>55</v>
      </c>
      <c r="I4087">
        <v>4</v>
      </c>
      <c r="J4087">
        <v>1</v>
      </c>
      <c r="K4087">
        <v>4</v>
      </c>
      <c r="L4087">
        <v>10</v>
      </c>
      <c r="M4087">
        <v>1</v>
      </c>
      <c r="N4087">
        <v>3</v>
      </c>
      <c r="O4087">
        <v>5</v>
      </c>
      <c r="P4087">
        <v>1</v>
      </c>
      <c r="Q4087">
        <v>21</v>
      </c>
      <c r="R4087">
        <v>-1</v>
      </c>
      <c r="S4087">
        <v>7</v>
      </c>
      <c r="T4087">
        <v>-1</v>
      </c>
      <c r="U4087">
        <v>-1</v>
      </c>
      <c r="V4087">
        <v>-1</v>
      </c>
      <c r="W4087">
        <v>0.84599999999999997</v>
      </c>
      <c r="X4087">
        <v>1</v>
      </c>
      <c r="Y4087">
        <v>1</v>
      </c>
      <c r="Z4087">
        <f>IF(AND(MIN(data!D4087:'data'!K4087, data!M4087:'data'!Y4087)&gt;=0, IF(data!L4087&lt;0, FALSE, data!L4087&lt;=95),COUNTA(data!D4087:'data'!Y4087)=22), 1, 0)</f>
        <v>0</v>
      </c>
      <c r="AA4087">
        <f>IF(data!D4087=3, IF(COUNTIFS(data!A:A, data!A4087, data!G:G, "&lt;&gt;2")=0, 1, 0), 0)</f>
        <v>0</v>
      </c>
      <c r="AB4087">
        <f>IF(AND(data!G4087=2, COUNTIFS(data!A:A, data!A4087, data!G:G, 2) = data!D4087), 1, 0)</f>
        <v>0</v>
      </c>
      <c r="AC4087" t="str">
        <f>IF(AB4087=1, data!D4087, "0")</f>
        <v>0</v>
      </c>
    </row>
    <row r="4088" spans="1:29" x14ac:dyDescent="0.25">
      <c r="A4088" s="1">
        <v>424201</v>
      </c>
      <c r="B4088">
        <v>1</v>
      </c>
      <c r="C4088" s="1" t="s">
        <v>4109</v>
      </c>
      <c r="D4088">
        <v>1</v>
      </c>
      <c r="E4088">
        <v>3</v>
      </c>
      <c r="F4088">
        <v>12</v>
      </c>
      <c r="G4088">
        <v>1</v>
      </c>
      <c r="H4088">
        <v>80</v>
      </c>
      <c r="I4088">
        <v>5</v>
      </c>
      <c r="J4088">
        <v>1</v>
      </c>
      <c r="K4088">
        <v>2</v>
      </c>
      <c r="L4088">
        <v>6</v>
      </c>
      <c r="M4088">
        <v>1</v>
      </c>
      <c r="N4088">
        <v>3</v>
      </c>
      <c r="O4088">
        <v>5</v>
      </c>
      <c r="P4088">
        <v>1</v>
      </c>
      <c r="Q4088">
        <v>35.029000000000003</v>
      </c>
      <c r="R4088">
        <v>-1</v>
      </c>
      <c r="S4088">
        <v>0</v>
      </c>
      <c r="T4088">
        <v>165</v>
      </c>
      <c r="U4088">
        <v>94.4</v>
      </c>
      <c r="V4088">
        <v>34.673999999999999</v>
      </c>
      <c r="W4088">
        <v>1.01</v>
      </c>
      <c r="X4088">
        <v>2</v>
      </c>
      <c r="Y4088">
        <v>1</v>
      </c>
      <c r="Z4088">
        <f>IF(AND(MIN(data!D4088:'data'!K4088, data!M4088:'data'!Y4088)&gt;=0, IF(data!L4088&lt;0, FALSE, data!L4088&lt;=95),COUNTA(data!D4088:'data'!Y4088)=22), 1, 0)</f>
        <v>0</v>
      </c>
      <c r="AA4088">
        <f>IF(data!D4088=3, IF(COUNTIFS(data!A:A, data!A4088, data!G:G, "&lt;&gt;2")=0, 1, 0), 0)</f>
        <v>0</v>
      </c>
      <c r="AB4088">
        <f>IF(AND(data!G4088=2, COUNTIFS(data!A:A, data!A4088, data!G:G, 2) = data!D4088), 1, 0)</f>
        <v>0</v>
      </c>
      <c r="AC4088" t="str">
        <f>IF(AB4088=1, data!D4088, "0")</f>
        <v>0</v>
      </c>
    </row>
    <row r="4089" spans="1:29" x14ac:dyDescent="0.25">
      <c r="A4089" s="1">
        <v>424251</v>
      </c>
      <c r="B4089">
        <v>1</v>
      </c>
      <c r="C4089" s="1" t="s">
        <v>4110</v>
      </c>
      <c r="D4089">
        <v>1</v>
      </c>
      <c r="E4089">
        <v>3</v>
      </c>
      <c r="F4089">
        <v>12</v>
      </c>
      <c r="G4089">
        <v>1</v>
      </c>
      <c r="H4089">
        <v>29</v>
      </c>
      <c r="I4089">
        <v>1</v>
      </c>
      <c r="J4089">
        <v>1</v>
      </c>
      <c r="K4089">
        <v>1</v>
      </c>
      <c r="L4089">
        <v>13</v>
      </c>
      <c r="M4089">
        <v>1</v>
      </c>
      <c r="N4089">
        <v>1</v>
      </c>
      <c r="O4089">
        <v>5</v>
      </c>
      <c r="P4089">
        <v>1</v>
      </c>
      <c r="Q4089">
        <v>0.54700000000000004</v>
      </c>
      <c r="R4089">
        <v>-1</v>
      </c>
      <c r="S4089">
        <v>0</v>
      </c>
      <c r="T4089">
        <v>168.6</v>
      </c>
      <c r="U4089">
        <v>87.7</v>
      </c>
      <c r="V4089">
        <v>30.852</v>
      </c>
      <c r="W4089">
        <v>0.80600000000000005</v>
      </c>
      <c r="X4089">
        <v>2</v>
      </c>
      <c r="Y4089">
        <v>1</v>
      </c>
      <c r="Z4089">
        <f>IF(AND(MIN(data!D4089:'data'!K4089, data!M4089:'data'!Y4089)&gt;=0, IF(data!L4089&lt;0, FALSE, data!L4089&lt;=95),COUNTA(data!D4089:'data'!Y4089)=22), 1, 0)</f>
        <v>0</v>
      </c>
      <c r="AA4089">
        <f>IF(data!D4089=3, IF(COUNTIFS(data!A:A, data!A4089, data!G:G, "&lt;&gt;2")=0, 1, 0), 0)</f>
        <v>0</v>
      </c>
      <c r="AB4089">
        <f>IF(AND(data!G4089=2, COUNTIFS(data!A:A, data!A4089, data!G:G, 2) = data!D4089), 1, 0)</f>
        <v>0</v>
      </c>
      <c r="AC4089" t="str">
        <f>IF(AB4089=1, data!D4089, "0")</f>
        <v>0</v>
      </c>
    </row>
    <row r="4090" spans="1:29" x14ac:dyDescent="0.25">
      <c r="A4090" s="1">
        <v>424271</v>
      </c>
      <c r="B4090">
        <v>1</v>
      </c>
      <c r="C4090" s="1" t="s">
        <v>4111</v>
      </c>
      <c r="D4090">
        <v>1</v>
      </c>
      <c r="E4090">
        <v>3</v>
      </c>
      <c r="F4090">
        <v>12</v>
      </c>
      <c r="G4090">
        <v>2</v>
      </c>
      <c r="H4090">
        <v>58</v>
      </c>
      <c r="I4090">
        <v>4</v>
      </c>
      <c r="J4090">
        <v>1</v>
      </c>
      <c r="K4090">
        <v>1</v>
      </c>
      <c r="L4090">
        <v>96</v>
      </c>
      <c r="M4090">
        <v>2</v>
      </c>
      <c r="N4090">
        <v>3</v>
      </c>
      <c r="O4090">
        <v>5</v>
      </c>
      <c r="P4090">
        <v>1</v>
      </c>
      <c r="Q4090">
        <v>63.5</v>
      </c>
      <c r="R4090">
        <v>-1</v>
      </c>
      <c r="S4090">
        <v>1</v>
      </c>
      <c r="T4090">
        <v>166</v>
      </c>
      <c r="U4090">
        <v>90.4</v>
      </c>
      <c r="V4090">
        <v>32.805999999999997</v>
      </c>
      <c r="W4090">
        <v>1.0009999999999999</v>
      </c>
      <c r="X4090">
        <v>2</v>
      </c>
      <c r="Y4090">
        <v>3</v>
      </c>
      <c r="Z4090">
        <f>IF(AND(MIN(data!D4090:'data'!K4090, data!M4090:'data'!Y4090)&gt;=0, IF(data!L4090&lt;0, FALSE, data!L4090&lt;=95),COUNTA(data!D4090:'data'!Y4090)=22), 1, 0)</f>
        <v>0</v>
      </c>
      <c r="AA4090">
        <f>IF(data!D4090=3, IF(COUNTIFS(data!A:A, data!A4090, data!G:G, "&lt;&gt;2")=0, 1, 0), 0)</f>
        <v>0</v>
      </c>
      <c r="AB4090">
        <f>IF(AND(data!G4090=2, COUNTIFS(data!A:A, data!A4090, data!G:G, 2) = data!D4090), 1, 0)</f>
        <v>1</v>
      </c>
      <c r="AC4090">
        <f>IF(AB4090=1, data!D4090, "0")</f>
        <v>1</v>
      </c>
    </row>
    <row r="4091" spans="1:29" x14ac:dyDescent="0.25">
      <c r="A4091" s="1">
        <v>424341</v>
      </c>
      <c r="B4091">
        <v>1</v>
      </c>
      <c r="C4091" s="1" t="s">
        <v>4112</v>
      </c>
      <c r="D4091">
        <v>1</v>
      </c>
      <c r="E4091">
        <v>3</v>
      </c>
      <c r="F4091">
        <v>12</v>
      </c>
      <c r="G4091">
        <v>1</v>
      </c>
      <c r="H4091">
        <v>45</v>
      </c>
      <c r="I4091">
        <v>2</v>
      </c>
      <c r="J4091">
        <v>1</v>
      </c>
      <c r="K4091">
        <v>1</v>
      </c>
      <c r="L4091">
        <v>15</v>
      </c>
      <c r="M4091">
        <v>4</v>
      </c>
      <c r="N4091">
        <v>1</v>
      </c>
      <c r="O4091">
        <v>5</v>
      </c>
      <c r="P4091">
        <v>1</v>
      </c>
      <c r="Q4091">
        <v>8.6150000000000002</v>
      </c>
      <c r="R4091">
        <v>-1</v>
      </c>
      <c r="S4091">
        <v>12</v>
      </c>
      <c r="T4091">
        <v>161.1</v>
      </c>
      <c r="U4091">
        <v>50.7</v>
      </c>
      <c r="V4091">
        <v>19.535</v>
      </c>
      <c r="W4091">
        <v>0.77600000000000002</v>
      </c>
      <c r="X4091">
        <v>1</v>
      </c>
      <c r="Y4091">
        <v>3</v>
      </c>
      <c r="Z4091">
        <f>IF(AND(MIN(data!D4091:'data'!K4091, data!M4091:'data'!Y4091)&gt;=0, IF(data!L4091&lt;0, FALSE, data!L4091&lt;=95),COUNTA(data!D4091:'data'!Y4091)=22), 1, 0)</f>
        <v>0</v>
      </c>
      <c r="AA4091">
        <f>IF(data!D4091=3, IF(COUNTIFS(data!A:A, data!A4091, data!G:G, "&lt;&gt;2")=0, 1, 0), 0)</f>
        <v>0</v>
      </c>
      <c r="AB4091">
        <f>IF(AND(data!G4091=2, COUNTIFS(data!A:A, data!A4091, data!G:G, 2) = data!D4091), 1, 0)</f>
        <v>0</v>
      </c>
      <c r="AC4091" t="str">
        <f>IF(AB4091=1, data!D4091, "0")</f>
        <v>0</v>
      </c>
    </row>
    <row r="4092" spans="1:29" x14ac:dyDescent="0.25">
      <c r="A4092" s="1">
        <v>424351</v>
      </c>
      <c r="B4092">
        <v>1</v>
      </c>
      <c r="C4092" s="1" t="s">
        <v>4113</v>
      </c>
      <c r="D4092">
        <v>4</v>
      </c>
      <c r="E4092">
        <v>3</v>
      </c>
      <c r="F4092">
        <v>12</v>
      </c>
      <c r="G4092">
        <v>1</v>
      </c>
      <c r="H4092">
        <v>52</v>
      </c>
      <c r="I4092">
        <v>2</v>
      </c>
      <c r="J4092">
        <v>1</v>
      </c>
      <c r="K4092">
        <v>1</v>
      </c>
      <c r="L4092">
        <v>97</v>
      </c>
      <c r="M4092">
        <v>1</v>
      </c>
      <c r="N4092">
        <v>1</v>
      </c>
      <c r="O4092">
        <v>5</v>
      </c>
      <c r="P4092">
        <v>1</v>
      </c>
      <c r="Q4092">
        <v>18.88</v>
      </c>
      <c r="R4092">
        <v>-1</v>
      </c>
      <c r="S4092">
        <v>0</v>
      </c>
      <c r="T4092">
        <v>173.9</v>
      </c>
      <c r="U4092">
        <v>82</v>
      </c>
      <c r="V4092">
        <v>27.114999999999998</v>
      </c>
      <c r="W4092">
        <v>0.90400000000000003</v>
      </c>
      <c r="X4092">
        <v>1</v>
      </c>
      <c r="Y4092">
        <v>3</v>
      </c>
      <c r="Z4092">
        <f>IF(AND(MIN(data!D4092:'data'!K4092, data!M4092:'data'!Y4092)&gt;=0, IF(data!L4092&lt;0, FALSE, data!L4092&lt;=95),COUNTA(data!D4092:'data'!Y4092)=22), 1, 0)</f>
        <v>0</v>
      </c>
      <c r="AA4092">
        <f>IF(data!D4092=3, IF(COUNTIFS(data!A:A, data!A4092, data!G:G, "&lt;&gt;2")=0, 1, 0), 0)</f>
        <v>0</v>
      </c>
      <c r="AB4092">
        <f>IF(AND(data!G4092=2, COUNTIFS(data!A:A, data!A4092, data!G:G, 2) = data!D4092), 1, 0)</f>
        <v>0</v>
      </c>
      <c r="AC4092" t="str">
        <f>IF(AB4092=1, data!D4092, "0")</f>
        <v>0</v>
      </c>
    </row>
    <row r="4093" spans="1:29" x14ac:dyDescent="0.25">
      <c r="A4093" s="1">
        <v>424351</v>
      </c>
      <c r="B4093">
        <v>2</v>
      </c>
      <c r="C4093" s="1" t="s">
        <v>4114</v>
      </c>
      <c r="D4093">
        <v>4</v>
      </c>
      <c r="E4093">
        <v>3</v>
      </c>
      <c r="F4093">
        <v>12</v>
      </c>
      <c r="G4093">
        <v>2</v>
      </c>
      <c r="H4093">
        <v>49</v>
      </c>
      <c r="I4093">
        <v>2</v>
      </c>
      <c r="J4093">
        <v>1</v>
      </c>
      <c r="K4093">
        <v>2</v>
      </c>
      <c r="L4093">
        <v>97</v>
      </c>
      <c r="M4093">
        <v>1</v>
      </c>
      <c r="N4093">
        <v>3</v>
      </c>
      <c r="O4093">
        <v>5</v>
      </c>
      <c r="P4093">
        <v>1</v>
      </c>
      <c r="Q4093">
        <v>16.440000000000001</v>
      </c>
      <c r="R4093">
        <v>-1</v>
      </c>
      <c r="S4093">
        <v>0</v>
      </c>
      <c r="T4093">
        <v>160.30000000000001</v>
      </c>
      <c r="U4093">
        <v>69.8</v>
      </c>
      <c r="V4093">
        <v>27.164000000000001</v>
      </c>
      <c r="W4093">
        <v>0.81699999999999995</v>
      </c>
      <c r="X4093">
        <v>2</v>
      </c>
      <c r="Y4093">
        <v>1</v>
      </c>
      <c r="Z4093">
        <f>IF(AND(MIN(data!D4093:'data'!K4093, data!M4093:'data'!Y4093)&gt;=0, IF(data!L4093&lt;0, FALSE, data!L4093&lt;=95),COUNTA(data!D4093:'data'!Y4093)=22), 1, 0)</f>
        <v>0</v>
      </c>
      <c r="AA4093">
        <f>IF(data!D4093=3, IF(COUNTIFS(data!A:A, data!A4093, data!G:G, "&lt;&gt;2")=0, 1, 0), 0)</f>
        <v>0</v>
      </c>
      <c r="AB4093">
        <f>IF(AND(data!G4093=2, COUNTIFS(data!A:A, data!A4093, data!G:G, 2) = data!D4093), 1, 0)</f>
        <v>0</v>
      </c>
      <c r="AC4093" t="str">
        <f>IF(AB4093=1, data!D4093, "0")</f>
        <v>0</v>
      </c>
    </row>
    <row r="4094" spans="1:29" x14ac:dyDescent="0.25">
      <c r="A4094" s="1">
        <v>424351</v>
      </c>
      <c r="B4094">
        <v>3</v>
      </c>
      <c r="C4094" s="1" t="s">
        <v>4115</v>
      </c>
      <c r="D4094">
        <v>4</v>
      </c>
      <c r="E4094">
        <v>3</v>
      </c>
      <c r="F4094">
        <v>12</v>
      </c>
      <c r="G4094">
        <v>2</v>
      </c>
      <c r="H4094">
        <v>18</v>
      </c>
      <c r="I4094">
        <v>1</v>
      </c>
      <c r="J4094">
        <v>1</v>
      </c>
      <c r="K4094">
        <v>3</v>
      </c>
      <c r="L4094">
        <v>97</v>
      </c>
      <c r="M4094">
        <v>1</v>
      </c>
      <c r="N4094">
        <v>1</v>
      </c>
      <c r="O4094">
        <v>5</v>
      </c>
      <c r="P4094">
        <v>1</v>
      </c>
      <c r="Q4094">
        <v>19.5</v>
      </c>
      <c r="R4094">
        <v>4</v>
      </c>
      <c r="S4094">
        <v>1</v>
      </c>
      <c r="T4094">
        <v>155.4</v>
      </c>
      <c r="U4094">
        <v>63.3</v>
      </c>
      <c r="V4094">
        <v>26.212</v>
      </c>
      <c r="W4094">
        <v>0.82299999999999995</v>
      </c>
      <c r="X4094">
        <v>2</v>
      </c>
      <c r="Y4094">
        <v>1</v>
      </c>
      <c r="Z4094">
        <f>IF(AND(MIN(data!D4094:'data'!K4094, data!M4094:'data'!Y4094)&gt;=0, IF(data!L4094&lt;0, FALSE, data!L4094&lt;=95),COUNTA(data!D4094:'data'!Y4094)=22), 1, 0)</f>
        <v>0</v>
      </c>
      <c r="AA4094">
        <f>IF(data!D4094=3, IF(COUNTIFS(data!A:A, data!A4094, data!G:G, "&lt;&gt;2")=0, 1, 0), 0)</f>
        <v>0</v>
      </c>
      <c r="AB4094">
        <f>IF(AND(data!G4094=2, COUNTIFS(data!A:A, data!A4094, data!G:G, 2) = data!D4094), 1, 0)</f>
        <v>0</v>
      </c>
      <c r="AC4094" t="str">
        <f>IF(AB4094=1, data!D4094, "0")</f>
        <v>0</v>
      </c>
    </row>
    <row r="4095" spans="1:29" x14ac:dyDescent="0.25">
      <c r="A4095" s="1">
        <v>424351</v>
      </c>
      <c r="B4095">
        <v>4</v>
      </c>
      <c r="C4095" s="1" t="s">
        <v>4116</v>
      </c>
      <c r="D4095">
        <v>4</v>
      </c>
      <c r="E4095">
        <v>3</v>
      </c>
      <c r="F4095">
        <v>12</v>
      </c>
      <c r="G4095">
        <v>1</v>
      </c>
      <c r="H4095">
        <v>20</v>
      </c>
      <c r="I4095">
        <v>1</v>
      </c>
      <c r="J4095">
        <v>1</v>
      </c>
      <c r="K4095">
        <v>3</v>
      </c>
      <c r="L4095">
        <v>97</v>
      </c>
      <c r="M4095">
        <v>1</v>
      </c>
      <c r="N4095">
        <v>1</v>
      </c>
      <c r="O4095">
        <v>5</v>
      </c>
      <c r="P4095">
        <v>1</v>
      </c>
      <c r="Q4095">
        <v>94</v>
      </c>
      <c r="R4095">
        <v>4</v>
      </c>
      <c r="S4095">
        <v>1</v>
      </c>
      <c r="T4095">
        <v>183</v>
      </c>
      <c r="U4095">
        <v>103.9</v>
      </c>
      <c r="V4095">
        <v>31.024999999999999</v>
      </c>
      <c r="W4095">
        <v>0.91500000000000004</v>
      </c>
      <c r="X4095">
        <v>1</v>
      </c>
      <c r="Y4095">
        <v>3</v>
      </c>
      <c r="Z4095">
        <f>IF(AND(MIN(data!D4095:'data'!K4095, data!M4095:'data'!Y4095)&gt;=0, IF(data!L4095&lt;0, FALSE, data!L4095&lt;=95),COUNTA(data!D4095:'data'!Y4095)=22), 1, 0)</f>
        <v>0</v>
      </c>
      <c r="AA4095">
        <f>IF(data!D4095=3, IF(COUNTIFS(data!A:A, data!A4095, data!G:G, "&lt;&gt;2")=0, 1, 0), 0)</f>
        <v>0</v>
      </c>
      <c r="AB4095">
        <f>IF(AND(data!G4095=2, COUNTIFS(data!A:A, data!A4095, data!G:G, 2) = data!D4095), 1, 0)</f>
        <v>0</v>
      </c>
      <c r="AC4095" t="str">
        <f>IF(AB4095=1, data!D4095, "0")</f>
        <v>0</v>
      </c>
    </row>
    <row r="4096" spans="1:29" x14ac:dyDescent="0.25">
      <c r="A4096" s="1">
        <v>424371</v>
      </c>
      <c r="B4096">
        <v>1</v>
      </c>
      <c r="C4096" s="1" t="s">
        <v>4117</v>
      </c>
      <c r="D4096">
        <v>3</v>
      </c>
      <c r="E4096">
        <v>3</v>
      </c>
      <c r="F4096">
        <v>12</v>
      </c>
      <c r="G4096">
        <v>1</v>
      </c>
      <c r="H4096">
        <v>53</v>
      </c>
      <c r="I4096">
        <v>2</v>
      </c>
      <c r="J4096">
        <v>1</v>
      </c>
      <c r="K4096">
        <v>7</v>
      </c>
      <c r="L4096">
        <v>96</v>
      </c>
      <c r="M4096">
        <v>2</v>
      </c>
      <c r="N4096">
        <v>1</v>
      </c>
      <c r="O4096">
        <v>5</v>
      </c>
      <c r="P4096">
        <v>1</v>
      </c>
      <c r="Q4096">
        <v>10.5</v>
      </c>
      <c r="R4096">
        <v>-1</v>
      </c>
      <c r="S4096">
        <v>0</v>
      </c>
      <c r="T4096">
        <v>169.6</v>
      </c>
      <c r="U4096">
        <v>76.7</v>
      </c>
      <c r="V4096">
        <v>26.664999999999999</v>
      </c>
      <c r="W4096">
        <v>0.877</v>
      </c>
      <c r="X4096">
        <v>1</v>
      </c>
      <c r="Y4096">
        <v>3</v>
      </c>
      <c r="Z4096">
        <f>IF(AND(MIN(data!D4096:'data'!K4096, data!M4096:'data'!Y4096)&gt;=0, IF(data!L4096&lt;0, FALSE, data!L4096&lt;=95),COUNTA(data!D4096:'data'!Y4096)=22), 1, 0)</f>
        <v>0</v>
      </c>
      <c r="AA4096">
        <f>IF(data!D4096=3, IF(COUNTIFS(data!A:A, data!A4096, data!G:G, "&lt;&gt;2")=0, 1, 0), 0)</f>
        <v>0</v>
      </c>
      <c r="AB4096">
        <f>IF(AND(data!G4096=2, COUNTIFS(data!A:A, data!A4096, data!G:G, 2) = data!D4096), 1, 0)</f>
        <v>0</v>
      </c>
      <c r="AC4096" t="str">
        <f>IF(AB4096=1, data!D4096, "0")</f>
        <v>0</v>
      </c>
    </row>
    <row r="4097" spans="1:29" x14ac:dyDescent="0.25">
      <c r="A4097" s="1">
        <v>424371</v>
      </c>
      <c r="B4097">
        <v>2</v>
      </c>
      <c r="C4097" s="1" t="s">
        <v>4118</v>
      </c>
      <c r="D4097">
        <v>3</v>
      </c>
      <c r="E4097">
        <v>3</v>
      </c>
      <c r="F4097">
        <v>12</v>
      </c>
      <c r="G4097">
        <v>2</v>
      </c>
      <c r="H4097">
        <v>53</v>
      </c>
      <c r="I4097">
        <v>2</v>
      </c>
      <c r="J4097">
        <v>1</v>
      </c>
      <c r="K4097">
        <v>6</v>
      </c>
      <c r="L4097">
        <v>96</v>
      </c>
      <c r="M4097">
        <v>1</v>
      </c>
      <c r="N4097">
        <v>1</v>
      </c>
      <c r="O4097">
        <v>5</v>
      </c>
      <c r="P4097">
        <v>1</v>
      </c>
      <c r="Q4097">
        <v>36.5</v>
      </c>
      <c r="R4097">
        <v>-1</v>
      </c>
      <c r="S4097">
        <v>0</v>
      </c>
      <c r="T4097">
        <v>161.80000000000001</v>
      </c>
      <c r="U4097">
        <v>63</v>
      </c>
      <c r="V4097">
        <v>24.065000000000001</v>
      </c>
      <c r="W4097">
        <v>0.81100000000000005</v>
      </c>
      <c r="X4097">
        <v>1</v>
      </c>
      <c r="Y4097">
        <v>3</v>
      </c>
      <c r="Z4097">
        <f>IF(AND(MIN(data!D4097:'data'!K4097, data!M4097:'data'!Y4097)&gt;=0, IF(data!L4097&lt;0, FALSE, data!L4097&lt;=95),COUNTA(data!D4097:'data'!Y4097)=22), 1, 0)</f>
        <v>0</v>
      </c>
      <c r="AA4097">
        <f>IF(data!D4097=3, IF(COUNTIFS(data!A:A, data!A4097, data!G:G, "&lt;&gt;2")=0, 1, 0), 0)</f>
        <v>0</v>
      </c>
      <c r="AB4097">
        <f>IF(AND(data!G4097=2, COUNTIFS(data!A:A, data!A4097, data!G:G, 2) = data!D4097), 1, 0)</f>
        <v>0</v>
      </c>
      <c r="AC4097" t="str">
        <f>IF(AB4097=1, data!D4097, "0")</f>
        <v>0</v>
      </c>
    </row>
    <row r="4098" spans="1:29" x14ac:dyDescent="0.25">
      <c r="A4098" s="1">
        <v>424371</v>
      </c>
      <c r="B4098">
        <v>3</v>
      </c>
      <c r="C4098" s="1" t="s">
        <v>4119</v>
      </c>
      <c r="D4098">
        <v>3</v>
      </c>
      <c r="E4098">
        <v>3</v>
      </c>
      <c r="F4098">
        <v>12</v>
      </c>
      <c r="G4098">
        <v>1</v>
      </c>
      <c r="H4098">
        <v>21</v>
      </c>
      <c r="I4098">
        <v>1</v>
      </c>
      <c r="J4098">
        <v>1</v>
      </c>
      <c r="K4098">
        <v>3</v>
      </c>
      <c r="L4098">
        <v>96</v>
      </c>
      <c r="M4098">
        <v>2</v>
      </c>
      <c r="N4098">
        <v>1</v>
      </c>
      <c r="O4098">
        <v>5</v>
      </c>
      <c r="P4098">
        <v>2</v>
      </c>
      <c r="Q4098">
        <v>0</v>
      </c>
      <c r="R4098">
        <v>3</v>
      </c>
      <c r="S4098">
        <v>1</v>
      </c>
      <c r="T4098">
        <v>178.9</v>
      </c>
      <c r="U4098">
        <v>83.3</v>
      </c>
      <c r="V4098">
        <v>26.027000000000001</v>
      </c>
      <c r="W4098">
        <v>0.83299999999999996</v>
      </c>
      <c r="X4098">
        <v>2</v>
      </c>
      <c r="Y4098">
        <v>1</v>
      </c>
      <c r="Z4098">
        <f>IF(AND(MIN(data!D4098:'data'!K4098, data!M4098:'data'!Y4098)&gt;=0, IF(data!L4098&lt;0, FALSE, data!L4098&lt;=95),COUNTA(data!D4098:'data'!Y4098)=22), 1, 0)</f>
        <v>0</v>
      </c>
      <c r="AA4098">
        <f>IF(data!D4098=3, IF(COUNTIFS(data!A:A, data!A4098, data!G:G, "&lt;&gt;2")=0, 1, 0), 0)</f>
        <v>0</v>
      </c>
      <c r="AB4098">
        <f>IF(AND(data!G4098=2, COUNTIFS(data!A:A, data!A4098, data!G:G, 2) = data!D4098), 1, 0)</f>
        <v>0</v>
      </c>
      <c r="AC4098" t="str">
        <f>IF(AB4098=1, data!D4098, "0")</f>
        <v>0</v>
      </c>
    </row>
    <row r="4099" spans="1:29" x14ac:dyDescent="0.25">
      <c r="A4099" s="1">
        <v>425051</v>
      </c>
      <c r="B4099">
        <v>1</v>
      </c>
      <c r="C4099" s="1" t="s">
        <v>4120</v>
      </c>
      <c r="D4099">
        <v>2</v>
      </c>
      <c r="E4099">
        <v>2</v>
      </c>
      <c r="F4099">
        <v>15</v>
      </c>
      <c r="G4099">
        <v>1</v>
      </c>
      <c r="H4099">
        <v>56</v>
      </c>
      <c r="I4099">
        <v>2</v>
      </c>
      <c r="J4099">
        <v>1</v>
      </c>
      <c r="K4099">
        <v>6</v>
      </c>
      <c r="L4099">
        <v>97</v>
      </c>
      <c r="M4099">
        <v>4</v>
      </c>
      <c r="N4099">
        <v>1</v>
      </c>
      <c r="O4099">
        <v>5</v>
      </c>
      <c r="P4099">
        <v>1</v>
      </c>
      <c r="Q4099">
        <v>3</v>
      </c>
      <c r="R4099">
        <v>-1</v>
      </c>
      <c r="S4099">
        <v>6</v>
      </c>
      <c r="T4099">
        <v>181.7</v>
      </c>
      <c r="U4099">
        <v>120.8</v>
      </c>
      <c r="V4099">
        <v>36.590000000000003</v>
      </c>
      <c r="W4099">
        <v>1.0549999999999999</v>
      </c>
      <c r="X4099">
        <v>2</v>
      </c>
      <c r="Y4099">
        <v>1</v>
      </c>
      <c r="Z4099">
        <f>IF(AND(MIN(data!D4099:'data'!K4099, data!M4099:'data'!Y4099)&gt;=0, IF(data!L4099&lt;0, FALSE, data!L4099&lt;=95),COUNTA(data!D4099:'data'!Y4099)=22), 1, 0)</f>
        <v>0</v>
      </c>
      <c r="AA4099">
        <f>IF(data!D4099=3, IF(COUNTIFS(data!A:A, data!A4099, data!G:G, "&lt;&gt;2")=0, 1, 0), 0)</f>
        <v>0</v>
      </c>
      <c r="AB4099">
        <f>IF(AND(data!G4099=2, COUNTIFS(data!A:A, data!A4099, data!G:G, 2) = data!D4099), 1, 0)</f>
        <v>0</v>
      </c>
      <c r="AC4099" t="str">
        <f>IF(AB4099=1, data!D4099, "0")</f>
        <v>0</v>
      </c>
    </row>
    <row r="4100" spans="1:29" x14ac:dyDescent="0.25">
      <c r="A4100" s="1">
        <v>425051</v>
      </c>
      <c r="B4100">
        <v>2</v>
      </c>
      <c r="C4100" s="1" t="s">
        <v>4121</v>
      </c>
      <c r="D4100">
        <v>2</v>
      </c>
      <c r="E4100">
        <v>2</v>
      </c>
      <c r="F4100">
        <v>15</v>
      </c>
      <c r="G4100">
        <v>2</v>
      </c>
      <c r="H4100">
        <v>61</v>
      </c>
      <c r="I4100">
        <v>2</v>
      </c>
      <c r="J4100">
        <v>1</v>
      </c>
      <c r="K4100">
        <v>7</v>
      </c>
      <c r="L4100">
        <v>97</v>
      </c>
      <c r="M4100">
        <v>3</v>
      </c>
      <c r="N4100">
        <v>1</v>
      </c>
      <c r="O4100">
        <v>5</v>
      </c>
      <c r="P4100">
        <v>1</v>
      </c>
      <c r="Q4100">
        <v>0.115</v>
      </c>
      <c r="R4100">
        <v>-1</v>
      </c>
      <c r="S4100">
        <v>-2</v>
      </c>
      <c r="T4100">
        <v>157.1</v>
      </c>
      <c r="U4100">
        <v>90.2</v>
      </c>
      <c r="V4100">
        <v>36.546999999999997</v>
      </c>
      <c r="W4100">
        <v>0.88400000000000001</v>
      </c>
      <c r="X4100">
        <v>-2</v>
      </c>
      <c r="Y4100">
        <v>-2</v>
      </c>
      <c r="Z4100">
        <f>IF(AND(MIN(data!D4100:'data'!K4100, data!M4100:'data'!Y4100)&gt;=0, IF(data!L4100&lt;0, FALSE, data!L4100&lt;=95),COUNTA(data!D4100:'data'!Y4100)=22), 1, 0)</f>
        <v>0</v>
      </c>
      <c r="AA4100">
        <f>IF(data!D4100=3, IF(COUNTIFS(data!A:A, data!A4100, data!G:G, "&lt;&gt;2")=0, 1, 0), 0)</f>
        <v>0</v>
      </c>
      <c r="AB4100">
        <f>IF(AND(data!G4100=2, COUNTIFS(data!A:A, data!A4100, data!G:G, 2) = data!D4100), 1, 0)</f>
        <v>0</v>
      </c>
      <c r="AC4100" t="str">
        <f>IF(AB4100=1, data!D4100, "0")</f>
        <v>0</v>
      </c>
    </row>
    <row r="4101" spans="1:29" x14ac:dyDescent="0.25">
      <c r="A4101" s="1">
        <v>425181</v>
      </c>
      <c r="B4101">
        <v>1</v>
      </c>
      <c r="C4101" s="1" t="s">
        <v>4122</v>
      </c>
      <c r="D4101">
        <v>1</v>
      </c>
      <c r="E4101">
        <v>2</v>
      </c>
      <c r="F4101">
        <v>15</v>
      </c>
      <c r="G4101">
        <v>1</v>
      </c>
      <c r="H4101">
        <v>88</v>
      </c>
      <c r="I4101">
        <v>5</v>
      </c>
      <c r="J4101">
        <v>1</v>
      </c>
      <c r="K4101">
        <v>4</v>
      </c>
      <c r="L4101">
        <v>6</v>
      </c>
      <c r="M4101">
        <v>3</v>
      </c>
      <c r="N4101">
        <v>3</v>
      </c>
      <c r="O4101">
        <v>5</v>
      </c>
      <c r="P4101">
        <v>2</v>
      </c>
      <c r="Q4101">
        <v>0</v>
      </c>
      <c r="R4101">
        <v>-1</v>
      </c>
      <c r="S4101">
        <v>0</v>
      </c>
      <c r="T4101">
        <v>156.9</v>
      </c>
      <c r="U4101">
        <v>46.8</v>
      </c>
      <c r="V4101">
        <v>19.010999999999999</v>
      </c>
      <c r="W4101">
        <v>-1</v>
      </c>
      <c r="X4101">
        <v>1</v>
      </c>
      <c r="Y4101">
        <v>3</v>
      </c>
      <c r="Z4101">
        <f>IF(AND(MIN(data!D4101:'data'!K4101, data!M4101:'data'!Y4101)&gt;=0, IF(data!L4101&lt;0, FALSE, data!L4101&lt;=95),COUNTA(data!D4101:'data'!Y4101)=22), 1, 0)</f>
        <v>0</v>
      </c>
      <c r="AA4101">
        <f>IF(data!D4101=3, IF(COUNTIFS(data!A:A, data!A4101, data!G:G, "&lt;&gt;2")=0, 1, 0), 0)</f>
        <v>0</v>
      </c>
      <c r="AB4101">
        <f>IF(AND(data!G4101=2, COUNTIFS(data!A:A, data!A4101, data!G:G, 2) = data!D4101), 1, 0)</f>
        <v>0</v>
      </c>
      <c r="AC4101" t="str">
        <f>IF(AB4101=1, data!D4101, "0")</f>
        <v>0</v>
      </c>
    </row>
    <row r="4102" spans="1:29" x14ac:dyDescent="0.25">
      <c r="A4102" s="1">
        <v>425201</v>
      </c>
      <c r="B4102">
        <v>1</v>
      </c>
      <c r="C4102" s="1" t="s">
        <v>4123</v>
      </c>
      <c r="D4102">
        <v>3</v>
      </c>
      <c r="E4102">
        <v>2</v>
      </c>
      <c r="F4102">
        <v>15</v>
      </c>
      <c r="G4102">
        <v>1</v>
      </c>
      <c r="H4102">
        <v>51</v>
      </c>
      <c r="I4102">
        <v>2</v>
      </c>
      <c r="J4102">
        <v>1</v>
      </c>
      <c r="K4102">
        <v>5</v>
      </c>
      <c r="L4102">
        <v>8</v>
      </c>
      <c r="M4102">
        <v>2</v>
      </c>
      <c r="N4102">
        <v>4</v>
      </c>
      <c r="O4102">
        <v>2</v>
      </c>
      <c r="P4102">
        <v>1</v>
      </c>
      <c r="Q4102">
        <v>21</v>
      </c>
      <c r="R4102">
        <v>-1</v>
      </c>
      <c r="S4102">
        <v>0</v>
      </c>
      <c r="T4102">
        <v>172.7</v>
      </c>
      <c r="U4102">
        <v>69.5</v>
      </c>
      <c r="V4102">
        <v>23.302</v>
      </c>
      <c r="W4102">
        <v>0.89400000000000002</v>
      </c>
      <c r="X4102">
        <v>1</v>
      </c>
      <c r="Y4102">
        <v>3</v>
      </c>
      <c r="Z4102">
        <f>IF(AND(MIN(data!D4102:'data'!K4102, data!M4102:'data'!Y4102)&gt;=0, IF(data!L4102&lt;0, FALSE, data!L4102&lt;=95),COUNTA(data!D4102:'data'!Y4102)=22), 1, 0)</f>
        <v>0</v>
      </c>
      <c r="AA4102">
        <f>IF(data!D4102=3, IF(COUNTIFS(data!A:A, data!A4102, data!G:G, "&lt;&gt;2")=0, 1, 0), 0)</f>
        <v>0</v>
      </c>
      <c r="AB4102">
        <f>IF(AND(data!G4102=2, COUNTIFS(data!A:A, data!A4102, data!G:G, 2) = data!D4102), 1, 0)</f>
        <v>0</v>
      </c>
      <c r="AC4102" t="str">
        <f>IF(AB4102=1, data!D4102, "0")</f>
        <v>0</v>
      </c>
    </row>
    <row r="4103" spans="1:29" x14ac:dyDescent="0.25">
      <c r="A4103" s="1">
        <v>425201</v>
      </c>
      <c r="B4103">
        <v>2</v>
      </c>
      <c r="C4103" s="1" t="s">
        <v>4124</v>
      </c>
      <c r="D4103">
        <v>3</v>
      </c>
      <c r="E4103">
        <v>2</v>
      </c>
      <c r="F4103">
        <v>15</v>
      </c>
      <c r="G4103">
        <v>2</v>
      </c>
      <c r="H4103">
        <v>50</v>
      </c>
      <c r="I4103">
        <v>2</v>
      </c>
      <c r="J4103">
        <v>1</v>
      </c>
      <c r="K4103">
        <v>3</v>
      </c>
      <c r="L4103">
        <v>8</v>
      </c>
      <c r="M4103">
        <v>3</v>
      </c>
      <c r="N4103">
        <v>1</v>
      </c>
      <c r="O4103">
        <v>5</v>
      </c>
      <c r="P4103">
        <v>1</v>
      </c>
      <c r="Q4103">
        <v>3</v>
      </c>
      <c r="R4103">
        <v>-1</v>
      </c>
      <c r="S4103">
        <v>0</v>
      </c>
      <c r="T4103">
        <v>158.30000000000001</v>
      </c>
      <c r="U4103">
        <v>70</v>
      </c>
      <c r="V4103">
        <v>27.934000000000001</v>
      </c>
      <c r="W4103">
        <v>0.75900000000000001</v>
      </c>
      <c r="X4103">
        <v>2</v>
      </c>
      <c r="Y4103">
        <v>1</v>
      </c>
      <c r="Z4103">
        <f>IF(AND(MIN(data!D4103:'data'!K4103, data!M4103:'data'!Y4103)&gt;=0, IF(data!L4103&lt;0, FALSE, data!L4103&lt;=95),COUNTA(data!D4103:'data'!Y4103)=22), 1, 0)</f>
        <v>0</v>
      </c>
      <c r="AA4103">
        <f>IF(data!D4103=3, IF(COUNTIFS(data!A:A, data!A4103, data!G:G, "&lt;&gt;2")=0, 1, 0), 0)</f>
        <v>0</v>
      </c>
      <c r="AB4103">
        <f>IF(AND(data!G4103=2, COUNTIFS(data!A:A, data!A4103, data!G:G, 2) = data!D4103), 1, 0)</f>
        <v>0</v>
      </c>
      <c r="AC4103" t="str">
        <f>IF(AB4103=1, data!D4103, "0")</f>
        <v>0</v>
      </c>
    </row>
    <row r="4104" spans="1:29" x14ac:dyDescent="0.25">
      <c r="A4104" s="1">
        <v>425201</v>
      </c>
      <c r="B4104">
        <v>3</v>
      </c>
      <c r="C4104" s="1" t="s">
        <v>4125</v>
      </c>
      <c r="D4104">
        <v>3</v>
      </c>
      <c r="E4104">
        <v>2</v>
      </c>
      <c r="F4104">
        <v>15</v>
      </c>
      <c r="G4104">
        <v>1</v>
      </c>
      <c r="H4104">
        <v>14</v>
      </c>
      <c r="I4104">
        <v>-1</v>
      </c>
      <c r="J4104">
        <v>1</v>
      </c>
      <c r="K4104">
        <v>-1</v>
      </c>
      <c r="L4104">
        <v>8</v>
      </c>
      <c r="M4104">
        <v>1</v>
      </c>
      <c r="N4104">
        <v>-1</v>
      </c>
      <c r="O4104">
        <v>-1</v>
      </c>
      <c r="P4104">
        <v>-1</v>
      </c>
      <c r="Q4104">
        <v>-1</v>
      </c>
      <c r="R4104">
        <v>-1</v>
      </c>
      <c r="S4104">
        <v>0</v>
      </c>
      <c r="T4104">
        <v>175.8</v>
      </c>
      <c r="U4104">
        <v>55.2</v>
      </c>
      <c r="V4104">
        <v>17.861000000000001</v>
      </c>
      <c r="W4104">
        <v>-1</v>
      </c>
      <c r="X4104">
        <v>1</v>
      </c>
      <c r="Y4104">
        <v>3</v>
      </c>
      <c r="Z4104">
        <f>IF(AND(MIN(data!D4104:'data'!K4104, data!M4104:'data'!Y4104)&gt;=0, IF(data!L4104&lt;0, FALSE, data!L4104&lt;=95),COUNTA(data!D4104:'data'!Y4104)=22), 1, 0)</f>
        <v>0</v>
      </c>
      <c r="AA4104">
        <f>IF(data!D4104=3, IF(COUNTIFS(data!A:A, data!A4104, data!G:G, "&lt;&gt;2")=0, 1, 0), 0)</f>
        <v>0</v>
      </c>
      <c r="AB4104">
        <f>IF(AND(data!G4104=2, COUNTIFS(data!A:A, data!A4104, data!G:G, 2) = data!D4104), 1, 0)</f>
        <v>0</v>
      </c>
      <c r="AC4104" t="str">
        <f>IF(AB4104=1, data!D4104, "0")</f>
        <v>0</v>
      </c>
    </row>
    <row r="4105" spans="1:29" x14ac:dyDescent="0.25">
      <c r="A4105" s="1">
        <v>425341</v>
      </c>
      <c r="B4105">
        <v>1</v>
      </c>
      <c r="C4105" s="1" t="s">
        <v>4126</v>
      </c>
      <c r="D4105">
        <v>3</v>
      </c>
      <c r="E4105">
        <v>2</v>
      </c>
      <c r="F4105">
        <v>15</v>
      </c>
      <c r="G4105">
        <v>2</v>
      </c>
      <c r="H4105">
        <v>47</v>
      </c>
      <c r="I4105">
        <v>2</v>
      </c>
      <c r="J4105">
        <v>1</v>
      </c>
      <c r="K4105">
        <v>1</v>
      </c>
      <c r="L4105">
        <v>10</v>
      </c>
      <c r="M4105">
        <v>2</v>
      </c>
      <c r="N4105">
        <v>4</v>
      </c>
      <c r="O4105">
        <v>3</v>
      </c>
      <c r="P4105">
        <v>1</v>
      </c>
      <c r="Q4105">
        <v>4.5</v>
      </c>
      <c r="R4105">
        <v>-1</v>
      </c>
      <c r="S4105">
        <v>6</v>
      </c>
      <c r="T4105">
        <v>163.30000000000001</v>
      </c>
      <c r="U4105">
        <v>-1</v>
      </c>
      <c r="V4105">
        <v>-1</v>
      </c>
      <c r="W4105">
        <v>0.82699999999999996</v>
      </c>
      <c r="X4105">
        <v>2</v>
      </c>
      <c r="Y4105">
        <v>1</v>
      </c>
      <c r="Z4105">
        <f>IF(AND(MIN(data!D4105:'data'!K4105, data!M4105:'data'!Y4105)&gt;=0, IF(data!L4105&lt;0, FALSE, data!L4105&lt;=95),COUNTA(data!D4105:'data'!Y4105)=22), 1, 0)</f>
        <v>0</v>
      </c>
      <c r="AA4105">
        <f>IF(data!D4105=3, IF(COUNTIFS(data!A:A, data!A4105, data!G:G, "&lt;&gt;2")=0, 1, 0), 0)</f>
        <v>0</v>
      </c>
      <c r="AB4105">
        <f>IF(AND(data!G4105=2, COUNTIFS(data!A:A, data!A4105, data!G:G, 2) = data!D4105), 1, 0)</f>
        <v>0</v>
      </c>
      <c r="AC4105" t="str">
        <f>IF(AB4105=1, data!D4105, "0")</f>
        <v>0</v>
      </c>
    </row>
    <row r="4106" spans="1:29" x14ac:dyDescent="0.25">
      <c r="A4106" s="1">
        <v>425341</v>
      </c>
      <c r="B4106">
        <v>2</v>
      </c>
      <c r="C4106" s="1" t="s">
        <v>4127</v>
      </c>
      <c r="D4106">
        <v>3</v>
      </c>
      <c r="E4106">
        <v>2</v>
      </c>
      <c r="F4106">
        <v>15</v>
      </c>
      <c r="G4106">
        <v>2</v>
      </c>
      <c r="H4106">
        <v>15</v>
      </c>
      <c r="I4106">
        <v>-1</v>
      </c>
      <c r="J4106">
        <v>1</v>
      </c>
      <c r="K4106">
        <v>-1</v>
      </c>
      <c r="L4106">
        <v>10</v>
      </c>
      <c r="M4106">
        <v>2</v>
      </c>
      <c r="N4106">
        <v>-1</v>
      </c>
      <c r="O4106">
        <v>-1</v>
      </c>
      <c r="P4106">
        <v>-1</v>
      </c>
      <c r="Q4106">
        <v>-1</v>
      </c>
      <c r="R4106">
        <v>-1</v>
      </c>
      <c r="S4106">
        <v>1</v>
      </c>
      <c r="T4106">
        <v>174.8</v>
      </c>
      <c r="U4106">
        <v>67.7</v>
      </c>
      <c r="V4106">
        <v>22.157</v>
      </c>
      <c r="W4106">
        <v>-1</v>
      </c>
      <c r="X4106">
        <v>1</v>
      </c>
      <c r="Y4106">
        <v>3</v>
      </c>
      <c r="Z4106">
        <f>IF(AND(MIN(data!D4106:'data'!K4106, data!M4106:'data'!Y4106)&gt;=0, IF(data!L4106&lt;0, FALSE, data!L4106&lt;=95),COUNTA(data!D4106:'data'!Y4106)=22), 1, 0)</f>
        <v>0</v>
      </c>
      <c r="AA4106">
        <f>IF(data!D4106=3, IF(COUNTIFS(data!A:A, data!A4106, data!G:G, "&lt;&gt;2")=0, 1, 0), 0)</f>
        <v>0</v>
      </c>
      <c r="AB4106">
        <f>IF(AND(data!G4106=2, COUNTIFS(data!A:A, data!A4106, data!G:G, 2) = data!D4106), 1, 0)</f>
        <v>0</v>
      </c>
      <c r="AC4106" t="str">
        <f>IF(AB4106=1, data!D4106, "0")</f>
        <v>0</v>
      </c>
    </row>
    <row r="4107" spans="1:29" x14ac:dyDescent="0.25">
      <c r="A4107" s="1">
        <v>425341</v>
      </c>
      <c r="B4107">
        <v>3</v>
      </c>
      <c r="C4107" s="1" t="s">
        <v>4128</v>
      </c>
      <c r="D4107">
        <v>3</v>
      </c>
      <c r="E4107">
        <v>2</v>
      </c>
      <c r="F4107">
        <v>15</v>
      </c>
      <c r="G4107">
        <v>1</v>
      </c>
      <c r="H4107">
        <v>12</v>
      </c>
      <c r="I4107">
        <v>-1</v>
      </c>
      <c r="J4107">
        <v>1</v>
      </c>
      <c r="K4107">
        <v>-1</v>
      </c>
      <c r="L4107">
        <v>10</v>
      </c>
      <c r="M4107">
        <v>1</v>
      </c>
      <c r="N4107">
        <v>-1</v>
      </c>
      <c r="O4107">
        <v>-1</v>
      </c>
      <c r="P4107">
        <v>-1</v>
      </c>
      <c r="Q4107">
        <v>-1</v>
      </c>
      <c r="R4107">
        <v>-1</v>
      </c>
      <c r="S4107">
        <v>-2</v>
      </c>
      <c r="T4107">
        <v>160.6</v>
      </c>
      <c r="U4107">
        <v>77.3</v>
      </c>
      <c r="V4107">
        <v>29.97</v>
      </c>
      <c r="W4107">
        <v>-1</v>
      </c>
      <c r="X4107">
        <v>2</v>
      </c>
      <c r="Y4107">
        <v>1</v>
      </c>
      <c r="Z4107">
        <f>IF(AND(MIN(data!D4107:'data'!K4107, data!M4107:'data'!Y4107)&gt;=0, IF(data!L4107&lt;0, FALSE, data!L4107&lt;=95),COUNTA(data!D4107:'data'!Y4107)=22), 1, 0)</f>
        <v>0</v>
      </c>
      <c r="AA4107">
        <f>IF(data!D4107=3, IF(COUNTIFS(data!A:A, data!A4107, data!G:G, "&lt;&gt;2")=0, 1, 0), 0)</f>
        <v>0</v>
      </c>
      <c r="AB4107">
        <f>IF(AND(data!G4107=2, COUNTIFS(data!A:A, data!A4107, data!G:G, 2) = data!D4107), 1, 0)</f>
        <v>0</v>
      </c>
      <c r="AC4107" t="str">
        <f>IF(AB4107=1, data!D4107, "0")</f>
        <v>0</v>
      </c>
    </row>
    <row r="4108" spans="1:29" x14ac:dyDescent="0.25">
      <c r="A4108" s="1">
        <v>425371</v>
      </c>
      <c r="B4108">
        <v>1</v>
      </c>
      <c r="C4108" s="1" t="s">
        <v>4129</v>
      </c>
      <c r="D4108">
        <v>2</v>
      </c>
      <c r="E4108">
        <v>2</v>
      </c>
      <c r="F4108">
        <v>15</v>
      </c>
      <c r="G4108">
        <v>1</v>
      </c>
      <c r="H4108">
        <v>68</v>
      </c>
      <c r="I4108">
        <v>2</v>
      </c>
      <c r="J4108">
        <v>1</v>
      </c>
      <c r="K4108">
        <v>7</v>
      </c>
      <c r="L4108">
        <v>97</v>
      </c>
      <c r="M4108">
        <v>4</v>
      </c>
      <c r="N4108">
        <v>3</v>
      </c>
      <c r="O4108">
        <v>5</v>
      </c>
      <c r="P4108">
        <v>1</v>
      </c>
      <c r="Q4108">
        <v>28</v>
      </c>
      <c r="R4108">
        <v>-1</v>
      </c>
      <c r="S4108">
        <v>-2</v>
      </c>
      <c r="T4108">
        <v>172</v>
      </c>
      <c r="U4108">
        <v>67.400000000000006</v>
      </c>
      <c r="V4108">
        <v>22.783000000000001</v>
      </c>
      <c r="W4108">
        <v>-1</v>
      </c>
      <c r="X4108">
        <v>-2</v>
      </c>
      <c r="Y4108">
        <v>-2</v>
      </c>
      <c r="Z4108">
        <f>IF(AND(MIN(data!D4108:'data'!K4108, data!M4108:'data'!Y4108)&gt;=0, IF(data!L4108&lt;0, FALSE, data!L4108&lt;=95),COUNTA(data!D4108:'data'!Y4108)=22), 1, 0)</f>
        <v>0</v>
      </c>
      <c r="AA4108">
        <f>IF(data!D4108=3, IF(COUNTIFS(data!A:A, data!A4108, data!G:G, "&lt;&gt;2")=0, 1, 0), 0)</f>
        <v>0</v>
      </c>
      <c r="AB4108">
        <f>IF(AND(data!G4108=2, COUNTIFS(data!A:A, data!A4108, data!G:G, 2) = data!D4108), 1, 0)</f>
        <v>0</v>
      </c>
      <c r="AC4108" t="str">
        <f>IF(AB4108=1, data!D4108, "0")</f>
        <v>0</v>
      </c>
    </row>
    <row r="4109" spans="1:29" x14ac:dyDescent="0.25">
      <c r="A4109" s="1">
        <v>425371</v>
      </c>
      <c r="B4109">
        <v>2</v>
      </c>
      <c r="C4109" s="1" t="s">
        <v>4130</v>
      </c>
      <c r="D4109">
        <v>2</v>
      </c>
      <c r="E4109">
        <v>2</v>
      </c>
      <c r="F4109">
        <v>15</v>
      </c>
      <c r="G4109">
        <v>2</v>
      </c>
      <c r="H4109">
        <v>60</v>
      </c>
      <c r="I4109">
        <v>2</v>
      </c>
      <c r="J4109">
        <v>1</v>
      </c>
      <c r="K4109">
        <v>7</v>
      </c>
      <c r="L4109">
        <v>97</v>
      </c>
      <c r="M4109">
        <v>3</v>
      </c>
      <c r="N4109">
        <v>3</v>
      </c>
      <c r="O4109">
        <v>5</v>
      </c>
      <c r="P4109">
        <v>2</v>
      </c>
      <c r="Q4109">
        <v>2.9000000000000001E-2</v>
      </c>
      <c r="R4109">
        <v>-1</v>
      </c>
      <c r="S4109">
        <v>-2</v>
      </c>
      <c r="T4109">
        <v>169.8</v>
      </c>
      <c r="U4109">
        <v>81.400000000000006</v>
      </c>
      <c r="V4109">
        <v>28.231999999999999</v>
      </c>
      <c r="W4109">
        <v>0.91500000000000004</v>
      </c>
      <c r="X4109">
        <v>-2</v>
      </c>
      <c r="Y4109">
        <v>-2</v>
      </c>
      <c r="Z4109">
        <f>IF(AND(MIN(data!D4109:'data'!K4109, data!M4109:'data'!Y4109)&gt;=0, IF(data!L4109&lt;0, FALSE, data!L4109&lt;=95),COUNTA(data!D4109:'data'!Y4109)=22), 1, 0)</f>
        <v>0</v>
      </c>
      <c r="AA4109">
        <f>IF(data!D4109=3, IF(COUNTIFS(data!A:A, data!A4109, data!G:G, "&lt;&gt;2")=0, 1, 0), 0)</f>
        <v>0</v>
      </c>
      <c r="AB4109">
        <f>IF(AND(data!G4109=2, COUNTIFS(data!A:A, data!A4109, data!G:G, 2) = data!D4109), 1, 0)</f>
        <v>0</v>
      </c>
      <c r="AC4109" t="str">
        <f>IF(AB4109=1, data!D4109, "0")</f>
        <v>0</v>
      </c>
    </row>
    <row r="4110" spans="1:29" x14ac:dyDescent="0.25">
      <c r="A4110" s="1">
        <v>426051</v>
      </c>
      <c r="B4110">
        <v>1</v>
      </c>
      <c r="C4110" s="1" t="s">
        <v>4131</v>
      </c>
      <c r="D4110">
        <v>1</v>
      </c>
      <c r="E4110">
        <v>3</v>
      </c>
      <c r="F4110">
        <v>23</v>
      </c>
      <c r="G4110">
        <v>1</v>
      </c>
      <c r="H4110">
        <v>49</v>
      </c>
      <c r="I4110">
        <v>6</v>
      </c>
      <c r="J4110">
        <v>1</v>
      </c>
      <c r="K4110">
        <v>4</v>
      </c>
      <c r="L4110">
        <v>97</v>
      </c>
      <c r="M4110">
        <v>2</v>
      </c>
      <c r="N4110">
        <v>3</v>
      </c>
      <c r="O4110">
        <v>5</v>
      </c>
      <c r="P4110">
        <v>1</v>
      </c>
      <c r="Q4110">
        <v>8.23</v>
      </c>
      <c r="R4110">
        <v>-1</v>
      </c>
      <c r="S4110">
        <v>2</v>
      </c>
      <c r="T4110">
        <v>-1</v>
      </c>
      <c r="U4110">
        <v>-1</v>
      </c>
      <c r="V4110">
        <v>-1</v>
      </c>
      <c r="W4110">
        <v>-1</v>
      </c>
      <c r="X4110">
        <v>2</v>
      </c>
      <c r="Y4110">
        <v>1</v>
      </c>
      <c r="Z4110">
        <f>IF(AND(MIN(data!D4110:'data'!K4110, data!M4110:'data'!Y4110)&gt;=0, IF(data!L4110&lt;0, FALSE, data!L4110&lt;=95),COUNTA(data!D4110:'data'!Y4110)=22), 1, 0)</f>
        <v>0</v>
      </c>
      <c r="AA4110">
        <f>IF(data!D4110=3, IF(COUNTIFS(data!A:A, data!A4110, data!G:G, "&lt;&gt;2")=0, 1, 0), 0)</f>
        <v>0</v>
      </c>
      <c r="AB4110">
        <f>IF(AND(data!G4110=2, COUNTIFS(data!A:A, data!A4110, data!G:G, 2) = data!D4110), 1, 0)</f>
        <v>0</v>
      </c>
      <c r="AC4110" t="str">
        <f>IF(AB4110=1, data!D4110, "0")</f>
        <v>0</v>
      </c>
    </row>
    <row r="4111" spans="1:29" x14ac:dyDescent="0.25">
      <c r="A4111" s="1">
        <v>426151</v>
      </c>
      <c r="B4111">
        <v>1</v>
      </c>
      <c r="C4111" s="1" t="s">
        <v>4132</v>
      </c>
      <c r="D4111">
        <v>2</v>
      </c>
      <c r="E4111">
        <v>3</v>
      </c>
      <c r="F4111">
        <v>23</v>
      </c>
      <c r="G4111">
        <v>1</v>
      </c>
      <c r="H4111">
        <v>61</v>
      </c>
      <c r="I4111">
        <v>2</v>
      </c>
      <c r="J4111">
        <v>1</v>
      </c>
      <c r="K4111">
        <v>7</v>
      </c>
      <c r="L4111">
        <v>8</v>
      </c>
      <c r="M4111">
        <v>3</v>
      </c>
      <c r="N4111">
        <v>3</v>
      </c>
      <c r="O4111">
        <v>5</v>
      </c>
      <c r="P4111">
        <v>1</v>
      </c>
      <c r="Q4111">
        <v>3.1440000000000001</v>
      </c>
      <c r="R4111">
        <v>-1</v>
      </c>
      <c r="S4111">
        <v>0</v>
      </c>
      <c r="T4111">
        <v>166.7</v>
      </c>
      <c r="U4111">
        <v>105.5</v>
      </c>
      <c r="V4111">
        <v>37.965000000000003</v>
      </c>
      <c r="W4111">
        <v>0.997</v>
      </c>
      <c r="X4111">
        <v>2</v>
      </c>
      <c r="Y4111">
        <v>3</v>
      </c>
      <c r="Z4111">
        <f>IF(AND(MIN(data!D4111:'data'!K4111, data!M4111:'data'!Y4111)&gt;=0, IF(data!L4111&lt;0, FALSE, data!L4111&lt;=95),COUNTA(data!D4111:'data'!Y4111)=22), 1, 0)</f>
        <v>0</v>
      </c>
      <c r="AA4111">
        <f>IF(data!D4111=3, IF(COUNTIFS(data!A:A, data!A4111, data!G:G, "&lt;&gt;2")=0, 1, 0), 0)</f>
        <v>0</v>
      </c>
      <c r="AB4111">
        <f>IF(AND(data!G4111=2, COUNTIFS(data!A:A, data!A4111, data!G:G, 2) = data!D4111), 1, 0)</f>
        <v>0</v>
      </c>
      <c r="AC4111" t="str">
        <f>IF(AB4111=1, data!D4111, "0")</f>
        <v>0</v>
      </c>
    </row>
    <row r="4112" spans="1:29" x14ac:dyDescent="0.25">
      <c r="A4112" s="1">
        <v>426151</v>
      </c>
      <c r="B4112">
        <v>2</v>
      </c>
      <c r="C4112" s="1" t="s">
        <v>4133</v>
      </c>
      <c r="D4112">
        <v>2</v>
      </c>
      <c r="E4112">
        <v>3</v>
      </c>
      <c r="F4112">
        <v>23</v>
      </c>
      <c r="G4112">
        <v>2</v>
      </c>
      <c r="H4112">
        <v>60</v>
      </c>
      <c r="I4112">
        <v>2</v>
      </c>
      <c r="J4112">
        <v>1</v>
      </c>
      <c r="K4112">
        <v>7</v>
      </c>
      <c r="L4112">
        <v>8</v>
      </c>
      <c r="M4112">
        <v>2</v>
      </c>
      <c r="N4112">
        <v>1</v>
      </c>
      <c r="O4112">
        <v>5</v>
      </c>
      <c r="P4112">
        <v>2</v>
      </c>
      <c r="Q4112">
        <v>0</v>
      </c>
      <c r="R4112">
        <v>-1</v>
      </c>
      <c r="S4112">
        <v>0</v>
      </c>
      <c r="T4112">
        <v>166.6</v>
      </c>
      <c r="U4112">
        <v>77.599999999999994</v>
      </c>
      <c r="V4112">
        <v>27.957999999999998</v>
      </c>
      <c r="W4112">
        <v>0.95299999999999996</v>
      </c>
      <c r="X4112">
        <v>2</v>
      </c>
      <c r="Y4112">
        <v>3</v>
      </c>
      <c r="Z4112">
        <f>IF(AND(MIN(data!D4112:'data'!K4112, data!M4112:'data'!Y4112)&gt;=0, IF(data!L4112&lt;0, FALSE, data!L4112&lt;=95),COUNTA(data!D4112:'data'!Y4112)=22), 1, 0)</f>
        <v>0</v>
      </c>
      <c r="AA4112">
        <f>IF(data!D4112=3, IF(COUNTIFS(data!A:A, data!A4112, data!G:G, "&lt;&gt;2")=0, 1, 0), 0)</f>
        <v>0</v>
      </c>
      <c r="AB4112">
        <f>IF(AND(data!G4112=2, COUNTIFS(data!A:A, data!A4112, data!G:G, 2) = data!D4112), 1, 0)</f>
        <v>0</v>
      </c>
      <c r="AC4112" t="str">
        <f>IF(AB4112=1, data!D4112, "0")</f>
        <v>0</v>
      </c>
    </row>
    <row r="4113" spans="1:29" x14ac:dyDescent="0.25">
      <c r="A4113" s="1">
        <v>426181</v>
      </c>
      <c r="B4113">
        <v>1</v>
      </c>
      <c r="C4113" s="1" t="s">
        <v>4134</v>
      </c>
      <c r="D4113">
        <v>2</v>
      </c>
      <c r="E4113">
        <v>3</v>
      </c>
      <c r="F4113">
        <v>23</v>
      </c>
      <c r="G4113">
        <v>1</v>
      </c>
      <c r="H4113">
        <v>60</v>
      </c>
      <c r="I4113">
        <v>2</v>
      </c>
      <c r="J4113">
        <v>1</v>
      </c>
      <c r="K4113">
        <v>7</v>
      </c>
      <c r="L4113">
        <v>96</v>
      </c>
      <c r="M4113">
        <v>3</v>
      </c>
      <c r="N4113">
        <v>4</v>
      </c>
      <c r="O4113">
        <v>1</v>
      </c>
      <c r="P4113">
        <v>1</v>
      </c>
      <c r="Q4113">
        <v>35.75</v>
      </c>
      <c r="R4113">
        <v>-1</v>
      </c>
      <c r="S4113">
        <v>1</v>
      </c>
      <c r="T4113">
        <v>165.3</v>
      </c>
      <c r="U4113">
        <v>70.7</v>
      </c>
      <c r="V4113">
        <v>25.875</v>
      </c>
      <c r="W4113">
        <v>1.0269999999999999</v>
      </c>
      <c r="X4113">
        <v>1</v>
      </c>
      <c r="Y4113">
        <v>3</v>
      </c>
      <c r="Z4113">
        <f>IF(AND(MIN(data!D4113:'data'!K4113, data!M4113:'data'!Y4113)&gt;=0, IF(data!L4113&lt;0, FALSE, data!L4113&lt;=95),COUNTA(data!D4113:'data'!Y4113)=22), 1, 0)</f>
        <v>0</v>
      </c>
      <c r="AA4113">
        <f>IF(data!D4113=3, IF(COUNTIFS(data!A:A, data!A4113, data!G:G, "&lt;&gt;2")=0, 1, 0), 0)</f>
        <v>0</v>
      </c>
      <c r="AB4113">
        <f>IF(AND(data!G4113=2, COUNTIFS(data!A:A, data!A4113, data!G:G, 2) = data!D4113), 1, 0)</f>
        <v>0</v>
      </c>
      <c r="AC4113" t="str">
        <f>IF(AB4113=1, data!D4113, "0")</f>
        <v>0</v>
      </c>
    </row>
    <row r="4114" spans="1:29" x14ac:dyDescent="0.25">
      <c r="A4114" s="1">
        <v>426181</v>
      </c>
      <c r="B4114">
        <v>2</v>
      </c>
      <c r="C4114" s="1" t="s">
        <v>4135</v>
      </c>
      <c r="D4114">
        <v>2</v>
      </c>
      <c r="E4114">
        <v>3</v>
      </c>
      <c r="F4114">
        <v>23</v>
      </c>
      <c r="G4114">
        <v>2</v>
      </c>
      <c r="H4114">
        <v>58</v>
      </c>
      <c r="I4114">
        <v>2</v>
      </c>
      <c r="J4114">
        <v>1</v>
      </c>
      <c r="K4114">
        <v>7</v>
      </c>
      <c r="L4114">
        <v>96</v>
      </c>
      <c r="M4114">
        <v>2</v>
      </c>
      <c r="N4114">
        <v>4</v>
      </c>
      <c r="O4114">
        <v>1</v>
      </c>
      <c r="P4114">
        <v>1</v>
      </c>
      <c r="Q4114">
        <v>0.34799999999999998</v>
      </c>
      <c r="R4114">
        <v>-1</v>
      </c>
      <c r="S4114">
        <v>1</v>
      </c>
      <c r="T4114">
        <v>157</v>
      </c>
      <c r="U4114">
        <v>104.9</v>
      </c>
      <c r="V4114">
        <v>42.558</v>
      </c>
      <c r="W4114">
        <v>0.86</v>
      </c>
      <c r="X4114">
        <v>2</v>
      </c>
      <c r="Y4114">
        <v>1</v>
      </c>
      <c r="Z4114">
        <f>IF(AND(MIN(data!D4114:'data'!K4114, data!M4114:'data'!Y4114)&gt;=0, IF(data!L4114&lt;0, FALSE, data!L4114&lt;=95),COUNTA(data!D4114:'data'!Y4114)=22), 1, 0)</f>
        <v>0</v>
      </c>
      <c r="AA4114">
        <f>IF(data!D4114=3, IF(COUNTIFS(data!A:A, data!A4114, data!G:G, "&lt;&gt;2")=0, 1, 0), 0)</f>
        <v>0</v>
      </c>
      <c r="AB4114">
        <f>IF(AND(data!G4114=2, COUNTIFS(data!A:A, data!A4114, data!G:G, 2) = data!D4114), 1, 0)</f>
        <v>0</v>
      </c>
      <c r="AC4114" t="str">
        <f>IF(AB4114=1, data!D4114, "0")</f>
        <v>0</v>
      </c>
    </row>
    <row r="4115" spans="1:29" x14ac:dyDescent="0.25">
      <c r="A4115" s="1">
        <v>426201</v>
      </c>
      <c r="B4115">
        <v>1</v>
      </c>
      <c r="C4115" s="1" t="s">
        <v>4136</v>
      </c>
      <c r="D4115">
        <v>3</v>
      </c>
      <c r="E4115">
        <v>3</v>
      </c>
      <c r="F4115">
        <v>23</v>
      </c>
      <c r="G4115">
        <v>1</v>
      </c>
      <c r="H4115">
        <v>34</v>
      </c>
      <c r="I4115">
        <v>2</v>
      </c>
      <c r="J4115">
        <v>1</v>
      </c>
      <c r="K4115">
        <v>4</v>
      </c>
      <c r="L4115">
        <v>97</v>
      </c>
      <c r="M4115">
        <v>2</v>
      </c>
      <c r="N4115">
        <v>4</v>
      </c>
      <c r="O4115">
        <v>1</v>
      </c>
      <c r="P4115">
        <v>1</v>
      </c>
      <c r="Q4115">
        <v>8.25</v>
      </c>
      <c r="R4115">
        <v>-1</v>
      </c>
      <c r="S4115">
        <v>4</v>
      </c>
      <c r="T4115">
        <v>182</v>
      </c>
      <c r="U4115">
        <v>80.2</v>
      </c>
      <c r="V4115">
        <v>24.212</v>
      </c>
      <c r="W4115">
        <v>-1</v>
      </c>
      <c r="X4115">
        <v>1</v>
      </c>
      <c r="Y4115">
        <v>2</v>
      </c>
      <c r="Z4115">
        <f>IF(AND(MIN(data!D4115:'data'!K4115, data!M4115:'data'!Y4115)&gt;=0, IF(data!L4115&lt;0, FALSE, data!L4115&lt;=95),COUNTA(data!D4115:'data'!Y4115)=22), 1, 0)</f>
        <v>0</v>
      </c>
      <c r="AA4115">
        <f>IF(data!D4115=3, IF(COUNTIFS(data!A:A, data!A4115, data!G:G, "&lt;&gt;2")=0, 1, 0), 0)</f>
        <v>0</v>
      </c>
      <c r="AB4115">
        <f>IF(AND(data!G4115=2, COUNTIFS(data!A:A, data!A4115, data!G:G, 2) = data!D4115), 1, 0)</f>
        <v>0</v>
      </c>
      <c r="AC4115" t="str">
        <f>IF(AB4115=1, data!D4115, "0")</f>
        <v>0</v>
      </c>
    </row>
    <row r="4116" spans="1:29" x14ac:dyDescent="0.25">
      <c r="A4116" s="1">
        <v>426201</v>
      </c>
      <c r="B4116">
        <v>2</v>
      </c>
      <c r="C4116" s="1" t="s">
        <v>4137</v>
      </c>
      <c r="D4116">
        <v>3</v>
      </c>
      <c r="E4116">
        <v>3</v>
      </c>
      <c r="F4116">
        <v>23</v>
      </c>
      <c r="G4116">
        <v>2</v>
      </c>
      <c r="H4116">
        <v>33</v>
      </c>
      <c r="I4116">
        <v>2</v>
      </c>
      <c r="J4116">
        <v>1</v>
      </c>
      <c r="K4116">
        <v>7</v>
      </c>
      <c r="L4116">
        <v>97</v>
      </c>
      <c r="M4116">
        <v>1</v>
      </c>
      <c r="N4116">
        <v>3</v>
      </c>
      <c r="O4116">
        <v>5</v>
      </c>
      <c r="P4116">
        <v>1</v>
      </c>
      <c r="Q4116">
        <v>0.75</v>
      </c>
      <c r="R4116">
        <v>-1</v>
      </c>
      <c r="S4116">
        <v>0</v>
      </c>
      <c r="T4116">
        <v>156.1</v>
      </c>
      <c r="U4116">
        <v>59.3</v>
      </c>
      <c r="V4116">
        <v>24.335999999999999</v>
      </c>
      <c r="W4116">
        <v>-1</v>
      </c>
      <c r="X4116">
        <v>1</v>
      </c>
      <c r="Y4116">
        <v>1</v>
      </c>
      <c r="Z4116">
        <f>IF(AND(MIN(data!D4116:'data'!K4116, data!M4116:'data'!Y4116)&gt;=0, IF(data!L4116&lt;0, FALSE, data!L4116&lt;=95),COUNTA(data!D4116:'data'!Y4116)=22), 1, 0)</f>
        <v>0</v>
      </c>
      <c r="AA4116">
        <f>IF(data!D4116=3, IF(COUNTIFS(data!A:A, data!A4116, data!G:G, "&lt;&gt;2")=0, 1, 0), 0)</f>
        <v>0</v>
      </c>
      <c r="AB4116">
        <f>IF(AND(data!G4116=2, COUNTIFS(data!A:A, data!A4116, data!G:G, 2) = data!D4116), 1, 0)</f>
        <v>0</v>
      </c>
      <c r="AC4116" t="str">
        <f>IF(AB4116=1, data!D4116, "0")</f>
        <v>0</v>
      </c>
    </row>
    <row r="4117" spans="1:29" x14ac:dyDescent="0.25">
      <c r="A4117" s="1">
        <v>426201</v>
      </c>
      <c r="B4117">
        <v>3</v>
      </c>
      <c r="C4117" s="1" t="s">
        <v>4138</v>
      </c>
      <c r="D4117">
        <v>3</v>
      </c>
      <c r="E4117">
        <v>3</v>
      </c>
      <c r="F4117">
        <v>23</v>
      </c>
      <c r="G4117">
        <v>1</v>
      </c>
      <c r="H4117">
        <v>14</v>
      </c>
      <c r="I4117">
        <v>-1</v>
      </c>
      <c r="J4117">
        <v>1</v>
      </c>
      <c r="K4117">
        <v>-1</v>
      </c>
      <c r="L4117">
        <v>97</v>
      </c>
      <c r="M4117">
        <v>3</v>
      </c>
      <c r="N4117">
        <v>-1</v>
      </c>
      <c r="O4117">
        <v>-1</v>
      </c>
      <c r="P4117">
        <v>-1</v>
      </c>
      <c r="Q4117">
        <v>-1</v>
      </c>
      <c r="R4117">
        <v>-1</v>
      </c>
      <c r="S4117">
        <v>0</v>
      </c>
      <c r="T4117">
        <v>173.6</v>
      </c>
      <c r="U4117">
        <v>93.9</v>
      </c>
      <c r="V4117">
        <v>31.158000000000001</v>
      </c>
      <c r="W4117">
        <v>-1</v>
      </c>
      <c r="X4117">
        <v>2</v>
      </c>
      <c r="Y4117">
        <v>1</v>
      </c>
      <c r="Z4117">
        <f>IF(AND(MIN(data!D4117:'data'!K4117, data!M4117:'data'!Y4117)&gt;=0, IF(data!L4117&lt;0, FALSE, data!L4117&lt;=95),COUNTA(data!D4117:'data'!Y4117)=22), 1, 0)</f>
        <v>0</v>
      </c>
      <c r="AA4117">
        <f>IF(data!D4117=3, IF(COUNTIFS(data!A:A, data!A4117, data!G:G, "&lt;&gt;2")=0, 1, 0), 0)</f>
        <v>0</v>
      </c>
      <c r="AB4117">
        <f>IF(AND(data!G4117=2, COUNTIFS(data!A:A, data!A4117, data!G:G, 2) = data!D4117), 1, 0)</f>
        <v>0</v>
      </c>
      <c r="AC4117" t="str">
        <f>IF(AB4117=1, data!D4117, "0")</f>
        <v>0</v>
      </c>
    </row>
    <row r="4118" spans="1:29" x14ac:dyDescent="0.25">
      <c r="A4118" s="1">
        <v>426271</v>
      </c>
      <c r="B4118">
        <v>1</v>
      </c>
      <c r="C4118" s="1" t="s">
        <v>4139</v>
      </c>
      <c r="D4118">
        <v>1</v>
      </c>
      <c r="E4118">
        <v>3</v>
      </c>
      <c r="F4118">
        <v>23</v>
      </c>
      <c r="G4118">
        <v>1</v>
      </c>
      <c r="H4118">
        <v>35</v>
      </c>
      <c r="I4118">
        <v>4</v>
      </c>
      <c r="J4118">
        <v>1</v>
      </c>
      <c r="K4118">
        <v>2</v>
      </c>
      <c r="L4118">
        <v>11</v>
      </c>
      <c r="M4118">
        <v>1</v>
      </c>
      <c r="N4118">
        <v>4</v>
      </c>
      <c r="O4118">
        <v>2</v>
      </c>
      <c r="P4118">
        <v>1</v>
      </c>
      <c r="Q4118">
        <v>30.231999999999999</v>
      </c>
      <c r="R4118">
        <v>-1</v>
      </c>
      <c r="S4118">
        <v>0</v>
      </c>
      <c r="T4118">
        <v>-1</v>
      </c>
      <c r="U4118">
        <v>-1</v>
      </c>
      <c r="V4118">
        <v>-1</v>
      </c>
      <c r="W4118">
        <v>-1</v>
      </c>
      <c r="X4118">
        <v>1</v>
      </c>
      <c r="Y4118">
        <v>3</v>
      </c>
      <c r="Z4118">
        <f>IF(AND(MIN(data!D4118:'data'!K4118, data!M4118:'data'!Y4118)&gt;=0, IF(data!L4118&lt;0, FALSE, data!L4118&lt;=95),COUNTA(data!D4118:'data'!Y4118)=22), 1, 0)</f>
        <v>0</v>
      </c>
      <c r="AA4118">
        <f>IF(data!D4118=3, IF(COUNTIFS(data!A:A, data!A4118, data!G:G, "&lt;&gt;2")=0, 1, 0), 0)</f>
        <v>0</v>
      </c>
      <c r="AB4118">
        <f>IF(AND(data!G4118=2, COUNTIFS(data!A:A, data!A4118, data!G:G, 2) = data!D4118), 1, 0)</f>
        <v>0</v>
      </c>
      <c r="AC4118" t="str">
        <f>IF(AB4118=1, data!D4118, "0")</f>
        <v>0</v>
      </c>
    </row>
    <row r="4119" spans="1:29" x14ac:dyDescent="0.25">
      <c r="A4119" s="1">
        <v>426341</v>
      </c>
      <c r="B4119">
        <v>1</v>
      </c>
      <c r="C4119" s="1" t="s">
        <v>4140</v>
      </c>
      <c r="D4119">
        <v>1</v>
      </c>
      <c r="E4119">
        <v>3</v>
      </c>
      <c r="F4119">
        <v>23</v>
      </c>
      <c r="G4119">
        <v>1</v>
      </c>
      <c r="H4119">
        <v>47</v>
      </c>
      <c r="I4119">
        <v>4</v>
      </c>
      <c r="J4119">
        <v>1</v>
      </c>
      <c r="K4119">
        <v>1</v>
      </c>
      <c r="L4119">
        <v>11</v>
      </c>
      <c r="M4119">
        <v>1</v>
      </c>
      <c r="N4119">
        <v>3</v>
      </c>
      <c r="O4119">
        <v>5</v>
      </c>
      <c r="P4119">
        <v>1</v>
      </c>
      <c r="Q4119">
        <v>6.75</v>
      </c>
      <c r="R4119">
        <v>-1</v>
      </c>
      <c r="S4119">
        <v>0</v>
      </c>
      <c r="T4119">
        <v>164.4</v>
      </c>
      <c r="U4119">
        <v>84.6</v>
      </c>
      <c r="V4119">
        <v>31.302</v>
      </c>
      <c r="W4119">
        <v>-1</v>
      </c>
      <c r="X4119">
        <v>2</v>
      </c>
      <c r="Y4119">
        <v>1</v>
      </c>
      <c r="Z4119">
        <f>IF(AND(MIN(data!D4119:'data'!K4119, data!M4119:'data'!Y4119)&gt;=0, IF(data!L4119&lt;0, FALSE, data!L4119&lt;=95),COUNTA(data!D4119:'data'!Y4119)=22), 1, 0)</f>
        <v>0</v>
      </c>
      <c r="AA4119">
        <f>IF(data!D4119=3, IF(COUNTIFS(data!A:A, data!A4119, data!G:G, "&lt;&gt;2")=0, 1, 0), 0)</f>
        <v>0</v>
      </c>
      <c r="AB4119">
        <f>IF(AND(data!G4119=2, COUNTIFS(data!A:A, data!A4119, data!G:G, 2) = data!D4119), 1, 0)</f>
        <v>0</v>
      </c>
      <c r="AC4119" t="str">
        <f>IF(AB4119=1, data!D4119, "0")</f>
        <v>0</v>
      </c>
    </row>
    <row r="4120" spans="1:29" x14ac:dyDescent="0.25">
      <c r="A4120" s="1">
        <v>426371</v>
      </c>
      <c r="B4120">
        <v>1</v>
      </c>
      <c r="C4120" s="1" t="s">
        <v>4141</v>
      </c>
      <c r="D4120">
        <v>2</v>
      </c>
      <c r="E4120">
        <v>3</v>
      </c>
      <c r="F4120">
        <v>23</v>
      </c>
      <c r="G4120">
        <v>1</v>
      </c>
      <c r="H4120">
        <v>57</v>
      </c>
      <c r="I4120">
        <v>2</v>
      </c>
      <c r="J4120">
        <v>1</v>
      </c>
      <c r="K4120">
        <v>-1</v>
      </c>
      <c r="L4120">
        <v>6</v>
      </c>
      <c r="M4120">
        <v>4</v>
      </c>
      <c r="N4120">
        <v>4</v>
      </c>
      <c r="O4120">
        <v>1</v>
      </c>
      <c r="P4120">
        <v>2</v>
      </c>
      <c r="Q4120">
        <v>0.317</v>
      </c>
      <c r="R4120">
        <v>-1</v>
      </c>
      <c r="S4120">
        <v>3</v>
      </c>
      <c r="T4120">
        <v>171.4</v>
      </c>
      <c r="U4120">
        <v>90.3</v>
      </c>
      <c r="V4120">
        <v>30.736999999999998</v>
      </c>
      <c r="W4120">
        <v>0.98399999999999999</v>
      </c>
      <c r="X4120">
        <v>-8</v>
      </c>
      <c r="Y4120">
        <v>1</v>
      </c>
      <c r="Z4120">
        <f>IF(AND(MIN(data!D4120:'data'!K4120, data!M4120:'data'!Y4120)&gt;=0, IF(data!L4120&lt;0, FALSE, data!L4120&lt;=95),COUNTA(data!D4120:'data'!Y4120)=22), 1, 0)</f>
        <v>0</v>
      </c>
      <c r="AA4120">
        <f>IF(data!D4120=3, IF(COUNTIFS(data!A:A, data!A4120, data!G:G, "&lt;&gt;2")=0, 1, 0), 0)</f>
        <v>0</v>
      </c>
      <c r="AB4120">
        <f>IF(AND(data!G4120=2, COUNTIFS(data!A:A, data!A4120, data!G:G, 2) = data!D4120), 1, 0)</f>
        <v>0</v>
      </c>
      <c r="AC4120" t="str">
        <f>IF(AB4120=1, data!D4120, "0")</f>
        <v>0</v>
      </c>
    </row>
    <row r="4121" spans="1:29" x14ac:dyDescent="0.25">
      <c r="A4121" s="1">
        <v>426371</v>
      </c>
      <c r="B4121">
        <v>2</v>
      </c>
      <c r="C4121" s="1" t="s">
        <v>4142</v>
      </c>
      <c r="D4121">
        <v>2</v>
      </c>
      <c r="E4121">
        <v>3</v>
      </c>
      <c r="F4121">
        <v>23</v>
      </c>
      <c r="G4121">
        <v>2</v>
      </c>
      <c r="H4121">
        <v>60</v>
      </c>
      <c r="I4121">
        <v>2</v>
      </c>
      <c r="J4121">
        <v>1</v>
      </c>
      <c r="K4121">
        <v>7</v>
      </c>
      <c r="L4121">
        <v>6</v>
      </c>
      <c r="M4121">
        <v>3</v>
      </c>
      <c r="N4121">
        <v>4</v>
      </c>
      <c r="O4121">
        <v>2</v>
      </c>
      <c r="P4121">
        <v>2</v>
      </c>
      <c r="Q4121">
        <v>0</v>
      </c>
      <c r="R4121">
        <v>-1</v>
      </c>
      <c r="S4121">
        <v>5</v>
      </c>
      <c r="T4121">
        <v>158.80000000000001</v>
      </c>
      <c r="U4121">
        <v>57.3</v>
      </c>
      <c r="V4121">
        <v>22.722000000000001</v>
      </c>
      <c r="W4121">
        <v>0.82599999999999996</v>
      </c>
      <c r="X4121">
        <v>-9</v>
      </c>
      <c r="Y4121">
        <v>-9</v>
      </c>
      <c r="Z4121">
        <f>IF(AND(MIN(data!D4121:'data'!K4121, data!M4121:'data'!Y4121)&gt;=0, IF(data!L4121&lt;0, FALSE, data!L4121&lt;=95),COUNTA(data!D4121:'data'!Y4121)=22), 1, 0)</f>
        <v>0</v>
      </c>
      <c r="AA4121">
        <f>IF(data!D4121=3, IF(COUNTIFS(data!A:A, data!A4121, data!G:G, "&lt;&gt;2")=0, 1, 0), 0)</f>
        <v>0</v>
      </c>
      <c r="AB4121">
        <f>IF(AND(data!G4121=2, COUNTIFS(data!A:A, data!A4121, data!G:G, 2) = data!D4121), 1, 0)</f>
        <v>0</v>
      </c>
      <c r="AC4121" t="str">
        <f>IF(AB4121=1, data!D4121, "0")</f>
        <v>0</v>
      </c>
    </row>
    <row r="4122" spans="1:29" x14ac:dyDescent="0.25">
      <c r="A4122" s="1">
        <v>427151</v>
      </c>
      <c r="B4122">
        <v>1</v>
      </c>
      <c r="C4122" s="1" t="s">
        <v>4143</v>
      </c>
      <c r="D4122">
        <v>2</v>
      </c>
      <c r="E4122">
        <v>3</v>
      </c>
      <c r="F4122">
        <v>23</v>
      </c>
      <c r="G4122">
        <v>1</v>
      </c>
      <c r="H4122">
        <v>65</v>
      </c>
      <c r="I4122">
        <v>2</v>
      </c>
      <c r="J4122">
        <v>1</v>
      </c>
      <c r="K4122">
        <v>5</v>
      </c>
      <c r="L4122">
        <v>8</v>
      </c>
      <c r="M4122">
        <v>2</v>
      </c>
      <c r="N4122">
        <v>1</v>
      </c>
      <c r="O4122">
        <v>5</v>
      </c>
      <c r="P4122">
        <v>1</v>
      </c>
      <c r="Q4122">
        <v>8.73</v>
      </c>
      <c r="R4122">
        <v>-1</v>
      </c>
      <c r="S4122">
        <v>0</v>
      </c>
      <c r="T4122">
        <v>173.5</v>
      </c>
      <c r="U4122">
        <v>86.7</v>
      </c>
      <c r="V4122">
        <v>28.802</v>
      </c>
      <c r="W4122">
        <v>1.026</v>
      </c>
      <c r="X4122">
        <v>2</v>
      </c>
      <c r="Y4122">
        <v>3</v>
      </c>
      <c r="Z4122">
        <f>IF(AND(MIN(data!D4122:'data'!K4122, data!M4122:'data'!Y4122)&gt;=0, IF(data!L4122&lt;0, FALSE, data!L4122&lt;=95),COUNTA(data!D4122:'data'!Y4122)=22), 1, 0)</f>
        <v>0</v>
      </c>
      <c r="AA4122">
        <f>IF(data!D4122=3, IF(COUNTIFS(data!A:A, data!A4122, data!G:G, "&lt;&gt;2")=0, 1, 0), 0)</f>
        <v>0</v>
      </c>
      <c r="AB4122">
        <f>IF(AND(data!G4122=2, COUNTIFS(data!A:A, data!A4122, data!G:G, 2) = data!D4122), 1, 0)</f>
        <v>0</v>
      </c>
      <c r="AC4122" t="str">
        <f>IF(AB4122=1, data!D4122, "0")</f>
        <v>0</v>
      </c>
    </row>
    <row r="4123" spans="1:29" x14ac:dyDescent="0.25">
      <c r="A4123" s="1">
        <v>427151</v>
      </c>
      <c r="B4123">
        <v>2</v>
      </c>
      <c r="C4123" s="1" t="s">
        <v>4144</v>
      </c>
      <c r="D4123">
        <v>2</v>
      </c>
      <c r="E4123">
        <v>3</v>
      </c>
      <c r="F4123">
        <v>23</v>
      </c>
      <c r="G4123">
        <v>2</v>
      </c>
      <c r="H4123">
        <v>63</v>
      </c>
      <c r="I4123">
        <v>2</v>
      </c>
      <c r="J4123">
        <v>1</v>
      </c>
      <c r="K4123">
        <v>7</v>
      </c>
      <c r="L4123">
        <v>8</v>
      </c>
      <c r="M4123">
        <v>2</v>
      </c>
      <c r="N4123">
        <v>3</v>
      </c>
      <c r="O4123">
        <v>5</v>
      </c>
      <c r="P4123">
        <v>1</v>
      </c>
      <c r="Q4123">
        <v>14.115</v>
      </c>
      <c r="R4123">
        <v>-1</v>
      </c>
      <c r="S4123">
        <v>1</v>
      </c>
      <c r="T4123">
        <v>164.3</v>
      </c>
      <c r="U4123">
        <v>63.3</v>
      </c>
      <c r="V4123">
        <v>23.449000000000002</v>
      </c>
      <c r="W4123">
        <v>0.90200000000000002</v>
      </c>
      <c r="X4123">
        <v>1</v>
      </c>
      <c r="Y4123">
        <v>3</v>
      </c>
      <c r="Z4123">
        <f>IF(AND(MIN(data!D4123:'data'!K4123, data!M4123:'data'!Y4123)&gt;=0, IF(data!L4123&lt;0, FALSE, data!L4123&lt;=95),COUNTA(data!D4123:'data'!Y4123)=22), 1, 0)</f>
        <v>0</v>
      </c>
      <c r="AA4123">
        <f>IF(data!D4123=3, IF(COUNTIFS(data!A:A, data!A4123, data!G:G, "&lt;&gt;2")=0, 1, 0), 0)</f>
        <v>0</v>
      </c>
      <c r="AB4123">
        <f>IF(AND(data!G4123=2, COUNTIFS(data!A:A, data!A4123, data!G:G, 2) = data!D4123), 1, 0)</f>
        <v>0</v>
      </c>
      <c r="AC4123" t="str">
        <f>IF(AB4123=1, data!D4123, "0")</f>
        <v>0</v>
      </c>
    </row>
    <row r="4124" spans="1:29" x14ac:dyDescent="0.25">
      <c r="A4124" s="1">
        <v>427251</v>
      </c>
      <c r="B4124">
        <v>1</v>
      </c>
      <c r="C4124" s="1" t="s">
        <v>4145</v>
      </c>
      <c r="D4124">
        <v>3</v>
      </c>
      <c r="E4124">
        <v>3</v>
      </c>
      <c r="F4124">
        <v>23</v>
      </c>
      <c r="G4124">
        <v>1</v>
      </c>
      <c r="H4124">
        <v>59</v>
      </c>
      <c r="I4124">
        <v>2</v>
      </c>
      <c r="J4124">
        <v>1</v>
      </c>
      <c r="K4124">
        <v>7</v>
      </c>
      <c r="L4124">
        <v>96</v>
      </c>
      <c r="M4124">
        <v>2</v>
      </c>
      <c r="N4124">
        <v>3</v>
      </c>
      <c r="O4124">
        <v>5</v>
      </c>
      <c r="P4124">
        <v>1</v>
      </c>
      <c r="Q4124">
        <v>15.865</v>
      </c>
      <c r="R4124">
        <v>-1</v>
      </c>
      <c r="S4124">
        <v>0</v>
      </c>
      <c r="T4124">
        <v>160</v>
      </c>
      <c r="U4124">
        <v>71.8</v>
      </c>
      <c r="V4124">
        <v>28.047000000000001</v>
      </c>
      <c r="W4124">
        <v>-1</v>
      </c>
      <c r="X4124">
        <v>1</v>
      </c>
      <c r="Y4124">
        <v>3</v>
      </c>
      <c r="Z4124">
        <f>IF(AND(MIN(data!D4124:'data'!K4124, data!M4124:'data'!Y4124)&gt;=0, IF(data!L4124&lt;0, FALSE, data!L4124&lt;=95),COUNTA(data!D4124:'data'!Y4124)=22), 1, 0)</f>
        <v>0</v>
      </c>
      <c r="AA4124">
        <f>IF(data!D4124=3, IF(COUNTIFS(data!A:A, data!A4124, data!G:G, "&lt;&gt;2")=0, 1, 0), 0)</f>
        <v>0</v>
      </c>
      <c r="AB4124">
        <f>IF(AND(data!G4124=2, COUNTIFS(data!A:A, data!A4124, data!G:G, 2) = data!D4124), 1, 0)</f>
        <v>0</v>
      </c>
      <c r="AC4124" t="str">
        <f>IF(AB4124=1, data!D4124, "0")</f>
        <v>0</v>
      </c>
    </row>
    <row r="4125" spans="1:29" x14ac:dyDescent="0.25">
      <c r="A4125" s="1">
        <v>427251</v>
      </c>
      <c r="B4125">
        <v>2</v>
      </c>
      <c r="C4125" s="1" t="s">
        <v>4146</v>
      </c>
      <c r="D4125">
        <v>3</v>
      </c>
      <c r="E4125">
        <v>3</v>
      </c>
      <c r="F4125">
        <v>23</v>
      </c>
      <c r="G4125">
        <v>2</v>
      </c>
      <c r="H4125">
        <v>52</v>
      </c>
      <c r="I4125">
        <v>2</v>
      </c>
      <c r="J4125">
        <v>1</v>
      </c>
      <c r="K4125">
        <v>6</v>
      </c>
      <c r="L4125">
        <v>96</v>
      </c>
      <c r="M4125">
        <v>2</v>
      </c>
      <c r="N4125">
        <v>1</v>
      </c>
      <c r="O4125">
        <v>5</v>
      </c>
      <c r="P4125">
        <v>1</v>
      </c>
      <c r="Q4125">
        <v>0.46100000000000002</v>
      </c>
      <c r="R4125">
        <v>-1</v>
      </c>
      <c r="S4125">
        <v>0</v>
      </c>
      <c r="T4125">
        <v>159.9</v>
      </c>
      <c r="U4125">
        <v>79.7</v>
      </c>
      <c r="V4125">
        <v>31.172000000000001</v>
      </c>
      <c r="W4125">
        <v>0.78</v>
      </c>
      <c r="X4125">
        <v>2</v>
      </c>
      <c r="Y4125">
        <v>1</v>
      </c>
      <c r="Z4125">
        <f>IF(AND(MIN(data!D4125:'data'!K4125, data!M4125:'data'!Y4125)&gt;=0, IF(data!L4125&lt;0, FALSE, data!L4125&lt;=95),COUNTA(data!D4125:'data'!Y4125)=22), 1, 0)</f>
        <v>0</v>
      </c>
      <c r="AA4125">
        <f>IF(data!D4125=3, IF(COUNTIFS(data!A:A, data!A4125, data!G:G, "&lt;&gt;2")=0, 1, 0), 0)</f>
        <v>0</v>
      </c>
      <c r="AB4125">
        <f>IF(AND(data!G4125=2, COUNTIFS(data!A:A, data!A4125, data!G:G, 2) = data!D4125), 1, 0)</f>
        <v>0</v>
      </c>
      <c r="AC4125" t="str">
        <f>IF(AB4125=1, data!D4125, "0")</f>
        <v>0</v>
      </c>
    </row>
    <row r="4126" spans="1:29" x14ac:dyDescent="0.25">
      <c r="A4126" s="1">
        <v>427251</v>
      </c>
      <c r="B4126">
        <v>3</v>
      </c>
      <c r="C4126" s="1" t="s">
        <v>4147</v>
      </c>
      <c r="D4126">
        <v>3</v>
      </c>
      <c r="E4126">
        <v>3</v>
      </c>
      <c r="F4126">
        <v>23</v>
      </c>
      <c r="G4126">
        <v>1</v>
      </c>
      <c r="H4126">
        <v>22</v>
      </c>
      <c r="I4126">
        <v>1</v>
      </c>
      <c r="J4126">
        <v>1</v>
      </c>
      <c r="K4126">
        <v>3</v>
      </c>
      <c r="L4126">
        <v>96</v>
      </c>
      <c r="M4126">
        <v>1</v>
      </c>
      <c r="N4126">
        <v>4</v>
      </c>
      <c r="O4126">
        <v>1</v>
      </c>
      <c r="P4126">
        <v>1</v>
      </c>
      <c r="Q4126">
        <v>24</v>
      </c>
      <c r="R4126">
        <v>1</v>
      </c>
      <c r="S4126">
        <v>0</v>
      </c>
      <c r="T4126">
        <v>178.4</v>
      </c>
      <c r="U4126">
        <v>61.9</v>
      </c>
      <c r="V4126">
        <v>19.449000000000002</v>
      </c>
      <c r="W4126">
        <v>0.90900000000000003</v>
      </c>
      <c r="X4126">
        <v>1</v>
      </c>
      <c r="Y4126">
        <v>2</v>
      </c>
      <c r="Z4126">
        <f>IF(AND(MIN(data!D4126:'data'!K4126, data!M4126:'data'!Y4126)&gt;=0, IF(data!L4126&lt;0, FALSE, data!L4126&lt;=95),COUNTA(data!D4126:'data'!Y4126)=22), 1, 0)</f>
        <v>0</v>
      </c>
      <c r="AA4126">
        <f>IF(data!D4126=3, IF(COUNTIFS(data!A:A, data!A4126, data!G:G, "&lt;&gt;2")=0, 1, 0), 0)</f>
        <v>0</v>
      </c>
      <c r="AB4126">
        <f>IF(AND(data!G4126=2, COUNTIFS(data!A:A, data!A4126, data!G:G, 2) = data!D4126), 1, 0)</f>
        <v>0</v>
      </c>
      <c r="AC4126" t="str">
        <f>IF(AB4126=1, data!D4126, "0")</f>
        <v>0</v>
      </c>
    </row>
    <row r="4127" spans="1:29" x14ac:dyDescent="0.25">
      <c r="A4127" s="1">
        <v>427341</v>
      </c>
      <c r="B4127">
        <v>1</v>
      </c>
      <c r="C4127" s="1" t="s">
        <v>4148</v>
      </c>
      <c r="D4127">
        <v>2</v>
      </c>
      <c r="E4127">
        <v>3</v>
      </c>
      <c r="F4127">
        <v>23</v>
      </c>
      <c r="G4127">
        <v>1</v>
      </c>
      <c r="H4127">
        <v>73</v>
      </c>
      <c r="I4127">
        <v>5</v>
      </c>
      <c r="J4127">
        <v>1</v>
      </c>
      <c r="K4127">
        <v>7</v>
      </c>
      <c r="L4127">
        <v>6</v>
      </c>
      <c r="M4127">
        <v>4</v>
      </c>
      <c r="N4127">
        <v>3</v>
      </c>
      <c r="O4127">
        <v>5</v>
      </c>
      <c r="P4127">
        <v>1</v>
      </c>
      <c r="Q4127">
        <v>38.5</v>
      </c>
      <c r="R4127">
        <v>-1</v>
      </c>
      <c r="S4127">
        <v>7</v>
      </c>
      <c r="T4127">
        <v>168</v>
      </c>
      <c r="U4127">
        <v>64.3</v>
      </c>
      <c r="V4127">
        <v>22.782</v>
      </c>
      <c r="W4127">
        <v>0.97799999999999998</v>
      </c>
      <c r="X4127">
        <v>-8</v>
      </c>
      <c r="Y4127">
        <v>3</v>
      </c>
      <c r="Z4127">
        <f>IF(AND(MIN(data!D4127:'data'!K4127, data!M4127:'data'!Y4127)&gt;=0, IF(data!L4127&lt;0, FALSE, data!L4127&lt;=95),COUNTA(data!D4127:'data'!Y4127)=22), 1, 0)</f>
        <v>0</v>
      </c>
      <c r="AA4127">
        <f>IF(data!D4127=3, IF(COUNTIFS(data!A:A, data!A4127, data!G:G, "&lt;&gt;2")=0, 1, 0), 0)</f>
        <v>0</v>
      </c>
      <c r="AB4127">
        <f>IF(AND(data!G4127=2, COUNTIFS(data!A:A, data!A4127, data!G:G, 2) = data!D4127), 1, 0)</f>
        <v>0</v>
      </c>
      <c r="AC4127" t="str">
        <f>IF(AB4127=1, data!D4127, "0")</f>
        <v>0</v>
      </c>
    </row>
    <row r="4128" spans="1:29" x14ac:dyDescent="0.25">
      <c r="A4128" s="1">
        <v>427341</v>
      </c>
      <c r="B4128">
        <v>2</v>
      </c>
      <c r="C4128" s="1" t="s">
        <v>4149</v>
      </c>
      <c r="D4128">
        <v>2</v>
      </c>
      <c r="E4128">
        <v>3</v>
      </c>
      <c r="F4128">
        <v>23</v>
      </c>
      <c r="G4128">
        <v>1</v>
      </c>
      <c r="H4128">
        <v>39</v>
      </c>
      <c r="I4128">
        <v>3</v>
      </c>
      <c r="J4128">
        <v>1</v>
      </c>
      <c r="K4128">
        <v>7</v>
      </c>
      <c r="L4128">
        <v>6</v>
      </c>
      <c r="M4128">
        <v>4</v>
      </c>
      <c r="N4128">
        <v>4</v>
      </c>
      <c r="O4128">
        <v>1</v>
      </c>
      <c r="P4128">
        <v>1</v>
      </c>
      <c r="Q4128">
        <v>77</v>
      </c>
      <c r="R4128">
        <v>-1</v>
      </c>
      <c r="S4128">
        <v>5</v>
      </c>
      <c r="T4128">
        <v>164.4</v>
      </c>
      <c r="U4128">
        <v>58</v>
      </c>
      <c r="V4128">
        <v>21.46</v>
      </c>
      <c r="W4128">
        <v>0.97499999999999998</v>
      </c>
      <c r="X4128">
        <v>1</v>
      </c>
      <c r="Y4128">
        <v>3</v>
      </c>
      <c r="Z4128">
        <f>IF(AND(MIN(data!D4128:'data'!K4128, data!M4128:'data'!Y4128)&gt;=0, IF(data!L4128&lt;0, FALSE, data!L4128&lt;=95),COUNTA(data!D4128:'data'!Y4128)=22), 1, 0)</f>
        <v>0</v>
      </c>
      <c r="AA4128">
        <f>IF(data!D4128=3, IF(COUNTIFS(data!A:A, data!A4128, data!G:G, "&lt;&gt;2")=0, 1, 0), 0)</f>
        <v>0</v>
      </c>
      <c r="AB4128">
        <f>IF(AND(data!G4128=2, COUNTIFS(data!A:A, data!A4128, data!G:G, 2) = data!D4128), 1, 0)</f>
        <v>0</v>
      </c>
      <c r="AC4128" t="str">
        <f>IF(AB4128=1, data!D4128, "0")</f>
        <v>0</v>
      </c>
    </row>
    <row r="4129" spans="1:29" x14ac:dyDescent="0.25">
      <c r="A4129" s="1">
        <v>427371</v>
      </c>
      <c r="B4129">
        <v>1</v>
      </c>
      <c r="C4129" s="1" t="s">
        <v>4150</v>
      </c>
      <c r="D4129">
        <v>4</v>
      </c>
      <c r="E4129">
        <v>3</v>
      </c>
      <c r="F4129">
        <v>23</v>
      </c>
      <c r="G4129">
        <v>1</v>
      </c>
      <c r="H4129">
        <v>27</v>
      </c>
      <c r="I4129">
        <v>6</v>
      </c>
      <c r="J4129">
        <v>1</v>
      </c>
      <c r="K4129">
        <v>7</v>
      </c>
      <c r="L4129">
        <v>8</v>
      </c>
      <c r="M4129">
        <v>3</v>
      </c>
      <c r="N4129">
        <v>4</v>
      </c>
      <c r="O4129">
        <v>3</v>
      </c>
      <c r="P4129">
        <v>1</v>
      </c>
      <c r="Q4129">
        <v>19.5</v>
      </c>
      <c r="R4129">
        <v>-1</v>
      </c>
      <c r="S4129">
        <v>6</v>
      </c>
      <c r="T4129">
        <v>173.7</v>
      </c>
      <c r="U4129">
        <v>59</v>
      </c>
      <c r="V4129">
        <v>19.555</v>
      </c>
      <c r="W4129">
        <v>0.83299999999999996</v>
      </c>
      <c r="X4129">
        <v>3</v>
      </c>
      <c r="Y4129">
        <v>3</v>
      </c>
      <c r="Z4129">
        <f>IF(AND(MIN(data!D4129:'data'!K4129, data!M4129:'data'!Y4129)&gt;=0, IF(data!L4129&lt;0, FALSE, data!L4129&lt;=95),COUNTA(data!D4129:'data'!Y4129)=22), 1, 0)</f>
        <v>0</v>
      </c>
      <c r="AA4129">
        <f>IF(data!D4129=3, IF(COUNTIFS(data!A:A, data!A4129, data!G:G, "&lt;&gt;2")=0, 1, 0), 0)</f>
        <v>0</v>
      </c>
      <c r="AB4129">
        <f>IF(AND(data!G4129=2, COUNTIFS(data!A:A, data!A4129, data!G:G, 2) = data!D4129), 1, 0)</f>
        <v>0</v>
      </c>
      <c r="AC4129" t="str">
        <f>IF(AB4129=1, data!D4129, "0")</f>
        <v>0</v>
      </c>
    </row>
    <row r="4130" spans="1:29" x14ac:dyDescent="0.25">
      <c r="A4130" s="1">
        <v>427371</v>
      </c>
      <c r="B4130">
        <v>2</v>
      </c>
      <c r="C4130" s="1" t="s">
        <v>4151</v>
      </c>
      <c r="D4130">
        <v>4</v>
      </c>
      <c r="E4130">
        <v>3</v>
      </c>
      <c r="F4130">
        <v>23</v>
      </c>
      <c r="G4130">
        <v>2</v>
      </c>
      <c r="H4130">
        <v>24</v>
      </c>
      <c r="I4130">
        <v>6</v>
      </c>
      <c r="J4130">
        <v>1</v>
      </c>
      <c r="K4130">
        <v>5</v>
      </c>
      <c r="L4130">
        <v>8</v>
      </c>
      <c r="M4130">
        <v>1</v>
      </c>
      <c r="N4130">
        <v>4</v>
      </c>
      <c r="O4130">
        <v>3</v>
      </c>
      <c r="P4130">
        <v>1</v>
      </c>
      <c r="Q4130">
        <v>56.92</v>
      </c>
      <c r="R4130">
        <v>2</v>
      </c>
      <c r="S4130">
        <v>0</v>
      </c>
      <c r="T4130">
        <v>171.4</v>
      </c>
      <c r="U4130">
        <v>75.8</v>
      </c>
      <c r="V4130">
        <v>25.802</v>
      </c>
      <c r="W4130">
        <v>0.75900000000000001</v>
      </c>
      <c r="X4130">
        <v>-8</v>
      </c>
      <c r="Y4130">
        <v>3</v>
      </c>
      <c r="Z4130">
        <f>IF(AND(MIN(data!D4130:'data'!K4130, data!M4130:'data'!Y4130)&gt;=0, IF(data!L4130&lt;0, FALSE, data!L4130&lt;=95),COUNTA(data!D4130:'data'!Y4130)=22), 1, 0)</f>
        <v>0</v>
      </c>
      <c r="AA4130">
        <f>IF(data!D4130=3, IF(COUNTIFS(data!A:A, data!A4130, data!G:G, "&lt;&gt;2")=0, 1, 0), 0)</f>
        <v>0</v>
      </c>
      <c r="AB4130">
        <f>IF(AND(data!G4130=2, COUNTIFS(data!A:A, data!A4130, data!G:G, 2) = data!D4130), 1, 0)</f>
        <v>0</v>
      </c>
      <c r="AC4130" t="str">
        <f>IF(AB4130=1, data!D4130, "0")</f>
        <v>0</v>
      </c>
    </row>
    <row r="4131" spans="1:29" x14ac:dyDescent="0.25">
      <c r="A4131" s="1">
        <v>427371</v>
      </c>
      <c r="B4131">
        <v>3</v>
      </c>
      <c r="C4131" s="1" t="s">
        <v>4152</v>
      </c>
      <c r="D4131">
        <v>4</v>
      </c>
      <c r="E4131">
        <v>3</v>
      </c>
      <c r="F4131">
        <v>23</v>
      </c>
      <c r="G4131">
        <v>1</v>
      </c>
      <c r="H4131">
        <v>4</v>
      </c>
      <c r="I4131">
        <v>-1</v>
      </c>
      <c r="J4131">
        <v>1</v>
      </c>
      <c r="K4131">
        <v>-1</v>
      </c>
      <c r="L4131">
        <v>8</v>
      </c>
      <c r="M4131">
        <v>1</v>
      </c>
      <c r="N4131">
        <v>-1</v>
      </c>
      <c r="O4131">
        <v>-1</v>
      </c>
      <c r="P4131">
        <v>-1</v>
      </c>
      <c r="Q4131">
        <v>-1</v>
      </c>
      <c r="R4131">
        <v>-1</v>
      </c>
      <c r="S4131">
        <v>-2</v>
      </c>
      <c r="T4131">
        <v>102.3</v>
      </c>
      <c r="U4131">
        <v>17.100000000000001</v>
      </c>
      <c r="V4131">
        <v>16.34</v>
      </c>
      <c r="W4131">
        <v>-1</v>
      </c>
      <c r="X4131">
        <v>-2</v>
      </c>
      <c r="Y4131">
        <v>-2</v>
      </c>
      <c r="Z4131">
        <f>IF(AND(MIN(data!D4131:'data'!K4131, data!M4131:'data'!Y4131)&gt;=0, IF(data!L4131&lt;0, FALSE, data!L4131&lt;=95),COUNTA(data!D4131:'data'!Y4131)=22), 1, 0)</f>
        <v>0</v>
      </c>
      <c r="AA4131">
        <f>IF(data!D4131=3, IF(COUNTIFS(data!A:A, data!A4131, data!G:G, "&lt;&gt;2")=0, 1, 0), 0)</f>
        <v>0</v>
      </c>
      <c r="AB4131">
        <f>IF(AND(data!G4131=2, COUNTIFS(data!A:A, data!A4131, data!G:G, 2) = data!D4131), 1, 0)</f>
        <v>0</v>
      </c>
      <c r="AC4131" t="str">
        <f>IF(AB4131=1, data!D4131, "0")</f>
        <v>0</v>
      </c>
    </row>
    <row r="4132" spans="1:29" x14ac:dyDescent="0.25">
      <c r="A4132" s="1">
        <v>427371</v>
      </c>
      <c r="B4132">
        <v>4</v>
      </c>
      <c r="C4132" s="1" t="s">
        <v>4153</v>
      </c>
      <c r="D4132">
        <v>4</v>
      </c>
      <c r="E4132">
        <v>3</v>
      </c>
      <c r="F4132">
        <v>23</v>
      </c>
      <c r="G4132">
        <v>2</v>
      </c>
      <c r="H4132">
        <v>2</v>
      </c>
      <c r="I4132">
        <v>-1</v>
      </c>
      <c r="J4132">
        <v>1</v>
      </c>
      <c r="K4132">
        <v>-1</v>
      </c>
      <c r="L4132">
        <v>8</v>
      </c>
      <c r="M4132">
        <v>1</v>
      </c>
      <c r="N4132">
        <v>-1</v>
      </c>
      <c r="O4132">
        <v>-1</v>
      </c>
      <c r="P4132">
        <v>-1</v>
      </c>
      <c r="Q4132">
        <v>-1</v>
      </c>
      <c r="R4132">
        <v>-1</v>
      </c>
      <c r="S4132">
        <v>-2</v>
      </c>
      <c r="T4132">
        <v>81.8</v>
      </c>
      <c r="U4132">
        <v>11.1</v>
      </c>
      <c r="V4132">
        <v>16.588999999999999</v>
      </c>
      <c r="W4132">
        <v>-1</v>
      </c>
      <c r="X4132">
        <v>-2</v>
      </c>
      <c r="Y4132">
        <v>-2</v>
      </c>
      <c r="Z4132">
        <f>IF(AND(MIN(data!D4132:'data'!K4132, data!M4132:'data'!Y4132)&gt;=0, IF(data!L4132&lt;0, FALSE, data!L4132&lt;=95),COUNTA(data!D4132:'data'!Y4132)=22), 1, 0)</f>
        <v>0</v>
      </c>
      <c r="AA4132">
        <f>IF(data!D4132=3, IF(COUNTIFS(data!A:A, data!A4132, data!G:G, "&lt;&gt;2")=0, 1, 0), 0)</f>
        <v>0</v>
      </c>
      <c r="AB4132">
        <f>IF(AND(data!G4132=2, COUNTIFS(data!A:A, data!A4132, data!G:G, 2) = data!D4132), 1, 0)</f>
        <v>0</v>
      </c>
      <c r="AC4132" t="str">
        <f>IF(AB4132=1, data!D4132, "0")</f>
        <v>0</v>
      </c>
    </row>
    <row r="4133" spans="1:29" x14ac:dyDescent="0.25">
      <c r="A4133" s="1">
        <v>428051</v>
      </c>
      <c r="B4133">
        <v>1</v>
      </c>
      <c r="C4133" s="1" t="s">
        <v>4154</v>
      </c>
      <c r="D4133">
        <v>4</v>
      </c>
      <c r="E4133">
        <v>7</v>
      </c>
      <c r="F4133">
        <v>5</v>
      </c>
      <c r="G4133">
        <v>1</v>
      </c>
      <c r="H4133">
        <v>57</v>
      </c>
      <c r="I4133">
        <v>4</v>
      </c>
      <c r="J4133">
        <v>1</v>
      </c>
      <c r="K4133">
        <v>7</v>
      </c>
      <c r="L4133">
        <v>96</v>
      </c>
      <c r="M4133">
        <v>1</v>
      </c>
      <c r="N4133">
        <v>4</v>
      </c>
      <c r="O4133">
        <v>2</v>
      </c>
      <c r="P4133">
        <v>1</v>
      </c>
      <c r="Q4133">
        <v>70.489000000000004</v>
      </c>
      <c r="R4133">
        <v>-1</v>
      </c>
      <c r="S4133">
        <v>1</v>
      </c>
      <c r="T4133">
        <v>176.4</v>
      </c>
      <c r="U4133">
        <v>60.6</v>
      </c>
      <c r="V4133">
        <v>19.475000000000001</v>
      </c>
      <c r="W4133">
        <v>0.84399999999999997</v>
      </c>
      <c r="X4133">
        <v>3</v>
      </c>
      <c r="Y4133">
        <v>3</v>
      </c>
      <c r="Z4133">
        <f>IF(AND(MIN(data!D4133:'data'!K4133, data!M4133:'data'!Y4133)&gt;=0, IF(data!L4133&lt;0, FALSE, data!L4133&lt;=95),COUNTA(data!D4133:'data'!Y4133)=22), 1, 0)</f>
        <v>0</v>
      </c>
      <c r="AA4133">
        <f>IF(data!D4133=3, IF(COUNTIFS(data!A:A, data!A4133, data!G:G, "&lt;&gt;2")=0, 1, 0), 0)</f>
        <v>0</v>
      </c>
      <c r="AB4133">
        <f>IF(AND(data!G4133=2, COUNTIFS(data!A:A, data!A4133, data!G:G, 2) = data!D4133), 1, 0)</f>
        <v>0</v>
      </c>
      <c r="AC4133" t="str">
        <f>IF(AB4133=1, data!D4133, "0")</f>
        <v>0</v>
      </c>
    </row>
    <row r="4134" spans="1:29" x14ac:dyDescent="0.25">
      <c r="A4134" s="1">
        <v>428051</v>
      </c>
      <c r="B4134">
        <v>2</v>
      </c>
      <c r="C4134" s="1" t="s">
        <v>4155</v>
      </c>
      <c r="D4134">
        <v>4</v>
      </c>
      <c r="E4134">
        <v>7</v>
      </c>
      <c r="F4134">
        <v>5</v>
      </c>
      <c r="G4134">
        <v>1</v>
      </c>
      <c r="H4134">
        <v>22</v>
      </c>
      <c r="I4134">
        <v>6</v>
      </c>
      <c r="J4134">
        <v>1</v>
      </c>
      <c r="K4134">
        <v>2</v>
      </c>
      <c r="L4134">
        <v>96</v>
      </c>
      <c r="M4134">
        <v>2</v>
      </c>
      <c r="N4134">
        <v>4</v>
      </c>
      <c r="O4134">
        <v>1</v>
      </c>
      <c r="P4134">
        <v>1</v>
      </c>
      <c r="Q4134">
        <v>87.75</v>
      </c>
      <c r="R4134">
        <v>4</v>
      </c>
      <c r="S4134">
        <v>0</v>
      </c>
      <c r="T4134">
        <v>169.7</v>
      </c>
      <c r="U4134">
        <v>58.5</v>
      </c>
      <c r="V4134">
        <v>20.314</v>
      </c>
      <c r="W4134">
        <v>0.83899999999999997</v>
      </c>
      <c r="X4134">
        <v>1</v>
      </c>
      <c r="Y4134">
        <v>3</v>
      </c>
      <c r="Z4134">
        <f>IF(AND(MIN(data!D4134:'data'!K4134, data!M4134:'data'!Y4134)&gt;=0, IF(data!L4134&lt;0, FALSE, data!L4134&lt;=95),COUNTA(data!D4134:'data'!Y4134)=22), 1, 0)</f>
        <v>0</v>
      </c>
      <c r="AA4134">
        <f>IF(data!D4134=3, IF(COUNTIFS(data!A:A, data!A4134, data!G:G, "&lt;&gt;2")=0, 1, 0), 0)</f>
        <v>0</v>
      </c>
      <c r="AB4134">
        <f>IF(AND(data!G4134=2, COUNTIFS(data!A:A, data!A4134, data!G:G, 2) = data!D4134), 1, 0)</f>
        <v>0</v>
      </c>
      <c r="AC4134" t="str">
        <f>IF(AB4134=1, data!D4134, "0")</f>
        <v>0</v>
      </c>
    </row>
    <row r="4135" spans="1:29" x14ac:dyDescent="0.25">
      <c r="A4135" s="1">
        <v>428051</v>
      </c>
      <c r="B4135">
        <v>3</v>
      </c>
      <c r="C4135" s="1" t="s">
        <v>4156</v>
      </c>
      <c r="D4135">
        <v>4</v>
      </c>
      <c r="E4135">
        <v>7</v>
      </c>
      <c r="F4135">
        <v>5</v>
      </c>
      <c r="G4135">
        <v>1</v>
      </c>
      <c r="H4135">
        <v>19</v>
      </c>
      <c r="I4135">
        <v>1</v>
      </c>
      <c r="J4135">
        <v>1</v>
      </c>
      <c r="K4135">
        <v>4</v>
      </c>
      <c r="L4135">
        <v>96</v>
      </c>
      <c r="M4135">
        <v>3</v>
      </c>
      <c r="N4135">
        <v>4</v>
      </c>
      <c r="O4135">
        <v>2</v>
      </c>
      <c r="P4135">
        <v>1</v>
      </c>
      <c r="Q4135">
        <v>71.25</v>
      </c>
      <c r="R4135">
        <v>2</v>
      </c>
      <c r="S4135">
        <v>6</v>
      </c>
      <c r="T4135">
        <v>177.3</v>
      </c>
      <c r="U4135">
        <v>59.5</v>
      </c>
      <c r="V4135">
        <v>18.928000000000001</v>
      </c>
      <c r="W4135">
        <v>0.77</v>
      </c>
      <c r="X4135">
        <v>3</v>
      </c>
      <c r="Y4135">
        <v>2</v>
      </c>
      <c r="Z4135">
        <f>IF(AND(MIN(data!D4135:'data'!K4135, data!M4135:'data'!Y4135)&gt;=0, IF(data!L4135&lt;0, FALSE, data!L4135&lt;=95),COUNTA(data!D4135:'data'!Y4135)=22), 1, 0)</f>
        <v>0</v>
      </c>
      <c r="AA4135">
        <f>IF(data!D4135=3, IF(COUNTIFS(data!A:A, data!A4135, data!G:G, "&lt;&gt;2")=0, 1, 0), 0)</f>
        <v>0</v>
      </c>
      <c r="AB4135">
        <f>IF(AND(data!G4135=2, COUNTIFS(data!A:A, data!A4135, data!G:G, 2) = data!D4135), 1, 0)</f>
        <v>0</v>
      </c>
      <c r="AC4135" t="str">
        <f>IF(AB4135=1, data!D4135, "0")</f>
        <v>0</v>
      </c>
    </row>
    <row r="4136" spans="1:29" x14ac:dyDescent="0.25">
      <c r="A4136" s="1">
        <v>428051</v>
      </c>
      <c r="B4136">
        <v>4</v>
      </c>
      <c r="C4136" s="1" t="s">
        <v>4157</v>
      </c>
      <c r="D4136">
        <v>4</v>
      </c>
      <c r="E4136">
        <v>7</v>
      </c>
      <c r="F4136">
        <v>5</v>
      </c>
      <c r="G4136">
        <v>2</v>
      </c>
      <c r="H4136">
        <v>22</v>
      </c>
      <c r="I4136">
        <v>6</v>
      </c>
      <c r="J4136">
        <v>1</v>
      </c>
      <c r="K4136">
        <v>3</v>
      </c>
      <c r="L4136">
        <v>96</v>
      </c>
      <c r="M4136">
        <v>2</v>
      </c>
      <c r="N4136">
        <v>4</v>
      </c>
      <c r="O4136">
        <v>1</v>
      </c>
      <c r="P4136">
        <v>1</v>
      </c>
      <c r="Q4136">
        <v>41.79</v>
      </c>
      <c r="R4136">
        <v>0</v>
      </c>
      <c r="S4136">
        <v>2</v>
      </c>
      <c r="T4136">
        <v>158.80000000000001</v>
      </c>
      <c r="U4136">
        <v>53.8</v>
      </c>
      <c r="V4136">
        <v>21.334</v>
      </c>
      <c r="W4136">
        <v>0.746</v>
      </c>
      <c r="X4136">
        <v>1</v>
      </c>
      <c r="Y4136">
        <v>3</v>
      </c>
      <c r="Z4136">
        <f>IF(AND(MIN(data!D4136:'data'!K4136, data!M4136:'data'!Y4136)&gt;=0, IF(data!L4136&lt;0, FALSE, data!L4136&lt;=95),COUNTA(data!D4136:'data'!Y4136)=22), 1, 0)</f>
        <v>0</v>
      </c>
      <c r="AA4136">
        <f>IF(data!D4136=3, IF(COUNTIFS(data!A:A, data!A4136, data!G:G, "&lt;&gt;2")=0, 1, 0), 0)</f>
        <v>0</v>
      </c>
      <c r="AB4136">
        <f>IF(AND(data!G4136=2, COUNTIFS(data!A:A, data!A4136, data!G:G, 2) = data!D4136), 1, 0)</f>
        <v>0</v>
      </c>
      <c r="AC4136" t="str">
        <f>IF(AB4136=1, data!D4136, "0")</f>
        <v>0</v>
      </c>
    </row>
    <row r="4137" spans="1:29" x14ac:dyDescent="0.25">
      <c r="A4137" s="1">
        <v>428181</v>
      </c>
      <c r="B4137">
        <v>1</v>
      </c>
      <c r="C4137" s="1" t="s">
        <v>4158</v>
      </c>
      <c r="D4137">
        <v>1</v>
      </c>
      <c r="E4137">
        <v>7</v>
      </c>
      <c r="F4137">
        <v>5</v>
      </c>
      <c r="G4137">
        <v>2</v>
      </c>
      <c r="H4137">
        <v>38</v>
      </c>
      <c r="I4137">
        <v>4</v>
      </c>
      <c r="J4137">
        <v>1</v>
      </c>
      <c r="K4137">
        <v>1</v>
      </c>
      <c r="L4137">
        <v>97</v>
      </c>
      <c r="M4137">
        <v>1</v>
      </c>
      <c r="N4137">
        <v>1</v>
      </c>
      <c r="O4137">
        <v>5</v>
      </c>
      <c r="P4137">
        <v>1</v>
      </c>
      <c r="Q4137">
        <v>15.75</v>
      </c>
      <c r="R4137">
        <v>-1</v>
      </c>
      <c r="S4137">
        <v>0</v>
      </c>
      <c r="T4137">
        <v>174.4</v>
      </c>
      <c r="U4137">
        <v>99.4</v>
      </c>
      <c r="V4137">
        <v>32.680999999999997</v>
      </c>
      <c r="W4137">
        <v>0.96</v>
      </c>
      <c r="X4137">
        <v>2</v>
      </c>
      <c r="Y4137">
        <v>1</v>
      </c>
      <c r="Z4137">
        <f>IF(AND(MIN(data!D4137:'data'!K4137, data!M4137:'data'!Y4137)&gt;=0, IF(data!L4137&lt;0, FALSE, data!L4137&lt;=95),COUNTA(data!D4137:'data'!Y4137)=22), 1, 0)</f>
        <v>0</v>
      </c>
      <c r="AA4137">
        <f>IF(data!D4137=3, IF(COUNTIFS(data!A:A, data!A4137, data!G:G, "&lt;&gt;2")=0, 1, 0), 0)</f>
        <v>0</v>
      </c>
      <c r="AB4137">
        <f>IF(AND(data!G4137=2, COUNTIFS(data!A:A, data!A4137, data!G:G, 2) = data!D4137), 1, 0)</f>
        <v>1</v>
      </c>
      <c r="AC4137">
        <f>IF(AB4137=1, data!D4137, "0")</f>
        <v>1</v>
      </c>
    </row>
    <row r="4138" spans="1:29" x14ac:dyDescent="0.25">
      <c r="A4138" s="1">
        <v>428201</v>
      </c>
      <c r="B4138">
        <v>1</v>
      </c>
      <c r="C4138" s="1" t="s">
        <v>4159</v>
      </c>
      <c r="D4138">
        <v>3</v>
      </c>
      <c r="E4138">
        <v>7</v>
      </c>
      <c r="F4138">
        <v>5</v>
      </c>
      <c r="G4138">
        <v>2</v>
      </c>
      <c r="H4138">
        <v>41</v>
      </c>
      <c r="I4138">
        <v>2</v>
      </c>
      <c r="J4138">
        <v>1</v>
      </c>
      <c r="K4138">
        <v>4</v>
      </c>
      <c r="L4138">
        <v>21</v>
      </c>
      <c r="M4138">
        <v>2</v>
      </c>
      <c r="N4138">
        <v>1</v>
      </c>
      <c r="O4138">
        <v>5</v>
      </c>
      <c r="P4138">
        <v>1</v>
      </c>
      <c r="Q4138">
        <v>3.0289999999999999</v>
      </c>
      <c r="R4138">
        <v>-1</v>
      </c>
      <c r="S4138">
        <v>0</v>
      </c>
      <c r="T4138">
        <v>174.6</v>
      </c>
      <c r="U4138">
        <v>73</v>
      </c>
      <c r="V4138">
        <v>23.946000000000002</v>
      </c>
      <c r="W4138">
        <v>-1</v>
      </c>
      <c r="X4138">
        <v>2</v>
      </c>
      <c r="Y4138">
        <v>1</v>
      </c>
      <c r="Z4138">
        <f>IF(AND(MIN(data!D4138:'data'!K4138, data!M4138:'data'!Y4138)&gt;=0, IF(data!L4138&lt;0, FALSE, data!L4138&lt;=95),COUNTA(data!D4138:'data'!Y4138)=22), 1, 0)</f>
        <v>0</v>
      </c>
      <c r="AA4138">
        <f>IF(data!D4138=3, IF(COUNTIFS(data!A:A, data!A4138, data!G:G, "&lt;&gt;2")=0, 1, 0), 0)</f>
        <v>0</v>
      </c>
      <c r="AB4138">
        <f>IF(AND(data!G4138=2, COUNTIFS(data!A:A, data!A4138, data!G:G, 2) = data!D4138), 1, 0)</f>
        <v>0</v>
      </c>
      <c r="AC4138" t="str">
        <f>IF(AB4138=1, data!D4138, "0")</f>
        <v>0</v>
      </c>
    </row>
    <row r="4139" spans="1:29" x14ac:dyDescent="0.25">
      <c r="A4139" s="1">
        <v>428201</v>
      </c>
      <c r="B4139">
        <v>2</v>
      </c>
      <c r="C4139" s="1" t="s">
        <v>4160</v>
      </c>
      <c r="D4139">
        <v>3</v>
      </c>
      <c r="E4139">
        <v>7</v>
      </c>
      <c r="F4139">
        <v>5</v>
      </c>
      <c r="G4139">
        <v>1</v>
      </c>
      <c r="H4139">
        <v>49</v>
      </c>
      <c r="I4139">
        <v>2</v>
      </c>
      <c r="J4139">
        <v>6</v>
      </c>
      <c r="K4139">
        <v>1</v>
      </c>
      <c r="L4139">
        <v>21</v>
      </c>
      <c r="M4139">
        <v>2</v>
      </c>
      <c r="N4139">
        <v>4</v>
      </c>
      <c r="O4139">
        <v>1</v>
      </c>
      <c r="P4139">
        <v>1</v>
      </c>
      <c r="Q4139">
        <v>45.664999999999999</v>
      </c>
      <c r="R4139">
        <v>-1</v>
      </c>
      <c r="S4139">
        <v>0</v>
      </c>
      <c r="T4139">
        <v>173</v>
      </c>
      <c r="U4139">
        <v>59.8</v>
      </c>
      <c r="V4139">
        <v>19.981000000000002</v>
      </c>
      <c r="W4139">
        <v>-1</v>
      </c>
      <c r="X4139">
        <v>1</v>
      </c>
      <c r="Y4139">
        <v>3</v>
      </c>
      <c r="Z4139">
        <f>IF(AND(MIN(data!D4139:'data'!K4139, data!M4139:'data'!Y4139)&gt;=0, IF(data!L4139&lt;0, FALSE, data!L4139&lt;=95),COUNTA(data!D4139:'data'!Y4139)=22), 1, 0)</f>
        <v>0</v>
      </c>
      <c r="AA4139">
        <f>IF(data!D4139=3, IF(COUNTIFS(data!A:A, data!A4139, data!G:G, "&lt;&gt;2")=0, 1, 0), 0)</f>
        <v>0</v>
      </c>
      <c r="AB4139">
        <f>IF(AND(data!G4139=2, COUNTIFS(data!A:A, data!A4139, data!G:G, 2) = data!D4139), 1, 0)</f>
        <v>0</v>
      </c>
      <c r="AC4139" t="str">
        <f>IF(AB4139=1, data!D4139, "0")</f>
        <v>0</v>
      </c>
    </row>
    <row r="4140" spans="1:29" x14ac:dyDescent="0.25">
      <c r="A4140" s="1">
        <v>428201</v>
      </c>
      <c r="B4140">
        <v>3</v>
      </c>
      <c r="C4140" s="1" t="s">
        <v>4161</v>
      </c>
      <c r="D4140">
        <v>3</v>
      </c>
      <c r="E4140">
        <v>7</v>
      </c>
      <c r="F4140">
        <v>5</v>
      </c>
      <c r="G4140">
        <v>1</v>
      </c>
      <c r="H4140">
        <v>14</v>
      </c>
      <c r="I4140">
        <v>-1</v>
      </c>
      <c r="J4140">
        <v>2</v>
      </c>
      <c r="K4140">
        <v>-1</v>
      </c>
      <c r="L4140">
        <v>21</v>
      </c>
      <c r="M4140">
        <v>2</v>
      </c>
      <c r="N4140">
        <v>-1</v>
      </c>
      <c r="O4140">
        <v>-1</v>
      </c>
      <c r="P4140">
        <v>-1</v>
      </c>
      <c r="Q4140">
        <v>-1</v>
      </c>
      <c r="R4140">
        <v>-1</v>
      </c>
      <c r="S4140">
        <v>0</v>
      </c>
      <c r="T4140">
        <v>178.2</v>
      </c>
      <c r="U4140">
        <v>66.900000000000006</v>
      </c>
      <c r="V4140">
        <v>21.067</v>
      </c>
      <c r="W4140">
        <v>-1</v>
      </c>
      <c r="X4140">
        <v>1</v>
      </c>
      <c r="Y4140">
        <v>3</v>
      </c>
      <c r="Z4140">
        <f>IF(AND(MIN(data!D4140:'data'!K4140, data!M4140:'data'!Y4140)&gt;=0, IF(data!L4140&lt;0, FALSE, data!L4140&lt;=95),COUNTA(data!D4140:'data'!Y4140)=22), 1, 0)</f>
        <v>0</v>
      </c>
      <c r="AA4140">
        <f>IF(data!D4140=3, IF(COUNTIFS(data!A:A, data!A4140, data!G:G, "&lt;&gt;2")=0, 1, 0), 0)</f>
        <v>0</v>
      </c>
      <c r="AB4140">
        <f>IF(AND(data!G4140=2, COUNTIFS(data!A:A, data!A4140, data!G:G, 2) = data!D4140), 1, 0)</f>
        <v>0</v>
      </c>
      <c r="AC4140" t="str">
        <f>IF(AB4140=1, data!D4140, "0")</f>
        <v>0</v>
      </c>
    </row>
    <row r="4141" spans="1:29" x14ac:dyDescent="0.25">
      <c r="A4141" s="1">
        <v>428271</v>
      </c>
      <c r="B4141">
        <v>1</v>
      </c>
      <c r="C4141" s="1" t="s">
        <v>4162</v>
      </c>
      <c r="D4141">
        <v>2</v>
      </c>
      <c r="E4141">
        <v>7</v>
      </c>
      <c r="F4141">
        <v>5</v>
      </c>
      <c r="G4141">
        <v>2</v>
      </c>
      <c r="H4141">
        <v>55</v>
      </c>
      <c r="I4141">
        <v>3</v>
      </c>
      <c r="J4141">
        <v>1</v>
      </c>
      <c r="K4141">
        <v>4</v>
      </c>
      <c r="L4141">
        <v>17</v>
      </c>
      <c r="M4141">
        <v>1</v>
      </c>
      <c r="N4141">
        <v>3</v>
      </c>
      <c r="O4141">
        <v>5</v>
      </c>
      <c r="P4141">
        <v>1</v>
      </c>
      <c r="Q4141">
        <v>0.48899999999999999</v>
      </c>
      <c r="R4141">
        <v>-1</v>
      </c>
      <c r="S4141">
        <v>0</v>
      </c>
      <c r="T4141">
        <v>165.4</v>
      </c>
      <c r="U4141">
        <v>83.9</v>
      </c>
      <c r="V4141">
        <v>30.667999999999999</v>
      </c>
      <c r="W4141">
        <v>0.85499999999999998</v>
      </c>
      <c r="X4141">
        <v>2</v>
      </c>
      <c r="Y4141">
        <v>1</v>
      </c>
      <c r="Z4141">
        <f>IF(AND(MIN(data!D4141:'data'!K4141, data!M4141:'data'!Y4141)&gt;=0, IF(data!L4141&lt;0, FALSE, data!L4141&lt;=95),COUNTA(data!D4141:'data'!Y4141)=22), 1, 0)</f>
        <v>0</v>
      </c>
      <c r="AA4141">
        <f>IF(data!D4141=3, IF(COUNTIFS(data!A:A, data!A4141, data!G:G, "&lt;&gt;2")=0, 1, 0), 0)</f>
        <v>0</v>
      </c>
      <c r="AB4141">
        <f>IF(AND(data!G4141=2, COUNTIFS(data!A:A, data!A4141, data!G:G, 2) = data!D4141), 1, 0)</f>
        <v>1</v>
      </c>
      <c r="AC4141">
        <f>IF(AB4141=1, data!D4141, "0")</f>
        <v>2</v>
      </c>
    </row>
    <row r="4142" spans="1:29" x14ac:dyDescent="0.25">
      <c r="A4142" s="1">
        <v>428271</v>
      </c>
      <c r="B4142">
        <v>2</v>
      </c>
      <c r="C4142" s="1" t="s">
        <v>4163</v>
      </c>
      <c r="D4142">
        <v>2</v>
      </c>
      <c r="E4142">
        <v>7</v>
      </c>
      <c r="F4142">
        <v>5</v>
      </c>
      <c r="G4142">
        <v>2</v>
      </c>
      <c r="H4142">
        <v>17</v>
      </c>
      <c r="I4142">
        <v>1</v>
      </c>
      <c r="J4142">
        <v>2</v>
      </c>
      <c r="K4142">
        <v>4</v>
      </c>
      <c r="L4142">
        <v>17</v>
      </c>
      <c r="M4142">
        <v>1</v>
      </c>
      <c r="N4142">
        <v>4</v>
      </c>
      <c r="O4142">
        <v>1</v>
      </c>
      <c r="P4142">
        <v>1</v>
      </c>
      <c r="Q4142">
        <v>9.375</v>
      </c>
      <c r="R4142">
        <v>2</v>
      </c>
      <c r="S4142">
        <v>3</v>
      </c>
      <c r="T4142">
        <v>162.80000000000001</v>
      </c>
      <c r="U4142">
        <v>54</v>
      </c>
      <c r="V4142">
        <v>20.373999999999999</v>
      </c>
      <c r="W4142">
        <v>0.79</v>
      </c>
      <c r="X4142">
        <v>1</v>
      </c>
      <c r="Y4142">
        <v>3</v>
      </c>
      <c r="Z4142">
        <f>IF(AND(MIN(data!D4142:'data'!K4142, data!M4142:'data'!Y4142)&gt;=0, IF(data!L4142&lt;0, FALSE, data!L4142&lt;=95),COUNTA(data!D4142:'data'!Y4142)=22), 1, 0)</f>
        <v>1</v>
      </c>
      <c r="AA4142">
        <f>IF(data!D4142=3, IF(COUNTIFS(data!A:A, data!A4142, data!G:G, "&lt;&gt;2")=0, 1, 0), 0)</f>
        <v>0</v>
      </c>
      <c r="AB4142">
        <f>IF(AND(data!G4142=2, COUNTIFS(data!A:A, data!A4142, data!G:G, 2) = data!D4142), 1, 0)</f>
        <v>1</v>
      </c>
      <c r="AC4142">
        <f>IF(AB4142=1, data!D4142, "0")</f>
        <v>2</v>
      </c>
    </row>
    <row r="4143" spans="1:29" x14ac:dyDescent="0.25">
      <c r="A4143" s="1">
        <v>428341</v>
      </c>
      <c r="B4143">
        <v>1</v>
      </c>
      <c r="C4143" s="1" t="s">
        <v>4164</v>
      </c>
      <c r="D4143">
        <v>1</v>
      </c>
      <c r="E4143">
        <v>7</v>
      </c>
      <c r="F4143">
        <v>5</v>
      </c>
      <c r="G4143">
        <v>1</v>
      </c>
      <c r="H4143">
        <v>53</v>
      </c>
      <c r="I4143">
        <v>4</v>
      </c>
      <c r="J4143">
        <v>1</v>
      </c>
      <c r="K4143">
        <v>6</v>
      </c>
      <c r="L4143">
        <v>10</v>
      </c>
      <c r="M4143">
        <v>3</v>
      </c>
      <c r="N4143">
        <v>1</v>
      </c>
      <c r="O4143">
        <v>5</v>
      </c>
      <c r="P4143">
        <v>1</v>
      </c>
      <c r="Q4143">
        <v>1.3839999999999999</v>
      </c>
      <c r="R4143">
        <v>-1</v>
      </c>
      <c r="S4143">
        <v>0</v>
      </c>
      <c r="T4143">
        <v>162.80000000000001</v>
      </c>
      <c r="U4143">
        <v>67.8</v>
      </c>
      <c r="V4143">
        <v>25.581</v>
      </c>
      <c r="W4143">
        <v>0.78</v>
      </c>
      <c r="X4143">
        <v>2</v>
      </c>
      <c r="Y4143">
        <v>1</v>
      </c>
      <c r="Z4143">
        <f>IF(AND(MIN(data!D4143:'data'!K4143, data!M4143:'data'!Y4143)&gt;=0, IF(data!L4143&lt;0, FALSE, data!L4143&lt;=95),COUNTA(data!D4143:'data'!Y4143)=22), 1, 0)</f>
        <v>0</v>
      </c>
      <c r="AA4143">
        <f>IF(data!D4143=3, IF(COUNTIFS(data!A:A, data!A4143, data!G:G, "&lt;&gt;2")=0, 1, 0), 0)</f>
        <v>0</v>
      </c>
      <c r="AB4143">
        <f>IF(AND(data!G4143=2, COUNTIFS(data!A:A, data!A4143, data!G:G, 2) = data!D4143), 1, 0)</f>
        <v>0</v>
      </c>
      <c r="AC4143" t="str">
        <f>IF(AB4143=1, data!D4143, "0")</f>
        <v>0</v>
      </c>
    </row>
    <row r="4144" spans="1:29" x14ac:dyDescent="0.25">
      <c r="A4144" s="1">
        <v>428371</v>
      </c>
      <c r="B4144">
        <v>1</v>
      </c>
      <c r="C4144" s="1" t="s">
        <v>4165</v>
      </c>
      <c r="D4144">
        <v>1</v>
      </c>
      <c r="E4144">
        <v>7</v>
      </c>
      <c r="F4144">
        <v>5</v>
      </c>
      <c r="G4144">
        <v>2</v>
      </c>
      <c r="H4144">
        <v>28</v>
      </c>
      <c r="I4144">
        <v>1</v>
      </c>
      <c r="J4144">
        <v>5</v>
      </c>
      <c r="K4144">
        <v>1</v>
      </c>
      <c r="L4144">
        <v>6</v>
      </c>
      <c r="M4144">
        <v>2</v>
      </c>
      <c r="N4144">
        <v>4</v>
      </c>
      <c r="O4144">
        <v>2</v>
      </c>
      <c r="P4144">
        <v>2</v>
      </c>
      <c r="Q4144">
        <v>0</v>
      </c>
      <c r="R4144">
        <v>-1</v>
      </c>
      <c r="S4144">
        <v>-2</v>
      </c>
      <c r="T4144">
        <v>176.6</v>
      </c>
      <c r="U4144">
        <v>63.8</v>
      </c>
      <c r="V4144">
        <v>20.457000000000001</v>
      </c>
      <c r="W4144">
        <v>0.88800000000000001</v>
      </c>
      <c r="X4144">
        <v>-2</v>
      </c>
      <c r="Y4144">
        <v>-2</v>
      </c>
      <c r="Z4144">
        <f>IF(AND(MIN(data!D4144:'data'!K4144, data!M4144:'data'!Y4144)&gt;=0, IF(data!L4144&lt;0, FALSE, data!L4144&lt;=95),COUNTA(data!D4144:'data'!Y4144)=22), 1, 0)</f>
        <v>0</v>
      </c>
      <c r="AA4144">
        <f>IF(data!D4144=3, IF(COUNTIFS(data!A:A, data!A4144, data!G:G, "&lt;&gt;2")=0, 1, 0), 0)</f>
        <v>0</v>
      </c>
      <c r="AB4144">
        <f>IF(AND(data!G4144=2, COUNTIFS(data!A:A, data!A4144, data!G:G, 2) = data!D4144), 1, 0)</f>
        <v>1</v>
      </c>
      <c r="AC4144">
        <f>IF(AB4144=1, data!D4144, "0")</f>
        <v>1</v>
      </c>
    </row>
    <row r="4145" spans="1:29" x14ac:dyDescent="0.25">
      <c r="A4145" s="1">
        <v>429181</v>
      </c>
      <c r="B4145">
        <v>1</v>
      </c>
      <c r="C4145" s="1" t="s">
        <v>4166</v>
      </c>
      <c r="D4145">
        <v>1</v>
      </c>
      <c r="E4145">
        <v>4</v>
      </c>
      <c r="F4145">
        <v>25</v>
      </c>
      <c r="G4145">
        <v>1</v>
      </c>
      <c r="H4145">
        <v>28</v>
      </c>
      <c r="I4145">
        <v>1</v>
      </c>
      <c r="J4145">
        <v>1</v>
      </c>
      <c r="K4145">
        <v>1</v>
      </c>
      <c r="L4145">
        <v>11</v>
      </c>
      <c r="M4145">
        <v>2</v>
      </c>
      <c r="N4145">
        <v>1</v>
      </c>
      <c r="O4145">
        <v>5</v>
      </c>
      <c r="P4145">
        <v>1</v>
      </c>
      <c r="Q4145">
        <v>3</v>
      </c>
      <c r="R4145">
        <v>-1</v>
      </c>
      <c r="S4145">
        <v>0</v>
      </c>
      <c r="T4145">
        <v>163.19999999999999</v>
      </c>
      <c r="U4145">
        <v>103.9</v>
      </c>
      <c r="V4145">
        <v>39.01</v>
      </c>
      <c r="W4145">
        <v>0.91800000000000004</v>
      </c>
      <c r="X4145">
        <v>2</v>
      </c>
      <c r="Y4145">
        <v>1</v>
      </c>
      <c r="Z4145">
        <f>IF(AND(MIN(data!D4145:'data'!K4145, data!M4145:'data'!Y4145)&gt;=0, IF(data!L4145&lt;0, FALSE, data!L4145&lt;=95),COUNTA(data!D4145:'data'!Y4145)=22), 1, 0)</f>
        <v>0</v>
      </c>
      <c r="AA4145">
        <f>IF(data!D4145=3, IF(COUNTIFS(data!A:A, data!A4145, data!G:G, "&lt;&gt;2")=0, 1, 0), 0)</f>
        <v>0</v>
      </c>
      <c r="AB4145">
        <f>IF(AND(data!G4145=2, COUNTIFS(data!A:A, data!A4145, data!G:G, 2) = data!D4145), 1, 0)</f>
        <v>0</v>
      </c>
      <c r="AC4145" t="str">
        <f>IF(AB4145=1, data!D4145, "0")</f>
        <v>0</v>
      </c>
    </row>
    <row r="4146" spans="1:29" x14ac:dyDescent="0.25">
      <c r="A4146" s="1">
        <v>429201</v>
      </c>
      <c r="B4146">
        <v>1</v>
      </c>
      <c r="C4146" s="1" t="s">
        <v>4167</v>
      </c>
      <c r="D4146">
        <v>4</v>
      </c>
      <c r="E4146">
        <v>4</v>
      </c>
      <c r="F4146">
        <v>25</v>
      </c>
      <c r="G4146">
        <v>2</v>
      </c>
      <c r="H4146">
        <v>38</v>
      </c>
      <c r="I4146">
        <v>6</v>
      </c>
      <c r="J4146">
        <v>1</v>
      </c>
      <c r="K4146">
        <v>4</v>
      </c>
      <c r="L4146">
        <v>5</v>
      </c>
      <c r="M4146">
        <v>2</v>
      </c>
      <c r="N4146">
        <v>4</v>
      </c>
      <c r="O4146">
        <v>2</v>
      </c>
      <c r="P4146">
        <v>1</v>
      </c>
      <c r="Q4146">
        <v>7.2119999999999997</v>
      </c>
      <c r="R4146">
        <v>-1</v>
      </c>
      <c r="S4146">
        <v>0</v>
      </c>
      <c r="T4146">
        <v>157.69999999999999</v>
      </c>
      <c r="U4146">
        <v>70.7</v>
      </c>
      <c r="V4146">
        <v>28.428999999999998</v>
      </c>
      <c r="W4146">
        <v>0.85799999999999998</v>
      </c>
      <c r="X4146">
        <v>2</v>
      </c>
      <c r="Y4146">
        <v>1</v>
      </c>
      <c r="Z4146">
        <f>IF(AND(MIN(data!D4146:'data'!K4146, data!M4146:'data'!Y4146)&gt;=0, IF(data!L4146&lt;0, FALSE, data!L4146&lt;=95),COUNTA(data!D4146:'data'!Y4146)=22), 1, 0)</f>
        <v>0</v>
      </c>
      <c r="AA4146">
        <f>IF(data!D4146=3, IF(COUNTIFS(data!A:A, data!A4146, data!G:G, "&lt;&gt;2")=0, 1, 0), 0)</f>
        <v>0</v>
      </c>
      <c r="AB4146">
        <f>IF(AND(data!G4146=2, COUNTIFS(data!A:A, data!A4146, data!G:G, 2) = data!D4146), 1, 0)</f>
        <v>0</v>
      </c>
      <c r="AC4146" t="str">
        <f>IF(AB4146=1, data!D4146, "0")</f>
        <v>0</v>
      </c>
    </row>
    <row r="4147" spans="1:29" x14ac:dyDescent="0.25">
      <c r="A4147" s="1">
        <v>429201</v>
      </c>
      <c r="B4147">
        <v>2</v>
      </c>
      <c r="C4147" s="1" t="s">
        <v>4168</v>
      </c>
      <c r="D4147">
        <v>4</v>
      </c>
      <c r="E4147">
        <v>4</v>
      </c>
      <c r="F4147">
        <v>25</v>
      </c>
      <c r="G4147">
        <v>1</v>
      </c>
      <c r="H4147">
        <v>39</v>
      </c>
      <c r="I4147">
        <v>6</v>
      </c>
      <c r="J4147">
        <v>1</v>
      </c>
      <c r="K4147">
        <v>5</v>
      </c>
      <c r="L4147">
        <v>5</v>
      </c>
      <c r="M4147">
        <v>2</v>
      </c>
      <c r="N4147">
        <v>4</v>
      </c>
      <c r="O4147">
        <v>2</v>
      </c>
      <c r="P4147">
        <v>1</v>
      </c>
      <c r="Q4147">
        <v>7.5</v>
      </c>
      <c r="R4147">
        <v>-1</v>
      </c>
      <c r="S4147">
        <v>0</v>
      </c>
      <c r="T4147">
        <v>171.9</v>
      </c>
      <c r="U4147">
        <v>74.3</v>
      </c>
      <c r="V4147">
        <v>25.143999999999998</v>
      </c>
      <c r="W4147">
        <v>0.83699999999999997</v>
      </c>
      <c r="X4147">
        <v>1</v>
      </c>
      <c r="Y4147">
        <v>3</v>
      </c>
      <c r="Z4147">
        <f>IF(AND(MIN(data!D4147:'data'!K4147, data!M4147:'data'!Y4147)&gt;=0, IF(data!L4147&lt;0, FALSE, data!L4147&lt;=95),COUNTA(data!D4147:'data'!Y4147)=22), 1, 0)</f>
        <v>0</v>
      </c>
      <c r="AA4147">
        <f>IF(data!D4147=3, IF(COUNTIFS(data!A:A, data!A4147, data!G:G, "&lt;&gt;2")=0, 1, 0), 0)</f>
        <v>0</v>
      </c>
      <c r="AB4147">
        <f>IF(AND(data!G4147=2, COUNTIFS(data!A:A, data!A4147, data!G:G, 2) = data!D4147), 1, 0)</f>
        <v>0</v>
      </c>
      <c r="AC4147" t="str">
        <f>IF(AB4147=1, data!D4147, "0")</f>
        <v>0</v>
      </c>
    </row>
    <row r="4148" spans="1:29" x14ac:dyDescent="0.25">
      <c r="A4148" s="1">
        <v>429201</v>
      </c>
      <c r="B4148">
        <v>3</v>
      </c>
      <c r="C4148" s="1" t="s">
        <v>4169</v>
      </c>
      <c r="D4148">
        <v>4</v>
      </c>
      <c r="E4148">
        <v>4</v>
      </c>
      <c r="F4148">
        <v>25</v>
      </c>
      <c r="G4148">
        <v>2</v>
      </c>
      <c r="H4148">
        <v>11</v>
      </c>
      <c r="I4148">
        <v>-1</v>
      </c>
      <c r="J4148">
        <v>1</v>
      </c>
      <c r="K4148">
        <v>-1</v>
      </c>
      <c r="L4148">
        <v>5</v>
      </c>
      <c r="M4148">
        <v>1</v>
      </c>
      <c r="N4148">
        <v>-1</v>
      </c>
      <c r="O4148">
        <v>-1</v>
      </c>
      <c r="P4148">
        <v>-1</v>
      </c>
      <c r="Q4148">
        <v>-1</v>
      </c>
      <c r="R4148">
        <v>-1</v>
      </c>
      <c r="S4148">
        <v>-2</v>
      </c>
      <c r="T4148">
        <v>142.80000000000001</v>
      </c>
      <c r="U4148">
        <v>33.799999999999997</v>
      </c>
      <c r="V4148">
        <v>16.574999999999999</v>
      </c>
      <c r="W4148">
        <v>-1</v>
      </c>
      <c r="X4148">
        <v>1</v>
      </c>
      <c r="Y4148">
        <v>3</v>
      </c>
      <c r="Z4148">
        <f>IF(AND(MIN(data!D4148:'data'!K4148, data!M4148:'data'!Y4148)&gt;=0, IF(data!L4148&lt;0, FALSE, data!L4148&lt;=95),COUNTA(data!D4148:'data'!Y4148)=22), 1, 0)</f>
        <v>0</v>
      </c>
      <c r="AA4148">
        <f>IF(data!D4148=3, IF(COUNTIFS(data!A:A, data!A4148, data!G:G, "&lt;&gt;2")=0, 1, 0), 0)</f>
        <v>0</v>
      </c>
      <c r="AB4148">
        <f>IF(AND(data!G4148=2, COUNTIFS(data!A:A, data!A4148, data!G:G, 2) = data!D4148), 1, 0)</f>
        <v>0</v>
      </c>
      <c r="AC4148" t="str">
        <f>IF(AB4148=1, data!D4148, "0")</f>
        <v>0</v>
      </c>
    </row>
    <row r="4149" spans="1:29" x14ac:dyDescent="0.25">
      <c r="A4149" s="1">
        <v>429201</v>
      </c>
      <c r="B4149">
        <v>4</v>
      </c>
      <c r="C4149" s="1" t="s">
        <v>4170</v>
      </c>
      <c r="D4149">
        <v>4</v>
      </c>
      <c r="E4149">
        <v>4</v>
      </c>
      <c r="F4149">
        <v>25</v>
      </c>
      <c r="G4149">
        <v>1</v>
      </c>
      <c r="H4149">
        <v>4</v>
      </c>
      <c r="I4149">
        <v>-1</v>
      </c>
      <c r="J4149">
        <v>1</v>
      </c>
      <c r="K4149">
        <v>-1</v>
      </c>
      <c r="L4149">
        <v>5</v>
      </c>
      <c r="M4149">
        <v>1</v>
      </c>
      <c r="N4149">
        <v>-1</v>
      </c>
      <c r="O4149">
        <v>-1</v>
      </c>
      <c r="P4149">
        <v>-1</v>
      </c>
      <c r="Q4149">
        <v>-1</v>
      </c>
      <c r="R4149">
        <v>-1</v>
      </c>
      <c r="S4149">
        <v>-2</v>
      </c>
      <c r="T4149">
        <v>104.4</v>
      </c>
      <c r="U4149">
        <v>14.9</v>
      </c>
      <c r="V4149">
        <v>13.670999999999999</v>
      </c>
      <c r="W4149">
        <v>-1</v>
      </c>
      <c r="X4149">
        <v>-2</v>
      </c>
      <c r="Y4149">
        <v>-2</v>
      </c>
      <c r="Z4149">
        <f>IF(AND(MIN(data!D4149:'data'!K4149, data!M4149:'data'!Y4149)&gt;=0, IF(data!L4149&lt;0, FALSE, data!L4149&lt;=95),COUNTA(data!D4149:'data'!Y4149)=22), 1, 0)</f>
        <v>0</v>
      </c>
      <c r="AA4149">
        <f>IF(data!D4149=3, IF(COUNTIFS(data!A:A, data!A4149, data!G:G, "&lt;&gt;2")=0, 1, 0), 0)</f>
        <v>0</v>
      </c>
      <c r="AB4149">
        <f>IF(AND(data!G4149=2, COUNTIFS(data!A:A, data!A4149, data!G:G, 2) = data!D4149), 1, 0)</f>
        <v>0</v>
      </c>
      <c r="AC4149" t="str">
        <f>IF(AB4149=1, data!D4149, "0")</f>
        <v>0</v>
      </c>
    </row>
    <row r="4150" spans="1:29" x14ac:dyDescent="0.25">
      <c r="A4150" s="1">
        <v>429251</v>
      </c>
      <c r="B4150">
        <v>1</v>
      </c>
      <c r="C4150" s="1" t="s">
        <v>4171</v>
      </c>
      <c r="D4150">
        <v>2</v>
      </c>
      <c r="E4150">
        <v>4</v>
      </c>
      <c r="F4150">
        <v>25</v>
      </c>
      <c r="G4150">
        <v>2</v>
      </c>
      <c r="H4150">
        <v>55</v>
      </c>
      <c r="I4150">
        <v>6</v>
      </c>
      <c r="J4150">
        <v>1</v>
      </c>
      <c r="K4150">
        <v>7</v>
      </c>
      <c r="L4150">
        <v>7</v>
      </c>
      <c r="M4150">
        <v>2</v>
      </c>
      <c r="N4150">
        <v>4</v>
      </c>
      <c r="O4150">
        <v>3</v>
      </c>
      <c r="P4150">
        <v>1</v>
      </c>
      <c r="Q4150">
        <v>4.5</v>
      </c>
      <c r="R4150">
        <v>-1</v>
      </c>
      <c r="S4150">
        <v>2</v>
      </c>
      <c r="T4150">
        <v>174.2</v>
      </c>
      <c r="U4150">
        <v>62.9</v>
      </c>
      <c r="V4150">
        <v>20.728000000000002</v>
      </c>
      <c r="W4150">
        <v>0.877</v>
      </c>
      <c r="X4150">
        <v>3</v>
      </c>
      <c r="Y4150">
        <v>3</v>
      </c>
      <c r="Z4150">
        <f>IF(AND(MIN(data!D4150:'data'!K4150, data!M4150:'data'!Y4150)&gt;=0, IF(data!L4150&lt;0, FALSE, data!L4150&lt;=95),COUNTA(data!D4150:'data'!Y4150)=22), 1, 0)</f>
        <v>0</v>
      </c>
      <c r="AA4150">
        <f>IF(data!D4150=3, IF(COUNTIFS(data!A:A, data!A4150, data!G:G, "&lt;&gt;2")=0, 1, 0), 0)</f>
        <v>0</v>
      </c>
      <c r="AB4150">
        <f>IF(AND(data!G4150=2, COUNTIFS(data!A:A, data!A4150, data!G:G, 2) = data!D4150), 1, 0)</f>
        <v>0</v>
      </c>
      <c r="AC4150" t="str">
        <f>IF(AB4150=1, data!D4150, "0")</f>
        <v>0</v>
      </c>
    </row>
    <row r="4151" spans="1:29" x14ac:dyDescent="0.25">
      <c r="A4151" s="1">
        <v>429251</v>
      </c>
      <c r="B4151">
        <v>2</v>
      </c>
      <c r="C4151" s="1" t="s">
        <v>4172</v>
      </c>
      <c r="D4151">
        <v>2</v>
      </c>
      <c r="E4151">
        <v>4</v>
      </c>
      <c r="F4151">
        <v>25</v>
      </c>
      <c r="G4151">
        <v>1</v>
      </c>
      <c r="H4151">
        <v>58</v>
      </c>
      <c r="I4151">
        <v>6</v>
      </c>
      <c r="J4151">
        <v>1</v>
      </c>
      <c r="K4151">
        <v>5</v>
      </c>
      <c r="L4151">
        <v>7</v>
      </c>
      <c r="M4151">
        <v>4</v>
      </c>
      <c r="N4151">
        <v>3</v>
      </c>
      <c r="O4151">
        <v>5</v>
      </c>
      <c r="P4151">
        <v>1</v>
      </c>
      <c r="Q4151">
        <v>23</v>
      </c>
      <c r="R4151">
        <v>-1</v>
      </c>
      <c r="S4151">
        <v>1</v>
      </c>
      <c r="T4151">
        <v>171.7</v>
      </c>
      <c r="U4151">
        <v>91.9</v>
      </c>
      <c r="V4151">
        <v>31.172999999999998</v>
      </c>
      <c r="W4151">
        <v>1.026</v>
      </c>
      <c r="X4151">
        <v>2</v>
      </c>
      <c r="Y4151">
        <v>1</v>
      </c>
      <c r="Z4151">
        <f>IF(AND(MIN(data!D4151:'data'!K4151, data!M4151:'data'!Y4151)&gt;=0, IF(data!L4151&lt;0, FALSE, data!L4151&lt;=95),COUNTA(data!D4151:'data'!Y4151)=22), 1, 0)</f>
        <v>0</v>
      </c>
      <c r="AA4151">
        <f>IF(data!D4151=3, IF(COUNTIFS(data!A:A, data!A4151, data!G:G, "&lt;&gt;2")=0, 1, 0), 0)</f>
        <v>0</v>
      </c>
      <c r="AB4151">
        <f>IF(AND(data!G4151=2, COUNTIFS(data!A:A, data!A4151, data!G:G, 2) = data!D4151), 1, 0)</f>
        <v>0</v>
      </c>
      <c r="AC4151" t="str">
        <f>IF(AB4151=1, data!D4151, "0")</f>
        <v>0</v>
      </c>
    </row>
    <row r="4152" spans="1:29" x14ac:dyDescent="0.25">
      <c r="A4152" s="1">
        <v>429271</v>
      </c>
      <c r="B4152">
        <v>1</v>
      </c>
      <c r="C4152" s="1" t="s">
        <v>4173</v>
      </c>
      <c r="D4152">
        <v>2</v>
      </c>
      <c r="E4152">
        <v>4</v>
      </c>
      <c r="F4152">
        <v>25</v>
      </c>
      <c r="G4152">
        <v>1</v>
      </c>
      <c r="H4152">
        <v>71</v>
      </c>
      <c r="I4152">
        <v>2</v>
      </c>
      <c r="J4152">
        <v>1</v>
      </c>
      <c r="K4152">
        <v>3</v>
      </c>
      <c r="L4152">
        <v>6</v>
      </c>
      <c r="M4152">
        <v>4</v>
      </c>
      <c r="N4152">
        <v>1</v>
      </c>
      <c r="O4152">
        <v>5</v>
      </c>
      <c r="P4152">
        <v>1</v>
      </c>
      <c r="Q4152">
        <v>0.46</v>
      </c>
      <c r="R4152">
        <v>-1</v>
      </c>
      <c r="S4152">
        <v>2</v>
      </c>
      <c r="T4152">
        <v>167.4</v>
      </c>
      <c r="U4152">
        <v>86.4</v>
      </c>
      <c r="V4152">
        <v>30.832000000000001</v>
      </c>
      <c r="W4152">
        <v>1.0149999999999999</v>
      </c>
      <c r="X4152">
        <v>2</v>
      </c>
      <c r="Y4152">
        <v>1</v>
      </c>
      <c r="Z4152">
        <f>IF(AND(MIN(data!D4152:'data'!K4152, data!M4152:'data'!Y4152)&gt;=0, IF(data!L4152&lt;0, FALSE, data!L4152&lt;=95),COUNTA(data!D4152:'data'!Y4152)=22), 1, 0)</f>
        <v>0</v>
      </c>
      <c r="AA4152">
        <f>IF(data!D4152=3, IF(COUNTIFS(data!A:A, data!A4152, data!G:G, "&lt;&gt;2")=0, 1, 0), 0)</f>
        <v>0</v>
      </c>
      <c r="AB4152">
        <f>IF(AND(data!G4152=2, COUNTIFS(data!A:A, data!A4152, data!G:G, 2) = data!D4152), 1, 0)</f>
        <v>0</v>
      </c>
      <c r="AC4152" t="str">
        <f>IF(AB4152=1, data!D4152, "0")</f>
        <v>0</v>
      </c>
    </row>
    <row r="4153" spans="1:29" x14ac:dyDescent="0.25">
      <c r="A4153" s="1">
        <v>429271</v>
      </c>
      <c r="B4153">
        <v>2</v>
      </c>
      <c r="C4153" s="1" t="s">
        <v>4174</v>
      </c>
      <c r="D4153">
        <v>2</v>
      </c>
      <c r="E4153">
        <v>4</v>
      </c>
      <c r="F4153">
        <v>25</v>
      </c>
      <c r="G4153">
        <v>2</v>
      </c>
      <c r="H4153">
        <v>67</v>
      </c>
      <c r="I4153">
        <v>2</v>
      </c>
      <c r="J4153">
        <v>1</v>
      </c>
      <c r="K4153">
        <v>7</v>
      </c>
      <c r="L4153">
        <v>6</v>
      </c>
      <c r="M4153">
        <v>3</v>
      </c>
      <c r="N4153">
        <v>1</v>
      </c>
      <c r="O4153">
        <v>5</v>
      </c>
      <c r="P4153">
        <v>1</v>
      </c>
      <c r="Q4153">
        <v>0.23</v>
      </c>
      <c r="R4153">
        <v>-1</v>
      </c>
      <c r="S4153">
        <v>9</v>
      </c>
      <c r="T4153">
        <v>151.9</v>
      </c>
      <c r="U4153">
        <v>73.2</v>
      </c>
      <c r="V4153">
        <v>31.725000000000001</v>
      </c>
      <c r="W4153">
        <v>0.89400000000000002</v>
      </c>
      <c r="X4153">
        <v>2</v>
      </c>
      <c r="Y4153">
        <v>1</v>
      </c>
      <c r="Z4153">
        <f>IF(AND(MIN(data!D4153:'data'!K4153, data!M4153:'data'!Y4153)&gt;=0, IF(data!L4153&lt;0, FALSE, data!L4153&lt;=95),COUNTA(data!D4153:'data'!Y4153)=22), 1, 0)</f>
        <v>0</v>
      </c>
      <c r="AA4153">
        <f>IF(data!D4153=3, IF(COUNTIFS(data!A:A, data!A4153, data!G:G, "&lt;&gt;2")=0, 1, 0), 0)</f>
        <v>0</v>
      </c>
      <c r="AB4153">
        <f>IF(AND(data!G4153=2, COUNTIFS(data!A:A, data!A4153, data!G:G, 2) = data!D4153), 1, 0)</f>
        <v>0</v>
      </c>
      <c r="AC4153" t="str">
        <f>IF(AB4153=1, data!D4153, "0")</f>
        <v>0</v>
      </c>
    </row>
    <row r="4154" spans="1:29" x14ac:dyDescent="0.25">
      <c r="A4154" s="1">
        <v>429341</v>
      </c>
      <c r="B4154">
        <v>1</v>
      </c>
      <c r="C4154" s="1" t="s">
        <v>4175</v>
      </c>
      <c r="D4154">
        <v>4</v>
      </c>
      <c r="E4154">
        <v>4</v>
      </c>
      <c r="F4154">
        <v>25</v>
      </c>
      <c r="G4154">
        <v>2</v>
      </c>
      <c r="H4154">
        <v>31</v>
      </c>
      <c r="I4154">
        <v>6</v>
      </c>
      <c r="J4154">
        <v>1</v>
      </c>
      <c r="K4154">
        <v>2</v>
      </c>
      <c r="L4154">
        <v>8</v>
      </c>
      <c r="M4154">
        <v>2</v>
      </c>
      <c r="N4154">
        <v>3</v>
      </c>
      <c r="O4154">
        <v>5</v>
      </c>
      <c r="P4154">
        <v>1</v>
      </c>
      <c r="Q4154">
        <v>10.96</v>
      </c>
      <c r="R4154">
        <v>-1</v>
      </c>
      <c r="S4154">
        <v>1</v>
      </c>
      <c r="T4154">
        <v>161.9</v>
      </c>
      <c r="U4154">
        <v>74.2</v>
      </c>
      <c r="V4154">
        <v>28.308</v>
      </c>
      <c r="W4154">
        <v>0.85899999999999999</v>
      </c>
      <c r="X4154">
        <v>2</v>
      </c>
      <c r="Y4154">
        <v>1</v>
      </c>
      <c r="Z4154">
        <f>IF(AND(MIN(data!D4154:'data'!K4154, data!M4154:'data'!Y4154)&gt;=0, IF(data!L4154&lt;0, FALSE, data!L4154&lt;=95),COUNTA(data!D4154:'data'!Y4154)=22), 1, 0)</f>
        <v>0</v>
      </c>
      <c r="AA4154">
        <f>IF(data!D4154=3, IF(COUNTIFS(data!A:A, data!A4154, data!G:G, "&lt;&gt;2")=0, 1, 0), 0)</f>
        <v>0</v>
      </c>
      <c r="AB4154">
        <f>IF(AND(data!G4154=2, COUNTIFS(data!A:A, data!A4154, data!G:G, 2) = data!D4154), 1, 0)</f>
        <v>0</v>
      </c>
      <c r="AC4154" t="str">
        <f>IF(AB4154=1, data!D4154, "0")</f>
        <v>0</v>
      </c>
    </row>
    <row r="4155" spans="1:29" x14ac:dyDescent="0.25">
      <c r="A4155" s="1">
        <v>429341</v>
      </c>
      <c r="B4155">
        <v>2</v>
      </c>
      <c r="C4155" s="1" t="s">
        <v>4176</v>
      </c>
      <c r="D4155">
        <v>4</v>
      </c>
      <c r="E4155">
        <v>4</v>
      </c>
      <c r="F4155">
        <v>25</v>
      </c>
      <c r="G4155">
        <v>1</v>
      </c>
      <c r="H4155">
        <v>34</v>
      </c>
      <c r="I4155">
        <v>6</v>
      </c>
      <c r="J4155">
        <v>1</v>
      </c>
      <c r="K4155">
        <v>4</v>
      </c>
      <c r="L4155">
        <v>8</v>
      </c>
      <c r="M4155">
        <v>2</v>
      </c>
      <c r="N4155">
        <v>1</v>
      </c>
      <c r="O4155">
        <v>5</v>
      </c>
      <c r="P4155">
        <v>1</v>
      </c>
      <c r="Q4155">
        <v>0.23</v>
      </c>
      <c r="R4155">
        <v>-1</v>
      </c>
      <c r="S4155">
        <v>0</v>
      </c>
      <c r="T4155">
        <v>165.2</v>
      </c>
      <c r="U4155">
        <v>78.599999999999994</v>
      </c>
      <c r="V4155">
        <v>28.800999999999998</v>
      </c>
      <c r="W4155">
        <v>1.032</v>
      </c>
      <c r="X4155">
        <v>2</v>
      </c>
      <c r="Y4155">
        <v>1</v>
      </c>
      <c r="Z4155">
        <f>IF(AND(MIN(data!D4155:'data'!K4155, data!M4155:'data'!Y4155)&gt;=0, IF(data!L4155&lt;0, FALSE, data!L4155&lt;=95),COUNTA(data!D4155:'data'!Y4155)=22), 1, 0)</f>
        <v>0</v>
      </c>
      <c r="AA4155">
        <f>IF(data!D4155=3, IF(COUNTIFS(data!A:A, data!A4155, data!G:G, "&lt;&gt;2")=0, 1, 0), 0)</f>
        <v>0</v>
      </c>
      <c r="AB4155">
        <f>IF(AND(data!G4155=2, COUNTIFS(data!A:A, data!A4155, data!G:G, 2) = data!D4155), 1, 0)</f>
        <v>0</v>
      </c>
      <c r="AC4155" t="str">
        <f>IF(AB4155=1, data!D4155, "0")</f>
        <v>0</v>
      </c>
    </row>
    <row r="4156" spans="1:29" x14ac:dyDescent="0.25">
      <c r="A4156" s="1">
        <v>429341</v>
      </c>
      <c r="B4156">
        <v>3</v>
      </c>
      <c r="C4156" s="1" t="s">
        <v>4177</v>
      </c>
      <c r="D4156">
        <v>4</v>
      </c>
      <c r="E4156">
        <v>4</v>
      </c>
      <c r="F4156">
        <v>25</v>
      </c>
      <c r="G4156">
        <v>2</v>
      </c>
      <c r="H4156">
        <v>11</v>
      </c>
      <c r="I4156">
        <v>-1</v>
      </c>
      <c r="J4156">
        <v>1</v>
      </c>
      <c r="K4156">
        <v>-1</v>
      </c>
      <c r="L4156">
        <v>8</v>
      </c>
      <c r="M4156">
        <v>1</v>
      </c>
      <c r="N4156">
        <v>-1</v>
      </c>
      <c r="O4156">
        <v>-1</v>
      </c>
      <c r="P4156">
        <v>-1</v>
      </c>
      <c r="Q4156">
        <v>-1</v>
      </c>
      <c r="R4156">
        <v>-1</v>
      </c>
      <c r="S4156">
        <v>-2</v>
      </c>
      <c r="T4156">
        <v>145.19999999999999</v>
      </c>
      <c r="U4156">
        <v>34.4</v>
      </c>
      <c r="V4156">
        <v>16.315999999999999</v>
      </c>
      <c r="W4156">
        <v>-1</v>
      </c>
      <c r="X4156">
        <v>1</v>
      </c>
      <c r="Y4156">
        <v>3</v>
      </c>
      <c r="Z4156">
        <f>IF(AND(MIN(data!D4156:'data'!K4156, data!M4156:'data'!Y4156)&gt;=0, IF(data!L4156&lt;0, FALSE, data!L4156&lt;=95),COUNTA(data!D4156:'data'!Y4156)=22), 1, 0)</f>
        <v>0</v>
      </c>
      <c r="AA4156">
        <f>IF(data!D4156=3, IF(COUNTIFS(data!A:A, data!A4156, data!G:G, "&lt;&gt;2")=0, 1, 0), 0)</f>
        <v>0</v>
      </c>
      <c r="AB4156">
        <f>IF(AND(data!G4156=2, COUNTIFS(data!A:A, data!A4156, data!G:G, 2) = data!D4156), 1, 0)</f>
        <v>0</v>
      </c>
      <c r="AC4156" t="str">
        <f>IF(AB4156=1, data!D4156, "0")</f>
        <v>0</v>
      </c>
    </row>
    <row r="4157" spans="1:29" x14ac:dyDescent="0.25">
      <c r="A4157" s="1">
        <v>429341</v>
      </c>
      <c r="B4157">
        <v>4</v>
      </c>
      <c r="C4157" s="1" t="s">
        <v>4178</v>
      </c>
      <c r="D4157">
        <v>4</v>
      </c>
      <c r="E4157">
        <v>4</v>
      </c>
      <c r="F4157">
        <v>25</v>
      </c>
      <c r="G4157">
        <v>1</v>
      </c>
      <c r="H4157">
        <v>5</v>
      </c>
      <c r="I4157">
        <v>-1</v>
      </c>
      <c r="J4157">
        <v>1</v>
      </c>
      <c r="K4157">
        <v>-1</v>
      </c>
      <c r="L4157">
        <v>8</v>
      </c>
      <c r="M4157">
        <v>2</v>
      </c>
      <c r="N4157">
        <v>-1</v>
      </c>
      <c r="O4157">
        <v>-1</v>
      </c>
      <c r="P4157">
        <v>-1</v>
      </c>
      <c r="Q4157">
        <v>-1</v>
      </c>
      <c r="R4157">
        <v>-1</v>
      </c>
      <c r="S4157">
        <v>-2</v>
      </c>
      <c r="T4157">
        <v>106.3</v>
      </c>
      <c r="U4157">
        <v>18.100000000000001</v>
      </c>
      <c r="V4157">
        <v>16.018000000000001</v>
      </c>
      <c r="W4157">
        <v>-1</v>
      </c>
      <c r="X4157">
        <v>-2</v>
      </c>
      <c r="Y4157">
        <v>-2</v>
      </c>
      <c r="Z4157">
        <f>IF(AND(MIN(data!D4157:'data'!K4157, data!M4157:'data'!Y4157)&gt;=0, IF(data!L4157&lt;0, FALSE, data!L4157&lt;=95),COUNTA(data!D4157:'data'!Y4157)=22), 1, 0)</f>
        <v>0</v>
      </c>
      <c r="AA4157">
        <f>IF(data!D4157=3, IF(COUNTIFS(data!A:A, data!A4157, data!G:G, "&lt;&gt;2")=0, 1, 0), 0)</f>
        <v>0</v>
      </c>
      <c r="AB4157">
        <f>IF(AND(data!G4157=2, COUNTIFS(data!A:A, data!A4157, data!G:G, 2) = data!D4157), 1, 0)</f>
        <v>0</v>
      </c>
      <c r="AC4157" t="str">
        <f>IF(AB4157=1, data!D4157, "0")</f>
        <v>0</v>
      </c>
    </row>
    <row r="4158" spans="1:29" x14ac:dyDescent="0.25">
      <c r="A4158" s="1">
        <v>429351</v>
      </c>
      <c r="B4158">
        <v>1</v>
      </c>
      <c r="C4158" s="1" t="s">
        <v>4179</v>
      </c>
      <c r="D4158">
        <v>3</v>
      </c>
      <c r="E4158">
        <v>4</v>
      </c>
      <c r="F4158">
        <v>25</v>
      </c>
      <c r="G4158">
        <v>2</v>
      </c>
      <c r="H4158">
        <v>25</v>
      </c>
      <c r="I4158">
        <v>1</v>
      </c>
      <c r="J4158">
        <v>1</v>
      </c>
      <c r="K4158">
        <v>7</v>
      </c>
      <c r="L4158">
        <v>6</v>
      </c>
      <c r="M4158">
        <v>2</v>
      </c>
      <c r="N4158">
        <v>4</v>
      </c>
      <c r="O4158">
        <v>1</v>
      </c>
      <c r="P4158">
        <v>2</v>
      </c>
      <c r="Q4158">
        <v>0.375</v>
      </c>
      <c r="R4158">
        <v>-1</v>
      </c>
      <c r="S4158">
        <v>0</v>
      </c>
      <c r="T4158">
        <v>155.19999999999999</v>
      </c>
      <c r="U4158">
        <v>41.9</v>
      </c>
      <c r="V4158">
        <v>17.395</v>
      </c>
      <c r="W4158">
        <v>0.81100000000000005</v>
      </c>
      <c r="X4158">
        <v>3</v>
      </c>
      <c r="Y4158">
        <v>2</v>
      </c>
      <c r="Z4158">
        <f>IF(AND(MIN(data!D4158:'data'!K4158, data!M4158:'data'!Y4158)&gt;=0, IF(data!L4158&lt;0, FALSE, data!L4158&lt;=95),COUNTA(data!D4158:'data'!Y4158)=22), 1, 0)</f>
        <v>0</v>
      </c>
      <c r="AA4158">
        <f>IF(data!D4158=3, IF(COUNTIFS(data!A:A, data!A4158, data!G:G, "&lt;&gt;2")=0, 1, 0), 0)</f>
        <v>0</v>
      </c>
      <c r="AB4158">
        <f>IF(AND(data!G4158=2, COUNTIFS(data!A:A, data!A4158, data!G:G, 2) = data!D4158), 1, 0)</f>
        <v>0</v>
      </c>
      <c r="AC4158" t="str">
        <f>IF(AB4158=1, data!D4158, "0")</f>
        <v>0</v>
      </c>
    </row>
    <row r="4159" spans="1:29" x14ac:dyDescent="0.25">
      <c r="A4159" s="1">
        <v>429351</v>
      </c>
      <c r="B4159">
        <v>2</v>
      </c>
      <c r="C4159" s="1" t="s">
        <v>4180</v>
      </c>
      <c r="D4159">
        <v>3</v>
      </c>
      <c r="E4159">
        <v>4</v>
      </c>
      <c r="F4159">
        <v>25</v>
      </c>
      <c r="G4159">
        <v>1</v>
      </c>
      <c r="H4159">
        <v>6</v>
      </c>
      <c r="I4159">
        <v>-1</v>
      </c>
      <c r="J4159">
        <v>1</v>
      </c>
      <c r="K4159">
        <v>-1</v>
      </c>
      <c r="L4159">
        <v>6</v>
      </c>
      <c r="M4159">
        <v>2</v>
      </c>
      <c r="N4159">
        <v>-1</v>
      </c>
      <c r="O4159">
        <v>-1</v>
      </c>
      <c r="P4159">
        <v>-1</v>
      </c>
      <c r="Q4159">
        <v>-1</v>
      </c>
      <c r="R4159">
        <v>-1</v>
      </c>
      <c r="S4159">
        <v>-2</v>
      </c>
      <c r="T4159">
        <v>-1</v>
      </c>
      <c r="U4159">
        <v>-1</v>
      </c>
      <c r="V4159">
        <v>-1</v>
      </c>
      <c r="W4159">
        <v>-1</v>
      </c>
      <c r="X4159">
        <v>-2</v>
      </c>
      <c r="Y4159">
        <v>-2</v>
      </c>
      <c r="Z4159">
        <f>IF(AND(MIN(data!D4159:'data'!K4159, data!M4159:'data'!Y4159)&gt;=0, IF(data!L4159&lt;0, FALSE, data!L4159&lt;=95),COUNTA(data!D4159:'data'!Y4159)=22), 1, 0)</f>
        <v>0</v>
      </c>
      <c r="AA4159">
        <f>IF(data!D4159=3, IF(COUNTIFS(data!A:A, data!A4159, data!G:G, "&lt;&gt;2")=0, 1, 0), 0)</f>
        <v>0</v>
      </c>
      <c r="AB4159">
        <f>IF(AND(data!G4159=2, COUNTIFS(data!A:A, data!A4159, data!G:G, 2) = data!D4159), 1, 0)</f>
        <v>0</v>
      </c>
      <c r="AC4159" t="str">
        <f>IF(AB4159=1, data!D4159, "0")</f>
        <v>0</v>
      </c>
    </row>
    <row r="4160" spans="1:29" x14ac:dyDescent="0.25">
      <c r="A4160" s="1">
        <v>429351</v>
      </c>
      <c r="B4160">
        <v>3</v>
      </c>
      <c r="C4160" s="1" t="s">
        <v>4181</v>
      </c>
      <c r="D4160">
        <v>3</v>
      </c>
      <c r="E4160">
        <v>4</v>
      </c>
      <c r="F4160">
        <v>25</v>
      </c>
      <c r="G4160">
        <v>2</v>
      </c>
      <c r="H4160">
        <v>0</v>
      </c>
      <c r="I4160">
        <v>-1</v>
      </c>
      <c r="J4160">
        <v>1</v>
      </c>
      <c r="K4160">
        <v>-1</v>
      </c>
      <c r="L4160">
        <v>6</v>
      </c>
      <c r="M4160">
        <v>2</v>
      </c>
      <c r="N4160">
        <v>-1</v>
      </c>
      <c r="O4160">
        <v>-1</v>
      </c>
      <c r="P4160">
        <v>-1</v>
      </c>
      <c r="Q4160">
        <v>-1</v>
      </c>
      <c r="R4160">
        <v>-1</v>
      </c>
      <c r="S4160">
        <v>-2</v>
      </c>
      <c r="T4160">
        <v>-1</v>
      </c>
      <c r="U4160">
        <v>7.5</v>
      </c>
      <c r="V4160">
        <v>-1</v>
      </c>
      <c r="W4160">
        <v>-1</v>
      </c>
      <c r="X4160">
        <v>-2</v>
      </c>
      <c r="Y4160">
        <v>-2</v>
      </c>
      <c r="Z4160">
        <f>IF(AND(MIN(data!D4160:'data'!K4160, data!M4160:'data'!Y4160)&gt;=0, IF(data!L4160&lt;0, FALSE, data!L4160&lt;=95),COUNTA(data!D4160:'data'!Y4160)=22), 1, 0)</f>
        <v>0</v>
      </c>
      <c r="AA4160">
        <f>IF(data!D4160=3, IF(COUNTIFS(data!A:A, data!A4160, data!G:G, "&lt;&gt;2")=0, 1, 0), 0)</f>
        <v>0</v>
      </c>
      <c r="AB4160">
        <f>IF(AND(data!G4160=2, COUNTIFS(data!A:A, data!A4160, data!G:G, 2) = data!D4160), 1, 0)</f>
        <v>0</v>
      </c>
      <c r="AC4160" t="str">
        <f>IF(AB4160=1, data!D4160, "0")</f>
        <v>0</v>
      </c>
    </row>
    <row r="4161" spans="1:29" x14ac:dyDescent="0.25">
      <c r="A4161" s="1">
        <v>429371</v>
      </c>
      <c r="B4161">
        <v>1</v>
      </c>
      <c r="C4161" s="1" t="s">
        <v>4182</v>
      </c>
      <c r="D4161">
        <v>2</v>
      </c>
      <c r="E4161">
        <v>4</v>
      </c>
      <c r="F4161">
        <v>25</v>
      </c>
      <c r="G4161">
        <v>1</v>
      </c>
      <c r="H4161">
        <v>35</v>
      </c>
      <c r="I4161">
        <v>2</v>
      </c>
      <c r="J4161">
        <v>1</v>
      </c>
      <c r="K4161">
        <v>6</v>
      </c>
      <c r="L4161">
        <v>21</v>
      </c>
      <c r="M4161">
        <v>2</v>
      </c>
      <c r="N4161">
        <v>4</v>
      </c>
      <c r="O4161">
        <v>2</v>
      </c>
      <c r="P4161">
        <v>2</v>
      </c>
      <c r="Q4161">
        <v>0</v>
      </c>
      <c r="R4161">
        <v>-1</v>
      </c>
      <c r="S4161">
        <v>0</v>
      </c>
      <c r="T4161">
        <v>170.8</v>
      </c>
      <c r="U4161">
        <v>108.3</v>
      </c>
      <c r="V4161">
        <v>37.124000000000002</v>
      </c>
      <c r="W4161">
        <v>1.0469999999999999</v>
      </c>
      <c r="X4161">
        <v>2</v>
      </c>
      <c r="Y4161">
        <v>1</v>
      </c>
      <c r="Z4161">
        <f>IF(AND(MIN(data!D4161:'data'!K4161, data!M4161:'data'!Y4161)&gt;=0, IF(data!L4161&lt;0, FALSE, data!L4161&lt;=95),COUNTA(data!D4161:'data'!Y4161)=22), 1, 0)</f>
        <v>0</v>
      </c>
      <c r="AA4161">
        <f>IF(data!D4161=3, IF(COUNTIFS(data!A:A, data!A4161, data!G:G, "&lt;&gt;2")=0, 1, 0), 0)</f>
        <v>0</v>
      </c>
      <c r="AB4161">
        <f>IF(AND(data!G4161=2, COUNTIFS(data!A:A, data!A4161, data!G:G, 2) = data!D4161), 1, 0)</f>
        <v>0</v>
      </c>
      <c r="AC4161" t="str">
        <f>IF(AB4161=1, data!D4161, "0")</f>
        <v>0</v>
      </c>
    </row>
    <row r="4162" spans="1:29" x14ac:dyDescent="0.25">
      <c r="A4162" s="1">
        <v>429371</v>
      </c>
      <c r="B4162">
        <v>2</v>
      </c>
      <c r="C4162" s="1" t="s">
        <v>4183</v>
      </c>
      <c r="D4162">
        <v>2</v>
      </c>
      <c r="E4162">
        <v>4</v>
      </c>
      <c r="F4162">
        <v>25</v>
      </c>
      <c r="G4162">
        <v>2</v>
      </c>
      <c r="H4162">
        <v>33</v>
      </c>
      <c r="I4162">
        <v>2</v>
      </c>
      <c r="J4162">
        <v>1</v>
      </c>
      <c r="K4162">
        <v>6</v>
      </c>
      <c r="L4162">
        <v>21</v>
      </c>
      <c r="M4162">
        <v>1</v>
      </c>
      <c r="N4162">
        <v>4</v>
      </c>
      <c r="O4162">
        <v>2</v>
      </c>
      <c r="P4162">
        <v>1</v>
      </c>
      <c r="Q4162">
        <v>5.25</v>
      </c>
      <c r="R4162">
        <v>-1</v>
      </c>
      <c r="S4162">
        <v>1</v>
      </c>
      <c r="T4162">
        <v>171.8</v>
      </c>
      <c r="U4162">
        <v>67.5</v>
      </c>
      <c r="V4162">
        <v>22.87</v>
      </c>
      <c r="W4162">
        <v>0.77600000000000002</v>
      </c>
      <c r="X4162">
        <v>2</v>
      </c>
      <c r="Y4162">
        <v>3</v>
      </c>
      <c r="Z4162">
        <f>IF(AND(MIN(data!D4162:'data'!K4162, data!M4162:'data'!Y4162)&gt;=0, IF(data!L4162&lt;0, FALSE, data!L4162&lt;=95),COUNTA(data!D4162:'data'!Y4162)=22), 1, 0)</f>
        <v>0</v>
      </c>
      <c r="AA4162">
        <f>IF(data!D4162=3, IF(COUNTIFS(data!A:A, data!A4162, data!G:G, "&lt;&gt;2")=0, 1, 0), 0)</f>
        <v>0</v>
      </c>
      <c r="AB4162">
        <f>IF(AND(data!G4162=2, COUNTIFS(data!A:A, data!A4162, data!G:G, 2) = data!D4162), 1, 0)</f>
        <v>0</v>
      </c>
      <c r="AC4162" t="str">
        <f>IF(AB4162=1, data!D4162, "0")</f>
        <v>0</v>
      </c>
    </row>
    <row r="4163" spans="1:29" x14ac:dyDescent="0.25">
      <c r="A4163" s="1">
        <v>430151</v>
      </c>
      <c r="B4163">
        <v>1</v>
      </c>
      <c r="C4163" s="1" t="s">
        <v>4184</v>
      </c>
      <c r="D4163">
        <v>5</v>
      </c>
      <c r="E4163">
        <v>4</v>
      </c>
      <c r="F4163">
        <v>25</v>
      </c>
      <c r="G4163">
        <v>1</v>
      </c>
      <c r="H4163">
        <v>49</v>
      </c>
      <c r="I4163">
        <v>2</v>
      </c>
      <c r="J4163">
        <v>1</v>
      </c>
      <c r="K4163">
        <v>4</v>
      </c>
      <c r="L4163">
        <v>23</v>
      </c>
      <c r="M4163">
        <v>2</v>
      </c>
      <c r="N4163">
        <v>1</v>
      </c>
      <c r="O4163">
        <v>5</v>
      </c>
      <c r="P4163">
        <v>1</v>
      </c>
      <c r="Q4163">
        <v>7.73</v>
      </c>
      <c r="R4163">
        <v>-1</v>
      </c>
      <c r="S4163">
        <v>0</v>
      </c>
      <c r="T4163">
        <v>178.2</v>
      </c>
      <c r="U4163">
        <v>101.3</v>
      </c>
      <c r="V4163">
        <v>31.9</v>
      </c>
      <c r="W4163">
        <v>0.95099999999999996</v>
      </c>
      <c r="X4163">
        <v>2</v>
      </c>
      <c r="Y4163">
        <v>3</v>
      </c>
      <c r="Z4163">
        <f>IF(AND(MIN(data!D4163:'data'!K4163, data!M4163:'data'!Y4163)&gt;=0, IF(data!L4163&lt;0, FALSE, data!L4163&lt;=95),COUNTA(data!D4163:'data'!Y4163)=22), 1, 0)</f>
        <v>0</v>
      </c>
      <c r="AA4163">
        <f>IF(data!D4163=3, IF(COUNTIFS(data!A:A, data!A4163, data!G:G, "&lt;&gt;2")=0, 1, 0), 0)</f>
        <v>0</v>
      </c>
      <c r="AB4163">
        <f>IF(AND(data!G4163=2, COUNTIFS(data!A:A, data!A4163, data!G:G, 2) = data!D4163), 1, 0)</f>
        <v>0</v>
      </c>
      <c r="AC4163" t="str">
        <f>IF(AB4163=1, data!D4163, "0")</f>
        <v>0</v>
      </c>
    </row>
    <row r="4164" spans="1:29" x14ac:dyDescent="0.25">
      <c r="A4164" s="1">
        <v>430151</v>
      </c>
      <c r="B4164">
        <v>2</v>
      </c>
      <c r="C4164" s="1" t="s">
        <v>4185</v>
      </c>
      <c r="D4164">
        <v>5</v>
      </c>
      <c r="E4164">
        <v>4</v>
      </c>
      <c r="F4164">
        <v>25</v>
      </c>
      <c r="G4164">
        <v>2</v>
      </c>
      <c r="H4164">
        <v>50</v>
      </c>
      <c r="I4164">
        <v>2</v>
      </c>
      <c r="J4164">
        <v>1</v>
      </c>
      <c r="K4164">
        <v>4</v>
      </c>
      <c r="L4164">
        <v>23</v>
      </c>
      <c r="M4164">
        <v>2</v>
      </c>
      <c r="N4164">
        <v>1</v>
      </c>
      <c r="O4164">
        <v>5</v>
      </c>
      <c r="P4164">
        <v>1</v>
      </c>
      <c r="Q4164">
        <v>2.25</v>
      </c>
      <c r="R4164">
        <v>-1</v>
      </c>
      <c r="S4164">
        <v>2</v>
      </c>
      <c r="T4164">
        <v>163.30000000000001</v>
      </c>
      <c r="U4164">
        <v>86.2</v>
      </c>
      <c r="V4164">
        <v>32.325000000000003</v>
      </c>
      <c r="W4164">
        <v>-1</v>
      </c>
      <c r="X4164">
        <v>2</v>
      </c>
      <c r="Y4164">
        <v>1</v>
      </c>
      <c r="Z4164">
        <f>IF(AND(MIN(data!D4164:'data'!K4164, data!M4164:'data'!Y4164)&gt;=0, IF(data!L4164&lt;0, FALSE, data!L4164&lt;=95),COUNTA(data!D4164:'data'!Y4164)=22), 1, 0)</f>
        <v>0</v>
      </c>
      <c r="AA4164">
        <f>IF(data!D4164=3, IF(COUNTIFS(data!A:A, data!A4164, data!G:G, "&lt;&gt;2")=0, 1, 0), 0)</f>
        <v>0</v>
      </c>
      <c r="AB4164">
        <f>IF(AND(data!G4164=2, COUNTIFS(data!A:A, data!A4164, data!G:G, 2) = data!D4164), 1, 0)</f>
        <v>0</v>
      </c>
      <c r="AC4164" t="str">
        <f>IF(AB4164=1, data!D4164, "0")</f>
        <v>0</v>
      </c>
    </row>
    <row r="4165" spans="1:29" x14ac:dyDescent="0.25">
      <c r="A4165" s="1">
        <v>430151</v>
      </c>
      <c r="B4165">
        <v>3</v>
      </c>
      <c r="C4165" s="1" t="s">
        <v>4186</v>
      </c>
      <c r="D4165">
        <v>5</v>
      </c>
      <c r="E4165">
        <v>4</v>
      </c>
      <c r="F4165">
        <v>25</v>
      </c>
      <c r="G4165">
        <v>2</v>
      </c>
      <c r="H4165">
        <v>23</v>
      </c>
      <c r="I4165">
        <v>1</v>
      </c>
      <c r="J4165">
        <v>1</v>
      </c>
      <c r="K4165">
        <v>1</v>
      </c>
      <c r="L4165">
        <v>23</v>
      </c>
      <c r="M4165">
        <v>1</v>
      </c>
      <c r="N4165">
        <v>1</v>
      </c>
      <c r="O4165">
        <v>5</v>
      </c>
      <c r="P4165">
        <v>1</v>
      </c>
      <c r="Q4165">
        <v>31.25</v>
      </c>
      <c r="R4165">
        <v>3</v>
      </c>
      <c r="S4165">
        <v>0</v>
      </c>
      <c r="T4165">
        <v>158.5</v>
      </c>
      <c r="U4165">
        <v>66.8</v>
      </c>
      <c r="V4165">
        <v>26.59</v>
      </c>
      <c r="W4165">
        <v>0.71399999999999997</v>
      </c>
      <c r="X4165">
        <v>2</v>
      </c>
      <c r="Y4165">
        <v>1</v>
      </c>
      <c r="Z4165">
        <f>IF(AND(MIN(data!D4165:'data'!K4165, data!M4165:'data'!Y4165)&gt;=0, IF(data!L4165&lt;0, FALSE, data!L4165&lt;=95),COUNTA(data!D4165:'data'!Y4165)=22), 1, 0)</f>
        <v>1</v>
      </c>
      <c r="AA4165">
        <f>IF(data!D4165=3, IF(COUNTIFS(data!A:A, data!A4165, data!G:G, "&lt;&gt;2")=0, 1, 0), 0)</f>
        <v>0</v>
      </c>
      <c r="AB4165">
        <f>IF(AND(data!G4165=2, COUNTIFS(data!A:A, data!A4165, data!G:G, 2) = data!D4165), 1, 0)</f>
        <v>0</v>
      </c>
      <c r="AC4165" t="str">
        <f>IF(AB4165=1, data!D4165, "0")</f>
        <v>0</v>
      </c>
    </row>
    <row r="4166" spans="1:29" x14ac:dyDescent="0.25">
      <c r="A4166" s="1">
        <v>430151</v>
      </c>
      <c r="B4166">
        <v>4</v>
      </c>
      <c r="C4166" s="1" t="s">
        <v>4187</v>
      </c>
      <c r="D4166">
        <v>5</v>
      </c>
      <c r="E4166">
        <v>4</v>
      </c>
      <c r="F4166">
        <v>25</v>
      </c>
      <c r="G4166">
        <v>2</v>
      </c>
      <c r="H4166">
        <v>21</v>
      </c>
      <c r="I4166">
        <v>1</v>
      </c>
      <c r="J4166">
        <v>1</v>
      </c>
      <c r="K4166">
        <v>1</v>
      </c>
      <c r="L4166">
        <v>23</v>
      </c>
      <c r="M4166">
        <v>2</v>
      </c>
      <c r="N4166">
        <v>1</v>
      </c>
      <c r="O4166">
        <v>5</v>
      </c>
      <c r="P4166">
        <v>1</v>
      </c>
      <c r="Q4166">
        <v>18.114999999999998</v>
      </c>
      <c r="R4166">
        <v>1</v>
      </c>
      <c r="S4166">
        <v>0</v>
      </c>
      <c r="T4166">
        <v>163.80000000000001</v>
      </c>
      <c r="U4166">
        <v>83.1</v>
      </c>
      <c r="V4166">
        <v>30.972000000000001</v>
      </c>
      <c r="W4166">
        <v>-1</v>
      </c>
      <c r="X4166">
        <v>2</v>
      </c>
      <c r="Y4166">
        <v>3</v>
      </c>
      <c r="Z4166">
        <f>IF(AND(MIN(data!D4166:'data'!K4166, data!M4166:'data'!Y4166)&gt;=0, IF(data!L4166&lt;0, FALSE, data!L4166&lt;=95),COUNTA(data!D4166:'data'!Y4166)=22), 1, 0)</f>
        <v>0</v>
      </c>
      <c r="AA4166">
        <f>IF(data!D4166=3, IF(COUNTIFS(data!A:A, data!A4166, data!G:G, "&lt;&gt;2")=0, 1, 0), 0)</f>
        <v>0</v>
      </c>
      <c r="AB4166">
        <f>IF(AND(data!G4166=2, COUNTIFS(data!A:A, data!A4166, data!G:G, 2) = data!D4166), 1, 0)</f>
        <v>0</v>
      </c>
      <c r="AC4166" t="str">
        <f>IF(AB4166=1, data!D4166, "0")</f>
        <v>0</v>
      </c>
    </row>
    <row r="4167" spans="1:29" x14ac:dyDescent="0.25">
      <c r="A4167" s="1">
        <v>430151</v>
      </c>
      <c r="B4167">
        <v>5</v>
      </c>
      <c r="C4167" s="1" t="s">
        <v>4188</v>
      </c>
      <c r="D4167">
        <v>5</v>
      </c>
      <c r="E4167">
        <v>4</v>
      </c>
      <c r="F4167">
        <v>25</v>
      </c>
      <c r="G4167">
        <v>2</v>
      </c>
      <c r="H4167">
        <v>16</v>
      </c>
      <c r="I4167">
        <v>1</v>
      </c>
      <c r="J4167">
        <v>1</v>
      </c>
      <c r="K4167">
        <v>3</v>
      </c>
      <c r="L4167">
        <v>23</v>
      </c>
      <c r="M4167">
        <v>1</v>
      </c>
      <c r="N4167">
        <v>1</v>
      </c>
      <c r="O4167">
        <v>5</v>
      </c>
      <c r="P4167">
        <v>1</v>
      </c>
      <c r="Q4167">
        <v>8.625</v>
      </c>
      <c r="R4167">
        <v>2</v>
      </c>
      <c r="S4167">
        <v>7</v>
      </c>
      <c r="T4167">
        <v>164</v>
      </c>
      <c r="U4167">
        <v>59.1</v>
      </c>
      <c r="V4167">
        <v>21.974</v>
      </c>
      <c r="W4167">
        <v>0.70699999999999996</v>
      </c>
      <c r="X4167">
        <v>1</v>
      </c>
      <c r="Y4167">
        <v>3</v>
      </c>
      <c r="Z4167">
        <f>IF(AND(MIN(data!D4167:'data'!K4167, data!M4167:'data'!Y4167)&gt;=0, IF(data!L4167&lt;0, FALSE, data!L4167&lt;=95),COUNTA(data!D4167:'data'!Y4167)=22), 1, 0)</f>
        <v>1</v>
      </c>
      <c r="AA4167">
        <f>IF(data!D4167=3, IF(COUNTIFS(data!A:A, data!A4167, data!G:G, "&lt;&gt;2")=0, 1, 0), 0)</f>
        <v>0</v>
      </c>
      <c r="AB4167">
        <f>IF(AND(data!G4167=2, COUNTIFS(data!A:A, data!A4167, data!G:G, 2) = data!D4167), 1, 0)</f>
        <v>0</v>
      </c>
      <c r="AC4167" t="str">
        <f>IF(AB4167=1, data!D4167, "0")</f>
        <v>0</v>
      </c>
    </row>
    <row r="4168" spans="1:29" x14ac:dyDescent="0.25">
      <c r="A4168" s="1">
        <v>430181</v>
      </c>
      <c r="B4168">
        <v>1</v>
      </c>
      <c r="C4168" s="1" t="s">
        <v>4189</v>
      </c>
      <c r="D4168">
        <v>2</v>
      </c>
      <c r="E4168">
        <v>4</v>
      </c>
      <c r="F4168">
        <v>25</v>
      </c>
      <c r="G4168">
        <v>2</v>
      </c>
      <c r="H4168">
        <v>40</v>
      </c>
      <c r="I4168">
        <v>3</v>
      </c>
      <c r="J4168">
        <v>1</v>
      </c>
      <c r="K4168">
        <v>4</v>
      </c>
      <c r="L4168">
        <v>96</v>
      </c>
      <c r="M4168">
        <v>2</v>
      </c>
      <c r="N4168">
        <v>4</v>
      </c>
      <c r="O4168">
        <v>2</v>
      </c>
      <c r="P4168">
        <v>1</v>
      </c>
      <c r="Q4168">
        <v>6.2880000000000003</v>
      </c>
      <c r="R4168">
        <v>-1</v>
      </c>
      <c r="S4168">
        <v>-2</v>
      </c>
      <c r="T4168">
        <v>-1</v>
      </c>
      <c r="U4168">
        <v>-1</v>
      </c>
      <c r="V4168">
        <v>-1</v>
      </c>
      <c r="W4168">
        <v>-1</v>
      </c>
      <c r="X4168">
        <v>-2</v>
      </c>
      <c r="Y4168">
        <v>-2</v>
      </c>
      <c r="Z4168">
        <f>IF(AND(MIN(data!D4168:'data'!K4168, data!M4168:'data'!Y4168)&gt;=0, IF(data!L4168&lt;0, FALSE, data!L4168&lt;=95),COUNTA(data!D4168:'data'!Y4168)=22), 1, 0)</f>
        <v>0</v>
      </c>
      <c r="AA4168">
        <f>IF(data!D4168=3, IF(COUNTIFS(data!A:A, data!A4168, data!G:G, "&lt;&gt;2")=0, 1, 0), 0)</f>
        <v>0</v>
      </c>
      <c r="AB4168">
        <f>IF(AND(data!G4168=2, COUNTIFS(data!A:A, data!A4168, data!G:G, 2) = data!D4168), 1, 0)</f>
        <v>1</v>
      </c>
      <c r="AC4168">
        <f>IF(AB4168=1, data!D4168, "0")</f>
        <v>2</v>
      </c>
    </row>
    <row r="4169" spans="1:29" x14ac:dyDescent="0.25">
      <c r="A4169" s="1">
        <v>430181</v>
      </c>
      <c r="B4169">
        <v>2</v>
      </c>
      <c r="C4169" s="1" t="s">
        <v>4190</v>
      </c>
      <c r="D4169">
        <v>2</v>
      </c>
      <c r="E4169">
        <v>4</v>
      </c>
      <c r="F4169">
        <v>25</v>
      </c>
      <c r="G4169">
        <v>2</v>
      </c>
      <c r="H4169">
        <v>19</v>
      </c>
      <c r="I4169">
        <v>1</v>
      </c>
      <c r="J4169">
        <v>1</v>
      </c>
      <c r="K4169">
        <v>3</v>
      </c>
      <c r="L4169">
        <v>96</v>
      </c>
      <c r="M4169">
        <v>2</v>
      </c>
      <c r="N4169">
        <v>1</v>
      </c>
      <c r="O4169">
        <v>5</v>
      </c>
      <c r="P4169">
        <v>1</v>
      </c>
      <c r="Q4169">
        <v>5.2190000000000003</v>
      </c>
      <c r="R4169">
        <v>4</v>
      </c>
      <c r="S4169">
        <v>-2</v>
      </c>
      <c r="T4169">
        <v>-1</v>
      </c>
      <c r="U4169">
        <v>-1</v>
      </c>
      <c r="V4169">
        <v>-1</v>
      </c>
      <c r="W4169">
        <v>0.73799999999999999</v>
      </c>
      <c r="X4169">
        <v>-2</v>
      </c>
      <c r="Y4169">
        <v>-2</v>
      </c>
      <c r="Z4169">
        <f>IF(AND(MIN(data!D4169:'data'!K4169, data!M4169:'data'!Y4169)&gt;=0, IF(data!L4169&lt;0, FALSE, data!L4169&lt;=95),COUNTA(data!D4169:'data'!Y4169)=22), 1, 0)</f>
        <v>0</v>
      </c>
      <c r="AA4169">
        <f>IF(data!D4169=3, IF(COUNTIFS(data!A:A, data!A4169, data!G:G, "&lt;&gt;2")=0, 1, 0), 0)</f>
        <v>0</v>
      </c>
      <c r="AB4169">
        <f>IF(AND(data!G4169=2, COUNTIFS(data!A:A, data!A4169, data!G:G, 2) = data!D4169), 1, 0)</f>
        <v>1</v>
      </c>
      <c r="AC4169">
        <f>IF(AB4169=1, data!D4169, "0")</f>
        <v>2</v>
      </c>
    </row>
    <row r="4170" spans="1:29" x14ac:dyDescent="0.25">
      <c r="A4170" s="1">
        <v>430251</v>
      </c>
      <c r="B4170">
        <v>1</v>
      </c>
      <c r="C4170" s="1" t="s">
        <v>4191</v>
      </c>
      <c r="D4170">
        <v>2</v>
      </c>
      <c r="E4170">
        <v>4</v>
      </c>
      <c r="F4170">
        <v>25</v>
      </c>
      <c r="G4170">
        <v>1</v>
      </c>
      <c r="H4170">
        <v>75</v>
      </c>
      <c r="I4170">
        <v>2</v>
      </c>
      <c r="J4170">
        <v>1</v>
      </c>
      <c r="K4170">
        <v>4</v>
      </c>
      <c r="L4170">
        <v>11</v>
      </c>
      <c r="M4170">
        <v>2</v>
      </c>
      <c r="N4170">
        <v>3</v>
      </c>
      <c r="O4170">
        <v>5</v>
      </c>
      <c r="P4170">
        <v>1</v>
      </c>
      <c r="Q4170">
        <v>14.058</v>
      </c>
      <c r="R4170">
        <v>-1</v>
      </c>
      <c r="S4170">
        <v>-2</v>
      </c>
      <c r="T4170">
        <v>168.9</v>
      </c>
      <c r="U4170">
        <v>64.7</v>
      </c>
      <c r="V4170">
        <v>22.68</v>
      </c>
      <c r="W4170">
        <v>-1</v>
      </c>
      <c r="X4170">
        <v>-2</v>
      </c>
      <c r="Y4170">
        <v>-2</v>
      </c>
      <c r="Z4170">
        <f>IF(AND(MIN(data!D4170:'data'!K4170, data!M4170:'data'!Y4170)&gt;=0, IF(data!L4170&lt;0, FALSE, data!L4170&lt;=95),COUNTA(data!D4170:'data'!Y4170)=22), 1, 0)</f>
        <v>0</v>
      </c>
      <c r="AA4170">
        <f>IF(data!D4170=3, IF(COUNTIFS(data!A:A, data!A4170, data!G:G, "&lt;&gt;2")=0, 1, 0), 0)</f>
        <v>0</v>
      </c>
      <c r="AB4170">
        <f>IF(AND(data!G4170=2, COUNTIFS(data!A:A, data!A4170, data!G:G, 2) = data!D4170), 1, 0)</f>
        <v>0</v>
      </c>
      <c r="AC4170" t="str">
        <f>IF(AB4170=1, data!D4170, "0")</f>
        <v>0</v>
      </c>
    </row>
    <row r="4171" spans="1:29" x14ac:dyDescent="0.25">
      <c r="A4171" s="1">
        <v>430251</v>
      </c>
      <c r="B4171">
        <v>2</v>
      </c>
      <c r="C4171" s="1" t="s">
        <v>4192</v>
      </c>
      <c r="D4171">
        <v>2</v>
      </c>
      <c r="E4171">
        <v>4</v>
      </c>
      <c r="F4171">
        <v>25</v>
      </c>
      <c r="G4171">
        <v>2</v>
      </c>
      <c r="H4171">
        <v>73</v>
      </c>
      <c r="I4171">
        <v>2</v>
      </c>
      <c r="J4171">
        <v>1</v>
      </c>
      <c r="K4171">
        <v>7</v>
      </c>
      <c r="L4171">
        <v>11</v>
      </c>
      <c r="M4171">
        <v>4</v>
      </c>
      <c r="N4171">
        <v>3</v>
      </c>
      <c r="O4171">
        <v>5</v>
      </c>
      <c r="P4171">
        <v>1</v>
      </c>
      <c r="Q4171">
        <v>14.029</v>
      </c>
      <c r="R4171">
        <v>-1</v>
      </c>
      <c r="S4171">
        <v>-2</v>
      </c>
      <c r="T4171">
        <v>164</v>
      </c>
      <c r="U4171">
        <v>52.2</v>
      </c>
      <c r="V4171">
        <v>19.408000000000001</v>
      </c>
      <c r="W4171">
        <v>-1</v>
      </c>
      <c r="X4171">
        <v>-2</v>
      </c>
      <c r="Y4171">
        <v>-2</v>
      </c>
      <c r="Z4171">
        <f>IF(AND(MIN(data!D4171:'data'!K4171, data!M4171:'data'!Y4171)&gt;=0, IF(data!L4171&lt;0, FALSE, data!L4171&lt;=95),COUNTA(data!D4171:'data'!Y4171)=22), 1, 0)</f>
        <v>0</v>
      </c>
      <c r="AA4171">
        <f>IF(data!D4171=3, IF(COUNTIFS(data!A:A, data!A4171, data!G:G, "&lt;&gt;2")=0, 1, 0), 0)</f>
        <v>0</v>
      </c>
      <c r="AB4171">
        <f>IF(AND(data!G4171=2, COUNTIFS(data!A:A, data!A4171, data!G:G, 2) = data!D4171), 1, 0)</f>
        <v>0</v>
      </c>
      <c r="AC4171" t="str">
        <f>IF(AB4171=1, data!D4171, "0")</f>
        <v>0</v>
      </c>
    </row>
    <row r="4172" spans="1:29" x14ac:dyDescent="0.25">
      <c r="A4172" s="1">
        <v>430271</v>
      </c>
      <c r="B4172">
        <v>1</v>
      </c>
      <c r="C4172" s="1" t="s">
        <v>4193</v>
      </c>
      <c r="D4172">
        <v>4</v>
      </c>
      <c r="E4172">
        <v>4</v>
      </c>
      <c r="F4172">
        <v>25</v>
      </c>
      <c r="G4172">
        <v>1</v>
      </c>
      <c r="H4172">
        <v>46</v>
      </c>
      <c r="I4172">
        <v>2</v>
      </c>
      <c r="J4172">
        <v>1</v>
      </c>
      <c r="K4172">
        <v>3</v>
      </c>
      <c r="L4172">
        <v>18</v>
      </c>
      <c r="M4172">
        <v>1</v>
      </c>
      <c r="N4172">
        <v>1</v>
      </c>
      <c r="O4172">
        <v>5</v>
      </c>
      <c r="P4172">
        <v>1</v>
      </c>
      <c r="Q4172">
        <v>0.375</v>
      </c>
      <c r="R4172">
        <v>-1</v>
      </c>
      <c r="S4172">
        <v>0</v>
      </c>
      <c r="T4172">
        <v>173.1</v>
      </c>
      <c r="U4172">
        <v>87.4</v>
      </c>
      <c r="V4172">
        <v>29.169</v>
      </c>
      <c r="W4172">
        <v>0.92200000000000004</v>
      </c>
      <c r="X4172">
        <v>2</v>
      </c>
      <c r="Y4172">
        <v>1</v>
      </c>
      <c r="Z4172">
        <f>IF(AND(MIN(data!D4172:'data'!K4172, data!M4172:'data'!Y4172)&gt;=0, IF(data!L4172&lt;0, FALSE, data!L4172&lt;=95),COUNTA(data!D4172:'data'!Y4172)=22), 1, 0)</f>
        <v>0</v>
      </c>
      <c r="AA4172">
        <f>IF(data!D4172=3, IF(COUNTIFS(data!A:A, data!A4172, data!G:G, "&lt;&gt;2")=0, 1, 0), 0)</f>
        <v>0</v>
      </c>
      <c r="AB4172">
        <f>IF(AND(data!G4172=2, COUNTIFS(data!A:A, data!A4172, data!G:G, 2) = data!D4172), 1, 0)</f>
        <v>0</v>
      </c>
      <c r="AC4172" t="str">
        <f>IF(AB4172=1, data!D4172, "0")</f>
        <v>0</v>
      </c>
    </row>
    <row r="4173" spans="1:29" x14ac:dyDescent="0.25">
      <c r="A4173" s="1">
        <v>430271</v>
      </c>
      <c r="B4173">
        <v>2</v>
      </c>
      <c r="C4173" s="1" t="s">
        <v>4194</v>
      </c>
      <c r="D4173">
        <v>4</v>
      </c>
      <c r="E4173">
        <v>4</v>
      </c>
      <c r="F4173">
        <v>25</v>
      </c>
      <c r="G4173">
        <v>2</v>
      </c>
      <c r="H4173">
        <v>43</v>
      </c>
      <c r="I4173">
        <v>2</v>
      </c>
      <c r="J4173">
        <v>1</v>
      </c>
      <c r="K4173">
        <v>2</v>
      </c>
      <c r="L4173">
        <v>18</v>
      </c>
      <c r="M4173">
        <v>1</v>
      </c>
      <c r="N4173">
        <v>1</v>
      </c>
      <c r="O4173">
        <v>5</v>
      </c>
      <c r="P4173">
        <v>2</v>
      </c>
      <c r="Q4173">
        <v>0</v>
      </c>
      <c r="R4173">
        <v>-1</v>
      </c>
      <c r="S4173">
        <v>0</v>
      </c>
      <c r="T4173">
        <v>153</v>
      </c>
      <c r="U4173">
        <v>57</v>
      </c>
      <c r="V4173">
        <v>24.35</v>
      </c>
      <c r="W4173">
        <v>0.83799999999999997</v>
      </c>
      <c r="X4173">
        <v>1</v>
      </c>
      <c r="Y4173">
        <v>3</v>
      </c>
      <c r="Z4173">
        <f>IF(AND(MIN(data!D4173:'data'!K4173, data!M4173:'data'!Y4173)&gt;=0, IF(data!L4173&lt;0, FALSE, data!L4173&lt;=95),COUNTA(data!D4173:'data'!Y4173)=22), 1, 0)</f>
        <v>0</v>
      </c>
      <c r="AA4173">
        <f>IF(data!D4173=3, IF(COUNTIFS(data!A:A, data!A4173, data!G:G, "&lt;&gt;2")=0, 1, 0), 0)</f>
        <v>0</v>
      </c>
      <c r="AB4173">
        <f>IF(AND(data!G4173=2, COUNTIFS(data!A:A, data!A4173, data!G:G, 2) = data!D4173), 1, 0)</f>
        <v>0</v>
      </c>
      <c r="AC4173" t="str">
        <f>IF(AB4173=1, data!D4173, "0")</f>
        <v>0</v>
      </c>
    </row>
    <row r="4174" spans="1:29" x14ac:dyDescent="0.25">
      <c r="A4174" s="1">
        <v>430271</v>
      </c>
      <c r="B4174">
        <v>3</v>
      </c>
      <c r="C4174" s="1" t="s">
        <v>4195</v>
      </c>
      <c r="D4174">
        <v>4</v>
      </c>
      <c r="E4174">
        <v>4</v>
      </c>
      <c r="F4174">
        <v>25</v>
      </c>
      <c r="G4174">
        <v>1</v>
      </c>
      <c r="H4174">
        <v>19</v>
      </c>
      <c r="I4174">
        <v>1</v>
      </c>
      <c r="J4174">
        <v>1</v>
      </c>
      <c r="K4174">
        <v>4</v>
      </c>
      <c r="L4174">
        <v>18</v>
      </c>
      <c r="M4174">
        <v>2</v>
      </c>
      <c r="N4174">
        <v>4</v>
      </c>
      <c r="O4174">
        <v>1</v>
      </c>
      <c r="P4174">
        <v>1</v>
      </c>
      <c r="Q4174">
        <v>89.75</v>
      </c>
      <c r="R4174">
        <v>4</v>
      </c>
      <c r="S4174">
        <v>1</v>
      </c>
      <c r="T4174">
        <v>177.3</v>
      </c>
      <c r="U4174">
        <v>82.6</v>
      </c>
      <c r="V4174">
        <v>26.276</v>
      </c>
      <c r="W4174">
        <v>-1</v>
      </c>
      <c r="X4174">
        <v>1</v>
      </c>
      <c r="Y4174">
        <v>3</v>
      </c>
      <c r="Z4174">
        <f>IF(AND(MIN(data!D4174:'data'!K4174, data!M4174:'data'!Y4174)&gt;=0, IF(data!L4174&lt;0, FALSE, data!L4174&lt;=95),COUNTA(data!D4174:'data'!Y4174)=22), 1, 0)</f>
        <v>0</v>
      </c>
      <c r="AA4174">
        <f>IF(data!D4174=3, IF(COUNTIFS(data!A:A, data!A4174, data!G:G, "&lt;&gt;2")=0, 1, 0), 0)</f>
        <v>0</v>
      </c>
      <c r="AB4174">
        <f>IF(AND(data!G4174=2, COUNTIFS(data!A:A, data!A4174, data!G:G, 2) = data!D4174), 1, 0)</f>
        <v>0</v>
      </c>
      <c r="AC4174" t="str">
        <f>IF(AB4174=1, data!D4174, "0")</f>
        <v>0</v>
      </c>
    </row>
    <row r="4175" spans="1:29" x14ac:dyDescent="0.25">
      <c r="A4175" s="1">
        <v>430271</v>
      </c>
      <c r="B4175">
        <v>4</v>
      </c>
      <c r="C4175" s="1" t="s">
        <v>4196</v>
      </c>
      <c r="D4175">
        <v>4</v>
      </c>
      <c r="E4175">
        <v>4</v>
      </c>
      <c r="F4175">
        <v>25</v>
      </c>
      <c r="G4175">
        <v>1</v>
      </c>
      <c r="H4175">
        <v>16</v>
      </c>
      <c r="I4175">
        <v>1</v>
      </c>
      <c r="J4175">
        <v>1</v>
      </c>
      <c r="K4175">
        <v>7</v>
      </c>
      <c r="L4175">
        <v>18</v>
      </c>
      <c r="M4175">
        <v>2</v>
      </c>
      <c r="N4175">
        <v>4</v>
      </c>
      <c r="O4175">
        <v>3</v>
      </c>
      <c r="P4175">
        <v>1</v>
      </c>
      <c r="Q4175">
        <v>13.044</v>
      </c>
      <c r="R4175">
        <v>4</v>
      </c>
      <c r="S4175">
        <v>1</v>
      </c>
      <c r="T4175">
        <v>167</v>
      </c>
      <c r="U4175">
        <v>62.1</v>
      </c>
      <c r="V4175">
        <v>22.266999999999999</v>
      </c>
      <c r="W4175">
        <v>0.83</v>
      </c>
      <c r="X4175">
        <v>1</v>
      </c>
      <c r="Y4175">
        <v>1</v>
      </c>
      <c r="Z4175">
        <f>IF(AND(MIN(data!D4175:'data'!K4175, data!M4175:'data'!Y4175)&gt;=0, IF(data!L4175&lt;0, FALSE, data!L4175&lt;=95),COUNTA(data!D4175:'data'!Y4175)=22), 1, 0)</f>
        <v>1</v>
      </c>
      <c r="AA4175">
        <f>IF(data!D4175=3, IF(COUNTIFS(data!A:A, data!A4175, data!G:G, "&lt;&gt;2")=0, 1, 0), 0)</f>
        <v>0</v>
      </c>
      <c r="AB4175">
        <f>IF(AND(data!G4175=2, COUNTIFS(data!A:A, data!A4175, data!G:G, 2) = data!D4175), 1, 0)</f>
        <v>0</v>
      </c>
      <c r="AC4175" t="str">
        <f>IF(AB4175=1, data!D4175, "0")</f>
        <v>0</v>
      </c>
    </row>
    <row r="4176" spans="1:29" x14ac:dyDescent="0.25">
      <c r="A4176" s="1">
        <v>430341</v>
      </c>
      <c r="B4176">
        <v>1</v>
      </c>
      <c r="C4176" s="1" t="s">
        <v>4197</v>
      </c>
      <c r="D4176">
        <v>4</v>
      </c>
      <c r="E4176">
        <v>4</v>
      </c>
      <c r="F4176">
        <v>25</v>
      </c>
      <c r="G4176">
        <v>1</v>
      </c>
      <c r="H4176">
        <v>33</v>
      </c>
      <c r="I4176">
        <v>2</v>
      </c>
      <c r="J4176">
        <v>1</v>
      </c>
      <c r="K4176">
        <v>2</v>
      </c>
      <c r="L4176">
        <v>26</v>
      </c>
      <c r="M4176">
        <v>2</v>
      </c>
      <c r="N4176">
        <v>1</v>
      </c>
      <c r="O4176">
        <v>5</v>
      </c>
      <c r="P4176">
        <v>2</v>
      </c>
      <c r="Q4176">
        <v>0</v>
      </c>
      <c r="R4176">
        <v>-1</v>
      </c>
      <c r="S4176">
        <v>0</v>
      </c>
      <c r="T4176">
        <v>176.6</v>
      </c>
      <c r="U4176">
        <v>95</v>
      </c>
      <c r="V4176">
        <v>30.460999999999999</v>
      </c>
      <c r="W4176">
        <v>0.97099999999999997</v>
      </c>
      <c r="X4176">
        <v>2</v>
      </c>
      <c r="Y4176">
        <v>1</v>
      </c>
      <c r="Z4176">
        <f>IF(AND(MIN(data!D4176:'data'!K4176, data!M4176:'data'!Y4176)&gt;=0, IF(data!L4176&lt;0, FALSE, data!L4176&lt;=95),COUNTA(data!D4176:'data'!Y4176)=22), 1, 0)</f>
        <v>0</v>
      </c>
      <c r="AA4176">
        <f>IF(data!D4176=3, IF(COUNTIFS(data!A:A, data!A4176, data!G:G, "&lt;&gt;2")=0, 1, 0), 0)</f>
        <v>0</v>
      </c>
      <c r="AB4176">
        <f>IF(AND(data!G4176=2, COUNTIFS(data!A:A, data!A4176, data!G:G, 2) = data!D4176), 1, 0)</f>
        <v>0</v>
      </c>
      <c r="AC4176" t="str">
        <f>IF(AB4176=1, data!D4176, "0")</f>
        <v>0</v>
      </c>
    </row>
    <row r="4177" spans="1:29" x14ac:dyDescent="0.25">
      <c r="A4177" s="1">
        <v>430341</v>
      </c>
      <c r="B4177">
        <v>2</v>
      </c>
      <c r="C4177" s="1" t="s">
        <v>4198</v>
      </c>
      <c r="D4177">
        <v>4</v>
      </c>
      <c r="E4177">
        <v>4</v>
      </c>
      <c r="F4177">
        <v>25</v>
      </c>
      <c r="G4177">
        <v>2</v>
      </c>
      <c r="H4177">
        <v>32</v>
      </c>
      <c r="I4177">
        <v>2</v>
      </c>
      <c r="J4177">
        <v>1</v>
      </c>
      <c r="K4177">
        <v>5</v>
      </c>
      <c r="L4177">
        <v>26</v>
      </c>
      <c r="M4177">
        <v>2</v>
      </c>
      <c r="N4177">
        <v>1</v>
      </c>
      <c r="O4177">
        <v>5</v>
      </c>
      <c r="P4177">
        <v>2</v>
      </c>
      <c r="Q4177">
        <v>0</v>
      </c>
      <c r="R4177">
        <v>-1</v>
      </c>
      <c r="S4177">
        <v>0</v>
      </c>
      <c r="T4177">
        <v>160.9</v>
      </c>
      <c r="U4177">
        <v>84.2</v>
      </c>
      <c r="V4177">
        <v>32.524000000000001</v>
      </c>
      <c r="W4177">
        <v>0.73099999999999998</v>
      </c>
      <c r="X4177">
        <v>2</v>
      </c>
      <c r="Y4177">
        <v>1</v>
      </c>
      <c r="Z4177">
        <f>IF(AND(MIN(data!D4177:'data'!K4177, data!M4177:'data'!Y4177)&gt;=0, IF(data!L4177&lt;0, FALSE, data!L4177&lt;=95),COUNTA(data!D4177:'data'!Y4177)=22), 1, 0)</f>
        <v>0</v>
      </c>
      <c r="AA4177">
        <f>IF(data!D4177=3, IF(COUNTIFS(data!A:A, data!A4177, data!G:G, "&lt;&gt;2")=0, 1, 0), 0)</f>
        <v>0</v>
      </c>
      <c r="AB4177">
        <f>IF(AND(data!G4177=2, COUNTIFS(data!A:A, data!A4177, data!G:G, 2) = data!D4177), 1, 0)</f>
        <v>0</v>
      </c>
      <c r="AC4177" t="str">
        <f>IF(AB4177=1, data!D4177, "0")</f>
        <v>0</v>
      </c>
    </row>
    <row r="4178" spans="1:29" x14ac:dyDescent="0.25">
      <c r="A4178" s="1">
        <v>430341</v>
      </c>
      <c r="B4178">
        <v>3</v>
      </c>
      <c r="C4178" s="1" t="s">
        <v>4199</v>
      </c>
      <c r="D4178">
        <v>4</v>
      </c>
      <c r="E4178">
        <v>4</v>
      </c>
      <c r="F4178">
        <v>25</v>
      </c>
      <c r="G4178">
        <v>1</v>
      </c>
      <c r="H4178">
        <v>7</v>
      </c>
      <c r="I4178">
        <v>-1</v>
      </c>
      <c r="J4178">
        <v>1</v>
      </c>
      <c r="K4178">
        <v>-1</v>
      </c>
      <c r="L4178">
        <v>26</v>
      </c>
      <c r="M4178">
        <v>1</v>
      </c>
      <c r="N4178">
        <v>-1</v>
      </c>
      <c r="O4178">
        <v>-1</v>
      </c>
      <c r="P4178">
        <v>-1</v>
      </c>
      <c r="Q4178">
        <v>-1</v>
      </c>
      <c r="R4178">
        <v>-1</v>
      </c>
      <c r="S4178">
        <v>-2</v>
      </c>
      <c r="T4178">
        <v>121</v>
      </c>
      <c r="U4178">
        <v>22.6</v>
      </c>
      <c r="V4178">
        <v>15.436</v>
      </c>
      <c r="W4178">
        <v>-1</v>
      </c>
      <c r="X4178">
        <v>-2</v>
      </c>
      <c r="Y4178">
        <v>-2</v>
      </c>
      <c r="Z4178">
        <f>IF(AND(MIN(data!D4178:'data'!K4178, data!M4178:'data'!Y4178)&gt;=0, IF(data!L4178&lt;0, FALSE, data!L4178&lt;=95),COUNTA(data!D4178:'data'!Y4178)=22), 1, 0)</f>
        <v>0</v>
      </c>
      <c r="AA4178">
        <f>IF(data!D4178=3, IF(COUNTIFS(data!A:A, data!A4178, data!G:G, "&lt;&gt;2")=0, 1, 0), 0)</f>
        <v>0</v>
      </c>
      <c r="AB4178">
        <f>IF(AND(data!G4178=2, COUNTIFS(data!A:A, data!A4178, data!G:G, 2) = data!D4178), 1, 0)</f>
        <v>0</v>
      </c>
      <c r="AC4178" t="str">
        <f>IF(AB4178=1, data!D4178, "0")</f>
        <v>0</v>
      </c>
    </row>
    <row r="4179" spans="1:29" x14ac:dyDescent="0.25">
      <c r="A4179" s="1">
        <v>430341</v>
      </c>
      <c r="B4179">
        <v>4</v>
      </c>
      <c r="C4179" s="1" t="s">
        <v>4200</v>
      </c>
      <c r="D4179">
        <v>4</v>
      </c>
      <c r="E4179">
        <v>4</v>
      </c>
      <c r="F4179">
        <v>25</v>
      </c>
      <c r="G4179">
        <v>2</v>
      </c>
      <c r="H4179">
        <v>5</v>
      </c>
      <c r="I4179">
        <v>-1</v>
      </c>
      <c r="J4179">
        <v>1</v>
      </c>
      <c r="K4179">
        <v>-1</v>
      </c>
      <c r="L4179">
        <v>26</v>
      </c>
      <c r="M4179">
        <v>2</v>
      </c>
      <c r="N4179">
        <v>-1</v>
      </c>
      <c r="O4179">
        <v>-1</v>
      </c>
      <c r="P4179">
        <v>-1</v>
      </c>
      <c r="Q4179">
        <v>-1</v>
      </c>
      <c r="R4179">
        <v>-1</v>
      </c>
      <c r="S4179">
        <v>-2</v>
      </c>
      <c r="T4179">
        <v>100.5</v>
      </c>
      <c r="U4179">
        <v>17.100000000000001</v>
      </c>
      <c r="V4179">
        <v>16.93</v>
      </c>
      <c r="W4179">
        <v>-1</v>
      </c>
      <c r="X4179">
        <v>-2</v>
      </c>
      <c r="Y4179">
        <v>-2</v>
      </c>
      <c r="Z4179">
        <f>IF(AND(MIN(data!D4179:'data'!K4179, data!M4179:'data'!Y4179)&gt;=0, IF(data!L4179&lt;0, FALSE, data!L4179&lt;=95),COUNTA(data!D4179:'data'!Y4179)=22), 1, 0)</f>
        <v>0</v>
      </c>
      <c r="AA4179">
        <f>IF(data!D4179=3, IF(COUNTIFS(data!A:A, data!A4179, data!G:G, "&lt;&gt;2")=0, 1, 0), 0)</f>
        <v>0</v>
      </c>
      <c r="AB4179">
        <f>IF(AND(data!G4179=2, COUNTIFS(data!A:A, data!A4179, data!G:G, 2) = data!D4179), 1, 0)</f>
        <v>0</v>
      </c>
      <c r="AC4179" t="str">
        <f>IF(AB4179=1, data!D4179, "0")</f>
        <v>0</v>
      </c>
    </row>
    <row r="4180" spans="1:29" x14ac:dyDescent="0.25">
      <c r="A4180" s="1">
        <v>430351</v>
      </c>
      <c r="B4180">
        <v>1</v>
      </c>
      <c r="C4180" s="1" t="s">
        <v>4201</v>
      </c>
      <c r="D4180">
        <v>2</v>
      </c>
      <c r="E4180">
        <v>4</v>
      </c>
      <c r="F4180">
        <v>25</v>
      </c>
      <c r="G4180">
        <v>1</v>
      </c>
      <c r="H4180">
        <v>81</v>
      </c>
      <c r="I4180">
        <v>2</v>
      </c>
      <c r="J4180">
        <v>1</v>
      </c>
      <c r="K4180">
        <v>2</v>
      </c>
      <c r="L4180">
        <v>8</v>
      </c>
      <c r="M4180">
        <v>3</v>
      </c>
      <c r="N4180">
        <v>1</v>
      </c>
      <c r="O4180">
        <v>5</v>
      </c>
      <c r="P4180">
        <v>1</v>
      </c>
      <c r="Q4180">
        <v>9.0579999999999998</v>
      </c>
      <c r="R4180">
        <v>-1</v>
      </c>
      <c r="S4180">
        <v>0</v>
      </c>
      <c r="T4180">
        <v>166.5</v>
      </c>
      <c r="U4180">
        <v>66.900000000000006</v>
      </c>
      <c r="V4180">
        <v>24.132000000000001</v>
      </c>
      <c r="W4180">
        <v>0.999</v>
      </c>
      <c r="X4180">
        <v>1</v>
      </c>
      <c r="Y4180">
        <v>3</v>
      </c>
      <c r="Z4180">
        <f>IF(AND(MIN(data!D4180:'data'!K4180, data!M4180:'data'!Y4180)&gt;=0, IF(data!L4180&lt;0, FALSE, data!L4180&lt;=95),COUNTA(data!D4180:'data'!Y4180)=22), 1, 0)</f>
        <v>0</v>
      </c>
      <c r="AA4180">
        <f>IF(data!D4180=3, IF(COUNTIFS(data!A:A, data!A4180, data!G:G, "&lt;&gt;2")=0, 1, 0), 0)</f>
        <v>0</v>
      </c>
      <c r="AB4180">
        <f>IF(AND(data!G4180=2, COUNTIFS(data!A:A, data!A4180, data!G:G, 2) = data!D4180), 1, 0)</f>
        <v>0</v>
      </c>
      <c r="AC4180" t="str">
        <f>IF(AB4180=1, data!D4180, "0")</f>
        <v>0</v>
      </c>
    </row>
    <row r="4181" spans="1:29" x14ac:dyDescent="0.25">
      <c r="A4181" s="1">
        <v>430351</v>
      </c>
      <c r="B4181">
        <v>2</v>
      </c>
      <c r="C4181" s="1" t="s">
        <v>4202</v>
      </c>
      <c r="D4181">
        <v>2</v>
      </c>
      <c r="E4181">
        <v>4</v>
      </c>
      <c r="F4181">
        <v>25</v>
      </c>
      <c r="G4181">
        <v>2</v>
      </c>
      <c r="H4181">
        <v>75</v>
      </c>
      <c r="I4181">
        <v>2</v>
      </c>
      <c r="J4181">
        <v>1</v>
      </c>
      <c r="K4181">
        <v>7</v>
      </c>
      <c r="L4181">
        <v>8</v>
      </c>
      <c r="M4181">
        <v>1</v>
      </c>
      <c r="N4181">
        <v>1</v>
      </c>
      <c r="O4181">
        <v>5</v>
      </c>
      <c r="P4181">
        <v>1</v>
      </c>
      <c r="Q4181">
        <v>3.2589999999999999</v>
      </c>
      <c r="R4181">
        <v>-1</v>
      </c>
      <c r="S4181">
        <v>0</v>
      </c>
      <c r="T4181">
        <v>155</v>
      </c>
      <c r="U4181">
        <v>51.3</v>
      </c>
      <c r="V4181">
        <v>21.353000000000002</v>
      </c>
      <c r="W4181">
        <v>0.76500000000000001</v>
      </c>
      <c r="X4181">
        <v>1</v>
      </c>
      <c r="Y4181">
        <v>3</v>
      </c>
      <c r="Z4181">
        <f>IF(AND(MIN(data!D4181:'data'!K4181, data!M4181:'data'!Y4181)&gt;=0, IF(data!L4181&lt;0, FALSE, data!L4181&lt;=95),COUNTA(data!D4181:'data'!Y4181)=22), 1, 0)</f>
        <v>0</v>
      </c>
      <c r="AA4181">
        <f>IF(data!D4181=3, IF(COUNTIFS(data!A:A, data!A4181, data!G:G, "&lt;&gt;2")=0, 1, 0), 0)</f>
        <v>0</v>
      </c>
      <c r="AB4181">
        <f>IF(AND(data!G4181=2, COUNTIFS(data!A:A, data!A4181, data!G:G, 2) = data!D4181), 1, 0)</f>
        <v>0</v>
      </c>
      <c r="AC4181" t="str">
        <f>IF(AB4181=1, data!D4181, "0")</f>
        <v>0</v>
      </c>
    </row>
    <row r="4182" spans="1:29" x14ac:dyDescent="0.25">
      <c r="A4182" s="1">
        <v>430371</v>
      </c>
      <c r="B4182">
        <v>1</v>
      </c>
      <c r="C4182" s="1" t="s">
        <v>4203</v>
      </c>
      <c r="D4182">
        <v>2</v>
      </c>
      <c r="E4182">
        <v>4</v>
      </c>
      <c r="F4182">
        <v>25</v>
      </c>
      <c r="G4182">
        <v>1</v>
      </c>
      <c r="H4182">
        <v>80</v>
      </c>
      <c r="I4182">
        <v>2</v>
      </c>
      <c r="J4182">
        <v>1</v>
      </c>
      <c r="K4182">
        <v>7</v>
      </c>
      <c r="L4182">
        <v>9</v>
      </c>
      <c r="M4182">
        <v>1</v>
      </c>
      <c r="N4182">
        <v>1</v>
      </c>
      <c r="O4182">
        <v>5</v>
      </c>
      <c r="P4182">
        <v>1</v>
      </c>
      <c r="Q4182">
        <v>0.433</v>
      </c>
      <c r="R4182">
        <v>-1</v>
      </c>
      <c r="S4182">
        <v>0</v>
      </c>
      <c r="T4182">
        <v>164.1</v>
      </c>
      <c r="U4182">
        <v>71.8</v>
      </c>
      <c r="V4182">
        <v>26.663</v>
      </c>
      <c r="W4182">
        <v>0.95499999999999996</v>
      </c>
      <c r="X4182">
        <v>1</v>
      </c>
      <c r="Y4182">
        <v>3</v>
      </c>
      <c r="Z4182">
        <f>IF(AND(MIN(data!D4182:'data'!K4182, data!M4182:'data'!Y4182)&gt;=0, IF(data!L4182&lt;0, FALSE, data!L4182&lt;=95),COUNTA(data!D4182:'data'!Y4182)=22), 1, 0)</f>
        <v>0</v>
      </c>
      <c r="AA4182">
        <f>IF(data!D4182=3, IF(COUNTIFS(data!A:A, data!A4182, data!G:G, "&lt;&gt;2")=0, 1, 0), 0)</f>
        <v>0</v>
      </c>
      <c r="AB4182">
        <f>IF(AND(data!G4182=2, COUNTIFS(data!A:A, data!A4182, data!G:G, 2) = data!D4182), 1, 0)</f>
        <v>0</v>
      </c>
      <c r="AC4182" t="str">
        <f>IF(AB4182=1, data!D4182, "0")</f>
        <v>0</v>
      </c>
    </row>
    <row r="4183" spans="1:29" x14ac:dyDescent="0.25">
      <c r="A4183" s="1">
        <v>430371</v>
      </c>
      <c r="B4183">
        <v>2</v>
      </c>
      <c r="C4183" s="1" t="s">
        <v>4204</v>
      </c>
      <c r="D4183">
        <v>2</v>
      </c>
      <c r="E4183">
        <v>4</v>
      </c>
      <c r="F4183">
        <v>25</v>
      </c>
      <c r="G4183">
        <v>2</v>
      </c>
      <c r="H4183">
        <v>82</v>
      </c>
      <c r="I4183">
        <v>2</v>
      </c>
      <c r="J4183">
        <v>1</v>
      </c>
      <c r="K4183">
        <v>7</v>
      </c>
      <c r="L4183">
        <v>9</v>
      </c>
      <c r="M4183">
        <v>3</v>
      </c>
      <c r="N4183">
        <v>1</v>
      </c>
      <c r="O4183">
        <v>5</v>
      </c>
      <c r="P4183">
        <v>1</v>
      </c>
      <c r="Q4183">
        <v>3.5579999999999998</v>
      </c>
      <c r="R4183">
        <v>-1</v>
      </c>
      <c r="S4183">
        <v>1</v>
      </c>
      <c r="T4183">
        <v>-1</v>
      </c>
      <c r="U4183">
        <v>-1</v>
      </c>
      <c r="V4183">
        <v>-1</v>
      </c>
      <c r="W4183">
        <v>0.752</v>
      </c>
      <c r="X4183">
        <v>1</v>
      </c>
      <c r="Y4183">
        <v>3</v>
      </c>
      <c r="Z4183">
        <f>IF(AND(MIN(data!D4183:'data'!K4183, data!M4183:'data'!Y4183)&gt;=0, IF(data!L4183&lt;0, FALSE, data!L4183&lt;=95),COUNTA(data!D4183:'data'!Y4183)=22), 1, 0)</f>
        <v>0</v>
      </c>
      <c r="AA4183">
        <f>IF(data!D4183=3, IF(COUNTIFS(data!A:A, data!A4183, data!G:G, "&lt;&gt;2")=0, 1, 0), 0)</f>
        <v>0</v>
      </c>
      <c r="AB4183">
        <f>IF(AND(data!G4183=2, COUNTIFS(data!A:A, data!A4183, data!G:G, 2) = data!D4183), 1, 0)</f>
        <v>0</v>
      </c>
      <c r="AC4183" t="str">
        <f>IF(AB4183=1, data!D4183, "0")</f>
        <v>0</v>
      </c>
    </row>
    <row r="4184" spans="1:29" x14ac:dyDescent="0.25">
      <c r="A4184" s="1">
        <v>431151</v>
      </c>
      <c r="B4184">
        <v>1</v>
      </c>
      <c r="C4184" s="1" t="s">
        <v>4205</v>
      </c>
      <c r="D4184">
        <v>1</v>
      </c>
      <c r="E4184">
        <v>5</v>
      </c>
      <c r="F4184">
        <v>26</v>
      </c>
      <c r="G4184">
        <v>2</v>
      </c>
      <c r="H4184">
        <v>32</v>
      </c>
      <c r="I4184">
        <v>2</v>
      </c>
      <c r="J4184">
        <v>1</v>
      </c>
      <c r="K4184">
        <v>4</v>
      </c>
      <c r="L4184">
        <v>15</v>
      </c>
      <c r="M4184">
        <v>1</v>
      </c>
      <c r="N4184">
        <v>3</v>
      </c>
      <c r="O4184">
        <v>5</v>
      </c>
      <c r="P4184">
        <v>1</v>
      </c>
      <c r="Q4184">
        <v>1.6990000000000001</v>
      </c>
      <c r="R4184">
        <v>-1</v>
      </c>
      <c r="S4184">
        <v>0</v>
      </c>
      <c r="T4184">
        <v>166.2</v>
      </c>
      <c r="U4184">
        <v>-1</v>
      </c>
      <c r="V4184">
        <v>-1</v>
      </c>
      <c r="W4184">
        <v>-1</v>
      </c>
      <c r="X4184">
        <v>2</v>
      </c>
      <c r="Y4184">
        <v>1</v>
      </c>
      <c r="Z4184">
        <f>IF(AND(MIN(data!D4184:'data'!K4184, data!M4184:'data'!Y4184)&gt;=0, IF(data!L4184&lt;0, FALSE, data!L4184&lt;=95),COUNTA(data!D4184:'data'!Y4184)=22), 1, 0)</f>
        <v>0</v>
      </c>
      <c r="AA4184">
        <f>IF(data!D4184=3, IF(COUNTIFS(data!A:A, data!A4184, data!G:G, "&lt;&gt;2")=0, 1, 0), 0)</f>
        <v>0</v>
      </c>
      <c r="AB4184">
        <f>IF(AND(data!G4184=2, COUNTIFS(data!A:A, data!A4184, data!G:G, 2) = data!D4184), 1, 0)</f>
        <v>1</v>
      </c>
      <c r="AC4184">
        <f>IF(AB4184=1, data!D4184, "0")</f>
        <v>1</v>
      </c>
    </row>
    <row r="4185" spans="1:29" x14ac:dyDescent="0.25">
      <c r="A4185" s="1">
        <v>431201</v>
      </c>
      <c r="B4185">
        <v>1</v>
      </c>
      <c r="C4185" s="1" t="s">
        <v>4206</v>
      </c>
      <c r="D4185">
        <v>3</v>
      </c>
      <c r="E4185">
        <v>5</v>
      </c>
      <c r="F4185">
        <v>26</v>
      </c>
      <c r="G4185">
        <v>2</v>
      </c>
      <c r="H4185">
        <v>28</v>
      </c>
      <c r="I4185">
        <v>6</v>
      </c>
      <c r="J4185">
        <v>1</v>
      </c>
      <c r="K4185">
        <v>5</v>
      </c>
      <c r="L4185">
        <v>27</v>
      </c>
      <c r="M4185">
        <v>2</v>
      </c>
      <c r="N4185">
        <v>1</v>
      </c>
      <c r="O4185">
        <v>5</v>
      </c>
      <c r="P4185">
        <v>1</v>
      </c>
      <c r="Q4185">
        <v>5.65</v>
      </c>
      <c r="R4185">
        <v>-1</v>
      </c>
      <c r="S4185">
        <v>0</v>
      </c>
      <c r="T4185">
        <v>161.30000000000001</v>
      </c>
      <c r="U4185">
        <v>65.3</v>
      </c>
      <c r="V4185">
        <v>25.097999999999999</v>
      </c>
      <c r="W4185">
        <v>0.83799999999999997</v>
      </c>
      <c r="X4185">
        <v>1</v>
      </c>
      <c r="Y4185">
        <v>1</v>
      </c>
      <c r="Z4185">
        <f>IF(AND(MIN(data!D4185:'data'!K4185, data!M4185:'data'!Y4185)&gt;=0, IF(data!L4185&lt;0, FALSE, data!L4185&lt;=95),COUNTA(data!D4185:'data'!Y4185)=22), 1, 0)</f>
        <v>0</v>
      </c>
      <c r="AA4185">
        <f>IF(data!D4185=3, IF(COUNTIFS(data!A:A, data!A4185, data!G:G, "&lt;&gt;2")=0, 1, 0), 0)</f>
        <v>0</v>
      </c>
      <c r="AB4185">
        <f>IF(AND(data!G4185=2, COUNTIFS(data!A:A, data!A4185, data!G:G, 2) = data!D4185), 1, 0)</f>
        <v>0</v>
      </c>
      <c r="AC4185" t="str">
        <f>IF(AB4185=1, data!D4185, "0")</f>
        <v>0</v>
      </c>
    </row>
    <row r="4186" spans="1:29" x14ac:dyDescent="0.25">
      <c r="A4186" s="1">
        <v>431201</v>
      </c>
      <c r="B4186">
        <v>2</v>
      </c>
      <c r="C4186" s="1" t="s">
        <v>4207</v>
      </c>
      <c r="D4186">
        <v>3</v>
      </c>
      <c r="E4186">
        <v>5</v>
      </c>
      <c r="F4186">
        <v>26</v>
      </c>
      <c r="G4186">
        <v>1</v>
      </c>
      <c r="H4186">
        <v>38</v>
      </c>
      <c r="I4186">
        <v>6</v>
      </c>
      <c r="J4186">
        <v>1</v>
      </c>
      <c r="K4186">
        <v>4</v>
      </c>
      <c r="L4186">
        <v>27</v>
      </c>
      <c r="M4186">
        <v>3</v>
      </c>
      <c r="N4186">
        <v>3</v>
      </c>
      <c r="O4186">
        <v>5</v>
      </c>
      <c r="P4186">
        <v>1</v>
      </c>
      <c r="Q4186">
        <v>8.19</v>
      </c>
      <c r="R4186">
        <v>-1</v>
      </c>
      <c r="S4186">
        <v>1</v>
      </c>
      <c r="T4186">
        <v>170</v>
      </c>
      <c r="U4186">
        <v>88.3</v>
      </c>
      <c r="V4186">
        <v>30.553999999999998</v>
      </c>
      <c r="W4186">
        <v>0.86099999999999999</v>
      </c>
      <c r="X4186">
        <v>2</v>
      </c>
      <c r="Y4186">
        <v>1</v>
      </c>
      <c r="Z4186">
        <f>IF(AND(MIN(data!D4186:'data'!K4186, data!M4186:'data'!Y4186)&gt;=0, IF(data!L4186&lt;0, FALSE, data!L4186&lt;=95),COUNTA(data!D4186:'data'!Y4186)=22), 1, 0)</f>
        <v>0</v>
      </c>
      <c r="AA4186">
        <f>IF(data!D4186=3, IF(COUNTIFS(data!A:A, data!A4186, data!G:G, "&lt;&gt;2")=0, 1, 0), 0)</f>
        <v>0</v>
      </c>
      <c r="AB4186">
        <f>IF(AND(data!G4186=2, COUNTIFS(data!A:A, data!A4186, data!G:G, 2) = data!D4186), 1, 0)</f>
        <v>0</v>
      </c>
      <c r="AC4186" t="str">
        <f>IF(AB4186=1, data!D4186, "0")</f>
        <v>0</v>
      </c>
    </row>
    <row r="4187" spans="1:29" x14ac:dyDescent="0.25">
      <c r="A4187" s="1">
        <v>431201</v>
      </c>
      <c r="B4187">
        <v>3</v>
      </c>
      <c r="C4187" s="1" t="s">
        <v>4208</v>
      </c>
      <c r="D4187">
        <v>3</v>
      </c>
      <c r="E4187">
        <v>5</v>
      </c>
      <c r="F4187">
        <v>26</v>
      </c>
      <c r="G4187">
        <v>2</v>
      </c>
      <c r="H4187">
        <v>7</v>
      </c>
      <c r="I4187">
        <v>-1</v>
      </c>
      <c r="J4187">
        <v>1</v>
      </c>
      <c r="K4187">
        <v>-1</v>
      </c>
      <c r="L4187">
        <v>27</v>
      </c>
      <c r="M4187">
        <v>2</v>
      </c>
      <c r="N4187">
        <v>-1</v>
      </c>
      <c r="O4187">
        <v>-1</v>
      </c>
      <c r="P4187">
        <v>-1</v>
      </c>
      <c r="Q4187">
        <v>-1</v>
      </c>
      <c r="R4187">
        <v>-1</v>
      </c>
      <c r="S4187">
        <v>-2</v>
      </c>
      <c r="T4187">
        <v>128</v>
      </c>
      <c r="U4187">
        <v>32.1</v>
      </c>
      <c r="V4187">
        <v>19.591999999999999</v>
      </c>
      <c r="W4187">
        <v>-1</v>
      </c>
      <c r="X4187">
        <v>-2</v>
      </c>
      <c r="Y4187">
        <v>-2</v>
      </c>
      <c r="Z4187">
        <f>IF(AND(MIN(data!D4187:'data'!K4187, data!M4187:'data'!Y4187)&gt;=0, IF(data!L4187&lt;0, FALSE, data!L4187&lt;=95),COUNTA(data!D4187:'data'!Y4187)=22), 1, 0)</f>
        <v>0</v>
      </c>
      <c r="AA4187">
        <f>IF(data!D4187=3, IF(COUNTIFS(data!A:A, data!A4187, data!G:G, "&lt;&gt;2")=0, 1, 0), 0)</f>
        <v>0</v>
      </c>
      <c r="AB4187">
        <f>IF(AND(data!G4187=2, COUNTIFS(data!A:A, data!A4187, data!G:G, 2) = data!D4187), 1, 0)</f>
        <v>0</v>
      </c>
      <c r="AC4187" t="str">
        <f>IF(AB4187=1, data!D4187, "0")</f>
        <v>0</v>
      </c>
    </row>
    <row r="4188" spans="1:29" x14ac:dyDescent="0.25">
      <c r="A4188" s="1">
        <v>431251</v>
      </c>
      <c r="B4188">
        <v>1</v>
      </c>
      <c r="C4188" s="1" t="s">
        <v>4209</v>
      </c>
      <c r="D4188">
        <v>1</v>
      </c>
      <c r="E4188">
        <v>5</v>
      </c>
      <c r="F4188">
        <v>26</v>
      </c>
      <c r="G4188">
        <v>1</v>
      </c>
      <c r="H4188">
        <v>91</v>
      </c>
      <c r="I4188">
        <v>5</v>
      </c>
      <c r="J4188">
        <v>1</v>
      </c>
      <c r="K4188">
        <v>7</v>
      </c>
      <c r="L4188">
        <v>6</v>
      </c>
      <c r="M4188">
        <v>2</v>
      </c>
      <c r="N4188">
        <v>1</v>
      </c>
      <c r="O4188">
        <v>5</v>
      </c>
      <c r="P4188">
        <v>2</v>
      </c>
      <c r="Q4188">
        <v>2.9000000000000001E-2</v>
      </c>
      <c r="R4188">
        <v>-1</v>
      </c>
      <c r="S4188">
        <v>1</v>
      </c>
      <c r="T4188">
        <v>-1</v>
      </c>
      <c r="U4188">
        <v>-1</v>
      </c>
      <c r="V4188">
        <v>-1</v>
      </c>
      <c r="W4188">
        <v>0.875</v>
      </c>
      <c r="X4188">
        <v>1</v>
      </c>
      <c r="Y4188">
        <v>3</v>
      </c>
      <c r="Z4188">
        <f>IF(AND(MIN(data!D4188:'data'!K4188, data!M4188:'data'!Y4188)&gt;=0, IF(data!L4188&lt;0, FALSE, data!L4188&lt;=95),COUNTA(data!D4188:'data'!Y4188)=22), 1, 0)</f>
        <v>0</v>
      </c>
      <c r="AA4188">
        <f>IF(data!D4188=3, IF(COUNTIFS(data!A:A, data!A4188, data!G:G, "&lt;&gt;2")=0, 1, 0), 0)</f>
        <v>0</v>
      </c>
      <c r="AB4188">
        <f>IF(AND(data!G4188=2, COUNTIFS(data!A:A, data!A4188, data!G:G, 2) = data!D4188), 1, 0)</f>
        <v>0</v>
      </c>
      <c r="AC4188" t="str">
        <f>IF(AB4188=1, data!D4188, "0")</f>
        <v>0</v>
      </c>
    </row>
    <row r="4189" spans="1:29" x14ac:dyDescent="0.25">
      <c r="A4189" s="1">
        <v>431271</v>
      </c>
      <c r="B4189">
        <v>1</v>
      </c>
      <c r="C4189" s="1" t="s">
        <v>4210</v>
      </c>
      <c r="D4189">
        <v>1</v>
      </c>
      <c r="E4189">
        <v>5</v>
      </c>
      <c r="F4189">
        <v>26</v>
      </c>
      <c r="G4189">
        <v>1</v>
      </c>
      <c r="H4189">
        <v>48</v>
      </c>
      <c r="I4189">
        <v>4</v>
      </c>
      <c r="J4189">
        <v>1</v>
      </c>
      <c r="K4189">
        <v>4</v>
      </c>
      <c r="L4189">
        <v>7</v>
      </c>
      <c r="M4189">
        <v>4</v>
      </c>
      <c r="N4189">
        <v>4</v>
      </c>
      <c r="O4189">
        <v>3</v>
      </c>
      <c r="P4189">
        <v>1</v>
      </c>
      <c r="Q4189">
        <v>18.702999999999999</v>
      </c>
      <c r="R4189">
        <v>-1</v>
      </c>
      <c r="S4189">
        <v>4</v>
      </c>
      <c r="T4189">
        <v>-1</v>
      </c>
      <c r="U4189">
        <v>-1</v>
      </c>
      <c r="V4189">
        <v>-1</v>
      </c>
      <c r="W4189">
        <v>0.91900000000000004</v>
      </c>
      <c r="X4189">
        <v>2</v>
      </c>
      <c r="Y4189">
        <v>1</v>
      </c>
      <c r="Z4189">
        <f>IF(AND(MIN(data!D4189:'data'!K4189, data!M4189:'data'!Y4189)&gt;=0, IF(data!L4189&lt;0, FALSE, data!L4189&lt;=95),COUNTA(data!D4189:'data'!Y4189)=22), 1, 0)</f>
        <v>0</v>
      </c>
      <c r="AA4189">
        <f>IF(data!D4189=3, IF(COUNTIFS(data!A:A, data!A4189, data!G:G, "&lt;&gt;2")=0, 1, 0), 0)</f>
        <v>0</v>
      </c>
      <c r="AB4189">
        <f>IF(AND(data!G4189=2, COUNTIFS(data!A:A, data!A4189, data!G:G, 2) = data!D4189), 1, 0)</f>
        <v>0</v>
      </c>
      <c r="AC4189" t="str">
        <f>IF(AB4189=1, data!D4189, "0")</f>
        <v>0</v>
      </c>
    </row>
    <row r="4190" spans="1:29" x14ac:dyDescent="0.25">
      <c r="A4190" s="1">
        <v>431341</v>
      </c>
      <c r="B4190">
        <v>1</v>
      </c>
      <c r="C4190" s="1" t="s">
        <v>4211</v>
      </c>
      <c r="D4190">
        <v>3</v>
      </c>
      <c r="E4190">
        <v>5</v>
      </c>
      <c r="F4190">
        <v>26</v>
      </c>
      <c r="G4190">
        <v>2</v>
      </c>
      <c r="H4190">
        <v>35</v>
      </c>
      <c r="I4190">
        <v>5</v>
      </c>
      <c r="J4190">
        <v>1</v>
      </c>
      <c r="K4190">
        <v>4</v>
      </c>
      <c r="L4190">
        <v>8</v>
      </c>
      <c r="M4190">
        <v>1</v>
      </c>
      <c r="N4190">
        <v>4</v>
      </c>
      <c r="O4190">
        <v>1</v>
      </c>
      <c r="P4190">
        <v>1</v>
      </c>
      <c r="Q4190">
        <v>6</v>
      </c>
      <c r="R4190">
        <v>-1</v>
      </c>
      <c r="S4190">
        <v>2</v>
      </c>
      <c r="T4190">
        <v>172.4</v>
      </c>
      <c r="U4190">
        <v>64.7</v>
      </c>
      <c r="V4190">
        <v>21.768999999999998</v>
      </c>
      <c r="W4190">
        <v>-1</v>
      </c>
      <c r="X4190">
        <v>1</v>
      </c>
      <c r="Y4190">
        <v>3</v>
      </c>
      <c r="Z4190">
        <f>IF(AND(MIN(data!D4190:'data'!K4190, data!M4190:'data'!Y4190)&gt;=0, IF(data!L4190&lt;0, FALSE, data!L4190&lt;=95),COUNTA(data!D4190:'data'!Y4190)=22), 1, 0)</f>
        <v>0</v>
      </c>
      <c r="AA4190">
        <f>IF(data!D4190=3, IF(COUNTIFS(data!A:A, data!A4190, data!G:G, "&lt;&gt;2")=0, 1, 0), 0)</f>
        <v>0</v>
      </c>
      <c r="AB4190">
        <f>IF(AND(data!G4190=2, COUNTIFS(data!A:A, data!A4190, data!G:G, 2) = data!D4190), 1, 0)</f>
        <v>0</v>
      </c>
      <c r="AC4190" t="str">
        <f>IF(AB4190=1, data!D4190, "0")</f>
        <v>0</v>
      </c>
    </row>
    <row r="4191" spans="1:29" x14ac:dyDescent="0.25">
      <c r="A4191" s="1">
        <v>431341</v>
      </c>
      <c r="B4191">
        <v>2</v>
      </c>
      <c r="C4191" s="1" t="s">
        <v>4212</v>
      </c>
      <c r="D4191">
        <v>3</v>
      </c>
      <c r="E4191">
        <v>5</v>
      </c>
      <c r="F4191">
        <v>26</v>
      </c>
      <c r="G4191">
        <v>2</v>
      </c>
      <c r="H4191">
        <v>12</v>
      </c>
      <c r="I4191">
        <v>-1</v>
      </c>
      <c r="J4191">
        <v>1</v>
      </c>
      <c r="K4191">
        <v>-1</v>
      </c>
      <c r="L4191">
        <v>8</v>
      </c>
      <c r="M4191">
        <v>2</v>
      </c>
      <c r="N4191">
        <v>-1</v>
      </c>
      <c r="O4191">
        <v>-1</v>
      </c>
      <c r="P4191">
        <v>-1</v>
      </c>
      <c r="Q4191">
        <v>-1</v>
      </c>
      <c r="R4191">
        <v>-1</v>
      </c>
      <c r="S4191">
        <v>-2</v>
      </c>
      <c r="T4191">
        <v>165.4</v>
      </c>
      <c r="U4191">
        <v>54.4</v>
      </c>
      <c r="V4191">
        <v>19.885000000000002</v>
      </c>
      <c r="W4191">
        <v>-1</v>
      </c>
      <c r="X4191">
        <v>1</v>
      </c>
      <c r="Y4191">
        <v>1</v>
      </c>
      <c r="Z4191">
        <f>IF(AND(MIN(data!D4191:'data'!K4191, data!M4191:'data'!Y4191)&gt;=0, IF(data!L4191&lt;0, FALSE, data!L4191&lt;=95),COUNTA(data!D4191:'data'!Y4191)=22), 1, 0)</f>
        <v>0</v>
      </c>
      <c r="AA4191">
        <f>IF(data!D4191=3, IF(COUNTIFS(data!A:A, data!A4191, data!G:G, "&lt;&gt;2")=0, 1, 0), 0)</f>
        <v>0</v>
      </c>
      <c r="AB4191">
        <f>IF(AND(data!G4191=2, COUNTIFS(data!A:A, data!A4191, data!G:G, 2) = data!D4191), 1, 0)</f>
        <v>0</v>
      </c>
      <c r="AC4191" t="str">
        <f>IF(AB4191=1, data!D4191, "0")</f>
        <v>0</v>
      </c>
    </row>
    <row r="4192" spans="1:29" x14ac:dyDescent="0.25">
      <c r="A4192" s="1">
        <v>431341</v>
      </c>
      <c r="B4192">
        <v>3</v>
      </c>
      <c r="C4192" s="1" t="s">
        <v>4213</v>
      </c>
      <c r="D4192">
        <v>3</v>
      </c>
      <c r="E4192">
        <v>5</v>
      </c>
      <c r="F4192">
        <v>26</v>
      </c>
      <c r="G4192">
        <v>1</v>
      </c>
      <c r="H4192">
        <v>6</v>
      </c>
      <c r="I4192">
        <v>-1</v>
      </c>
      <c r="J4192">
        <v>1</v>
      </c>
      <c r="K4192">
        <v>-1</v>
      </c>
      <c r="L4192">
        <v>8</v>
      </c>
      <c r="M4192">
        <v>1</v>
      </c>
      <c r="N4192">
        <v>-1</v>
      </c>
      <c r="O4192">
        <v>-1</v>
      </c>
      <c r="P4192">
        <v>-1</v>
      </c>
      <c r="Q4192">
        <v>-1</v>
      </c>
      <c r="R4192">
        <v>-1</v>
      </c>
      <c r="S4192">
        <v>-2</v>
      </c>
      <c r="T4192">
        <v>128.19999999999999</v>
      </c>
      <c r="U4192">
        <v>27.7</v>
      </c>
      <c r="V4192">
        <v>16.853999999999999</v>
      </c>
      <c r="W4192">
        <v>-1</v>
      </c>
      <c r="X4192">
        <v>-2</v>
      </c>
      <c r="Y4192">
        <v>-2</v>
      </c>
      <c r="Z4192">
        <f>IF(AND(MIN(data!D4192:'data'!K4192, data!M4192:'data'!Y4192)&gt;=0, IF(data!L4192&lt;0, FALSE, data!L4192&lt;=95),COUNTA(data!D4192:'data'!Y4192)=22), 1, 0)</f>
        <v>0</v>
      </c>
      <c r="AA4192">
        <f>IF(data!D4192=3, IF(COUNTIFS(data!A:A, data!A4192, data!G:G, "&lt;&gt;2")=0, 1, 0), 0)</f>
        <v>0</v>
      </c>
      <c r="AB4192">
        <f>IF(AND(data!G4192=2, COUNTIFS(data!A:A, data!A4192, data!G:G, 2) = data!D4192), 1, 0)</f>
        <v>0</v>
      </c>
      <c r="AC4192" t="str">
        <f>IF(AB4192=1, data!D4192, "0")</f>
        <v>0</v>
      </c>
    </row>
    <row r="4193" spans="1:29" x14ac:dyDescent="0.25">
      <c r="A4193" s="1">
        <v>432051</v>
      </c>
      <c r="B4193">
        <v>1</v>
      </c>
      <c r="C4193" s="1" t="s">
        <v>4214</v>
      </c>
      <c r="D4193">
        <v>1</v>
      </c>
      <c r="E4193">
        <v>6</v>
      </c>
      <c r="F4193">
        <v>3</v>
      </c>
      <c r="G4193">
        <v>2</v>
      </c>
      <c r="H4193">
        <v>26</v>
      </c>
      <c r="I4193">
        <v>1</v>
      </c>
      <c r="J4193">
        <v>1</v>
      </c>
      <c r="K4193">
        <v>3</v>
      </c>
      <c r="L4193">
        <v>8</v>
      </c>
      <c r="M4193">
        <v>1</v>
      </c>
      <c r="N4193">
        <v>4</v>
      </c>
      <c r="O4193">
        <v>1</v>
      </c>
      <c r="P4193">
        <v>1</v>
      </c>
      <c r="Q4193">
        <v>1.9330000000000001</v>
      </c>
      <c r="R4193">
        <v>-1</v>
      </c>
      <c r="S4193">
        <v>0</v>
      </c>
      <c r="T4193">
        <v>185.1</v>
      </c>
      <c r="U4193">
        <v>94</v>
      </c>
      <c r="V4193">
        <v>27.436</v>
      </c>
      <c r="W4193">
        <v>-1</v>
      </c>
      <c r="X4193">
        <v>2</v>
      </c>
      <c r="Y4193">
        <v>1</v>
      </c>
      <c r="Z4193">
        <f>IF(AND(MIN(data!D4193:'data'!K4193, data!M4193:'data'!Y4193)&gt;=0, IF(data!L4193&lt;0, FALSE, data!L4193&lt;=95),COUNTA(data!D4193:'data'!Y4193)=22), 1, 0)</f>
        <v>0</v>
      </c>
      <c r="AA4193">
        <f>IF(data!D4193=3, IF(COUNTIFS(data!A:A, data!A4193, data!G:G, "&lt;&gt;2")=0, 1, 0), 0)</f>
        <v>0</v>
      </c>
      <c r="AB4193">
        <f>IF(AND(data!G4193=2, COUNTIFS(data!A:A, data!A4193, data!G:G, 2) = data!D4193), 1, 0)</f>
        <v>1</v>
      </c>
      <c r="AC4193">
        <f>IF(AB4193=1, data!D4193, "0")</f>
        <v>1</v>
      </c>
    </row>
    <row r="4194" spans="1:29" x14ac:dyDescent="0.25">
      <c r="A4194" s="1">
        <v>432151</v>
      </c>
      <c r="B4194">
        <v>1</v>
      </c>
      <c r="C4194" s="1" t="s">
        <v>4215</v>
      </c>
      <c r="D4194">
        <v>2</v>
      </c>
      <c r="E4194">
        <v>6</v>
      </c>
      <c r="F4194">
        <v>3</v>
      </c>
      <c r="G4194">
        <v>1</v>
      </c>
      <c r="H4194">
        <v>64</v>
      </c>
      <c r="I4194">
        <v>2</v>
      </c>
      <c r="J4194">
        <v>1</v>
      </c>
      <c r="K4194">
        <v>7</v>
      </c>
      <c r="L4194">
        <v>97</v>
      </c>
      <c r="M4194">
        <v>3</v>
      </c>
      <c r="N4194">
        <v>3</v>
      </c>
      <c r="O4194">
        <v>5</v>
      </c>
      <c r="P4194">
        <v>1</v>
      </c>
      <c r="Q4194">
        <v>14.029</v>
      </c>
      <c r="R4194">
        <v>-1</v>
      </c>
      <c r="S4194">
        <v>2</v>
      </c>
      <c r="T4194">
        <v>180.1</v>
      </c>
      <c r="U4194">
        <v>87</v>
      </c>
      <c r="V4194">
        <v>26.821999999999999</v>
      </c>
      <c r="W4194">
        <v>0.94199999999999995</v>
      </c>
      <c r="X4194">
        <v>1</v>
      </c>
      <c r="Y4194">
        <v>3</v>
      </c>
      <c r="Z4194">
        <f>IF(AND(MIN(data!D4194:'data'!K4194, data!M4194:'data'!Y4194)&gt;=0, IF(data!L4194&lt;0, FALSE, data!L4194&lt;=95),COUNTA(data!D4194:'data'!Y4194)=22), 1, 0)</f>
        <v>0</v>
      </c>
      <c r="AA4194">
        <f>IF(data!D4194=3, IF(COUNTIFS(data!A:A, data!A4194, data!G:G, "&lt;&gt;2")=0, 1, 0), 0)</f>
        <v>0</v>
      </c>
      <c r="AB4194">
        <f>IF(AND(data!G4194=2, COUNTIFS(data!A:A, data!A4194, data!G:G, 2) = data!D4194), 1, 0)</f>
        <v>0</v>
      </c>
      <c r="AC4194" t="str">
        <f>IF(AB4194=1, data!D4194, "0")</f>
        <v>0</v>
      </c>
    </row>
    <row r="4195" spans="1:29" x14ac:dyDescent="0.25">
      <c r="A4195" s="1">
        <v>432151</v>
      </c>
      <c r="B4195">
        <v>2</v>
      </c>
      <c r="C4195" s="1" t="s">
        <v>4216</v>
      </c>
      <c r="D4195">
        <v>2</v>
      </c>
      <c r="E4195">
        <v>6</v>
      </c>
      <c r="F4195">
        <v>3</v>
      </c>
      <c r="G4195">
        <v>2</v>
      </c>
      <c r="H4195">
        <v>67</v>
      </c>
      <c r="I4195">
        <v>2</v>
      </c>
      <c r="J4195">
        <v>1</v>
      </c>
      <c r="K4195">
        <v>7</v>
      </c>
      <c r="L4195">
        <v>97</v>
      </c>
      <c r="M4195">
        <v>2</v>
      </c>
      <c r="N4195">
        <v>3</v>
      </c>
      <c r="O4195">
        <v>5</v>
      </c>
      <c r="P4195">
        <v>1</v>
      </c>
      <c r="Q4195">
        <v>7.7500000000000098</v>
      </c>
      <c r="R4195">
        <v>-1</v>
      </c>
      <c r="S4195">
        <v>0</v>
      </c>
      <c r="T4195">
        <v>153.1</v>
      </c>
      <c r="U4195">
        <v>46.7</v>
      </c>
      <c r="V4195">
        <v>19.923999999999999</v>
      </c>
      <c r="W4195">
        <v>0.79</v>
      </c>
      <c r="X4195">
        <v>3</v>
      </c>
      <c r="Y4195">
        <v>2</v>
      </c>
      <c r="Z4195">
        <f>IF(AND(MIN(data!D4195:'data'!K4195, data!M4195:'data'!Y4195)&gt;=0, IF(data!L4195&lt;0, FALSE, data!L4195&lt;=95),COUNTA(data!D4195:'data'!Y4195)=22), 1, 0)</f>
        <v>0</v>
      </c>
      <c r="AA4195">
        <f>IF(data!D4195=3, IF(COUNTIFS(data!A:A, data!A4195, data!G:G, "&lt;&gt;2")=0, 1, 0), 0)</f>
        <v>0</v>
      </c>
      <c r="AB4195">
        <f>IF(AND(data!G4195=2, COUNTIFS(data!A:A, data!A4195, data!G:G, 2) = data!D4195), 1, 0)</f>
        <v>0</v>
      </c>
      <c r="AC4195" t="str">
        <f>IF(AB4195=1, data!D4195, "0")</f>
        <v>0</v>
      </c>
    </row>
    <row r="4196" spans="1:29" x14ac:dyDescent="0.25">
      <c r="A4196" s="1">
        <v>432181</v>
      </c>
      <c r="B4196">
        <v>1</v>
      </c>
      <c r="C4196" s="1" t="s">
        <v>4217</v>
      </c>
      <c r="D4196">
        <v>2</v>
      </c>
      <c r="E4196">
        <v>6</v>
      </c>
      <c r="F4196">
        <v>3</v>
      </c>
      <c r="G4196">
        <v>1</v>
      </c>
      <c r="H4196">
        <v>27</v>
      </c>
      <c r="I4196">
        <v>6</v>
      </c>
      <c r="J4196">
        <v>1</v>
      </c>
      <c r="K4196">
        <v>2</v>
      </c>
      <c r="L4196">
        <v>17</v>
      </c>
      <c r="M4196">
        <v>2</v>
      </c>
      <c r="N4196">
        <v>1</v>
      </c>
      <c r="O4196">
        <v>5</v>
      </c>
      <c r="P4196">
        <v>1</v>
      </c>
      <c r="Q4196">
        <v>7.875</v>
      </c>
      <c r="R4196">
        <v>-1</v>
      </c>
      <c r="S4196">
        <v>2</v>
      </c>
      <c r="T4196">
        <v>177.5</v>
      </c>
      <c r="U4196">
        <v>120.8</v>
      </c>
      <c r="V4196">
        <v>38.341999999999999</v>
      </c>
      <c r="W4196">
        <v>0.89600000000000002</v>
      </c>
      <c r="X4196">
        <v>2</v>
      </c>
      <c r="Y4196">
        <v>1</v>
      </c>
      <c r="Z4196">
        <f>IF(AND(MIN(data!D4196:'data'!K4196, data!M4196:'data'!Y4196)&gt;=0, IF(data!L4196&lt;0, FALSE, data!L4196&lt;=95),COUNTA(data!D4196:'data'!Y4196)=22), 1, 0)</f>
        <v>0</v>
      </c>
      <c r="AA4196">
        <f>IF(data!D4196=3, IF(COUNTIFS(data!A:A, data!A4196, data!G:G, "&lt;&gt;2")=0, 1, 0), 0)</f>
        <v>0</v>
      </c>
      <c r="AB4196">
        <f>IF(AND(data!G4196=2, COUNTIFS(data!A:A, data!A4196, data!G:G, 2) = data!D4196), 1, 0)</f>
        <v>0</v>
      </c>
      <c r="AC4196" t="str">
        <f>IF(AB4196=1, data!D4196, "0")</f>
        <v>0</v>
      </c>
    </row>
    <row r="4197" spans="1:29" x14ac:dyDescent="0.25">
      <c r="A4197" s="1">
        <v>432181</v>
      </c>
      <c r="B4197">
        <v>2</v>
      </c>
      <c r="C4197" s="1" t="s">
        <v>4218</v>
      </c>
      <c r="D4197">
        <v>2</v>
      </c>
      <c r="E4197">
        <v>6</v>
      </c>
      <c r="F4197">
        <v>3</v>
      </c>
      <c r="G4197">
        <v>2</v>
      </c>
      <c r="H4197">
        <v>25</v>
      </c>
      <c r="I4197">
        <v>6</v>
      </c>
      <c r="J4197">
        <v>1</v>
      </c>
      <c r="K4197">
        <v>2</v>
      </c>
      <c r="L4197">
        <v>17</v>
      </c>
      <c r="M4197">
        <v>2</v>
      </c>
      <c r="N4197">
        <v>4</v>
      </c>
      <c r="O4197">
        <v>2</v>
      </c>
      <c r="P4197">
        <v>1</v>
      </c>
      <c r="Q4197">
        <v>12.375</v>
      </c>
      <c r="R4197">
        <v>-1</v>
      </c>
      <c r="S4197">
        <v>0</v>
      </c>
      <c r="T4197">
        <v>171.9</v>
      </c>
      <c r="U4197">
        <v>104.3</v>
      </c>
      <c r="V4197">
        <v>35.296999999999997</v>
      </c>
      <c r="W4197">
        <v>0.91300000000000003</v>
      </c>
      <c r="X4197">
        <v>2</v>
      </c>
      <c r="Y4197">
        <v>1</v>
      </c>
      <c r="Z4197">
        <f>IF(AND(MIN(data!D4197:'data'!K4197, data!M4197:'data'!Y4197)&gt;=0, IF(data!L4197&lt;0, FALSE, data!L4197&lt;=95),COUNTA(data!D4197:'data'!Y4197)=22), 1, 0)</f>
        <v>0</v>
      </c>
      <c r="AA4197">
        <f>IF(data!D4197=3, IF(COUNTIFS(data!A:A, data!A4197, data!G:G, "&lt;&gt;2")=0, 1, 0), 0)</f>
        <v>0</v>
      </c>
      <c r="AB4197">
        <f>IF(AND(data!G4197=2, COUNTIFS(data!A:A, data!A4197, data!G:G, 2) = data!D4197), 1, 0)</f>
        <v>0</v>
      </c>
      <c r="AC4197" t="str">
        <f>IF(AB4197=1, data!D4197, "0")</f>
        <v>0</v>
      </c>
    </row>
    <row r="4198" spans="1:29" x14ac:dyDescent="0.25">
      <c r="A4198" s="1">
        <v>432201</v>
      </c>
      <c r="B4198">
        <v>1</v>
      </c>
      <c r="C4198" s="1" t="s">
        <v>4219</v>
      </c>
      <c r="D4198">
        <v>2</v>
      </c>
      <c r="E4198">
        <v>6</v>
      </c>
      <c r="F4198">
        <v>3</v>
      </c>
      <c r="G4198">
        <v>1</v>
      </c>
      <c r="H4198">
        <v>28</v>
      </c>
      <c r="I4198">
        <v>6</v>
      </c>
      <c r="J4198">
        <v>1</v>
      </c>
      <c r="K4198">
        <v>7</v>
      </c>
      <c r="L4198">
        <v>97</v>
      </c>
      <c r="M4198">
        <v>1</v>
      </c>
      <c r="N4198">
        <v>1</v>
      </c>
      <c r="O4198">
        <v>5</v>
      </c>
      <c r="P4198">
        <v>1</v>
      </c>
      <c r="Q4198">
        <v>42.115000000000002</v>
      </c>
      <c r="R4198">
        <v>-1</v>
      </c>
      <c r="S4198">
        <v>0</v>
      </c>
      <c r="T4198">
        <v>174.9</v>
      </c>
      <c r="U4198">
        <v>111.6</v>
      </c>
      <c r="V4198">
        <v>36.481999999999999</v>
      </c>
      <c r="W4198">
        <v>0.99199999999999999</v>
      </c>
      <c r="X4198">
        <v>2</v>
      </c>
      <c r="Y4198">
        <v>1</v>
      </c>
      <c r="Z4198">
        <f>IF(AND(MIN(data!D4198:'data'!K4198, data!M4198:'data'!Y4198)&gt;=0, IF(data!L4198&lt;0, FALSE, data!L4198&lt;=95),COUNTA(data!D4198:'data'!Y4198)=22), 1, 0)</f>
        <v>0</v>
      </c>
      <c r="AA4198">
        <f>IF(data!D4198=3, IF(COUNTIFS(data!A:A, data!A4198, data!G:G, "&lt;&gt;2")=0, 1, 0), 0)</f>
        <v>0</v>
      </c>
      <c r="AB4198">
        <f>IF(AND(data!G4198=2, COUNTIFS(data!A:A, data!A4198, data!G:G, 2) = data!D4198), 1, 0)</f>
        <v>0</v>
      </c>
      <c r="AC4198" t="str">
        <f>IF(AB4198=1, data!D4198, "0")</f>
        <v>0</v>
      </c>
    </row>
    <row r="4199" spans="1:29" x14ac:dyDescent="0.25">
      <c r="A4199" s="1">
        <v>432201</v>
      </c>
      <c r="B4199">
        <v>2</v>
      </c>
      <c r="C4199" s="1" t="s">
        <v>4220</v>
      </c>
      <c r="D4199">
        <v>2</v>
      </c>
      <c r="E4199">
        <v>6</v>
      </c>
      <c r="F4199">
        <v>3</v>
      </c>
      <c r="G4199">
        <v>2</v>
      </c>
      <c r="H4199">
        <v>21</v>
      </c>
      <c r="I4199">
        <v>6</v>
      </c>
      <c r="J4199">
        <v>1</v>
      </c>
      <c r="K4199">
        <v>4</v>
      </c>
      <c r="L4199">
        <v>97</v>
      </c>
      <c r="M4199">
        <v>2</v>
      </c>
      <c r="N4199">
        <v>1</v>
      </c>
      <c r="O4199">
        <v>5</v>
      </c>
      <c r="P4199">
        <v>2</v>
      </c>
      <c r="Q4199">
        <v>1.0640000000000001</v>
      </c>
      <c r="R4199">
        <v>4</v>
      </c>
      <c r="S4199">
        <v>10</v>
      </c>
      <c r="T4199">
        <v>176.8</v>
      </c>
      <c r="U4199">
        <v>95.6</v>
      </c>
      <c r="V4199">
        <v>30.584</v>
      </c>
      <c r="W4199">
        <v>0.93200000000000005</v>
      </c>
      <c r="X4199">
        <v>2</v>
      </c>
      <c r="Y4199">
        <v>1</v>
      </c>
      <c r="Z4199">
        <f>IF(AND(MIN(data!D4199:'data'!K4199, data!M4199:'data'!Y4199)&gt;=0, IF(data!L4199&lt;0, FALSE, data!L4199&lt;=95),COUNTA(data!D4199:'data'!Y4199)=22), 1, 0)</f>
        <v>0</v>
      </c>
      <c r="AA4199">
        <f>IF(data!D4199=3, IF(COUNTIFS(data!A:A, data!A4199, data!G:G, "&lt;&gt;2")=0, 1, 0), 0)</f>
        <v>0</v>
      </c>
      <c r="AB4199">
        <f>IF(AND(data!G4199=2, COUNTIFS(data!A:A, data!A4199, data!G:G, 2) = data!D4199), 1, 0)</f>
        <v>0</v>
      </c>
      <c r="AC4199" t="str">
        <f>IF(AB4199=1, data!D4199, "0")</f>
        <v>0</v>
      </c>
    </row>
    <row r="4200" spans="1:29" x14ac:dyDescent="0.25">
      <c r="A4200" s="1">
        <v>432271</v>
      </c>
      <c r="B4200">
        <v>1</v>
      </c>
      <c r="C4200" s="1" t="s">
        <v>4221</v>
      </c>
      <c r="D4200">
        <v>1</v>
      </c>
      <c r="E4200">
        <v>6</v>
      </c>
      <c r="F4200">
        <v>3</v>
      </c>
      <c r="G4200">
        <v>2</v>
      </c>
      <c r="H4200">
        <v>28</v>
      </c>
      <c r="I4200">
        <v>1</v>
      </c>
      <c r="J4200">
        <v>1</v>
      </c>
      <c r="K4200">
        <v>3</v>
      </c>
      <c r="L4200">
        <v>8</v>
      </c>
      <c r="M4200">
        <v>2</v>
      </c>
      <c r="N4200">
        <v>1</v>
      </c>
      <c r="O4200">
        <v>5</v>
      </c>
      <c r="P4200">
        <v>1</v>
      </c>
      <c r="Q4200">
        <v>0.23</v>
      </c>
      <c r="R4200">
        <v>-1</v>
      </c>
      <c r="S4200">
        <v>0</v>
      </c>
      <c r="T4200">
        <v>-1</v>
      </c>
      <c r="U4200">
        <v>136</v>
      </c>
      <c r="V4200">
        <v>-1</v>
      </c>
      <c r="W4200">
        <v>-1</v>
      </c>
      <c r="X4200">
        <v>2</v>
      </c>
      <c r="Y4200">
        <v>1</v>
      </c>
      <c r="Z4200">
        <f>IF(AND(MIN(data!D4200:'data'!K4200, data!M4200:'data'!Y4200)&gt;=0, IF(data!L4200&lt;0, FALSE, data!L4200&lt;=95),COUNTA(data!D4200:'data'!Y4200)=22), 1, 0)</f>
        <v>0</v>
      </c>
      <c r="AA4200">
        <f>IF(data!D4200=3, IF(COUNTIFS(data!A:A, data!A4200, data!G:G, "&lt;&gt;2")=0, 1, 0), 0)</f>
        <v>0</v>
      </c>
      <c r="AB4200">
        <f>IF(AND(data!G4200=2, COUNTIFS(data!A:A, data!A4200, data!G:G, 2) = data!D4200), 1, 0)</f>
        <v>1</v>
      </c>
      <c r="AC4200">
        <f>IF(AB4200=1, data!D4200, "0")</f>
        <v>1</v>
      </c>
    </row>
    <row r="4201" spans="1:29" x14ac:dyDescent="0.25">
      <c r="A4201" s="1">
        <v>432341</v>
      </c>
      <c r="B4201">
        <v>1</v>
      </c>
      <c r="C4201" s="1" t="s">
        <v>4222</v>
      </c>
      <c r="D4201">
        <v>1</v>
      </c>
      <c r="E4201">
        <v>6</v>
      </c>
      <c r="F4201">
        <v>3</v>
      </c>
      <c r="G4201">
        <v>1</v>
      </c>
      <c r="H4201">
        <v>46</v>
      </c>
      <c r="I4201">
        <v>3</v>
      </c>
      <c r="J4201">
        <v>1</v>
      </c>
      <c r="K4201">
        <v>5</v>
      </c>
      <c r="L4201">
        <v>4</v>
      </c>
      <c r="M4201">
        <v>2</v>
      </c>
      <c r="N4201">
        <v>3</v>
      </c>
      <c r="O4201">
        <v>5</v>
      </c>
      <c r="P4201">
        <v>1</v>
      </c>
      <c r="Q4201">
        <v>8.73</v>
      </c>
      <c r="R4201">
        <v>-1</v>
      </c>
      <c r="S4201">
        <v>3</v>
      </c>
      <c r="T4201">
        <v>162.5</v>
      </c>
      <c r="U4201">
        <v>60.8</v>
      </c>
      <c r="V4201">
        <v>23.024999999999999</v>
      </c>
      <c r="W4201">
        <v>0.76400000000000001</v>
      </c>
      <c r="X4201">
        <v>1</v>
      </c>
      <c r="Y4201">
        <v>3</v>
      </c>
      <c r="Z4201">
        <f>IF(AND(MIN(data!D4201:'data'!K4201, data!M4201:'data'!Y4201)&gt;=0, IF(data!L4201&lt;0, FALSE, data!L4201&lt;=95),COUNTA(data!D4201:'data'!Y4201)=22), 1, 0)</f>
        <v>0</v>
      </c>
      <c r="AA4201">
        <f>IF(data!D4201=3, IF(COUNTIFS(data!A:A, data!A4201, data!G:G, "&lt;&gt;2")=0, 1, 0), 0)</f>
        <v>0</v>
      </c>
      <c r="AB4201">
        <f>IF(AND(data!G4201=2, COUNTIFS(data!A:A, data!A4201, data!G:G, 2) = data!D4201), 1, 0)</f>
        <v>0</v>
      </c>
      <c r="AC4201" t="str">
        <f>IF(AB4201=1, data!D4201, "0")</f>
        <v>0</v>
      </c>
    </row>
    <row r="4202" spans="1:29" x14ac:dyDescent="0.25">
      <c r="A4202" s="1">
        <v>432371</v>
      </c>
      <c r="B4202">
        <v>1</v>
      </c>
      <c r="C4202" s="1" t="s">
        <v>4223</v>
      </c>
      <c r="D4202">
        <v>4</v>
      </c>
      <c r="E4202">
        <v>6</v>
      </c>
      <c r="F4202">
        <v>3</v>
      </c>
      <c r="G4202">
        <v>2</v>
      </c>
      <c r="H4202">
        <v>30</v>
      </c>
      <c r="I4202">
        <v>6</v>
      </c>
      <c r="J4202">
        <v>1</v>
      </c>
      <c r="K4202">
        <v>3</v>
      </c>
      <c r="L4202">
        <v>97</v>
      </c>
      <c r="M4202">
        <v>2</v>
      </c>
      <c r="N4202">
        <v>3</v>
      </c>
      <c r="O4202">
        <v>5</v>
      </c>
      <c r="P4202">
        <v>1</v>
      </c>
      <c r="Q4202">
        <v>6</v>
      </c>
      <c r="R4202">
        <v>-1</v>
      </c>
      <c r="S4202">
        <v>4</v>
      </c>
      <c r="T4202">
        <v>152.19999999999999</v>
      </c>
      <c r="U4202">
        <v>73.099999999999994</v>
      </c>
      <c r="V4202">
        <v>31.556000000000001</v>
      </c>
      <c r="W4202">
        <v>0.85</v>
      </c>
      <c r="X4202">
        <v>2</v>
      </c>
      <c r="Y4202">
        <v>1</v>
      </c>
      <c r="Z4202">
        <f>IF(AND(MIN(data!D4202:'data'!K4202, data!M4202:'data'!Y4202)&gt;=0, IF(data!L4202&lt;0, FALSE, data!L4202&lt;=95),COUNTA(data!D4202:'data'!Y4202)=22), 1, 0)</f>
        <v>0</v>
      </c>
      <c r="AA4202">
        <f>IF(data!D4202=3, IF(COUNTIFS(data!A:A, data!A4202, data!G:G, "&lt;&gt;2")=0, 1, 0), 0)</f>
        <v>0</v>
      </c>
      <c r="AB4202">
        <f>IF(AND(data!G4202=2, COUNTIFS(data!A:A, data!A4202, data!G:G, 2) = data!D4202), 1, 0)</f>
        <v>0</v>
      </c>
      <c r="AC4202" t="str">
        <f>IF(AB4202=1, data!D4202, "0")</f>
        <v>0</v>
      </c>
    </row>
    <row r="4203" spans="1:29" x14ac:dyDescent="0.25">
      <c r="A4203" s="1">
        <v>432371</v>
      </c>
      <c r="B4203">
        <v>2</v>
      </c>
      <c r="C4203" s="1" t="s">
        <v>4224</v>
      </c>
      <c r="D4203">
        <v>4</v>
      </c>
      <c r="E4203">
        <v>6</v>
      </c>
      <c r="F4203">
        <v>3</v>
      </c>
      <c r="G4203">
        <v>2</v>
      </c>
      <c r="H4203">
        <v>22</v>
      </c>
      <c r="I4203">
        <v>6</v>
      </c>
      <c r="J4203">
        <v>1</v>
      </c>
      <c r="K4203">
        <v>3</v>
      </c>
      <c r="L4203">
        <v>97</v>
      </c>
      <c r="M4203">
        <v>4</v>
      </c>
      <c r="N4203">
        <v>1</v>
      </c>
      <c r="O4203">
        <v>5</v>
      </c>
      <c r="P4203">
        <v>1</v>
      </c>
      <c r="Q4203">
        <v>0.375</v>
      </c>
      <c r="R4203">
        <v>1</v>
      </c>
      <c r="S4203">
        <v>5</v>
      </c>
      <c r="T4203">
        <v>157.5</v>
      </c>
      <c r="U4203">
        <v>60.5</v>
      </c>
      <c r="V4203">
        <v>24.388999999999999</v>
      </c>
      <c r="W4203">
        <v>0.78900000000000003</v>
      </c>
      <c r="X4203">
        <v>2</v>
      </c>
      <c r="Y4203">
        <v>1</v>
      </c>
      <c r="Z4203">
        <f>IF(AND(MIN(data!D4203:'data'!K4203, data!M4203:'data'!Y4203)&gt;=0, IF(data!L4203&lt;0, FALSE, data!L4203&lt;=95),COUNTA(data!D4203:'data'!Y4203)=22), 1, 0)</f>
        <v>0</v>
      </c>
      <c r="AA4203">
        <f>IF(data!D4203=3, IF(COUNTIFS(data!A:A, data!A4203, data!G:G, "&lt;&gt;2")=0, 1, 0), 0)</f>
        <v>0</v>
      </c>
      <c r="AB4203">
        <f>IF(AND(data!G4203=2, COUNTIFS(data!A:A, data!A4203, data!G:G, 2) = data!D4203), 1, 0)</f>
        <v>0</v>
      </c>
      <c r="AC4203" t="str">
        <f>IF(AB4203=1, data!D4203, "0")</f>
        <v>0</v>
      </c>
    </row>
    <row r="4204" spans="1:29" x14ac:dyDescent="0.25">
      <c r="A4204" s="1">
        <v>432371</v>
      </c>
      <c r="B4204">
        <v>3</v>
      </c>
      <c r="C4204" s="1" t="s">
        <v>4225</v>
      </c>
      <c r="D4204">
        <v>4</v>
      </c>
      <c r="E4204">
        <v>6</v>
      </c>
      <c r="F4204">
        <v>3</v>
      </c>
      <c r="G4204">
        <v>2</v>
      </c>
      <c r="H4204">
        <v>8</v>
      </c>
      <c r="I4204">
        <v>-1</v>
      </c>
      <c r="J4204">
        <v>1</v>
      </c>
      <c r="K4204">
        <v>-1</v>
      </c>
      <c r="L4204">
        <v>97</v>
      </c>
      <c r="M4204">
        <v>2</v>
      </c>
      <c r="N4204">
        <v>-1</v>
      </c>
      <c r="O4204">
        <v>-1</v>
      </c>
      <c r="P4204">
        <v>-1</v>
      </c>
      <c r="Q4204">
        <v>-1</v>
      </c>
      <c r="R4204">
        <v>-1</v>
      </c>
      <c r="S4204">
        <v>-2</v>
      </c>
      <c r="T4204">
        <v>130</v>
      </c>
      <c r="U4204">
        <v>33.700000000000003</v>
      </c>
      <c r="V4204">
        <v>19.940999999999999</v>
      </c>
      <c r="W4204">
        <v>-1</v>
      </c>
      <c r="X4204">
        <v>-8</v>
      </c>
      <c r="Y4204">
        <v>3</v>
      </c>
      <c r="Z4204">
        <f>IF(AND(MIN(data!D4204:'data'!K4204, data!M4204:'data'!Y4204)&gt;=0, IF(data!L4204&lt;0, FALSE, data!L4204&lt;=95),COUNTA(data!D4204:'data'!Y4204)=22), 1, 0)</f>
        <v>0</v>
      </c>
      <c r="AA4204">
        <f>IF(data!D4204=3, IF(COUNTIFS(data!A:A, data!A4204, data!G:G, "&lt;&gt;2")=0, 1, 0), 0)</f>
        <v>0</v>
      </c>
      <c r="AB4204">
        <f>IF(AND(data!G4204=2, COUNTIFS(data!A:A, data!A4204, data!G:G, 2) = data!D4204), 1, 0)</f>
        <v>0</v>
      </c>
      <c r="AC4204" t="str">
        <f>IF(AB4204=1, data!D4204, "0")</f>
        <v>0</v>
      </c>
    </row>
    <row r="4205" spans="1:29" x14ac:dyDescent="0.25">
      <c r="A4205" s="1">
        <v>432371</v>
      </c>
      <c r="B4205">
        <v>4</v>
      </c>
      <c r="C4205" s="1" t="s">
        <v>4226</v>
      </c>
      <c r="D4205">
        <v>4</v>
      </c>
      <c r="E4205">
        <v>6</v>
      </c>
      <c r="F4205">
        <v>3</v>
      </c>
      <c r="G4205">
        <v>1</v>
      </c>
      <c r="H4205">
        <v>6</v>
      </c>
      <c r="I4205">
        <v>-1</v>
      </c>
      <c r="J4205">
        <v>1</v>
      </c>
      <c r="K4205">
        <v>-1</v>
      </c>
      <c r="L4205">
        <v>97</v>
      </c>
      <c r="M4205">
        <v>2</v>
      </c>
      <c r="N4205">
        <v>-1</v>
      </c>
      <c r="O4205">
        <v>-1</v>
      </c>
      <c r="P4205">
        <v>-1</v>
      </c>
      <c r="Q4205">
        <v>-1</v>
      </c>
      <c r="R4205">
        <v>-1</v>
      </c>
      <c r="S4205">
        <v>-2</v>
      </c>
      <c r="T4205">
        <v>122.2</v>
      </c>
      <c r="U4205">
        <v>31.5</v>
      </c>
      <c r="V4205">
        <v>21.094000000000001</v>
      </c>
      <c r="W4205">
        <v>-1</v>
      </c>
      <c r="X4205">
        <v>-2</v>
      </c>
      <c r="Y4205">
        <v>-2</v>
      </c>
      <c r="Z4205">
        <f>IF(AND(MIN(data!D4205:'data'!K4205, data!M4205:'data'!Y4205)&gt;=0, IF(data!L4205&lt;0, FALSE, data!L4205&lt;=95),COUNTA(data!D4205:'data'!Y4205)=22), 1, 0)</f>
        <v>0</v>
      </c>
      <c r="AA4205">
        <f>IF(data!D4205=3, IF(COUNTIFS(data!A:A, data!A4205, data!G:G, "&lt;&gt;2")=0, 1, 0), 0)</f>
        <v>0</v>
      </c>
      <c r="AB4205">
        <f>IF(AND(data!G4205=2, COUNTIFS(data!A:A, data!A4205, data!G:G, 2) = data!D4205), 1, 0)</f>
        <v>0</v>
      </c>
      <c r="AC4205" t="str">
        <f>IF(AB4205=1, data!D4205, "0")</f>
        <v>0</v>
      </c>
    </row>
    <row r="4206" spans="1:29" x14ac:dyDescent="0.25">
      <c r="A4206" s="1">
        <v>433151</v>
      </c>
      <c r="B4206">
        <v>1</v>
      </c>
      <c r="C4206" s="1" t="s">
        <v>4227</v>
      </c>
      <c r="D4206">
        <v>1</v>
      </c>
      <c r="E4206">
        <v>1</v>
      </c>
      <c r="F4206">
        <v>9</v>
      </c>
      <c r="G4206">
        <v>2</v>
      </c>
      <c r="H4206">
        <v>75</v>
      </c>
      <c r="I4206">
        <v>1</v>
      </c>
      <c r="J4206">
        <v>1</v>
      </c>
      <c r="K4206">
        <v>2</v>
      </c>
      <c r="L4206">
        <v>97</v>
      </c>
      <c r="M4206">
        <v>2</v>
      </c>
      <c r="N4206">
        <v>1</v>
      </c>
      <c r="O4206">
        <v>5</v>
      </c>
      <c r="P4206">
        <v>2</v>
      </c>
      <c r="Q4206">
        <v>0</v>
      </c>
      <c r="R4206">
        <v>-1</v>
      </c>
      <c r="S4206">
        <v>0</v>
      </c>
      <c r="T4206">
        <v>155.30000000000001</v>
      </c>
      <c r="U4206">
        <v>51.1</v>
      </c>
      <c r="V4206">
        <v>21.187000000000001</v>
      </c>
      <c r="W4206">
        <v>0.76200000000000001</v>
      </c>
      <c r="X4206">
        <v>1</v>
      </c>
      <c r="Y4206">
        <v>1</v>
      </c>
      <c r="Z4206">
        <f>IF(AND(MIN(data!D4206:'data'!K4206, data!M4206:'data'!Y4206)&gt;=0, IF(data!L4206&lt;0, FALSE, data!L4206&lt;=95),COUNTA(data!D4206:'data'!Y4206)=22), 1, 0)</f>
        <v>0</v>
      </c>
      <c r="AA4206">
        <f>IF(data!D4206=3, IF(COUNTIFS(data!A:A, data!A4206, data!G:G, "&lt;&gt;2")=0, 1, 0), 0)</f>
        <v>0</v>
      </c>
      <c r="AB4206">
        <f>IF(AND(data!G4206=2, COUNTIFS(data!A:A, data!A4206, data!G:G, 2) = data!D4206), 1, 0)</f>
        <v>1</v>
      </c>
      <c r="AC4206">
        <f>IF(AB4206=1, data!D4206, "0")</f>
        <v>1</v>
      </c>
    </row>
    <row r="4207" spans="1:29" x14ac:dyDescent="0.25">
      <c r="A4207" s="1">
        <v>433201</v>
      </c>
      <c r="B4207">
        <v>1</v>
      </c>
      <c r="C4207" s="1" t="s">
        <v>4228</v>
      </c>
      <c r="D4207">
        <v>1</v>
      </c>
      <c r="E4207">
        <v>1</v>
      </c>
      <c r="F4207">
        <v>9</v>
      </c>
      <c r="G4207">
        <v>2</v>
      </c>
      <c r="H4207">
        <v>65</v>
      </c>
      <c r="I4207">
        <v>5</v>
      </c>
      <c r="J4207">
        <v>1</v>
      </c>
      <c r="K4207">
        <v>7</v>
      </c>
      <c r="L4207">
        <v>9</v>
      </c>
      <c r="M4207">
        <v>1</v>
      </c>
      <c r="N4207">
        <v>4</v>
      </c>
      <c r="O4207">
        <v>2</v>
      </c>
      <c r="P4207">
        <v>1</v>
      </c>
      <c r="Q4207">
        <v>0.14499999999999999</v>
      </c>
      <c r="R4207">
        <v>-1</v>
      </c>
      <c r="S4207">
        <v>0</v>
      </c>
      <c r="T4207">
        <v>155.69999999999999</v>
      </c>
      <c r="U4207">
        <v>66</v>
      </c>
      <c r="V4207">
        <v>27.225000000000001</v>
      </c>
      <c r="W4207">
        <v>0.79100000000000004</v>
      </c>
      <c r="X4207">
        <v>-8</v>
      </c>
      <c r="Y4207">
        <v>1</v>
      </c>
      <c r="Z4207">
        <f>IF(AND(MIN(data!D4207:'data'!K4207, data!M4207:'data'!Y4207)&gt;=0, IF(data!L4207&lt;0, FALSE, data!L4207&lt;=95),COUNTA(data!D4207:'data'!Y4207)=22), 1, 0)</f>
        <v>0</v>
      </c>
      <c r="AA4207">
        <f>IF(data!D4207=3, IF(COUNTIFS(data!A:A, data!A4207, data!G:G, "&lt;&gt;2")=0, 1, 0), 0)</f>
        <v>0</v>
      </c>
      <c r="AB4207">
        <f>IF(AND(data!G4207=2, COUNTIFS(data!A:A, data!A4207, data!G:G, 2) = data!D4207), 1, 0)</f>
        <v>1</v>
      </c>
      <c r="AC4207">
        <f>IF(AB4207=1, data!D4207, "0")</f>
        <v>1</v>
      </c>
    </row>
    <row r="4208" spans="1:29" x14ac:dyDescent="0.25">
      <c r="A4208" s="1">
        <v>433251</v>
      </c>
      <c r="B4208">
        <v>1</v>
      </c>
      <c r="C4208" s="1" t="s">
        <v>4229</v>
      </c>
      <c r="D4208">
        <v>5</v>
      </c>
      <c r="E4208">
        <v>1</v>
      </c>
      <c r="F4208">
        <v>9</v>
      </c>
      <c r="G4208">
        <v>1</v>
      </c>
      <c r="H4208">
        <v>41</v>
      </c>
      <c r="I4208">
        <v>2</v>
      </c>
      <c r="J4208">
        <v>1</v>
      </c>
      <c r="K4208">
        <v>2</v>
      </c>
      <c r="L4208">
        <v>13</v>
      </c>
      <c r="M4208">
        <v>2</v>
      </c>
      <c r="N4208">
        <v>4</v>
      </c>
      <c r="O4208">
        <v>2</v>
      </c>
      <c r="P4208">
        <v>1</v>
      </c>
      <c r="Q4208">
        <v>2.105</v>
      </c>
      <c r="R4208">
        <v>-1</v>
      </c>
      <c r="S4208">
        <v>0</v>
      </c>
      <c r="T4208">
        <v>177.2</v>
      </c>
      <c r="U4208">
        <v>68.099999999999994</v>
      </c>
      <c r="V4208">
        <v>21.687999999999999</v>
      </c>
      <c r="W4208">
        <v>0.91</v>
      </c>
      <c r="X4208">
        <v>1</v>
      </c>
      <c r="Y4208">
        <v>3</v>
      </c>
      <c r="Z4208">
        <f>IF(AND(MIN(data!D4208:'data'!K4208, data!M4208:'data'!Y4208)&gt;=0, IF(data!L4208&lt;0, FALSE, data!L4208&lt;=95),COUNTA(data!D4208:'data'!Y4208)=22), 1, 0)</f>
        <v>0</v>
      </c>
      <c r="AA4208">
        <f>IF(data!D4208=3, IF(COUNTIFS(data!A:A, data!A4208, data!G:G, "&lt;&gt;2")=0, 1, 0), 0)</f>
        <v>0</v>
      </c>
      <c r="AB4208">
        <f>IF(AND(data!G4208=2, COUNTIFS(data!A:A, data!A4208, data!G:G, 2) = data!D4208), 1, 0)</f>
        <v>0</v>
      </c>
      <c r="AC4208" t="str">
        <f>IF(AB4208=1, data!D4208, "0")</f>
        <v>0</v>
      </c>
    </row>
    <row r="4209" spans="1:29" x14ac:dyDescent="0.25">
      <c r="A4209" s="1">
        <v>433251</v>
      </c>
      <c r="B4209">
        <v>2</v>
      </c>
      <c r="C4209" s="1" t="s">
        <v>4230</v>
      </c>
      <c r="D4209">
        <v>5</v>
      </c>
      <c r="E4209">
        <v>1</v>
      </c>
      <c r="F4209">
        <v>9</v>
      </c>
      <c r="G4209">
        <v>2</v>
      </c>
      <c r="H4209">
        <v>41</v>
      </c>
      <c r="I4209">
        <v>2</v>
      </c>
      <c r="J4209">
        <v>1</v>
      </c>
      <c r="K4209">
        <v>3</v>
      </c>
      <c r="L4209">
        <v>13</v>
      </c>
      <c r="M4209">
        <v>2</v>
      </c>
      <c r="N4209">
        <v>1</v>
      </c>
      <c r="O4209">
        <v>5</v>
      </c>
      <c r="P4209">
        <v>1</v>
      </c>
      <c r="Q4209">
        <v>9.11</v>
      </c>
      <c r="R4209">
        <v>-1</v>
      </c>
      <c r="S4209">
        <v>12</v>
      </c>
      <c r="T4209">
        <v>163.30000000000001</v>
      </c>
      <c r="U4209">
        <v>68.7</v>
      </c>
      <c r="V4209">
        <v>25.762</v>
      </c>
      <c r="W4209">
        <v>0.79600000000000004</v>
      </c>
      <c r="X4209">
        <v>2</v>
      </c>
      <c r="Y4209">
        <v>1</v>
      </c>
      <c r="Z4209">
        <f>IF(AND(MIN(data!D4209:'data'!K4209, data!M4209:'data'!Y4209)&gt;=0, IF(data!L4209&lt;0, FALSE, data!L4209&lt;=95),COUNTA(data!D4209:'data'!Y4209)=22), 1, 0)</f>
        <v>0</v>
      </c>
      <c r="AA4209">
        <f>IF(data!D4209=3, IF(COUNTIFS(data!A:A, data!A4209, data!G:G, "&lt;&gt;2")=0, 1, 0), 0)</f>
        <v>0</v>
      </c>
      <c r="AB4209">
        <f>IF(AND(data!G4209=2, COUNTIFS(data!A:A, data!A4209, data!G:G, 2) = data!D4209), 1, 0)</f>
        <v>0</v>
      </c>
      <c r="AC4209" t="str">
        <f>IF(AB4209=1, data!D4209, "0")</f>
        <v>0</v>
      </c>
    </row>
    <row r="4210" spans="1:29" x14ac:dyDescent="0.25">
      <c r="A4210" s="1">
        <v>433251</v>
      </c>
      <c r="B4210">
        <v>3</v>
      </c>
      <c r="C4210" s="1" t="s">
        <v>4231</v>
      </c>
      <c r="D4210">
        <v>5</v>
      </c>
      <c r="E4210">
        <v>1</v>
      </c>
      <c r="F4210">
        <v>9</v>
      </c>
      <c r="G4210">
        <v>2</v>
      </c>
      <c r="H4210">
        <v>17</v>
      </c>
      <c r="I4210">
        <v>1</v>
      </c>
      <c r="J4210">
        <v>1</v>
      </c>
      <c r="K4210">
        <v>4</v>
      </c>
      <c r="L4210">
        <v>13</v>
      </c>
      <c r="M4210">
        <v>2</v>
      </c>
      <c r="N4210">
        <v>1</v>
      </c>
      <c r="O4210">
        <v>5</v>
      </c>
      <c r="P4210">
        <v>1</v>
      </c>
      <c r="Q4210">
        <v>7.9599999999999902</v>
      </c>
      <c r="R4210">
        <v>0</v>
      </c>
      <c r="S4210">
        <v>2</v>
      </c>
      <c r="T4210">
        <v>160.80000000000001</v>
      </c>
      <c r="U4210">
        <v>60.3</v>
      </c>
      <c r="V4210">
        <v>23.321000000000002</v>
      </c>
      <c r="W4210">
        <v>-1</v>
      </c>
      <c r="X4210">
        <v>2</v>
      </c>
      <c r="Y4210">
        <v>3</v>
      </c>
      <c r="Z4210">
        <f>IF(AND(MIN(data!D4210:'data'!K4210, data!M4210:'data'!Y4210)&gt;=0, IF(data!L4210&lt;0, FALSE, data!L4210&lt;=95),COUNTA(data!D4210:'data'!Y4210)=22), 1, 0)</f>
        <v>0</v>
      </c>
      <c r="AA4210">
        <f>IF(data!D4210=3, IF(COUNTIFS(data!A:A, data!A4210, data!G:G, "&lt;&gt;2")=0, 1, 0), 0)</f>
        <v>0</v>
      </c>
      <c r="AB4210">
        <f>IF(AND(data!G4210=2, COUNTIFS(data!A:A, data!A4210, data!G:G, 2) = data!D4210), 1, 0)</f>
        <v>0</v>
      </c>
      <c r="AC4210" t="str">
        <f>IF(AB4210=1, data!D4210, "0")</f>
        <v>0</v>
      </c>
    </row>
    <row r="4211" spans="1:29" x14ac:dyDescent="0.25">
      <c r="A4211" s="1">
        <v>433251</v>
      </c>
      <c r="B4211">
        <v>4</v>
      </c>
      <c r="C4211" s="1" t="s">
        <v>4232</v>
      </c>
      <c r="D4211">
        <v>5</v>
      </c>
      <c r="E4211">
        <v>1</v>
      </c>
      <c r="F4211">
        <v>9</v>
      </c>
      <c r="G4211">
        <v>2</v>
      </c>
      <c r="H4211">
        <v>15</v>
      </c>
      <c r="I4211">
        <v>-1</v>
      </c>
      <c r="J4211">
        <v>1</v>
      </c>
      <c r="K4211">
        <v>-1</v>
      </c>
      <c r="L4211">
        <v>13</v>
      </c>
      <c r="M4211">
        <v>2</v>
      </c>
      <c r="N4211">
        <v>-1</v>
      </c>
      <c r="O4211">
        <v>-1</v>
      </c>
      <c r="P4211">
        <v>-1</v>
      </c>
      <c r="Q4211">
        <v>-1</v>
      </c>
      <c r="R4211">
        <v>-1</v>
      </c>
      <c r="S4211">
        <v>0</v>
      </c>
      <c r="T4211">
        <v>164.3</v>
      </c>
      <c r="U4211">
        <v>57.9</v>
      </c>
      <c r="V4211">
        <v>21.449000000000002</v>
      </c>
      <c r="W4211">
        <v>-1</v>
      </c>
      <c r="X4211">
        <v>1</v>
      </c>
      <c r="Y4211">
        <v>3</v>
      </c>
      <c r="Z4211">
        <f>IF(AND(MIN(data!D4211:'data'!K4211, data!M4211:'data'!Y4211)&gt;=0, IF(data!L4211&lt;0, FALSE, data!L4211&lt;=95),COUNTA(data!D4211:'data'!Y4211)=22), 1, 0)</f>
        <v>0</v>
      </c>
      <c r="AA4211">
        <f>IF(data!D4211=3, IF(COUNTIFS(data!A:A, data!A4211, data!G:G, "&lt;&gt;2")=0, 1, 0), 0)</f>
        <v>0</v>
      </c>
      <c r="AB4211">
        <f>IF(AND(data!G4211=2, COUNTIFS(data!A:A, data!A4211, data!G:G, 2) = data!D4211), 1, 0)</f>
        <v>0</v>
      </c>
      <c r="AC4211" t="str">
        <f>IF(AB4211=1, data!D4211, "0")</f>
        <v>0</v>
      </c>
    </row>
    <row r="4212" spans="1:29" x14ac:dyDescent="0.25">
      <c r="A4212" s="1">
        <v>433251</v>
      </c>
      <c r="B4212">
        <v>5</v>
      </c>
      <c r="C4212" s="1" t="s">
        <v>4233</v>
      </c>
      <c r="D4212">
        <v>5</v>
      </c>
      <c r="E4212">
        <v>1</v>
      </c>
      <c r="F4212">
        <v>9</v>
      </c>
      <c r="G4212">
        <v>1</v>
      </c>
      <c r="H4212">
        <v>13</v>
      </c>
      <c r="I4212">
        <v>-1</v>
      </c>
      <c r="J4212">
        <v>1</v>
      </c>
      <c r="K4212">
        <v>-1</v>
      </c>
      <c r="L4212">
        <v>13</v>
      </c>
      <c r="M4212">
        <v>1</v>
      </c>
      <c r="N4212">
        <v>-1</v>
      </c>
      <c r="O4212">
        <v>-1</v>
      </c>
      <c r="P4212">
        <v>-1</v>
      </c>
      <c r="Q4212">
        <v>-1</v>
      </c>
      <c r="R4212">
        <v>-1</v>
      </c>
      <c r="S4212">
        <v>0</v>
      </c>
      <c r="T4212">
        <v>168.8</v>
      </c>
      <c r="U4212">
        <v>53.9</v>
      </c>
      <c r="V4212">
        <v>18.917000000000002</v>
      </c>
      <c r="W4212">
        <v>-1</v>
      </c>
      <c r="X4212">
        <v>-8</v>
      </c>
      <c r="Y4212">
        <v>3</v>
      </c>
      <c r="Z4212">
        <f>IF(AND(MIN(data!D4212:'data'!K4212, data!M4212:'data'!Y4212)&gt;=0, IF(data!L4212&lt;0, FALSE, data!L4212&lt;=95),COUNTA(data!D4212:'data'!Y4212)=22), 1, 0)</f>
        <v>0</v>
      </c>
      <c r="AA4212">
        <f>IF(data!D4212=3, IF(COUNTIFS(data!A:A, data!A4212, data!G:G, "&lt;&gt;2")=0, 1, 0), 0)</f>
        <v>0</v>
      </c>
      <c r="AB4212">
        <f>IF(AND(data!G4212=2, COUNTIFS(data!A:A, data!A4212, data!G:G, 2) = data!D4212), 1, 0)</f>
        <v>0</v>
      </c>
      <c r="AC4212" t="str">
        <f>IF(AB4212=1, data!D4212, "0")</f>
        <v>0</v>
      </c>
    </row>
    <row r="4213" spans="1:29" x14ac:dyDescent="0.25">
      <c r="A4213" s="1">
        <v>433271</v>
      </c>
      <c r="B4213">
        <v>1</v>
      </c>
      <c r="C4213" s="1" t="s">
        <v>4234</v>
      </c>
      <c r="D4213">
        <v>1</v>
      </c>
      <c r="E4213">
        <v>1</v>
      </c>
      <c r="F4213">
        <v>9</v>
      </c>
      <c r="G4213">
        <v>1</v>
      </c>
      <c r="H4213">
        <v>47</v>
      </c>
      <c r="I4213">
        <v>3</v>
      </c>
      <c r="J4213">
        <v>1</v>
      </c>
      <c r="K4213">
        <v>3</v>
      </c>
      <c r="L4213">
        <v>30</v>
      </c>
      <c r="M4213">
        <v>2</v>
      </c>
      <c r="N4213">
        <v>1</v>
      </c>
      <c r="O4213">
        <v>5</v>
      </c>
      <c r="P4213">
        <v>1</v>
      </c>
      <c r="Q4213">
        <v>0.97799999999999998</v>
      </c>
      <c r="R4213">
        <v>-1</v>
      </c>
      <c r="S4213">
        <v>7</v>
      </c>
      <c r="T4213">
        <v>157</v>
      </c>
      <c r="U4213">
        <v>52.8</v>
      </c>
      <c r="V4213">
        <v>21.420999999999999</v>
      </c>
      <c r="W4213">
        <v>0.71399999999999997</v>
      </c>
      <c r="X4213">
        <v>1</v>
      </c>
      <c r="Y4213">
        <v>3</v>
      </c>
      <c r="Z4213">
        <f>IF(AND(MIN(data!D4213:'data'!K4213, data!M4213:'data'!Y4213)&gt;=0, IF(data!L4213&lt;0, FALSE, data!L4213&lt;=95),COUNTA(data!D4213:'data'!Y4213)=22), 1, 0)</f>
        <v>0</v>
      </c>
      <c r="AA4213">
        <f>IF(data!D4213=3, IF(COUNTIFS(data!A:A, data!A4213, data!G:G, "&lt;&gt;2")=0, 1, 0), 0)</f>
        <v>0</v>
      </c>
      <c r="AB4213">
        <f>IF(AND(data!G4213=2, COUNTIFS(data!A:A, data!A4213, data!G:G, 2) = data!D4213), 1, 0)</f>
        <v>0</v>
      </c>
      <c r="AC4213" t="str">
        <f>IF(AB4213=1, data!D4213, "0")</f>
        <v>0</v>
      </c>
    </row>
    <row r="4214" spans="1:29" x14ac:dyDescent="0.25">
      <c r="A4214" s="1">
        <v>433341</v>
      </c>
      <c r="B4214">
        <v>1</v>
      </c>
      <c r="C4214" s="1" t="s">
        <v>4235</v>
      </c>
      <c r="D4214">
        <v>3</v>
      </c>
      <c r="E4214">
        <v>1</v>
      </c>
      <c r="F4214">
        <v>9</v>
      </c>
      <c r="G4214">
        <v>1</v>
      </c>
      <c r="H4214">
        <v>54</v>
      </c>
      <c r="I4214">
        <v>2</v>
      </c>
      <c r="J4214">
        <v>1</v>
      </c>
      <c r="K4214">
        <v>7</v>
      </c>
      <c r="L4214">
        <v>97</v>
      </c>
      <c r="M4214">
        <v>2</v>
      </c>
      <c r="N4214">
        <v>3</v>
      </c>
      <c r="O4214">
        <v>5</v>
      </c>
      <c r="P4214">
        <v>1</v>
      </c>
      <c r="Q4214">
        <v>35.087000000000003</v>
      </c>
      <c r="R4214">
        <v>-1</v>
      </c>
      <c r="S4214">
        <v>0</v>
      </c>
      <c r="T4214">
        <v>174.5</v>
      </c>
      <c r="U4214">
        <v>96.4</v>
      </c>
      <c r="V4214">
        <v>31.658000000000001</v>
      </c>
      <c r="W4214">
        <v>1.0469999999999999</v>
      </c>
      <c r="X4214">
        <v>2</v>
      </c>
      <c r="Y4214">
        <v>3</v>
      </c>
      <c r="Z4214">
        <f>IF(AND(MIN(data!D4214:'data'!K4214, data!M4214:'data'!Y4214)&gt;=0, IF(data!L4214&lt;0, FALSE, data!L4214&lt;=95),COUNTA(data!D4214:'data'!Y4214)=22), 1, 0)</f>
        <v>0</v>
      </c>
      <c r="AA4214">
        <f>IF(data!D4214=3, IF(COUNTIFS(data!A:A, data!A4214, data!G:G, "&lt;&gt;2")=0, 1, 0), 0)</f>
        <v>0</v>
      </c>
      <c r="AB4214">
        <f>IF(AND(data!G4214=2, COUNTIFS(data!A:A, data!A4214, data!G:G, 2) = data!D4214), 1, 0)</f>
        <v>0</v>
      </c>
      <c r="AC4214" t="str">
        <f>IF(AB4214=1, data!D4214, "0")</f>
        <v>0</v>
      </c>
    </row>
    <row r="4215" spans="1:29" x14ac:dyDescent="0.25">
      <c r="A4215" s="1">
        <v>433341</v>
      </c>
      <c r="B4215">
        <v>2</v>
      </c>
      <c r="C4215" s="1" t="s">
        <v>4236</v>
      </c>
      <c r="D4215">
        <v>3</v>
      </c>
      <c r="E4215">
        <v>1</v>
      </c>
      <c r="F4215">
        <v>9</v>
      </c>
      <c r="G4215">
        <v>2</v>
      </c>
      <c r="H4215">
        <v>43</v>
      </c>
      <c r="I4215">
        <v>2</v>
      </c>
      <c r="J4215">
        <v>1</v>
      </c>
      <c r="K4215">
        <v>7</v>
      </c>
      <c r="L4215">
        <v>97</v>
      </c>
      <c r="M4215">
        <v>2</v>
      </c>
      <c r="N4215">
        <v>4</v>
      </c>
      <c r="O4215">
        <v>2</v>
      </c>
      <c r="P4215">
        <v>1</v>
      </c>
      <c r="Q4215">
        <v>26.576000000000001</v>
      </c>
      <c r="R4215">
        <v>-1</v>
      </c>
      <c r="S4215">
        <v>0</v>
      </c>
      <c r="T4215">
        <v>162.6</v>
      </c>
      <c r="U4215">
        <v>78.3</v>
      </c>
      <c r="V4215">
        <v>29.616</v>
      </c>
      <c r="W4215">
        <v>0.86199999999999999</v>
      </c>
      <c r="X4215">
        <v>2</v>
      </c>
      <c r="Y4215">
        <v>1</v>
      </c>
      <c r="Z4215">
        <f>IF(AND(MIN(data!D4215:'data'!K4215, data!M4215:'data'!Y4215)&gt;=0, IF(data!L4215&lt;0, FALSE, data!L4215&lt;=95),COUNTA(data!D4215:'data'!Y4215)=22), 1, 0)</f>
        <v>0</v>
      </c>
      <c r="AA4215">
        <f>IF(data!D4215=3, IF(COUNTIFS(data!A:A, data!A4215, data!G:G, "&lt;&gt;2")=0, 1, 0), 0)</f>
        <v>0</v>
      </c>
      <c r="AB4215">
        <f>IF(AND(data!G4215=2, COUNTIFS(data!A:A, data!A4215, data!G:G, 2) = data!D4215), 1, 0)</f>
        <v>0</v>
      </c>
      <c r="AC4215" t="str">
        <f>IF(AB4215=1, data!D4215, "0")</f>
        <v>0</v>
      </c>
    </row>
    <row r="4216" spans="1:29" x14ac:dyDescent="0.25">
      <c r="A4216" s="1">
        <v>433341</v>
      </c>
      <c r="B4216">
        <v>3</v>
      </c>
      <c r="C4216" s="1" t="s">
        <v>4237</v>
      </c>
      <c r="D4216">
        <v>3</v>
      </c>
      <c r="E4216">
        <v>1</v>
      </c>
      <c r="F4216">
        <v>9</v>
      </c>
      <c r="G4216">
        <v>2</v>
      </c>
      <c r="H4216">
        <v>19</v>
      </c>
      <c r="I4216">
        <v>1</v>
      </c>
      <c r="J4216">
        <v>1</v>
      </c>
      <c r="K4216">
        <v>5</v>
      </c>
      <c r="L4216">
        <v>97</v>
      </c>
      <c r="M4216">
        <v>2</v>
      </c>
      <c r="N4216">
        <v>1</v>
      </c>
      <c r="O4216">
        <v>5</v>
      </c>
      <c r="P4216">
        <v>1</v>
      </c>
      <c r="Q4216">
        <v>24</v>
      </c>
      <c r="R4216">
        <v>4</v>
      </c>
      <c r="S4216">
        <v>0</v>
      </c>
      <c r="T4216">
        <v>171.7</v>
      </c>
      <c r="U4216">
        <v>84.4</v>
      </c>
      <c r="V4216">
        <v>28.629000000000001</v>
      </c>
      <c r="W4216">
        <v>0.77700000000000002</v>
      </c>
      <c r="X4216">
        <v>1</v>
      </c>
      <c r="Y4216">
        <v>1</v>
      </c>
      <c r="Z4216">
        <f>IF(AND(MIN(data!D4216:'data'!K4216, data!M4216:'data'!Y4216)&gt;=0, IF(data!L4216&lt;0, FALSE, data!L4216&lt;=95),COUNTA(data!D4216:'data'!Y4216)=22), 1, 0)</f>
        <v>0</v>
      </c>
      <c r="AA4216">
        <f>IF(data!D4216=3, IF(COUNTIFS(data!A:A, data!A4216, data!G:G, "&lt;&gt;2")=0, 1, 0), 0)</f>
        <v>0</v>
      </c>
      <c r="AB4216">
        <f>IF(AND(data!G4216=2, COUNTIFS(data!A:A, data!A4216, data!G:G, 2) = data!D4216), 1, 0)</f>
        <v>0</v>
      </c>
      <c r="AC4216" t="str">
        <f>IF(AB4216=1, data!D4216, "0")</f>
        <v>0</v>
      </c>
    </row>
    <row r="4217" spans="1:29" x14ac:dyDescent="0.25">
      <c r="A4217" s="1">
        <v>433351</v>
      </c>
      <c r="B4217">
        <v>1</v>
      </c>
      <c r="C4217" s="1" t="s">
        <v>4238</v>
      </c>
      <c r="D4217">
        <v>1</v>
      </c>
      <c r="E4217">
        <v>1</v>
      </c>
      <c r="F4217">
        <v>9</v>
      </c>
      <c r="G4217">
        <v>1</v>
      </c>
      <c r="H4217">
        <v>81</v>
      </c>
      <c r="I4217">
        <v>5</v>
      </c>
      <c r="J4217">
        <v>1</v>
      </c>
      <c r="K4217">
        <v>2</v>
      </c>
      <c r="L4217">
        <v>7</v>
      </c>
      <c r="M4217">
        <v>2</v>
      </c>
      <c r="N4217">
        <v>3</v>
      </c>
      <c r="O4217">
        <v>5</v>
      </c>
      <c r="P4217">
        <v>1</v>
      </c>
      <c r="Q4217">
        <v>14</v>
      </c>
      <c r="R4217">
        <v>-1</v>
      </c>
      <c r="S4217">
        <v>2</v>
      </c>
      <c r="T4217">
        <v>149.4</v>
      </c>
      <c r="U4217">
        <v>54.6</v>
      </c>
      <c r="V4217">
        <v>24.462</v>
      </c>
      <c r="W4217">
        <v>0.80100000000000005</v>
      </c>
      <c r="X4217">
        <v>1</v>
      </c>
      <c r="Y4217">
        <v>3</v>
      </c>
      <c r="Z4217">
        <f>IF(AND(MIN(data!D4217:'data'!K4217, data!M4217:'data'!Y4217)&gt;=0, IF(data!L4217&lt;0, FALSE, data!L4217&lt;=95),COUNTA(data!D4217:'data'!Y4217)=22), 1, 0)</f>
        <v>0</v>
      </c>
      <c r="AA4217">
        <f>IF(data!D4217=3, IF(COUNTIFS(data!A:A, data!A4217, data!G:G, "&lt;&gt;2")=0, 1, 0), 0)</f>
        <v>0</v>
      </c>
      <c r="AB4217">
        <f>IF(AND(data!G4217=2, COUNTIFS(data!A:A, data!A4217, data!G:G, 2) = data!D4217), 1, 0)</f>
        <v>0</v>
      </c>
      <c r="AC4217" t="str">
        <f>IF(AB4217=1, data!D4217, "0")</f>
        <v>0</v>
      </c>
    </row>
    <row r="4218" spans="1:29" x14ac:dyDescent="0.25">
      <c r="A4218" s="1">
        <v>433371</v>
      </c>
      <c r="B4218">
        <v>1</v>
      </c>
      <c r="C4218" s="1" t="s">
        <v>4239</v>
      </c>
      <c r="D4218">
        <v>3</v>
      </c>
      <c r="E4218">
        <v>1</v>
      </c>
      <c r="F4218">
        <v>9</v>
      </c>
      <c r="G4218">
        <v>1</v>
      </c>
      <c r="H4218">
        <v>25</v>
      </c>
      <c r="I4218">
        <v>6</v>
      </c>
      <c r="J4218">
        <v>1</v>
      </c>
      <c r="K4218">
        <v>4</v>
      </c>
      <c r="L4218">
        <v>15</v>
      </c>
      <c r="M4218">
        <v>3</v>
      </c>
      <c r="N4218">
        <v>1</v>
      </c>
      <c r="O4218">
        <v>5</v>
      </c>
      <c r="P4218">
        <v>1</v>
      </c>
      <c r="Q4218">
        <v>65.5</v>
      </c>
      <c r="R4218">
        <v>-1</v>
      </c>
      <c r="S4218">
        <v>0</v>
      </c>
      <c r="T4218">
        <v>171.8</v>
      </c>
      <c r="U4218">
        <v>85.1</v>
      </c>
      <c r="V4218">
        <v>28.832999999999998</v>
      </c>
      <c r="W4218">
        <v>-1</v>
      </c>
      <c r="X4218">
        <v>2</v>
      </c>
      <c r="Y4218">
        <v>1</v>
      </c>
      <c r="Z4218">
        <f>IF(AND(MIN(data!D4218:'data'!K4218, data!M4218:'data'!Y4218)&gt;=0, IF(data!L4218&lt;0, FALSE, data!L4218&lt;=95),COUNTA(data!D4218:'data'!Y4218)=22), 1, 0)</f>
        <v>0</v>
      </c>
      <c r="AA4218">
        <f>IF(data!D4218=3, IF(COUNTIFS(data!A:A, data!A4218, data!G:G, "&lt;&gt;2")=0, 1, 0), 0)</f>
        <v>0</v>
      </c>
      <c r="AB4218">
        <f>IF(AND(data!G4218=2, COUNTIFS(data!A:A, data!A4218, data!G:G, 2) = data!D4218), 1, 0)</f>
        <v>0</v>
      </c>
      <c r="AC4218" t="str">
        <f>IF(AB4218=1, data!D4218, "0")</f>
        <v>0</v>
      </c>
    </row>
    <row r="4219" spans="1:29" x14ac:dyDescent="0.25">
      <c r="A4219" s="1">
        <v>433371</v>
      </c>
      <c r="B4219">
        <v>2</v>
      </c>
      <c r="C4219" s="1" t="s">
        <v>4240</v>
      </c>
      <c r="D4219">
        <v>3</v>
      </c>
      <c r="E4219">
        <v>1</v>
      </c>
      <c r="F4219">
        <v>9</v>
      </c>
      <c r="G4219">
        <v>2</v>
      </c>
      <c r="H4219">
        <v>24</v>
      </c>
      <c r="I4219">
        <v>6</v>
      </c>
      <c r="J4219">
        <v>1</v>
      </c>
      <c r="K4219">
        <v>5</v>
      </c>
      <c r="L4219">
        <v>15</v>
      </c>
      <c r="M4219">
        <v>2</v>
      </c>
      <c r="N4219">
        <v>3</v>
      </c>
      <c r="O4219">
        <v>5</v>
      </c>
      <c r="P4219">
        <v>1</v>
      </c>
      <c r="Q4219">
        <v>36</v>
      </c>
      <c r="R4219">
        <v>0</v>
      </c>
      <c r="S4219">
        <v>1</v>
      </c>
      <c r="T4219">
        <v>164.4</v>
      </c>
      <c r="U4219">
        <v>61.5</v>
      </c>
      <c r="V4219">
        <v>22.754999999999999</v>
      </c>
      <c r="W4219">
        <v>-1</v>
      </c>
      <c r="X4219">
        <v>2</v>
      </c>
      <c r="Y4219">
        <v>3</v>
      </c>
      <c r="Z4219">
        <f>IF(AND(MIN(data!D4219:'data'!K4219, data!M4219:'data'!Y4219)&gt;=0, IF(data!L4219&lt;0, FALSE, data!L4219&lt;=95),COUNTA(data!D4219:'data'!Y4219)=22), 1, 0)</f>
        <v>0</v>
      </c>
      <c r="AA4219">
        <f>IF(data!D4219=3, IF(COUNTIFS(data!A:A, data!A4219, data!G:G, "&lt;&gt;2")=0, 1, 0), 0)</f>
        <v>0</v>
      </c>
      <c r="AB4219">
        <f>IF(AND(data!G4219=2, COUNTIFS(data!A:A, data!A4219, data!G:G, 2) = data!D4219), 1, 0)</f>
        <v>0</v>
      </c>
      <c r="AC4219" t="str">
        <f>IF(AB4219=1, data!D4219, "0")</f>
        <v>0</v>
      </c>
    </row>
    <row r="4220" spans="1:29" x14ac:dyDescent="0.25">
      <c r="A4220" s="1">
        <v>433371</v>
      </c>
      <c r="B4220">
        <v>3</v>
      </c>
      <c r="C4220" s="1" t="s">
        <v>4241</v>
      </c>
      <c r="D4220">
        <v>3</v>
      </c>
      <c r="E4220">
        <v>1</v>
      </c>
      <c r="F4220">
        <v>9</v>
      </c>
      <c r="G4220">
        <v>1</v>
      </c>
      <c r="H4220">
        <v>4</v>
      </c>
      <c r="I4220">
        <v>-1</v>
      </c>
      <c r="J4220">
        <v>1</v>
      </c>
      <c r="K4220">
        <v>-1</v>
      </c>
      <c r="L4220">
        <v>15</v>
      </c>
      <c r="M4220">
        <v>2</v>
      </c>
      <c r="N4220">
        <v>-1</v>
      </c>
      <c r="O4220">
        <v>-1</v>
      </c>
      <c r="P4220">
        <v>-1</v>
      </c>
      <c r="Q4220">
        <v>-1</v>
      </c>
      <c r="R4220">
        <v>-1</v>
      </c>
      <c r="S4220">
        <v>-2</v>
      </c>
      <c r="T4220">
        <v>106.1</v>
      </c>
      <c r="U4220">
        <v>20.2</v>
      </c>
      <c r="V4220">
        <v>17.943999999999999</v>
      </c>
      <c r="W4220">
        <v>-1</v>
      </c>
      <c r="X4220">
        <v>-2</v>
      </c>
      <c r="Y4220">
        <v>-2</v>
      </c>
      <c r="Z4220">
        <f>IF(AND(MIN(data!D4220:'data'!K4220, data!M4220:'data'!Y4220)&gt;=0, IF(data!L4220&lt;0, FALSE, data!L4220&lt;=95),COUNTA(data!D4220:'data'!Y4220)=22), 1, 0)</f>
        <v>0</v>
      </c>
      <c r="AA4220">
        <f>IF(data!D4220=3, IF(COUNTIFS(data!A:A, data!A4220, data!G:G, "&lt;&gt;2")=0, 1, 0), 0)</f>
        <v>0</v>
      </c>
      <c r="AB4220">
        <f>IF(AND(data!G4220=2, COUNTIFS(data!A:A, data!A4220, data!G:G, 2) = data!D4220), 1, 0)</f>
        <v>0</v>
      </c>
      <c r="AC4220" t="str">
        <f>IF(AB4220=1, data!D4220, "0")</f>
        <v>0</v>
      </c>
    </row>
    <row r="4221" spans="1:29" x14ac:dyDescent="0.25">
      <c r="A4221" s="1">
        <v>434051</v>
      </c>
      <c r="B4221">
        <v>1</v>
      </c>
      <c r="C4221" s="1" t="s">
        <v>4242</v>
      </c>
      <c r="D4221">
        <v>1</v>
      </c>
      <c r="E4221">
        <v>5</v>
      </c>
      <c r="F4221">
        <v>28</v>
      </c>
      <c r="G4221">
        <v>1</v>
      </c>
      <c r="H4221">
        <v>81</v>
      </c>
      <c r="I4221">
        <v>5</v>
      </c>
      <c r="J4221">
        <v>1</v>
      </c>
      <c r="K4221">
        <v>7</v>
      </c>
      <c r="L4221">
        <v>5</v>
      </c>
      <c r="M4221">
        <v>1</v>
      </c>
      <c r="N4221">
        <v>3</v>
      </c>
      <c r="O4221">
        <v>5</v>
      </c>
      <c r="P4221">
        <v>1</v>
      </c>
      <c r="Q4221">
        <v>6.23</v>
      </c>
      <c r="R4221">
        <v>-1</v>
      </c>
      <c r="S4221">
        <v>0</v>
      </c>
      <c r="T4221">
        <v>168.2</v>
      </c>
      <c r="U4221">
        <v>94.8</v>
      </c>
      <c r="V4221">
        <v>33.509</v>
      </c>
      <c r="W4221">
        <v>0.91900000000000004</v>
      </c>
      <c r="X4221">
        <v>2</v>
      </c>
      <c r="Y4221">
        <v>1</v>
      </c>
      <c r="Z4221">
        <f>IF(AND(MIN(data!D4221:'data'!K4221, data!M4221:'data'!Y4221)&gt;=0, IF(data!L4221&lt;0, FALSE, data!L4221&lt;=95),COUNTA(data!D4221:'data'!Y4221)=22), 1, 0)</f>
        <v>0</v>
      </c>
      <c r="AA4221">
        <f>IF(data!D4221=3, IF(COUNTIFS(data!A:A, data!A4221, data!G:G, "&lt;&gt;2")=0, 1, 0), 0)</f>
        <v>0</v>
      </c>
      <c r="AB4221">
        <f>IF(AND(data!G4221=2, COUNTIFS(data!A:A, data!A4221, data!G:G, 2) = data!D4221), 1, 0)</f>
        <v>0</v>
      </c>
      <c r="AC4221" t="str">
        <f>IF(AB4221=1, data!D4221, "0")</f>
        <v>0</v>
      </c>
    </row>
    <row r="4222" spans="1:29" x14ac:dyDescent="0.25">
      <c r="A4222" s="1">
        <v>434181</v>
      </c>
      <c r="B4222">
        <v>1</v>
      </c>
      <c r="C4222" s="1" t="s">
        <v>4243</v>
      </c>
      <c r="D4222">
        <v>1</v>
      </c>
      <c r="E4222">
        <v>5</v>
      </c>
      <c r="F4222">
        <v>28</v>
      </c>
      <c r="G4222">
        <v>2</v>
      </c>
      <c r="H4222">
        <v>72</v>
      </c>
      <c r="I4222">
        <v>5</v>
      </c>
      <c r="J4222">
        <v>1</v>
      </c>
      <c r="K4222">
        <v>6</v>
      </c>
      <c r="L4222">
        <v>6</v>
      </c>
      <c r="M4222">
        <v>1</v>
      </c>
      <c r="N4222">
        <v>3</v>
      </c>
      <c r="O4222">
        <v>5</v>
      </c>
      <c r="P4222">
        <v>1</v>
      </c>
      <c r="Q4222">
        <v>10.673</v>
      </c>
      <c r="R4222">
        <v>-1</v>
      </c>
      <c r="S4222">
        <v>1</v>
      </c>
      <c r="T4222">
        <v>172.7</v>
      </c>
      <c r="U4222">
        <v>83.6</v>
      </c>
      <c r="V4222">
        <v>28.03</v>
      </c>
      <c r="W4222">
        <v>0.872</v>
      </c>
      <c r="X4222">
        <v>2</v>
      </c>
      <c r="Y4222">
        <v>1</v>
      </c>
      <c r="Z4222">
        <f>IF(AND(MIN(data!D4222:'data'!K4222, data!M4222:'data'!Y4222)&gt;=0, IF(data!L4222&lt;0, FALSE, data!L4222&lt;=95),COUNTA(data!D4222:'data'!Y4222)=22), 1, 0)</f>
        <v>0</v>
      </c>
      <c r="AA4222">
        <f>IF(data!D4222=3, IF(COUNTIFS(data!A:A, data!A4222, data!G:G, "&lt;&gt;2")=0, 1, 0), 0)</f>
        <v>0</v>
      </c>
      <c r="AB4222">
        <f>IF(AND(data!G4222=2, COUNTIFS(data!A:A, data!A4222, data!G:G, 2) = data!D4222), 1, 0)</f>
        <v>1</v>
      </c>
      <c r="AC4222">
        <f>IF(AB4222=1, data!D4222, "0")</f>
        <v>1</v>
      </c>
    </row>
    <row r="4223" spans="1:29" x14ac:dyDescent="0.25">
      <c r="A4223" s="1">
        <v>434251</v>
      </c>
      <c r="B4223">
        <v>1</v>
      </c>
      <c r="C4223" s="1" t="s">
        <v>4244</v>
      </c>
      <c r="D4223">
        <v>1</v>
      </c>
      <c r="E4223">
        <v>9</v>
      </c>
      <c r="F4223">
        <v>20</v>
      </c>
      <c r="G4223">
        <v>2</v>
      </c>
      <c r="H4223">
        <v>45</v>
      </c>
      <c r="I4223">
        <v>3</v>
      </c>
      <c r="J4223">
        <v>1</v>
      </c>
      <c r="K4223">
        <v>3</v>
      </c>
      <c r="L4223">
        <v>10</v>
      </c>
      <c r="M4223">
        <v>2</v>
      </c>
      <c r="N4223">
        <v>4</v>
      </c>
      <c r="O4223">
        <v>2</v>
      </c>
      <c r="P4223">
        <v>1</v>
      </c>
      <c r="Q4223">
        <v>22.298999999999999</v>
      </c>
      <c r="R4223">
        <v>-1</v>
      </c>
      <c r="S4223">
        <v>0</v>
      </c>
      <c r="T4223">
        <v>189.4</v>
      </c>
      <c r="U4223">
        <v>80.099999999999994</v>
      </c>
      <c r="V4223">
        <v>22.329000000000001</v>
      </c>
      <c r="W4223">
        <v>0.875</v>
      </c>
      <c r="X4223">
        <v>3</v>
      </c>
      <c r="Y4223">
        <v>3</v>
      </c>
      <c r="Z4223">
        <f>IF(AND(MIN(data!D4223:'data'!K4223, data!M4223:'data'!Y4223)&gt;=0, IF(data!L4223&lt;0, FALSE, data!L4223&lt;=95),COUNTA(data!D4223:'data'!Y4223)=22), 1, 0)</f>
        <v>0</v>
      </c>
      <c r="AA4223">
        <f>IF(data!D4223=3, IF(COUNTIFS(data!A:A, data!A4223, data!G:G, "&lt;&gt;2")=0, 1, 0), 0)</f>
        <v>0</v>
      </c>
      <c r="AB4223">
        <f>IF(AND(data!G4223=2, COUNTIFS(data!A:A, data!A4223, data!G:G, 2) = data!D4223), 1, 0)</f>
        <v>1</v>
      </c>
      <c r="AC4223">
        <f>IF(AB4223=1, data!D4223, "0")</f>
        <v>1</v>
      </c>
    </row>
    <row r="4224" spans="1:29" x14ac:dyDescent="0.25">
      <c r="A4224" s="1">
        <v>434271</v>
      </c>
      <c r="B4224">
        <v>1</v>
      </c>
      <c r="C4224" s="1" t="s">
        <v>4245</v>
      </c>
      <c r="D4224">
        <v>6</v>
      </c>
      <c r="E4224">
        <v>5</v>
      </c>
      <c r="F4224">
        <v>28</v>
      </c>
      <c r="G4224">
        <v>1</v>
      </c>
      <c r="H4224">
        <v>57</v>
      </c>
      <c r="I4224">
        <v>5</v>
      </c>
      <c r="J4224">
        <v>1</v>
      </c>
      <c r="K4224">
        <v>7</v>
      </c>
      <c r="L4224">
        <v>-1</v>
      </c>
      <c r="M4224">
        <v>3</v>
      </c>
      <c r="N4224">
        <v>4</v>
      </c>
      <c r="O4224">
        <v>3</v>
      </c>
      <c r="P4224">
        <v>1</v>
      </c>
      <c r="Q4224">
        <v>28.75</v>
      </c>
      <c r="R4224">
        <v>-1</v>
      </c>
      <c r="S4224">
        <v>0</v>
      </c>
      <c r="T4224">
        <v>-1</v>
      </c>
      <c r="U4224">
        <v>89.5</v>
      </c>
      <c r="V4224">
        <v>-1</v>
      </c>
      <c r="W4224">
        <v>-1</v>
      </c>
      <c r="X4224">
        <v>1</v>
      </c>
      <c r="Y4224">
        <v>3</v>
      </c>
      <c r="Z4224">
        <f>IF(AND(MIN(data!D4224:'data'!K4224, data!M4224:'data'!Y4224)&gt;=0, IF(data!L4224&lt;0, FALSE, data!L4224&lt;=95),COUNTA(data!D4224:'data'!Y4224)=22), 1, 0)</f>
        <v>0</v>
      </c>
      <c r="AA4224">
        <f>IF(data!D4224=3, IF(COUNTIFS(data!A:A, data!A4224, data!G:G, "&lt;&gt;2")=0, 1, 0), 0)</f>
        <v>0</v>
      </c>
      <c r="AB4224">
        <f>IF(AND(data!G4224=2, COUNTIFS(data!A:A, data!A4224, data!G:G, 2) = data!D4224), 1, 0)</f>
        <v>0</v>
      </c>
      <c r="AC4224" t="str">
        <f>IF(AB4224=1, data!D4224, "0")</f>
        <v>0</v>
      </c>
    </row>
    <row r="4225" spans="1:29" x14ac:dyDescent="0.25">
      <c r="A4225" s="1">
        <v>434271</v>
      </c>
      <c r="B4225">
        <v>2</v>
      </c>
      <c r="C4225" s="1" t="s">
        <v>4246</v>
      </c>
      <c r="D4225">
        <v>6</v>
      </c>
      <c r="E4225">
        <v>5</v>
      </c>
      <c r="F4225">
        <v>28</v>
      </c>
      <c r="G4225">
        <v>1</v>
      </c>
      <c r="H4225">
        <v>31</v>
      </c>
      <c r="I4225">
        <v>1</v>
      </c>
      <c r="J4225">
        <v>1</v>
      </c>
      <c r="K4225">
        <v>5</v>
      </c>
      <c r="L4225">
        <v>-1</v>
      </c>
      <c r="M4225">
        <v>3</v>
      </c>
      <c r="N4225">
        <v>4</v>
      </c>
      <c r="O4225">
        <v>2</v>
      </c>
      <c r="P4225">
        <v>1</v>
      </c>
      <c r="Q4225">
        <v>56</v>
      </c>
      <c r="R4225">
        <v>-1</v>
      </c>
      <c r="S4225">
        <v>1</v>
      </c>
      <c r="T4225">
        <v>173.4</v>
      </c>
      <c r="U4225">
        <v>97.3</v>
      </c>
      <c r="V4225">
        <v>32.36</v>
      </c>
      <c r="W4225">
        <v>0.90400000000000003</v>
      </c>
      <c r="X4225">
        <v>2</v>
      </c>
      <c r="Y4225">
        <v>1</v>
      </c>
      <c r="Z4225">
        <f>IF(AND(MIN(data!D4225:'data'!K4225, data!M4225:'data'!Y4225)&gt;=0, IF(data!L4225&lt;0, FALSE, data!L4225&lt;=95),COUNTA(data!D4225:'data'!Y4225)=22), 1, 0)</f>
        <v>0</v>
      </c>
      <c r="AA4225">
        <f>IF(data!D4225=3, IF(COUNTIFS(data!A:A, data!A4225, data!G:G, "&lt;&gt;2")=0, 1, 0), 0)</f>
        <v>0</v>
      </c>
      <c r="AB4225">
        <f>IF(AND(data!G4225=2, COUNTIFS(data!A:A, data!A4225, data!G:G, 2) = data!D4225), 1, 0)</f>
        <v>0</v>
      </c>
      <c r="AC4225" t="str">
        <f>IF(AB4225=1, data!D4225, "0")</f>
        <v>0</v>
      </c>
    </row>
    <row r="4226" spans="1:29" x14ac:dyDescent="0.25">
      <c r="A4226" s="1">
        <v>434271</v>
      </c>
      <c r="B4226">
        <v>3</v>
      </c>
      <c r="C4226" s="1" t="s">
        <v>4247</v>
      </c>
      <c r="D4226">
        <v>6</v>
      </c>
      <c r="E4226">
        <v>5</v>
      </c>
      <c r="F4226">
        <v>28</v>
      </c>
      <c r="G4226">
        <v>2</v>
      </c>
      <c r="H4226">
        <v>28</v>
      </c>
      <c r="I4226">
        <v>1</v>
      </c>
      <c r="J4226">
        <v>1</v>
      </c>
      <c r="K4226">
        <v>7</v>
      </c>
      <c r="L4226">
        <v>-1</v>
      </c>
      <c r="M4226">
        <v>3</v>
      </c>
      <c r="N4226">
        <v>4</v>
      </c>
      <c r="O4226">
        <v>3</v>
      </c>
      <c r="P4226">
        <v>1</v>
      </c>
      <c r="Q4226">
        <v>1.0069999999999999</v>
      </c>
      <c r="R4226">
        <v>-1</v>
      </c>
      <c r="S4226">
        <v>0</v>
      </c>
      <c r="T4226">
        <v>163.1</v>
      </c>
      <c r="U4226">
        <v>83.4</v>
      </c>
      <c r="V4226">
        <v>31.350999999999999</v>
      </c>
      <c r="W4226">
        <v>0.77900000000000003</v>
      </c>
      <c r="X4226">
        <v>2</v>
      </c>
      <c r="Y4226">
        <v>1</v>
      </c>
      <c r="Z4226">
        <f>IF(AND(MIN(data!D4226:'data'!K4226, data!M4226:'data'!Y4226)&gt;=0, IF(data!L4226&lt;0, FALSE, data!L4226&lt;=95),COUNTA(data!D4226:'data'!Y4226)=22), 1, 0)</f>
        <v>0</v>
      </c>
      <c r="AA4226">
        <f>IF(data!D4226=3, IF(COUNTIFS(data!A:A, data!A4226, data!G:G, "&lt;&gt;2")=0, 1, 0), 0)</f>
        <v>0</v>
      </c>
      <c r="AB4226">
        <f>IF(AND(data!G4226=2, COUNTIFS(data!A:A, data!A4226, data!G:G, 2) = data!D4226), 1, 0)</f>
        <v>0</v>
      </c>
      <c r="AC4226" t="str">
        <f>IF(AB4226=1, data!D4226, "0")</f>
        <v>0</v>
      </c>
    </row>
    <row r="4227" spans="1:29" x14ac:dyDescent="0.25">
      <c r="A4227" s="1">
        <v>434271</v>
      </c>
      <c r="B4227">
        <v>4</v>
      </c>
      <c r="C4227" s="1" t="s">
        <v>4248</v>
      </c>
      <c r="D4227">
        <v>6</v>
      </c>
      <c r="E4227">
        <v>5</v>
      </c>
      <c r="F4227">
        <v>28</v>
      </c>
      <c r="G4227">
        <v>1</v>
      </c>
      <c r="H4227">
        <v>17</v>
      </c>
      <c r="I4227">
        <v>1</v>
      </c>
      <c r="J4227">
        <v>1</v>
      </c>
      <c r="K4227">
        <v>3</v>
      </c>
      <c r="L4227">
        <v>-1</v>
      </c>
      <c r="M4227">
        <v>2</v>
      </c>
      <c r="N4227">
        <v>1</v>
      </c>
      <c r="O4227">
        <v>5</v>
      </c>
      <c r="P4227">
        <v>1</v>
      </c>
      <c r="Q4227">
        <v>3.7450000000000001</v>
      </c>
      <c r="R4227">
        <v>4</v>
      </c>
      <c r="S4227">
        <v>8</v>
      </c>
      <c r="T4227">
        <v>177.8</v>
      </c>
      <c r="U4227">
        <v>104.2</v>
      </c>
      <c r="V4227">
        <v>32.960999999999999</v>
      </c>
      <c r="W4227">
        <v>0.80600000000000005</v>
      </c>
      <c r="X4227">
        <v>2</v>
      </c>
      <c r="Y4227">
        <v>1</v>
      </c>
      <c r="Z4227">
        <f>IF(AND(MIN(data!D4227:'data'!K4227, data!M4227:'data'!Y4227)&gt;=0, IF(data!L4227&lt;0, FALSE, data!L4227&lt;=95),COUNTA(data!D4227:'data'!Y4227)=22), 1, 0)</f>
        <v>0</v>
      </c>
      <c r="AA4227">
        <f>IF(data!D4227=3, IF(COUNTIFS(data!A:A, data!A4227, data!G:G, "&lt;&gt;2")=0, 1, 0), 0)</f>
        <v>0</v>
      </c>
      <c r="AB4227">
        <f>IF(AND(data!G4227=2, COUNTIFS(data!A:A, data!A4227, data!G:G, 2) = data!D4227), 1, 0)</f>
        <v>0</v>
      </c>
      <c r="AC4227" t="str">
        <f>IF(AB4227=1, data!D4227, "0")</f>
        <v>0</v>
      </c>
    </row>
    <row r="4228" spans="1:29" x14ac:dyDescent="0.25">
      <c r="A4228" s="1">
        <v>434271</v>
      </c>
      <c r="B4228">
        <v>5</v>
      </c>
      <c r="C4228" s="1" t="s">
        <v>4249</v>
      </c>
      <c r="D4228">
        <v>6</v>
      </c>
      <c r="E4228">
        <v>5</v>
      </c>
      <c r="F4228">
        <v>28</v>
      </c>
      <c r="G4228">
        <v>1</v>
      </c>
      <c r="H4228">
        <v>15</v>
      </c>
      <c r="I4228">
        <v>-1</v>
      </c>
      <c r="J4228">
        <v>1</v>
      </c>
      <c r="K4228">
        <v>-1</v>
      </c>
      <c r="L4228">
        <v>-1</v>
      </c>
      <c r="M4228">
        <v>2</v>
      </c>
      <c r="N4228">
        <v>-1</v>
      </c>
      <c r="O4228">
        <v>-1</v>
      </c>
      <c r="P4228">
        <v>-1</v>
      </c>
      <c r="Q4228">
        <v>-1</v>
      </c>
      <c r="R4228">
        <v>-1</v>
      </c>
      <c r="S4228">
        <v>1</v>
      </c>
      <c r="T4228">
        <v>163.4</v>
      </c>
      <c r="U4228">
        <v>57.1</v>
      </c>
      <c r="V4228">
        <v>21.385999999999999</v>
      </c>
      <c r="W4228">
        <v>-1</v>
      </c>
      <c r="X4228">
        <v>1</v>
      </c>
      <c r="Y4228">
        <v>3</v>
      </c>
      <c r="Z4228">
        <f>IF(AND(MIN(data!D4228:'data'!K4228, data!M4228:'data'!Y4228)&gt;=0, IF(data!L4228&lt;0, FALSE, data!L4228&lt;=95),COUNTA(data!D4228:'data'!Y4228)=22), 1, 0)</f>
        <v>0</v>
      </c>
      <c r="AA4228">
        <f>IF(data!D4228=3, IF(COUNTIFS(data!A:A, data!A4228, data!G:G, "&lt;&gt;2")=0, 1, 0), 0)</f>
        <v>0</v>
      </c>
      <c r="AB4228">
        <f>IF(AND(data!G4228=2, COUNTIFS(data!A:A, data!A4228, data!G:G, 2) = data!D4228), 1, 0)</f>
        <v>0</v>
      </c>
      <c r="AC4228" t="str">
        <f>IF(AB4228=1, data!D4228, "0")</f>
        <v>0</v>
      </c>
    </row>
    <row r="4229" spans="1:29" x14ac:dyDescent="0.25">
      <c r="A4229" s="1">
        <v>434271</v>
      </c>
      <c r="B4229">
        <v>6</v>
      </c>
      <c r="C4229" s="1" t="s">
        <v>4250</v>
      </c>
      <c r="D4229">
        <v>6</v>
      </c>
      <c r="E4229">
        <v>5</v>
      </c>
      <c r="F4229">
        <v>28</v>
      </c>
      <c r="G4229">
        <v>1</v>
      </c>
      <c r="H4229">
        <v>7</v>
      </c>
      <c r="I4229">
        <v>-1</v>
      </c>
      <c r="J4229">
        <v>1</v>
      </c>
      <c r="K4229">
        <v>-1</v>
      </c>
      <c r="L4229">
        <v>-1</v>
      </c>
      <c r="M4229">
        <v>2</v>
      </c>
      <c r="N4229">
        <v>-1</v>
      </c>
      <c r="O4229">
        <v>-1</v>
      </c>
      <c r="P4229">
        <v>-1</v>
      </c>
      <c r="Q4229">
        <v>-1</v>
      </c>
      <c r="R4229">
        <v>-1</v>
      </c>
      <c r="S4229">
        <v>-2</v>
      </c>
      <c r="T4229">
        <v>135.9</v>
      </c>
      <c r="U4229">
        <v>36.200000000000003</v>
      </c>
      <c r="V4229">
        <v>19.600999999999999</v>
      </c>
      <c r="W4229">
        <v>-1</v>
      </c>
      <c r="X4229">
        <v>-2</v>
      </c>
      <c r="Y4229">
        <v>-2</v>
      </c>
      <c r="Z4229">
        <f>IF(AND(MIN(data!D4229:'data'!K4229, data!M4229:'data'!Y4229)&gt;=0, IF(data!L4229&lt;0, FALSE, data!L4229&lt;=95),COUNTA(data!D4229:'data'!Y4229)=22), 1, 0)</f>
        <v>0</v>
      </c>
      <c r="AA4229">
        <f>IF(data!D4229=3, IF(COUNTIFS(data!A:A, data!A4229, data!G:G, "&lt;&gt;2")=0, 1, 0), 0)</f>
        <v>0</v>
      </c>
      <c r="AB4229">
        <f>IF(AND(data!G4229=2, COUNTIFS(data!A:A, data!A4229, data!G:G, 2) = data!D4229), 1, 0)</f>
        <v>0</v>
      </c>
      <c r="AC4229" t="str">
        <f>IF(AB4229=1, data!D4229, "0")</f>
        <v>0</v>
      </c>
    </row>
    <row r="4230" spans="1:29" x14ac:dyDescent="0.25">
      <c r="A4230" s="1">
        <v>434341</v>
      </c>
      <c r="B4230">
        <v>1</v>
      </c>
      <c r="C4230" s="1" t="s">
        <v>4251</v>
      </c>
      <c r="D4230">
        <v>4</v>
      </c>
      <c r="E4230">
        <v>9</v>
      </c>
      <c r="F4230">
        <v>20</v>
      </c>
      <c r="G4230">
        <v>1</v>
      </c>
      <c r="H4230">
        <v>48</v>
      </c>
      <c r="I4230">
        <v>2</v>
      </c>
      <c r="J4230">
        <v>1</v>
      </c>
      <c r="K4230">
        <v>4</v>
      </c>
      <c r="L4230">
        <v>16</v>
      </c>
      <c r="M4230">
        <v>1</v>
      </c>
      <c r="N4230">
        <v>3</v>
      </c>
      <c r="O4230">
        <v>5</v>
      </c>
      <c r="P4230">
        <v>1</v>
      </c>
      <c r="Q4230">
        <v>25.683</v>
      </c>
      <c r="R4230">
        <v>-1</v>
      </c>
      <c r="S4230">
        <v>1</v>
      </c>
      <c r="T4230">
        <v>180.5</v>
      </c>
      <c r="U4230">
        <v>90.3</v>
      </c>
      <c r="V4230">
        <v>27.716000000000001</v>
      </c>
      <c r="W4230">
        <v>0.98</v>
      </c>
      <c r="X4230">
        <v>2</v>
      </c>
      <c r="Y4230">
        <v>3</v>
      </c>
      <c r="Z4230">
        <f>IF(AND(MIN(data!D4230:'data'!K4230, data!M4230:'data'!Y4230)&gt;=0, IF(data!L4230&lt;0, FALSE, data!L4230&lt;=95),COUNTA(data!D4230:'data'!Y4230)=22), 1, 0)</f>
        <v>0</v>
      </c>
      <c r="AA4230">
        <f>IF(data!D4230=3, IF(COUNTIFS(data!A:A, data!A4230, data!G:G, "&lt;&gt;2")=0, 1, 0), 0)</f>
        <v>0</v>
      </c>
      <c r="AB4230">
        <f>IF(AND(data!G4230=2, COUNTIFS(data!A:A, data!A4230, data!G:G, 2) = data!D4230), 1, 0)</f>
        <v>0</v>
      </c>
      <c r="AC4230" t="str">
        <f>IF(AB4230=1, data!D4230, "0")</f>
        <v>0</v>
      </c>
    </row>
    <row r="4231" spans="1:29" x14ac:dyDescent="0.25">
      <c r="A4231" s="1">
        <v>434341</v>
      </c>
      <c r="B4231">
        <v>2</v>
      </c>
      <c r="C4231" s="1" t="s">
        <v>4252</v>
      </c>
      <c r="D4231">
        <v>4</v>
      </c>
      <c r="E4231">
        <v>9</v>
      </c>
      <c r="F4231">
        <v>20</v>
      </c>
      <c r="G4231">
        <v>2</v>
      </c>
      <c r="H4231">
        <v>48</v>
      </c>
      <c r="I4231">
        <v>2</v>
      </c>
      <c r="J4231">
        <v>1</v>
      </c>
      <c r="K4231">
        <v>4</v>
      </c>
      <c r="L4231">
        <v>16</v>
      </c>
      <c r="M4231">
        <v>1</v>
      </c>
      <c r="N4231">
        <v>3</v>
      </c>
      <c r="O4231">
        <v>5</v>
      </c>
      <c r="P4231">
        <v>1</v>
      </c>
      <c r="Q4231">
        <v>6</v>
      </c>
      <c r="R4231">
        <v>-1</v>
      </c>
      <c r="S4231">
        <v>0</v>
      </c>
      <c r="T4231">
        <v>162.80000000000001</v>
      </c>
      <c r="U4231">
        <v>60.2</v>
      </c>
      <c r="V4231">
        <v>22.713999999999999</v>
      </c>
      <c r="W4231">
        <v>0.78300000000000003</v>
      </c>
      <c r="X4231">
        <v>1</v>
      </c>
      <c r="Y4231">
        <v>3</v>
      </c>
      <c r="Z4231">
        <f>IF(AND(MIN(data!D4231:'data'!K4231, data!M4231:'data'!Y4231)&gt;=0, IF(data!L4231&lt;0, FALSE, data!L4231&lt;=95),COUNTA(data!D4231:'data'!Y4231)=22), 1, 0)</f>
        <v>0</v>
      </c>
      <c r="AA4231">
        <f>IF(data!D4231=3, IF(COUNTIFS(data!A:A, data!A4231, data!G:G, "&lt;&gt;2")=0, 1, 0), 0)</f>
        <v>0</v>
      </c>
      <c r="AB4231">
        <f>IF(AND(data!G4231=2, COUNTIFS(data!A:A, data!A4231, data!G:G, 2) = data!D4231), 1, 0)</f>
        <v>0</v>
      </c>
      <c r="AC4231" t="str">
        <f>IF(AB4231=1, data!D4231, "0")</f>
        <v>0</v>
      </c>
    </row>
    <row r="4232" spans="1:29" x14ac:dyDescent="0.25">
      <c r="A4232" s="1">
        <v>434341</v>
      </c>
      <c r="B4232">
        <v>3</v>
      </c>
      <c r="C4232" s="1" t="s">
        <v>4253</v>
      </c>
      <c r="D4232">
        <v>4</v>
      </c>
      <c r="E4232">
        <v>9</v>
      </c>
      <c r="F4232">
        <v>20</v>
      </c>
      <c r="G4232">
        <v>1</v>
      </c>
      <c r="H4232">
        <v>16</v>
      </c>
      <c r="I4232">
        <v>1</v>
      </c>
      <c r="J4232">
        <v>1</v>
      </c>
      <c r="K4232">
        <v>4</v>
      </c>
      <c r="L4232">
        <v>16</v>
      </c>
      <c r="M4232">
        <v>1</v>
      </c>
      <c r="N4232">
        <v>1</v>
      </c>
      <c r="O4232">
        <v>5</v>
      </c>
      <c r="P4232">
        <v>1</v>
      </c>
      <c r="Q4232">
        <v>7.125</v>
      </c>
      <c r="R4232">
        <v>1</v>
      </c>
      <c r="S4232">
        <v>0</v>
      </c>
      <c r="T4232">
        <v>186.4</v>
      </c>
      <c r="U4232">
        <v>75.2</v>
      </c>
      <c r="V4232">
        <v>21.643000000000001</v>
      </c>
      <c r="W4232">
        <v>-1</v>
      </c>
      <c r="X4232">
        <v>1</v>
      </c>
      <c r="Y4232">
        <v>3</v>
      </c>
      <c r="Z4232">
        <f>IF(AND(MIN(data!D4232:'data'!K4232, data!M4232:'data'!Y4232)&gt;=0, IF(data!L4232&lt;0, FALSE, data!L4232&lt;=95),COUNTA(data!D4232:'data'!Y4232)=22), 1, 0)</f>
        <v>0</v>
      </c>
      <c r="AA4232">
        <f>IF(data!D4232=3, IF(COUNTIFS(data!A:A, data!A4232, data!G:G, "&lt;&gt;2")=0, 1, 0), 0)</f>
        <v>0</v>
      </c>
      <c r="AB4232">
        <f>IF(AND(data!G4232=2, COUNTIFS(data!A:A, data!A4232, data!G:G, 2) = data!D4232), 1, 0)</f>
        <v>0</v>
      </c>
      <c r="AC4232" t="str">
        <f>IF(AB4232=1, data!D4232, "0")</f>
        <v>0</v>
      </c>
    </row>
    <row r="4233" spans="1:29" x14ac:dyDescent="0.25">
      <c r="A4233" s="1">
        <v>434341</v>
      </c>
      <c r="B4233">
        <v>4</v>
      </c>
      <c r="C4233" s="1" t="s">
        <v>4254</v>
      </c>
      <c r="D4233">
        <v>4</v>
      </c>
      <c r="E4233">
        <v>9</v>
      </c>
      <c r="F4233">
        <v>20</v>
      </c>
      <c r="G4233">
        <v>1</v>
      </c>
      <c r="H4233">
        <v>13</v>
      </c>
      <c r="I4233">
        <v>-1</v>
      </c>
      <c r="J4233">
        <v>1</v>
      </c>
      <c r="K4233">
        <v>-1</v>
      </c>
      <c r="L4233">
        <v>16</v>
      </c>
      <c r="M4233">
        <v>1</v>
      </c>
      <c r="N4233">
        <v>-1</v>
      </c>
      <c r="O4233">
        <v>-1</v>
      </c>
      <c r="P4233">
        <v>-1</v>
      </c>
      <c r="Q4233">
        <v>-1</v>
      </c>
      <c r="R4233">
        <v>-1</v>
      </c>
      <c r="S4233">
        <v>0</v>
      </c>
      <c r="T4233">
        <v>161.9</v>
      </c>
      <c r="U4233">
        <v>44.3</v>
      </c>
      <c r="V4233">
        <v>16.901</v>
      </c>
      <c r="W4233">
        <v>-1</v>
      </c>
      <c r="X4233">
        <v>1</v>
      </c>
      <c r="Y4233">
        <v>3</v>
      </c>
      <c r="Z4233">
        <f>IF(AND(MIN(data!D4233:'data'!K4233, data!M4233:'data'!Y4233)&gt;=0, IF(data!L4233&lt;0, FALSE, data!L4233&lt;=95),COUNTA(data!D4233:'data'!Y4233)=22), 1, 0)</f>
        <v>0</v>
      </c>
      <c r="AA4233">
        <f>IF(data!D4233=3, IF(COUNTIFS(data!A:A, data!A4233, data!G:G, "&lt;&gt;2")=0, 1, 0), 0)</f>
        <v>0</v>
      </c>
      <c r="AB4233">
        <f>IF(AND(data!G4233=2, COUNTIFS(data!A:A, data!A4233, data!G:G, 2) = data!D4233), 1, 0)</f>
        <v>0</v>
      </c>
      <c r="AC4233" t="str">
        <f>IF(AB4233=1, data!D4233, "0")</f>
        <v>0</v>
      </c>
    </row>
    <row r="4234" spans="1:29" x14ac:dyDescent="0.25">
      <c r="A4234" s="1">
        <v>434351</v>
      </c>
      <c r="B4234">
        <v>1</v>
      </c>
      <c r="C4234" s="1" t="s">
        <v>4255</v>
      </c>
      <c r="D4234">
        <v>1</v>
      </c>
      <c r="E4234">
        <v>9</v>
      </c>
      <c r="F4234">
        <v>20</v>
      </c>
      <c r="G4234">
        <v>1</v>
      </c>
      <c r="H4234">
        <v>56</v>
      </c>
      <c r="I4234">
        <v>2</v>
      </c>
      <c r="J4234">
        <v>1</v>
      </c>
      <c r="K4234">
        <v>6</v>
      </c>
      <c r="L4234">
        <v>17</v>
      </c>
      <c r="M4234">
        <v>1</v>
      </c>
      <c r="N4234">
        <v>4</v>
      </c>
      <c r="O4234">
        <v>1</v>
      </c>
      <c r="P4234">
        <v>2</v>
      </c>
      <c r="Q4234">
        <v>0.115</v>
      </c>
      <c r="R4234">
        <v>-1</v>
      </c>
      <c r="S4234">
        <v>0</v>
      </c>
      <c r="T4234">
        <v>-1</v>
      </c>
      <c r="U4234">
        <v>60.9</v>
      </c>
      <c r="V4234">
        <v>-1</v>
      </c>
      <c r="W4234">
        <v>0.83499999999999996</v>
      </c>
      <c r="X4234">
        <v>1</v>
      </c>
      <c r="Y4234">
        <v>1</v>
      </c>
      <c r="Z4234">
        <f>IF(AND(MIN(data!D4234:'data'!K4234, data!M4234:'data'!Y4234)&gt;=0, IF(data!L4234&lt;0, FALSE, data!L4234&lt;=95),COUNTA(data!D4234:'data'!Y4234)=22), 1, 0)</f>
        <v>0</v>
      </c>
      <c r="AA4234">
        <f>IF(data!D4234=3, IF(COUNTIFS(data!A:A, data!A4234, data!G:G, "&lt;&gt;2")=0, 1, 0), 0)</f>
        <v>0</v>
      </c>
      <c r="AB4234">
        <f>IF(AND(data!G4234=2, COUNTIFS(data!A:A, data!A4234, data!G:G, 2) = data!D4234), 1, 0)</f>
        <v>0</v>
      </c>
      <c r="AC4234" t="str">
        <f>IF(AB4234=1, data!D4234, "0")</f>
        <v>0</v>
      </c>
    </row>
    <row r="4235" spans="1:29" x14ac:dyDescent="0.25">
      <c r="A4235" s="1">
        <v>434371</v>
      </c>
      <c r="B4235">
        <v>1</v>
      </c>
      <c r="C4235" s="1" t="s">
        <v>4256</v>
      </c>
      <c r="D4235">
        <v>2</v>
      </c>
      <c r="E4235">
        <v>5</v>
      </c>
      <c r="F4235">
        <v>28</v>
      </c>
      <c r="G4235">
        <v>1</v>
      </c>
      <c r="H4235">
        <v>67</v>
      </c>
      <c r="I4235">
        <v>2</v>
      </c>
      <c r="J4235">
        <v>1</v>
      </c>
      <c r="K4235">
        <v>2</v>
      </c>
      <c r="L4235">
        <v>17</v>
      </c>
      <c r="M4235">
        <v>2</v>
      </c>
      <c r="N4235">
        <v>3</v>
      </c>
      <c r="O4235">
        <v>5</v>
      </c>
      <c r="P4235">
        <v>1</v>
      </c>
      <c r="Q4235">
        <v>11.308</v>
      </c>
      <c r="R4235">
        <v>-1</v>
      </c>
      <c r="S4235">
        <v>0</v>
      </c>
      <c r="T4235">
        <v>180.8</v>
      </c>
      <c r="U4235">
        <v>79</v>
      </c>
      <c r="V4235">
        <v>24.167000000000002</v>
      </c>
      <c r="W4235">
        <v>0.88500000000000001</v>
      </c>
      <c r="X4235">
        <v>1</v>
      </c>
      <c r="Y4235">
        <v>3</v>
      </c>
      <c r="Z4235">
        <f>IF(AND(MIN(data!D4235:'data'!K4235, data!M4235:'data'!Y4235)&gt;=0, IF(data!L4235&lt;0, FALSE, data!L4235&lt;=95),COUNTA(data!D4235:'data'!Y4235)=22), 1, 0)</f>
        <v>0</v>
      </c>
      <c r="AA4235">
        <f>IF(data!D4235=3, IF(COUNTIFS(data!A:A, data!A4235, data!G:G, "&lt;&gt;2")=0, 1, 0), 0)</f>
        <v>0</v>
      </c>
      <c r="AB4235">
        <f>IF(AND(data!G4235=2, COUNTIFS(data!A:A, data!A4235, data!G:G, 2) = data!D4235), 1, 0)</f>
        <v>0</v>
      </c>
      <c r="AC4235" t="str">
        <f>IF(AB4235=1, data!D4235, "0")</f>
        <v>0</v>
      </c>
    </row>
    <row r="4236" spans="1:29" x14ac:dyDescent="0.25">
      <c r="A4236" s="1">
        <v>434371</v>
      </c>
      <c r="B4236">
        <v>2</v>
      </c>
      <c r="C4236" s="1" t="s">
        <v>4257</v>
      </c>
      <c r="D4236">
        <v>2</v>
      </c>
      <c r="E4236">
        <v>5</v>
      </c>
      <c r="F4236">
        <v>28</v>
      </c>
      <c r="G4236">
        <v>2</v>
      </c>
      <c r="H4236">
        <v>66</v>
      </c>
      <c r="I4236">
        <v>2</v>
      </c>
      <c r="J4236">
        <v>1</v>
      </c>
      <c r="K4236">
        <v>4</v>
      </c>
      <c r="L4236">
        <v>17</v>
      </c>
      <c r="M4236">
        <v>2</v>
      </c>
      <c r="N4236">
        <v>1</v>
      </c>
      <c r="O4236">
        <v>5</v>
      </c>
      <c r="P4236">
        <v>2</v>
      </c>
      <c r="Q4236">
        <v>0</v>
      </c>
      <c r="R4236">
        <v>-1</v>
      </c>
      <c r="S4236">
        <v>12</v>
      </c>
      <c r="T4236">
        <v>164.1</v>
      </c>
      <c r="U4236">
        <v>74.599999999999994</v>
      </c>
      <c r="V4236">
        <v>27.702999999999999</v>
      </c>
      <c r="W4236">
        <v>0.80100000000000005</v>
      </c>
      <c r="X4236">
        <v>-8</v>
      </c>
      <c r="Y4236">
        <v>1</v>
      </c>
      <c r="Z4236">
        <f>IF(AND(MIN(data!D4236:'data'!K4236, data!M4236:'data'!Y4236)&gt;=0, IF(data!L4236&lt;0, FALSE, data!L4236&lt;=95),COUNTA(data!D4236:'data'!Y4236)=22), 1, 0)</f>
        <v>0</v>
      </c>
      <c r="AA4236">
        <f>IF(data!D4236=3, IF(COUNTIFS(data!A:A, data!A4236, data!G:G, "&lt;&gt;2")=0, 1, 0), 0)</f>
        <v>0</v>
      </c>
      <c r="AB4236">
        <f>IF(AND(data!G4236=2, COUNTIFS(data!A:A, data!A4236, data!G:G, 2) = data!D4236), 1, 0)</f>
        <v>0</v>
      </c>
      <c r="AC4236" t="str">
        <f>IF(AB4236=1, data!D4236, "0")</f>
        <v>0</v>
      </c>
    </row>
    <row r="4237" spans="1:29" x14ac:dyDescent="0.25">
      <c r="A4237" s="1">
        <v>435051</v>
      </c>
      <c r="B4237">
        <v>1</v>
      </c>
      <c r="C4237" s="1" t="s">
        <v>4258</v>
      </c>
      <c r="D4237">
        <v>2</v>
      </c>
      <c r="E4237">
        <v>5</v>
      </c>
      <c r="F4237">
        <v>27</v>
      </c>
      <c r="G4237">
        <v>2</v>
      </c>
      <c r="H4237">
        <v>38</v>
      </c>
      <c r="I4237">
        <v>4</v>
      </c>
      <c r="J4237">
        <v>1</v>
      </c>
      <c r="K4237">
        <v>4</v>
      </c>
      <c r="L4237">
        <v>9</v>
      </c>
      <c r="M4237">
        <v>1</v>
      </c>
      <c r="N4237">
        <v>4</v>
      </c>
      <c r="O4237">
        <v>3</v>
      </c>
      <c r="P4237">
        <v>1</v>
      </c>
      <c r="Q4237">
        <v>0.75</v>
      </c>
      <c r="R4237">
        <v>-1</v>
      </c>
      <c r="S4237">
        <v>8</v>
      </c>
      <c r="T4237">
        <v>158</v>
      </c>
      <c r="U4237">
        <v>60.9</v>
      </c>
      <c r="V4237">
        <v>24.395</v>
      </c>
      <c r="W4237">
        <v>0.68500000000000005</v>
      </c>
      <c r="X4237">
        <v>1</v>
      </c>
      <c r="Y4237">
        <v>3</v>
      </c>
      <c r="Z4237">
        <f>IF(AND(MIN(data!D4237:'data'!K4237, data!M4237:'data'!Y4237)&gt;=0, IF(data!L4237&lt;0, FALSE, data!L4237&lt;=95),COUNTA(data!D4237:'data'!Y4237)=22), 1, 0)</f>
        <v>0</v>
      </c>
      <c r="AA4237">
        <f>IF(data!D4237=3, IF(COUNTIFS(data!A:A, data!A4237, data!G:G, "&lt;&gt;2")=0, 1, 0), 0)</f>
        <v>0</v>
      </c>
      <c r="AB4237">
        <f>IF(AND(data!G4237=2, COUNTIFS(data!A:A, data!A4237, data!G:G, 2) = data!D4237), 1, 0)</f>
        <v>0</v>
      </c>
      <c r="AC4237" t="str">
        <f>IF(AB4237=1, data!D4237, "0")</f>
        <v>0</v>
      </c>
    </row>
    <row r="4238" spans="1:29" x14ac:dyDescent="0.25">
      <c r="A4238" s="1">
        <v>435051</v>
      </c>
      <c r="B4238">
        <v>2</v>
      </c>
      <c r="C4238" s="1" t="s">
        <v>4259</v>
      </c>
      <c r="D4238">
        <v>2</v>
      </c>
      <c r="E4238">
        <v>5</v>
      </c>
      <c r="F4238">
        <v>27</v>
      </c>
      <c r="G4238">
        <v>1</v>
      </c>
      <c r="H4238">
        <v>13</v>
      </c>
      <c r="I4238">
        <v>-1</v>
      </c>
      <c r="J4238">
        <v>1</v>
      </c>
      <c r="K4238">
        <v>-1</v>
      </c>
      <c r="L4238">
        <v>9</v>
      </c>
      <c r="M4238">
        <v>1</v>
      </c>
      <c r="N4238">
        <v>-1</v>
      </c>
      <c r="O4238">
        <v>-1</v>
      </c>
      <c r="P4238">
        <v>-1</v>
      </c>
      <c r="Q4238">
        <v>-1</v>
      </c>
      <c r="R4238">
        <v>-1</v>
      </c>
      <c r="S4238">
        <v>0</v>
      </c>
      <c r="T4238">
        <v>160</v>
      </c>
      <c r="U4238">
        <v>43.1</v>
      </c>
      <c r="V4238">
        <v>16.835999999999999</v>
      </c>
      <c r="W4238">
        <v>-1</v>
      </c>
      <c r="X4238">
        <v>1</v>
      </c>
      <c r="Y4238">
        <v>2</v>
      </c>
      <c r="Z4238">
        <f>IF(AND(MIN(data!D4238:'data'!K4238, data!M4238:'data'!Y4238)&gt;=0, IF(data!L4238&lt;0, FALSE, data!L4238&lt;=95),COUNTA(data!D4238:'data'!Y4238)=22), 1, 0)</f>
        <v>0</v>
      </c>
      <c r="AA4238">
        <f>IF(data!D4238=3, IF(COUNTIFS(data!A:A, data!A4238, data!G:G, "&lt;&gt;2")=0, 1, 0), 0)</f>
        <v>0</v>
      </c>
      <c r="AB4238">
        <f>IF(AND(data!G4238=2, COUNTIFS(data!A:A, data!A4238, data!G:G, 2) = data!D4238), 1, 0)</f>
        <v>0</v>
      </c>
      <c r="AC4238" t="str">
        <f>IF(AB4238=1, data!D4238, "0")</f>
        <v>0</v>
      </c>
    </row>
    <row r="4239" spans="1:29" x14ac:dyDescent="0.25">
      <c r="A4239" s="1">
        <v>435181</v>
      </c>
      <c r="B4239">
        <v>1</v>
      </c>
      <c r="C4239" s="1" t="s">
        <v>4260</v>
      </c>
      <c r="D4239">
        <v>2</v>
      </c>
      <c r="E4239">
        <v>5</v>
      </c>
      <c r="F4239">
        <v>27</v>
      </c>
      <c r="G4239">
        <v>1</v>
      </c>
      <c r="H4239">
        <v>70</v>
      </c>
      <c r="I4239">
        <v>2</v>
      </c>
      <c r="J4239">
        <v>1</v>
      </c>
      <c r="K4239">
        <v>6</v>
      </c>
      <c r="L4239">
        <v>6</v>
      </c>
      <c r="M4239">
        <v>3</v>
      </c>
      <c r="N4239">
        <v>1</v>
      </c>
      <c r="O4239">
        <v>5</v>
      </c>
      <c r="P4239">
        <v>2</v>
      </c>
      <c r="Q4239">
        <v>2.048</v>
      </c>
      <c r="R4239">
        <v>-1</v>
      </c>
      <c r="S4239">
        <v>12</v>
      </c>
      <c r="T4239">
        <v>168.1</v>
      </c>
      <c r="U4239">
        <v>70.599999999999994</v>
      </c>
      <c r="V4239">
        <v>24.984000000000002</v>
      </c>
      <c r="W4239">
        <v>0.86199999999999999</v>
      </c>
      <c r="X4239">
        <v>-9</v>
      </c>
      <c r="Y4239">
        <v>-9</v>
      </c>
      <c r="Z4239">
        <f>IF(AND(MIN(data!D4239:'data'!K4239, data!M4239:'data'!Y4239)&gt;=0, IF(data!L4239&lt;0, FALSE, data!L4239&lt;=95),COUNTA(data!D4239:'data'!Y4239)=22), 1, 0)</f>
        <v>0</v>
      </c>
      <c r="AA4239">
        <f>IF(data!D4239=3, IF(COUNTIFS(data!A:A, data!A4239, data!G:G, "&lt;&gt;2")=0, 1, 0), 0)</f>
        <v>0</v>
      </c>
      <c r="AB4239">
        <f>IF(AND(data!G4239=2, COUNTIFS(data!A:A, data!A4239, data!G:G, 2) = data!D4239), 1, 0)</f>
        <v>0</v>
      </c>
      <c r="AC4239" t="str">
        <f>IF(AB4239=1, data!D4239, "0")</f>
        <v>0</v>
      </c>
    </row>
    <row r="4240" spans="1:29" x14ac:dyDescent="0.25">
      <c r="A4240" s="1">
        <v>435181</v>
      </c>
      <c r="B4240">
        <v>2</v>
      </c>
      <c r="C4240" s="1" t="s">
        <v>4261</v>
      </c>
      <c r="D4240">
        <v>2</v>
      </c>
      <c r="E4240">
        <v>5</v>
      </c>
      <c r="F4240">
        <v>27</v>
      </c>
      <c r="G4240">
        <v>2</v>
      </c>
      <c r="H4240">
        <v>64</v>
      </c>
      <c r="I4240">
        <v>2</v>
      </c>
      <c r="J4240">
        <v>1</v>
      </c>
      <c r="K4240">
        <v>7</v>
      </c>
      <c r="L4240">
        <v>6</v>
      </c>
      <c r="M4240">
        <v>3</v>
      </c>
      <c r="N4240">
        <v>1</v>
      </c>
      <c r="O4240">
        <v>5</v>
      </c>
      <c r="P4240">
        <v>2</v>
      </c>
      <c r="Q4240">
        <v>2.048</v>
      </c>
      <c r="R4240">
        <v>-1</v>
      </c>
      <c r="S4240">
        <v>0</v>
      </c>
      <c r="T4240">
        <v>156.9</v>
      </c>
      <c r="U4240">
        <v>-1</v>
      </c>
      <c r="V4240">
        <v>-1</v>
      </c>
      <c r="W4240">
        <v>0.78600000000000003</v>
      </c>
      <c r="X4240">
        <v>3</v>
      </c>
      <c r="Y4240">
        <v>3</v>
      </c>
      <c r="Z4240">
        <f>IF(AND(MIN(data!D4240:'data'!K4240, data!M4240:'data'!Y4240)&gt;=0, IF(data!L4240&lt;0, FALSE, data!L4240&lt;=95),COUNTA(data!D4240:'data'!Y4240)=22), 1, 0)</f>
        <v>0</v>
      </c>
      <c r="AA4240">
        <f>IF(data!D4240=3, IF(COUNTIFS(data!A:A, data!A4240, data!G:G, "&lt;&gt;2")=0, 1, 0), 0)</f>
        <v>0</v>
      </c>
      <c r="AB4240">
        <f>IF(AND(data!G4240=2, COUNTIFS(data!A:A, data!A4240, data!G:G, 2) = data!D4240), 1, 0)</f>
        <v>0</v>
      </c>
      <c r="AC4240" t="str">
        <f>IF(AB4240=1, data!D4240, "0")</f>
        <v>0</v>
      </c>
    </row>
    <row r="4241" spans="1:29" x14ac:dyDescent="0.25">
      <c r="A4241" s="1">
        <v>435271</v>
      </c>
      <c r="B4241">
        <v>1</v>
      </c>
      <c r="C4241" s="1" t="s">
        <v>4262</v>
      </c>
      <c r="D4241">
        <v>4</v>
      </c>
      <c r="E4241">
        <v>5</v>
      </c>
      <c r="F4241">
        <v>27</v>
      </c>
      <c r="G4241">
        <v>1</v>
      </c>
      <c r="H4241">
        <v>34</v>
      </c>
      <c r="I4241">
        <v>2</v>
      </c>
      <c r="J4241">
        <v>1</v>
      </c>
      <c r="K4241">
        <v>4</v>
      </c>
      <c r="L4241">
        <v>13</v>
      </c>
      <c r="M4241">
        <v>2</v>
      </c>
      <c r="N4241">
        <v>4</v>
      </c>
      <c r="O4241">
        <v>1</v>
      </c>
      <c r="P4241">
        <v>1</v>
      </c>
      <c r="Q4241">
        <v>0.57499999999999996</v>
      </c>
      <c r="R4241">
        <v>-1</v>
      </c>
      <c r="S4241">
        <v>0</v>
      </c>
      <c r="T4241">
        <v>170.3</v>
      </c>
      <c r="U4241">
        <v>78.900000000000006</v>
      </c>
      <c r="V4241">
        <v>27.204999999999998</v>
      </c>
      <c r="W4241">
        <v>-1</v>
      </c>
      <c r="X4241">
        <v>2</v>
      </c>
      <c r="Y4241">
        <v>3</v>
      </c>
      <c r="Z4241">
        <f>IF(AND(MIN(data!D4241:'data'!K4241, data!M4241:'data'!Y4241)&gt;=0, IF(data!L4241&lt;0, FALSE, data!L4241&lt;=95),COUNTA(data!D4241:'data'!Y4241)=22), 1, 0)</f>
        <v>0</v>
      </c>
      <c r="AA4241">
        <f>IF(data!D4241=3, IF(COUNTIFS(data!A:A, data!A4241, data!G:G, "&lt;&gt;2")=0, 1, 0), 0)</f>
        <v>0</v>
      </c>
      <c r="AB4241">
        <f>IF(AND(data!G4241=2, COUNTIFS(data!A:A, data!A4241, data!G:G, 2) = data!D4241), 1, 0)</f>
        <v>0</v>
      </c>
      <c r="AC4241" t="str">
        <f>IF(AB4241=1, data!D4241, "0")</f>
        <v>0</v>
      </c>
    </row>
    <row r="4242" spans="1:29" x14ac:dyDescent="0.25">
      <c r="A4242" s="1">
        <v>435271</v>
      </c>
      <c r="B4242">
        <v>2</v>
      </c>
      <c r="C4242" s="1" t="s">
        <v>4263</v>
      </c>
      <c r="D4242">
        <v>4</v>
      </c>
      <c r="E4242">
        <v>5</v>
      </c>
      <c r="F4242">
        <v>27</v>
      </c>
      <c r="G4242">
        <v>2</v>
      </c>
      <c r="H4242">
        <v>36</v>
      </c>
      <c r="I4242">
        <v>2</v>
      </c>
      <c r="J4242">
        <v>1</v>
      </c>
      <c r="K4242">
        <v>2</v>
      </c>
      <c r="L4242">
        <v>13</v>
      </c>
      <c r="M4242">
        <v>1</v>
      </c>
      <c r="N4242">
        <v>3</v>
      </c>
      <c r="O4242">
        <v>5</v>
      </c>
      <c r="P4242">
        <v>1</v>
      </c>
      <c r="Q4242">
        <v>0.60399999999999998</v>
      </c>
      <c r="R4242">
        <v>-1</v>
      </c>
      <c r="S4242">
        <v>0</v>
      </c>
      <c r="T4242">
        <v>166.5</v>
      </c>
      <c r="U4242">
        <v>91.7</v>
      </c>
      <c r="V4242">
        <v>33.078000000000003</v>
      </c>
      <c r="W4242">
        <v>0.90100000000000002</v>
      </c>
      <c r="X4242">
        <v>2</v>
      </c>
      <c r="Y4242">
        <v>1</v>
      </c>
      <c r="Z4242">
        <f>IF(AND(MIN(data!D4242:'data'!K4242, data!M4242:'data'!Y4242)&gt;=0, IF(data!L4242&lt;0, FALSE, data!L4242&lt;=95),COUNTA(data!D4242:'data'!Y4242)=22), 1, 0)</f>
        <v>0</v>
      </c>
      <c r="AA4242">
        <f>IF(data!D4242=3, IF(COUNTIFS(data!A:A, data!A4242, data!G:G, "&lt;&gt;2")=0, 1, 0), 0)</f>
        <v>0</v>
      </c>
      <c r="AB4242">
        <f>IF(AND(data!G4242=2, COUNTIFS(data!A:A, data!A4242, data!G:G, 2) = data!D4242), 1, 0)</f>
        <v>0</v>
      </c>
      <c r="AC4242" t="str">
        <f>IF(AB4242=1, data!D4242, "0")</f>
        <v>0</v>
      </c>
    </row>
    <row r="4243" spans="1:29" x14ac:dyDescent="0.25">
      <c r="A4243" s="1">
        <v>435271</v>
      </c>
      <c r="B4243">
        <v>3</v>
      </c>
      <c r="C4243" s="1" t="s">
        <v>4264</v>
      </c>
      <c r="D4243">
        <v>4</v>
      </c>
      <c r="E4243">
        <v>5</v>
      </c>
      <c r="F4243">
        <v>27</v>
      </c>
      <c r="G4243">
        <v>1</v>
      </c>
      <c r="H4243">
        <v>11</v>
      </c>
      <c r="I4243">
        <v>-1</v>
      </c>
      <c r="J4243">
        <v>1</v>
      </c>
      <c r="K4243">
        <v>-1</v>
      </c>
      <c r="L4243">
        <v>13</v>
      </c>
      <c r="M4243">
        <v>3</v>
      </c>
      <c r="N4243">
        <v>-1</v>
      </c>
      <c r="O4243">
        <v>-1</v>
      </c>
      <c r="P4243">
        <v>-1</v>
      </c>
      <c r="Q4243">
        <v>-1</v>
      </c>
      <c r="R4243">
        <v>-1</v>
      </c>
      <c r="S4243">
        <v>-2</v>
      </c>
      <c r="T4243">
        <v>134.1</v>
      </c>
      <c r="U4243">
        <v>25.9</v>
      </c>
      <c r="V4243">
        <v>14.403</v>
      </c>
      <c r="W4243">
        <v>-1</v>
      </c>
      <c r="X4243">
        <v>3</v>
      </c>
      <c r="Y4243">
        <v>2</v>
      </c>
      <c r="Z4243">
        <f>IF(AND(MIN(data!D4243:'data'!K4243, data!M4243:'data'!Y4243)&gt;=0, IF(data!L4243&lt;0, FALSE, data!L4243&lt;=95),COUNTA(data!D4243:'data'!Y4243)=22), 1, 0)</f>
        <v>0</v>
      </c>
      <c r="AA4243">
        <f>IF(data!D4243=3, IF(COUNTIFS(data!A:A, data!A4243, data!G:G, "&lt;&gt;2")=0, 1, 0), 0)</f>
        <v>0</v>
      </c>
      <c r="AB4243">
        <f>IF(AND(data!G4243=2, COUNTIFS(data!A:A, data!A4243, data!G:G, 2) = data!D4243), 1, 0)</f>
        <v>0</v>
      </c>
      <c r="AC4243" t="str">
        <f>IF(AB4243=1, data!D4243, "0")</f>
        <v>0</v>
      </c>
    </row>
    <row r="4244" spans="1:29" x14ac:dyDescent="0.25">
      <c r="A4244" s="1">
        <v>435271</v>
      </c>
      <c r="B4244">
        <v>4</v>
      </c>
      <c r="C4244" s="1" t="s">
        <v>4265</v>
      </c>
      <c r="D4244">
        <v>4</v>
      </c>
      <c r="E4244">
        <v>5</v>
      </c>
      <c r="F4244">
        <v>27</v>
      </c>
      <c r="G4244">
        <v>1</v>
      </c>
      <c r="H4244">
        <v>9</v>
      </c>
      <c r="I4244">
        <v>-1</v>
      </c>
      <c r="J4244">
        <v>1</v>
      </c>
      <c r="K4244">
        <v>-1</v>
      </c>
      <c r="L4244">
        <v>13</v>
      </c>
      <c r="M4244">
        <v>2</v>
      </c>
      <c r="N4244">
        <v>-1</v>
      </c>
      <c r="O4244">
        <v>-1</v>
      </c>
      <c r="P4244">
        <v>-1</v>
      </c>
      <c r="Q4244">
        <v>-1</v>
      </c>
      <c r="R4244">
        <v>-1</v>
      </c>
      <c r="S4244">
        <v>-2</v>
      </c>
      <c r="T4244">
        <v>134.19999999999999</v>
      </c>
      <c r="U4244">
        <v>40.299999999999997</v>
      </c>
      <c r="V4244">
        <v>22.376999999999999</v>
      </c>
      <c r="W4244">
        <v>-1</v>
      </c>
      <c r="X4244">
        <v>-8</v>
      </c>
      <c r="Y4244">
        <v>3</v>
      </c>
      <c r="Z4244">
        <f>IF(AND(MIN(data!D4244:'data'!K4244, data!M4244:'data'!Y4244)&gt;=0, IF(data!L4244&lt;0, FALSE, data!L4244&lt;=95),COUNTA(data!D4244:'data'!Y4244)=22), 1, 0)</f>
        <v>0</v>
      </c>
      <c r="AA4244">
        <f>IF(data!D4244=3, IF(COUNTIFS(data!A:A, data!A4244, data!G:G, "&lt;&gt;2")=0, 1, 0), 0)</f>
        <v>0</v>
      </c>
      <c r="AB4244">
        <f>IF(AND(data!G4244=2, COUNTIFS(data!A:A, data!A4244, data!G:G, 2) = data!D4244), 1, 0)</f>
        <v>0</v>
      </c>
      <c r="AC4244" t="str">
        <f>IF(AB4244=1, data!D4244, "0")</f>
        <v>0</v>
      </c>
    </row>
    <row r="4245" spans="1:29" x14ac:dyDescent="0.25">
      <c r="A4245" s="1">
        <v>435341</v>
      </c>
      <c r="B4245">
        <v>1</v>
      </c>
      <c r="C4245" s="1" t="s">
        <v>4266</v>
      </c>
      <c r="D4245">
        <v>1</v>
      </c>
      <c r="E4245">
        <v>5</v>
      </c>
      <c r="F4245">
        <v>27</v>
      </c>
      <c r="G4245">
        <v>2</v>
      </c>
      <c r="H4245">
        <v>70</v>
      </c>
      <c r="I4245">
        <v>5</v>
      </c>
      <c r="J4245">
        <v>1</v>
      </c>
      <c r="K4245">
        <v>7</v>
      </c>
      <c r="L4245">
        <v>5</v>
      </c>
      <c r="M4245">
        <v>5</v>
      </c>
      <c r="N4245">
        <v>3</v>
      </c>
      <c r="O4245">
        <v>5</v>
      </c>
      <c r="P4245">
        <v>1</v>
      </c>
      <c r="Q4245">
        <v>14.058</v>
      </c>
      <c r="R4245">
        <v>-1</v>
      </c>
      <c r="S4245">
        <v>12</v>
      </c>
      <c r="T4245">
        <v>161.4</v>
      </c>
      <c r="U4245">
        <v>51.7</v>
      </c>
      <c r="V4245">
        <v>19.846</v>
      </c>
      <c r="W4245">
        <v>0.94699999999999995</v>
      </c>
      <c r="X4245">
        <v>1</v>
      </c>
      <c r="Y4245">
        <v>3</v>
      </c>
      <c r="Z4245">
        <f>IF(AND(MIN(data!D4245:'data'!K4245, data!M4245:'data'!Y4245)&gt;=0, IF(data!L4245&lt;0, FALSE, data!L4245&lt;=95),COUNTA(data!D4245:'data'!Y4245)=22), 1, 0)</f>
        <v>0</v>
      </c>
      <c r="AA4245">
        <f>IF(data!D4245=3, IF(COUNTIFS(data!A:A, data!A4245, data!G:G, "&lt;&gt;2")=0, 1, 0), 0)</f>
        <v>0</v>
      </c>
      <c r="AB4245">
        <f>IF(AND(data!G4245=2, COUNTIFS(data!A:A, data!A4245, data!G:G, 2) = data!D4245), 1, 0)</f>
        <v>1</v>
      </c>
      <c r="AC4245">
        <f>IF(AB4245=1, data!D4245, "0")</f>
        <v>1</v>
      </c>
    </row>
    <row r="4246" spans="1:29" x14ac:dyDescent="0.25">
      <c r="A4246" s="1">
        <v>435371</v>
      </c>
      <c r="B4246">
        <v>1</v>
      </c>
      <c r="C4246" s="1" t="s">
        <v>4267</v>
      </c>
      <c r="D4246">
        <v>2</v>
      </c>
      <c r="E4246">
        <v>5</v>
      </c>
      <c r="F4246">
        <v>27</v>
      </c>
      <c r="G4246">
        <v>2</v>
      </c>
      <c r="H4246">
        <v>61</v>
      </c>
      <c r="I4246">
        <v>2</v>
      </c>
      <c r="J4246">
        <v>1</v>
      </c>
      <c r="K4246">
        <v>7</v>
      </c>
      <c r="L4246">
        <v>10</v>
      </c>
      <c r="M4246">
        <v>4</v>
      </c>
      <c r="N4246">
        <v>3</v>
      </c>
      <c r="O4246">
        <v>5</v>
      </c>
      <c r="P4246">
        <v>1</v>
      </c>
      <c r="Q4246">
        <v>3.75</v>
      </c>
      <c r="R4246">
        <v>-1</v>
      </c>
      <c r="S4246">
        <v>8</v>
      </c>
      <c r="T4246">
        <v>160.30000000000001</v>
      </c>
      <c r="U4246">
        <v>-1</v>
      </c>
      <c r="V4246">
        <v>-1</v>
      </c>
      <c r="W4246">
        <v>-1</v>
      </c>
      <c r="X4246">
        <v>2</v>
      </c>
      <c r="Y4246">
        <v>1</v>
      </c>
      <c r="Z4246">
        <f>IF(AND(MIN(data!D4246:'data'!K4246, data!M4246:'data'!Y4246)&gt;=0, IF(data!L4246&lt;0, FALSE, data!L4246&lt;=95),COUNTA(data!D4246:'data'!Y4246)=22), 1, 0)</f>
        <v>0</v>
      </c>
      <c r="AA4246">
        <f>IF(data!D4246=3, IF(COUNTIFS(data!A:A, data!A4246, data!G:G, "&lt;&gt;2")=0, 1, 0), 0)</f>
        <v>0</v>
      </c>
      <c r="AB4246">
        <f>IF(AND(data!G4246=2, COUNTIFS(data!A:A, data!A4246, data!G:G, 2) = data!D4246), 1, 0)</f>
        <v>0</v>
      </c>
      <c r="AC4246" t="str">
        <f>IF(AB4246=1, data!D4246, "0")</f>
        <v>0</v>
      </c>
    </row>
    <row r="4247" spans="1:29" x14ac:dyDescent="0.25">
      <c r="A4247" s="1">
        <v>435371</v>
      </c>
      <c r="B4247">
        <v>2</v>
      </c>
      <c r="C4247" s="1" t="s">
        <v>4268</v>
      </c>
      <c r="D4247">
        <v>2</v>
      </c>
      <c r="E4247">
        <v>5</v>
      </c>
      <c r="F4247">
        <v>27</v>
      </c>
      <c r="G4247">
        <v>1</v>
      </c>
      <c r="H4247">
        <v>64</v>
      </c>
      <c r="I4247">
        <v>2</v>
      </c>
      <c r="J4247">
        <v>1</v>
      </c>
      <c r="K4247">
        <v>5</v>
      </c>
      <c r="L4247">
        <v>10</v>
      </c>
      <c r="M4247">
        <v>2</v>
      </c>
      <c r="N4247">
        <v>4</v>
      </c>
      <c r="O4247">
        <v>3</v>
      </c>
      <c r="P4247">
        <v>1</v>
      </c>
      <c r="Q4247">
        <v>8.3369999999999997</v>
      </c>
      <c r="R4247">
        <v>-1</v>
      </c>
      <c r="S4247">
        <v>4</v>
      </c>
      <c r="T4247">
        <v>174.6</v>
      </c>
      <c r="U4247">
        <v>71.599999999999994</v>
      </c>
      <c r="V4247">
        <v>23.486999999999998</v>
      </c>
      <c r="W4247">
        <v>-1</v>
      </c>
      <c r="X4247">
        <v>1</v>
      </c>
      <c r="Y4247">
        <v>3</v>
      </c>
      <c r="Z4247">
        <f>IF(AND(MIN(data!D4247:'data'!K4247, data!M4247:'data'!Y4247)&gt;=0, IF(data!L4247&lt;0, FALSE, data!L4247&lt;=95),COUNTA(data!D4247:'data'!Y4247)=22), 1, 0)</f>
        <v>0</v>
      </c>
      <c r="AA4247">
        <f>IF(data!D4247=3, IF(COUNTIFS(data!A:A, data!A4247, data!G:G, "&lt;&gt;2")=0, 1, 0), 0)</f>
        <v>0</v>
      </c>
      <c r="AB4247">
        <f>IF(AND(data!G4247=2, COUNTIFS(data!A:A, data!A4247, data!G:G, 2) = data!D4247), 1, 0)</f>
        <v>0</v>
      </c>
      <c r="AC4247" t="str">
        <f>IF(AB4247=1, data!D4247, "0")</f>
        <v>0</v>
      </c>
    </row>
    <row r="4248" spans="1:29" x14ac:dyDescent="0.25">
      <c r="A4248" s="1">
        <v>436051</v>
      </c>
      <c r="B4248">
        <v>1</v>
      </c>
      <c r="C4248" s="1" t="s">
        <v>4269</v>
      </c>
      <c r="D4248">
        <v>4</v>
      </c>
      <c r="E4248">
        <v>5</v>
      </c>
      <c r="F4248">
        <v>27</v>
      </c>
      <c r="G4248">
        <v>1</v>
      </c>
      <c r="H4248">
        <v>42</v>
      </c>
      <c r="I4248">
        <v>2</v>
      </c>
      <c r="J4248">
        <v>1</v>
      </c>
      <c r="K4248">
        <v>7</v>
      </c>
      <c r="L4248">
        <v>97</v>
      </c>
      <c r="M4248">
        <v>3</v>
      </c>
      <c r="N4248">
        <v>4</v>
      </c>
      <c r="O4248">
        <v>2</v>
      </c>
      <c r="P4248">
        <v>1</v>
      </c>
      <c r="Q4248">
        <v>12.058</v>
      </c>
      <c r="R4248">
        <v>-1</v>
      </c>
      <c r="S4248">
        <v>1</v>
      </c>
      <c r="T4248">
        <v>181.2</v>
      </c>
      <c r="U4248">
        <v>103.8</v>
      </c>
      <c r="V4248">
        <v>31.614000000000001</v>
      </c>
      <c r="W4248">
        <v>-1</v>
      </c>
      <c r="X4248">
        <v>2</v>
      </c>
      <c r="Y4248">
        <v>1</v>
      </c>
      <c r="Z4248">
        <f>IF(AND(MIN(data!D4248:'data'!K4248, data!M4248:'data'!Y4248)&gt;=0, IF(data!L4248&lt;0, FALSE, data!L4248&lt;=95),COUNTA(data!D4248:'data'!Y4248)=22), 1, 0)</f>
        <v>0</v>
      </c>
      <c r="AA4248">
        <f>IF(data!D4248=3, IF(COUNTIFS(data!A:A, data!A4248, data!G:G, "&lt;&gt;2")=0, 1, 0), 0)</f>
        <v>0</v>
      </c>
      <c r="AB4248">
        <f>IF(AND(data!G4248=2, COUNTIFS(data!A:A, data!A4248, data!G:G, 2) = data!D4248), 1, 0)</f>
        <v>0</v>
      </c>
      <c r="AC4248" t="str">
        <f>IF(AB4248=1, data!D4248, "0")</f>
        <v>0</v>
      </c>
    </row>
    <row r="4249" spans="1:29" x14ac:dyDescent="0.25">
      <c r="A4249" s="1">
        <v>436051</v>
      </c>
      <c r="B4249">
        <v>2</v>
      </c>
      <c r="C4249" s="1" t="s">
        <v>4270</v>
      </c>
      <c r="D4249">
        <v>4</v>
      </c>
      <c r="E4249">
        <v>5</v>
      </c>
      <c r="F4249">
        <v>27</v>
      </c>
      <c r="G4249">
        <v>2</v>
      </c>
      <c r="H4249">
        <v>43</v>
      </c>
      <c r="I4249">
        <v>2</v>
      </c>
      <c r="J4249">
        <v>1</v>
      </c>
      <c r="K4249">
        <v>3</v>
      </c>
      <c r="L4249">
        <v>97</v>
      </c>
      <c r="M4249">
        <v>4</v>
      </c>
      <c r="N4249">
        <v>2</v>
      </c>
      <c r="O4249">
        <v>5</v>
      </c>
      <c r="P4249">
        <v>1</v>
      </c>
      <c r="Q4249">
        <v>3.605</v>
      </c>
      <c r="R4249">
        <v>-1</v>
      </c>
      <c r="S4249">
        <v>2</v>
      </c>
      <c r="T4249">
        <v>159.1</v>
      </c>
      <c r="U4249">
        <v>92.7</v>
      </c>
      <c r="V4249">
        <v>36.622</v>
      </c>
      <c r="W4249">
        <v>-1</v>
      </c>
      <c r="X4249">
        <v>2</v>
      </c>
      <c r="Y4249">
        <v>1</v>
      </c>
      <c r="Z4249">
        <f>IF(AND(MIN(data!D4249:'data'!K4249, data!M4249:'data'!Y4249)&gt;=0, IF(data!L4249&lt;0, FALSE, data!L4249&lt;=95),COUNTA(data!D4249:'data'!Y4249)=22), 1, 0)</f>
        <v>0</v>
      </c>
      <c r="AA4249">
        <f>IF(data!D4249=3, IF(COUNTIFS(data!A:A, data!A4249, data!G:G, "&lt;&gt;2")=0, 1, 0), 0)</f>
        <v>0</v>
      </c>
      <c r="AB4249">
        <f>IF(AND(data!G4249=2, COUNTIFS(data!A:A, data!A4249, data!G:G, 2) = data!D4249), 1, 0)</f>
        <v>0</v>
      </c>
      <c r="AC4249" t="str">
        <f>IF(AB4249=1, data!D4249, "0")</f>
        <v>0</v>
      </c>
    </row>
    <row r="4250" spans="1:29" x14ac:dyDescent="0.25">
      <c r="A4250" s="1">
        <v>436051</v>
      </c>
      <c r="B4250">
        <v>3</v>
      </c>
      <c r="C4250" s="1" t="s">
        <v>4271</v>
      </c>
      <c r="D4250">
        <v>4</v>
      </c>
      <c r="E4250">
        <v>5</v>
      </c>
      <c r="F4250">
        <v>27</v>
      </c>
      <c r="G4250">
        <v>2</v>
      </c>
      <c r="H4250">
        <v>17</v>
      </c>
      <c r="I4250">
        <v>1</v>
      </c>
      <c r="J4250">
        <v>1</v>
      </c>
      <c r="K4250">
        <v>4</v>
      </c>
      <c r="L4250">
        <v>97</v>
      </c>
      <c r="M4250">
        <v>2</v>
      </c>
      <c r="N4250">
        <v>1</v>
      </c>
      <c r="O4250">
        <v>5</v>
      </c>
      <c r="P4250">
        <v>1</v>
      </c>
      <c r="Q4250">
        <v>13.442</v>
      </c>
      <c r="R4250">
        <v>2</v>
      </c>
      <c r="S4250">
        <v>5</v>
      </c>
      <c r="T4250">
        <v>166.9</v>
      </c>
      <c r="U4250">
        <v>78.3</v>
      </c>
      <c r="V4250">
        <v>28.109000000000002</v>
      </c>
      <c r="W4250">
        <v>-1</v>
      </c>
      <c r="X4250">
        <v>2</v>
      </c>
      <c r="Y4250">
        <v>1</v>
      </c>
      <c r="Z4250">
        <f>IF(AND(MIN(data!D4250:'data'!K4250, data!M4250:'data'!Y4250)&gt;=0, IF(data!L4250&lt;0, FALSE, data!L4250&lt;=95),COUNTA(data!D4250:'data'!Y4250)=22), 1, 0)</f>
        <v>0</v>
      </c>
      <c r="AA4250">
        <f>IF(data!D4250=3, IF(COUNTIFS(data!A:A, data!A4250, data!G:G, "&lt;&gt;2")=0, 1, 0), 0)</f>
        <v>0</v>
      </c>
      <c r="AB4250">
        <f>IF(AND(data!G4250=2, COUNTIFS(data!A:A, data!A4250, data!G:G, 2) = data!D4250), 1, 0)</f>
        <v>0</v>
      </c>
      <c r="AC4250" t="str">
        <f>IF(AB4250=1, data!D4250, "0")</f>
        <v>0</v>
      </c>
    </row>
    <row r="4251" spans="1:29" x14ac:dyDescent="0.25">
      <c r="A4251" s="1">
        <v>436051</v>
      </c>
      <c r="B4251">
        <v>4</v>
      </c>
      <c r="C4251" s="1" t="s">
        <v>4272</v>
      </c>
      <c r="D4251">
        <v>4</v>
      </c>
      <c r="E4251">
        <v>5</v>
      </c>
      <c r="F4251">
        <v>27</v>
      </c>
      <c r="G4251">
        <v>2</v>
      </c>
      <c r="H4251">
        <v>4</v>
      </c>
      <c r="I4251">
        <v>-1</v>
      </c>
      <c r="J4251">
        <v>1</v>
      </c>
      <c r="K4251">
        <v>-1</v>
      </c>
      <c r="L4251">
        <v>97</v>
      </c>
      <c r="M4251">
        <v>1</v>
      </c>
      <c r="N4251">
        <v>-1</v>
      </c>
      <c r="O4251">
        <v>-1</v>
      </c>
      <c r="P4251">
        <v>-1</v>
      </c>
      <c r="Q4251">
        <v>-1</v>
      </c>
      <c r="R4251">
        <v>-1</v>
      </c>
      <c r="S4251">
        <v>-2</v>
      </c>
      <c r="T4251">
        <v>-1</v>
      </c>
      <c r="U4251">
        <v>-1</v>
      </c>
      <c r="V4251">
        <v>-1</v>
      </c>
      <c r="W4251">
        <v>-1</v>
      </c>
      <c r="X4251">
        <v>-2</v>
      </c>
      <c r="Y4251">
        <v>-2</v>
      </c>
      <c r="Z4251">
        <f>IF(AND(MIN(data!D4251:'data'!K4251, data!M4251:'data'!Y4251)&gt;=0, IF(data!L4251&lt;0, FALSE, data!L4251&lt;=95),COUNTA(data!D4251:'data'!Y4251)=22), 1, 0)</f>
        <v>0</v>
      </c>
      <c r="AA4251">
        <f>IF(data!D4251=3, IF(COUNTIFS(data!A:A, data!A4251, data!G:G, "&lt;&gt;2")=0, 1, 0), 0)</f>
        <v>0</v>
      </c>
      <c r="AB4251">
        <f>IF(AND(data!G4251=2, COUNTIFS(data!A:A, data!A4251, data!G:G, 2) = data!D4251), 1, 0)</f>
        <v>0</v>
      </c>
      <c r="AC4251" t="str">
        <f>IF(AB4251=1, data!D4251, "0")</f>
        <v>0</v>
      </c>
    </row>
    <row r="4252" spans="1:29" x14ac:dyDescent="0.25">
      <c r="A4252" s="1">
        <v>436151</v>
      </c>
      <c r="B4252">
        <v>1</v>
      </c>
      <c r="C4252" s="1" t="s">
        <v>4273</v>
      </c>
      <c r="D4252">
        <v>2</v>
      </c>
      <c r="E4252">
        <v>5</v>
      </c>
      <c r="F4252">
        <v>27</v>
      </c>
      <c r="G4252">
        <v>2</v>
      </c>
      <c r="H4252">
        <v>43</v>
      </c>
      <c r="I4252">
        <v>2</v>
      </c>
      <c r="J4252">
        <v>1</v>
      </c>
      <c r="K4252">
        <v>4</v>
      </c>
      <c r="L4252">
        <v>97</v>
      </c>
      <c r="M4252">
        <v>1</v>
      </c>
      <c r="N4252">
        <v>1</v>
      </c>
      <c r="O4252">
        <v>5</v>
      </c>
      <c r="P4252">
        <v>2</v>
      </c>
      <c r="Q4252">
        <v>2.9000000000000001E-2</v>
      </c>
      <c r="R4252">
        <v>-1</v>
      </c>
      <c r="S4252">
        <v>0</v>
      </c>
      <c r="T4252">
        <v>-1</v>
      </c>
      <c r="U4252">
        <v>-1</v>
      </c>
      <c r="V4252">
        <v>-1</v>
      </c>
      <c r="W4252">
        <v>-1</v>
      </c>
      <c r="X4252">
        <v>1</v>
      </c>
      <c r="Y4252">
        <v>3</v>
      </c>
      <c r="Z4252">
        <f>IF(AND(MIN(data!D4252:'data'!K4252, data!M4252:'data'!Y4252)&gt;=0, IF(data!L4252&lt;0, FALSE, data!L4252&lt;=95),COUNTA(data!D4252:'data'!Y4252)=22), 1, 0)</f>
        <v>0</v>
      </c>
      <c r="AA4252">
        <f>IF(data!D4252=3, IF(COUNTIFS(data!A:A, data!A4252, data!G:G, "&lt;&gt;2")=0, 1, 0), 0)</f>
        <v>0</v>
      </c>
      <c r="AB4252">
        <f>IF(AND(data!G4252=2, COUNTIFS(data!A:A, data!A4252, data!G:G, 2) = data!D4252), 1, 0)</f>
        <v>0</v>
      </c>
      <c r="AC4252" t="str">
        <f>IF(AB4252=1, data!D4252, "0")</f>
        <v>0</v>
      </c>
    </row>
    <row r="4253" spans="1:29" x14ac:dyDescent="0.25">
      <c r="A4253" s="1">
        <v>436151</v>
      </c>
      <c r="B4253">
        <v>2</v>
      </c>
      <c r="C4253" s="1" t="s">
        <v>4274</v>
      </c>
      <c r="D4253">
        <v>2</v>
      </c>
      <c r="E4253">
        <v>5</v>
      </c>
      <c r="F4253">
        <v>27</v>
      </c>
      <c r="G4253">
        <v>1</v>
      </c>
      <c r="H4253">
        <v>44</v>
      </c>
      <c r="I4253">
        <v>2</v>
      </c>
      <c r="J4253">
        <v>1</v>
      </c>
      <c r="K4253">
        <v>4</v>
      </c>
      <c r="L4253">
        <v>97</v>
      </c>
      <c r="M4253">
        <v>1</v>
      </c>
      <c r="N4253">
        <v>1</v>
      </c>
      <c r="O4253">
        <v>5</v>
      </c>
      <c r="P4253">
        <v>1</v>
      </c>
      <c r="Q4253">
        <v>0</v>
      </c>
      <c r="R4253">
        <v>-1</v>
      </c>
      <c r="S4253">
        <v>-2</v>
      </c>
      <c r="T4253">
        <v>-1</v>
      </c>
      <c r="U4253">
        <v>-1</v>
      </c>
      <c r="V4253">
        <v>-1</v>
      </c>
      <c r="W4253">
        <v>-1</v>
      </c>
      <c r="X4253">
        <v>-2</v>
      </c>
      <c r="Y4253">
        <v>-2</v>
      </c>
      <c r="Z4253">
        <f>IF(AND(MIN(data!D4253:'data'!K4253, data!M4253:'data'!Y4253)&gt;=0, IF(data!L4253&lt;0, FALSE, data!L4253&lt;=95),COUNTA(data!D4253:'data'!Y4253)=22), 1, 0)</f>
        <v>0</v>
      </c>
      <c r="AA4253">
        <f>IF(data!D4253=3, IF(COUNTIFS(data!A:A, data!A4253, data!G:G, "&lt;&gt;2")=0, 1, 0), 0)</f>
        <v>0</v>
      </c>
      <c r="AB4253">
        <f>IF(AND(data!G4253=2, COUNTIFS(data!A:A, data!A4253, data!G:G, 2) = data!D4253), 1, 0)</f>
        <v>0</v>
      </c>
      <c r="AC4253" t="str">
        <f>IF(AB4253=1, data!D4253, "0")</f>
        <v>0</v>
      </c>
    </row>
    <row r="4254" spans="1:29" x14ac:dyDescent="0.25">
      <c r="A4254" s="1">
        <v>436181</v>
      </c>
      <c r="B4254">
        <v>1</v>
      </c>
      <c r="C4254" s="1" t="s">
        <v>4275</v>
      </c>
      <c r="D4254">
        <v>2</v>
      </c>
      <c r="E4254">
        <v>5</v>
      </c>
      <c r="F4254">
        <v>27</v>
      </c>
      <c r="G4254">
        <v>1</v>
      </c>
      <c r="H4254">
        <v>71</v>
      </c>
      <c r="I4254">
        <v>2</v>
      </c>
      <c r="J4254">
        <v>1</v>
      </c>
      <c r="K4254">
        <v>1</v>
      </c>
      <c r="L4254">
        <v>97</v>
      </c>
      <c r="M4254">
        <v>1</v>
      </c>
      <c r="N4254">
        <v>3</v>
      </c>
      <c r="O4254">
        <v>5</v>
      </c>
      <c r="P4254">
        <v>1</v>
      </c>
      <c r="Q4254">
        <v>24</v>
      </c>
      <c r="R4254">
        <v>-1</v>
      </c>
      <c r="S4254">
        <v>0</v>
      </c>
      <c r="T4254">
        <v>-1</v>
      </c>
      <c r="U4254">
        <v>-1</v>
      </c>
      <c r="V4254">
        <v>-1</v>
      </c>
      <c r="W4254">
        <v>-1</v>
      </c>
      <c r="X4254">
        <v>2</v>
      </c>
      <c r="Y4254">
        <v>3</v>
      </c>
      <c r="Z4254">
        <f>IF(AND(MIN(data!D4254:'data'!K4254, data!M4254:'data'!Y4254)&gt;=0, IF(data!L4254&lt;0, FALSE, data!L4254&lt;=95),COUNTA(data!D4254:'data'!Y4254)=22), 1, 0)</f>
        <v>0</v>
      </c>
      <c r="AA4254">
        <f>IF(data!D4254=3, IF(COUNTIFS(data!A:A, data!A4254, data!G:G, "&lt;&gt;2")=0, 1, 0), 0)</f>
        <v>0</v>
      </c>
      <c r="AB4254">
        <f>IF(AND(data!G4254=2, COUNTIFS(data!A:A, data!A4254, data!G:G, 2) = data!D4254), 1, 0)</f>
        <v>0</v>
      </c>
      <c r="AC4254" t="str">
        <f>IF(AB4254=1, data!D4254, "0")</f>
        <v>0</v>
      </c>
    </row>
    <row r="4255" spans="1:29" x14ac:dyDescent="0.25">
      <c r="A4255" s="1">
        <v>436181</v>
      </c>
      <c r="B4255">
        <v>2</v>
      </c>
      <c r="C4255" s="1" t="s">
        <v>4276</v>
      </c>
      <c r="D4255">
        <v>2</v>
      </c>
      <c r="E4255">
        <v>5</v>
      </c>
      <c r="F4255">
        <v>27</v>
      </c>
      <c r="G4255">
        <v>2</v>
      </c>
      <c r="H4255">
        <v>66</v>
      </c>
      <c r="I4255">
        <v>2</v>
      </c>
      <c r="J4255">
        <v>1</v>
      </c>
      <c r="K4255">
        <v>7</v>
      </c>
      <c r="L4255">
        <v>97</v>
      </c>
      <c r="M4255">
        <v>4</v>
      </c>
      <c r="N4255">
        <v>3</v>
      </c>
      <c r="O4255">
        <v>5</v>
      </c>
      <c r="P4255">
        <v>1</v>
      </c>
      <c r="Q4255">
        <v>21</v>
      </c>
      <c r="R4255">
        <v>-1</v>
      </c>
      <c r="S4255">
        <v>1</v>
      </c>
      <c r="T4255">
        <v>-1</v>
      </c>
      <c r="U4255">
        <v>-1</v>
      </c>
      <c r="V4255">
        <v>-1</v>
      </c>
      <c r="W4255">
        <v>-1</v>
      </c>
      <c r="X4255">
        <v>1</v>
      </c>
      <c r="Y4255">
        <v>3</v>
      </c>
      <c r="Z4255">
        <f>IF(AND(MIN(data!D4255:'data'!K4255, data!M4255:'data'!Y4255)&gt;=0, IF(data!L4255&lt;0, FALSE, data!L4255&lt;=95),COUNTA(data!D4255:'data'!Y4255)=22), 1, 0)</f>
        <v>0</v>
      </c>
      <c r="AA4255">
        <f>IF(data!D4255=3, IF(COUNTIFS(data!A:A, data!A4255, data!G:G, "&lt;&gt;2")=0, 1, 0), 0)</f>
        <v>0</v>
      </c>
      <c r="AB4255">
        <f>IF(AND(data!G4255=2, COUNTIFS(data!A:A, data!A4255, data!G:G, 2) = data!D4255), 1, 0)</f>
        <v>0</v>
      </c>
      <c r="AC4255" t="str">
        <f>IF(AB4255=1, data!D4255, "0")</f>
        <v>0</v>
      </c>
    </row>
    <row r="4256" spans="1:29" x14ac:dyDescent="0.25">
      <c r="A4256" s="1">
        <v>436201</v>
      </c>
      <c r="B4256">
        <v>1</v>
      </c>
      <c r="C4256" s="1" t="s">
        <v>4277</v>
      </c>
      <c r="D4256">
        <v>2</v>
      </c>
      <c r="E4256">
        <v>5</v>
      </c>
      <c r="F4256">
        <v>27</v>
      </c>
      <c r="G4256">
        <v>1</v>
      </c>
      <c r="H4256">
        <v>27</v>
      </c>
      <c r="I4256">
        <v>2</v>
      </c>
      <c r="J4256">
        <v>1</v>
      </c>
      <c r="K4256">
        <v>2</v>
      </c>
      <c r="L4256">
        <v>97</v>
      </c>
      <c r="M4256">
        <v>2</v>
      </c>
      <c r="N4256">
        <v>1</v>
      </c>
      <c r="O4256">
        <v>5</v>
      </c>
      <c r="P4256">
        <v>1</v>
      </c>
      <c r="Q4256">
        <v>11.5</v>
      </c>
      <c r="R4256">
        <v>-1</v>
      </c>
      <c r="S4256">
        <v>-2</v>
      </c>
      <c r="T4256">
        <v>-1</v>
      </c>
      <c r="U4256">
        <v>-1</v>
      </c>
      <c r="V4256">
        <v>-1</v>
      </c>
      <c r="W4256">
        <v>-1</v>
      </c>
      <c r="X4256">
        <v>-2</v>
      </c>
      <c r="Y4256">
        <v>-2</v>
      </c>
      <c r="Z4256">
        <f>IF(AND(MIN(data!D4256:'data'!K4256, data!M4256:'data'!Y4256)&gt;=0, IF(data!L4256&lt;0, FALSE, data!L4256&lt;=95),COUNTA(data!D4256:'data'!Y4256)=22), 1, 0)</f>
        <v>0</v>
      </c>
      <c r="AA4256">
        <f>IF(data!D4256=3, IF(COUNTIFS(data!A:A, data!A4256, data!G:G, "&lt;&gt;2")=0, 1, 0), 0)</f>
        <v>0</v>
      </c>
      <c r="AB4256">
        <f>IF(AND(data!G4256=2, COUNTIFS(data!A:A, data!A4256, data!G:G, 2) = data!D4256), 1, 0)</f>
        <v>0</v>
      </c>
      <c r="AC4256" t="str">
        <f>IF(AB4256=1, data!D4256, "0")</f>
        <v>0</v>
      </c>
    </row>
    <row r="4257" spans="1:29" x14ac:dyDescent="0.25">
      <c r="A4257" s="1">
        <v>436201</v>
      </c>
      <c r="B4257">
        <v>2</v>
      </c>
      <c r="C4257" s="1" t="s">
        <v>4278</v>
      </c>
      <c r="D4257">
        <v>2</v>
      </c>
      <c r="E4257">
        <v>5</v>
      </c>
      <c r="F4257">
        <v>27</v>
      </c>
      <c r="G4257">
        <v>2</v>
      </c>
      <c r="H4257">
        <v>30</v>
      </c>
      <c r="I4257">
        <v>2</v>
      </c>
      <c r="J4257">
        <v>1</v>
      </c>
      <c r="K4257">
        <v>1</v>
      </c>
      <c r="L4257">
        <v>97</v>
      </c>
      <c r="M4257">
        <v>1</v>
      </c>
      <c r="N4257">
        <v>1</v>
      </c>
      <c r="O4257">
        <v>5</v>
      </c>
      <c r="P4257">
        <v>1</v>
      </c>
      <c r="Q4257">
        <v>4.7300000000000004</v>
      </c>
      <c r="R4257">
        <v>-1</v>
      </c>
      <c r="S4257">
        <v>0</v>
      </c>
      <c r="T4257">
        <v>-1</v>
      </c>
      <c r="U4257">
        <v>-1</v>
      </c>
      <c r="V4257">
        <v>-1</v>
      </c>
      <c r="W4257">
        <v>-1</v>
      </c>
      <c r="X4257">
        <v>2</v>
      </c>
      <c r="Y4257">
        <v>1</v>
      </c>
      <c r="Z4257">
        <f>IF(AND(MIN(data!D4257:'data'!K4257, data!M4257:'data'!Y4257)&gt;=0, IF(data!L4257&lt;0, FALSE, data!L4257&lt;=95),COUNTA(data!D4257:'data'!Y4257)=22), 1, 0)</f>
        <v>0</v>
      </c>
      <c r="AA4257">
        <f>IF(data!D4257=3, IF(COUNTIFS(data!A:A, data!A4257, data!G:G, "&lt;&gt;2")=0, 1, 0), 0)</f>
        <v>0</v>
      </c>
      <c r="AB4257">
        <f>IF(AND(data!G4257=2, COUNTIFS(data!A:A, data!A4257, data!G:G, 2) = data!D4257), 1, 0)</f>
        <v>0</v>
      </c>
      <c r="AC4257" t="str">
        <f>IF(AB4257=1, data!D4257, "0")</f>
        <v>0</v>
      </c>
    </row>
    <row r="4258" spans="1:29" x14ac:dyDescent="0.25">
      <c r="A4258" s="1">
        <v>436341</v>
      </c>
      <c r="B4258">
        <v>1</v>
      </c>
      <c r="C4258" s="1" t="s">
        <v>4279</v>
      </c>
      <c r="D4258">
        <v>1</v>
      </c>
      <c r="E4258">
        <v>5</v>
      </c>
      <c r="F4258">
        <v>27</v>
      </c>
      <c r="G4258">
        <v>2</v>
      </c>
      <c r="H4258">
        <v>61</v>
      </c>
      <c r="I4258">
        <v>2</v>
      </c>
      <c r="J4258">
        <v>1</v>
      </c>
      <c r="K4258">
        <v>7</v>
      </c>
      <c r="L4258">
        <v>97</v>
      </c>
      <c r="M4258">
        <v>1</v>
      </c>
      <c r="N4258">
        <v>1</v>
      </c>
      <c r="O4258">
        <v>5</v>
      </c>
      <c r="P4258">
        <v>2</v>
      </c>
      <c r="Q4258">
        <v>0</v>
      </c>
      <c r="R4258">
        <v>-1</v>
      </c>
      <c r="S4258">
        <v>0</v>
      </c>
      <c r="T4258">
        <v>166.1</v>
      </c>
      <c r="U4258">
        <v>70.099999999999994</v>
      </c>
      <c r="V4258">
        <v>25.408000000000001</v>
      </c>
      <c r="W4258">
        <v>-1</v>
      </c>
      <c r="X4258">
        <v>1</v>
      </c>
      <c r="Y4258">
        <v>1</v>
      </c>
      <c r="Z4258">
        <f>IF(AND(MIN(data!D4258:'data'!K4258, data!M4258:'data'!Y4258)&gt;=0, IF(data!L4258&lt;0, FALSE, data!L4258&lt;=95),COUNTA(data!D4258:'data'!Y4258)=22), 1, 0)</f>
        <v>0</v>
      </c>
      <c r="AA4258">
        <f>IF(data!D4258=3, IF(COUNTIFS(data!A:A, data!A4258, data!G:G, "&lt;&gt;2")=0, 1, 0), 0)</f>
        <v>0</v>
      </c>
      <c r="AB4258">
        <f>IF(AND(data!G4258=2, COUNTIFS(data!A:A, data!A4258, data!G:G, 2) = data!D4258), 1, 0)</f>
        <v>1</v>
      </c>
      <c r="AC4258">
        <f>IF(AB4258=1, data!D4258, "0")</f>
        <v>1</v>
      </c>
    </row>
    <row r="4259" spans="1:29" x14ac:dyDescent="0.25">
      <c r="A4259" s="1">
        <v>436351</v>
      </c>
      <c r="B4259">
        <v>1</v>
      </c>
      <c r="C4259" s="1" t="s">
        <v>4280</v>
      </c>
      <c r="D4259">
        <v>1</v>
      </c>
      <c r="E4259">
        <v>5</v>
      </c>
      <c r="F4259">
        <v>27</v>
      </c>
      <c r="G4259">
        <v>2</v>
      </c>
      <c r="H4259">
        <v>79</v>
      </c>
      <c r="I4259">
        <v>5</v>
      </c>
      <c r="J4259">
        <v>1</v>
      </c>
      <c r="K4259">
        <v>7</v>
      </c>
      <c r="L4259">
        <v>97</v>
      </c>
      <c r="M4259">
        <v>2</v>
      </c>
      <c r="N4259">
        <v>3</v>
      </c>
      <c r="O4259">
        <v>5</v>
      </c>
      <c r="P4259">
        <v>2</v>
      </c>
      <c r="Q4259">
        <v>0</v>
      </c>
      <c r="R4259">
        <v>-1</v>
      </c>
      <c r="S4259">
        <v>-2</v>
      </c>
      <c r="T4259">
        <v>-1</v>
      </c>
      <c r="U4259">
        <v>-1</v>
      </c>
      <c r="V4259">
        <v>-1</v>
      </c>
      <c r="W4259">
        <v>1.0589999999999999</v>
      </c>
      <c r="X4259">
        <v>-2</v>
      </c>
      <c r="Y4259">
        <v>-2</v>
      </c>
      <c r="Z4259">
        <f>IF(AND(MIN(data!D4259:'data'!K4259, data!M4259:'data'!Y4259)&gt;=0, IF(data!L4259&lt;0, FALSE, data!L4259&lt;=95),COUNTA(data!D4259:'data'!Y4259)=22), 1, 0)</f>
        <v>0</v>
      </c>
      <c r="AA4259">
        <f>IF(data!D4259=3, IF(COUNTIFS(data!A:A, data!A4259, data!G:G, "&lt;&gt;2")=0, 1, 0), 0)</f>
        <v>0</v>
      </c>
      <c r="AB4259">
        <f>IF(AND(data!G4259=2, COUNTIFS(data!A:A, data!A4259, data!G:G, 2) = data!D4259), 1, 0)</f>
        <v>1</v>
      </c>
      <c r="AC4259">
        <f>IF(AB4259=1, data!D4259, "0")</f>
        <v>1</v>
      </c>
    </row>
    <row r="4260" spans="1:29" x14ac:dyDescent="0.25">
      <c r="A4260" s="1">
        <v>436371</v>
      </c>
      <c r="B4260">
        <v>1</v>
      </c>
      <c r="C4260" s="1" t="s">
        <v>4281</v>
      </c>
      <c r="D4260">
        <v>2</v>
      </c>
      <c r="E4260">
        <v>5</v>
      </c>
      <c r="F4260">
        <v>27</v>
      </c>
      <c r="G4260">
        <v>1</v>
      </c>
      <c r="H4260">
        <v>77</v>
      </c>
      <c r="I4260">
        <v>2</v>
      </c>
      <c r="J4260">
        <v>1</v>
      </c>
      <c r="K4260">
        <v>4</v>
      </c>
      <c r="L4260">
        <v>97</v>
      </c>
      <c r="M4260">
        <v>2</v>
      </c>
      <c r="N4260">
        <v>3</v>
      </c>
      <c r="O4260">
        <v>5</v>
      </c>
      <c r="P4260">
        <v>1</v>
      </c>
      <c r="Q4260">
        <v>7</v>
      </c>
      <c r="R4260">
        <v>-1</v>
      </c>
      <c r="S4260">
        <v>0</v>
      </c>
      <c r="T4260">
        <v>-1</v>
      </c>
      <c r="U4260">
        <v>-1</v>
      </c>
      <c r="V4260">
        <v>-1</v>
      </c>
      <c r="W4260">
        <v>-1</v>
      </c>
      <c r="X4260">
        <v>1</v>
      </c>
      <c r="Y4260">
        <v>3</v>
      </c>
      <c r="Z4260">
        <f>IF(AND(MIN(data!D4260:'data'!K4260, data!M4260:'data'!Y4260)&gt;=0, IF(data!L4260&lt;0, FALSE, data!L4260&lt;=95),COUNTA(data!D4260:'data'!Y4260)=22), 1, 0)</f>
        <v>0</v>
      </c>
      <c r="AA4260">
        <f>IF(data!D4260=3, IF(COUNTIFS(data!A:A, data!A4260, data!G:G, "&lt;&gt;2")=0, 1, 0), 0)</f>
        <v>0</v>
      </c>
      <c r="AB4260">
        <f>IF(AND(data!G4260=2, COUNTIFS(data!A:A, data!A4260, data!G:G, 2) = data!D4260), 1, 0)</f>
        <v>0</v>
      </c>
      <c r="AC4260" t="str">
        <f>IF(AB4260=1, data!D4260, "0")</f>
        <v>0</v>
      </c>
    </row>
    <row r="4261" spans="1:29" x14ac:dyDescent="0.25">
      <c r="A4261" s="1">
        <v>436371</v>
      </c>
      <c r="B4261">
        <v>2</v>
      </c>
      <c r="C4261" s="1" t="s">
        <v>4282</v>
      </c>
      <c r="D4261">
        <v>2</v>
      </c>
      <c r="E4261">
        <v>5</v>
      </c>
      <c r="F4261">
        <v>27</v>
      </c>
      <c r="G4261">
        <v>2</v>
      </c>
      <c r="H4261">
        <v>76</v>
      </c>
      <c r="I4261">
        <v>2</v>
      </c>
      <c r="J4261">
        <v>1</v>
      </c>
      <c r="K4261">
        <v>7</v>
      </c>
      <c r="L4261">
        <v>97</v>
      </c>
      <c r="M4261">
        <v>2</v>
      </c>
      <c r="N4261">
        <v>1</v>
      </c>
      <c r="O4261">
        <v>5</v>
      </c>
      <c r="P4261">
        <v>1</v>
      </c>
      <c r="Q4261">
        <v>0</v>
      </c>
      <c r="R4261">
        <v>-1</v>
      </c>
      <c r="S4261">
        <v>-9</v>
      </c>
      <c r="T4261">
        <v>-1</v>
      </c>
      <c r="U4261">
        <v>-1</v>
      </c>
      <c r="V4261">
        <v>-1</v>
      </c>
      <c r="W4261">
        <v>-1</v>
      </c>
      <c r="X4261">
        <v>1</v>
      </c>
      <c r="Y4261">
        <v>3</v>
      </c>
      <c r="Z4261">
        <f>IF(AND(MIN(data!D4261:'data'!K4261, data!M4261:'data'!Y4261)&gt;=0, IF(data!L4261&lt;0, FALSE, data!L4261&lt;=95),COUNTA(data!D4261:'data'!Y4261)=22), 1, 0)</f>
        <v>0</v>
      </c>
      <c r="AA4261">
        <f>IF(data!D4261=3, IF(COUNTIFS(data!A:A, data!A4261, data!G:G, "&lt;&gt;2")=0, 1, 0), 0)</f>
        <v>0</v>
      </c>
      <c r="AB4261">
        <f>IF(AND(data!G4261=2, COUNTIFS(data!A:A, data!A4261, data!G:G, 2) = data!D4261), 1, 0)</f>
        <v>0</v>
      </c>
      <c r="AC4261" t="str">
        <f>IF(AB4261=1, data!D4261, "0")</f>
        <v>0</v>
      </c>
    </row>
    <row r="4262" spans="1:29" x14ac:dyDescent="0.25">
      <c r="A4262" s="1">
        <v>437051</v>
      </c>
      <c r="B4262">
        <v>1</v>
      </c>
      <c r="C4262" s="1" t="s">
        <v>4283</v>
      </c>
      <c r="D4262">
        <v>1</v>
      </c>
      <c r="E4262">
        <v>4</v>
      </c>
      <c r="F4262">
        <v>24</v>
      </c>
      <c r="G4262">
        <v>1</v>
      </c>
      <c r="H4262">
        <v>60</v>
      </c>
      <c r="I4262">
        <v>5</v>
      </c>
      <c r="J4262">
        <v>1</v>
      </c>
      <c r="K4262">
        <v>4</v>
      </c>
      <c r="L4262">
        <v>7</v>
      </c>
      <c r="M4262">
        <v>2</v>
      </c>
      <c r="N4262">
        <v>3</v>
      </c>
      <c r="O4262">
        <v>5</v>
      </c>
      <c r="P4262">
        <v>1</v>
      </c>
      <c r="Q4262">
        <v>2.48</v>
      </c>
      <c r="R4262">
        <v>-1</v>
      </c>
      <c r="S4262">
        <v>0</v>
      </c>
      <c r="T4262">
        <v>175.2</v>
      </c>
      <c r="U4262">
        <v>98.8</v>
      </c>
      <c r="V4262">
        <v>32.188000000000002</v>
      </c>
      <c r="W4262">
        <v>1.01</v>
      </c>
      <c r="X4262">
        <v>2</v>
      </c>
      <c r="Y4262">
        <v>1</v>
      </c>
      <c r="Z4262">
        <f>IF(AND(MIN(data!D4262:'data'!K4262, data!M4262:'data'!Y4262)&gt;=0, IF(data!L4262&lt;0, FALSE, data!L4262&lt;=95),COUNTA(data!D4262:'data'!Y4262)=22), 1, 0)</f>
        <v>0</v>
      </c>
      <c r="AA4262">
        <f>IF(data!D4262=3, IF(COUNTIFS(data!A:A, data!A4262, data!G:G, "&lt;&gt;2")=0, 1, 0), 0)</f>
        <v>0</v>
      </c>
      <c r="AB4262">
        <f>IF(AND(data!G4262=2, COUNTIFS(data!A:A, data!A4262, data!G:G, 2) = data!D4262), 1, 0)</f>
        <v>0</v>
      </c>
      <c r="AC4262" t="str">
        <f>IF(AB4262=1, data!D4262, "0")</f>
        <v>0</v>
      </c>
    </row>
    <row r="4263" spans="1:29" x14ac:dyDescent="0.25">
      <c r="A4263" s="1">
        <v>437151</v>
      </c>
      <c r="B4263">
        <v>1</v>
      </c>
      <c r="C4263" s="1" t="s">
        <v>4284</v>
      </c>
      <c r="D4263">
        <v>4</v>
      </c>
      <c r="E4263">
        <v>4</v>
      </c>
      <c r="F4263">
        <v>24</v>
      </c>
      <c r="G4263">
        <v>1</v>
      </c>
      <c r="H4263">
        <v>34</v>
      </c>
      <c r="I4263">
        <v>2</v>
      </c>
      <c r="J4263">
        <v>1</v>
      </c>
      <c r="K4263">
        <v>7</v>
      </c>
      <c r="L4263">
        <v>10</v>
      </c>
      <c r="M4263">
        <v>2</v>
      </c>
      <c r="N4263">
        <v>4</v>
      </c>
      <c r="O4263">
        <v>3</v>
      </c>
      <c r="P4263">
        <v>1</v>
      </c>
      <c r="Q4263">
        <v>19.672999999999998</v>
      </c>
      <c r="R4263">
        <v>-1</v>
      </c>
      <c r="S4263">
        <v>2</v>
      </c>
      <c r="T4263">
        <v>174.2</v>
      </c>
      <c r="U4263">
        <v>96.1</v>
      </c>
      <c r="V4263">
        <v>31.667999999999999</v>
      </c>
      <c r="W4263">
        <v>0.99299999999999999</v>
      </c>
      <c r="X4263">
        <v>2</v>
      </c>
      <c r="Y4263">
        <v>3</v>
      </c>
      <c r="Z4263">
        <f>IF(AND(MIN(data!D4263:'data'!K4263, data!M4263:'data'!Y4263)&gt;=0, IF(data!L4263&lt;0, FALSE, data!L4263&lt;=95),COUNTA(data!D4263:'data'!Y4263)=22), 1, 0)</f>
        <v>0</v>
      </c>
      <c r="AA4263">
        <f>IF(data!D4263=3, IF(COUNTIFS(data!A:A, data!A4263, data!G:G, "&lt;&gt;2")=0, 1, 0), 0)</f>
        <v>0</v>
      </c>
      <c r="AB4263">
        <f>IF(AND(data!G4263=2, COUNTIFS(data!A:A, data!A4263, data!G:G, 2) = data!D4263), 1, 0)</f>
        <v>0</v>
      </c>
      <c r="AC4263" t="str">
        <f>IF(AB4263=1, data!D4263, "0")</f>
        <v>0</v>
      </c>
    </row>
    <row r="4264" spans="1:29" x14ac:dyDescent="0.25">
      <c r="A4264" s="1">
        <v>437151</v>
      </c>
      <c r="B4264">
        <v>2</v>
      </c>
      <c r="C4264" s="1" t="s">
        <v>4285</v>
      </c>
      <c r="D4264">
        <v>4</v>
      </c>
      <c r="E4264">
        <v>4</v>
      </c>
      <c r="F4264">
        <v>24</v>
      </c>
      <c r="G4264">
        <v>2</v>
      </c>
      <c r="H4264">
        <v>30</v>
      </c>
      <c r="I4264">
        <v>2</v>
      </c>
      <c r="J4264">
        <v>1</v>
      </c>
      <c r="K4264">
        <v>7</v>
      </c>
      <c r="L4264">
        <v>10</v>
      </c>
      <c r="M4264">
        <v>4</v>
      </c>
      <c r="N4264">
        <v>4</v>
      </c>
      <c r="O4264">
        <v>3</v>
      </c>
      <c r="P4264">
        <v>1</v>
      </c>
      <c r="Q4264">
        <v>0.317</v>
      </c>
      <c r="R4264">
        <v>-1</v>
      </c>
      <c r="S4264">
        <v>11</v>
      </c>
      <c r="T4264">
        <v>169.9</v>
      </c>
      <c r="U4264">
        <v>62.5</v>
      </c>
      <c r="V4264">
        <v>21.652000000000001</v>
      </c>
      <c r="W4264">
        <v>0.80300000000000005</v>
      </c>
      <c r="X4264">
        <v>-8</v>
      </c>
      <c r="Y4264">
        <v>3</v>
      </c>
      <c r="Z4264">
        <f>IF(AND(MIN(data!D4264:'data'!K4264, data!M4264:'data'!Y4264)&gt;=0, IF(data!L4264&lt;0, FALSE, data!L4264&lt;=95),COUNTA(data!D4264:'data'!Y4264)=22), 1, 0)</f>
        <v>0</v>
      </c>
      <c r="AA4264">
        <f>IF(data!D4264=3, IF(COUNTIFS(data!A:A, data!A4264, data!G:G, "&lt;&gt;2")=0, 1, 0), 0)</f>
        <v>0</v>
      </c>
      <c r="AB4264">
        <f>IF(AND(data!G4264=2, COUNTIFS(data!A:A, data!A4264, data!G:G, 2) = data!D4264), 1, 0)</f>
        <v>0</v>
      </c>
      <c r="AC4264" t="str">
        <f>IF(AB4264=1, data!D4264, "0")</f>
        <v>0</v>
      </c>
    </row>
    <row r="4265" spans="1:29" x14ac:dyDescent="0.25">
      <c r="A4265" s="1">
        <v>437151</v>
      </c>
      <c r="B4265">
        <v>3</v>
      </c>
      <c r="C4265" s="1" t="s">
        <v>4286</v>
      </c>
      <c r="D4265">
        <v>4</v>
      </c>
      <c r="E4265">
        <v>4</v>
      </c>
      <c r="F4265">
        <v>24</v>
      </c>
      <c r="G4265">
        <v>1</v>
      </c>
      <c r="H4265">
        <v>13</v>
      </c>
      <c r="I4265">
        <v>-1</v>
      </c>
      <c r="J4265">
        <v>1</v>
      </c>
      <c r="K4265">
        <v>-1</v>
      </c>
      <c r="L4265">
        <v>10</v>
      </c>
      <c r="M4265">
        <v>1</v>
      </c>
      <c r="N4265">
        <v>-1</v>
      </c>
      <c r="O4265">
        <v>-1</v>
      </c>
      <c r="P4265">
        <v>-1</v>
      </c>
      <c r="Q4265">
        <v>-1</v>
      </c>
      <c r="R4265">
        <v>-1</v>
      </c>
      <c r="S4265">
        <v>0</v>
      </c>
      <c r="T4265">
        <v>167.8</v>
      </c>
      <c r="U4265">
        <v>58.7</v>
      </c>
      <c r="V4265">
        <v>20.847999999999999</v>
      </c>
      <c r="W4265">
        <v>-1</v>
      </c>
      <c r="X4265">
        <v>1</v>
      </c>
      <c r="Y4265">
        <v>3</v>
      </c>
      <c r="Z4265">
        <f>IF(AND(MIN(data!D4265:'data'!K4265, data!M4265:'data'!Y4265)&gt;=0, IF(data!L4265&lt;0, FALSE, data!L4265&lt;=95),COUNTA(data!D4265:'data'!Y4265)=22), 1, 0)</f>
        <v>0</v>
      </c>
      <c r="AA4265">
        <f>IF(data!D4265=3, IF(COUNTIFS(data!A:A, data!A4265, data!G:G, "&lt;&gt;2")=0, 1, 0), 0)</f>
        <v>0</v>
      </c>
      <c r="AB4265">
        <f>IF(AND(data!G4265=2, COUNTIFS(data!A:A, data!A4265, data!G:G, 2) = data!D4265), 1, 0)</f>
        <v>0</v>
      </c>
      <c r="AC4265" t="str">
        <f>IF(AB4265=1, data!D4265, "0")</f>
        <v>0</v>
      </c>
    </row>
    <row r="4266" spans="1:29" x14ac:dyDescent="0.25">
      <c r="A4266" s="1">
        <v>437151</v>
      </c>
      <c r="B4266">
        <v>4</v>
      </c>
      <c r="C4266" s="1" t="s">
        <v>4287</v>
      </c>
      <c r="D4266">
        <v>4</v>
      </c>
      <c r="E4266">
        <v>4</v>
      </c>
      <c r="F4266">
        <v>24</v>
      </c>
      <c r="G4266">
        <v>1</v>
      </c>
      <c r="H4266">
        <v>9</v>
      </c>
      <c r="I4266">
        <v>-1</v>
      </c>
      <c r="J4266">
        <v>1</v>
      </c>
      <c r="K4266">
        <v>-1</v>
      </c>
      <c r="L4266">
        <v>10</v>
      </c>
      <c r="M4266">
        <v>4</v>
      </c>
      <c r="N4266">
        <v>-1</v>
      </c>
      <c r="O4266">
        <v>-1</v>
      </c>
      <c r="P4266">
        <v>-1</v>
      </c>
      <c r="Q4266">
        <v>-1</v>
      </c>
      <c r="R4266">
        <v>-1</v>
      </c>
      <c r="S4266">
        <v>-2</v>
      </c>
      <c r="T4266">
        <v>142</v>
      </c>
      <c r="U4266">
        <v>39.299999999999997</v>
      </c>
      <c r="V4266">
        <v>19.489999999999998</v>
      </c>
      <c r="W4266">
        <v>-1</v>
      </c>
      <c r="X4266">
        <v>1</v>
      </c>
      <c r="Y4266">
        <v>3</v>
      </c>
      <c r="Z4266">
        <f>IF(AND(MIN(data!D4266:'data'!K4266, data!M4266:'data'!Y4266)&gt;=0, IF(data!L4266&lt;0, FALSE, data!L4266&lt;=95),COUNTA(data!D4266:'data'!Y4266)=22), 1, 0)</f>
        <v>0</v>
      </c>
      <c r="AA4266">
        <f>IF(data!D4266=3, IF(COUNTIFS(data!A:A, data!A4266, data!G:G, "&lt;&gt;2")=0, 1, 0), 0)</f>
        <v>0</v>
      </c>
      <c r="AB4266">
        <f>IF(AND(data!G4266=2, COUNTIFS(data!A:A, data!A4266, data!G:G, 2) = data!D4266), 1, 0)</f>
        <v>0</v>
      </c>
      <c r="AC4266" t="str">
        <f>IF(AB4266=1, data!D4266, "0")</f>
        <v>0</v>
      </c>
    </row>
    <row r="4267" spans="1:29" x14ac:dyDescent="0.25">
      <c r="A4267" s="1">
        <v>437181</v>
      </c>
      <c r="B4267">
        <v>1</v>
      </c>
      <c r="C4267" s="1" t="s">
        <v>4288</v>
      </c>
      <c r="D4267">
        <v>3</v>
      </c>
      <c r="E4267">
        <v>4</v>
      </c>
      <c r="F4267">
        <v>24</v>
      </c>
      <c r="G4267">
        <v>2</v>
      </c>
      <c r="H4267">
        <v>45</v>
      </c>
      <c r="I4267">
        <v>6</v>
      </c>
      <c r="J4267">
        <v>1</v>
      </c>
      <c r="K4267">
        <v>2</v>
      </c>
      <c r="L4267">
        <v>11</v>
      </c>
      <c r="M4267">
        <v>2</v>
      </c>
      <c r="N4267">
        <v>4</v>
      </c>
      <c r="O4267">
        <v>1</v>
      </c>
      <c r="P4267">
        <v>1</v>
      </c>
      <c r="Q4267">
        <v>15.788</v>
      </c>
      <c r="R4267">
        <v>-1</v>
      </c>
      <c r="S4267">
        <v>0</v>
      </c>
      <c r="T4267">
        <v>155.80000000000001</v>
      </c>
      <c r="U4267">
        <v>70.8</v>
      </c>
      <c r="V4267">
        <v>29.167000000000002</v>
      </c>
      <c r="W4267">
        <v>0.90800000000000003</v>
      </c>
      <c r="X4267">
        <v>2</v>
      </c>
      <c r="Y4267">
        <v>1</v>
      </c>
      <c r="Z4267">
        <f>IF(AND(MIN(data!D4267:'data'!K4267, data!M4267:'data'!Y4267)&gt;=0, IF(data!L4267&lt;0, FALSE, data!L4267&lt;=95),COUNTA(data!D4267:'data'!Y4267)=22), 1, 0)</f>
        <v>0</v>
      </c>
      <c r="AA4267">
        <f>IF(data!D4267=3, IF(COUNTIFS(data!A:A, data!A4267, data!G:G, "&lt;&gt;2")=0, 1, 0), 0)</f>
        <v>0</v>
      </c>
      <c r="AB4267">
        <f>IF(AND(data!G4267=2, COUNTIFS(data!A:A, data!A4267, data!G:G, 2) = data!D4267), 1, 0)</f>
        <v>0</v>
      </c>
      <c r="AC4267" t="str">
        <f>IF(AB4267=1, data!D4267, "0")</f>
        <v>0</v>
      </c>
    </row>
    <row r="4268" spans="1:29" x14ac:dyDescent="0.25">
      <c r="A4268" s="1">
        <v>437181</v>
      </c>
      <c r="B4268">
        <v>2</v>
      </c>
      <c r="C4268" s="1" t="s">
        <v>4289</v>
      </c>
      <c r="D4268">
        <v>3</v>
      </c>
      <c r="E4268">
        <v>4</v>
      </c>
      <c r="F4268">
        <v>24</v>
      </c>
      <c r="G4268">
        <v>1</v>
      </c>
      <c r="H4268">
        <v>48</v>
      </c>
      <c r="I4268">
        <v>6</v>
      </c>
      <c r="J4268">
        <v>1</v>
      </c>
      <c r="K4268">
        <v>2</v>
      </c>
      <c r="L4268">
        <v>11</v>
      </c>
      <c r="M4268">
        <v>2</v>
      </c>
      <c r="N4268">
        <v>4</v>
      </c>
      <c r="O4268">
        <v>3</v>
      </c>
      <c r="P4268">
        <v>1</v>
      </c>
      <c r="Q4268">
        <v>21.69</v>
      </c>
      <c r="R4268">
        <v>-1</v>
      </c>
      <c r="S4268">
        <v>0</v>
      </c>
      <c r="T4268">
        <v>176.7</v>
      </c>
      <c r="U4268">
        <v>88</v>
      </c>
      <c r="V4268">
        <v>28.184000000000001</v>
      </c>
      <c r="W4268">
        <v>1.014</v>
      </c>
      <c r="X4268">
        <v>2</v>
      </c>
      <c r="Y4268">
        <v>1</v>
      </c>
      <c r="Z4268">
        <f>IF(AND(MIN(data!D4268:'data'!K4268, data!M4268:'data'!Y4268)&gt;=0, IF(data!L4268&lt;0, FALSE, data!L4268&lt;=95),COUNTA(data!D4268:'data'!Y4268)=22), 1, 0)</f>
        <v>0</v>
      </c>
      <c r="AA4268">
        <f>IF(data!D4268=3, IF(COUNTIFS(data!A:A, data!A4268, data!G:G, "&lt;&gt;2")=0, 1, 0), 0)</f>
        <v>0</v>
      </c>
      <c r="AB4268">
        <f>IF(AND(data!G4268=2, COUNTIFS(data!A:A, data!A4268, data!G:G, 2) = data!D4268), 1, 0)</f>
        <v>0</v>
      </c>
      <c r="AC4268" t="str">
        <f>IF(AB4268=1, data!D4268, "0")</f>
        <v>0</v>
      </c>
    </row>
    <row r="4269" spans="1:29" x14ac:dyDescent="0.25">
      <c r="A4269" s="1">
        <v>437181</v>
      </c>
      <c r="B4269">
        <v>3</v>
      </c>
      <c r="C4269" s="1" t="s">
        <v>4290</v>
      </c>
      <c r="D4269">
        <v>3</v>
      </c>
      <c r="E4269">
        <v>4</v>
      </c>
      <c r="F4269">
        <v>24</v>
      </c>
      <c r="G4269">
        <v>1</v>
      </c>
      <c r="H4269">
        <v>13</v>
      </c>
      <c r="I4269">
        <v>-1</v>
      </c>
      <c r="J4269">
        <v>1</v>
      </c>
      <c r="K4269">
        <v>-1</v>
      </c>
      <c r="L4269">
        <v>11</v>
      </c>
      <c r="M4269">
        <v>1</v>
      </c>
      <c r="N4269">
        <v>-1</v>
      </c>
      <c r="O4269">
        <v>-1</v>
      </c>
      <c r="P4269">
        <v>-1</v>
      </c>
      <c r="Q4269">
        <v>-1</v>
      </c>
      <c r="R4269">
        <v>-1</v>
      </c>
      <c r="S4269">
        <v>3</v>
      </c>
      <c r="T4269">
        <v>162</v>
      </c>
      <c r="U4269">
        <v>72.900000000000006</v>
      </c>
      <c r="V4269">
        <v>27.777999999999999</v>
      </c>
      <c r="W4269">
        <v>-1</v>
      </c>
      <c r="X4269">
        <v>-8</v>
      </c>
      <c r="Y4269">
        <v>1</v>
      </c>
      <c r="Z4269">
        <f>IF(AND(MIN(data!D4269:'data'!K4269, data!M4269:'data'!Y4269)&gt;=0, IF(data!L4269&lt;0, FALSE, data!L4269&lt;=95),COUNTA(data!D4269:'data'!Y4269)=22), 1, 0)</f>
        <v>0</v>
      </c>
      <c r="AA4269">
        <f>IF(data!D4269=3, IF(COUNTIFS(data!A:A, data!A4269, data!G:G, "&lt;&gt;2")=0, 1, 0), 0)</f>
        <v>0</v>
      </c>
      <c r="AB4269">
        <f>IF(AND(data!G4269=2, COUNTIFS(data!A:A, data!A4269, data!G:G, 2) = data!D4269), 1, 0)</f>
        <v>0</v>
      </c>
      <c r="AC4269" t="str">
        <f>IF(AB4269=1, data!D4269, "0")</f>
        <v>0</v>
      </c>
    </row>
    <row r="4270" spans="1:29" x14ac:dyDescent="0.25">
      <c r="A4270" s="1">
        <v>437201</v>
      </c>
      <c r="B4270">
        <v>1</v>
      </c>
      <c r="C4270" s="1" t="s">
        <v>4291</v>
      </c>
      <c r="D4270">
        <v>1</v>
      </c>
      <c r="E4270">
        <v>4</v>
      </c>
      <c r="F4270">
        <v>24</v>
      </c>
      <c r="G4270">
        <v>2</v>
      </c>
      <c r="H4270">
        <v>50</v>
      </c>
      <c r="I4270">
        <v>6</v>
      </c>
      <c r="J4270">
        <v>1</v>
      </c>
      <c r="K4270">
        <v>7</v>
      </c>
      <c r="L4270">
        <v>12</v>
      </c>
      <c r="M4270">
        <v>2</v>
      </c>
      <c r="N4270">
        <v>3</v>
      </c>
      <c r="O4270">
        <v>5</v>
      </c>
      <c r="P4270">
        <v>1</v>
      </c>
      <c r="Q4270">
        <v>28.518000000000001</v>
      </c>
      <c r="R4270">
        <v>-1</v>
      </c>
      <c r="S4270">
        <v>0</v>
      </c>
      <c r="T4270">
        <v>162.5</v>
      </c>
      <c r="U4270">
        <v>73</v>
      </c>
      <c r="V4270">
        <v>27.645</v>
      </c>
      <c r="W4270">
        <v>0.88900000000000001</v>
      </c>
      <c r="X4270">
        <v>2</v>
      </c>
      <c r="Y4270">
        <v>1</v>
      </c>
      <c r="Z4270">
        <f>IF(AND(MIN(data!D4270:'data'!K4270, data!M4270:'data'!Y4270)&gt;=0, IF(data!L4270&lt;0, FALSE, data!L4270&lt;=95),COUNTA(data!D4270:'data'!Y4270)=22), 1, 0)</f>
        <v>0</v>
      </c>
      <c r="AA4270">
        <f>IF(data!D4270=3, IF(COUNTIFS(data!A:A, data!A4270, data!G:G, "&lt;&gt;2")=0, 1, 0), 0)</f>
        <v>0</v>
      </c>
      <c r="AB4270">
        <f>IF(AND(data!G4270=2, COUNTIFS(data!A:A, data!A4270, data!G:G, 2) = data!D4270), 1, 0)</f>
        <v>1</v>
      </c>
      <c r="AC4270">
        <f>IF(AB4270=1, data!D4270, "0")</f>
        <v>1</v>
      </c>
    </row>
    <row r="4271" spans="1:29" x14ac:dyDescent="0.25">
      <c r="A4271" s="1">
        <v>437251</v>
      </c>
      <c r="B4271">
        <v>1</v>
      </c>
      <c r="C4271" s="1" t="s">
        <v>4292</v>
      </c>
      <c r="D4271">
        <v>1</v>
      </c>
      <c r="E4271">
        <v>4</v>
      </c>
      <c r="F4271">
        <v>24</v>
      </c>
      <c r="G4271">
        <v>2</v>
      </c>
      <c r="H4271">
        <v>61</v>
      </c>
      <c r="I4271">
        <v>1</v>
      </c>
      <c r="J4271">
        <v>1</v>
      </c>
      <c r="K4271">
        <v>3</v>
      </c>
      <c r="L4271">
        <v>12</v>
      </c>
      <c r="M4271">
        <v>2</v>
      </c>
      <c r="N4271">
        <v>3</v>
      </c>
      <c r="O4271">
        <v>5</v>
      </c>
      <c r="P4271">
        <v>1</v>
      </c>
      <c r="Q4271">
        <v>28</v>
      </c>
      <c r="R4271">
        <v>-1</v>
      </c>
      <c r="S4271">
        <v>4</v>
      </c>
      <c r="T4271">
        <v>176</v>
      </c>
      <c r="U4271">
        <v>78.400000000000006</v>
      </c>
      <c r="V4271">
        <v>25.31</v>
      </c>
      <c r="W4271">
        <v>0.91800000000000004</v>
      </c>
      <c r="X4271">
        <v>2</v>
      </c>
      <c r="Y4271">
        <v>3</v>
      </c>
      <c r="Z4271">
        <f>IF(AND(MIN(data!D4271:'data'!K4271, data!M4271:'data'!Y4271)&gt;=0, IF(data!L4271&lt;0, FALSE, data!L4271&lt;=95),COUNTA(data!D4271:'data'!Y4271)=22), 1, 0)</f>
        <v>0</v>
      </c>
      <c r="AA4271">
        <f>IF(data!D4271=3, IF(COUNTIFS(data!A:A, data!A4271, data!G:G, "&lt;&gt;2")=0, 1, 0), 0)</f>
        <v>0</v>
      </c>
      <c r="AB4271">
        <f>IF(AND(data!G4271=2, COUNTIFS(data!A:A, data!A4271, data!G:G, 2) = data!D4271), 1, 0)</f>
        <v>1</v>
      </c>
      <c r="AC4271">
        <f>IF(AB4271=1, data!D4271, "0")</f>
        <v>1</v>
      </c>
    </row>
    <row r="4272" spans="1:29" x14ac:dyDescent="0.25">
      <c r="A4272" s="1">
        <v>437271</v>
      </c>
      <c r="B4272">
        <v>1</v>
      </c>
      <c r="C4272" s="1" t="s">
        <v>4293</v>
      </c>
      <c r="D4272">
        <v>2</v>
      </c>
      <c r="E4272">
        <v>4</v>
      </c>
      <c r="F4272">
        <v>24</v>
      </c>
      <c r="G4272">
        <v>2</v>
      </c>
      <c r="H4272">
        <v>34</v>
      </c>
      <c r="I4272">
        <v>3</v>
      </c>
      <c r="J4272">
        <v>1</v>
      </c>
      <c r="K4272">
        <v>1</v>
      </c>
      <c r="L4272">
        <v>11</v>
      </c>
      <c r="M4272">
        <v>1</v>
      </c>
      <c r="N4272">
        <v>4</v>
      </c>
      <c r="O4272">
        <v>1</v>
      </c>
      <c r="P4272">
        <v>1</v>
      </c>
      <c r="Q4272">
        <v>11.636200000000001</v>
      </c>
      <c r="R4272">
        <v>-1</v>
      </c>
      <c r="S4272">
        <v>3</v>
      </c>
      <c r="T4272">
        <v>167.9</v>
      </c>
      <c r="U4272">
        <v>85.4</v>
      </c>
      <c r="V4272">
        <v>30.294</v>
      </c>
      <c r="W4272">
        <v>-1</v>
      </c>
      <c r="X4272">
        <v>2</v>
      </c>
      <c r="Y4272">
        <v>3</v>
      </c>
      <c r="Z4272">
        <f>IF(AND(MIN(data!D4272:'data'!K4272, data!M4272:'data'!Y4272)&gt;=0, IF(data!L4272&lt;0, FALSE, data!L4272&lt;=95),COUNTA(data!D4272:'data'!Y4272)=22), 1, 0)</f>
        <v>0</v>
      </c>
      <c r="AA4272">
        <f>IF(data!D4272=3, IF(COUNTIFS(data!A:A, data!A4272, data!G:G, "&lt;&gt;2")=0, 1, 0), 0)</f>
        <v>0</v>
      </c>
      <c r="AB4272">
        <f>IF(AND(data!G4272=2, COUNTIFS(data!A:A, data!A4272, data!G:G, 2) = data!D4272), 1, 0)</f>
        <v>0</v>
      </c>
      <c r="AC4272" t="str">
        <f>IF(AB4272=1, data!D4272, "0")</f>
        <v>0</v>
      </c>
    </row>
    <row r="4273" spans="1:29" x14ac:dyDescent="0.25">
      <c r="A4273" s="1">
        <v>437271</v>
      </c>
      <c r="B4273">
        <v>2</v>
      </c>
      <c r="C4273" s="1" t="s">
        <v>4294</v>
      </c>
      <c r="D4273">
        <v>2</v>
      </c>
      <c r="E4273">
        <v>4</v>
      </c>
      <c r="F4273">
        <v>24</v>
      </c>
      <c r="G4273">
        <v>1</v>
      </c>
      <c r="H4273">
        <v>4</v>
      </c>
      <c r="I4273">
        <v>-1</v>
      </c>
      <c r="J4273">
        <v>1</v>
      </c>
      <c r="K4273">
        <v>-1</v>
      </c>
      <c r="L4273">
        <v>11</v>
      </c>
      <c r="M4273">
        <v>1</v>
      </c>
      <c r="N4273">
        <v>-1</v>
      </c>
      <c r="O4273">
        <v>-1</v>
      </c>
      <c r="P4273">
        <v>-1</v>
      </c>
      <c r="Q4273">
        <v>-1</v>
      </c>
      <c r="R4273">
        <v>-1</v>
      </c>
      <c r="S4273">
        <v>-2</v>
      </c>
      <c r="T4273">
        <v>-1</v>
      </c>
      <c r="U4273">
        <v>-1</v>
      </c>
      <c r="V4273">
        <v>-1</v>
      </c>
      <c r="W4273">
        <v>-1</v>
      </c>
      <c r="X4273">
        <v>-2</v>
      </c>
      <c r="Y4273">
        <v>-2</v>
      </c>
      <c r="Z4273">
        <f>IF(AND(MIN(data!D4273:'data'!K4273, data!M4273:'data'!Y4273)&gt;=0, IF(data!L4273&lt;0, FALSE, data!L4273&lt;=95),COUNTA(data!D4273:'data'!Y4273)=22), 1, 0)</f>
        <v>0</v>
      </c>
      <c r="AA4273">
        <f>IF(data!D4273=3, IF(COUNTIFS(data!A:A, data!A4273, data!G:G, "&lt;&gt;2")=0, 1, 0), 0)</f>
        <v>0</v>
      </c>
      <c r="AB4273">
        <f>IF(AND(data!G4273=2, COUNTIFS(data!A:A, data!A4273, data!G:G, 2) = data!D4273), 1, 0)</f>
        <v>0</v>
      </c>
      <c r="AC4273" t="str">
        <f>IF(AB4273=1, data!D4273, "0")</f>
        <v>0</v>
      </c>
    </row>
    <row r="4274" spans="1:29" x14ac:dyDescent="0.25">
      <c r="A4274" s="1">
        <v>437341</v>
      </c>
      <c r="B4274">
        <v>1</v>
      </c>
      <c r="C4274" s="1" t="s">
        <v>4295</v>
      </c>
      <c r="D4274">
        <v>3</v>
      </c>
      <c r="E4274">
        <v>4</v>
      </c>
      <c r="F4274">
        <v>24</v>
      </c>
      <c r="G4274">
        <v>1</v>
      </c>
      <c r="H4274">
        <v>48</v>
      </c>
      <c r="I4274">
        <v>2</v>
      </c>
      <c r="J4274">
        <v>1</v>
      </c>
      <c r="K4274">
        <v>3</v>
      </c>
      <c r="L4274">
        <v>19</v>
      </c>
      <c r="M4274">
        <v>1</v>
      </c>
      <c r="N4274">
        <v>1</v>
      </c>
      <c r="O4274">
        <v>5</v>
      </c>
      <c r="P4274">
        <v>1</v>
      </c>
      <c r="Q4274">
        <v>15.835000000000001</v>
      </c>
      <c r="R4274">
        <v>-1</v>
      </c>
      <c r="S4274">
        <v>0</v>
      </c>
      <c r="T4274">
        <v>176.2</v>
      </c>
      <c r="U4274">
        <v>93.9</v>
      </c>
      <c r="V4274">
        <v>30.245000000000001</v>
      </c>
      <c r="W4274">
        <v>0.92900000000000005</v>
      </c>
      <c r="X4274">
        <v>2</v>
      </c>
      <c r="Y4274">
        <v>1</v>
      </c>
      <c r="Z4274">
        <f>IF(AND(MIN(data!D4274:'data'!K4274, data!M4274:'data'!Y4274)&gt;=0, IF(data!L4274&lt;0, FALSE, data!L4274&lt;=95),COUNTA(data!D4274:'data'!Y4274)=22), 1, 0)</f>
        <v>0</v>
      </c>
      <c r="AA4274">
        <f>IF(data!D4274=3, IF(COUNTIFS(data!A:A, data!A4274, data!G:G, "&lt;&gt;2")=0, 1, 0), 0)</f>
        <v>0</v>
      </c>
      <c r="AB4274">
        <f>IF(AND(data!G4274=2, COUNTIFS(data!A:A, data!A4274, data!G:G, 2) = data!D4274), 1, 0)</f>
        <v>0</v>
      </c>
      <c r="AC4274" t="str">
        <f>IF(AB4274=1, data!D4274, "0")</f>
        <v>0</v>
      </c>
    </row>
    <row r="4275" spans="1:29" x14ac:dyDescent="0.25">
      <c r="A4275" s="1">
        <v>437341</v>
      </c>
      <c r="B4275">
        <v>2</v>
      </c>
      <c r="C4275" s="1" t="s">
        <v>4296</v>
      </c>
      <c r="D4275">
        <v>3</v>
      </c>
      <c r="E4275">
        <v>4</v>
      </c>
      <c r="F4275">
        <v>24</v>
      </c>
      <c r="G4275">
        <v>2</v>
      </c>
      <c r="H4275">
        <v>45</v>
      </c>
      <c r="I4275">
        <v>2</v>
      </c>
      <c r="J4275">
        <v>1</v>
      </c>
      <c r="K4275">
        <v>6</v>
      </c>
      <c r="L4275">
        <v>19</v>
      </c>
      <c r="M4275">
        <v>1</v>
      </c>
      <c r="N4275">
        <v>1</v>
      </c>
      <c r="O4275">
        <v>5</v>
      </c>
      <c r="P4275">
        <v>1</v>
      </c>
      <c r="Q4275">
        <v>1.73</v>
      </c>
      <c r="R4275">
        <v>-1</v>
      </c>
      <c r="S4275">
        <v>1</v>
      </c>
      <c r="T4275">
        <v>161.80000000000001</v>
      </c>
      <c r="U4275">
        <v>108.5</v>
      </c>
      <c r="V4275">
        <v>41.445</v>
      </c>
      <c r="W4275">
        <v>0.89500000000000002</v>
      </c>
      <c r="X4275">
        <v>2</v>
      </c>
      <c r="Y4275">
        <v>1</v>
      </c>
      <c r="Z4275">
        <f>IF(AND(MIN(data!D4275:'data'!K4275, data!M4275:'data'!Y4275)&gt;=0, IF(data!L4275&lt;0, FALSE, data!L4275&lt;=95),COUNTA(data!D4275:'data'!Y4275)=22), 1, 0)</f>
        <v>0</v>
      </c>
      <c r="AA4275">
        <f>IF(data!D4275=3, IF(COUNTIFS(data!A:A, data!A4275, data!G:G, "&lt;&gt;2")=0, 1, 0), 0)</f>
        <v>0</v>
      </c>
      <c r="AB4275">
        <f>IF(AND(data!G4275=2, COUNTIFS(data!A:A, data!A4275, data!G:G, 2) = data!D4275), 1, 0)</f>
        <v>0</v>
      </c>
      <c r="AC4275" t="str">
        <f>IF(AB4275=1, data!D4275, "0")</f>
        <v>0</v>
      </c>
    </row>
    <row r="4276" spans="1:29" x14ac:dyDescent="0.25">
      <c r="A4276" s="1">
        <v>437341</v>
      </c>
      <c r="B4276">
        <v>3</v>
      </c>
      <c r="C4276" s="1" t="s">
        <v>4297</v>
      </c>
      <c r="D4276">
        <v>3</v>
      </c>
      <c r="E4276">
        <v>4</v>
      </c>
      <c r="F4276">
        <v>24</v>
      </c>
      <c r="G4276">
        <v>2</v>
      </c>
      <c r="H4276">
        <v>20</v>
      </c>
      <c r="I4276">
        <v>1</v>
      </c>
      <c r="J4276">
        <v>1</v>
      </c>
      <c r="K4276">
        <v>3</v>
      </c>
      <c r="L4276">
        <v>19</v>
      </c>
      <c r="M4276">
        <v>1</v>
      </c>
      <c r="N4276">
        <v>1</v>
      </c>
      <c r="O4276">
        <v>5</v>
      </c>
      <c r="P4276">
        <v>1</v>
      </c>
      <c r="Q4276">
        <v>30</v>
      </c>
      <c r="R4276">
        <v>4</v>
      </c>
      <c r="S4276">
        <v>0</v>
      </c>
      <c r="T4276">
        <v>167</v>
      </c>
      <c r="U4276">
        <v>61.8</v>
      </c>
      <c r="V4276">
        <v>22.158999999999999</v>
      </c>
      <c r="W4276">
        <v>0.7</v>
      </c>
      <c r="X4276">
        <v>1</v>
      </c>
      <c r="Y4276">
        <v>3</v>
      </c>
      <c r="Z4276">
        <f>IF(AND(MIN(data!D4276:'data'!K4276, data!M4276:'data'!Y4276)&gt;=0, IF(data!L4276&lt;0, FALSE, data!L4276&lt;=95),COUNTA(data!D4276:'data'!Y4276)=22), 1, 0)</f>
        <v>1</v>
      </c>
      <c r="AA4276">
        <f>IF(data!D4276=3, IF(COUNTIFS(data!A:A, data!A4276, data!G:G, "&lt;&gt;2")=0, 1, 0), 0)</f>
        <v>0</v>
      </c>
      <c r="AB4276">
        <f>IF(AND(data!G4276=2, COUNTIFS(data!A:A, data!A4276, data!G:G, 2) = data!D4276), 1, 0)</f>
        <v>0</v>
      </c>
      <c r="AC4276" t="str">
        <f>IF(AB4276=1, data!D4276, "0")</f>
        <v>0</v>
      </c>
    </row>
    <row r="4277" spans="1:29" x14ac:dyDescent="0.25">
      <c r="A4277" s="1">
        <v>437351</v>
      </c>
      <c r="B4277">
        <v>1</v>
      </c>
      <c r="C4277" s="1" t="s">
        <v>4298</v>
      </c>
      <c r="D4277">
        <v>1</v>
      </c>
      <c r="E4277">
        <v>4</v>
      </c>
      <c r="F4277">
        <v>24</v>
      </c>
      <c r="G4277">
        <v>1</v>
      </c>
      <c r="H4277">
        <v>66</v>
      </c>
      <c r="I4277">
        <v>5</v>
      </c>
      <c r="J4277">
        <v>1</v>
      </c>
      <c r="K4277">
        <v>7</v>
      </c>
      <c r="L4277">
        <v>7</v>
      </c>
      <c r="M4277">
        <v>2</v>
      </c>
      <c r="N4277">
        <v>1</v>
      </c>
      <c r="O4277">
        <v>5</v>
      </c>
      <c r="P4277">
        <v>1</v>
      </c>
      <c r="Q4277">
        <v>4.5289999999999999</v>
      </c>
      <c r="R4277">
        <v>-1</v>
      </c>
      <c r="S4277">
        <v>0</v>
      </c>
      <c r="T4277">
        <v>168.2</v>
      </c>
      <c r="U4277">
        <v>89.2</v>
      </c>
      <c r="V4277">
        <v>31.529</v>
      </c>
      <c r="W4277">
        <v>0.92</v>
      </c>
      <c r="X4277">
        <v>2</v>
      </c>
      <c r="Y4277">
        <v>3</v>
      </c>
      <c r="Z4277">
        <f>IF(AND(MIN(data!D4277:'data'!K4277, data!M4277:'data'!Y4277)&gt;=0, IF(data!L4277&lt;0, FALSE, data!L4277&lt;=95),COUNTA(data!D4277:'data'!Y4277)=22), 1, 0)</f>
        <v>0</v>
      </c>
      <c r="AA4277">
        <f>IF(data!D4277=3, IF(COUNTIFS(data!A:A, data!A4277, data!G:G, "&lt;&gt;2")=0, 1, 0), 0)</f>
        <v>0</v>
      </c>
      <c r="AB4277">
        <f>IF(AND(data!G4277=2, COUNTIFS(data!A:A, data!A4277, data!G:G, 2) = data!D4277), 1, 0)</f>
        <v>0</v>
      </c>
      <c r="AC4277" t="str">
        <f>IF(AB4277=1, data!D4277, "0")</f>
        <v>0</v>
      </c>
    </row>
    <row r="4278" spans="1:29" x14ac:dyDescent="0.25">
      <c r="A4278" s="1">
        <v>437371</v>
      </c>
      <c r="B4278">
        <v>1</v>
      </c>
      <c r="C4278" s="1" t="s">
        <v>4299</v>
      </c>
      <c r="D4278">
        <v>4</v>
      </c>
      <c r="E4278">
        <v>4</v>
      </c>
      <c r="F4278">
        <v>24</v>
      </c>
      <c r="G4278">
        <v>1</v>
      </c>
      <c r="H4278">
        <v>44</v>
      </c>
      <c r="I4278">
        <v>2</v>
      </c>
      <c r="J4278">
        <v>1</v>
      </c>
      <c r="K4278">
        <v>3</v>
      </c>
      <c r="L4278">
        <v>9</v>
      </c>
      <c r="M4278">
        <v>1</v>
      </c>
      <c r="N4278">
        <v>3</v>
      </c>
      <c r="O4278">
        <v>5</v>
      </c>
      <c r="P4278">
        <v>1</v>
      </c>
      <c r="Q4278">
        <v>6.0869999999999997</v>
      </c>
      <c r="R4278">
        <v>-1</v>
      </c>
      <c r="S4278">
        <v>0</v>
      </c>
      <c r="T4278">
        <v>182.6</v>
      </c>
      <c r="U4278">
        <v>79.400000000000006</v>
      </c>
      <c r="V4278">
        <v>23.812999999999999</v>
      </c>
      <c r="W4278">
        <v>0.84</v>
      </c>
      <c r="X4278">
        <v>1</v>
      </c>
      <c r="Y4278">
        <v>3</v>
      </c>
      <c r="Z4278">
        <f>IF(AND(MIN(data!D4278:'data'!K4278, data!M4278:'data'!Y4278)&gt;=0, IF(data!L4278&lt;0, FALSE, data!L4278&lt;=95),COUNTA(data!D4278:'data'!Y4278)=22), 1, 0)</f>
        <v>0</v>
      </c>
      <c r="AA4278">
        <f>IF(data!D4278=3, IF(COUNTIFS(data!A:A, data!A4278, data!G:G, "&lt;&gt;2")=0, 1, 0), 0)</f>
        <v>0</v>
      </c>
      <c r="AB4278">
        <f>IF(AND(data!G4278=2, COUNTIFS(data!A:A, data!A4278, data!G:G, 2) = data!D4278), 1, 0)</f>
        <v>0</v>
      </c>
      <c r="AC4278" t="str">
        <f>IF(AB4278=1, data!D4278, "0")</f>
        <v>0</v>
      </c>
    </row>
    <row r="4279" spans="1:29" x14ac:dyDescent="0.25">
      <c r="A4279" s="1">
        <v>437371</v>
      </c>
      <c r="B4279">
        <v>2</v>
      </c>
      <c r="C4279" s="1" t="s">
        <v>4300</v>
      </c>
      <c r="D4279">
        <v>4</v>
      </c>
      <c r="E4279">
        <v>4</v>
      </c>
      <c r="F4279">
        <v>24</v>
      </c>
      <c r="G4279">
        <v>2</v>
      </c>
      <c r="H4279">
        <v>36</v>
      </c>
      <c r="I4279">
        <v>2</v>
      </c>
      <c r="J4279">
        <v>1</v>
      </c>
      <c r="K4279">
        <v>5</v>
      </c>
      <c r="L4279">
        <v>9</v>
      </c>
      <c r="M4279">
        <v>2</v>
      </c>
      <c r="N4279">
        <v>1</v>
      </c>
      <c r="O4279">
        <v>5</v>
      </c>
      <c r="P4279">
        <v>1</v>
      </c>
      <c r="Q4279">
        <v>15.288</v>
      </c>
      <c r="R4279">
        <v>-1</v>
      </c>
      <c r="S4279">
        <v>0</v>
      </c>
      <c r="T4279">
        <v>175.6</v>
      </c>
      <c r="U4279">
        <v>82.2</v>
      </c>
      <c r="V4279">
        <v>26.658000000000001</v>
      </c>
      <c r="W4279">
        <v>0.85199999999999998</v>
      </c>
      <c r="X4279">
        <v>2</v>
      </c>
      <c r="Y4279">
        <v>1</v>
      </c>
      <c r="Z4279">
        <f>IF(AND(MIN(data!D4279:'data'!K4279, data!M4279:'data'!Y4279)&gt;=0, IF(data!L4279&lt;0, FALSE, data!L4279&lt;=95),COUNTA(data!D4279:'data'!Y4279)=22), 1, 0)</f>
        <v>0</v>
      </c>
      <c r="AA4279">
        <f>IF(data!D4279=3, IF(COUNTIFS(data!A:A, data!A4279, data!G:G, "&lt;&gt;2")=0, 1, 0), 0)</f>
        <v>0</v>
      </c>
      <c r="AB4279">
        <f>IF(AND(data!G4279=2, COUNTIFS(data!A:A, data!A4279, data!G:G, 2) = data!D4279), 1, 0)</f>
        <v>0</v>
      </c>
      <c r="AC4279" t="str">
        <f>IF(AB4279=1, data!D4279, "0")</f>
        <v>0</v>
      </c>
    </row>
    <row r="4280" spans="1:29" x14ac:dyDescent="0.25">
      <c r="A4280" s="1">
        <v>437371</v>
      </c>
      <c r="B4280">
        <v>3</v>
      </c>
      <c r="C4280" s="1" t="s">
        <v>4301</v>
      </c>
      <c r="D4280">
        <v>4</v>
      </c>
      <c r="E4280">
        <v>4</v>
      </c>
      <c r="F4280">
        <v>24</v>
      </c>
      <c r="G4280">
        <v>2</v>
      </c>
      <c r="H4280">
        <v>15</v>
      </c>
      <c r="I4280">
        <v>-1</v>
      </c>
      <c r="J4280">
        <v>1</v>
      </c>
      <c r="K4280">
        <v>-1</v>
      </c>
      <c r="L4280">
        <v>9</v>
      </c>
      <c r="M4280">
        <v>2</v>
      </c>
      <c r="N4280">
        <v>-1</v>
      </c>
      <c r="O4280">
        <v>-1</v>
      </c>
      <c r="P4280">
        <v>-1</v>
      </c>
      <c r="Q4280">
        <v>-1</v>
      </c>
      <c r="R4280">
        <v>-1</v>
      </c>
      <c r="S4280">
        <v>1</v>
      </c>
      <c r="T4280">
        <v>174.4</v>
      </c>
      <c r="U4280">
        <v>61.4</v>
      </c>
      <c r="V4280">
        <v>20.187000000000001</v>
      </c>
      <c r="W4280">
        <v>-1</v>
      </c>
      <c r="X4280">
        <v>1</v>
      </c>
      <c r="Y4280">
        <v>3</v>
      </c>
      <c r="Z4280">
        <f>IF(AND(MIN(data!D4280:'data'!K4280, data!M4280:'data'!Y4280)&gt;=0, IF(data!L4280&lt;0, FALSE, data!L4280&lt;=95),COUNTA(data!D4280:'data'!Y4280)=22), 1, 0)</f>
        <v>0</v>
      </c>
      <c r="AA4280">
        <f>IF(data!D4280=3, IF(COUNTIFS(data!A:A, data!A4280, data!G:G, "&lt;&gt;2")=0, 1, 0), 0)</f>
        <v>0</v>
      </c>
      <c r="AB4280">
        <f>IF(AND(data!G4280=2, COUNTIFS(data!A:A, data!A4280, data!G:G, 2) = data!D4280), 1, 0)</f>
        <v>0</v>
      </c>
      <c r="AC4280" t="str">
        <f>IF(AB4280=1, data!D4280, "0")</f>
        <v>0</v>
      </c>
    </row>
    <row r="4281" spans="1:29" x14ac:dyDescent="0.25">
      <c r="A4281" s="1">
        <v>437371</v>
      </c>
      <c r="B4281">
        <v>4</v>
      </c>
      <c r="C4281" s="1" t="s">
        <v>4302</v>
      </c>
      <c r="D4281">
        <v>4</v>
      </c>
      <c r="E4281">
        <v>4</v>
      </c>
      <c r="F4281">
        <v>24</v>
      </c>
      <c r="G4281">
        <v>2</v>
      </c>
      <c r="H4281">
        <v>12</v>
      </c>
      <c r="I4281">
        <v>-1</v>
      </c>
      <c r="J4281">
        <v>1</v>
      </c>
      <c r="K4281">
        <v>-1</v>
      </c>
      <c r="L4281">
        <v>9</v>
      </c>
      <c r="M4281">
        <v>1</v>
      </c>
      <c r="N4281">
        <v>-1</v>
      </c>
      <c r="O4281">
        <v>-1</v>
      </c>
      <c r="P4281">
        <v>-1</v>
      </c>
      <c r="Q4281">
        <v>-1</v>
      </c>
      <c r="R4281">
        <v>-1</v>
      </c>
      <c r="S4281">
        <v>-2</v>
      </c>
      <c r="T4281">
        <v>164.1</v>
      </c>
      <c r="U4281">
        <v>52.9</v>
      </c>
      <c r="V4281">
        <v>19.643999999999998</v>
      </c>
      <c r="W4281">
        <v>-1</v>
      </c>
      <c r="X4281">
        <v>-8</v>
      </c>
      <c r="Y4281">
        <v>3</v>
      </c>
      <c r="Z4281">
        <f>IF(AND(MIN(data!D4281:'data'!K4281, data!M4281:'data'!Y4281)&gt;=0, IF(data!L4281&lt;0, FALSE, data!L4281&lt;=95),COUNTA(data!D4281:'data'!Y4281)=22), 1, 0)</f>
        <v>0</v>
      </c>
      <c r="AA4281">
        <f>IF(data!D4281=3, IF(COUNTIFS(data!A:A, data!A4281, data!G:G, "&lt;&gt;2")=0, 1, 0), 0)</f>
        <v>0</v>
      </c>
      <c r="AB4281">
        <f>IF(AND(data!G4281=2, COUNTIFS(data!A:A, data!A4281, data!G:G, 2) = data!D4281), 1, 0)</f>
        <v>0</v>
      </c>
      <c r="AC4281" t="str">
        <f>IF(AB4281=1, data!D4281, "0")</f>
        <v>0</v>
      </c>
    </row>
    <row r="4282" spans="1:29" x14ac:dyDescent="0.25">
      <c r="A4282" s="1">
        <v>438051</v>
      </c>
      <c r="B4282">
        <v>1</v>
      </c>
      <c r="C4282" s="1" t="s">
        <v>4303</v>
      </c>
      <c r="D4282">
        <v>3</v>
      </c>
      <c r="E4282">
        <v>3</v>
      </c>
      <c r="F4282">
        <v>11</v>
      </c>
      <c r="G4282">
        <v>2</v>
      </c>
      <c r="H4282">
        <v>31</v>
      </c>
      <c r="I4282">
        <v>1</v>
      </c>
      <c r="J4282">
        <v>1</v>
      </c>
      <c r="K4282">
        <v>4</v>
      </c>
      <c r="L4282">
        <v>8</v>
      </c>
      <c r="M4282">
        <v>3</v>
      </c>
      <c r="N4282">
        <v>1</v>
      </c>
      <c r="O4282">
        <v>5</v>
      </c>
      <c r="P4282">
        <v>1</v>
      </c>
      <c r="Q4282">
        <v>6</v>
      </c>
      <c r="R4282">
        <v>-1</v>
      </c>
      <c r="S4282">
        <v>9</v>
      </c>
      <c r="T4282">
        <v>169.3</v>
      </c>
      <c r="U4282">
        <v>109.5</v>
      </c>
      <c r="V4282">
        <v>38.203000000000003</v>
      </c>
      <c r="W4282">
        <v>0.83899999999999997</v>
      </c>
      <c r="X4282">
        <v>2</v>
      </c>
      <c r="Y4282">
        <v>1</v>
      </c>
      <c r="Z4282">
        <f>IF(AND(MIN(data!D4282:'data'!K4282, data!M4282:'data'!Y4282)&gt;=0, IF(data!L4282&lt;0, FALSE, data!L4282&lt;=95),COUNTA(data!D4282:'data'!Y4282)=22), 1, 0)</f>
        <v>0</v>
      </c>
      <c r="AA4282">
        <f>IF(data!D4282=3, IF(COUNTIFS(data!A:A, data!A4282, data!G:G, "&lt;&gt;2")=0, 1, 0), 0)</f>
        <v>0</v>
      </c>
      <c r="AB4282">
        <f>IF(AND(data!G4282=2, COUNTIFS(data!A:A, data!A4282, data!G:G, 2) = data!D4282), 1, 0)</f>
        <v>0</v>
      </c>
      <c r="AC4282" t="str">
        <f>IF(AB4282=1, data!D4282, "0")</f>
        <v>0</v>
      </c>
    </row>
    <row r="4283" spans="1:29" x14ac:dyDescent="0.25">
      <c r="A4283" s="1">
        <v>438051</v>
      </c>
      <c r="B4283">
        <v>2</v>
      </c>
      <c r="C4283" s="1" t="s">
        <v>4304</v>
      </c>
      <c r="D4283">
        <v>3</v>
      </c>
      <c r="E4283">
        <v>3</v>
      </c>
      <c r="F4283">
        <v>11</v>
      </c>
      <c r="G4283">
        <v>1</v>
      </c>
      <c r="H4283">
        <v>10</v>
      </c>
      <c r="I4283">
        <v>-1</v>
      </c>
      <c r="J4283">
        <v>1</v>
      </c>
      <c r="K4283">
        <v>-1</v>
      </c>
      <c r="L4283">
        <v>8</v>
      </c>
      <c r="M4283">
        <v>3</v>
      </c>
      <c r="N4283">
        <v>-1</v>
      </c>
      <c r="O4283">
        <v>-1</v>
      </c>
      <c r="P4283">
        <v>-1</v>
      </c>
      <c r="Q4283">
        <v>-1</v>
      </c>
      <c r="R4283">
        <v>-1</v>
      </c>
      <c r="S4283">
        <v>-2</v>
      </c>
      <c r="T4283">
        <v>138.4</v>
      </c>
      <c r="U4283">
        <v>33.1</v>
      </c>
      <c r="V4283">
        <v>17.28</v>
      </c>
      <c r="W4283">
        <v>-1</v>
      </c>
      <c r="X4283">
        <v>-8</v>
      </c>
      <c r="Y4283">
        <v>3</v>
      </c>
      <c r="Z4283">
        <f>IF(AND(MIN(data!D4283:'data'!K4283, data!M4283:'data'!Y4283)&gt;=0, IF(data!L4283&lt;0, FALSE, data!L4283&lt;=95),COUNTA(data!D4283:'data'!Y4283)=22), 1, 0)</f>
        <v>0</v>
      </c>
      <c r="AA4283">
        <f>IF(data!D4283=3, IF(COUNTIFS(data!A:A, data!A4283, data!G:G, "&lt;&gt;2")=0, 1, 0), 0)</f>
        <v>0</v>
      </c>
      <c r="AB4283">
        <f>IF(AND(data!G4283=2, COUNTIFS(data!A:A, data!A4283, data!G:G, 2) = data!D4283), 1, 0)</f>
        <v>0</v>
      </c>
      <c r="AC4283" t="str">
        <f>IF(AB4283=1, data!D4283, "0")</f>
        <v>0</v>
      </c>
    </row>
    <row r="4284" spans="1:29" x14ac:dyDescent="0.25">
      <c r="A4284" s="1">
        <v>438051</v>
      </c>
      <c r="B4284">
        <v>3</v>
      </c>
      <c r="C4284" s="1" t="s">
        <v>4305</v>
      </c>
      <c r="D4284">
        <v>3</v>
      </c>
      <c r="E4284">
        <v>3</v>
      </c>
      <c r="F4284">
        <v>11</v>
      </c>
      <c r="G4284">
        <v>2</v>
      </c>
      <c r="H4284">
        <v>8</v>
      </c>
      <c r="I4284">
        <v>-1</v>
      </c>
      <c r="J4284">
        <v>1</v>
      </c>
      <c r="K4284">
        <v>-1</v>
      </c>
      <c r="L4284">
        <v>8</v>
      </c>
      <c r="M4284">
        <v>2</v>
      </c>
      <c r="N4284">
        <v>-1</v>
      </c>
      <c r="O4284">
        <v>-1</v>
      </c>
      <c r="P4284">
        <v>-1</v>
      </c>
      <c r="Q4284">
        <v>-1</v>
      </c>
      <c r="R4284">
        <v>-1</v>
      </c>
      <c r="S4284">
        <v>-2</v>
      </c>
      <c r="T4284">
        <v>130.69999999999999</v>
      </c>
      <c r="U4284">
        <v>25.9</v>
      </c>
      <c r="V4284">
        <v>15.162000000000001</v>
      </c>
      <c r="W4284">
        <v>-1</v>
      </c>
      <c r="X4284">
        <v>-8</v>
      </c>
      <c r="Y4284">
        <v>3</v>
      </c>
      <c r="Z4284">
        <f>IF(AND(MIN(data!D4284:'data'!K4284, data!M4284:'data'!Y4284)&gt;=0, IF(data!L4284&lt;0, FALSE, data!L4284&lt;=95),COUNTA(data!D4284:'data'!Y4284)=22), 1, 0)</f>
        <v>0</v>
      </c>
      <c r="AA4284">
        <f>IF(data!D4284=3, IF(COUNTIFS(data!A:A, data!A4284, data!G:G, "&lt;&gt;2")=0, 1, 0), 0)</f>
        <v>0</v>
      </c>
      <c r="AB4284">
        <f>IF(AND(data!G4284=2, COUNTIFS(data!A:A, data!A4284, data!G:G, 2) = data!D4284), 1, 0)</f>
        <v>0</v>
      </c>
      <c r="AC4284" t="str">
        <f>IF(AB4284=1, data!D4284, "0")</f>
        <v>0</v>
      </c>
    </row>
    <row r="4285" spans="1:29" x14ac:dyDescent="0.25">
      <c r="A4285" s="1">
        <v>438181</v>
      </c>
      <c r="B4285">
        <v>1</v>
      </c>
      <c r="C4285" s="1" t="s">
        <v>4306</v>
      </c>
      <c r="D4285">
        <v>2</v>
      </c>
      <c r="E4285">
        <v>3</v>
      </c>
      <c r="F4285">
        <v>11</v>
      </c>
      <c r="G4285">
        <v>2</v>
      </c>
      <c r="H4285">
        <v>52</v>
      </c>
      <c r="I4285">
        <v>2</v>
      </c>
      <c r="J4285">
        <v>1</v>
      </c>
      <c r="K4285">
        <v>3</v>
      </c>
      <c r="L4285">
        <v>97</v>
      </c>
      <c r="M4285">
        <v>5</v>
      </c>
      <c r="N4285">
        <v>3</v>
      </c>
      <c r="O4285">
        <v>5</v>
      </c>
      <c r="P4285">
        <v>1</v>
      </c>
      <c r="Q4285">
        <v>0.83399999999999996</v>
      </c>
      <c r="R4285">
        <v>-1</v>
      </c>
      <c r="S4285">
        <v>1</v>
      </c>
      <c r="T4285">
        <v>153.80000000000001</v>
      </c>
      <c r="U4285">
        <v>51</v>
      </c>
      <c r="V4285">
        <v>21.56</v>
      </c>
      <c r="W4285">
        <v>0.75700000000000001</v>
      </c>
      <c r="X4285">
        <v>1</v>
      </c>
      <c r="Y4285">
        <v>2</v>
      </c>
      <c r="Z4285">
        <f>IF(AND(MIN(data!D4285:'data'!K4285, data!M4285:'data'!Y4285)&gt;=0, IF(data!L4285&lt;0, FALSE, data!L4285&lt;=95),COUNTA(data!D4285:'data'!Y4285)=22), 1, 0)</f>
        <v>0</v>
      </c>
      <c r="AA4285">
        <f>IF(data!D4285=3, IF(COUNTIFS(data!A:A, data!A4285, data!G:G, "&lt;&gt;2")=0, 1, 0), 0)</f>
        <v>0</v>
      </c>
      <c r="AB4285">
        <f>IF(AND(data!G4285=2, COUNTIFS(data!A:A, data!A4285, data!G:G, 2) = data!D4285), 1, 0)</f>
        <v>0</v>
      </c>
      <c r="AC4285" t="str">
        <f>IF(AB4285=1, data!D4285, "0")</f>
        <v>0</v>
      </c>
    </row>
    <row r="4286" spans="1:29" x14ac:dyDescent="0.25">
      <c r="A4286" s="1">
        <v>438181</v>
      </c>
      <c r="B4286">
        <v>2</v>
      </c>
      <c r="C4286" s="1" t="s">
        <v>4307</v>
      </c>
      <c r="D4286">
        <v>2</v>
      </c>
      <c r="E4286">
        <v>3</v>
      </c>
      <c r="F4286">
        <v>11</v>
      </c>
      <c r="G4286">
        <v>1</v>
      </c>
      <c r="H4286">
        <v>54</v>
      </c>
      <c r="I4286">
        <v>2</v>
      </c>
      <c r="J4286">
        <v>1</v>
      </c>
      <c r="K4286">
        <v>7</v>
      </c>
      <c r="L4286">
        <v>97</v>
      </c>
      <c r="M4286">
        <v>2</v>
      </c>
      <c r="N4286">
        <v>4</v>
      </c>
      <c r="O4286">
        <v>3</v>
      </c>
      <c r="P4286">
        <v>1</v>
      </c>
      <c r="Q4286">
        <v>3.347</v>
      </c>
      <c r="R4286">
        <v>-1</v>
      </c>
      <c r="S4286">
        <v>0</v>
      </c>
      <c r="T4286">
        <v>178.3</v>
      </c>
      <c r="U4286">
        <v>80.900000000000006</v>
      </c>
      <c r="V4286">
        <v>25.448</v>
      </c>
      <c r="W4286">
        <v>0.89700000000000002</v>
      </c>
      <c r="X4286">
        <v>2</v>
      </c>
      <c r="Y4286">
        <v>3</v>
      </c>
      <c r="Z4286">
        <f>IF(AND(MIN(data!D4286:'data'!K4286, data!M4286:'data'!Y4286)&gt;=0, IF(data!L4286&lt;0, FALSE, data!L4286&lt;=95),COUNTA(data!D4286:'data'!Y4286)=22), 1, 0)</f>
        <v>0</v>
      </c>
      <c r="AA4286">
        <f>IF(data!D4286=3, IF(COUNTIFS(data!A:A, data!A4286, data!G:G, "&lt;&gt;2")=0, 1, 0), 0)</f>
        <v>0</v>
      </c>
      <c r="AB4286">
        <f>IF(AND(data!G4286=2, COUNTIFS(data!A:A, data!A4286, data!G:G, 2) = data!D4286), 1, 0)</f>
        <v>0</v>
      </c>
      <c r="AC4286" t="str">
        <f>IF(AB4286=1, data!D4286, "0")</f>
        <v>0</v>
      </c>
    </row>
    <row r="4287" spans="1:29" x14ac:dyDescent="0.25">
      <c r="A4287" s="1">
        <v>438201</v>
      </c>
      <c r="B4287">
        <v>1</v>
      </c>
      <c r="C4287" s="1" t="s">
        <v>4308</v>
      </c>
      <c r="D4287">
        <v>4</v>
      </c>
      <c r="E4287">
        <v>3</v>
      </c>
      <c r="F4287">
        <v>11</v>
      </c>
      <c r="G4287">
        <v>1</v>
      </c>
      <c r="H4287">
        <v>39</v>
      </c>
      <c r="I4287">
        <v>2</v>
      </c>
      <c r="J4287">
        <v>1</v>
      </c>
      <c r="K4287">
        <v>7</v>
      </c>
      <c r="L4287">
        <v>10</v>
      </c>
      <c r="M4287">
        <v>1</v>
      </c>
      <c r="N4287">
        <v>4</v>
      </c>
      <c r="O4287">
        <v>3</v>
      </c>
      <c r="P4287">
        <v>1</v>
      </c>
      <c r="Q4287">
        <v>6.3449999999999998</v>
      </c>
      <c r="R4287">
        <v>-1</v>
      </c>
      <c r="S4287">
        <v>0</v>
      </c>
      <c r="T4287">
        <v>160</v>
      </c>
      <c r="U4287">
        <v>80.599999999999994</v>
      </c>
      <c r="V4287">
        <v>31.484000000000002</v>
      </c>
      <c r="W4287">
        <v>0.88800000000000001</v>
      </c>
      <c r="X4287">
        <v>1</v>
      </c>
      <c r="Y4287">
        <v>3</v>
      </c>
      <c r="Z4287">
        <f>IF(AND(MIN(data!D4287:'data'!K4287, data!M4287:'data'!Y4287)&gt;=0, IF(data!L4287&lt;0, FALSE, data!L4287&lt;=95),COUNTA(data!D4287:'data'!Y4287)=22), 1, 0)</f>
        <v>0</v>
      </c>
      <c r="AA4287">
        <f>IF(data!D4287=3, IF(COUNTIFS(data!A:A, data!A4287, data!G:G, "&lt;&gt;2")=0, 1, 0), 0)</f>
        <v>0</v>
      </c>
      <c r="AB4287">
        <f>IF(AND(data!G4287=2, COUNTIFS(data!A:A, data!A4287, data!G:G, 2) = data!D4287), 1, 0)</f>
        <v>0</v>
      </c>
      <c r="AC4287" t="str">
        <f>IF(AB4287=1, data!D4287, "0")</f>
        <v>0</v>
      </c>
    </row>
    <row r="4288" spans="1:29" x14ac:dyDescent="0.25">
      <c r="A4288" s="1">
        <v>438201</v>
      </c>
      <c r="B4288">
        <v>2</v>
      </c>
      <c r="C4288" s="1" t="s">
        <v>4309</v>
      </c>
      <c r="D4288">
        <v>4</v>
      </c>
      <c r="E4288">
        <v>3</v>
      </c>
      <c r="F4288">
        <v>11</v>
      </c>
      <c r="G4288">
        <v>2</v>
      </c>
      <c r="H4288">
        <v>35</v>
      </c>
      <c r="I4288">
        <v>2</v>
      </c>
      <c r="J4288">
        <v>1</v>
      </c>
      <c r="K4288">
        <v>4</v>
      </c>
      <c r="L4288">
        <v>10</v>
      </c>
      <c r="M4288">
        <v>1</v>
      </c>
      <c r="N4288">
        <v>3</v>
      </c>
      <c r="O4288">
        <v>5</v>
      </c>
      <c r="P4288">
        <v>1</v>
      </c>
      <c r="Q4288">
        <v>1.875</v>
      </c>
      <c r="R4288">
        <v>-1</v>
      </c>
      <c r="S4288">
        <v>2</v>
      </c>
      <c r="T4288">
        <v>159.4</v>
      </c>
      <c r="U4288">
        <v>78.7</v>
      </c>
      <c r="V4288">
        <v>30.974</v>
      </c>
      <c r="W4288">
        <v>0.82399999999999995</v>
      </c>
      <c r="X4288">
        <v>2</v>
      </c>
      <c r="Y4288">
        <v>1</v>
      </c>
      <c r="Z4288">
        <f>IF(AND(MIN(data!D4288:'data'!K4288, data!M4288:'data'!Y4288)&gt;=0, IF(data!L4288&lt;0, FALSE, data!L4288&lt;=95),COUNTA(data!D4288:'data'!Y4288)=22), 1, 0)</f>
        <v>0</v>
      </c>
      <c r="AA4288">
        <f>IF(data!D4288=3, IF(COUNTIFS(data!A:A, data!A4288, data!G:G, "&lt;&gt;2")=0, 1, 0), 0)</f>
        <v>0</v>
      </c>
      <c r="AB4288">
        <f>IF(AND(data!G4288=2, COUNTIFS(data!A:A, data!A4288, data!G:G, 2) = data!D4288), 1, 0)</f>
        <v>0</v>
      </c>
      <c r="AC4288" t="str">
        <f>IF(AB4288=1, data!D4288, "0")</f>
        <v>0</v>
      </c>
    </row>
    <row r="4289" spans="1:29" x14ac:dyDescent="0.25">
      <c r="A4289" s="1">
        <v>438201</v>
      </c>
      <c r="B4289">
        <v>3</v>
      </c>
      <c r="C4289" s="1" t="s">
        <v>4310</v>
      </c>
      <c r="D4289">
        <v>4</v>
      </c>
      <c r="E4289">
        <v>3</v>
      </c>
      <c r="F4289">
        <v>11</v>
      </c>
      <c r="G4289">
        <v>1</v>
      </c>
      <c r="H4289">
        <v>14</v>
      </c>
      <c r="I4289">
        <v>-1</v>
      </c>
      <c r="J4289">
        <v>1</v>
      </c>
      <c r="K4289">
        <v>-1</v>
      </c>
      <c r="L4289">
        <v>10</v>
      </c>
      <c r="M4289">
        <v>2</v>
      </c>
      <c r="N4289">
        <v>-1</v>
      </c>
      <c r="O4289">
        <v>-1</v>
      </c>
      <c r="P4289">
        <v>-1</v>
      </c>
      <c r="Q4289">
        <v>-1</v>
      </c>
      <c r="R4289">
        <v>-1</v>
      </c>
      <c r="S4289">
        <v>0</v>
      </c>
      <c r="T4289">
        <v>154.9</v>
      </c>
      <c r="U4289">
        <v>45.3</v>
      </c>
      <c r="V4289">
        <v>18.88</v>
      </c>
      <c r="W4289">
        <v>-1</v>
      </c>
      <c r="X4289">
        <v>3</v>
      </c>
      <c r="Y4289">
        <v>2</v>
      </c>
      <c r="Z4289">
        <f>IF(AND(MIN(data!D4289:'data'!K4289, data!M4289:'data'!Y4289)&gt;=0, IF(data!L4289&lt;0, FALSE, data!L4289&lt;=95),COUNTA(data!D4289:'data'!Y4289)=22), 1, 0)</f>
        <v>0</v>
      </c>
      <c r="AA4289">
        <f>IF(data!D4289=3, IF(COUNTIFS(data!A:A, data!A4289, data!G:G, "&lt;&gt;2")=0, 1, 0), 0)</f>
        <v>0</v>
      </c>
      <c r="AB4289">
        <f>IF(AND(data!G4289=2, COUNTIFS(data!A:A, data!A4289, data!G:G, 2) = data!D4289), 1, 0)</f>
        <v>0</v>
      </c>
      <c r="AC4289" t="str">
        <f>IF(AB4289=1, data!D4289, "0")</f>
        <v>0</v>
      </c>
    </row>
    <row r="4290" spans="1:29" x14ac:dyDescent="0.25">
      <c r="A4290" s="1">
        <v>438201</v>
      </c>
      <c r="B4290">
        <v>4</v>
      </c>
      <c r="C4290" s="1" t="s">
        <v>4311</v>
      </c>
      <c r="D4290">
        <v>4</v>
      </c>
      <c r="E4290">
        <v>3</v>
      </c>
      <c r="F4290">
        <v>11</v>
      </c>
      <c r="G4290">
        <v>2</v>
      </c>
      <c r="H4290">
        <v>10</v>
      </c>
      <c r="I4290">
        <v>-1</v>
      </c>
      <c r="J4290">
        <v>1</v>
      </c>
      <c r="K4290">
        <v>-1</v>
      </c>
      <c r="L4290">
        <v>10</v>
      </c>
      <c r="M4290">
        <v>1</v>
      </c>
      <c r="N4290">
        <v>-1</v>
      </c>
      <c r="O4290">
        <v>-1</v>
      </c>
      <c r="P4290">
        <v>-1</v>
      </c>
      <c r="Q4290">
        <v>-1</v>
      </c>
      <c r="R4290">
        <v>-1</v>
      </c>
      <c r="S4290">
        <v>-2</v>
      </c>
      <c r="T4290">
        <v>141.6</v>
      </c>
      <c r="U4290">
        <v>48.2</v>
      </c>
      <c r="V4290">
        <v>24.039000000000001</v>
      </c>
      <c r="W4290">
        <v>-1</v>
      </c>
      <c r="X4290">
        <v>-8</v>
      </c>
      <c r="Y4290">
        <v>1</v>
      </c>
      <c r="Z4290">
        <f>IF(AND(MIN(data!D4290:'data'!K4290, data!M4290:'data'!Y4290)&gt;=0, IF(data!L4290&lt;0, FALSE, data!L4290&lt;=95),COUNTA(data!D4290:'data'!Y4290)=22), 1, 0)</f>
        <v>0</v>
      </c>
      <c r="AA4290">
        <f>IF(data!D4290=3, IF(COUNTIFS(data!A:A, data!A4290, data!G:G, "&lt;&gt;2")=0, 1, 0), 0)</f>
        <v>0</v>
      </c>
      <c r="AB4290">
        <f>IF(AND(data!G4290=2, COUNTIFS(data!A:A, data!A4290, data!G:G, 2) = data!D4290), 1, 0)</f>
        <v>0</v>
      </c>
      <c r="AC4290" t="str">
        <f>IF(AB4290=1, data!D4290, "0")</f>
        <v>0</v>
      </c>
    </row>
    <row r="4291" spans="1:29" x14ac:dyDescent="0.25">
      <c r="A4291" s="1">
        <v>438251</v>
      </c>
      <c r="B4291">
        <v>1</v>
      </c>
      <c r="C4291" s="1" t="s">
        <v>4312</v>
      </c>
      <c r="D4291">
        <v>1</v>
      </c>
      <c r="E4291">
        <v>3</v>
      </c>
      <c r="F4291">
        <v>11</v>
      </c>
      <c r="G4291">
        <v>2</v>
      </c>
      <c r="H4291">
        <v>82</v>
      </c>
      <c r="I4291">
        <v>4</v>
      </c>
      <c r="J4291">
        <v>1</v>
      </c>
      <c r="K4291">
        <v>7</v>
      </c>
      <c r="L4291">
        <v>6</v>
      </c>
      <c r="M4291">
        <v>3</v>
      </c>
      <c r="N4291">
        <v>2</v>
      </c>
      <c r="O4291">
        <v>5</v>
      </c>
      <c r="P4291">
        <v>1</v>
      </c>
      <c r="Q4291">
        <v>0.48899999999999999</v>
      </c>
      <c r="R4291">
        <v>-1</v>
      </c>
      <c r="S4291">
        <v>0</v>
      </c>
      <c r="T4291">
        <v>155.30000000000001</v>
      </c>
      <c r="U4291">
        <v>53.6</v>
      </c>
      <c r="V4291">
        <v>22.224</v>
      </c>
      <c r="W4291">
        <v>0.78800000000000003</v>
      </c>
      <c r="X4291">
        <v>1</v>
      </c>
      <c r="Y4291">
        <v>3</v>
      </c>
      <c r="Z4291">
        <f>IF(AND(MIN(data!D4291:'data'!K4291, data!M4291:'data'!Y4291)&gt;=0, IF(data!L4291&lt;0, FALSE, data!L4291&lt;=95),COUNTA(data!D4291:'data'!Y4291)=22), 1, 0)</f>
        <v>0</v>
      </c>
      <c r="AA4291">
        <f>IF(data!D4291=3, IF(COUNTIFS(data!A:A, data!A4291, data!G:G, "&lt;&gt;2")=0, 1, 0), 0)</f>
        <v>0</v>
      </c>
      <c r="AB4291">
        <f>IF(AND(data!G4291=2, COUNTIFS(data!A:A, data!A4291, data!G:G, 2) = data!D4291), 1, 0)</f>
        <v>1</v>
      </c>
      <c r="AC4291">
        <f>IF(AB4291=1, data!D4291, "0")</f>
        <v>1</v>
      </c>
    </row>
    <row r="4292" spans="1:29" x14ac:dyDescent="0.25">
      <c r="A4292" s="1">
        <v>438271</v>
      </c>
      <c r="B4292">
        <v>1</v>
      </c>
      <c r="C4292" s="1" t="s">
        <v>4313</v>
      </c>
      <c r="D4292">
        <v>2</v>
      </c>
      <c r="E4292">
        <v>3</v>
      </c>
      <c r="F4292">
        <v>11</v>
      </c>
      <c r="G4292">
        <v>2</v>
      </c>
      <c r="H4292">
        <v>57</v>
      </c>
      <c r="I4292">
        <v>2</v>
      </c>
      <c r="J4292">
        <v>1</v>
      </c>
      <c r="K4292">
        <v>4</v>
      </c>
      <c r="L4292">
        <v>5</v>
      </c>
      <c r="M4292">
        <v>2</v>
      </c>
      <c r="N4292">
        <v>3</v>
      </c>
      <c r="O4292">
        <v>5</v>
      </c>
      <c r="P4292">
        <v>1</v>
      </c>
      <c r="Q4292">
        <v>24.89</v>
      </c>
      <c r="R4292">
        <v>-1</v>
      </c>
      <c r="S4292">
        <v>1</v>
      </c>
      <c r="T4292">
        <v>166.1</v>
      </c>
      <c r="U4292">
        <v>83.3</v>
      </c>
      <c r="V4292">
        <v>30.193000000000001</v>
      </c>
      <c r="W4292">
        <v>0.93899999999999995</v>
      </c>
      <c r="X4292">
        <v>2</v>
      </c>
      <c r="Y4292">
        <v>3</v>
      </c>
      <c r="Z4292">
        <f>IF(AND(MIN(data!D4292:'data'!K4292, data!M4292:'data'!Y4292)&gt;=0, IF(data!L4292&lt;0, FALSE, data!L4292&lt;=95),COUNTA(data!D4292:'data'!Y4292)=22), 1, 0)</f>
        <v>0</v>
      </c>
      <c r="AA4292">
        <f>IF(data!D4292=3, IF(COUNTIFS(data!A:A, data!A4292, data!G:G, "&lt;&gt;2")=0, 1, 0), 0)</f>
        <v>0</v>
      </c>
      <c r="AB4292">
        <f>IF(AND(data!G4292=2, COUNTIFS(data!A:A, data!A4292, data!G:G, 2) = data!D4292), 1, 0)</f>
        <v>0</v>
      </c>
      <c r="AC4292" t="str">
        <f>IF(AB4292=1, data!D4292, "0")</f>
        <v>0</v>
      </c>
    </row>
    <row r="4293" spans="1:29" x14ac:dyDescent="0.25">
      <c r="A4293" s="1">
        <v>438271</v>
      </c>
      <c r="B4293">
        <v>2</v>
      </c>
      <c r="C4293" s="1" t="s">
        <v>4314</v>
      </c>
      <c r="D4293">
        <v>2</v>
      </c>
      <c r="E4293">
        <v>3</v>
      </c>
      <c r="F4293">
        <v>11</v>
      </c>
      <c r="G4293">
        <v>1</v>
      </c>
      <c r="H4293">
        <v>59</v>
      </c>
      <c r="I4293">
        <v>2</v>
      </c>
      <c r="J4293">
        <v>1</v>
      </c>
      <c r="K4293">
        <v>7</v>
      </c>
      <c r="L4293">
        <v>5</v>
      </c>
      <c r="M4293">
        <v>4</v>
      </c>
      <c r="N4293">
        <v>3</v>
      </c>
      <c r="O4293">
        <v>5</v>
      </c>
      <c r="P4293">
        <v>1</v>
      </c>
      <c r="Q4293">
        <v>76.125</v>
      </c>
      <c r="R4293">
        <v>-1</v>
      </c>
      <c r="S4293">
        <v>11</v>
      </c>
      <c r="T4293">
        <v>179.1</v>
      </c>
      <c r="U4293">
        <v>84.1</v>
      </c>
      <c r="V4293">
        <v>26.218</v>
      </c>
      <c r="W4293">
        <v>0.998</v>
      </c>
      <c r="X4293">
        <v>2</v>
      </c>
      <c r="Y4293">
        <v>1</v>
      </c>
      <c r="Z4293">
        <f>IF(AND(MIN(data!D4293:'data'!K4293, data!M4293:'data'!Y4293)&gt;=0, IF(data!L4293&lt;0, FALSE, data!L4293&lt;=95),COUNTA(data!D4293:'data'!Y4293)=22), 1, 0)</f>
        <v>0</v>
      </c>
      <c r="AA4293">
        <f>IF(data!D4293=3, IF(COUNTIFS(data!A:A, data!A4293, data!G:G, "&lt;&gt;2")=0, 1, 0), 0)</f>
        <v>0</v>
      </c>
      <c r="AB4293">
        <f>IF(AND(data!G4293=2, COUNTIFS(data!A:A, data!A4293, data!G:G, 2) = data!D4293), 1, 0)</f>
        <v>0</v>
      </c>
      <c r="AC4293" t="str">
        <f>IF(AB4293=1, data!D4293, "0")</f>
        <v>0</v>
      </c>
    </row>
    <row r="4294" spans="1:29" x14ac:dyDescent="0.25">
      <c r="A4294" s="1">
        <v>438341</v>
      </c>
      <c r="B4294">
        <v>1</v>
      </c>
      <c r="C4294" s="1" t="s">
        <v>4315</v>
      </c>
      <c r="D4294">
        <v>2</v>
      </c>
      <c r="E4294">
        <v>3</v>
      </c>
      <c r="F4294">
        <v>11</v>
      </c>
      <c r="G4294">
        <v>1</v>
      </c>
      <c r="H4294">
        <v>52</v>
      </c>
      <c r="I4294">
        <v>2</v>
      </c>
      <c r="J4294">
        <v>1</v>
      </c>
      <c r="K4294">
        <v>4</v>
      </c>
      <c r="L4294">
        <v>8</v>
      </c>
      <c r="M4294">
        <v>2</v>
      </c>
      <c r="N4294">
        <v>3</v>
      </c>
      <c r="O4294">
        <v>5</v>
      </c>
      <c r="P4294">
        <v>1</v>
      </c>
      <c r="Q4294">
        <v>28.933</v>
      </c>
      <c r="R4294">
        <v>-1</v>
      </c>
      <c r="S4294">
        <v>5</v>
      </c>
      <c r="T4294">
        <v>171.9</v>
      </c>
      <c r="U4294">
        <v>90.1</v>
      </c>
      <c r="V4294">
        <v>30.491</v>
      </c>
      <c r="W4294">
        <v>0.97199999999999998</v>
      </c>
      <c r="X4294">
        <v>2</v>
      </c>
      <c r="Y4294">
        <v>1</v>
      </c>
      <c r="Z4294">
        <f>IF(AND(MIN(data!D4294:'data'!K4294, data!M4294:'data'!Y4294)&gt;=0, IF(data!L4294&lt;0, FALSE, data!L4294&lt;=95),COUNTA(data!D4294:'data'!Y4294)=22), 1, 0)</f>
        <v>0</v>
      </c>
      <c r="AA4294">
        <f>IF(data!D4294=3, IF(COUNTIFS(data!A:A, data!A4294, data!G:G, "&lt;&gt;2")=0, 1, 0), 0)</f>
        <v>0</v>
      </c>
      <c r="AB4294">
        <f>IF(AND(data!G4294=2, COUNTIFS(data!A:A, data!A4294, data!G:G, 2) = data!D4294), 1, 0)</f>
        <v>0</v>
      </c>
      <c r="AC4294" t="str">
        <f>IF(AB4294=1, data!D4294, "0")</f>
        <v>0</v>
      </c>
    </row>
    <row r="4295" spans="1:29" x14ac:dyDescent="0.25">
      <c r="A4295" s="1">
        <v>438341</v>
      </c>
      <c r="B4295">
        <v>2</v>
      </c>
      <c r="C4295" s="1" t="s">
        <v>4316</v>
      </c>
      <c r="D4295">
        <v>2</v>
      </c>
      <c r="E4295">
        <v>3</v>
      </c>
      <c r="F4295">
        <v>11</v>
      </c>
      <c r="G4295">
        <v>2</v>
      </c>
      <c r="H4295">
        <v>55</v>
      </c>
      <c r="I4295">
        <v>2</v>
      </c>
      <c r="J4295">
        <v>1</v>
      </c>
      <c r="K4295">
        <v>7</v>
      </c>
      <c r="L4295">
        <v>8</v>
      </c>
      <c r="M4295">
        <v>3</v>
      </c>
      <c r="N4295">
        <v>3</v>
      </c>
      <c r="O4295">
        <v>5</v>
      </c>
      <c r="P4295">
        <v>1</v>
      </c>
      <c r="Q4295">
        <v>4.2690000000000001</v>
      </c>
      <c r="R4295">
        <v>-1</v>
      </c>
      <c r="S4295">
        <v>5</v>
      </c>
      <c r="T4295">
        <v>156.5</v>
      </c>
      <c r="U4295">
        <v>51.3</v>
      </c>
      <c r="V4295">
        <v>20.945</v>
      </c>
      <c r="W4295">
        <v>0.85099999999999998</v>
      </c>
      <c r="X4295">
        <v>1</v>
      </c>
      <c r="Y4295">
        <v>3</v>
      </c>
      <c r="Z4295">
        <f>IF(AND(MIN(data!D4295:'data'!K4295, data!M4295:'data'!Y4295)&gt;=0, IF(data!L4295&lt;0, FALSE, data!L4295&lt;=95),COUNTA(data!D4295:'data'!Y4295)=22), 1, 0)</f>
        <v>0</v>
      </c>
      <c r="AA4295">
        <f>IF(data!D4295=3, IF(COUNTIFS(data!A:A, data!A4295, data!G:G, "&lt;&gt;2")=0, 1, 0), 0)</f>
        <v>0</v>
      </c>
      <c r="AB4295">
        <f>IF(AND(data!G4295=2, COUNTIFS(data!A:A, data!A4295, data!G:G, 2) = data!D4295), 1, 0)</f>
        <v>0</v>
      </c>
      <c r="AC4295" t="str">
        <f>IF(AB4295=1, data!D4295, "0")</f>
        <v>0</v>
      </c>
    </row>
    <row r="4296" spans="1:29" x14ac:dyDescent="0.25">
      <c r="A4296" s="1">
        <v>438351</v>
      </c>
      <c r="B4296">
        <v>1</v>
      </c>
      <c r="C4296" s="1" t="s">
        <v>4317</v>
      </c>
      <c r="D4296">
        <v>2</v>
      </c>
      <c r="E4296">
        <v>3</v>
      </c>
      <c r="F4296">
        <v>11</v>
      </c>
      <c r="G4296">
        <v>1</v>
      </c>
      <c r="H4296">
        <v>82</v>
      </c>
      <c r="I4296">
        <v>2</v>
      </c>
      <c r="J4296">
        <v>1</v>
      </c>
      <c r="K4296">
        <v>7</v>
      </c>
      <c r="L4296">
        <v>6</v>
      </c>
      <c r="M4296">
        <v>4</v>
      </c>
      <c r="N4296">
        <v>3</v>
      </c>
      <c r="O4296">
        <v>5</v>
      </c>
      <c r="P4296">
        <v>1</v>
      </c>
      <c r="Q4296">
        <v>21.223459999999999</v>
      </c>
      <c r="R4296">
        <v>-1</v>
      </c>
      <c r="S4296">
        <v>4</v>
      </c>
      <c r="T4296">
        <v>166.3</v>
      </c>
      <c r="U4296">
        <v>70.400000000000006</v>
      </c>
      <c r="V4296">
        <v>25.456</v>
      </c>
      <c r="W4296">
        <v>0.93</v>
      </c>
      <c r="X4296">
        <v>1</v>
      </c>
      <c r="Y4296">
        <v>3</v>
      </c>
      <c r="Z4296">
        <f>IF(AND(MIN(data!D4296:'data'!K4296, data!M4296:'data'!Y4296)&gt;=0, IF(data!L4296&lt;0, FALSE, data!L4296&lt;=95),COUNTA(data!D4296:'data'!Y4296)=22), 1, 0)</f>
        <v>0</v>
      </c>
      <c r="AA4296">
        <f>IF(data!D4296=3, IF(COUNTIFS(data!A:A, data!A4296, data!G:G, "&lt;&gt;2")=0, 1, 0), 0)</f>
        <v>0</v>
      </c>
      <c r="AB4296">
        <f>IF(AND(data!G4296=2, COUNTIFS(data!A:A, data!A4296, data!G:G, 2) = data!D4296), 1, 0)</f>
        <v>0</v>
      </c>
      <c r="AC4296" t="str">
        <f>IF(AB4296=1, data!D4296, "0")</f>
        <v>0</v>
      </c>
    </row>
    <row r="4297" spans="1:29" x14ac:dyDescent="0.25">
      <c r="A4297" s="1">
        <v>438351</v>
      </c>
      <c r="B4297">
        <v>2</v>
      </c>
      <c r="C4297" s="1" t="s">
        <v>4318</v>
      </c>
      <c r="D4297">
        <v>2</v>
      </c>
      <c r="E4297">
        <v>3</v>
      </c>
      <c r="F4297">
        <v>11</v>
      </c>
      <c r="G4297">
        <v>2</v>
      </c>
      <c r="H4297">
        <v>81</v>
      </c>
      <c r="I4297">
        <v>2</v>
      </c>
      <c r="J4297">
        <v>1</v>
      </c>
      <c r="K4297">
        <v>7</v>
      </c>
      <c r="L4297">
        <v>6</v>
      </c>
      <c r="M4297">
        <v>2</v>
      </c>
      <c r="N4297">
        <v>1</v>
      </c>
      <c r="O4297">
        <v>5</v>
      </c>
      <c r="P4297">
        <v>1</v>
      </c>
      <c r="Q4297">
        <v>2.9000000000000001E-2</v>
      </c>
      <c r="R4297">
        <v>-1</v>
      </c>
      <c r="S4297">
        <v>2</v>
      </c>
      <c r="T4297">
        <v>157</v>
      </c>
      <c r="U4297">
        <v>57.3</v>
      </c>
      <c r="V4297">
        <v>23.245999999999999</v>
      </c>
      <c r="W4297">
        <v>0.78100000000000003</v>
      </c>
      <c r="X4297">
        <v>1</v>
      </c>
      <c r="Y4297">
        <v>3</v>
      </c>
      <c r="Z4297">
        <f>IF(AND(MIN(data!D4297:'data'!K4297, data!M4297:'data'!Y4297)&gt;=0, IF(data!L4297&lt;0, FALSE, data!L4297&lt;=95),COUNTA(data!D4297:'data'!Y4297)=22), 1, 0)</f>
        <v>0</v>
      </c>
      <c r="AA4297">
        <f>IF(data!D4297=3, IF(COUNTIFS(data!A:A, data!A4297, data!G:G, "&lt;&gt;2")=0, 1, 0), 0)</f>
        <v>0</v>
      </c>
      <c r="AB4297">
        <f>IF(AND(data!G4297=2, COUNTIFS(data!A:A, data!A4297, data!G:G, 2) = data!D4297), 1, 0)</f>
        <v>0</v>
      </c>
      <c r="AC4297" t="str">
        <f>IF(AB4297=1, data!D4297, "0")</f>
        <v>0</v>
      </c>
    </row>
    <row r="4298" spans="1:29" x14ac:dyDescent="0.25">
      <c r="A4298" s="1">
        <v>438371</v>
      </c>
      <c r="B4298">
        <v>1</v>
      </c>
      <c r="C4298" s="1" t="s">
        <v>4319</v>
      </c>
      <c r="D4298">
        <v>2</v>
      </c>
      <c r="E4298">
        <v>3</v>
      </c>
      <c r="F4298">
        <v>11</v>
      </c>
      <c r="G4298">
        <v>1</v>
      </c>
      <c r="H4298">
        <v>70</v>
      </c>
      <c r="I4298">
        <v>5</v>
      </c>
      <c r="J4298">
        <v>1</v>
      </c>
      <c r="K4298">
        <v>5</v>
      </c>
      <c r="L4298">
        <v>97</v>
      </c>
      <c r="M4298">
        <v>1</v>
      </c>
      <c r="N4298">
        <v>3</v>
      </c>
      <c r="O4298">
        <v>5</v>
      </c>
      <c r="P4298">
        <v>1</v>
      </c>
      <c r="Q4298">
        <v>12.173999999999999</v>
      </c>
      <c r="R4298">
        <v>-1</v>
      </c>
      <c r="S4298">
        <v>0</v>
      </c>
      <c r="T4298">
        <v>157.1</v>
      </c>
      <c r="U4298">
        <v>69.2</v>
      </c>
      <c r="V4298">
        <v>28.038</v>
      </c>
      <c r="W4298">
        <v>0.98799999999999999</v>
      </c>
      <c r="X4298">
        <v>1</v>
      </c>
      <c r="Y4298">
        <v>3</v>
      </c>
      <c r="Z4298">
        <f>IF(AND(MIN(data!D4298:'data'!K4298, data!M4298:'data'!Y4298)&gt;=0, IF(data!L4298&lt;0, FALSE, data!L4298&lt;=95),COUNTA(data!D4298:'data'!Y4298)=22), 1, 0)</f>
        <v>0</v>
      </c>
      <c r="AA4298">
        <f>IF(data!D4298=3, IF(COUNTIFS(data!A:A, data!A4298, data!G:G, "&lt;&gt;2")=0, 1, 0), 0)</f>
        <v>0</v>
      </c>
      <c r="AB4298">
        <f>IF(AND(data!G4298=2, COUNTIFS(data!A:A, data!A4298, data!G:G, 2) = data!D4298), 1, 0)</f>
        <v>0</v>
      </c>
      <c r="AC4298" t="str">
        <f>IF(AB4298=1, data!D4298, "0")</f>
        <v>0</v>
      </c>
    </row>
    <row r="4299" spans="1:29" x14ac:dyDescent="0.25">
      <c r="A4299" s="1">
        <v>438371</v>
      </c>
      <c r="B4299">
        <v>2</v>
      </c>
      <c r="C4299" s="1" t="s">
        <v>4320</v>
      </c>
      <c r="D4299">
        <v>2</v>
      </c>
      <c r="E4299">
        <v>3</v>
      </c>
      <c r="F4299">
        <v>11</v>
      </c>
      <c r="G4299">
        <v>2</v>
      </c>
      <c r="H4299">
        <v>36</v>
      </c>
      <c r="I4299">
        <v>1</v>
      </c>
      <c r="J4299">
        <v>1</v>
      </c>
      <c r="K4299">
        <v>3</v>
      </c>
      <c r="L4299">
        <v>97</v>
      </c>
      <c r="M4299">
        <v>1</v>
      </c>
      <c r="N4299">
        <v>1</v>
      </c>
      <c r="O4299">
        <v>5</v>
      </c>
      <c r="P4299">
        <v>1</v>
      </c>
      <c r="Q4299">
        <v>7.1239999999999997</v>
      </c>
      <c r="R4299">
        <v>-1</v>
      </c>
      <c r="S4299">
        <v>10</v>
      </c>
      <c r="T4299">
        <v>148.1</v>
      </c>
      <c r="U4299">
        <v>50.7</v>
      </c>
      <c r="V4299">
        <v>23.114999999999998</v>
      </c>
      <c r="W4299">
        <v>0.82099999999999995</v>
      </c>
      <c r="X4299">
        <v>1</v>
      </c>
      <c r="Y4299">
        <v>1</v>
      </c>
      <c r="Z4299">
        <f>IF(AND(MIN(data!D4299:'data'!K4299, data!M4299:'data'!Y4299)&gt;=0, IF(data!L4299&lt;0, FALSE, data!L4299&lt;=95),COUNTA(data!D4299:'data'!Y4299)=22), 1, 0)</f>
        <v>0</v>
      </c>
      <c r="AA4299">
        <f>IF(data!D4299=3, IF(COUNTIFS(data!A:A, data!A4299, data!G:G, "&lt;&gt;2")=0, 1, 0), 0)</f>
        <v>0</v>
      </c>
      <c r="AB4299">
        <f>IF(AND(data!G4299=2, COUNTIFS(data!A:A, data!A4299, data!G:G, 2) = data!D4299), 1, 0)</f>
        <v>0</v>
      </c>
      <c r="AC4299" t="str">
        <f>IF(AB4299=1, data!D4299, "0")</f>
        <v>0</v>
      </c>
    </row>
    <row r="4300" spans="1:29" x14ac:dyDescent="0.25">
      <c r="A4300" s="1">
        <v>439051</v>
      </c>
      <c r="B4300">
        <v>1</v>
      </c>
      <c r="C4300" s="1" t="s">
        <v>4321</v>
      </c>
      <c r="D4300">
        <v>2</v>
      </c>
      <c r="E4300">
        <v>8</v>
      </c>
      <c r="F4300">
        <v>19</v>
      </c>
      <c r="G4300">
        <v>1</v>
      </c>
      <c r="H4300">
        <v>35</v>
      </c>
      <c r="I4300">
        <v>2</v>
      </c>
      <c r="J4300">
        <v>1</v>
      </c>
      <c r="K4300">
        <v>1</v>
      </c>
      <c r="L4300">
        <v>16</v>
      </c>
      <c r="M4300">
        <v>1</v>
      </c>
      <c r="N4300">
        <v>3</v>
      </c>
      <c r="O4300">
        <v>5</v>
      </c>
      <c r="P4300">
        <v>1</v>
      </c>
      <c r="Q4300">
        <v>10.5</v>
      </c>
      <c r="R4300">
        <v>-1</v>
      </c>
      <c r="S4300">
        <v>0</v>
      </c>
      <c r="T4300">
        <v>183.2</v>
      </c>
      <c r="U4300">
        <v>99.3</v>
      </c>
      <c r="V4300">
        <v>29.587</v>
      </c>
      <c r="W4300">
        <v>0.875</v>
      </c>
      <c r="X4300">
        <v>2</v>
      </c>
      <c r="Y4300">
        <v>1</v>
      </c>
      <c r="Z4300">
        <f>IF(AND(MIN(data!D4300:'data'!K4300, data!M4300:'data'!Y4300)&gt;=0, IF(data!L4300&lt;0, FALSE, data!L4300&lt;=95),COUNTA(data!D4300:'data'!Y4300)=22), 1, 0)</f>
        <v>0</v>
      </c>
      <c r="AA4300">
        <f>IF(data!D4300=3, IF(COUNTIFS(data!A:A, data!A4300, data!G:G, "&lt;&gt;2")=0, 1, 0), 0)</f>
        <v>0</v>
      </c>
      <c r="AB4300">
        <f>IF(AND(data!G4300=2, COUNTIFS(data!A:A, data!A4300, data!G:G, 2) = data!D4300), 1, 0)</f>
        <v>0</v>
      </c>
      <c r="AC4300" t="str">
        <f>IF(AB4300=1, data!D4300, "0")</f>
        <v>0</v>
      </c>
    </row>
    <row r="4301" spans="1:29" x14ac:dyDescent="0.25">
      <c r="A4301" s="1">
        <v>439051</v>
      </c>
      <c r="B4301">
        <v>2</v>
      </c>
      <c r="C4301" s="1" t="s">
        <v>4322</v>
      </c>
      <c r="D4301">
        <v>2</v>
      </c>
      <c r="E4301">
        <v>8</v>
      </c>
      <c r="F4301">
        <v>19</v>
      </c>
      <c r="G4301">
        <v>2</v>
      </c>
      <c r="H4301">
        <v>35</v>
      </c>
      <c r="I4301">
        <v>2</v>
      </c>
      <c r="J4301">
        <v>1</v>
      </c>
      <c r="K4301">
        <v>1</v>
      </c>
      <c r="L4301">
        <v>16</v>
      </c>
      <c r="M4301">
        <v>1</v>
      </c>
      <c r="N4301">
        <v>3</v>
      </c>
      <c r="O4301">
        <v>5</v>
      </c>
      <c r="P4301">
        <v>1</v>
      </c>
      <c r="Q4301">
        <v>6.375</v>
      </c>
      <c r="R4301">
        <v>-1</v>
      </c>
      <c r="S4301">
        <v>0</v>
      </c>
      <c r="T4301">
        <v>168</v>
      </c>
      <c r="U4301">
        <v>62.7</v>
      </c>
      <c r="V4301">
        <v>22.215</v>
      </c>
      <c r="W4301">
        <v>0.75700000000000001</v>
      </c>
      <c r="X4301">
        <v>1</v>
      </c>
      <c r="Y4301">
        <v>3</v>
      </c>
      <c r="Z4301">
        <f>IF(AND(MIN(data!D4301:'data'!K4301, data!M4301:'data'!Y4301)&gt;=0, IF(data!L4301&lt;0, FALSE, data!L4301&lt;=95),COUNTA(data!D4301:'data'!Y4301)=22), 1, 0)</f>
        <v>0</v>
      </c>
      <c r="AA4301">
        <f>IF(data!D4301=3, IF(COUNTIFS(data!A:A, data!A4301, data!G:G, "&lt;&gt;2")=0, 1, 0), 0)</f>
        <v>0</v>
      </c>
      <c r="AB4301">
        <f>IF(AND(data!G4301=2, COUNTIFS(data!A:A, data!A4301, data!G:G, 2) = data!D4301), 1, 0)</f>
        <v>0</v>
      </c>
      <c r="AC4301" t="str">
        <f>IF(AB4301=1, data!D4301, "0")</f>
        <v>0</v>
      </c>
    </row>
    <row r="4302" spans="1:29" x14ac:dyDescent="0.25">
      <c r="A4302" s="1">
        <v>439151</v>
      </c>
      <c r="B4302">
        <v>1</v>
      </c>
      <c r="C4302" s="1" t="s">
        <v>4323</v>
      </c>
      <c r="D4302">
        <v>2</v>
      </c>
      <c r="E4302">
        <v>8</v>
      </c>
      <c r="F4302">
        <v>19</v>
      </c>
      <c r="G4302">
        <v>1</v>
      </c>
      <c r="H4302">
        <v>21</v>
      </c>
      <c r="I4302">
        <v>6</v>
      </c>
      <c r="J4302">
        <v>1</v>
      </c>
      <c r="K4302">
        <v>4</v>
      </c>
      <c r="L4302">
        <v>11</v>
      </c>
      <c r="M4302">
        <v>1</v>
      </c>
      <c r="N4302">
        <v>4</v>
      </c>
      <c r="O4302">
        <v>2</v>
      </c>
      <c r="P4302">
        <v>1</v>
      </c>
      <c r="Q4302">
        <v>14.605</v>
      </c>
      <c r="R4302">
        <v>4</v>
      </c>
      <c r="S4302">
        <v>0</v>
      </c>
      <c r="T4302">
        <v>180.4</v>
      </c>
      <c r="U4302">
        <v>70.099999999999994</v>
      </c>
      <c r="V4302">
        <v>21.54</v>
      </c>
      <c r="W4302">
        <v>0.77800000000000002</v>
      </c>
      <c r="X4302">
        <v>1</v>
      </c>
      <c r="Y4302">
        <v>3</v>
      </c>
      <c r="Z4302">
        <f>IF(AND(MIN(data!D4302:'data'!K4302, data!M4302:'data'!Y4302)&gt;=0, IF(data!L4302&lt;0, FALSE, data!L4302&lt;=95),COUNTA(data!D4302:'data'!Y4302)=22), 1, 0)</f>
        <v>1</v>
      </c>
      <c r="AA4302">
        <f>IF(data!D4302=3, IF(COUNTIFS(data!A:A, data!A4302, data!G:G, "&lt;&gt;2")=0, 1, 0), 0)</f>
        <v>0</v>
      </c>
      <c r="AB4302">
        <f>IF(AND(data!G4302=2, COUNTIFS(data!A:A, data!A4302, data!G:G, 2) = data!D4302), 1, 0)</f>
        <v>0</v>
      </c>
      <c r="AC4302" t="str">
        <f>IF(AB4302=1, data!D4302, "0")</f>
        <v>0</v>
      </c>
    </row>
    <row r="4303" spans="1:29" x14ac:dyDescent="0.25">
      <c r="A4303" s="1">
        <v>439151</v>
      </c>
      <c r="B4303">
        <v>2</v>
      </c>
      <c r="C4303" s="1" t="s">
        <v>4324</v>
      </c>
      <c r="D4303">
        <v>2</v>
      </c>
      <c r="E4303">
        <v>8</v>
      </c>
      <c r="F4303">
        <v>19</v>
      </c>
      <c r="G4303">
        <v>2</v>
      </c>
      <c r="H4303">
        <v>23</v>
      </c>
      <c r="I4303">
        <v>6</v>
      </c>
      <c r="J4303">
        <v>1</v>
      </c>
      <c r="K4303">
        <v>3</v>
      </c>
      <c r="L4303">
        <v>11</v>
      </c>
      <c r="M4303">
        <v>3</v>
      </c>
      <c r="N4303">
        <v>4</v>
      </c>
      <c r="O4303">
        <v>1</v>
      </c>
      <c r="P4303">
        <v>1</v>
      </c>
      <c r="Q4303">
        <v>18.683</v>
      </c>
      <c r="R4303">
        <v>1</v>
      </c>
      <c r="S4303">
        <v>11</v>
      </c>
      <c r="T4303">
        <v>161.1</v>
      </c>
      <c r="U4303">
        <v>55.8</v>
      </c>
      <c r="V4303">
        <v>21.5</v>
      </c>
      <c r="W4303">
        <v>0.76600000000000001</v>
      </c>
      <c r="X4303">
        <v>1</v>
      </c>
      <c r="Y4303">
        <v>1</v>
      </c>
      <c r="Z4303">
        <f>IF(AND(MIN(data!D4303:'data'!K4303, data!M4303:'data'!Y4303)&gt;=0, IF(data!L4303&lt;0, FALSE, data!L4303&lt;=95),COUNTA(data!D4303:'data'!Y4303)=22), 1, 0)</f>
        <v>1</v>
      </c>
      <c r="AA4303">
        <f>IF(data!D4303=3, IF(COUNTIFS(data!A:A, data!A4303, data!G:G, "&lt;&gt;2")=0, 1, 0), 0)</f>
        <v>0</v>
      </c>
      <c r="AB4303">
        <f>IF(AND(data!G4303=2, COUNTIFS(data!A:A, data!A4303, data!G:G, 2) = data!D4303), 1, 0)</f>
        <v>0</v>
      </c>
      <c r="AC4303" t="str">
        <f>IF(AB4303=1, data!D4303, "0")</f>
        <v>0</v>
      </c>
    </row>
    <row r="4304" spans="1:29" x14ac:dyDescent="0.25">
      <c r="A4304" s="1">
        <v>439181</v>
      </c>
      <c r="B4304">
        <v>1</v>
      </c>
      <c r="C4304" s="1" t="s">
        <v>4325</v>
      </c>
      <c r="D4304">
        <v>5</v>
      </c>
      <c r="E4304">
        <v>8</v>
      </c>
      <c r="F4304">
        <v>19</v>
      </c>
      <c r="G4304">
        <v>1</v>
      </c>
      <c r="H4304">
        <v>56</v>
      </c>
      <c r="I4304">
        <v>2</v>
      </c>
      <c r="J4304">
        <v>1</v>
      </c>
      <c r="K4304">
        <v>7</v>
      </c>
      <c r="L4304">
        <v>97</v>
      </c>
      <c r="M4304">
        <v>2</v>
      </c>
      <c r="N4304">
        <v>1</v>
      </c>
      <c r="O4304">
        <v>5</v>
      </c>
      <c r="P4304">
        <v>1</v>
      </c>
      <c r="Q4304">
        <v>3.0579999999999998</v>
      </c>
      <c r="R4304">
        <v>-1</v>
      </c>
      <c r="S4304">
        <v>0</v>
      </c>
      <c r="T4304">
        <v>171.8</v>
      </c>
      <c r="U4304">
        <v>84.6</v>
      </c>
      <c r="V4304">
        <v>28.663</v>
      </c>
      <c r="W4304">
        <v>-1</v>
      </c>
      <c r="X4304">
        <v>1</v>
      </c>
      <c r="Y4304">
        <v>3</v>
      </c>
      <c r="Z4304">
        <f>IF(AND(MIN(data!D4304:'data'!K4304, data!M4304:'data'!Y4304)&gt;=0, IF(data!L4304&lt;0, FALSE, data!L4304&lt;=95),COUNTA(data!D4304:'data'!Y4304)=22), 1, 0)</f>
        <v>0</v>
      </c>
      <c r="AA4304">
        <f>IF(data!D4304=3, IF(COUNTIFS(data!A:A, data!A4304, data!G:G, "&lt;&gt;2")=0, 1, 0), 0)</f>
        <v>0</v>
      </c>
      <c r="AB4304">
        <f>IF(AND(data!G4304=2, COUNTIFS(data!A:A, data!A4304, data!G:G, 2) = data!D4304), 1, 0)</f>
        <v>0</v>
      </c>
      <c r="AC4304" t="str">
        <f>IF(AB4304=1, data!D4304, "0")</f>
        <v>0</v>
      </c>
    </row>
    <row r="4305" spans="1:29" x14ac:dyDescent="0.25">
      <c r="A4305" s="1">
        <v>439181</v>
      </c>
      <c r="B4305">
        <v>2</v>
      </c>
      <c r="C4305" s="1" t="s">
        <v>4326</v>
      </c>
      <c r="D4305">
        <v>5</v>
      </c>
      <c r="E4305">
        <v>8</v>
      </c>
      <c r="F4305">
        <v>19</v>
      </c>
      <c r="G4305">
        <v>2</v>
      </c>
      <c r="H4305">
        <v>53</v>
      </c>
      <c r="I4305">
        <v>2</v>
      </c>
      <c r="J4305">
        <v>1</v>
      </c>
      <c r="K4305">
        <v>4</v>
      </c>
      <c r="L4305">
        <v>97</v>
      </c>
      <c r="M4305">
        <v>2</v>
      </c>
      <c r="N4305">
        <v>1</v>
      </c>
      <c r="O4305">
        <v>5</v>
      </c>
      <c r="P4305">
        <v>1</v>
      </c>
      <c r="Q4305">
        <v>2.3079999999999998</v>
      </c>
      <c r="R4305">
        <v>-1</v>
      </c>
      <c r="S4305">
        <v>0</v>
      </c>
      <c r="T4305">
        <v>160.1</v>
      </c>
      <c r="U4305">
        <v>-1</v>
      </c>
      <c r="V4305">
        <v>-1</v>
      </c>
      <c r="W4305">
        <v>-1</v>
      </c>
      <c r="X4305">
        <v>2</v>
      </c>
      <c r="Y4305">
        <v>1</v>
      </c>
      <c r="Z4305">
        <f>IF(AND(MIN(data!D4305:'data'!K4305, data!M4305:'data'!Y4305)&gt;=0, IF(data!L4305&lt;0, FALSE, data!L4305&lt;=95),COUNTA(data!D4305:'data'!Y4305)=22), 1, 0)</f>
        <v>0</v>
      </c>
      <c r="AA4305">
        <f>IF(data!D4305=3, IF(COUNTIFS(data!A:A, data!A4305, data!G:G, "&lt;&gt;2")=0, 1, 0), 0)</f>
        <v>0</v>
      </c>
      <c r="AB4305">
        <f>IF(AND(data!G4305=2, COUNTIFS(data!A:A, data!A4305, data!G:G, 2) = data!D4305), 1, 0)</f>
        <v>0</v>
      </c>
      <c r="AC4305" t="str">
        <f>IF(AB4305=1, data!D4305, "0")</f>
        <v>0</v>
      </c>
    </row>
    <row r="4306" spans="1:29" x14ac:dyDescent="0.25">
      <c r="A4306" s="1">
        <v>439181</v>
      </c>
      <c r="B4306">
        <v>3</v>
      </c>
      <c r="C4306" s="1" t="s">
        <v>4327</v>
      </c>
      <c r="D4306">
        <v>5</v>
      </c>
      <c r="E4306">
        <v>8</v>
      </c>
      <c r="F4306">
        <v>19</v>
      </c>
      <c r="G4306">
        <v>1</v>
      </c>
      <c r="H4306">
        <v>18</v>
      </c>
      <c r="I4306">
        <v>1</v>
      </c>
      <c r="J4306">
        <v>1</v>
      </c>
      <c r="K4306">
        <v>3</v>
      </c>
      <c r="L4306">
        <v>97</v>
      </c>
      <c r="M4306">
        <v>2</v>
      </c>
      <c r="N4306">
        <v>1</v>
      </c>
      <c r="O4306">
        <v>5</v>
      </c>
      <c r="P4306">
        <v>1</v>
      </c>
      <c r="Q4306">
        <v>51</v>
      </c>
      <c r="R4306">
        <v>4</v>
      </c>
      <c r="S4306">
        <v>0</v>
      </c>
      <c r="T4306">
        <v>178.3</v>
      </c>
      <c r="U4306">
        <v>68.400000000000006</v>
      </c>
      <c r="V4306">
        <v>21.515999999999998</v>
      </c>
      <c r="W4306">
        <v>-1</v>
      </c>
      <c r="X4306">
        <v>1</v>
      </c>
      <c r="Y4306">
        <v>3</v>
      </c>
      <c r="Z4306">
        <f>IF(AND(MIN(data!D4306:'data'!K4306, data!M4306:'data'!Y4306)&gt;=0, IF(data!L4306&lt;0, FALSE, data!L4306&lt;=95),COUNTA(data!D4306:'data'!Y4306)=22), 1, 0)</f>
        <v>0</v>
      </c>
      <c r="AA4306">
        <f>IF(data!D4306=3, IF(COUNTIFS(data!A:A, data!A4306, data!G:G, "&lt;&gt;2")=0, 1, 0), 0)</f>
        <v>0</v>
      </c>
      <c r="AB4306">
        <f>IF(AND(data!G4306=2, COUNTIFS(data!A:A, data!A4306, data!G:G, 2) = data!D4306), 1, 0)</f>
        <v>0</v>
      </c>
      <c r="AC4306" t="str">
        <f>IF(AB4306=1, data!D4306, "0")</f>
        <v>0</v>
      </c>
    </row>
    <row r="4307" spans="1:29" x14ac:dyDescent="0.25">
      <c r="A4307" s="1">
        <v>439181</v>
      </c>
      <c r="B4307">
        <v>4</v>
      </c>
      <c r="C4307" s="1" t="s">
        <v>4328</v>
      </c>
      <c r="D4307">
        <v>5</v>
      </c>
      <c r="E4307">
        <v>8</v>
      </c>
      <c r="F4307">
        <v>19</v>
      </c>
      <c r="G4307">
        <v>1</v>
      </c>
      <c r="H4307">
        <v>15</v>
      </c>
      <c r="I4307">
        <v>-1</v>
      </c>
      <c r="J4307">
        <v>1</v>
      </c>
      <c r="K4307">
        <v>-1</v>
      </c>
      <c r="L4307">
        <v>97</v>
      </c>
      <c r="M4307">
        <v>2</v>
      </c>
      <c r="N4307">
        <v>-1</v>
      </c>
      <c r="O4307">
        <v>-1</v>
      </c>
      <c r="P4307">
        <v>-1</v>
      </c>
      <c r="Q4307">
        <v>-1</v>
      </c>
      <c r="R4307">
        <v>-1</v>
      </c>
      <c r="S4307">
        <v>0</v>
      </c>
      <c r="T4307">
        <v>177.6</v>
      </c>
      <c r="U4307">
        <v>67.3</v>
      </c>
      <c r="V4307">
        <v>21.337</v>
      </c>
      <c r="W4307">
        <v>-1</v>
      </c>
      <c r="X4307">
        <v>1</v>
      </c>
      <c r="Y4307">
        <v>3</v>
      </c>
      <c r="Z4307">
        <f>IF(AND(MIN(data!D4307:'data'!K4307, data!M4307:'data'!Y4307)&gt;=0, IF(data!L4307&lt;0, FALSE, data!L4307&lt;=95),COUNTA(data!D4307:'data'!Y4307)=22), 1, 0)</f>
        <v>0</v>
      </c>
      <c r="AA4307">
        <f>IF(data!D4307=3, IF(COUNTIFS(data!A:A, data!A4307, data!G:G, "&lt;&gt;2")=0, 1, 0), 0)</f>
        <v>0</v>
      </c>
      <c r="AB4307">
        <f>IF(AND(data!G4307=2, COUNTIFS(data!A:A, data!A4307, data!G:G, 2) = data!D4307), 1, 0)</f>
        <v>0</v>
      </c>
      <c r="AC4307" t="str">
        <f>IF(AB4307=1, data!D4307, "0")</f>
        <v>0</v>
      </c>
    </row>
    <row r="4308" spans="1:29" x14ac:dyDescent="0.25">
      <c r="A4308" s="1">
        <v>439181</v>
      </c>
      <c r="B4308">
        <v>5</v>
      </c>
      <c r="C4308" s="1" t="s">
        <v>4329</v>
      </c>
      <c r="D4308">
        <v>5</v>
      </c>
      <c r="E4308">
        <v>8</v>
      </c>
      <c r="F4308">
        <v>19</v>
      </c>
      <c r="G4308">
        <v>2</v>
      </c>
      <c r="H4308">
        <v>10</v>
      </c>
      <c r="I4308">
        <v>-1</v>
      </c>
      <c r="J4308">
        <v>1</v>
      </c>
      <c r="K4308">
        <v>-1</v>
      </c>
      <c r="L4308">
        <v>97</v>
      </c>
      <c r="M4308">
        <v>2</v>
      </c>
      <c r="N4308">
        <v>-1</v>
      </c>
      <c r="O4308">
        <v>-1</v>
      </c>
      <c r="P4308">
        <v>-1</v>
      </c>
      <c r="Q4308">
        <v>-1</v>
      </c>
      <c r="R4308">
        <v>-1</v>
      </c>
      <c r="S4308">
        <v>-2</v>
      </c>
      <c r="T4308">
        <v>131.19999999999999</v>
      </c>
      <c r="U4308">
        <v>50.2</v>
      </c>
      <c r="V4308">
        <v>29.163</v>
      </c>
      <c r="W4308">
        <v>-1</v>
      </c>
      <c r="X4308">
        <v>2</v>
      </c>
      <c r="Y4308">
        <v>3</v>
      </c>
      <c r="Z4308">
        <f>IF(AND(MIN(data!D4308:'data'!K4308, data!M4308:'data'!Y4308)&gt;=0, IF(data!L4308&lt;0, FALSE, data!L4308&lt;=95),COUNTA(data!D4308:'data'!Y4308)=22), 1, 0)</f>
        <v>0</v>
      </c>
      <c r="AA4308">
        <f>IF(data!D4308=3, IF(COUNTIFS(data!A:A, data!A4308, data!G:G, "&lt;&gt;2")=0, 1, 0), 0)</f>
        <v>0</v>
      </c>
      <c r="AB4308">
        <f>IF(AND(data!G4308=2, COUNTIFS(data!A:A, data!A4308, data!G:G, 2) = data!D4308), 1, 0)</f>
        <v>0</v>
      </c>
      <c r="AC4308" t="str">
        <f>IF(AB4308=1, data!D4308, "0")</f>
        <v>0</v>
      </c>
    </row>
    <row r="4309" spans="1:29" x14ac:dyDescent="0.25">
      <c r="A4309" s="1">
        <v>439201</v>
      </c>
      <c r="B4309">
        <v>1</v>
      </c>
      <c r="C4309" s="1" t="s">
        <v>4330</v>
      </c>
      <c r="D4309">
        <v>1</v>
      </c>
      <c r="E4309">
        <v>8</v>
      </c>
      <c r="F4309">
        <v>19</v>
      </c>
      <c r="G4309">
        <v>2</v>
      </c>
      <c r="H4309">
        <v>31</v>
      </c>
      <c r="I4309">
        <v>1</v>
      </c>
      <c r="J4309">
        <v>1</v>
      </c>
      <c r="K4309">
        <v>1</v>
      </c>
      <c r="L4309">
        <v>20</v>
      </c>
      <c r="M4309">
        <v>2</v>
      </c>
      <c r="N4309">
        <v>2</v>
      </c>
      <c r="O4309">
        <v>5</v>
      </c>
      <c r="P4309">
        <v>1</v>
      </c>
      <c r="Q4309">
        <v>12</v>
      </c>
      <c r="R4309">
        <v>-1</v>
      </c>
      <c r="S4309">
        <v>-2</v>
      </c>
      <c r="T4309">
        <v>191.9</v>
      </c>
      <c r="U4309">
        <v>79.7</v>
      </c>
      <c r="V4309">
        <v>21.643000000000001</v>
      </c>
      <c r="W4309">
        <v>-1</v>
      </c>
      <c r="X4309">
        <v>-2</v>
      </c>
      <c r="Y4309">
        <v>-2</v>
      </c>
      <c r="Z4309">
        <f>IF(AND(MIN(data!D4309:'data'!K4309, data!M4309:'data'!Y4309)&gt;=0, IF(data!L4309&lt;0, FALSE, data!L4309&lt;=95),COUNTA(data!D4309:'data'!Y4309)=22), 1, 0)</f>
        <v>0</v>
      </c>
      <c r="AA4309">
        <f>IF(data!D4309=3, IF(COUNTIFS(data!A:A, data!A4309, data!G:G, "&lt;&gt;2")=0, 1, 0), 0)</f>
        <v>0</v>
      </c>
      <c r="AB4309">
        <f>IF(AND(data!G4309=2, COUNTIFS(data!A:A, data!A4309, data!G:G, 2) = data!D4309), 1, 0)</f>
        <v>1</v>
      </c>
      <c r="AC4309">
        <f>IF(AB4309=1, data!D4309, "0")</f>
        <v>1</v>
      </c>
    </row>
    <row r="4310" spans="1:29" x14ac:dyDescent="0.25">
      <c r="A4310" s="1">
        <v>439251</v>
      </c>
      <c r="B4310">
        <v>1</v>
      </c>
      <c r="C4310" s="1" t="s">
        <v>4331</v>
      </c>
      <c r="D4310">
        <v>1</v>
      </c>
      <c r="E4310">
        <v>8</v>
      </c>
      <c r="F4310">
        <v>19</v>
      </c>
      <c r="G4310">
        <v>2</v>
      </c>
      <c r="H4310">
        <v>53</v>
      </c>
      <c r="I4310">
        <v>4</v>
      </c>
      <c r="J4310">
        <v>1</v>
      </c>
      <c r="K4310">
        <v>7</v>
      </c>
      <c r="L4310">
        <v>8</v>
      </c>
      <c r="M4310">
        <v>2</v>
      </c>
      <c r="N4310">
        <v>1</v>
      </c>
      <c r="O4310">
        <v>5</v>
      </c>
      <c r="P4310">
        <v>1</v>
      </c>
      <c r="Q4310">
        <v>21.23</v>
      </c>
      <c r="R4310">
        <v>-1</v>
      </c>
      <c r="S4310">
        <v>0</v>
      </c>
      <c r="T4310">
        <v>161.9</v>
      </c>
      <c r="U4310">
        <v>69.7</v>
      </c>
      <c r="V4310">
        <v>26.591000000000001</v>
      </c>
      <c r="W4310">
        <v>0.85299999999999998</v>
      </c>
      <c r="X4310">
        <v>2</v>
      </c>
      <c r="Y4310">
        <v>3</v>
      </c>
      <c r="Z4310">
        <f>IF(AND(MIN(data!D4310:'data'!K4310, data!M4310:'data'!Y4310)&gt;=0, IF(data!L4310&lt;0, FALSE, data!L4310&lt;=95),COUNTA(data!D4310:'data'!Y4310)=22), 1, 0)</f>
        <v>0</v>
      </c>
      <c r="AA4310">
        <f>IF(data!D4310=3, IF(COUNTIFS(data!A:A, data!A4310, data!G:G, "&lt;&gt;2")=0, 1, 0), 0)</f>
        <v>0</v>
      </c>
      <c r="AB4310">
        <f>IF(AND(data!G4310=2, COUNTIFS(data!A:A, data!A4310, data!G:G, 2) = data!D4310), 1, 0)</f>
        <v>1</v>
      </c>
      <c r="AC4310">
        <f>IF(AB4310=1, data!D4310, "0")</f>
        <v>1</v>
      </c>
    </row>
    <row r="4311" spans="1:29" x14ac:dyDescent="0.25">
      <c r="A4311" s="1">
        <v>439271</v>
      </c>
      <c r="B4311">
        <v>1</v>
      </c>
      <c r="C4311" s="1" t="s">
        <v>4332</v>
      </c>
      <c r="D4311">
        <v>1</v>
      </c>
      <c r="E4311">
        <v>8</v>
      </c>
      <c r="F4311">
        <v>19</v>
      </c>
      <c r="G4311">
        <v>2</v>
      </c>
      <c r="H4311">
        <v>68</v>
      </c>
      <c r="I4311">
        <v>1</v>
      </c>
      <c r="J4311">
        <v>1</v>
      </c>
      <c r="K4311">
        <v>4</v>
      </c>
      <c r="L4311">
        <v>12</v>
      </c>
      <c r="M4311">
        <v>5</v>
      </c>
      <c r="N4311">
        <v>3</v>
      </c>
      <c r="O4311">
        <v>5</v>
      </c>
      <c r="P4311">
        <v>1</v>
      </c>
      <c r="Q4311">
        <v>23.344999999999999</v>
      </c>
      <c r="R4311">
        <v>-1</v>
      </c>
      <c r="S4311">
        <v>3</v>
      </c>
      <c r="T4311">
        <v>-1</v>
      </c>
      <c r="U4311">
        <v>66.099999999999994</v>
      </c>
      <c r="V4311">
        <v>-1</v>
      </c>
      <c r="W4311">
        <v>0.91100000000000003</v>
      </c>
      <c r="X4311">
        <v>3</v>
      </c>
      <c r="Y4311">
        <v>2</v>
      </c>
      <c r="Z4311">
        <f>IF(AND(MIN(data!D4311:'data'!K4311, data!M4311:'data'!Y4311)&gt;=0, IF(data!L4311&lt;0, FALSE, data!L4311&lt;=95),COUNTA(data!D4311:'data'!Y4311)=22), 1, 0)</f>
        <v>0</v>
      </c>
      <c r="AA4311">
        <f>IF(data!D4311=3, IF(COUNTIFS(data!A:A, data!A4311, data!G:G, "&lt;&gt;2")=0, 1, 0), 0)</f>
        <v>0</v>
      </c>
      <c r="AB4311">
        <f>IF(AND(data!G4311=2, COUNTIFS(data!A:A, data!A4311, data!G:G, 2) = data!D4311), 1, 0)</f>
        <v>1</v>
      </c>
      <c r="AC4311">
        <f>IF(AB4311=1, data!D4311, "0")</f>
        <v>1</v>
      </c>
    </row>
    <row r="4312" spans="1:29" x14ac:dyDescent="0.25">
      <c r="A4312" s="1">
        <v>439341</v>
      </c>
      <c r="B4312">
        <v>1</v>
      </c>
      <c r="C4312" s="1" t="s">
        <v>4333</v>
      </c>
      <c r="D4312">
        <v>1</v>
      </c>
      <c r="E4312">
        <v>8</v>
      </c>
      <c r="F4312">
        <v>19</v>
      </c>
      <c r="G4312">
        <v>1</v>
      </c>
      <c r="H4312">
        <v>82</v>
      </c>
      <c r="I4312">
        <v>5</v>
      </c>
      <c r="J4312">
        <v>1</v>
      </c>
      <c r="K4312">
        <v>4</v>
      </c>
      <c r="L4312">
        <v>6</v>
      </c>
      <c r="M4312">
        <v>1</v>
      </c>
      <c r="N4312">
        <v>3</v>
      </c>
      <c r="O4312">
        <v>5</v>
      </c>
      <c r="P4312">
        <v>2</v>
      </c>
      <c r="Q4312">
        <v>0.23</v>
      </c>
      <c r="R4312">
        <v>-1</v>
      </c>
      <c r="S4312">
        <v>0</v>
      </c>
      <c r="T4312">
        <v>154.6</v>
      </c>
      <c r="U4312">
        <v>64.599999999999994</v>
      </c>
      <c r="V4312">
        <v>27.027999999999999</v>
      </c>
      <c r="W4312">
        <v>0.83799999999999997</v>
      </c>
      <c r="X4312">
        <v>-9</v>
      </c>
      <c r="Y4312">
        <v>1</v>
      </c>
      <c r="Z4312">
        <f>IF(AND(MIN(data!D4312:'data'!K4312, data!M4312:'data'!Y4312)&gt;=0, IF(data!L4312&lt;0, FALSE, data!L4312&lt;=95),COUNTA(data!D4312:'data'!Y4312)=22), 1, 0)</f>
        <v>0</v>
      </c>
      <c r="AA4312">
        <f>IF(data!D4312=3, IF(COUNTIFS(data!A:A, data!A4312, data!G:G, "&lt;&gt;2")=0, 1, 0), 0)</f>
        <v>0</v>
      </c>
      <c r="AB4312">
        <f>IF(AND(data!G4312=2, COUNTIFS(data!A:A, data!A4312, data!G:G, 2) = data!D4312), 1, 0)</f>
        <v>0</v>
      </c>
      <c r="AC4312" t="str">
        <f>IF(AB4312=1, data!D4312, "0")</f>
        <v>0</v>
      </c>
    </row>
    <row r="4313" spans="1:29" x14ac:dyDescent="0.25">
      <c r="A4313" s="1">
        <v>439351</v>
      </c>
      <c r="B4313">
        <v>1</v>
      </c>
      <c r="C4313" s="1" t="s">
        <v>4334</v>
      </c>
      <c r="D4313">
        <v>1</v>
      </c>
      <c r="E4313">
        <v>8</v>
      </c>
      <c r="F4313">
        <v>19</v>
      </c>
      <c r="G4313">
        <v>2</v>
      </c>
      <c r="H4313">
        <v>81</v>
      </c>
      <c r="I4313">
        <v>5</v>
      </c>
      <c r="J4313">
        <v>1</v>
      </c>
      <c r="K4313">
        <v>4</v>
      </c>
      <c r="L4313">
        <v>97</v>
      </c>
      <c r="M4313">
        <v>1</v>
      </c>
      <c r="N4313">
        <v>3</v>
      </c>
      <c r="O4313">
        <v>5</v>
      </c>
      <c r="P4313">
        <v>1</v>
      </c>
      <c r="Q4313">
        <v>3.3450000000000002</v>
      </c>
      <c r="R4313">
        <v>-1</v>
      </c>
      <c r="S4313">
        <v>0</v>
      </c>
      <c r="T4313">
        <v>162.9</v>
      </c>
      <c r="U4313">
        <v>76.400000000000006</v>
      </c>
      <c r="V4313">
        <v>28.791</v>
      </c>
      <c r="W4313">
        <v>0.91800000000000004</v>
      </c>
      <c r="X4313">
        <v>-9</v>
      </c>
      <c r="Y4313">
        <v>3</v>
      </c>
      <c r="Z4313">
        <f>IF(AND(MIN(data!D4313:'data'!K4313, data!M4313:'data'!Y4313)&gt;=0, IF(data!L4313&lt;0, FALSE, data!L4313&lt;=95),COUNTA(data!D4313:'data'!Y4313)=22), 1, 0)</f>
        <v>0</v>
      </c>
      <c r="AA4313">
        <f>IF(data!D4313=3, IF(COUNTIFS(data!A:A, data!A4313, data!G:G, "&lt;&gt;2")=0, 1, 0), 0)</f>
        <v>0</v>
      </c>
      <c r="AB4313">
        <f>IF(AND(data!G4313=2, COUNTIFS(data!A:A, data!A4313, data!G:G, 2) = data!D4313), 1, 0)</f>
        <v>1</v>
      </c>
      <c r="AC4313">
        <f>IF(AB4313=1, data!D4313, "0")</f>
        <v>1</v>
      </c>
    </row>
    <row r="4314" spans="1:29" x14ac:dyDescent="0.25">
      <c r="A4314" s="1">
        <v>439371</v>
      </c>
      <c r="B4314">
        <v>1</v>
      </c>
      <c r="C4314" s="1" t="s">
        <v>4335</v>
      </c>
      <c r="D4314">
        <v>2</v>
      </c>
      <c r="E4314">
        <v>8</v>
      </c>
      <c r="F4314">
        <v>19</v>
      </c>
      <c r="G4314">
        <v>1</v>
      </c>
      <c r="H4314">
        <v>54</v>
      </c>
      <c r="I4314">
        <v>2</v>
      </c>
      <c r="J4314">
        <v>1</v>
      </c>
      <c r="K4314">
        <v>4</v>
      </c>
      <c r="L4314">
        <v>17</v>
      </c>
      <c r="M4314">
        <v>1</v>
      </c>
      <c r="N4314">
        <v>1</v>
      </c>
      <c r="O4314">
        <v>5</v>
      </c>
      <c r="P4314">
        <v>1</v>
      </c>
      <c r="Q4314">
        <v>9.1440000000000001</v>
      </c>
      <c r="R4314">
        <v>-1</v>
      </c>
      <c r="S4314">
        <v>0</v>
      </c>
      <c r="T4314">
        <v>171.8</v>
      </c>
      <c r="U4314">
        <v>92.8</v>
      </c>
      <c r="V4314">
        <v>31.440999999999999</v>
      </c>
      <c r="W4314">
        <v>0.90500000000000003</v>
      </c>
      <c r="X4314">
        <v>2</v>
      </c>
      <c r="Y4314">
        <v>3</v>
      </c>
      <c r="Z4314">
        <f>IF(AND(MIN(data!D4314:'data'!K4314, data!M4314:'data'!Y4314)&gt;=0, IF(data!L4314&lt;0, FALSE, data!L4314&lt;=95),COUNTA(data!D4314:'data'!Y4314)=22), 1, 0)</f>
        <v>0</v>
      </c>
      <c r="AA4314">
        <f>IF(data!D4314=3, IF(COUNTIFS(data!A:A, data!A4314, data!G:G, "&lt;&gt;2")=0, 1, 0), 0)</f>
        <v>0</v>
      </c>
      <c r="AB4314">
        <f>IF(AND(data!G4314=2, COUNTIFS(data!A:A, data!A4314, data!G:G, 2) = data!D4314), 1, 0)</f>
        <v>0</v>
      </c>
      <c r="AC4314" t="str">
        <f>IF(AB4314=1, data!D4314, "0")</f>
        <v>0</v>
      </c>
    </row>
    <row r="4315" spans="1:29" x14ac:dyDescent="0.25">
      <c r="A4315" s="1">
        <v>439371</v>
      </c>
      <c r="B4315">
        <v>2</v>
      </c>
      <c r="C4315" s="1" t="s">
        <v>4336</v>
      </c>
      <c r="D4315">
        <v>2</v>
      </c>
      <c r="E4315">
        <v>8</v>
      </c>
      <c r="F4315">
        <v>19</v>
      </c>
      <c r="G4315">
        <v>2</v>
      </c>
      <c r="H4315">
        <v>49</v>
      </c>
      <c r="I4315">
        <v>2</v>
      </c>
      <c r="J4315">
        <v>1</v>
      </c>
      <c r="K4315">
        <v>1</v>
      </c>
      <c r="L4315">
        <v>17</v>
      </c>
      <c r="M4315">
        <v>3</v>
      </c>
      <c r="N4315">
        <v>1</v>
      </c>
      <c r="O4315">
        <v>5</v>
      </c>
      <c r="P4315">
        <v>1</v>
      </c>
      <c r="Q4315">
        <v>11.25</v>
      </c>
      <c r="R4315">
        <v>-1</v>
      </c>
      <c r="S4315">
        <v>0</v>
      </c>
      <c r="T4315">
        <v>150</v>
      </c>
      <c r="U4315">
        <v>62.4</v>
      </c>
      <c r="V4315">
        <v>27.733000000000001</v>
      </c>
      <c r="W4315">
        <v>0.80400000000000005</v>
      </c>
      <c r="X4315">
        <v>2</v>
      </c>
      <c r="Y4315">
        <v>1</v>
      </c>
      <c r="Z4315">
        <f>IF(AND(MIN(data!D4315:'data'!K4315, data!M4315:'data'!Y4315)&gt;=0, IF(data!L4315&lt;0, FALSE, data!L4315&lt;=95),COUNTA(data!D4315:'data'!Y4315)=22), 1, 0)</f>
        <v>0</v>
      </c>
      <c r="AA4315">
        <f>IF(data!D4315=3, IF(COUNTIFS(data!A:A, data!A4315, data!G:G, "&lt;&gt;2")=0, 1, 0), 0)</f>
        <v>0</v>
      </c>
      <c r="AB4315">
        <f>IF(AND(data!G4315=2, COUNTIFS(data!A:A, data!A4315, data!G:G, 2) = data!D4315), 1, 0)</f>
        <v>0</v>
      </c>
      <c r="AC4315" t="str">
        <f>IF(AB4315=1, data!D4315, "0")</f>
        <v>0</v>
      </c>
    </row>
    <row r="4316" spans="1:29" x14ac:dyDescent="0.25">
      <c r="A4316" s="1">
        <v>440051</v>
      </c>
      <c r="B4316">
        <v>1</v>
      </c>
      <c r="C4316" s="1" t="s">
        <v>4337</v>
      </c>
      <c r="D4316">
        <v>4</v>
      </c>
      <c r="E4316">
        <v>7</v>
      </c>
      <c r="F4316">
        <v>4</v>
      </c>
      <c r="G4316">
        <v>1</v>
      </c>
      <c r="H4316">
        <v>41</v>
      </c>
      <c r="I4316">
        <v>2</v>
      </c>
      <c r="J4316">
        <v>6</v>
      </c>
      <c r="K4316">
        <v>2</v>
      </c>
      <c r="L4316">
        <v>14</v>
      </c>
      <c r="M4316">
        <v>1</v>
      </c>
      <c r="N4316">
        <v>1</v>
      </c>
      <c r="O4316">
        <v>5</v>
      </c>
      <c r="P4316">
        <v>1</v>
      </c>
      <c r="Q4316">
        <v>9</v>
      </c>
      <c r="R4316">
        <v>-1</v>
      </c>
      <c r="S4316">
        <v>0</v>
      </c>
      <c r="T4316">
        <v>162.6</v>
      </c>
      <c r="U4316">
        <v>76.7</v>
      </c>
      <c r="V4316">
        <v>29.01</v>
      </c>
      <c r="W4316">
        <v>-1</v>
      </c>
      <c r="X4316">
        <v>1</v>
      </c>
      <c r="Y4316">
        <v>1</v>
      </c>
      <c r="Z4316">
        <f>IF(AND(MIN(data!D4316:'data'!K4316, data!M4316:'data'!Y4316)&gt;=0, IF(data!L4316&lt;0, FALSE, data!L4316&lt;=95),COUNTA(data!D4316:'data'!Y4316)=22), 1, 0)</f>
        <v>0</v>
      </c>
      <c r="AA4316">
        <f>IF(data!D4316=3, IF(COUNTIFS(data!A:A, data!A4316, data!G:G, "&lt;&gt;2")=0, 1, 0), 0)</f>
        <v>0</v>
      </c>
      <c r="AB4316">
        <f>IF(AND(data!G4316=2, COUNTIFS(data!A:A, data!A4316, data!G:G, 2) = data!D4316), 1, 0)</f>
        <v>0</v>
      </c>
      <c r="AC4316" t="str">
        <f>IF(AB4316=1, data!D4316, "0")</f>
        <v>0</v>
      </c>
    </row>
    <row r="4317" spans="1:29" x14ac:dyDescent="0.25">
      <c r="A4317" s="1">
        <v>440051</v>
      </c>
      <c r="B4317">
        <v>2</v>
      </c>
      <c r="C4317" s="1" t="s">
        <v>4338</v>
      </c>
      <c r="D4317">
        <v>4</v>
      </c>
      <c r="E4317">
        <v>7</v>
      </c>
      <c r="F4317">
        <v>4</v>
      </c>
      <c r="G4317">
        <v>2</v>
      </c>
      <c r="H4317">
        <v>35</v>
      </c>
      <c r="I4317">
        <v>2</v>
      </c>
      <c r="J4317">
        <v>6</v>
      </c>
      <c r="K4317">
        <v>3</v>
      </c>
      <c r="L4317">
        <v>14</v>
      </c>
      <c r="M4317">
        <v>1</v>
      </c>
      <c r="N4317">
        <v>1</v>
      </c>
      <c r="O4317">
        <v>5</v>
      </c>
      <c r="P4317">
        <v>1</v>
      </c>
      <c r="Q4317">
        <v>0.11600000000000001</v>
      </c>
      <c r="R4317">
        <v>-1</v>
      </c>
      <c r="S4317">
        <v>0</v>
      </c>
      <c r="T4317">
        <v>148.30000000000001</v>
      </c>
      <c r="U4317">
        <v>73.599999999999994</v>
      </c>
      <c r="V4317">
        <v>33.465000000000003</v>
      </c>
      <c r="W4317">
        <v>0.879</v>
      </c>
      <c r="X4317">
        <v>1</v>
      </c>
      <c r="Y4317">
        <v>1</v>
      </c>
      <c r="Z4317">
        <f>IF(AND(MIN(data!D4317:'data'!K4317, data!M4317:'data'!Y4317)&gt;=0, IF(data!L4317&lt;0, FALSE, data!L4317&lt;=95),COUNTA(data!D4317:'data'!Y4317)=22), 1, 0)</f>
        <v>0</v>
      </c>
      <c r="AA4317">
        <f>IF(data!D4317=3, IF(COUNTIFS(data!A:A, data!A4317, data!G:G, "&lt;&gt;2")=0, 1, 0), 0)</f>
        <v>0</v>
      </c>
      <c r="AB4317">
        <f>IF(AND(data!G4317=2, COUNTIFS(data!A:A, data!A4317, data!G:G, 2) = data!D4317), 1, 0)</f>
        <v>0</v>
      </c>
      <c r="AC4317" t="str">
        <f>IF(AB4317=1, data!D4317, "0")</f>
        <v>0</v>
      </c>
    </row>
    <row r="4318" spans="1:29" x14ac:dyDescent="0.25">
      <c r="A4318" s="1">
        <v>440051</v>
      </c>
      <c r="B4318">
        <v>3</v>
      </c>
      <c r="C4318" s="1" t="s">
        <v>4339</v>
      </c>
      <c r="D4318">
        <v>4</v>
      </c>
      <c r="E4318">
        <v>7</v>
      </c>
      <c r="F4318">
        <v>4</v>
      </c>
      <c r="G4318">
        <v>2</v>
      </c>
      <c r="H4318">
        <v>6</v>
      </c>
      <c r="I4318">
        <v>-1</v>
      </c>
      <c r="J4318">
        <v>6</v>
      </c>
      <c r="K4318">
        <v>-1</v>
      </c>
      <c r="L4318">
        <v>14</v>
      </c>
      <c r="M4318">
        <v>1</v>
      </c>
      <c r="N4318">
        <v>-1</v>
      </c>
      <c r="O4318">
        <v>-1</v>
      </c>
      <c r="P4318">
        <v>-1</v>
      </c>
      <c r="Q4318">
        <v>-1</v>
      </c>
      <c r="R4318">
        <v>-1</v>
      </c>
      <c r="S4318">
        <v>-2</v>
      </c>
      <c r="T4318">
        <v>117.6</v>
      </c>
      <c r="U4318">
        <v>23.1</v>
      </c>
      <c r="V4318">
        <v>16.702999999999999</v>
      </c>
      <c r="W4318">
        <v>-1</v>
      </c>
      <c r="X4318">
        <v>-2</v>
      </c>
      <c r="Y4318">
        <v>-2</v>
      </c>
      <c r="Z4318">
        <f>IF(AND(MIN(data!D4318:'data'!K4318, data!M4318:'data'!Y4318)&gt;=0, IF(data!L4318&lt;0, FALSE, data!L4318&lt;=95),COUNTA(data!D4318:'data'!Y4318)=22), 1, 0)</f>
        <v>0</v>
      </c>
      <c r="AA4318">
        <f>IF(data!D4318=3, IF(COUNTIFS(data!A:A, data!A4318, data!G:G, "&lt;&gt;2")=0, 1, 0), 0)</f>
        <v>0</v>
      </c>
      <c r="AB4318">
        <f>IF(AND(data!G4318=2, COUNTIFS(data!A:A, data!A4318, data!G:G, 2) = data!D4318), 1, 0)</f>
        <v>0</v>
      </c>
      <c r="AC4318" t="str">
        <f>IF(AB4318=1, data!D4318, "0")</f>
        <v>0</v>
      </c>
    </row>
    <row r="4319" spans="1:29" x14ac:dyDescent="0.25">
      <c r="A4319" s="1">
        <v>440051</v>
      </c>
      <c r="B4319">
        <v>4</v>
      </c>
      <c r="C4319" s="1" t="s">
        <v>4340</v>
      </c>
      <c r="D4319">
        <v>4</v>
      </c>
      <c r="E4319">
        <v>7</v>
      </c>
      <c r="F4319">
        <v>4</v>
      </c>
      <c r="G4319">
        <v>2</v>
      </c>
      <c r="H4319">
        <v>4</v>
      </c>
      <c r="I4319">
        <v>-1</v>
      </c>
      <c r="J4319">
        <v>6</v>
      </c>
      <c r="K4319">
        <v>-1</v>
      </c>
      <c r="L4319">
        <v>14</v>
      </c>
      <c r="M4319">
        <v>1</v>
      </c>
      <c r="N4319">
        <v>-1</v>
      </c>
      <c r="O4319">
        <v>-1</v>
      </c>
      <c r="P4319">
        <v>-1</v>
      </c>
      <c r="Q4319">
        <v>-1</v>
      </c>
      <c r="R4319">
        <v>-1</v>
      </c>
      <c r="S4319">
        <v>-2</v>
      </c>
      <c r="T4319">
        <v>96.3</v>
      </c>
      <c r="U4319">
        <v>15.1</v>
      </c>
      <c r="V4319">
        <v>16.283000000000001</v>
      </c>
      <c r="W4319">
        <v>-1</v>
      </c>
      <c r="X4319">
        <v>-2</v>
      </c>
      <c r="Y4319">
        <v>-2</v>
      </c>
      <c r="Z4319">
        <f>IF(AND(MIN(data!D4319:'data'!K4319, data!M4319:'data'!Y4319)&gt;=0, IF(data!L4319&lt;0, FALSE, data!L4319&lt;=95),COUNTA(data!D4319:'data'!Y4319)=22), 1, 0)</f>
        <v>0</v>
      </c>
      <c r="AA4319">
        <f>IF(data!D4319=3, IF(COUNTIFS(data!A:A, data!A4319, data!G:G, "&lt;&gt;2")=0, 1, 0), 0)</f>
        <v>0</v>
      </c>
      <c r="AB4319">
        <f>IF(AND(data!G4319=2, COUNTIFS(data!A:A, data!A4319, data!G:G, 2) = data!D4319), 1, 0)</f>
        <v>0</v>
      </c>
      <c r="AC4319" t="str">
        <f>IF(AB4319=1, data!D4319, "0")</f>
        <v>0</v>
      </c>
    </row>
    <row r="4320" spans="1:29" x14ac:dyDescent="0.25">
      <c r="A4320" s="1">
        <v>440151</v>
      </c>
      <c r="B4320">
        <v>1</v>
      </c>
      <c r="C4320" s="1" t="s">
        <v>4341</v>
      </c>
      <c r="D4320">
        <v>2</v>
      </c>
      <c r="E4320">
        <v>7</v>
      </c>
      <c r="F4320">
        <v>4</v>
      </c>
      <c r="G4320">
        <v>2</v>
      </c>
      <c r="H4320">
        <v>55</v>
      </c>
      <c r="I4320">
        <v>3</v>
      </c>
      <c r="J4320">
        <v>1</v>
      </c>
      <c r="K4320">
        <v>3</v>
      </c>
      <c r="L4320">
        <v>97</v>
      </c>
      <c r="M4320">
        <v>2</v>
      </c>
      <c r="N4320">
        <v>4</v>
      </c>
      <c r="O4320">
        <v>1</v>
      </c>
      <c r="P4320">
        <v>1</v>
      </c>
      <c r="Q4320">
        <v>12.058</v>
      </c>
      <c r="R4320">
        <v>-1</v>
      </c>
      <c r="S4320">
        <v>0</v>
      </c>
      <c r="T4320">
        <v>150.6</v>
      </c>
      <c r="U4320">
        <v>54.2</v>
      </c>
      <c r="V4320">
        <v>23.896999999999998</v>
      </c>
      <c r="W4320">
        <v>0.78</v>
      </c>
      <c r="X4320">
        <v>1</v>
      </c>
      <c r="Y4320">
        <v>3</v>
      </c>
      <c r="Z4320">
        <f>IF(AND(MIN(data!D4320:'data'!K4320, data!M4320:'data'!Y4320)&gt;=0, IF(data!L4320&lt;0, FALSE, data!L4320&lt;=95),COUNTA(data!D4320:'data'!Y4320)=22), 1, 0)</f>
        <v>0</v>
      </c>
      <c r="AA4320">
        <f>IF(data!D4320=3, IF(COUNTIFS(data!A:A, data!A4320, data!G:G, "&lt;&gt;2")=0, 1, 0), 0)</f>
        <v>0</v>
      </c>
      <c r="AB4320">
        <f>IF(AND(data!G4320=2, COUNTIFS(data!A:A, data!A4320, data!G:G, 2) = data!D4320), 1, 0)</f>
        <v>1</v>
      </c>
      <c r="AC4320">
        <f>IF(AB4320=1, data!D4320, "0")</f>
        <v>2</v>
      </c>
    </row>
    <row r="4321" spans="1:29" x14ac:dyDescent="0.25">
      <c r="A4321" s="1">
        <v>440151</v>
      </c>
      <c r="B4321">
        <v>2</v>
      </c>
      <c r="C4321" s="1" t="s">
        <v>4342</v>
      </c>
      <c r="D4321">
        <v>2</v>
      </c>
      <c r="E4321">
        <v>7</v>
      </c>
      <c r="F4321">
        <v>4</v>
      </c>
      <c r="G4321">
        <v>2</v>
      </c>
      <c r="H4321">
        <v>19</v>
      </c>
      <c r="I4321">
        <v>1</v>
      </c>
      <c r="J4321">
        <v>1</v>
      </c>
      <c r="K4321">
        <v>3</v>
      </c>
      <c r="L4321">
        <v>97</v>
      </c>
      <c r="M4321">
        <v>4</v>
      </c>
      <c r="N4321">
        <v>4</v>
      </c>
      <c r="O4321">
        <v>1</v>
      </c>
      <c r="P4321">
        <v>1</v>
      </c>
      <c r="Q4321">
        <v>1.875</v>
      </c>
      <c r="R4321">
        <v>4</v>
      </c>
      <c r="S4321">
        <v>6</v>
      </c>
      <c r="T4321">
        <v>163.69999999999999</v>
      </c>
      <c r="U4321">
        <v>53.3</v>
      </c>
      <c r="V4321">
        <v>19.89</v>
      </c>
      <c r="W4321">
        <v>0.72399999999999998</v>
      </c>
      <c r="X4321">
        <v>-9</v>
      </c>
      <c r="Y4321">
        <v>-9</v>
      </c>
      <c r="Z4321">
        <f>IF(AND(MIN(data!D4321:'data'!K4321, data!M4321:'data'!Y4321)&gt;=0, IF(data!L4321&lt;0, FALSE, data!L4321&lt;=95),COUNTA(data!D4321:'data'!Y4321)=22), 1, 0)</f>
        <v>0</v>
      </c>
      <c r="AA4321">
        <f>IF(data!D4321=3, IF(COUNTIFS(data!A:A, data!A4321, data!G:G, "&lt;&gt;2")=0, 1, 0), 0)</f>
        <v>0</v>
      </c>
      <c r="AB4321">
        <f>IF(AND(data!G4321=2, COUNTIFS(data!A:A, data!A4321, data!G:G, 2) = data!D4321), 1, 0)</f>
        <v>1</v>
      </c>
      <c r="AC4321">
        <f>IF(AB4321=1, data!D4321, "0")</f>
        <v>2</v>
      </c>
    </row>
    <row r="4322" spans="1:29" x14ac:dyDescent="0.25">
      <c r="A4322" s="1">
        <v>440201</v>
      </c>
      <c r="B4322">
        <v>1</v>
      </c>
      <c r="C4322" s="1" t="s">
        <v>4343</v>
      </c>
      <c r="D4322">
        <v>3</v>
      </c>
      <c r="E4322">
        <v>7</v>
      </c>
      <c r="F4322">
        <v>4</v>
      </c>
      <c r="G4322">
        <v>2</v>
      </c>
      <c r="H4322">
        <v>34</v>
      </c>
      <c r="I4322">
        <v>2</v>
      </c>
      <c r="J4322">
        <v>6</v>
      </c>
      <c r="K4322">
        <v>4</v>
      </c>
      <c r="L4322">
        <v>13</v>
      </c>
      <c r="M4322">
        <v>3</v>
      </c>
      <c r="N4322">
        <v>1</v>
      </c>
      <c r="O4322">
        <v>5</v>
      </c>
      <c r="P4322">
        <v>1</v>
      </c>
      <c r="Q4322">
        <v>3</v>
      </c>
      <c r="R4322">
        <v>-1</v>
      </c>
      <c r="S4322">
        <v>0</v>
      </c>
      <c r="T4322">
        <v>160.6</v>
      </c>
      <c r="U4322">
        <v>57.8</v>
      </c>
      <c r="V4322">
        <v>22.41</v>
      </c>
      <c r="W4322">
        <v>0.80500000000000005</v>
      </c>
      <c r="X4322">
        <v>1</v>
      </c>
      <c r="Y4322">
        <v>3</v>
      </c>
      <c r="Z4322">
        <f>IF(AND(MIN(data!D4322:'data'!K4322, data!M4322:'data'!Y4322)&gt;=0, IF(data!L4322&lt;0, FALSE, data!L4322&lt;=95),COUNTA(data!D4322:'data'!Y4322)=22), 1, 0)</f>
        <v>0</v>
      </c>
      <c r="AA4322">
        <f>IF(data!D4322=3, IF(COUNTIFS(data!A:A, data!A4322, data!G:G, "&lt;&gt;2")=0, 1, 0), 0)</f>
        <v>1</v>
      </c>
      <c r="AB4322">
        <f>IF(AND(data!G4322=2, COUNTIFS(data!A:A, data!A4322, data!G:G, 2) = data!D4322), 1, 0)</f>
        <v>1</v>
      </c>
      <c r="AC4322">
        <f>IF(AB4322=1, data!D4322, "0")</f>
        <v>3</v>
      </c>
    </row>
    <row r="4323" spans="1:29" x14ac:dyDescent="0.25">
      <c r="A4323" s="1">
        <v>440201</v>
      </c>
      <c r="B4323">
        <v>2</v>
      </c>
      <c r="C4323" s="1" t="s">
        <v>4344</v>
      </c>
      <c r="D4323">
        <v>3</v>
      </c>
      <c r="E4323">
        <v>7</v>
      </c>
      <c r="F4323">
        <v>4</v>
      </c>
      <c r="G4323">
        <v>2</v>
      </c>
      <c r="H4323">
        <v>8</v>
      </c>
      <c r="I4323">
        <v>-1</v>
      </c>
      <c r="J4323">
        <v>6</v>
      </c>
      <c r="K4323">
        <v>-1</v>
      </c>
      <c r="L4323">
        <v>13</v>
      </c>
      <c r="M4323">
        <v>2</v>
      </c>
      <c r="N4323">
        <v>-1</v>
      </c>
      <c r="O4323">
        <v>-1</v>
      </c>
      <c r="P4323">
        <v>-1</v>
      </c>
      <c r="Q4323">
        <v>-1</v>
      </c>
      <c r="R4323">
        <v>-1</v>
      </c>
      <c r="S4323">
        <v>-2</v>
      </c>
      <c r="T4323">
        <v>132.1</v>
      </c>
      <c r="U4323">
        <v>26.4</v>
      </c>
      <c r="V4323">
        <v>15.129</v>
      </c>
      <c r="W4323">
        <v>-1</v>
      </c>
      <c r="X4323">
        <v>-2</v>
      </c>
      <c r="Y4323">
        <v>-2</v>
      </c>
      <c r="Z4323">
        <f>IF(AND(MIN(data!D4323:'data'!K4323, data!M4323:'data'!Y4323)&gt;=0, IF(data!L4323&lt;0, FALSE, data!L4323&lt;=95),COUNTA(data!D4323:'data'!Y4323)=22), 1, 0)</f>
        <v>0</v>
      </c>
      <c r="AA4323">
        <f>IF(data!D4323=3, IF(COUNTIFS(data!A:A, data!A4323, data!G:G, "&lt;&gt;2")=0, 1, 0), 0)</f>
        <v>1</v>
      </c>
      <c r="AB4323">
        <f>IF(AND(data!G4323=2, COUNTIFS(data!A:A, data!A4323, data!G:G, 2) = data!D4323), 1, 0)</f>
        <v>1</v>
      </c>
      <c r="AC4323">
        <f>IF(AB4323=1, data!D4323, "0")</f>
        <v>3</v>
      </c>
    </row>
    <row r="4324" spans="1:29" x14ac:dyDescent="0.25">
      <c r="A4324" s="1">
        <v>440201</v>
      </c>
      <c r="B4324">
        <v>3</v>
      </c>
      <c r="C4324" s="1" t="s">
        <v>4345</v>
      </c>
      <c r="D4324">
        <v>3</v>
      </c>
      <c r="E4324">
        <v>7</v>
      </c>
      <c r="F4324">
        <v>4</v>
      </c>
      <c r="G4324">
        <v>2</v>
      </c>
      <c r="H4324">
        <v>6</v>
      </c>
      <c r="I4324">
        <v>-1</v>
      </c>
      <c r="J4324">
        <v>6</v>
      </c>
      <c r="K4324">
        <v>-1</v>
      </c>
      <c r="L4324">
        <v>13</v>
      </c>
      <c r="M4324">
        <v>1</v>
      </c>
      <c r="N4324">
        <v>-1</v>
      </c>
      <c r="O4324">
        <v>-1</v>
      </c>
      <c r="P4324">
        <v>-1</v>
      </c>
      <c r="Q4324">
        <v>-1</v>
      </c>
      <c r="R4324">
        <v>-1</v>
      </c>
      <c r="S4324">
        <v>-2</v>
      </c>
      <c r="T4324">
        <v>115.3</v>
      </c>
      <c r="U4324">
        <v>18.100000000000001</v>
      </c>
      <c r="V4324">
        <v>13.615</v>
      </c>
      <c r="W4324">
        <v>-1</v>
      </c>
      <c r="X4324">
        <v>-2</v>
      </c>
      <c r="Y4324">
        <v>-2</v>
      </c>
      <c r="Z4324">
        <f>IF(AND(MIN(data!D4324:'data'!K4324, data!M4324:'data'!Y4324)&gt;=0, IF(data!L4324&lt;0, FALSE, data!L4324&lt;=95),COUNTA(data!D4324:'data'!Y4324)=22), 1, 0)</f>
        <v>0</v>
      </c>
      <c r="AA4324">
        <f>IF(data!D4324=3, IF(COUNTIFS(data!A:A, data!A4324, data!G:G, "&lt;&gt;2")=0, 1, 0), 0)</f>
        <v>1</v>
      </c>
      <c r="AB4324">
        <f>IF(AND(data!G4324=2, COUNTIFS(data!A:A, data!A4324, data!G:G, 2) = data!D4324), 1, 0)</f>
        <v>1</v>
      </c>
      <c r="AC4324">
        <f>IF(AB4324=1, data!D4324, "0")</f>
        <v>3</v>
      </c>
    </row>
    <row r="4325" spans="1:29" x14ac:dyDescent="0.25">
      <c r="A4325" s="1">
        <v>440251</v>
      </c>
      <c r="B4325">
        <v>1</v>
      </c>
      <c r="C4325" s="1" t="s">
        <v>4346</v>
      </c>
      <c r="D4325">
        <v>1</v>
      </c>
      <c r="E4325">
        <v>7</v>
      </c>
      <c r="F4325">
        <v>4</v>
      </c>
      <c r="G4325">
        <v>2</v>
      </c>
      <c r="H4325">
        <v>81</v>
      </c>
      <c r="I4325">
        <v>5</v>
      </c>
      <c r="J4325">
        <v>1</v>
      </c>
      <c r="K4325">
        <v>7</v>
      </c>
      <c r="L4325">
        <v>5</v>
      </c>
      <c r="M4325">
        <v>3</v>
      </c>
      <c r="N4325">
        <v>1</v>
      </c>
      <c r="O4325">
        <v>5</v>
      </c>
      <c r="P4325">
        <v>2</v>
      </c>
      <c r="Q4325">
        <v>0</v>
      </c>
      <c r="R4325">
        <v>-1</v>
      </c>
      <c r="S4325">
        <v>1</v>
      </c>
      <c r="T4325">
        <v>-1</v>
      </c>
      <c r="U4325">
        <v>50</v>
      </c>
      <c r="V4325">
        <v>-1</v>
      </c>
      <c r="W4325">
        <v>0.89400000000000002</v>
      </c>
      <c r="X4325">
        <v>-8</v>
      </c>
      <c r="Y4325">
        <v>2</v>
      </c>
      <c r="Z4325">
        <f>IF(AND(MIN(data!D4325:'data'!K4325, data!M4325:'data'!Y4325)&gt;=0, IF(data!L4325&lt;0, FALSE, data!L4325&lt;=95),COUNTA(data!D4325:'data'!Y4325)=22), 1, 0)</f>
        <v>0</v>
      </c>
      <c r="AA4325">
        <f>IF(data!D4325=3, IF(COUNTIFS(data!A:A, data!A4325, data!G:G, "&lt;&gt;2")=0, 1, 0), 0)</f>
        <v>0</v>
      </c>
      <c r="AB4325">
        <f>IF(AND(data!G4325=2, COUNTIFS(data!A:A, data!A4325, data!G:G, 2) = data!D4325), 1, 0)</f>
        <v>1</v>
      </c>
      <c r="AC4325">
        <f>IF(AB4325=1, data!D4325, "0")</f>
        <v>1</v>
      </c>
    </row>
    <row r="4326" spans="1:29" x14ac:dyDescent="0.25">
      <c r="A4326" s="1">
        <v>440271</v>
      </c>
      <c r="B4326">
        <v>1</v>
      </c>
      <c r="C4326" s="1" t="s">
        <v>4347</v>
      </c>
      <c r="D4326">
        <v>2</v>
      </c>
      <c r="E4326">
        <v>7</v>
      </c>
      <c r="F4326">
        <v>4</v>
      </c>
      <c r="G4326">
        <v>1</v>
      </c>
      <c r="H4326">
        <v>48</v>
      </c>
      <c r="I4326">
        <v>2</v>
      </c>
      <c r="J4326">
        <v>1</v>
      </c>
      <c r="K4326">
        <v>3</v>
      </c>
      <c r="L4326">
        <v>15</v>
      </c>
      <c r="M4326">
        <v>1</v>
      </c>
      <c r="N4326">
        <v>1</v>
      </c>
      <c r="O4326">
        <v>5</v>
      </c>
      <c r="P4326">
        <v>1</v>
      </c>
      <c r="Q4326">
        <v>28.344999999999999</v>
      </c>
      <c r="R4326">
        <v>-1</v>
      </c>
      <c r="S4326">
        <v>1</v>
      </c>
      <c r="T4326">
        <v>175.1</v>
      </c>
      <c r="U4326">
        <v>82</v>
      </c>
      <c r="V4326">
        <v>26.745000000000001</v>
      </c>
      <c r="W4326">
        <v>0.89600000000000002</v>
      </c>
      <c r="X4326">
        <v>1</v>
      </c>
      <c r="Y4326">
        <v>3</v>
      </c>
      <c r="Z4326">
        <f>IF(AND(MIN(data!D4326:'data'!K4326, data!M4326:'data'!Y4326)&gt;=0, IF(data!L4326&lt;0, FALSE, data!L4326&lt;=95),COUNTA(data!D4326:'data'!Y4326)=22), 1, 0)</f>
        <v>0</v>
      </c>
      <c r="AA4326">
        <f>IF(data!D4326=3, IF(COUNTIFS(data!A:A, data!A4326, data!G:G, "&lt;&gt;2")=0, 1, 0), 0)</f>
        <v>0</v>
      </c>
      <c r="AB4326">
        <f>IF(AND(data!G4326=2, COUNTIFS(data!A:A, data!A4326, data!G:G, 2) = data!D4326), 1, 0)</f>
        <v>0</v>
      </c>
      <c r="AC4326" t="str">
        <f>IF(AB4326=1, data!D4326, "0")</f>
        <v>0</v>
      </c>
    </row>
    <row r="4327" spans="1:29" x14ac:dyDescent="0.25">
      <c r="A4327" s="1">
        <v>440271</v>
      </c>
      <c r="B4327">
        <v>2</v>
      </c>
      <c r="C4327" s="1" t="s">
        <v>4348</v>
      </c>
      <c r="D4327">
        <v>2</v>
      </c>
      <c r="E4327">
        <v>7</v>
      </c>
      <c r="F4327">
        <v>4</v>
      </c>
      <c r="G4327">
        <v>2</v>
      </c>
      <c r="H4327">
        <v>51</v>
      </c>
      <c r="I4327">
        <v>2</v>
      </c>
      <c r="J4327">
        <v>1</v>
      </c>
      <c r="K4327">
        <v>4</v>
      </c>
      <c r="L4327">
        <v>15</v>
      </c>
      <c r="M4327">
        <v>1</v>
      </c>
      <c r="N4327">
        <v>1</v>
      </c>
      <c r="O4327">
        <v>5</v>
      </c>
      <c r="P4327">
        <v>1</v>
      </c>
      <c r="Q4327">
        <v>6.3449999999999998</v>
      </c>
      <c r="R4327">
        <v>-1</v>
      </c>
      <c r="S4327">
        <v>0</v>
      </c>
      <c r="T4327">
        <v>165.7</v>
      </c>
      <c r="U4327">
        <v>73.099999999999994</v>
      </c>
      <c r="V4327">
        <v>26.623999999999999</v>
      </c>
      <c r="W4327">
        <v>0.79200000000000004</v>
      </c>
      <c r="X4327">
        <v>1</v>
      </c>
      <c r="Y4327">
        <v>3</v>
      </c>
      <c r="Z4327">
        <f>IF(AND(MIN(data!D4327:'data'!K4327, data!M4327:'data'!Y4327)&gt;=0, IF(data!L4327&lt;0, FALSE, data!L4327&lt;=95),COUNTA(data!D4327:'data'!Y4327)=22), 1, 0)</f>
        <v>0</v>
      </c>
      <c r="AA4327">
        <f>IF(data!D4327=3, IF(COUNTIFS(data!A:A, data!A4327, data!G:G, "&lt;&gt;2")=0, 1, 0), 0)</f>
        <v>0</v>
      </c>
      <c r="AB4327">
        <f>IF(AND(data!G4327=2, COUNTIFS(data!A:A, data!A4327, data!G:G, 2) = data!D4327), 1, 0)</f>
        <v>0</v>
      </c>
      <c r="AC4327" t="str">
        <f>IF(AB4327=1, data!D4327, "0")</f>
        <v>0</v>
      </c>
    </row>
    <row r="4328" spans="1:29" x14ac:dyDescent="0.25">
      <c r="A4328" s="1">
        <v>440371</v>
      </c>
      <c r="B4328">
        <v>1</v>
      </c>
      <c r="C4328" s="1" t="s">
        <v>4349</v>
      </c>
      <c r="D4328">
        <v>2</v>
      </c>
      <c r="E4328">
        <v>7</v>
      </c>
      <c r="F4328">
        <v>4</v>
      </c>
      <c r="G4328">
        <v>1</v>
      </c>
      <c r="H4328">
        <v>59</v>
      </c>
      <c r="I4328">
        <v>2</v>
      </c>
      <c r="J4328">
        <v>1</v>
      </c>
      <c r="K4328">
        <v>5</v>
      </c>
      <c r="L4328">
        <v>7</v>
      </c>
      <c r="M4328">
        <v>2</v>
      </c>
      <c r="N4328">
        <v>1</v>
      </c>
      <c r="O4328">
        <v>5</v>
      </c>
      <c r="P4328">
        <v>1</v>
      </c>
      <c r="Q4328">
        <v>17.75</v>
      </c>
      <c r="R4328">
        <v>-1</v>
      </c>
      <c r="S4328">
        <v>0</v>
      </c>
      <c r="T4328">
        <v>180.6</v>
      </c>
      <c r="U4328">
        <v>70.8</v>
      </c>
      <c r="V4328">
        <v>21.707000000000001</v>
      </c>
      <c r="W4328">
        <v>0.85</v>
      </c>
      <c r="X4328">
        <v>1</v>
      </c>
      <c r="Y4328">
        <v>3</v>
      </c>
      <c r="Z4328">
        <f>IF(AND(MIN(data!D4328:'data'!K4328, data!M4328:'data'!Y4328)&gt;=0, IF(data!L4328&lt;0, FALSE, data!L4328&lt;=95),COUNTA(data!D4328:'data'!Y4328)=22), 1, 0)</f>
        <v>0</v>
      </c>
      <c r="AA4328">
        <f>IF(data!D4328=3, IF(COUNTIFS(data!A:A, data!A4328, data!G:G, "&lt;&gt;2")=0, 1, 0), 0)</f>
        <v>0</v>
      </c>
      <c r="AB4328">
        <f>IF(AND(data!G4328=2, COUNTIFS(data!A:A, data!A4328, data!G:G, 2) = data!D4328), 1, 0)</f>
        <v>0</v>
      </c>
      <c r="AC4328" t="str">
        <f>IF(AB4328=1, data!D4328, "0")</f>
        <v>0</v>
      </c>
    </row>
    <row r="4329" spans="1:29" x14ac:dyDescent="0.25">
      <c r="A4329" s="1">
        <v>440371</v>
      </c>
      <c r="B4329">
        <v>2</v>
      </c>
      <c r="C4329" s="1" t="s">
        <v>4350</v>
      </c>
      <c r="D4329">
        <v>2</v>
      </c>
      <c r="E4329">
        <v>7</v>
      </c>
      <c r="F4329">
        <v>4</v>
      </c>
      <c r="G4329">
        <v>2</v>
      </c>
      <c r="H4329">
        <v>59</v>
      </c>
      <c r="I4329">
        <v>2</v>
      </c>
      <c r="J4329">
        <v>1</v>
      </c>
      <c r="K4329">
        <v>7</v>
      </c>
      <c r="L4329">
        <v>7</v>
      </c>
      <c r="M4329">
        <v>2</v>
      </c>
      <c r="N4329">
        <v>4</v>
      </c>
      <c r="O4329">
        <v>2</v>
      </c>
      <c r="P4329">
        <v>1</v>
      </c>
      <c r="Q4329">
        <v>8.5579999999999998</v>
      </c>
      <c r="R4329">
        <v>-1</v>
      </c>
      <c r="S4329">
        <v>0</v>
      </c>
      <c r="T4329">
        <v>165.6</v>
      </c>
      <c r="U4329">
        <v>83.1</v>
      </c>
      <c r="V4329">
        <v>30.303000000000001</v>
      </c>
      <c r="W4329">
        <v>0.84299999999999997</v>
      </c>
      <c r="X4329">
        <v>2</v>
      </c>
      <c r="Y4329">
        <v>1</v>
      </c>
      <c r="Z4329">
        <f>IF(AND(MIN(data!D4329:'data'!K4329, data!M4329:'data'!Y4329)&gt;=0, IF(data!L4329&lt;0, FALSE, data!L4329&lt;=95),COUNTA(data!D4329:'data'!Y4329)=22), 1, 0)</f>
        <v>0</v>
      </c>
      <c r="AA4329">
        <f>IF(data!D4329=3, IF(COUNTIFS(data!A:A, data!A4329, data!G:G, "&lt;&gt;2")=0, 1, 0), 0)</f>
        <v>0</v>
      </c>
      <c r="AB4329">
        <f>IF(AND(data!G4329=2, COUNTIFS(data!A:A, data!A4329, data!G:G, 2) = data!D4329), 1, 0)</f>
        <v>0</v>
      </c>
      <c r="AC4329" t="str">
        <f>IF(AB4329=1, data!D4329, "0")</f>
        <v>0</v>
      </c>
    </row>
    <row r="4330" spans="1:29" x14ac:dyDescent="0.25">
      <c r="A4330" s="1">
        <v>441181</v>
      </c>
      <c r="B4330">
        <v>1</v>
      </c>
      <c r="C4330" s="1" t="s">
        <v>4351</v>
      </c>
      <c r="D4330">
        <v>2</v>
      </c>
      <c r="E4330">
        <v>9</v>
      </c>
      <c r="F4330">
        <v>21</v>
      </c>
      <c r="G4330">
        <v>1</v>
      </c>
      <c r="H4330">
        <v>31</v>
      </c>
      <c r="I4330">
        <v>6</v>
      </c>
      <c r="J4330">
        <v>1</v>
      </c>
      <c r="K4330">
        <v>3</v>
      </c>
      <c r="L4330">
        <v>21</v>
      </c>
      <c r="M4330">
        <v>2</v>
      </c>
      <c r="N4330">
        <v>4</v>
      </c>
      <c r="O4330">
        <v>1</v>
      </c>
      <c r="P4330">
        <v>1</v>
      </c>
      <c r="Q4330">
        <v>77.67</v>
      </c>
      <c r="R4330">
        <v>-1</v>
      </c>
      <c r="S4330">
        <v>1</v>
      </c>
      <c r="T4330">
        <v>177.6</v>
      </c>
      <c r="U4330">
        <v>77.099999999999994</v>
      </c>
      <c r="V4330">
        <v>24.443999999999999</v>
      </c>
      <c r="W4330">
        <v>0.86</v>
      </c>
      <c r="X4330">
        <v>1</v>
      </c>
      <c r="Y4330">
        <v>3</v>
      </c>
      <c r="Z4330">
        <f>IF(AND(MIN(data!D4330:'data'!K4330, data!M4330:'data'!Y4330)&gt;=0, IF(data!L4330&lt;0, FALSE, data!L4330&lt;=95),COUNTA(data!D4330:'data'!Y4330)=22), 1, 0)</f>
        <v>0</v>
      </c>
      <c r="AA4330">
        <f>IF(data!D4330=3, IF(COUNTIFS(data!A:A, data!A4330, data!G:G, "&lt;&gt;2")=0, 1, 0), 0)</f>
        <v>0</v>
      </c>
      <c r="AB4330">
        <f>IF(AND(data!G4330=2, COUNTIFS(data!A:A, data!A4330, data!G:G, 2) = data!D4330), 1, 0)</f>
        <v>0</v>
      </c>
      <c r="AC4330" t="str">
        <f>IF(AB4330=1, data!D4330, "0")</f>
        <v>0</v>
      </c>
    </row>
    <row r="4331" spans="1:29" x14ac:dyDescent="0.25">
      <c r="A4331" s="1">
        <v>441181</v>
      </c>
      <c r="B4331">
        <v>2</v>
      </c>
      <c r="C4331" s="1" t="s">
        <v>4352</v>
      </c>
      <c r="D4331">
        <v>2</v>
      </c>
      <c r="E4331">
        <v>9</v>
      </c>
      <c r="F4331">
        <v>21</v>
      </c>
      <c r="G4331">
        <v>2</v>
      </c>
      <c r="H4331">
        <v>24</v>
      </c>
      <c r="I4331">
        <v>6</v>
      </c>
      <c r="J4331">
        <v>1</v>
      </c>
      <c r="K4331">
        <v>4</v>
      </c>
      <c r="L4331">
        <v>21</v>
      </c>
      <c r="M4331">
        <v>2</v>
      </c>
      <c r="N4331">
        <v>4</v>
      </c>
      <c r="O4331">
        <v>1</v>
      </c>
      <c r="P4331">
        <v>1</v>
      </c>
      <c r="Q4331">
        <v>22.5</v>
      </c>
      <c r="R4331">
        <v>2</v>
      </c>
      <c r="S4331">
        <v>0</v>
      </c>
      <c r="T4331">
        <v>163</v>
      </c>
      <c r="U4331">
        <v>59.8</v>
      </c>
      <c r="V4331">
        <v>22.507000000000001</v>
      </c>
      <c r="W4331">
        <v>0.78200000000000003</v>
      </c>
      <c r="X4331">
        <v>1</v>
      </c>
      <c r="Y4331">
        <v>3</v>
      </c>
      <c r="Z4331">
        <f>IF(AND(MIN(data!D4331:'data'!K4331, data!M4331:'data'!Y4331)&gt;=0, IF(data!L4331&lt;0, FALSE, data!L4331&lt;=95),COUNTA(data!D4331:'data'!Y4331)=22), 1, 0)</f>
        <v>1</v>
      </c>
      <c r="AA4331">
        <f>IF(data!D4331=3, IF(COUNTIFS(data!A:A, data!A4331, data!G:G, "&lt;&gt;2")=0, 1, 0), 0)</f>
        <v>0</v>
      </c>
      <c r="AB4331">
        <f>IF(AND(data!G4331=2, COUNTIFS(data!A:A, data!A4331, data!G:G, 2) = data!D4331), 1, 0)</f>
        <v>0</v>
      </c>
      <c r="AC4331" t="str">
        <f>IF(AB4331=1, data!D4331, "0")</f>
        <v>0</v>
      </c>
    </row>
    <row r="4332" spans="1:29" x14ac:dyDescent="0.25">
      <c r="A4332" s="1">
        <v>441251</v>
      </c>
      <c r="B4332">
        <v>1</v>
      </c>
      <c r="C4332" s="1" t="s">
        <v>4353</v>
      </c>
      <c r="D4332">
        <v>1</v>
      </c>
      <c r="E4332">
        <v>9</v>
      </c>
      <c r="F4332">
        <v>21</v>
      </c>
      <c r="G4332">
        <v>1</v>
      </c>
      <c r="H4332">
        <v>69</v>
      </c>
      <c r="I4332">
        <v>1</v>
      </c>
      <c r="J4332">
        <v>1</v>
      </c>
      <c r="K4332">
        <v>2</v>
      </c>
      <c r="L4332">
        <v>6</v>
      </c>
      <c r="M4332">
        <v>5</v>
      </c>
      <c r="N4332">
        <v>1</v>
      </c>
      <c r="O4332">
        <v>5</v>
      </c>
      <c r="P4332">
        <v>2</v>
      </c>
      <c r="Q4332">
        <v>0</v>
      </c>
      <c r="R4332">
        <v>-1</v>
      </c>
      <c r="S4332">
        <v>5</v>
      </c>
      <c r="T4332">
        <v>-1</v>
      </c>
      <c r="U4332">
        <v>-1</v>
      </c>
      <c r="V4332">
        <v>-1</v>
      </c>
      <c r="W4332">
        <v>-1</v>
      </c>
      <c r="X4332">
        <v>2</v>
      </c>
      <c r="Y4332">
        <v>3</v>
      </c>
      <c r="Z4332">
        <f>IF(AND(MIN(data!D4332:'data'!K4332, data!M4332:'data'!Y4332)&gt;=0, IF(data!L4332&lt;0, FALSE, data!L4332&lt;=95),COUNTA(data!D4332:'data'!Y4332)=22), 1, 0)</f>
        <v>0</v>
      </c>
      <c r="AA4332">
        <f>IF(data!D4332=3, IF(COUNTIFS(data!A:A, data!A4332, data!G:G, "&lt;&gt;2")=0, 1, 0), 0)</f>
        <v>0</v>
      </c>
      <c r="AB4332">
        <f>IF(AND(data!G4332=2, COUNTIFS(data!A:A, data!A4332, data!G:G, 2) = data!D4332), 1, 0)</f>
        <v>0</v>
      </c>
      <c r="AC4332" t="str">
        <f>IF(AB4332=1, data!D4332, "0")</f>
        <v>0</v>
      </c>
    </row>
    <row r="4333" spans="1:29" x14ac:dyDescent="0.25">
      <c r="A4333" s="1">
        <v>441371</v>
      </c>
      <c r="B4333">
        <v>1</v>
      </c>
      <c r="C4333" s="1" t="s">
        <v>4354</v>
      </c>
      <c r="D4333">
        <v>3</v>
      </c>
      <c r="E4333">
        <v>9</v>
      </c>
      <c r="F4333">
        <v>21</v>
      </c>
      <c r="G4333">
        <v>1</v>
      </c>
      <c r="H4333">
        <v>34</v>
      </c>
      <c r="I4333">
        <v>5</v>
      </c>
      <c r="J4333">
        <v>1</v>
      </c>
      <c r="K4333">
        <v>3</v>
      </c>
      <c r="L4333">
        <v>14</v>
      </c>
      <c r="M4333">
        <v>1</v>
      </c>
      <c r="N4333">
        <v>1</v>
      </c>
      <c r="O4333">
        <v>5</v>
      </c>
      <c r="P4333">
        <v>1</v>
      </c>
      <c r="Q4333">
        <v>9.0289999999999999</v>
      </c>
      <c r="R4333">
        <v>-1</v>
      </c>
      <c r="S4333">
        <v>1</v>
      </c>
      <c r="T4333">
        <v>187.4</v>
      </c>
      <c r="U4333">
        <v>127.5</v>
      </c>
      <c r="V4333">
        <v>36.305</v>
      </c>
      <c r="W4333">
        <v>0.96699999999999997</v>
      </c>
      <c r="X4333">
        <v>2</v>
      </c>
      <c r="Y4333">
        <v>1</v>
      </c>
      <c r="Z4333">
        <f>IF(AND(MIN(data!D4333:'data'!K4333, data!M4333:'data'!Y4333)&gt;=0, IF(data!L4333&lt;0, FALSE, data!L4333&lt;=95),COUNTA(data!D4333:'data'!Y4333)=22), 1, 0)</f>
        <v>0</v>
      </c>
      <c r="AA4333">
        <f>IF(data!D4333=3, IF(COUNTIFS(data!A:A, data!A4333, data!G:G, "&lt;&gt;2")=0, 1, 0), 0)</f>
        <v>0</v>
      </c>
      <c r="AB4333">
        <f>IF(AND(data!G4333=2, COUNTIFS(data!A:A, data!A4333, data!G:G, 2) = data!D4333), 1, 0)</f>
        <v>0</v>
      </c>
      <c r="AC4333" t="str">
        <f>IF(AB4333=1, data!D4333, "0")</f>
        <v>0</v>
      </c>
    </row>
    <row r="4334" spans="1:29" x14ac:dyDescent="0.25">
      <c r="A4334" s="1">
        <v>441371</v>
      </c>
      <c r="B4334">
        <v>2</v>
      </c>
      <c r="C4334" s="1" t="s">
        <v>4355</v>
      </c>
      <c r="D4334">
        <v>3</v>
      </c>
      <c r="E4334">
        <v>9</v>
      </c>
      <c r="F4334">
        <v>21</v>
      </c>
      <c r="G4334">
        <v>2</v>
      </c>
      <c r="H4334">
        <v>8</v>
      </c>
      <c r="I4334">
        <v>-1</v>
      </c>
      <c r="J4334">
        <v>1</v>
      </c>
      <c r="K4334">
        <v>-1</v>
      </c>
      <c r="L4334">
        <v>14</v>
      </c>
      <c r="M4334">
        <v>1</v>
      </c>
      <c r="N4334">
        <v>-1</v>
      </c>
      <c r="O4334">
        <v>-1</v>
      </c>
      <c r="P4334">
        <v>-1</v>
      </c>
      <c r="Q4334">
        <v>-1</v>
      </c>
      <c r="R4334">
        <v>-1</v>
      </c>
      <c r="S4334">
        <v>-2</v>
      </c>
      <c r="T4334">
        <v>137.6</v>
      </c>
      <c r="U4334">
        <v>38.1</v>
      </c>
      <c r="V4334">
        <v>20.123000000000001</v>
      </c>
      <c r="W4334">
        <v>-1</v>
      </c>
      <c r="X4334">
        <v>1</v>
      </c>
      <c r="Y4334">
        <v>3</v>
      </c>
      <c r="Z4334">
        <f>IF(AND(MIN(data!D4334:'data'!K4334, data!M4334:'data'!Y4334)&gt;=0, IF(data!L4334&lt;0, FALSE, data!L4334&lt;=95),COUNTA(data!D4334:'data'!Y4334)=22), 1, 0)</f>
        <v>0</v>
      </c>
      <c r="AA4334">
        <f>IF(data!D4334=3, IF(COUNTIFS(data!A:A, data!A4334, data!G:G, "&lt;&gt;2")=0, 1, 0), 0)</f>
        <v>0</v>
      </c>
      <c r="AB4334">
        <f>IF(AND(data!G4334=2, COUNTIFS(data!A:A, data!A4334, data!G:G, 2) = data!D4334), 1, 0)</f>
        <v>0</v>
      </c>
      <c r="AC4334" t="str">
        <f>IF(AB4334=1, data!D4334, "0")</f>
        <v>0</v>
      </c>
    </row>
    <row r="4335" spans="1:29" x14ac:dyDescent="0.25">
      <c r="A4335" s="1">
        <v>441371</v>
      </c>
      <c r="B4335">
        <v>3</v>
      </c>
      <c r="C4335" s="1" t="s">
        <v>4356</v>
      </c>
      <c r="D4335">
        <v>3</v>
      </c>
      <c r="E4335">
        <v>9</v>
      </c>
      <c r="F4335">
        <v>21</v>
      </c>
      <c r="G4335">
        <v>2</v>
      </c>
      <c r="H4335">
        <v>6</v>
      </c>
      <c r="I4335">
        <v>-1</v>
      </c>
      <c r="J4335">
        <v>1</v>
      </c>
      <c r="K4335">
        <v>-1</v>
      </c>
      <c r="L4335">
        <v>14</v>
      </c>
      <c r="M4335">
        <v>1</v>
      </c>
      <c r="N4335">
        <v>-1</v>
      </c>
      <c r="O4335">
        <v>-1</v>
      </c>
      <c r="P4335">
        <v>-1</v>
      </c>
      <c r="Q4335">
        <v>-1</v>
      </c>
      <c r="R4335">
        <v>-1</v>
      </c>
      <c r="S4335">
        <v>-2</v>
      </c>
      <c r="T4335">
        <v>121.5</v>
      </c>
      <c r="U4335">
        <v>28.2</v>
      </c>
      <c r="V4335">
        <v>19.103000000000002</v>
      </c>
      <c r="W4335">
        <v>-1</v>
      </c>
      <c r="X4335">
        <v>-2</v>
      </c>
      <c r="Y4335">
        <v>-2</v>
      </c>
      <c r="Z4335">
        <f>IF(AND(MIN(data!D4335:'data'!K4335, data!M4335:'data'!Y4335)&gt;=0, IF(data!L4335&lt;0, FALSE, data!L4335&lt;=95),COUNTA(data!D4335:'data'!Y4335)=22), 1, 0)</f>
        <v>0</v>
      </c>
      <c r="AA4335">
        <f>IF(data!D4335=3, IF(COUNTIFS(data!A:A, data!A4335, data!G:G, "&lt;&gt;2")=0, 1, 0), 0)</f>
        <v>0</v>
      </c>
      <c r="AB4335">
        <f>IF(AND(data!G4335=2, COUNTIFS(data!A:A, data!A4335, data!G:G, 2) = data!D4335), 1, 0)</f>
        <v>0</v>
      </c>
      <c r="AC4335" t="str">
        <f>IF(AB4335=1, data!D4335, "0")</f>
        <v>0</v>
      </c>
    </row>
    <row r="4336" spans="1:29" x14ac:dyDescent="0.25">
      <c r="A4336" s="1">
        <v>442051</v>
      </c>
      <c r="B4336">
        <v>1</v>
      </c>
      <c r="C4336" s="1" t="s">
        <v>4357</v>
      </c>
      <c r="D4336">
        <v>1</v>
      </c>
      <c r="E4336">
        <v>4</v>
      </c>
      <c r="F4336">
        <v>24</v>
      </c>
      <c r="G4336">
        <v>1</v>
      </c>
      <c r="H4336">
        <v>90</v>
      </c>
      <c r="I4336">
        <v>2</v>
      </c>
      <c r="J4336">
        <v>1</v>
      </c>
      <c r="K4336">
        <v>7</v>
      </c>
      <c r="L4336">
        <v>9</v>
      </c>
      <c r="M4336">
        <v>3</v>
      </c>
      <c r="N4336">
        <v>1</v>
      </c>
      <c r="O4336">
        <v>5</v>
      </c>
      <c r="P4336">
        <v>1</v>
      </c>
      <c r="Q4336">
        <v>28</v>
      </c>
      <c r="R4336">
        <v>-1</v>
      </c>
      <c r="S4336">
        <v>1</v>
      </c>
      <c r="T4336">
        <v>177.2</v>
      </c>
      <c r="U4336">
        <v>75.2</v>
      </c>
      <c r="V4336">
        <v>23.949000000000002</v>
      </c>
      <c r="W4336">
        <v>0.86199999999999999</v>
      </c>
      <c r="X4336">
        <v>1</v>
      </c>
      <c r="Y4336">
        <v>3</v>
      </c>
      <c r="Z4336">
        <f>IF(AND(MIN(data!D4336:'data'!K4336, data!M4336:'data'!Y4336)&gt;=0, IF(data!L4336&lt;0, FALSE, data!L4336&lt;=95),COUNTA(data!D4336:'data'!Y4336)=22), 1, 0)</f>
        <v>0</v>
      </c>
      <c r="AA4336">
        <f>IF(data!D4336=3, IF(COUNTIFS(data!A:A, data!A4336, data!G:G, "&lt;&gt;2")=0, 1, 0), 0)</f>
        <v>0</v>
      </c>
      <c r="AB4336">
        <f>IF(AND(data!G4336=2, COUNTIFS(data!A:A, data!A4336, data!G:G, 2) = data!D4336), 1, 0)</f>
        <v>0</v>
      </c>
      <c r="AC4336" t="str">
        <f>IF(AB4336=1, data!D4336, "0")</f>
        <v>0</v>
      </c>
    </row>
    <row r="4337" spans="1:29" x14ac:dyDescent="0.25">
      <c r="A4337" s="1">
        <v>442151</v>
      </c>
      <c r="B4337">
        <v>1</v>
      </c>
      <c r="C4337" s="1" t="s">
        <v>4358</v>
      </c>
      <c r="D4337">
        <v>1</v>
      </c>
      <c r="E4337">
        <v>4</v>
      </c>
      <c r="F4337">
        <v>24</v>
      </c>
      <c r="G4337">
        <v>2</v>
      </c>
      <c r="H4337">
        <v>44</v>
      </c>
      <c r="I4337">
        <v>4</v>
      </c>
      <c r="J4337">
        <v>1</v>
      </c>
      <c r="K4337">
        <v>5</v>
      </c>
      <c r="L4337">
        <v>4</v>
      </c>
      <c r="M4337">
        <v>3</v>
      </c>
      <c r="N4337">
        <v>4</v>
      </c>
      <c r="O4337">
        <v>3</v>
      </c>
      <c r="P4337">
        <v>1</v>
      </c>
      <c r="Q4337">
        <v>12</v>
      </c>
      <c r="R4337">
        <v>-1</v>
      </c>
      <c r="S4337">
        <v>7</v>
      </c>
      <c r="T4337">
        <v>173.8</v>
      </c>
      <c r="U4337">
        <v>61.8</v>
      </c>
      <c r="V4337">
        <v>20.459</v>
      </c>
      <c r="W4337">
        <v>0.755</v>
      </c>
      <c r="X4337">
        <v>3</v>
      </c>
      <c r="Y4337">
        <v>3</v>
      </c>
      <c r="Z4337">
        <f>IF(AND(MIN(data!D4337:'data'!K4337, data!M4337:'data'!Y4337)&gt;=0, IF(data!L4337&lt;0, FALSE, data!L4337&lt;=95),COUNTA(data!D4337:'data'!Y4337)=22), 1, 0)</f>
        <v>0</v>
      </c>
      <c r="AA4337">
        <f>IF(data!D4337=3, IF(COUNTIFS(data!A:A, data!A4337, data!G:G, "&lt;&gt;2")=0, 1, 0), 0)</f>
        <v>0</v>
      </c>
      <c r="AB4337">
        <f>IF(AND(data!G4337=2, COUNTIFS(data!A:A, data!A4337, data!G:G, 2) = data!D4337), 1, 0)</f>
        <v>1</v>
      </c>
      <c r="AC4337">
        <f>IF(AB4337=1, data!D4337, "0")</f>
        <v>1</v>
      </c>
    </row>
    <row r="4338" spans="1:29" x14ac:dyDescent="0.25">
      <c r="A4338" s="1">
        <v>442201</v>
      </c>
      <c r="B4338">
        <v>1</v>
      </c>
      <c r="C4338" s="1" t="s">
        <v>4359</v>
      </c>
      <c r="D4338">
        <v>1</v>
      </c>
      <c r="E4338">
        <v>4</v>
      </c>
      <c r="F4338">
        <v>24</v>
      </c>
      <c r="G4338">
        <v>1</v>
      </c>
      <c r="H4338">
        <v>86</v>
      </c>
      <c r="I4338">
        <v>5</v>
      </c>
      <c r="J4338">
        <v>1</v>
      </c>
      <c r="K4338">
        <v>7</v>
      </c>
      <c r="L4338">
        <v>6</v>
      </c>
      <c r="M4338">
        <v>3</v>
      </c>
      <c r="N4338">
        <v>3</v>
      </c>
      <c r="O4338">
        <v>5</v>
      </c>
      <c r="P4338">
        <v>2</v>
      </c>
      <c r="Q4338">
        <v>0</v>
      </c>
      <c r="R4338">
        <v>-1</v>
      </c>
      <c r="S4338">
        <v>2</v>
      </c>
      <c r="T4338">
        <v>158.4</v>
      </c>
      <c r="U4338">
        <v>65.8</v>
      </c>
      <c r="V4338">
        <v>26.225000000000001</v>
      </c>
      <c r="W4338">
        <v>0.88200000000000001</v>
      </c>
      <c r="X4338">
        <v>1</v>
      </c>
      <c r="Y4338">
        <v>3</v>
      </c>
      <c r="Z4338">
        <f>IF(AND(MIN(data!D4338:'data'!K4338, data!M4338:'data'!Y4338)&gt;=0, IF(data!L4338&lt;0, FALSE, data!L4338&lt;=95),COUNTA(data!D4338:'data'!Y4338)=22), 1, 0)</f>
        <v>0</v>
      </c>
      <c r="AA4338">
        <f>IF(data!D4338=3, IF(COUNTIFS(data!A:A, data!A4338, data!G:G, "&lt;&gt;2")=0, 1, 0), 0)</f>
        <v>0</v>
      </c>
      <c r="AB4338">
        <f>IF(AND(data!G4338=2, COUNTIFS(data!A:A, data!A4338, data!G:G, 2) = data!D4338), 1, 0)</f>
        <v>0</v>
      </c>
      <c r="AC4338" t="str">
        <f>IF(AB4338=1, data!D4338, "0")</f>
        <v>0</v>
      </c>
    </row>
    <row r="4339" spans="1:29" x14ac:dyDescent="0.25">
      <c r="A4339" s="1">
        <v>442251</v>
      </c>
      <c r="B4339">
        <v>1</v>
      </c>
      <c r="C4339" s="1" t="s">
        <v>4360</v>
      </c>
      <c r="D4339">
        <v>3</v>
      </c>
      <c r="E4339">
        <v>4</v>
      </c>
      <c r="F4339">
        <v>24</v>
      </c>
      <c r="G4339">
        <v>1</v>
      </c>
      <c r="H4339">
        <v>50</v>
      </c>
      <c r="I4339">
        <v>2</v>
      </c>
      <c r="J4339">
        <v>1</v>
      </c>
      <c r="K4339">
        <v>1</v>
      </c>
      <c r="L4339">
        <v>8</v>
      </c>
      <c r="M4339">
        <v>3</v>
      </c>
      <c r="N4339">
        <v>3</v>
      </c>
      <c r="O4339">
        <v>5</v>
      </c>
      <c r="P4339">
        <v>1</v>
      </c>
      <c r="Q4339">
        <v>51.552999999999997</v>
      </c>
      <c r="R4339">
        <v>-1</v>
      </c>
      <c r="S4339">
        <v>0</v>
      </c>
      <c r="T4339">
        <v>188.9</v>
      </c>
      <c r="U4339">
        <v>143</v>
      </c>
      <c r="V4339">
        <v>40.075000000000003</v>
      </c>
      <c r="W4339">
        <v>1.028</v>
      </c>
      <c r="X4339">
        <v>2</v>
      </c>
      <c r="Y4339">
        <v>1</v>
      </c>
      <c r="Z4339">
        <f>IF(AND(MIN(data!D4339:'data'!K4339, data!M4339:'data'!Y4339)&gt;=0, IF(data!L4339&lt;0, FALSE, data!L4339&lt;=95),COUNTA(data!D4339:'data'!Y4339)=22), 1, 0)</f>
        <v>0</v>
      </c>
      <c r="AA4339">
        <f>IF(data!D4339=3, IF(COUNTIFS(data!A:A, data!A4339, data!G:G, "&lt;&gt;2")=0, 1, 0), 0)</f>
        <v>0</v>
      </c>
      <c r="AB4339">
        <f>IF(AND(data!G4339=2, COUNTIFS(data!A:A, data!A4339, data!G:G, 2) = data!D4339), 1, 0)</f>
        <v>0</v>
      </c>
      <c r="AC4339" t="str">
        <f>IF(AB4339=1, data!D4339, "0")</f>
        <v>0</v>
      </c>
    </row>
    <row r="4340" spans="1:29" x14ac:dyDescent="0.25">
      <c r="A4340" s="1">
        <v>442251</v>
      </c>
      <c r="B4340">
        <v>2</v>
      </c>
      <c r="C4340" s="1" t="s">
        <v>4361</v>
      </c>
      <c r="D4340">
        <v>3</v>
      </c>
      <c r="E4340">
        <v>4</v>
      </c>
      <c r="F4340">
        <v>24</v>
      </c>
      <c r="G4340">
        <v>2</v>
      </c>
      <c r="H4340">
        <v>33</v>
      </c>
      <c r="I4340">
        <v>2</v>
      </c>
      <c r="J4340">
        <v>7</v>
      </c>
      <c r="K4340">
        <v>2</v>
      </c>
      <c r="L4340">
        <v>8</v>
      </c>
      <c r="M4340">
        <v>3</v>
      </c>
      <c r="N4340">
        <v>1</v>
      </c>
      <c r="O4340">
        <v>5</v>
      </c>
      <c r="P4340">
        <v>1</v>
      </c>
      <c r="Q4340">
        <v>4.7300000000000004</v>
      </c>
      <c r="R4340">
        <v>-1</v>
      </c>
      <c r="S4340">
        <v>0</v>
      </c>
      <c r="T4340">
        <v>144.80000000000001</v>
      </c>
      <c r="U4340">
        <v>63.3</v>
      </c>
      <c r="V4340">
        <v>30.19</v>
      </c>
      <c r="W4340">
        <v>0.86399999999999999</v>
      </c>
      <c r="X4340">
        <v>-8</v>
      </c>
      <c r="Y4340">
        <v>1</v>
      </c>
      <c r="Z4340">
        <f>IF(AND(MIN(data!D4340:'data'!K4340, data!M4340:'data'!Y4340)&gt;=0, IF(data!L4340&lt;0, FALSE, data!L4340&lt;=95),COUNTA(data!D4340:'data'!Y4340)=22), 1, 0)</f>
        <v>0</v>
      </c>
      <c r="AA4340">
        <f>IF(data!D4340=3, IF(COUNTIFS(data!A:A, data!A4340, data!G:G, "&lt;&gt;2")=0, 1, 0), 0)</f>
        <v>0</v>
      </c>
      <c r="AB4340">
        <f>IF(AND(data!G4340=2, COUNTIFS(data!A:A, data!A4340, data!G:G, 2) = data!D4340), 1, 0)</f>
        <v>0</v>
      </c>
      <c r="AC4340" t="str">
        <f>IF(AB4340=1, data!D4340, "0")</f>
        <v>0</v>
      </c>
    </row>
    <row r="4341" spans="1:29" x14ac:dyDescent="0.25">
      <c r="A4341" s="1">
        <v>442251</v>
      </c>
      <c r="B4341">
        <v>3</v>
      </c>
      <c r="C4341" s="1" t="s">
        <v>4362</v>
      </c>
      <c r="D4341">
        <v>3</v>
      </c>
      <c r="E4341">
        <v>4</v>
      </c>
      <c r="F4341">
        <v>24</v>
      </c>
      <c r="G4341">
        <v>1</v>
      </c>
      <c r="H4341">
        <v>4</v>
      </c>
      <c r="I4341">
        <v>-1</v>
      </c>
      <c r="J4341">
        <v>2</v>
      </c>
      <c r="K4341">
        <v>-1</v>
      </c>
      <c r="L4341">
        <v>8</v>
      </c>
      <c r="M4341">
        <v>2</v>
      </c>
      <c r="N4341">
        <v>-1</v>
      </c>
      <c r="O4341">
        <v>-1</v>
      </c>
      <c r="P4341">
        <v>-1</v>
      </c>
      <c r="Q4341">
        <v>-1</v>
      </c>
      <c r="R4341">
        <v>-1</v>
      </c>
      <c r="S4341">
        <v>-2</v>
      </c>
      <c r="T4341">
        <v>105.1</v>
      </c>
      <c r="U4341">
        <v>17.7</v>
      </c>
      <c r="V4341">
        <v>16.024000000000001</v>
      </c>
      <c r="W4341">
        <v>-1</v>
      </c>
      <c r="X4341">
        <v>-2</v>
      </c>
      <c r="Y4341">
        <v>-2</v>
      </c>
      <c r="Z4341">
        <f>IF(AND(MIN(data!D4341:'data'!K4341, data!M4341:'data'!Y4341)&gt;=0, IF(data!L4341&lt;0, FALSE, data!L4341&lt;=95),COUNTA(data!D4341:'data'!Y4341)=22), 1, 0)</f>
        <v>0</v>
      </c>
      <c r="AA4341">
        <f>IF(data!D4341=3, IF(COUNTIFS(data!A:A, data!A4341, data!G:G, "&lt;&gt;2")=0, 1, 0), 0)</f>
        <v>0</v>
      </c>
      <c r="AB4341">
        <f>IF(AND(data!G4341=2, COUNTIFS(data!A:A, data!A4341, data!G:G, 2) = data!D4341), 1, 0)</f>
        <v>0</v>
      </c>
      <c r="AC4341" t="str">
        <f>IF(AB4341=1, data!D4341, "0")</f>
        <v>0</v>
      </c>
    </row>
    <row r="4342" spans="1:29" x14ac:dyDescent="0.25">
      <c r="A4342" s="1">
        <v>442271</v>
      </c>
      <c r="B4342">
        <v>1</v>
      </c>
      <c r="C4342" s="1" t="s">
        <v>4363</v>
      </c>
      <c r="D4342">
        <v>1</v>
      </c>
      <c r="E4342">
        <v>4</v>
      </c>
      <c r="F4342">
        <v>24</v>
      </c>
      <c r="G4342">
        <v>1</v>
      </c>
      <c r="H4342">
        <v>59</v>
      </c>
      <c r="I4342">
        <v>4</v>
      </c>
      <c r="J4342">
        <v>1</v>
      </c>
      <c r="K4342">
        <v>7</v>
      </c>
      <c r="L4342">
        <v>5</v>
      </c>
      <c r="M4342">
        <v>3</v>
      </c>
      <c r="N4342">
        <v>1</v>
      </c>
      <c r="O4342">
        <v>5</v>
      </c>
      <c r="P4342">
        <v>2</v>
      </c>
      <c r="Q4342">
        <v>0</v>
      </c>
      <c r="R4342">
        <v>-1</v>
      </c>
      <c r="S4342">
        <v>0</v>
      </c>
      <c r="T4342">
        <v>157.80000000000001</v>
      </c>
      <c r="U4342">
        <v>58.4</v>
      </c>
      <c r="V4342">
        <v>23.452999999999999</v>
      </c>
      <c r="W4342">
        <v>0.79700000000000004</v>
      </c>
      <c r="X4342">
        <v>1</v>
      </c>
      <c r="Y4342">
        <v>3</v>
      </c>
      <c r="Z4342">
        <f>IF(AND(MIN(data!D4342:'data'!K4342, data!M4342:'data'!Y4342)&gt;=0, IF(data!L4342&lt;0, FALSE, data!L4342&lt;=95),COUNTA(data!D4342:'data'!Y4342)=22), 1, 0)</f>
        <v>0</v>
      </c>
      <c r="AA4342">
        <f>IF(data!D4342=3, IF(COUNTIFS(data!A:A, data!A4342, data!G:G, "&lt;&gt;2")=0, 1, 0), 0)</f>
        <v>0</v>
      </c>
      <c r="AB4342">
        <f>IF(AND(data!G4342=2, COUNTIFS(data!A:A, data!A4342, data!G:G, 2) = data!D4342), 1, 0)</f>
        <v>0</v>
      </c>
      <c r="AC4342" t="str">
        <f>IF(AB4342=1, data!D4342, "0")</f>
        <v>0</v>
      </c>
    </row>
    <row r="4343" spans="1:29" x14ac:dyDescent="0.25">
      <c r="A4343" s="1">
        <v>442341</v>
      </c>
      <c r="B4343">
        <v>1</v>
      </c>
      <c r="C4343" s="1" t="s">
        <v>4364</v>
      </c>
      <c r="D4343">
        <v>1</v>
      </c>
      <c r="E4343">
        <v>4</v>
      </c>
      <c r="F4343">
        <v>24</v>
      </c>
      <c r="G4343">
        <v>1</v>
      </c>
      <c r="H4343">
        <v>71</v>
      </c>
      <c r="I4343">
        <v>5</v>
      </c>
      <c r="J4343">
        <v>1</v>
      </c>
      <c r="K4343">
        <v>7</v>
      </c>
      <c r="L4343">
        <v>7</v>
      </c>
      <c r="M4343">
        <v>3</v>
      </c>
      <c r="N4343">
        <v>1</v>
      </c>
      <c r="O4343">
        <v>5</v>
      </c>
      <c r="P4343">
        <v>2</v>
      </c>
      <c r="Q4343">
        <v>0</v>
      </c>
      <c r="R4343">
        <v>-1</v>
      </c>
      <c r="S4343">
        <v>0</v>
      </c>
      <c r="T4343">
        <v>-1</v>
      </c>
      <c r="U4343">
        <v>81.599999999999994</v>
      </c>
      <c r="V4343">
        <v>-1</v>
      </c>
      <c r="W4343">
        <v>0.91200000000000003</v>
      </c>
      <c r="X4343">
        <v>-8</v>
      </c>
      <c r="Y4343">
        <v>1</v>
      </c>
      <c r="Z4343">
        <f>IF(AND(MIN(data!D4343:'data'!K4343, data!M4343:'data'!Y4343)&gt;=0, IF(data!L4343&lt;0, FALSE, data!L4343&lt;=95),COUNTA(data!D4343:'data'!Y4343)=22), 1, 0)</f>
        <v>0</v>
      </c>
      <c r="AA4343">
        <f>IF(data!D4343=3, IF(COUNTIFS(data!A:A, data!A4343, data!G:G, "&lt;&gt;2")=0, 1, 0), 0)</f>
        <v>0</v>
      </c>
      <c r="AB4343">
        <f>IF(AND(data!G4343=2, COUNTIFS(data!A:A, data!A4343, data!G:G, 2) = data!D4343), 1, 0)</f>
        <v>0</v>
      </c>
      <c r="AC4343" t="str">
        <f>IF(AB4343=1, data!D4343, "0")</f>
        <v>0</v>
      </c>
    </row>
    <row r="4344" spans="1:29" x14ac:dyDescent="0.25">
      <c r="A4344" s="1">
        <v>442371</v>
      </c>
      <c r="B4344">
        <v>1</v>
      </c>
      <c r="C4344" s="1" t="s">
        <v>4365</v>
      </c>
      <c r="D4344">
        <v>3</v>
      </c>
      <c r="E4344">
        <v>4</v>
      </c>
      <c r="F4344">
        <v>24</v>
      </c>
      <c r="G4344">
        <v>2</v>
      </c>
      <c r="H4344">
        <v>42</v>
      </c>
      <c r="I4344">
        <v>2</v>
      </c>
      <c r="J4344">
        <v>1</v>
      </c>
      <c r="K4344">
        <v>6</v>
      </c>
      <c r="L4344">
        <v>13</v>
      </c>
      <c r="M4344">
        <v>2</v>
      </c>
      <c r="N4344">
        <v>1</v>
      </c>
      <c r="O4344">
        <v>5</v>
      </c>
      <c r="P4344">
        <v>2</v>
      </c>
      <c r="Q4344">
        <v>0</v>
      </c>
      <c r="R4344">
        <v>-1</v>
      </c>
      <c r="S4344">
        <v>0</v>
      </c>
      <c r="T4344">
        <v>160.9</v>
      </c>
      <c r="U4344">
        <v>54.6</v>
      </c>
      <c r="V4344">
        <v>21.09</v>
      </c>
      <c r="W4344">
        <v>-1</v>
      </c>
      <c r="X4344">
        <v>1</v>
      </c>
      <c r="Y4344">
        <v>3</v>
      </c>
      <c r="Z4344">
        <f>IF(AND(MIN(data!D4344:'data'!K4344, data!M4344:'data'!Y4344)&gt;=0, IF(data!L4344&lt;0, FALSE, data!L4344&lt;=95),COUNTA(data!D4344:'data'!Y4344)=22), 1, 0)</f>
        <v>0</v>
      </c>
      <c r="AA4344">
        <f>IF(data!D4344=3, IF(COUNTIFS(data!A:A, data!A4344, data!G:G, "&lt;&gt;2")=0, 1, 0), 0)</f>
        <v>0</v>
      </c>
      <c r="AB4344">
        <f>IF(AND(data!G4344=2, COUNTIFS(data!A:A, data!A4344, data!G:G, 2) = data!D4344), 1, 0)</f>
        <v>0</v>
      </c>
      <c r="AC4344" t="str">
        <f>IF(AB4344=1, data!D4344, "0")</f>
        <v>0</v>
      </c>
    </row>
    <row r="4345" spans="1:29" x14ac:dyDescent="0.25">
      <c r="A4345" s="1">
        <v>442371</v>
      </c>
      <c r="B4345">
        <v>2</v>
      </c>
      <c r="C4345" s="1" t="s">
        <v>4366</v>
      </c>
      <c r="D4345">
        <v>3</v>
      </c>
      <c r="E4345">
        <v>4</v>
      </c>
      <c r="F4345">
        <v>24</v>
      </c>
      <c r="G4345">
        <v>1</v>
      </c>
      <c r="H4345">
        <v>16</v>
      </c>
      <c r="I4345">
        <v>1</v>
      </c>
      <c r="J4345">
        <v>1</v>
      </c>
      <c r="K4345">
        <v>7</v>
      </c>
      <c r="L4345">
        <v>13</v>
      </c>
      <c r="M4345">
        <v>1</v>
      </c>
      <c r="N4345">
        <v>1</v>
      </c>
      <c r="O4345">
        <v>5</v>
      </c>
      <c r="P4345">
        <v>2</v>
      </c>
      <c r="Q4345">
        <v>7.875</v>
      </c>
      <c r="R4345">
        <v>4</v>
      </c>
      <c r="S4345">
        <v>0</v>
      </c>
      <c r="T4345">
        <v>184.2</v>
      </c>
      <c r="U4345">
        <v>59.6</v>
      </c>
      <c r="V4345">
        <v>17.565999999999999</v>
      </c>
      <c r="W4345">
        <v>-1</v>
      </c>
      <c r="X4345">
        <v>1</v>
      </c>
      <c r="Y4345">
        <v>2</v>
      </c>
      <c r="Z4345">
        <f>IF(AND(MIN(data!D4345:'data'!K4345, data!M4345:'data'!Y4345)&gt;=0, IF(data!L4345&lt;0, FALSE, data!L4345&lt;=95),COUNTA(data!D4345:'data'!Y4345)=22), 1, 0)</f>
        <v>0</v>
      </c>
      <c r="AA4345">
        <f>IF(data!D4345=3, IF(COUNTIFS(data!A:A, data!A4345, data!G:G, "&lt;&gt;2")=0, 1, 0), 0)</f>
        <v>0</v>
      </c>
      <c r="AB4345">
        <f>IF(AND(data!G4345=2, COUNTIFS(data!A:A, data!A4345, data!G:G, 2) = data!D4345), 1, 0)</f>
        <v>0</v>
      </c>
      <c r="AC4345" t="str">
        <f>IF(AB4345=1, data!D4345, "0")</f>
        <v>0</v>
      </c>
    </row>
    <row r="4346" spans="1:29" x14ac:dyDescent="0.25">
      <c r="A4346" s="1">
        <v>442371</v>
      </c>
      <c r="B4346">
        <v>3</v>
      </c>
      <c r="C4346" s="1" t="s">
        <v>4367</v>
      </c>
      <c r="D4346">
        <v>3</v>
      </c>
      <c r="E4346">
        <v>4</v>
      </c>
      <c r="F4346">
        <v>24</v>
      </c>
      <c r="G4346">
        <v>2</v>
      </c>
      <c r="H4346">
        <v>10</v>
      </c>
      <c r="I4346">
        <v>-1</v>
      </c>
      <c r="J4346">
        <v>1</v>
      </c>
      <c r="K4346">
        <v>-1</v>
      </c>
      <c r="L4346">
        <v>13</v>
      </c>
      <c r="M4346">
        <v>2</v>
      </c>
      <c r="N4346">
        <v>-1</v>
      </c>
      <c r="O4346">
        <v>-1</v>
      </c>
      <c r="P4346">
        <v>-1</v>
      </c>
      <c r="Q4346">
        <v>-1</v>
      </c>
      <c r="R4346">
        <v>-1</v>
      </c>
      <c r="S4346">
        <v>-2</v>
      </c>
      <c r="T4346">
        <v>147.69999999999999</v>
      </c>
      <c r="U4346">
        <v>31.2</v>
      </c>
      <c r="V4346">
        <v>14.302</v>
      </c>
      <c r="W4346">
        <v>-1</v>
      </c>
      <c r="X4346">
        <v>1</v>
      </c>
      <c r="Y4346">
        <v>3</v>
      </c>
      <c r="Z4346">
        <f>IF(AND(MIN(data!D4346:'data'!K4346, data!M4346:'data'!Y4346)&gt;=0, IF(data!L4346&lt;0, FALSE, data!L4346&lt;=95),COUNTA(data!D4346:'data'!Y4346)=22), 1, 0)</f>
        <v>0</v>
      </c>
      <c r="AA4346">
        <f>IF(data!D4346=3, IF(COUNTIFS(data!A:A, data!A4346, data!G:G, "&lt;&gt;2")=0, 1, 0), 0)</f>
        <v>0</v>
      </c>
      <c r="AB4346">
        <f>IF(AND(data!G4346=2, COUNTIFS(data!A:A, data!A4346, data!G:G, 2) = data!D4346), 1, 0)</f>
        <v>0</v>
      </c>
      <c r="AC4346" t="str">
        <f>IF(AB4346=1, data!D4346, "0")</f>
        <v>0</v>
      </c>
    </row>
    <row r="4347" spans="1:29" x14ac:dyDescent="0.25">
      <c r="A4347" s="1">
        <v>443051</v>
      </c>
      <c r="B4347">
        <v>1</v>
      </c>
      <c r="C4347" s="1" t="s">
        <v>4368</v>
      </c>
      <c r="D4347">
        <v>4</v>
      </c>
      <c r="E4347">
        <v>8</v>
      </c>
      <c r="F4347">
        <v>19</v>
      </c>
      <c r="G4347">
        <v>1</v>
      </c>
      <c r="H4347">
        <v>54</v>
      </c>
      <c r="I4347">
        <v>2</v>
      </c>
      <c r="J4347">
        <v>1</v>
      </c>
      <c r="K4347">
        <v>5</v>
      </c>
      <c r="L4347">
        <v>11</v>
      </c>
      <c r="M4347">
        <v>3</v>
      </c>
      <c r="N4347">
        <v>4</v>
      </c>
      <c r="O4347">
        <v>3</v>
      </c>
      <c r="P4347">
        <v>1</v>
      </c>
      <c r="Q4347">
        <v>1.5580000000000001</v>
      </c>
      <c r="R4347">
        <v>-1</v>
      </c>
      <c r="S4347">
        <v>0</v>
      </c>
      <c r="T4347">
        <v>176.9</v>
      </c>
      <c r="U4347">
        <v>82.3</v>
      </c>
      <c r="V4347">
        <v>26.298999999999999</v>
      </c>
      <c r="W4347">
        <v>0.92300000000000004</v>
      </c>
      <c r="X4347">
        <v>2</v>
      </c>
      <c r="Y4347">
        <v>3</v>
      </c>
      <c r="Z4347">
        <f>IF(AND(MIN(data!D4347:'data'!K4347, data!M4347:'data'!Y4347)&gt;=0, IF(data!L4347&lt;0, FALSE, data!L4347&lt;=95),COUNTA(data!D4347:'data'!Y4347)=22), 1, 0)</f>
        <v>0</v>
      </c>
      <c r="AA4347">
        <f>IF(data!D4347=3, IF(COUNTIFS(data!A:A, data!A4347, data!G:G, "&lt;&gt;2")=0, 1, 0), 0)</f>
        <v>0</v>
      </c>
      <c r="AB4347">
        <f>IF(AND(data!G4347=2, COUNTIFS(data!A:A, data!A4347, data!G:G, 2) = data!D4347), 1, 0)</f>
        <v>0</v>
      </c>
      <c r="AC4347" t="str">
        <f>IF(AB4347=1, data!D4347, "0")</f>
        <v>0</v>
      </c>
    </row>
    <row r="4348" spans="1:29" x14ac:dyDescent="0.25">
      <c r="A4348" s="1">
        <v>443051</v>
      </c>
      <c r="B4348">
        <v>2</v>
      </c>
      <c r="C4348" s="1" t="s">
        <v>4369</v>
      </c>
      <c r="D4348">
        <v>4</v>
      </c>
      <c r="E4348">
        <v>8</v>
      </c>
      <c r="F4348">
        <v>19</v>
      </c>
      <c r="G4348">
        <v>2</v>
      </c>
      <c r="H4348">
        <v>56</v>
      </c>
      <c r="I4348">
        <v>2</v>
      </c>
      <c r="J4348">
        <v>1</v>
      </c>
      <c r="K4348">
        <v>4</v>
      </c>
      <c r="L4348">
        <v>11</v>
      </c>
      <c r="M4348">
        <v>3</v>
      </c>
      <c r="N4348">
        <v>3</v>
      </c>
      <c r="O4348">
        <v>5</v>
      </c>
      <c r="P4348">
        <v>1</v>
      </c>
      <c r="Q4348">
        <v>7.375</v>
      </c>
      <c r="R4348">
        <v>-1</v>
      </c>
      <c r="S4348">
        <v>0</v>
      </c>
      <c r="T4348">
        <v>156.6</v>
      </c>
      <c r="U4348">
        <v>43.3</v>
      </c>
      <c r="V4348">
        <v>17.655999999999999</v>
      </c>
      <c r="W4348">
        <v>0.78400000000000003</v>
      </c>
      <c r="X4348">
        <v>3</v>
      </c>
      <c r="Y4348">
        <v>2</v>
      </c>
      <c r="Z4348">
        <f>IF(AND(MIN(data!D4348:'data'!K4348, data!M4348:'data'!Y4348)&gt;=0, IF(data!L4348&lt;0, FALSE, data!L4348&lt;=95),COUNTA(data!D4348:'data'!Y4348)=22), 1, 0)</f>
        <v>0</v>
      </c>
      <c r="AA4348">
        <f>IF(data!D4348=3, IF(COUNTIFS(data!A:A, data!A4348, data!G:G, "&lt;&gt;2")=0, 1, 0), 0)</f>
        <v>0</v>
      </c>
      <c r="AB4348">
        <f>IF(AND(data!G4348=2, COUNTIFS(data!A:A, data!A4348, data!G:G, 2) = data!D4348), 1, 0)</f>
        <v>0</v>
      </c>
      <c r="AC4348" t="str">
        <f>IF(AB4348=1, data!D4348, "0")</f>
        <v>0</v>
      </c>
    </row>
    <row r="4349" spans="1:29" x14ac:dyDescent="0.25">
      <c r="A4349" s="1">
        <v>443051</v>
      </c>
      <c r="B4349">
        <v>3</v>
      </c>
      <c r="C4349" s="1" t="s">
        <v>4370</v>
      </c>
      <c r="D4349">
        <v>4</v>
      </c>
      <c r="E4349">
        <v>8</v>
      </c>
      <c r="F4349">
        <v>19</v>
      </c>
      <c r="G4349">
        <v>1</v>
      </c>
      <c r="H4349">
        <v>23</v>
      </c>
      <c r="I4349">
        <v>1</v>
      </c>
      <c r="J4349">
        <v>1</v>
      </c>
      <c r="K4349">
        <v>5</v>
      </c>
      <c r="L4349">
        <v>11</v>
      </c>
      <c r="M4349">
        <v>1</v>
      </c>
      <c r="N4349">
        <v>1</v>
      </c>
      <c r="O4349">
        <v>5</v>
      </c>
      <c r="P4349">
        <v>1</v>
      </c>
      <c r="Q4349">
        <v>3</v>
      </c>
      <c r="R4349">
        <v>0</v>
      </c>
      <c r="S4349">
        <v>1</v>
      </c>
      <c r="T4349">
        <v>159.5</v>
      </c>
      <c r="U4349">
        <v>50.2</v>
      </c>
      <c r="V4349">
        <v>19.733000000000001</v>
      </c>
      <c r="W4349">
        <v>0.78500000000000003</v>
      </c>
      <c r="X4349">
        <v>3</v>
      </c>
      <c r="Y4349">
        <v>3</v>
      </c>
      <c r="Z4349">
        <f>IF(AND(MIN(data!D4349:'data'!K4349, data!M4349:'data'!Y4349)&gt;=0, IF(data!L4349&lt;0, FALSE, data!L4349&lt;=95),COUNTA(data!D4349:'data'!Y4349)=22), 1, 0)</f>
        <v>1</v>
      </c>
      <c r="AA4349">
        <f>IF(data!D4349=3, IF(COUNTIFS(data!A:A, data!A4349, data!G:G, "&lt;&gt;2")=0, 1, 0), 0)</f>
        <v>0</v>
      </c>
      <c r="AB4349">
        <f>IF(AND(data!G4349=2, COUNTIFS(data!A:A, data!A4349, data!G:G, 2) = data!D4349), 1, 0)</f>
        <v>0</v>
      </c>
      <c r="AC4349" t="str">
        <f>IF(AB4349=1, data!D4349, "0")</f>
        <v>0</v>
      </c>
    </row>
    <row r="4350" spans="1:29" x14ac:dyDescent="0.25">
      <c r="A4350" s="1">
        <v>443051</v>
      </c>
      <c r="B4350">
        <v>4</v>
      </c>
      <c r="C4350" s="1" t="s">
        <v>4371</v>
      </c>
      <c r="D4350">
        <v>4</v>
      </c>
      <c r="E4350">
        <v>8</v>
      </c>
      <c r="F4350">
        <v>19</v>
      </c>
      <c r="G4350">
        <v>2</v>
      </c>
      <c r="H4350">
        <v>20</v>
      </c>
      <c r="I4350">
        <v>1</v>
      </c>
      <c r="J4350">
        <v>1</v>
      </c>
      <c r="K4350">
        <v>3</v>
      </c>
      <c r="L4350">
        <v>11</v>
      </c>
      <c r="M4350">
        <v>1</v>
      </c>
      <c r="N4350">
        <v>1</v>
      </c>
      <c r="O4350">
        <v>5</v>
      </c>
      <c r="P4350">
        <v>1</v>
      </c>
      <c r="Q4350">
        <v>0.34499999999999997</v>
      </c>
      <c r="R4350">
        <v>4</v>
      </c>
      <c r="S4350">
        <v>8</v>
      </c>
      <c r="T4350">
        <v>167.3</v>
      </c>
      <c r="U4350">
        <v>59.4</v>
      </c>
      <c r="V4350">
        <v>21.222000000000001</v>
      </c>
      <c r="W4350">
        <v>0.68899999999999995</v>
      </c>
      <c r="X4350">
        <v>1</v>
      </c>
      <c r="Y4350">
        <v>3</v>
      </c>
      <c r="Z4350">
        <f>IF(AND(MIN(data!D4350:'data'!K4350, data!M4350:'data'!Y4350)&gt;=0, IF(data!L4350&lt;0, FALSE, data!L4350&lt;=95),COUNTA(data!D4350:'data'!Y4350)=22), 1, 0)</f>
        <v>1</v>
      </c>
      <c r="AA4350">
        <f>IF(data!D4350=3, IF(COUNTIFS(data!A:A, data!A4350, data!G:G, "&lt;&gt;2")=0, 1, 0), 0)</f>
        <v>0</v>
      </c>
      <c r="AB4350">
        <f>IF(AND(data!G4350=2, COUNTIFS(data!A:A, data!A4350, data!G:G, 2) = data!D4350), 1, 0)</f>
        <v>0</v>
      </c>
      <c r="AC4350" t="str">
        <f>IF(AB4350=1, data!D4350, "0")</f>
        <v>0</v>
      </c>
    </row>
    <row r="4351" spans="1:29" x14ac:dyDescent="0.25">
      <c r="A4351" s="1">
        <v>443151</v>
      </c>
      <c r="B4351">
        <v>1</v>
      </c>
      <c r="C4351" s="1" t="s">
        <v>4372</v>
      </c>
      <c r="D4351">
        <v>4</v>
      </c>
      <c r="E4351">
        <v>8</v>
      </c>
      <c r="F4351">
        <v>19</v>
      </c>
      <c r="G4351">
        <v>2</v>
      </c>
      <c r="H4351">
        <v>40</v>
      </c>
      <c r="I4351">
        <v>2</v>
      </c>
      <c r="J4351">
        <v>1</v>
      </c>
      <c r="K4351">
        <v>1</v>
      </c>
      <c r="L4351">
        <v>22</v>
      </c>
      <c r="M4351">
        <v>1</v>
      </c>
      <c r="N4351">
        <v>1</v>
      </c>
      <c r="O4351">
        <v>5</v>
      </c>
      <c r="P4351">
        <v>1</v>
      </c>
      <c r="Q4351">
        <v>7.12</v>
      </c>
      <c r="R4351">
        <v>-1</v>
      </c>
      <c r="S4351">
        <v>0</v>
      </c>
      <c r="T4351">
        <v>174</v>
      </c>
      <c r="U4351">
        <v>70.400000000000006</v>
      </c>
      <c r="V4351">
        <v>23.253</v>
      </c>
      <c r="W4351">
        <v>0.749</v>
      </c>
      <c r="X4351">
        <v>1</v>
      </c>
      <c r="Y4351">
        <v>1</v>
      </c>
      <c r="Z4351">
        <f>IF(AND(MIN(data!D4351:'data'!K4351, data!M4351:'data'!Y4351)&gt;=0, IF(data!L4351&lt;0, FALSE, data!L4351&lt;=95),COUNTA(data!D4351:'data'!Y4351)=22), 1, 0)</f>
        <v>0</v>
      </c>
      <c r="AA4351">
        <f>IF(data!D4351=3, IF(COUNTIFS(data!A:A, data!A4351, data!G:G, "&lt;&gt;2")=0, 1, 0), 0)</f>
        <v>0</v>
      </c>
      <c r="AB4351">
        <f>IF(AND(data!G4351=2, COUNTIFS(data!A:A, data!A4351, data!G:G, 2) = data!D4351), 1, 0)</f>
        <v>0</v>
      </c>
      <c r="AC4351" t="str">
        <f>IF(AB4351=1, data!D4351, "0")</f>
        <v>0</v>
      </c>
    </row>
    <row r="4352" spans="1:29" x14ac:dyDescent="0.25">
      <c r="A4352" s="1">
        <v>443151</v>
      </c>
      <c r="B4352">
        <v>2</v>
      </c>
      <c r="C4352" s="1" t="s">
        <v>4373</v>
      </c>
      <c r="D4352">
        <v>4</v>
      </c>
      <c r="E4352">
        <v>8</v>
      </c>
      <c r="F4352">
        <v>19</v>
      </c>
      <c r="G4352">
        <v>1</v>
      </c>
      <c r="H4352">
        <v>48</v>
      </c>
      <c r="I4352">
        <v>2</v>
      </c>
      <c r="J4352">
        <v>1</v>
      </c>
      <c r="K4352">
        <v>1</v>
      </c>
      <c r="L4352">
        <v>22</v>
      </c>
      <c r="M4352">
        <v>1</v>
      </c>
      <c r="N4352">
        <v>3</v>
      </c>
      <c r="O4352">
        <v>5</v>
      </c>
      <c r="P4352">
        <v>1</v>
      </c>
      <c r="Q4352">
        <v>28.978000000000002</v>
      </c>
      <c r="R4352">
        <v>-1</v>
      </c>
      <c r="S4352">
        <v>0</v>
      </c>
      <c r="T4352">
        <v>185</v>
      </c>
      <c r="U4352">
        <v>96.7</v>
      </c>
      <c r="V4352">
        <v>28.254000000000001</v>
      </c>
      <c r="W4352">
        <v>0.97299999999999998</v>
      </c>
      <c r="X4352">
        <v>2</v>
      </c>
      <c r="Y4352">
        <v>1</v>
      </c>
      <c r="Z4352">
        <f>IF(AND(MIN(data!D4352:'data'!K4352, data!M4352:'data'!Y4352)&gt;=0, IF(data!L4352&lt;0, FALSE, data!L4352&lt;=95),COUNTA(data!D4352:'data'!Y4352)=22), 1, 0)</f>
        <v>0</v>
      </c>
      <c r="AA4352">
        <f>IF(data!D4352=3, IF(COUNTIFS(data!A:A, data!A4352, data!G:G, "&lt;&gt;2")=0, 1, 0), 0)</f>
        <v>0</v>
      </c>
      <c r="AB4352">
        <f>IF(AND(data!G4352=2, COUNTIFS(data!A:A, data!A4352, data!G:G, 2) = data!D4352), 1, 0)</f>
        <v>0</v>
      </c>
      <c r="AC4352" t="str">
        <f>IF(AB4352=1, data!D4352, "0")</f>
        <v>0</v>
      </c>
    </row>
    <row r="4353" spans="1:29" x14ac:dyDescent="0.25">
      <c r="A4353" s="1">
        <v>443151</v>
      </c>
      <c r="B4353">
        <v>3</v>
      </c>
      <c r="C4353" s="1" t="s">
        <v>4374</v>
      </c>
      <c r="D4353">
        <v>4</v>
      </c>
      <c r="E4353">
        <v>8</v>
      </c>
      <c r="F4353">
        <v>19</v>
      </c>
      <c r="G4353">
        <v>2</v>
      </c>
      <c r="H4353">
        <v>7</v>
      </c>
      <c r="I4353">
        <v>-1</v>
      </c>
      <c r="J4353">
        <v>1</v>
      </c>
      <c r="K4353">
        <v>-1</v>
      </c>
      <c r="L4353">
        <v>22</v>
      </c>
      <c r="M4353">
        <v>2</v>
      </c>
      <c r="N4353">
        <v>-1</v>
      </c>
      <c r="O4353">
        <v>-1</v>
      </c>
      <c r="P4353">
        <v>-1</v>
      </c>
      <c r="Q4353">
        <v>-1</v>
      </c>
      <c r="R4353">
        <v>-1</v>
      </c>
      <c r="S4353">
        <v>-2</v>
      </c>
      <c r="T4353">
        <v>131.4</v>
      </c>
      <c r="U4353">
        <v>24.6</v>
      </c>
      <c r="V4353">
        <v>14.247999999999999</v>
      </c>
      <c r="W4353">
        <v>-1</v>
      </c>
      <c r="X4353">
        <v>-2</v>
      </c>
      <c r="Y4353">
        <v>-2</v>
      </c>
      <c r="Z4353">
        <f>IF(AND(MIN(data!D4353:'data'!K4353, data!M4353:'data'!Y4353)&gt;=0, IF(data!L4353&lt;0, FALSE, data!L4353&lt;=95),COUNTA(data!D4353:'data'!Y4353)=22), 1, 0)</f>
        <v>0</v>
      </c>
      <c r="AA4353">
        <f>IF(data!D4353=3, IF(COUNTIFS(data!A:A, data!A4353, data!G:G, "&lt;&gt;2")=0, 1, 0), 0)</f>
        <v>0</v>
      </c>
      <c r="AB4353">
        <f>IF(AND(data!G4353=2, COUNTIFS(data!A:A, data!A4353, data!G:G, 2) = data!D4353), 1, 0)</f>
        <v>0</v>
      </c>
      <c r="AC4353" t="str">
        <f>IF(AB4353=1, data!D4353, "0")</f>
        <v>0</v>
      </c>
    </row>
    <row r="4354" spans="1:29" x14ac:dyDescent="0.25">
      <c r="A4354" s="1">
        <v>443151</v>
      </c>
      <c r="B4354">
        <v>4</v>
      </c>
      <c r="C4354" s="1" t="s">
        <v>4375</v>
      </c>
      <c r="D4354">
        <v>4</v>
      </c>
      <c r="E4354">
        <v>8</v>
      </c>
      <c r="F4354">
        <v>19</v>
      </c>
      <c r="G4354">
        <v>2</v>
      </c>
      <c r="H4354">
        <v>4</v>
      </c>
      <c r="I4354">
        <v>-1</v>
      </c>
      <c r="J4354">
        <v>1</v>
      </c>
      <c r="K4354">
        <v>-1</v>
      </c>
      <c r="L4354">
        <v>22</v>
      </c>
      <c r="M4354">
        <v>2</v>
      </c>
      <c r="N4354">
        <v>-1</v>
      </c>
      <c r="O4354">
        <v>-1</v>
      </c>
      <c r="P4354">
        <v>-1</v>
      </c>
      <c r="Q4354">
        <v>-1</v>
      </c>
      <c r="R4354">
        <v>-1</v>
      </c>
      <c r="S4354">
        <v>-2</v>
      </c>
      <c r="T4354">
        <v>108</v>
      </c>
      <c r="U4354">
        <v>18.100000000000001</v>
      </c>
      <c r="V4354">
        <v>15.518000000000001</v>
      </c>
      <c r="W4354">
        <v>-1</v>
      </c>
      <c r="X4354">
        <v>-2</v>
      </c>
      <c r="Y4354">
        <v>-2</v>
      </c>
      <c r="Z4354">
        <f>IF(AND(MIN(data!D4354:'data'!K4354, data!M4354:'data'!Y4354)&gt;=0, IF(data!L4354&lt;0, FALSE, data!L4354&lt;=95),COUNTA(data!D4354:'data'!Y4354)=22), 1, 0)</f>
        <v>0</v>
      </c>
      <c r="AA4354">
        <f>IF(data!D4354=3, IF(COUNTIFS(data!A:A, data!A4354, data!G:G, "&lt;&gt;2")=0, 1, 0), 0)</f>
        <v>0</v>
      </c>
      <c r="AB4354">
        <f>IF(AND(data!G4354=2, COUNTIFS(data!A:A, data!A4354, data!G:G, 2) = data!D4354), 1, 0)</f>
        <v>0</v>
      </c>
      <c r="AC4354" t="str">
        <f>IF(AB4354=1, data!D4354, "0")</f>
        <v>0</v>
      </c>
    </row>
    <row r="4355" spans="1:29" x14ac:dyDescent="0.25">
      <c r="A4355" s="1">
        <v>443181</v>
      </c>
      <c r="B4355">
        <v>1</v>
      </c>
      <c r="C4355" s="1" t="s">
        <v>4376</v>
      </c>
      <c r="D4355">
        <v>3</v>
      </c>
      <c r="E4355">
        <v>8</v>
      </c>
      <c r="F4355">
        <v>19</v>
      </c>
      <c r="G4355">
        <v>1</v>
      </c>
      <c r="H4355">
        <v>34</v>
      </c>
      <c r="I4355">
        <v>6</v>
      </c>
      <c r="J4355">
        <v>1</v>
      </c>
      <c r="K4355">
        <v>1</v>
      </c>
      <c r="L4355">
        <v>18</v>
      </c>
      <c r="M4355">
        <v>2</v>
      </c>
      <c r="N4355">
        <v>4</v>
      </c>
      <c r="O4355">
        <v>3</v>
      </c>
      <c r="P4355">
        <v>1</v>
      </c>
      <c r="Q4355">
        <v>18.087</v>
      </c>
      <c r="R4355">
        <v>-1</v>
      </c>
      <c r="S4355">
        <v>0</v>
      </c>
      <c r="T4355">
        <v>191.4</v>
      </c>
      <c r="U4355">
        <v>77.900000000000006</v>
      </c>
      <c r="V4355">
        <v>21.263999999999999</v>
      </c>
      <c r="W4355">
        <v>0.84799999999999998</v>
      </c>
      <c r="X4355">
        <v>3</v>
      </c>
      <c r="Y4355">
        <v>3</v>
      </c>
      <c r="Z4355">
        <f>IF(AND(MIN(data!D4355:'data'!K4355, data!M4355:'data'!Y4355)&gt;=0, IF(data!L4355&lt;0, FALSE, data!L4355&lt;=95),COUNTA(data!D4355:'data'!Y4355)=22), 1, 0)</f>
        <v>0</v>
      </c>
      <c r="AA4355">
        <f>IF(data!D4355=3, IF(COUNTIFS(data!A:A, data!A4355, data!G:G, "&lt;&gt;2")=0, 1, 0), 0)</f>
        <v>0</v>
      </c>
      <c r="AB4355">
        <f>IF(AND(data!G4355=2, COUNTIFS(data!A:A, data!A4355, data!G:G, 2) = data!D4355), 1, 0)</f>
        <v>0</v>
      </c>
      <c r="AC4355" t="str">
        <f>IF(AB4355=1, data!D4355, "0")</f>
        <v>0</v>
      </c>
    </row>
    <row r="4356" spans="1:29" x14ac:dyDescent="0.25">
      <c r="A4356" s="1">
        <v>443181</v>
      </c>
      <c r="B4356">
        <v>2</v>
      </c>
      <c r="C4356" s="1" t="s">
        <v>4377</v>
      </c>
      <c r="D4356">
        <v>3</v>
      </c>
      <c r="E4356">
        <v>8</v>
      </c>
      <c r="F4356">
        <v>19</v>
      </c>
      <c r="G4356">
        <v>2</v>
      </c>
      <c r="H4356">
        <v>35</v>
      </c>
      <c r="I4356">
        <v>6</v>
      </c>
      <c r="J4356">
        <v>1</v>
      </c>
      <c r="K4356">
        <v>4</v>
      </c>
      <c r="L4356">
        <v>18</v>
      </c>
      <c r="M4356">
        <v>1</v>
      </c>
      <c r="N4356">
        <v>1</v>
      </c>
      <c r="O4356">
        <v>5</v>
      </c>
      <c r="P4356">
        <v>1</v>
      </c>
      <c r="Q4356">
        <v>2.5089999999999999</v>
      </c>
      <c r="R4356">
        <v>-1</v>
      </c>
      <c r="S4356">
        <v>0</v>
      </c>
      <c r="T4356">
        <v>163.9</v>
      </c>
      <c r="U4356">
        <v>53.9</v>
      </c>
      <c r="V4356">
        <v>20.065000000000001</v>
      </c>
      <c r="W4356">
        <v>0.79900000000000004</v>
      </c>
      <c r="X4356">
        <v>1</v>
      </c>
      <c r="Y4356">
        <v>3</v>
      </c>
      <c r="Z4356">
        <f>IF(AND(MIN(data!D4356:'data'!K4356, data!M4356:'data'!Y4356)&gt;=0, IF(data!L4356&lt;0, FALSE, data!L4356&lt;=95),COUNTA(data!D4356:'data'!Y4356)=22), 1, 0)</f>
        <v>0</v>
      </c>
      <c r="AA4356">
        <f>IF(data!D4356=3, IF(COUNTIFS(data!A:A, data!A4356, data!G:G, "&lt;&gt;2")=0, 1, 0), 0)</f>
        <v>0</v>
      </c>
      <c r="AB4356">
        <f>IF(AND(data!G4356=2, COUNTIFS(data!A:A, data!A4356, data!G:G, 2) = data!D4356), 1, 0)</f>
        <v>0</v>
      </c>
      <c r="AC4356" t="str">
        <f>IF(AB4356=1, data!D4356, "0")</f>
        <v>0</v>
      </c>
    </row>
    <row r="4357" spans="1:29" x14ac:dyDescent="0.25">
      <c r="A4357" s="1">
        <v>443181</v>
      </c>
      <c r="B4357">
        <v>3</v>
      </c>
      <c r="C4357" s="1" t="s">
        <v>4378</v>
      </c>
      <c r="D4357">
        <v>3</v>
      </c>
      <c r="E4357">
        <v>8</v>
      </c>
      <c r="F4357">
        <v>19</v>
      </c>
      <c r="G4357">
        <v>2</v>
      </c>
      <c r="H4357">
        <v>1</v>
      </c>
      <c r="I4357">
        <v>-1</v>
      </c>
      <c r="J4357">
        <v>1</v>
      </c>
      <c r="K4357">
        <v>-1</v>
      </c>
      <c r="L4357">
        <v>18</v>
      </c>
      <c r="M4357">
        <v>1</v>
      </c>
      <c r="N4357">
        <v>-1</v>
      </c>
      <c r="O4357">
        <v>-1</v>
      </c>
      <c r="P4357">
        <v>-1</v>
      </c>
      <c r="Q4357">
        <v>-1</v>
      </c>
      <c r="R4357">
        <v>-1</v>
      </c>
      <c r="S4357">
        <v>-2</v>
      </c>
      <c r="T4357">
        <v>-1</v>
      </c>
      <c r="U4357">
        <v>9.6</v>
      </c>
      <c r="V4357">
        <v>-1</v>
      </c>
      <c r="W4357">
        <v>-1</v>
      </c>
      <c r="X4357">
        <v>-2</v>
      </c>
      <c r="Y4357">
        <v>-2</v>
      </c>
      <c r="Z4357">
        <f>IF(AND(MIN(data!D4357:'data'!K4357, data!M4357:'data'!Y4357)&gt;=0, IF(data!L4357&lt;0, FALSE, data!L4357&lt;=95),COUNTA(data!D4357:'data'!Y4357)=22), 1, 0)</f>
        <v>0</v>
      </c>
      <c r="AA4357">
        <f>IF(data!D4357=3, IF(COUNTIFS(data!A:A, data!A4357, data!G:G, "&lt;&gt;2")=0, 1, 0), 0)</f>
        <v>0</v>
      </c>
      <c r="AB4357">
        <f>IF(AND(data!G4357=2, COUNTIFS(data!A:A, data!A4357, data!G:G, 2) = data!D4357), 1, 0)</f>
        <v>0</v>
      </c>
      <c r="AC4357" t="str">
        <f>IF(AB4357=1, data!D4357, "0")</f>
        <v>0</v>
      </c>
    </row>
    <row r="4358" spans="1:29" x14ac:dyDescent="0.25">
      <c r="A4358" s="1">
        <v>443201</v>
      </c>
      <c r="B4358">
        <v>1</v>
      </c>
      <c r="C4358" s="1" t="s">
        <v>4379</v>
      </c>
      <c r="D4358">
        <v>3</v>
      </c>
      <c r="E4358">
        <v>8</v>
      </c>
      <c r="F4358">
        <v>19</v>
      </c>
      <c r="G4358">
        <v>1</v>
      </c>
      <c r="H4358">
        <v>64</v>
      </c>
      <c r="I4358">
        <v>2</v>
      </c>
      <c r="J4358">
        <v>1</v>
      </c>
      <c r="K4358">
        <v>2</v>
      </c>
      <c r="L4358">
        <v>21</v>
      </c>
      <c r="M4358">
        <v>1</v>
      </c>
      <c r="N4358">
        <v>1</v>
      </c>
      <c r="O4358">
        <v>5</v>
      </c>
      <c r="P4358">
        <v>1</v>
      </c>
      <c r="Q4358">
        <v>32.326999999999998</v>
      </c>
      <c r="R4358">
        <v>-1</v>
      </c>
      <c r="S4358">
        <v>0</v>
      </c>
      <c r="T4358">
        <v>177.1</v>
      </c>
      <c r="U4358">
        <v>79.5</v>
      </c>
      <c r="V4358">
        <v>25.347000000000001</v>
      </c>
      <c r="W4358">
        <v>-1</v>
      </c>
      <c r="X4358">
        <v>1</v>
      </c>
      <c r="Y4358">
        <v>3</v>
      </c>
      <c r="Z4358">
        <f>IF(AND(MIN(data!D4358:'data'!K4358, data!M4358:'data'!Y4358)&gt;=0, IF(data!L4358&lt;0, FALSE, data!L4358&lt;=95),COUNTA(data!D4358:'data'!Y4358)=22), 1, 0)</f>
        <v>0</v>
      </c>
      <c r="AA4358">
        <f>IF(data!D4358=3, IF(COUNTIFS(data!A:A, data!A4358, data!G:G, "&lt;&gt;2")=0, 1, 0), 0)</f>
        <v>0</v>
      </c>
      <c r="AB4358">
        <f>IF(AND(data!G4358=2, COUNTIFS(data!A:A, data!A4358, data!G:G, 2) = data!D4358), 1, 0)</f>
        <v>0</v>
      </c>
      <c r="AC4358" t="str">
        <f>IF(AB4358=1, data!D4358, "0")</f>
        <v>0</v>
      </c>
    </row>
    <row r="4359" spans="1:29" x14ac:dyDescent="0.25">
      <c r="A4359" s="1">
        <v>443201</v>
      </c>
      <c r="B4359">
        <v>2</v>
      </c>
      <c r="C4359" s="1" t="s">
        <v>4380</v>
      </c>
      <c r="D4359">
        <v>3</v>
      </c>
      <c r="E4359">
        <v>8</v>
      </c>
      <c r="F4359">
        <v>19</v>
      </c>
      <c r="G4359">
        <v>2</v>
      </c>
      <c r="H4359">
        <v>62</v>
      </c>
      <c r="I4359">
        <v>2</v>
      </c>
      <c r="J4359">
        <v>1</v>
      </c>
      <c r="K4359">
        <v>4</v>
      </c>
      <c r="L4359">
        <v>21</v>
      </c>
      <c r="M4359">
        <v>2</v>
      </c>
      <c r="N4359">
        <v>3</v>
      </c>
      <c r="O4359">
        <v>5</v>
      </c>
      <c r="P4359">
        <v>1</v>
      </c>
      <c r="Q4359">
        <v>17.864999999999998</v>
      </c>
      <c r="R4359">
        <v>-1</v>
      </c>
      <c r="S4359">
        <v>0</v>
      </c>
      <c r="T4359">
        <v>156.9</v>
      </c>
      <c r="U4359">
        <v>54.6</v>
      </c>
      <c r="V4359">
        <v>22.178999999999998</v>
      </c>
      <c r="W4359">
        <v>-1</v>
      </c>
      <c r="X4359">
        <v>2</v>
      </c>
      <c r="Y4359">
        <v>1</v>
      </c>
      <c r="Z4359">
        <f>IF(AND(MIN(data!D4359:'data'!K4359, data!M4359:'data'!Y4359)&gt;=0, IF(data!L4359&lt;0, FALSE, data!L4359&lt;=95),COUNTA(data!D4359:'data'!Y4359)=22), 1, 0)</f>
        <v>0</v>
      </c>
      <c r="AA4359">
        <f>IF(data!D4359=3, IF(COUNTIFS(data!A:A, data!A4359, data!G:G, "&lt;&gt;2")=0, 1, 0), 0)</f>
        <v>0</v>
      </c>
      <c r="AB4359">
        <f>IF(AND(data!G4359=2, COUNTIFS(data!A:A, data!A4359, data!G:G, 2) = data!D4359), 1, 0)</f>
        <v>0</v>
      </c>
      <c r="AC4359" t="str">
        <f>IF(AB4359=1, data!D4359, "0")</f>
        <v>0</v>
      </c>
    </row>
    <row r="4360" spans="1:29" x14ac:dyDescent="0.25">
      <c r="A4360" s="1">
        <v>443201</v>
      </c>
      <c r="B4360">
        <v>3</v>
      </c>
      <c r="C4360" s="1" t="s">
        <v>4381</v>
      </c>
      <c r="D4360">
        <v>3</v>
      </c>
      <c r="E4360">
        <v>8</v>
      </c>
      <c r="F4360">
        <v>19</v>
      </c>
      <c r="G4360">
        <v>1</v>
      </c>
      <c r="H4360">
        <v>29</v>
      </c>
      <c r="I4360">
        <v>1</v>
      </c>
      <c r="J4360">
        <v>1</v>
      </c>
      <c r="K4360">
        <v>1</v>
      </c>
      <c r="L4360">
        <v>21</v>
      </c>
      <c r="M4360">
        <v>1</v>
      </c>
      <c r="N4360">
        <v>1</v>
      </c>
      <c r="O4360">
        <v>5</v>
      </c>
      <c r="P4360">
        <v>1</v>
      </c>
      <c r="Q4360">
        <v>15</v>
      </c>
      <c r="R4360">
        <v>-1</v>
      </c>
      <c r="S4360">
        <v>1</v>
      </c>
      <c r="T4360">
        <v>179.9</v>
      </c>
      <c r="U4360">
        <v>76.7</v>
      </c>
      <c r="V4360">
        <v>23.699000000000002</v>
      </c>
      <c r="W4360">
        <v>-1</v>
      </c>
      <c r="X4360">
        <v>1</v>
      </c>
      <c r="Y4360">
        <v>3</v>
      </c>
      <c r="Z4360">
        <f>IF(AND(MIN(data!D4360:'data'!K4360, data!M4360:'data'!Y4360)&gt;=0, IF(data!L4360&lt;0, FALSE, data!L4360&lt;=95),COUNTA(data!D4360:'data'!Y4360)=22), 1, 0)</f>
        <v>0</v>
      </c>
      <c r="AA4360">
        <f>IF(data!D4360=3, IF(COUNTIFS(data!A:A, data!A4360, data!G:G, "&lt;&gt;2")=0, 1, 0), 0)</f>
        <v>0</v>
      </c>
      <c r="AB4360">
        <f>IF(AND(data!G4360=2, COUNTIFS(data!A:A, data!A4360, data!G:G, 2) = data!D4360), 1, 0)</f>
        <v>0</v>
      </c>
      <c r="AC4360" t="str">
        <f>IF(AB4360=1, data!D4360, "0")</f>
        <v>0</v>
      </c>
    </row>
    <row r="4361" spans="1:29" x14ac:dyDescent="0.25">
      <c r="A4361" s="1">
        <v>443251</v>
      </c>
      <c r="B4361">
        <v>1</v>
      </c>
      <c r="C4361" s="1" t="s">
        <v>4382</v>
      </c>
      <c r="D4361">
        <v>1</v>
      </c>
      <c r="E4361">
        <v>8</v>
      </c>
      <c r="F4361">
        <v>19</v>
      </c>
      <c r="G4361">
        <v>2</v>
      </c>
      <c r="H4361">
        <v>63</v>
      </c>
      <c r="I4361">
        <v>2</v>
      </c>
      <c r="J4361">
        <v>1</v>
      </c>
      <c r="K4361">
        <v>1</v>
      </c>
      <c r="L4361">
        <v>8</v>
      </c>
      <c r="M4361">
        <v>2</v>
      </c>
      <c r="N4361">
        <v>1</v>
      </c>
      <c r="O4361">
        <v>5</v>
      </c>
      <c r="P4361">
        <v>1</v>
      </c>
      <c r="Q4361">
        <v>6.23</v>
      </c>
      <c r="R4361">
        <v>-1</v>
      </c>
      <c r="S4361">
        <v>0</v>
      </c>
      <c r="T4361">
        <v>164.7</v>
      </c>
      <c r="U4361">
        <v>84.4</v>
      </c>
      <c r="V4361">
        <v>31.114000000000001</v>
      </c>
      <c r="W4361">
        <v>0.79300000000000004</v>
      </c>
      <c r="X4361">
        <v>2</v>
      </c>
      <c r="Y4361">
        <v>1</v>
      </c>
      <c r="Z4361">
        <f>IF(AND(MIN(data!D4361:'data'!K4361, data!M4361:'data'!Y4361)&gt;=0, IF(data!L4361&lt;0, FALSE, data!L4361&lt;=95),COUNTA(data!D4361:'data'!Y4361)=22), 1, 0)</f>
        <v>0</v>
      </c>
      <c r="AA4361">
        <f>IF(data!D4361=3, IF(COUNTIFS(data!A:A, data!A4361, data!G:G, "&lt;&gt;2")=0, 1, 0), 0)</f>
        <v>0</v>
      </c>
      <c r="AB4361">
        <f>IF(AND(data!G4361=2, COUNTIFS(data!A:A, data!A4361, data!G:G, 2) = data!D4361), 1, 0)</f>
        <v>1</v>
      </c>
      <c r="AC4361">
        <f>IF(AB4361=1, data!D4361, "0")</f>
        <v>1</v>
      </c>
    </row>
    <row r="4362" spans="1:29" x14ac:dyDescent="0.25">
      <c r="A4362" s="1">
        <v>443271</v>
      </c>
      <c r="B4362">
        <v>1</v>
      </c>
      <c r="C4362" s="1" t="s">
        <v>4383</v>
      </c>
      <c r="D4362">
        <v>3</v>
      </c>
      <c r="E4362">
        <v>8</v>
      </c>
      <c r="F4362">
        <v>19</v>
      </c>
      <c r="G4362">
        <v>1</v>
      </c>
      <c r="H4362">
        <v>55</v>
      </c>
      <c r="I4362">
        <v>2</v>
      </c>
      <c r="J4362">
        <v>1</v>
      </c>
      <c r="K4362">
        <v>1</v>
      </c>
      <c r="L4362">
        <v>97</v>
      </c>
      <c r="M4362">
        <v>1</v>
      </c>
      <c r="N4362">
        <v>1</v>
      </c>
      <c r="O4362">
        <v>5</v>
      </c>
      <c r="P4362">
        <v>1</v>
      </c>
      <c r="Q4362">
        <v>21.529</v>
      </c>
      <c r="R4362">
        <v>-1</v>
      </c>
      <c r="S4362">
        <v>0</v>
      </c>
      <c r="T4362">
        <v>180.3</v>
      </c>
      <c r="U4362">
        <v>87.4</v>
      </c>
      <c r="V4362">
        <v>26.885999999999999</v>
      </c>
      <c r="W4362">
        <v>0.90300000000000002</v>
      </c>
      <c r="X4362">
        <v>1</v>
      </c>
      <c r="Y4362">
        <v>3</v>
      </c>
      <c r="Z4362">
        <f>IF(AND(MIN(data!D4362:'data'!K4362, data!M4362:'data'!Y4362)&gt;=0, IF(data!L4362&lt;0, FALSE, data!L4362&lt;=95),COUNTA(data!D4362:'data'!Y4362)=22), 1, 0)</f>
        <v>0</v>
      </c>
      <c r="AA4362">
        <f>IF(data!D4362=3, IF(COUNTIFS(data!A:A, data!A4362, data!G:G, "&lt;&gt;2")=0, 1, 0), 0)</f>
        <v>0</v>
      </c>
      <c r="AB4362">
        <f>IF(AND(data!G4362=2, COUNTIFS(data!A:A, data!A4362, data!G:G, 2) = data!D4362), 1, 0)</f>
        <v>0</v>
      </c>
      <c r="AC4362" t="str">
        <f>IF(AB4362=1, data!D4362, "0")</f>
        <v>0</v>
      </c>
    </row>
    <row r="4363" spans="1:29" x14ac:dyDescent="0.25">
      <c r="A4363" s="1">
        <v>443271</v>
      </c>
      <c r="B4363">
        <v>2</v>
      </c>
      <c r="C4363" s="1" t="s">
        <v>4384</v>
      </c>
      <c r="D4363">
        <v>3</v>
      </c>
      <c r="E4363">
        <v>8</v>
      </c>
      <c r="F4363">
        <v>19</v>
      </c>
      <c r="G4363">
        <v>2</v>
      </c>
      <c r="H4363">
        <v>50</v>
      </c>
      <c r="I4363">
        <v>2</v>
      </c>
      <c r="J4363">
        <v>1</v>
      </c>
      <c r="K4363">
        <v>3</v>
      </c>
      <c r="L4363">
        <v>97</v>
      </c>
      <c r="M4363">
        <v>1</v>
      </c>
      <c r="N4363">
        <v>1</v>
      </c>
      <c r="O4363">
        <v>5</v>
      </c>
      <c r="P4363">
        <v>1</v>
      </c>
      <c r="Q4363">
        <v>8.9329999999999998</v>
      </c>
      <c r="R4363">
        <v>-1</v>
      </c>
      <c r="S4363">
        <v>0</v>
      </c>
      <c r="T4363">
        <v>164.4</v>
      </c>
      <c r="U4363">
        <v>69.3</v>
      </c>
      <c r="V4363">
        <v>25.640999999999998</v>
      </c>
      <c r="W4363">
        <v>0.82</v>
      </c>
      <c r="X4363">
        <v>2</v>
      </c>
      <c r="Y4363">
        <v>1</v>
      </c>
      <c r="Z4363">
        <f>IF(AND(MIN(data!D4363:'data'!K4363, data!M4363:'data'!Y4363)&gt;=0, IF(data!L4363&lt;0, FALSE, data!L4363&lt;=95),COUNTA(data!D4363:'data'!Y4363)=22), 1, 0)</f>
        <v>0</v>
      </c>
      <c r="AA4363">
        <f>IF(data!D4363=3, IF(COUNTIFS(data!A:A, data!A4363, data!G:G, "&lt;&gt;2")=0, 1, 0), 0)</f>
        <v>0</v>
      </c>
      <c r="AB4363">
        <f>IF(AND(data!G4363=2, COUNTIFS(data!A:A, data!A4363, data!G:G, 2) = data!D4363), 1, 0)</f>
        <v>0</v>
      </c>
      <c r="AC4363" t="str">
        <f>IF(AB4363=1, data!D4363, "0")</f>
        <v>0</v>
      </c>
    </row>
    <row r="4364" spans="1:29" x14ac:dyDescent="0.25">
      <c r="A4364" s="1">
        <v>443271</v>
      </c>
      <c r="B4364">
        <v>3</v>
      </c>
      <c r="C4364" s="1" t="s">
        <v>4385</v>
      </c>
      <c r="D4364">
        <v>3</v>
      </c>
      <c r="E4364">
        <v>8</v>
      </c>
      <c r="F4364">
        <v>19</v>
      </c>
      <c r="G4364">
        <v>1</v>
      </c>
      <c r="H4364">
        <v>16</v>
      </c>
      <c r="I4364">
        <v>1</v>
      </c>
      <c r="J4364">
        <v>1</v>
      </c>
      <c r="K4364">
        <v>7</v>
      </c>
      <c r="L4364">
        <v>97</v>
      </c>
      <c r="M4364">
        <v>1</v>
      </c>
      <c r="N4364">
        <v>1</v>
      </c>
      <c r="O4364">
        <v>5</v>
      </c>
      <c r="P4364">
        <v>1</v>
      </c>
      <c r="Q4364">
        <v>0.95199999999999996</v>
      </c>
      <c r="R4364">
        <v>2</v>
      </c>
      <c r="S4364">
        <v>2</v>
      </c>
      <c r="T4364">
        <v>173.9</v>
      </c>
      <c r="U4364">
        <v>67.900000000000006</v>
      </c>
      <c r="V4364">
        <v>22.452999999999999</v>
      </c>
      <c r="W4364">
        <v>0.75800000000000001</v>
      </c>
      <c r="X4364">
        <v>2</v>
      </c>
      <c r="Y4364">
        <v>3</v>
      </c>
      <c r="Z4364">
        <f>IF(AND(MIN(data!D4364:'data'!K4364, data!M4364:'data'!Y4364)&gt;=0, IF(data!L4364&lt;0, FALSE, data!L4364&lt;=95),COUNTA(data!D4364:'data'!Y4364)=22), 1, 0)</f>
        <v>0</v>
      </c>
      <c r="AA4364">
        <f>IF(data!D4364=3, IF(COUNTIFS(data!A:A, data!A4364, data!G:G, "&lt;&gt;2")=0, 1, 0), 0)</f>
        <v>0</v>
      </c>
      <c r="AB4364">
        <f>IF(AND(data!G4364=2, COUNTIFS(data!A:A, data!A4364, data!G:G, 2) = data!D4364), 1, 0)</f>
        <v>0</v>
      </c>
      <c r="AC4364" t="str">
        <f>IF(AB4364=1, data!D4364, "0")</f>
        <v>0</v>
      </c>
    </row>
    <row r="4365" spans="1:29" x14ac:dyDescent="0.25">
      <c r="A4365" s="1">
        <v>443341</v>
      </c>
      <c r="B4365">
        <v>1</v>
      </c>
      <c r="C4365" s="1" t="s">
        <v>4386</v>
      </c>
      <c r="D4365">
        <v>2</v>
      </c>
      <c r="E4365">
        <v>8</v>
      </c>
      <c r="F4365">
        <v>19</v>
      </c>
      <c r="G4365">
        <v>1</v>
      </c>
      <c r="H4365">
        <v>82</v>
      </c>
      <c r="I4365">
        <v>2</v>
      </c>
      <c r="J4365">
        <v>1</v>
      </c>
      <c r="K4365">
        <v>3</v>
      </c>
      <c r="L4365">
        <v>12</v>
      </c>
      <c r="M4365">
        <v>1</v>
      </c>
      <c r="N4365">
        <v>3</v>
      </c>
      <c r="O4365">
        <v>5</v>
      </c>
      <c r="P4365">
        <v>1</v>
      </c>
      <c r="Q4365">
        <v>13.5</v>
      </c>
      <c r="R4365">
        <v>-1</v>
      </c>
      <c r="S4365">
        <v>0</v>
      </c>
      <c r="T4365">
        <v>164.4</v>
      </c>
      <c r="U4365">
        <v>52.8</v>
      </c>
      <c r="V4365">
        <v>19.536000000000001</v>
      </c>
      <c r="W4365">
        <v>0.752</v>
      </c>
      <c r="X4365">
        <v>3</v>
      </c>
      <c r="Y4365">
        <v>2</v>
      </c>
      <c r="Z4365">
        <f>IF(AND(MIN(data!D4365:'data'!K4365, data!M4365:'data'!Y4365)&gt;=0, IF(data!L4365&lt;0, FALSE, data!L4365&lt;=95),COUNTA(data!D4365:'data'!Y4365)=22), 1, 0)</f>
        <v>0</v>
      </c>
      <c r="AA4365">
        <f>IF(data!D4365=3, IF(COUNTIFS(data!A:A, data!A4365, data!G:G, "&lt;&gt;2")=0, 1, 0), 0)</f>
        <v>0</v>
      </c>
      <c r="AB4365">
        <f>IF(AND(data!G4365=2, COUNTIFS(data!A:A, data!A4365, data!G:G, 2) = data!D4365), 1, 0)</f>
        <v>0</v>
      </c>
      <c r="AC4365" t="str">
        <f>IF(AB4365=1, data!D4365, "0")</f>
        <v>0</v>
      </c>
    </row>
    <row r="4366" spans="1:29" x14ac:dyDescent="0.25">
      <c r="A4366" s="1">
        <v>443341</v>
      </c>
      <c r="B4366">
        <v>2</v>
      </c>
      <c r="C4366" s="1" t="s">
        <v>4387</v>
      </c>
      <c r="D4366">
        <v>2</v>
      </c>
      <c r="E4366">
        <v>8</v>
      </c>
      <c r="F4366">
        <v>19</v>
      </c>
      <c r="G4366">
        <v>2</v>
      </c>
      <c r="H4366">
        <v>81</v>
      </c>
      <c r="I4366">
        <v>2</v>
      </c>
      <c r="J4366">
        <v>1</v>
      </c>
      <c r="K4366">
        <v>2</v>
      </c>
      <c r="L4366">
        <v>12</v>
      </c>
      <c r="M4366">
        <v>3</v>
      </c>
      <c r="N4366">
        <v>2</v>
      </c>
      <c r="O4366">
        <v>5</v>
      </c>
      <c r="P4366">
        <v>1</v>
      </c>
      <c r="Q4366">
        <v>0.375</v>
      </c>
      <c r="R4366">
        <v>-1</v>
      </c>
      <c r="S4366">
        <v>0</v>
      </c>
      <c r="T4366">
        <v>151</v>
      </c>
      <c r="U4366">
        <v>61.3</v>
      </c>
      <c r="V4366">
        <v>26.885000000000002</v>
      </c>
      <c r="W4366">
        <v>0.76900000000000002</v>
      </c>
      <c r="X4366">
        <v>2</v>
      </c>
      <c r="Y4366">
        <v>1</v>
      </c>
      <c r="Z4366">
        <f>IF(AND(MIN(data!D4366:'data'!K4366, data!M4366:'data'!Y4366)&gt;=0, IF(data!L4366&lt;0, FALSE, data!L4366&lt;=95),COUNTA(data!D4366:'data'!Y4366)=22), 1, 0)</f>
        <v>0</v>
      </c>
      <c r="AA4366">
        <f>IF(data!D4366=3, IF(COUNTIFS(data!A:A, data!A4366, data!G:G, "&lt;&gt;2")=0, 1, 0), 0)</f>
        <v>0</v>
      </c>
      <c r="AB4366">
        <f>IF(AND(data!G4366=2, COUNTIFS(data!A:A, data!A4366, data!G:G, 2) = data!D4366), 1, 0)</f>
        <v>0</v>
      </c>
      <c r="AC4366" t="str">
        <f>IF(AB4366=1, data!D4366, "0")</f>
        <v>0</v>
      </c>
    </row>
    <row r="4367" spans="1:29" x14ac:dyDescent="0.25">
      <c r="A4367" s="1">
        <v>443351</v>
      </c>
      <c r="B4367">
        <v>1</v>
      </c>
      <c r="C4367" s="1" t="s">
        <v>4388</v>
      </c>
      <c r="D4367">
        <v>5</v>
      </c>
      <c r="E4367">
        <v>8</v>
      </c>
      <c r="F4367">
        <v>19</v>
      </c>
      <c r="G4367">
        <v>2</v>
      </c>
      <c r="H4367">
        <v>44</v>
      </c>
      <c r="I4367">
        <v>2</v>
      </c>
      <c r="J4367">
        <v>1</v>
      </c>
      <c r="K4367">
        <v>1</v>
      </c>
      <c r="L4367">
        <v>23</v>
      </c>
      <c r="M4367">
        <v>2</v>
      </c>
      <c r="N4367">
        <v>4</v>
      </c>
      <c r="O4367">
        <v>2</v>
      </c>
      <c r="P4367">
        <v>1</v>
      </c>
      <c r="Q4367">
        <v>14.75</v>
      </c>
      <c r="R4367">
        <v>-1</v>
      </c>
      <c r="S4367">
        <v>1</v>
      </c>
      <c r="T4367">
        <v>171.3</v>
      </c>
      <c r="U4367">
        <v>76.7</v>
      </c>
      <c r="V4367">
        <v>26.138000000000002</v>
      </c>
      <c r="W4367">
        <v>0.83399999999999996</v>
      </c>
      <c r="X4367">
        <v>2</v>
      </c>
      <c r="Y4367">
        <v>3</v>
      </c>
      <c r="Z4367">
        <f>IF(AND(MIN(data!D4367:'data'!K4367, data!M4367:'data'!Y4367)&gt;=0, IF(data!L4367&lt;0, FALSE, data!L4367&lt;=95),COUNTA(data!D4367:'data'!Y4367)=22), 1, 0)</f>
        <v>0</v>
      </c>
      <c r="AA4367">
        <f>IF(data!D4367=3, IF(COUNTIFS(data!A:A, data!A4367, data!G:G, "&lt;&gt;2")=0, 1, 0), 0)</f>
        <v>0</v>
      </c>
      <c r="AB4367">
        <f>IF(AND(data!G4367=2, COUNTIFS(data!A:A, data!A4367, data!G:G, 2) = data!D4367), 1, 0)</f>
        <v>0</v>
      </c>
      <c r="AC4367" t="str">
        <f>IF(AB4367=1, data!D4367, "0")</f>
        <v>0</v>
      </c>
    </row>
    <row r="4368" spans="1:29" x14ac:dyDescent="0.25">
      <c r="A4368" s="1">
        <v>443351</v>
      </c>
      <c r="B4368">
        <v>2</v>
      </c>
      <c r="C4368" s="1" t="s">
        <v>4389</v>
      </c>
      <c r="D4368">
        <v>5</v>
      </c>
      <c r="E4368">
        <v>8</v>
      </c>
      <c r="F4368">
        <v>19</v>
      </c>
      <c r="G4368">
        <v>1</v>
      </c>
      <c r="H4368">
        <v>46</v>
      </c>
      <c r="I4368">
        <v>2</v>
      </c>
      <c r="J4368">
        <v>5</v>
      </c>
      <c r="K4368">
        <v>1</v>
      </c>
      <c r="L4368">
        <v>23</v>
      </c>
      <c r="M4368">
        <v>2</v>
      </c>
      <c r="N4368">
        <v>3</v>
      </c>
      <c r="O4368">
        <v>5</v>
      </c>
      <c r="P4368">
        <v>1</v>
      </c>
      <c r="Q4368">
        <v>26</v>
      </c>
      <c r="R4368">
        <v>-1</v>
      </c>
      <c r="S4368">
        <v>0</v>
      </c>
      <c r="T4368">
        <v>171.6</v>
      </c>
      <c r="U4368">
        <v>92.2</v>
      </c>
      <c r="V4368">
        <v>31.311</v>
      </c>
      <c r="W4368">
        <v>0.91600000000000004</v>
      </c>
      <c r="X4368">
        <v>2</v>
      </c>
      <c r="Y4368">
        <v>3</v>
      </c>
      <c r="Z4368">
        <f>IF(AND(MIN(data!D4368:'data'!K4368, data!M4368:'data'!Y4368)&gt;=0, IF(data!L4368&lt;0, FALSE, data!L4368&lt;=95),COUNTA(data!D4368:'data'!Y4368)=22), 1, 0)</f>
        <v>0</v>
      </c>
      <c r="AA4368">
        <f>IF(data!D4368=3, IF(COUNTIFS(data!A:A, data!A4368, data!G:G, "&lt;&gt;2")=0, 1, 0), 0)</f>
        <v>0</v>
      </c>
      <c r="AB4368">
        <f>IF(AND(data!G4368=2, COUNTIFS(data!A:A, data!A4368, data!G:G, 2) = data!D4368), 1, 0)</f>
        <v>0</v>
      </c>
      <c r="AC4368" t="str">
        <f>IF(AB4368=1, data!D4368, "0")</f>
        <v>0</v>
      </c>
    </row>
    <row r="4369" spans="1:29" x14ac:dyDescent="0.25">
      <c r="A4369" s="1">
        <v>443351</v>
      </c>
      <c r="B4369">
        <v>3</v>
      </c>
      <c r="C4369" s="1" t="s">
        <v>4390</v>
      </c>
      <c r="D4369">
        <v>5</v>
      </c>
      <c r="E4369">
        <v>8</v>
      </c>
      <c r="F4369">
        <v>19</v>
      </c>
      <c r="G4369">
        <v>1</v>
      </c>
      <c r="H4369">
        <v>16</v>
      </c>
      <c r="I4369">
        <v>1</v>
      </c>
      <c r="J4369">
        <v>2</v>
      </c>
      <c r="K4369">
        <v>7</v>
      </c>
      <c r="L4369">
        <v>23</v>
      </c>
      <c r="M4369">
        <v>2</v>
      </c>
      <c r="N4369">
        <v>1</v>
      </c>
      <c r="O4369">
        <v>5</v>
      </c>
      <c r="P4369">
        <v>2</v>
      </c>
      <c r="Q4369">
        <v>1.2410000000000001</v>
      </c>
      <c r="R4369">
        <v>2</v>
      </c>
      <c r="S4369">
        <v>8</v>
      </c>
      <c r="T4369">
        <v>173.8</v>
      </c>
      <c r="U4369">
        <v>63.4</v>
      </c>
      <c r="V4369">
        <v>20.989000000000001</v>
      </c>
      <c r="W4369">
        <v>0.76800000000000002</v>
      </c>
      <c r="X4369">
        <v>1</v>
      </c>
      <c r="Y4369">
        <v>3</v>
      </c>
      <c r="Z4369">
        <f>IF(AND(MIN(data!D4369:'data'!K4369, data!M4369:'data'!Y4369)&gt;=0, IF(data!L4369&lt;0, FALSE, data!L4369&lt;=95),COUNTA(data!D4369:'data'!Y4369)=22), 1, 0)</f>
        <v>1</v>
      </c>
      <c r="AA4369">
        <f>IF(data!D4369=3, IF(COUNTIFS(data!A:A, data!A4369, data!G:G, "&lt;&gt;2")=0, 1, 0), 0)</f>
        <v>0</v>
      </c>
      <c r="AB4369">
        <f>IF(AND(data!G4369=2, COUNTIFS(data!A:A, data!A4369, data!G:G, 2) = data!D4369), 1, 0)</f>
        <v>0</v>
      </c>
      <c r="AC4369" t="str">
        <f>IF(AB4369=1, data!D4369, "0")</f>
        <v>0</v>
      </c>
    </row>
    <row r="4370" spans="1:29" x14ac:dyDescent="0.25">
      <c r="A4370" s="1">
        <v>443351</v>
      </c>
      <c r="B4370">
        <v>4</v>
      </c>
      <c r="C4370" s="1" t="s">
        <v>4391</v>
      </c>
      <c r="D4370">
        <v>5</v>
      </c>
      <c r="E4370">
        <v>8</v>
      </c>
      <c r="F4370">
        <v>19</v>
      </c>
      <c r="G4370">
        <v>1</v>
      </c>
      <c r="H4370">
        <v>14</v>
      </c>
      <c r="I4370">
        <v>-1</v>
      </c>
      <c r="J4370">
        <v>2</v>
      </c>
      <c r="K4370">
        <v>-1</v>
      </c>
      <c r="L4370">
        <v>23</v>
      </c>
      <c r="M4370">
        <v>1</v>
      </c>
      <c r="N4370">
        <v>-1</v>
      </c>
      <c r="O4370">
        <v>-1</v>
      </c>
      <c r="P4370">
        <v>-1</v>
      </c>
      <c r="Q4370">
        <v>-1</v>
      </c>
      <c r="R4370">
        <v>-1</v>
      </c>
      <c r="S4370">
        <v>0</v>
      </c>
      <c r="T4370">
        <v>179.3</v>
      </c>
      <c r="U4370">
        <v>61.1</v>
      </c>
      <c r="V4370">
        <v>19.006</v>
      </c>
      <c r="W4370">
        <v>-1</v>
      </c>
      <c r="X4370">
        <v>1</v>
      </c>
      <c r="Y4370">
        <v>3</v>
      </c>
      <c r="Z4370">
        <f>IF(AND(MIN(data!D4370:'data'!K4370, data!M4370:'data'!Y4370)&gt;=0, IF(data!L4370&lt;0, FALSE, data!L4370&lt;=95),COUNTA(data!D4370:'data'!Y4370)=22), 1, 0)</f>
        <v>0</v>
      </c>
      <c r="AA4370">
        <f>IF(data!D4370=3, IF(COUNTIFS(data!A:A, data!A4370, data!G:G, "&lt;&gt;2")=0, 1, 0), 0)</f>
        <v>0</v>
      </c>
      <c r="AB4370">
        <f>IF(AND(data!G4370=2, COUNTIFS(data!A:A, data!A4370, data!G:G, 2) = data!D4370), 1, 0)</f>
        <v>0</v>
      </c>
      <c r="AC4370" t="str">
        <f>IF(AB4370=1, data!D4370, "0")</f>
        <v>0</v>
      </c>
    </row>
    <row r="4371" spans="1:29" x14ac:dyDescent="0.25">
      <c r="A4371" s="1">
        <v>443351</v>
      </c>
      <c r="B4371">
        <v>5</v>
      </c>
      <c r="C4371" s="1" t="s">
        <v>4392</v>
      </c>
      <c r="D4371">
        <v>5</v>
      </c>
      <c r="E4371">
        <v>8</v>
      </c>
      <c r="F4371">
        <v>19</v>
      </c>
      <c r="G4371">
        <v>2</v>
      </c>
      <c r="H4371">
        <v>8</v>
      </c>
      <c r="I4371">
        <v>-1</v>
      </c>
      <c r="J4371">
        <v>2</v>
      </c>
      <c r="K4371">
        <v>-1</v>
      </c>
      <c r="L4371">
        <v>23</v>
      </c>
      <c r="M4371">
        <v>2</v>
      </c>
      <c r="N4371">
        <v>-1</v>
      </c>
      <c r="O4371">
        <v>-1</v>
      </c>
      <c r="P4371">
        <v>-1</v>
      </c>
      <c r="Q4371">
        <v>-1</v>
      </c>
      <c r="R4371">
        <v>-1</v>
      </c>
      <c r="S4371">
        <v>-2</v>
      </c>
      <c r="T4371">
        <v>131</v>
      </c>
      <c r="U4371">
        <v>37.200000000000003</v>
      </c>
      <c r="V4371">
        <v>21.677</v>
      </c>
      <c r="W4371">
        <v>-1</v>
      </c>
      <c r="X4371">
        <v>1</v>
      </c>
      <c r="Y4371">
        <v>3</v>
      </c>
      <c r="Z4371">
        <f>IF(AND(MIN(data!D4371:'data'!K4371, data!M4371:'data'!Y4371)&gt;=0, IF(data!L4371&lt;0, FALSE, data!L4371&lt;=95),COUNTA(data!D4371:'data'!Y4371)=22), 1, 0)</f>
        <v>0</v>
      </c>
      <c r="AA4371">
        <f>IF(data!D4371=3, IF(COUNTIFS(data!A:A, data!A4371, data!G:G, "&lt;&gt;2")=0, 1, 0), 0)</f>
        <v>0</v>
      </c>
      <c r="AB4371">
        <f>IF(AND(data!G4371=2, COUNTIFS(data!A:A, data!A4371, data!G:G, 2) = data!D4371), 1, 0)</f>
        <v>0</v>
      </c>
      <c r="AC4371" t="str">
        <f>IF(AB4371=1, data!D4371, "0")</f>
        <v>0</v>
      </c>
    </row>
    <row r="4372" spans="1:29" x14ac:dyDescent="0.25">
      <c r="A4372" s="1">
        <v>443371</v>
      </c>
      <c r="B4372">
        <v>1</v>
      </c>
      <c r="C4372" s="1" t="s">
        <v>4393</v>
      </c>
      <c r="D4372">
        <v>1</v>
      </c>
      <c r="E4372">
        <v>8</v>
      </c>
      <c r="F4372">
        <v>19</v>
      </c>
      <c r="G4372">
        <v>2</v>
      </c>
      <c r="H4372">
        <v>65</v>
      </c>
      <c r="I4372">
        <v>2</v>
      </c>
      <c r="J4372">
        <v>1</v>
      </c>
      <c r="K4372">
        <v>6</v>
      </c>
      <c r="L4372">
        <v>97</v>
      </c>
      <c r="M4372">
        <v>2</v>
      </c>
      <c r="N4372">
        <v>3</v>
      </c>
      <c r="O4372">
        <v>5</v>
      </c>
      <c r="P4372">
        <v>1</v>
      </c>
      <c r="Q4372">
        <v>0.63400000000000001</v>
      </c>
      <c r="R4372">
        <v>-1</v>
      </c>
      <c r="S4372">
        <v>5</v>
      </c>
      <c r="T4372">
        <v>153.30000000000001</v>
      </c>
      <c r="U4372">
        <v>57.7</v>
      </c>
      <c r="V4372">
        <v>24.552</v>
      </c>
      <c r="W4372">
        <v>0.82299999999999995</v>
      </c>
      <c r="X4372">
        <v>1</v>
      </c>
      <c r="Y4372">
        <v>3</v>
      </c>
      <c r="Z4372">
        <f>IF(AND(MIN(data!D4372:'data'!K4372, data!M4372:'data'!Y4372)&gt;=0, IF(data!L4372&lt;0, FALSE, data!L4372&lt;=95),COUNTA(data!D4372:'data'!Y4372)=22), 1, 0)</f>
        <v>0</v>
      </c>
      <c r="AA4372">
        <f>IF(data!D4372=3, IF(COUNTIFS(data!A:A, data!A4372, data!G:G, "&lt;&gt;2")=0, 1, 0), 0)</f>
        <v>0</v>
      </c>
      <c r="AB4372">
        <f>IF(AND(data!G4372=2, COUNTIFS(data!A:A, data!A4372, data!G:G, 2) = data!D4372), 1, 0)</f>
        <v>1</v>
      </c>
      <c r="AC4372">
        <f>IF(AB4372=1, data!D4372, "0")</f>
        <v>1</v>
      </c>
    </row>
    <row r="4373" spans="1:29" x14ac:dyDescent="0.25">
      <c r="A4373" s="1">
        <v>444271</v>
      </c>
      <c r="B4373">
        <v>1</v>
      </c>
      <c r="C4373" s="1" t="s">
        <v>4394</v>
      </c>
      <c r="D4373">
        <v>2</v>
      </c>
      <c r="E4373">
        <v>8</v>
      </c>
      <c r="F4373">
        <v>17</v>
      </c>
      <c r="G4373">
        <v>1</v>
      </c>
      <c r="H4373">
        <v>80</v>
      </c>
      <c r="I4373">
        <v>2</v>
      </c>
      <c r="J4373">
        <v>1</v>
      </c>
      <c r="K4373">
        <v>2</v>
      </c>
      <c r="L4373">
        <v>10</v>
      </c>
      <c r="M4373">
        <v>2</v>
      </c>
      <c r="N4373">
        <v>3</v>
      </c>
      <c r="O4373">
        <v>5</v>
      </c>
      <c r="P4373">
        <v>1</v>
      </c>
      <c r="Q4373">
        <v>18.817</v>
      </c>
      <c r="R4373">
        <v>-1</v>
      </c>
      <c r="S4373">
        <v>0</v>
      </c>
      <c r="T4373">
        <v>-1</v>
      </c>
      <c r="U4373">
        <v>83.5</v>
      </c>
      <c r="V4373">
        <v>-1</v>
      </c>
      <c r="W4373">
        <v>0.78900000000000003</v>
      </c>
      <c r="X4373">
        <v>1</v>
      </c>
      <c r="Y4373">
        <v>3</v>
      </c>
      <c r="Z4373">
        <f>IF(AND(MIN(data!D4373:'data'!K4373, data!M4373:'data'!Y4373)&gt;=0, IF(data!L4373&lt;0, FALSE, data!L4373&lt;=95),COUNTA(data!D4373:'data'!Y4373)=22), 1, 0)</f>
        <v>0</v>
      </c>
      <c r="AA4373">
        <f>IF(data!D4373=3, IF(COUNTIFS(data!A:A, data!A4373, data!G:G, "&lt;&gt;2")=0, 1, 0), 0)</f>
        <v>0</v>
      </c>
      <c r="AB4373">
        <f>IF(AND(data!G4373=2, COUNTIFS(data!A:A, data!A4373, data!G:G, 2) = data!D4373), 1, 0)</f>
        <v>0</v>
      </c>
      <c r="AC4373" t="str">
        <f>IF(AB4373=1, data!D4373, "0")</f>
        <v>0</v>
      </c>
    </row>
    <row r="4374" spans="1:29" x14ac:dyDescent="0.25">
      <c r="A4374" s="1">
        <v>444271</v>
      </c>
      <c r="B4374">
        <v>2</v>
      </c>
      <c r="C4374" s="1" t="s">
        <v>4395</v>
      </c>
      <c r="D4374">
        <v>2</v>
      </c>
      <c r="E4374">
        <v>8</v>
      </c>
      <c r="F4374">
        <v>17</v>
      </c>
      <c r="G4374">
        <v>2</v>
      </c>
      <c r="H4374">
        <v>76</v>
      </c>
      <c r="I4374">
        <v>2</v>
      </c>
      <c r="J4374">
        <v>1</v>
      </c>
      <c r="K4374">
        <v>1</v>
      </c>
      <c r="L4374">
        <v>10</v>
      </c>
      <c r="M4374">
        <v>2</v>
      </c>
      <c r="N4374">
        <v>3</v>
      </c>
      <c r="O4374">
        <v>5</v>
      </c>
      <c r="P4374">
        <v>1</v>
      </c>
      <c r="Q4374">
        <v>4.6449999999999996</v>
      </c>
      <c r="R4374">
        <v>-1</v>
      </c>
      <c r="S4374">
        <v>0</v>
      </c>
      <c r="T4374">
        <v>152</v>
      </c>
      <c r="U4374">
        <v>50.1</v>
      </c>
      <c r="V4374">
        <v>21.684999999999999</v>
      </c>
      <c r="W4374">
        <v>0.90800000000000003</v>
      </c>
      <c r="X4374">
        <v>1</v>
      </c>
      <c r="Y4374">
        <v>3</v>
      </c>
      <c r="Z4374">
        <f>IF(AND(MIN(data!D4374:'data'!K4374, data!M4374:'data'!Y4374)&gt;=0, IF(data!L4374&lt;0, FALSE, data!L4374&lt;=95),COUNTA(data!D4374:'data'!Y4374)=22), 1, 0)</f>
        <v>0</v>
      </c>
      <c r="AA4374">
        <f>IF(data!D4374=3, IF(COUNTIFS(data!A:A, data!A4374, data!G:G, "&lt;&gt;2")=0, 1, 0), 0)</f>
        <v>0</v>
      </c>
      <c r="AB4374">
        <f>IF(AND(data!G4374=2, COUNTIFS(data!A:A, data!A4374, data!G:G, 2) = data!D4374), 1, 0)</f>
        <v>0</v>
      </c>
      <c r="AC4374" t="str">
        <f>IF(AB4374=1, data!D4374, "0")</f>
        <v>0</v>
      </c>
    </row>
    <row r="4375" spans="1:29" x14ac:dyDescent="0.25">
      <c r="A4375" s="1">
        <v>444371</v>
      </c>
      <c r="B4375">
        <v>1</v>
      </c>
      <c r="C4375" s="1" t="s">
        <v>4396</v>
      </c>
      <c r="D4375">
        <v>2</v>
      </c>
      <c r="E4375">
        <v>8</v>
      </c>
      <c r="F4375">
        <v>17</v>
      </c>
      <c r="G4375">
        <v>2</v>
      </c>
      <c r="H4375">
        <v>50</v>
      </c>
      <c r="I4375">
        <v>2</v>
      </c>
      <c r="J4375">
        <v>1</v>
      </c>
      <c r="K4375">
        <v>7</v>
      </c>
      <c r="L4375">
        <v>14</v>
      </c>
      <c r="M4375">
        <v>2</v>
      </c>
      <c r="N4375">
        <v>4</v>
      </c>
      <c r="O4375">
        <v>2</v>
      </c>
      <c r="P4375">
        <v>1</v>
      </c>
      <c r="Q4375">
        <v>20.308</v>
      </c>
      <c r="R4375">
        <v>-1</v>
      </c>
      <c r="S4375">
        <v>0</v>
      </c>
      <c r="T4375">
        <v>165.2</v>
      </c>
      <c r="U4375">
        <v>75.599999999999994</v>
      </c>
      <c r="V4375">
        <v>27.701000000000001</v>
      </c>
      <c r="W4375">
        <v>0.89900000000000002</v>
      </c>
      <c r="X4375">
        <v>1</v>
      </c>
      <c r="Y4375">
        <v>1</v>
      </c>
      <c r="Z4375">
        <f>IF(AND(MIN(data!D4375:'data'!K4375, data!M4375:'data'!Y4375)&gt;=0, IF(data!L4375&lt;0, FALSE, data!L4375&lt;=95),COUNTA(data!D4375:'data'!Y4375)=22), 1, 0)</f>
        <v>0</v>
      </c>
      <c r="AA4375">
        <f>IF(data!D4375=3, IF(COUNTIFS(data!A:A, data!A4375, data!G:G, "&lt;&gt;2")=0, 1, 0), 0)</f>
        <v>0</v>
      </c>
      <c r="AB4375">
        <f>IF(AND(data!G4375=2, COUNTIFS(data!A:A, data!A4375, data!G:G, 2) = data!D4375), 1, 0)</f>
        <v>0</v>
      </c>
      <c r="AC4375" t="str">
        <f>IF(AB4375=1, data!D4375, "0")</f>
        <v>0</v>
      </c>
    </row>
    <row r="4376" spans="1:29" x14ac:dyDescent="0.25">
      <c r="A4376" s="1">
        <v>444371</v>
      </c>
      <c r="B4376">
        <v>2</v>
      </c>
      <c r="C4376" s="1" t="s">
        <v>4397</v>
      </c>
      <c r="D4376">
        <v>2</v>
      </c>
      <c r="E4376">
        <v>8</v>
      </c>
      <c r="F4376">
        <v>17</v>
      </c>
      <c r="G4376">
        <v>1</v>
      </c>
      <c r="H4376">
        <v>50</v>
      </c>
      <c r="I4376">
        <v>2</v>
      </c>
      <c r="J4376">
        <v>1</v>
      </c>
      <c r="K4376">
        <v>2</v>
      </c>
      <c r="L4376">
        <v>14</v>
      </c>
      <c r="M4376">
        <v>2</v>
      </c>
      <c r="N4376">
        <v>3</v>
      </c>
      <c r="O4376">
        <v>5</v>
      </c>
      <c r="P4376">
        <v>1</v>
      </c>
      <c r="Q4376">
        <v>22.558</v>
      </c>
      <c r="R4376">
        <v>-1</v>
      </c>
      <c r="S4376">
        <v>0</v>
      </c>
      <c r="T4376">
        <v>182.5</v>
      </c>
      <c r="U4376">
        <v>118.7</v>
      </c>
      <c r="V4376">
        <v>35.639000000000003</v>
      </c>
      <c r="W4376">
        <v>0.995</v>
      </c>
      <c r="X4376">
        <v>2</v>
      </c>
      <c r="Y4376">
        <v>1</v>
      </c>
      <c r="Z4376">
        <f>IF(AND(MIN(data!D4376:'data'!K4376, data!M4376:'data'!Y4376)&gt;=0, IF(data!L4376&lt;0, FALSE, data!L4376&lt;=95),COUNTA(data!D4376:'data'!Y4376)=22), 1, 0)</f>
        <v>0</v>
      </c>
      <c r="AA4376">
        <f>IF(data!D4376=3, IF(COUNTIFS(data!A:A, data!A4376, data!G:G, "&lt;&gt;2")=0, 1, 0), 0)</f>
        <v>0</v>
      </c>
      <c r="AB4376">
        <f>IF(AND(data!G4376=2, COUNTIFS(data!A:A, data!A4376, data!G:G, 2) = data!D4376), 1, 0)</f>
        <v>0</v>
      </c>
      <c r="AC4376" t="str">
        <f>IF(AB4376=1, data!D4376, "0")</f>
        <v>0</v>
      </c>
    </row>
    <row r="4377" spans="1:29" x14ac:dyDescent="0.25">
      <c r="A4377" s="1">
        <v>445051</v>
      </c>
      <c r="B4377">
        <v>1</v>
      </c>
      <c r="C4377" s="1" t="s">
        <v>4398</v>
      </c>
      <c r="D4377">
        <v>4</v>
      </c>
      <c r="E4377">
        <v>3</v>
      </c>
      <c r="F4377">
        <v>11</v>
      </c>
      <c r="G4377">
        <v>2</v>
      </c>
      <c r="H4377">
        <v>37</v>
      </c>
      <c r="I4377">
        <v>4</v>
      </c>
      <c r="J4377">
        <v>1</v>
      </c>
      <c r="K4377">
        <v>7</v>
      </c>
      <c r="L4377">
        <v>7</v>
      </c>
      <c r="M4377">
        <v>3</v>
      </c>
      <c r="N4377">
        <v>4</v>
      </c>
      <c r="O4377">
        <v>3</v>
      </c>
      <c r="P4377">
        <v>1</v>
      </c>
      <c r="Q4377">
        <v>6</v>
      </c>
      <c r="R4377">
        <v>-1</v>
      </c>
      <c r="S4377">
        <v>1</v>
      </c>
      <c r="T4377">
        <v>166.4</v>
      </c>
      <c r="U4377">
        <v>47.1</v>
      </c>
      <c r="V4377">
        <v>17.010000000000002</v>
      </c>
      <c r="W4377">
        <v>0.79300000000000004</v>
      </c>
      <c r="X4377">
        <v>3</v>
      </c>
      <c r="Y4377">
        <v>2</v>
      </c>
      <c r="Z4377">
        <f>IF(AND(MIN(data!D4377:'data'!K4377, data!M4377:'data'!Y4377)&gt;=0, IF(data!L4377&lt;0, FALSE, data!L4377&lt;=95),COUNTA(data!D4377:'data'!Y4377)=22), 1, 0)</f>
        <v>0</v>
      </c>
      <c r="AA4377">
        <f>IF(data!D4377=3, IF(COUNTIFS(data!A:A, data!A4377, data!G:G, "&lt;&gt;2")=0, 1, 0), 0)</f>
        <v>0</v>
      </c>
      <c r="AB4377">
        <f>IF(AND(data!G4377=2, COUNTIFS(data!A:A, data!A4377, data!G:G, 2) = data!D4377), 1, 0)</f>
        <v>0</v>
      </c>
      <c r="AC4377" t="str">
        <f>IF(AB4377=1, data!D4377, "0")</f>
        <v>0</v>
      </c>
    </row>
    <row r="4378" spans="1:29" x14ac:dyDescent="0.25">
      <c r="A4378" s="1">
        <v>445051</v>
      </c>
      <c r="B4378">
        <v>2</v>
      </c>
      <c r="C4378" s="1" t="s">
        <v>4399</v>
      </c>
      <c r="D4378">
        <v>4</v>
      </c>
      <c r="E4378">
        <v>3</v>
      </c>
      <c r="F4378">
        <v>11</v>
      </c>
      <c r="G4378">
        <v>2</v>
      </c>
      <c r="H4378">
        <v>18</v>
      </c>
      <c r="I4378">
        <v>1</v>
      </c>
      <c r="J4378">
        <v>1</v>
      </c>
      <c r="K4378">
        <v>5</v>
      </c>
      <c r="L4378">
        <v>7</v>
      </c>
      <c r="M4378">
        <v>2</v>
      </c>
      <c r="N4378">
        <v>4</v>
      </c>
      <c r="O4378">
        <v>3</v>
      </c>
      <c r="P4378">
        <v>1</v>
      </c>
      <c r="Q4378">
        <v>18.344999999999999</v>
      </c>
      <c r="R4378">
        <v>0</v>
      </c>
      <c r="S4378">
        <v>9</v>
      </c>
      <c r="T4378">
        <v>-1</v>
      </c>
      <c r="U4378">
        <v>-1</v>
      </c>
      <c r="V4378">
        <v>-1</v>
      </c>
      <c r="W4378">
        <v>-1</v>
      </c>
      <c r="X4378">
        <v>-8</v>
      </c>
      <c r="Y4378">
        <v>1</v>
      </c>
      <c r="Z4378">
        <f>IF(AND(MIN(data!D4378:'data'!K4378, data!M4378:'data'!Y4378)&gt;=0, IF(data!L4378&lt;0, FALSE, data!L4378&lt;=95),COUNTA(data!D4378:'data'!Y4378)=22), 1, 0)</f>
        <v>0</v>
      </c>
      <c r="AA4378">
        <f>IF(data!D4378=3, IF(COUNTIFS(data!A:A, data!A4378, data!G:G, "&lt;&gt;2")=0, 1, 0), 0)</f>
        <v>0</v>
      </c>
      <c r="AB4378">
        <f>IF(AND(data!G4378=2, COUNTIFS(data!A:A, data!A4378, data!G:G, 2) = data!D4378), 1, 0)</f>
        <v>0</v>
      </c>
      <c r="AC4378" t="str">
        <f>IF(AB4378=1, data!D4378, "0")</f>
        <v>0</v>
      </c>
    </row>
    <row r="4379" spans="1:29" x14ac:dyDescent="0.25">
      <c r="A4379" s="1">
        <v>445051</v>
      </c>
      <c r="B4379">
        <v>3</v>
      </c>
      <c r="C4379" s="1" t="s">
        <v>4400</v>
      </c>
      <c r="D4379">
        <v>4</v>
      </c>
      <c r="E4379">
        <v>3</v>
      </c>
      <c r="F4379">
        <v>11</v>
      </c>
      <c r="G4379">
        <v>2</v>
      </c>
      <c r="H4379">
        <v>14</v>
      </c>
      <c r="I4379">
        <v>-1</v>
      </c>
      <c r="J4379">
        <v>1</v>
      </c>
      <c r="K4379">
        <v>-1</v>
      </c>
      <c r="L4379">
        <v>7</v>
      </c>
      <c r="M4379">
        <v>2</v>
      </c>
      <c r="N4379">
        <v>-1</v>
      </c>
      <c r="O4379">
        <v>-1</v>
      </c>
      <c r="P4379">
        <v>-1</v>
      </c>
      <c r="Q4379">
        <v>-1</v>
      </c>
      <c r="R4379">
        <v>-1</v>
      </c>
      <c r="S4379">
        <v>0</v>
      </c>
      <c r="T4379">
        <v>159.5</v>
      </c>
      <c r="U4379">
        <v>46.6</v>
      </c>
      <c r="V4379">
        <v>18.317</v>
      </c>
      <c r="W4379">
        <v>-1</v>
      </c>
      <c r="X4379">
        <v>3</v>
      </c>
      <c r="Y4379">
        <v>2</v>
      </c>
      <c r="Z4379">
        <f>IF(AND(MIN(data!D4379:'data'!K4379, data!M4379:'data'!Y4379)&gt;=0, IF(data!L4379&lt;0, FALSE, data!L4379&lt;=95),COUNTA(data!D4379:'data'!Y4379)=22), 1, 0)</f>
        <v>0</v>
      </c>
      <c r="AA4379">
        <f>IF(data!D4379=3, IF(COUNTIFS(data!A:A, data!A4379, data!G:G, "&lt;&gt;2")=0, 1, 0), 0)</f>
        <v>0</v>
      </c>
      <c r="AB4379">
        <f>IF(AND(data!G4379=2, COUNTIFS(data!A:A, data!A4379, data!G:G, 2) = data!D4379), 1, 0)</f>
        <v>0</v>
      </c>
      <c r="AC4379" t="str">
        <f>IF(AB4379=1, data!D4379, "0")</f>
        <v>0</v>
      </c>
    </row>
    <row r="4380" spans="1:29" x14ac:dyDescent="0.25">
      <c r="A4380" s="1">
        <v>445051</v>
      </c>
      <c r="B4380">
        <v>4</v>
      </c>
      <c r="C4380" s="1" t="s">
        <v>4401</v>
      </c>
      <c r="D4380">
        <v>4</v>
      </c>
      <c r="E4380">
        <v>3</v>
      </c>
      <c r="F4380">
        <v>11</v>
      </c>
      <c r="G4380">
        <v>1</v>
      </c>
      <c r="H4380">
        <v>3</v>
      </c>
      <c r="I4380">
        <v>-1</v>
      </c>
      <c r="J4380">
        <v>1</v>
      </c>
      <c r="K4380">
        <v>-1</v>
      </c>
      <c r="L4380">
        <v>7</v>
      </c>
      <c r="M4380">
        <v>2</v>
      </c>
      <c r="N4380">
        <v>-1</v>
      </c>
      <c r="O4380">
        <v>-1</v>
      </c>
      <c r="P4380">
        <v>-1</v>
      </c>
      <c r="Q4380">
        <v>-1</v>
      </c>
      <c r="R4380">
        <v>-1</v>
      </c>
      <c r="S4380">
        <v>-2</v>
      </c>
      <c r="T4380">
        <v>92.4</v>
      </c>
      <c r="U4380">
        <v>13.1</v>
      </c>
      <c r="V4380">
        <v>15.343999999999999</v>
      </c>
      <c r="W4380">
        <v>-1</v>
      </c>
      <c r="X4380">
        <v>-2</v>
      </c>
      <c r="Y4380">
        <v>-2</v>
      </c>
      <c r="Z4380">
        <f>IF(AND(MIN(data!D4380:'data'!K4380, data!M4380:'data'!Y4380)&gt;=0, IF(data!L4380&lt;0, FALSE, data!L4380&lt;=95),COUNTA(data!D4380:'data'!Y4380)=22), 1, 0)</f>
        <v>0</v>
      </c>
      <c r="AA4380">
        <f>IF(data!D4380=3, IF(COUNTIFS(data!A:A, data!A4380, data!G:G, "&lt;&gt;2")=0, 1, 0), 0)</f>
        <v>0</v>
      </c>
      <c r="AB4380">
        <f>IF(AND(data!G4380=2, COUNTIFS(data!A:A, data!A4380, data!G:G, 2) = data!D4380), 1, 0)</f>
        <v>0</v>
      </c>
      <c r="AC4380" t="str">
        <f>IF(AB4380=1, data!D4380, "0")</f>
        <v>0</v>
      </c>
    </row>
    <row r="4381" spans="1:29" x14ac:dyDescent="0.25">
      <c r="A4381" s="1">
        <v>445151</v>
      </c>
      <c r="B4381">
        <v>1</v>
      </c>
      <c r="C4381" s="1" t="s">
        <v>4402</v>
      </c>
      <c r="D4381">
        <v>3</v>
      </c>
      <c r="E4381">
        <v>3</v>
      </c>
      <c r="F4381">
        <v>11</v>
      </c>
      <c r="G4381">
        <v>2</v>
      </c>
      <c r="H4381">
        <v>27</v>
      </c>
      <c r="I4381">
        <v>1</v>
      </c>
      <c r="J4381">
        <v>1</v>
      </c>
      <c r="K4381">
        <v>4</v>
      </c>
      <c r="L4381">
        <v>6</v>
      </c>
      <c r="M4381">
        <v>1</v>
      </c>
      <c r="N4381">
        <v>4</v>
      </c>
      <c r="O4381">
        <v>1</v>
      </c>
      <c r="P4381">
        <v>1</v>
      </c>
      <c r="Q4381">
        <v>4.9909999999999997</v>
      </c>
      <c r="R4381">
        <v>-1</v>
      </c>
      <c r="S4381">
        <v>5</v>
      </c>
      <c r="T4381">
        <v>171.9</v>
      </c>
      <c r="U4381">
        <v>56.8</v>
      </c>
      <c r="V4381">
        <v>19.222000000000001</v>
      </c>
      <c r="W4381">
        <v>0.80600000000000005</v>
      </c>
      <c r="X4381">
        <v>3</v>
      </c>
      <c r="Y4381">
        <v>3</v>
      </c>
      <c r="Z4381">
        <f>IF(AND(MIN(data!D4381:'data'!K4381, data!M4381:'data'!Y4381)&gt;=0, IF(data!L4381&lt;0, FALSE, data!L4381&lt;=95),COUNTA(data!D4381:'data'!Y4381)=22), 1, 0)</f>
        <v>0</v>
      </c>
      <c r="AA4381">
        <f>IF(data!D4381=3, IF(COUNTIFS(data!A:A, data!A4381, data!G:G, "&lt;&gt;2")=0, 1, 0), 0)</f>
        <v>1</v>
      </c>
      <c r="AB4381">
        <f>IF(AND(data!G4381=2, COUNTIFS(data!A:A, data!A4381, data!G:G, 2) = data!D4381), 1, 0)</f>
        <v>1</v>
      </c>
      <c r="AC4381">
        <f>IF(AB4381=1, data!D4381, "0")</f>
        <v>3</v>
      </c>
    </row>
    <row r="4382" spans="1:29" x14ac:dyDescent="0.25">
      <c r="A4382" s="1">
        <v>445151</v>
      </c>
      <c r="B4382">
        <v>2</v>
      </c>
      <c r="C4382" s="1" t="s">
        <v>4403</v>
      </c>
      <c r="D4382">
        <v>3</v>
      </c>
      <c r="E4382">
        <v>3</v>
      </c>
      <c r="F4382">
        <v>11</v>
      </c>
      <c r="G4382">
        <v>2</v>
      </c>
      <c r="H4382">
        <v>4</v>
      </c>
      <c r="I4382">
        <v>-1</v>
      </c>
      <c r="J4382">
        <v>1</v>
      </c>
      <c r="K4382">
        <v>-1</v>
      </c>
      <c r="L4382">
        <v>6</v>
      </c>
      <c r="M4382">
        <v>2</v>
      </c>
      <c r="N4382">
        <v>-1</v>
      </c>
      <c r="O4382">
        <v>-1</v>
      </c>
      <c r="P4382">
        <v>-1</v>
      </c>
      <c r="Q4382">
        <v>-1</v>
      </c>
      <c r="R4382">
        <v>-1</v>
      </c>
      <c r="S4382">
        <v>-2</v>
      </c>
      <c r="T4382">
        <v>108.1</v>
      </c>
      <c r="U4382">
        <v>19.100000000000001</v>
      </c>
      <c r="V4382">
        <v>16.344999999999999</v>
      </c>
      <c r="W4382">
        <v>-1</v>
      </c>
      <c r="X4382">
        <v>-2</v>
      </c>
      <c r="Y4382">
        <v>-2</v>
      </c>
      <c r="Z4382">
        <f>IF(AND(MIN(data!D4382:'data'!K4382, data!M4382:'data'!Y4382)&gt;=0, IF(data!L4382&lt;0, FALSE, data!L4382&lt;=95),COUNTA(data!D4382:'data'!Y4382)=22), 1, 0)</f>
        <v>0</v>
      </c>
      <c r="AA4382">
        <f>IF(data!D4382=3, IF(COUNTIFS(data!A:A, data!A4382, data!G:G, "&lt;&gt;2")=0, 1, 0), 0)</f>
        <v>1</v>
      </c>
      <c r="AB4382">
        <f>IF(AND(data!G4382=2, COUNTIFS(data!A:A, data!A4382, data!G:G, 2) = data!D4382), 1, 0)</f>
        <v>1</v>
      </c>
      <c r="AC4382">
        <f>IF(AB4382=1, data!D4382, "0")</f>
        <v>3</v>
      </c>
    </row>
    <row r="4383" spans="1:29" x14ac:dyDescent="0.25">
      <c r="A4383" s="1">
        <v>445151</v>
      </c>
      <c r="B4383">
        <v>3</v>
      </c>
      <c r="C4383" s="1" t="s">
        <v>4404</v>
      </c>
      <c r="D4383">
        <v>3</v>
      </c>
      <c r="E4383">
        <v>3</v>
      </c>
      <c r="F4383">
        <v>11</v>
      </c>
      <c r="G4383">
        <v>2</v>
      </c>
      <c r="H4383">
        <v>2</v>
      </c>
      <c r="I4383">
        <v>-1</v>
      </c>
      <c r="J4383">
        <v>1</v>
      </c>
      <c r="K4383">
        <v>-1</v>
      </c>
      <c r="L4383">
        <v>6</v>
      </c>
      <c r="M4383">
        <v>2</v>
      </c>
      <c r="N4383">
        <v>-1</v>
      </c>
      <c r="O4383">
        <v>-1</v>
      </c>
      <c r="P4383">
        <v>-1</v>
      </c>
      <c r="Q4383">
        <v>-1</v>
      </c>
      <c r="R4383">
        <v>-1</v>
      </c>
      <c r="S4383">
        <v>-2</v>
      </c>
      <c r="T4383">
        <v>86.4</v>
      </c>
      <c r="U4383">
        <v>13.2</v>
      </c>
      <c r="V4383">
        <v>17.683</v>
      </c>
      <c r="W4383">
        <v>-1</v>
      </c>
      <c r="X4383">
        <v>-2</v>
      </c>
      <c r="Y4383">
        <v>-2</v>
      </c>
      <c r="Z4383">
        <f>IF(AND(MIN(data!D4383:'data'!K4383, data!M4383:'data'!Y4383)&gt;=0, IF(data!L4383&lt;0, FALSE, data!L4383&lt;=95),COUNTA(data!D4383:'data'!Y4383)=22), 1, 0)</f>
        <v>0</v>
      </c>
      <c r="AA4383">
        <f>IF(data!D4383=3, IF(COUNTIFS(data!A:A, data!A4383, data!G:G, "&lt;&gt;2")=0, 1, 0), 0)</f>
        <v>1</v>
      </c>
      <c r="AB4383">
        <f>IF(AND(data!G4383=2, COUNTIFS(data!A:A, data!A4383, data!G:G, 2) = data!D4383), 1, 0)</f>
        <v>1</v>
      </c>
      <c r="AC4383">
        <f>IF(AB4383=1, data!D4383, "0")</f>
        <v>3</v>
      </c>
    </row>
    <row r="4384" spans="1:29" x14ac:dyDescent="0.25">
      <c r="A4384" s="1">
        <v>445181</v>
      </c>
      <c r="B4384">
        <v>1</v>
      </c>
      <c r="C4384" s="1" t="s">
        <v>4405</v>
      </c>
      <c r="D4384">
        <v>3</v>
      </c>
      <c r="E4384">
        <v>3</v>
      </c>
      <c r="F4384">
        <v>11</v>
      </c>
      <c r="G4384">
        <v>2</v>
      </c>
      <c r="H4384">
        <v>27</v>
      </c>
      <c r="I4384">
        <v>6</v>
      </c>
      <c r="J4384">
        <v>1</v>
      </c>
      <c r="K4384">
        <v>2</v>
      </c>
      <c r="L4384">
        <v>10</v>
      </c>
      <c r="M4384">
        <v>2</v>
      </c>
      <c r="N4384">
        <v>1</v>
      </c>
      <c r="O4384">
        <v>5</v>
      </c>
      <c r="P4384">
        <v>1</v>
      </c>
      <c r="Q4384">
        <v>0.23</v>
      </c>
      <c r="R4384">
        <v>-1</v>
      </c>
      <c r="S4384">
        <v>9</v>
      </c>
      <c r="T4384">
        <v>160.9</v>
      </c>
      <c r="U4384">
        <v>95.4</v>
      </c>
      <c r="V4384">
        <v>36.85</v>
      </c>
      <c r="W4384">
        <v>0.81599999999999995</v>
      </c>
      <c r="X4384">
        <v>2</v>
      </c>
      <c r="Y4384">
        <v>1</v>
      </c>
      <c r="Z4384">
        <f>IF(AND(MIN(data!D4384:'data'!K4384, data!M4384:'data'!Y4384)&gt;=0, IF(data!L4384&lt;0, FALSE, data!L4384&lt;=95),COUNTA(data!D4384:'data'!Y4384)=22), 1, 0)</f>
        <v>0</v>
      </c>
      <c r="AA4384">
        <f>IF(data!D4384=3, IF(COUNTIFS(data!A:A, data!A4384, data!G:G, "&lt;&gt;2")=0, 1, 0), 0)</f>
        <v>0</v>
      </c>
      <c r="AB4384">
        <f>IF(AND(data!G4384=2, COUNTIFS(data!A:A, data!A4384, data!G:G, 2) = data!D4384), 1, 0)</f>
        <v>0</v>
      </c>
      <c r="AC4384" t="str">
        <f>IF(AB4384=1, data!D4384, "0")</f>
        <v>0</v>
      </c>
    </row>
    <row r="4385" spans="1:29" x14ac:dyDescent="0.25">
      <c r="A4385" s="1">
        <v>445181</v>
      </c>
      <c r="B4385">
        <v>2</v>
      </c>
      <c r="C4385" s="1" t="s">
        <v>4406</v>
      </c>
      <c r="D4385">
        <v>3</v>
      </c>
      <c r="E4385">
        <v>3</v>
      </c>
      <c r="F4385">
        <v>11</v>
      </c>
      <c r="G4385">
        <v>1</v>
      </c>
      <c r="H4385">
        <v>4</v>
      </c>
      <c r="I4385">
        <v>-1</v>
      </c>
      <c r="J4385">
        <v>1</v>
      </c>
      <c r="K4385">
        <v>-1</v>
      </c>
      <c r="L4385">
        <v>10</v>
      </c>
      <c r="M4385">
        <v>2</v>
      </c>
      <c r="N4385">
        <v>-1</v>
      </c>
      <c r="O4385">
        <v>-1</v>
      </c>
      <c r="P4385">
        <v>-1</v>
      </c>
      <c r="Q4385">
        <v>-1</v>
      </c>
      <c r="R4385">
        <v>-1</v>
      </c>
      <c r="S4385">
        <v>-2</v>
      </c>
      <c r="T4385">
        <v>107.1</v>
      </c>
      <c r="U4385">
        <v>18.399999999999999</v>
      </c>
      <c r="V4385">
        <v>16.041</v>
      </c>
      <c r="W4385">
        <v>-1</v>
      </c>
      <c r="X4385">
        <v>-2</v>
      </c>
      <c r="Y4385">
        <v>-2</v>
      </c>
      <c r="Z4385">
        <f>IF(AND(MIN(data!D4385:'data'!K4385, data!M4385:'data'!Y4385)&gt;=0, IF(data!L4385&lt;0, FALSE, data!L4385&lt;=95),COUNTA(data!D4385:'data'!Y4385)=22), 1, 0)</f>
        <v>0</v>
      </c>
      <c r="AA4385">
        <f>IF(data!D4385=3, IF(COUNTIFS(data!A:A, data!A4385, data!G:G, "&lt;&gt;2")=0, 1, 0), 0)</f>
        <v>0</v>
      </c>
      <c r="AB4385">
        <f>IF(AND(data!G4385=2, COUNTIFS(data!A:A, data!A4385, data!G:G, 2) = data!D4385), 1, 0)</f>
        <v>0</v>
      </c>
      <c r="AC4385" t="str">
        <f>IF(AB4385=1, data!D4385, "0")</f>
        <v>0</v>
      </c>
    </row>
    <row r="4386" spans="1:29" x14ac:dyDescent="0.25">
      <c r="A4386" s="1">
        <v>445181</v>
      </c>
      <c r="B4386">
        <v>3</v>
      </c>
      <c r="C4386" s="1" t="s">
        <v>4407</v>
      </c>
      <c r="D4386">
        <v>3</v>
      </c>
      <c r="E4386">
        <v>3</v>
      </c>
      <c r="F4386">
        <v>11</v>
      </c>
      <c r="G4386">
        <v>2</v>
      </c>
      <c r="H4386">
        <v>0</v>
      </c>
      <c r="I4386">
        <v>-1</v>
      </c>
      <c r="J4386">
        <v>1</v>
      </c>
      <c r="K4386">
        <v>-1</v>
      </c>
      <c r="L4386">
        <v>10</v>
      </c>
      <c r="M4386">
        <v>3</v>
      </c>
      <c r="N4386">
        <v>-1</v>
      </c>
      <c r="O4386">
        <v>-1</v>
      </c>
      <c r="P4386">
        <v>-1</v>
      </c>
      <c r="Q4386">
        <v>-1</v>
      </c>
      <c r="R4386">
        <v>-1</v>
      </c>
      <c r="S4386">
        <v>-2</v>
      </c>
      <c r="T4386">
        <v>-1</v>
      </c>
      <c r="U4386">
        <v>9.6</v>
      </c>
      <c r="V4386">
        <v>-1</v>
      </c>
      <c r="W4386">
        <v>-1</v>
      </c>
      <c r="X4386">
        <v>-2</v>
      </c>
      <c r="Y4386">
        <v>-2</v>
      </c>
      <c r="Z4386">
        <f>IF(AND(MIN(data!D4386:'data'!K4386, data!M4386:'data'!Y4386)&gt;=0, IF(data!L4386&lt;0, FALSE, data!L4386&lt;=95),COUNTA(data!D4386:'data'!Y4386)=22), 1, 0)</f>
        <v>0</v>
      </c>
      <c r="AA4386">
        <f>IF(data!D4386=3, IF(COUNTIFS(data!A:A, data!A4386, data!G:G, "&lt;&gt;2")=0, 1, 0), 0)</f>
        <v>0</v>
      </c>
      <c r="AB4386">
        <f>IF(AND(data!G4386=2, COUNTIFS(data!A:A, data!A4386, data!G:G, 2) = data!D4386), 1, 0)</f>
        <v>0</v>
      </c>
      <c r="AC4386" t="str">
        <f>IF(AB4386=1, data!D4386, "0")</f>
        <v>0</v>
      </c>
    </row>
    <row r="4387" spans="1:29" x14ac:dyDescent="0.25">
      <c r="A4387" s="1">
        <v>445201</v>
      </c>
      <c r="B4387">
        <v>1</v>
      </c>
      <c r="C4387" s="1" t="s">
        <v>4408</v>
      </c>
      <c r="D4387">
        <v>1</v>
      </c>
      <c r="E4387">
        <v>3</v>
      </c>
      <c r="F4387">
        <v>11</v>
      </c>
      <c r="G4387">
        <v>1</v>
      </c>
      <c r="H4387">
        <v>73</v>
      </c>
      <c r="I4387">
        <v>5</v>
      </c>
      <c r="J4387">
        <v>1</v>
      </c>
      <c r="K4387">
        <v>4</v>
      </c>
      <c r="L4387">
        <v>7</v>
      </c>
      <c r="M4387">
        <v>2</v>
      </c>
      <c r="N4387">
        <v>3</v>
      </c>
      <c r="O4387">
        <v>5</v>
      </c>
      <c r="P4387">
        <v>1</v>
      </c>
      <c r="Q4387">
        <v>5.0289999999999999</v>
      </c>
      <c r="R4387">
        <v>-1</v>
      </c>
      <c r="S4387">
        <v>0</v>
      </c>
      <c r="T4387">
        <v>147.9</v>
      </c>
      <c r="U4387">
        <v>47.7</v>
      </c>
      <c r="V4387">
        <v>21.806000000000001</v>
      </c>
      <c r="W4387">
        <v>-1</v>
      </c>
      <c r="X4387">
        <v>-8</v>
      </c>
      <c r="Y4387">
        <v>3</v>
      </c>
      <c r="Z4387">
        <f>IF(AND(MIN(data!D4387:'data'!K4387, data!M4387:'data'!Y4387)&gt;=0, IF(data!L4387&lt;0, FALSE, data!L4387&lt;=95),COUNTA(data!D4387:'data'!Y4387)=22), 1, 0)</f>
        <v>0</v>
      </c>
      <c r="AA4387">
        <f>IF(data!D4387=3, IF(COUNTIFS(data!A:A, data!A4387, data!G:G, "&lt;&gt;2")=0, 1, 0), 0)</f>
        <v>0</v>
      </c>
      <c r="AB4387">
        <f>IF(AND(data!G4387=2, COUNTIFS(data!A:A, data!A4387, data!G:G, 2) = data!D4387), 1, 0)</f>
        <v>0</v>
      </c>
      <c r="AC4387" t="str">
        <f>IF(AB4387=1, data!D4387, "0")</f>
        <v>0</v>
      </c>
    </row>
    <row r="4388" spans="1:29" x14ac:dyDescent="0.25">
      <c r="A4388" s="1">
        <v>445251</v>
      </c>
      <c r="B4388">
        <v>1</v>
      </c>
      <c r="C4388" s="1" t="s">
        <v>4409</v>
      </c>
      <c r="D4388">
        <v>1</v>
      </c>
      <c r="E4388">
        <v>3</v>
      </c>
      <c r="F4388">
        <v>11</v>
      </c>
      <c r="G4388">
        <v>2</v>
      </c>
      <c r="H4388">
        <v>73</v>
      </c>
      <c r="I4388">
        <v>1</v>
      </c>
      <c r="J4388">
        <v>1</v>
      </c>
      <c r="K4388">
        <v>5</v>
      </c>
      <c r="L4388">
        <v>9</v>
      </c>
      <c r="M4388">
        <v>2</v>
      </c>
      <c r="N4388">
        <v>1</v>
      </c>
      <c r="O4388">
        <v>5</v>
      </c>
      <c r="P4388">
        <v>2</v>
      </c>
      <c r="Q4388">
        <v>0</v>
      </c>
      <c r="R4388">
        <v>-1</v>
      </c>
      <c r="S4388">
        <v>0</v>
      </c>
      <c r="T4388">
        <v>162.1</v>
      </c>
      <c r="U4388">
        <v>81.8</v>
      </c>
      <c r="V4388">
        <v>31.131</v>
      </c>
      <c r="W4388">
        <v>0.96099999999999997</v>
      </c>
      <c r="X4388">
        <v>1</v>
      </c>
      <c r="Y4388">
        <v>3</v>
      </c>
      <c r="Z4388">
        <f>IF(AND(MIN(data!D4388:'data'!K4388, data!M4388:'data'!Y4388)&gt;=0, IF(data!L4388&lt;0, FALSE, data!L4388&lt;=95),COUNTA(data!D4388:'data'!Y4388)=22), 1, 0)</f>
        <v>0</v>
      </c>
      <c r="AA4388">
        <f>IF(data!D4388=3, IF(COUNTIFS(data!A:A, data!A4388, data!G:G, "&lt;&gt;2")=0, 1, 0), 0)</f>
        <v>0</v>
      </c>
      <c r="AB4388">
        <f>IF(AND(data!G4388=2, COUNTIFS(data!A:A, data!A4388, data!G:G, 2) = data!D4388), 1, 0)</f>
        <v>1</v>
      </c>
      <c r="AC4388">
        <f>IF(AB4388=1, data!D4388, "0")</f>
        <v>1</v>
      </c>
    </row>
    <row r="4389" spans="1:29" x14ac:dyDescent="0.25">
      <c r="A4389" s="1">
        <v>445371</v>
      </c>
      <c r="B4389">
        <v>1</v>
      </c>
      <c r="C4389" s="1" t="s">
        <v>4410</v>
      </c>
      <c r="D4389">
        <v>3</v>
      </c>
      <c r="E4389">
        <v>3</v>
      </c>
      <c r="F4389">
        <v>11</v>
      </c>
      <c r="G4389">
        <v>2</v>
      </c>
      <c r="H4389">
        <v>41</v>
      </c>
      <c r="I4389">
        <v>4</v>
      </c>
      <c r="J4389">
        <v>1</v>
      </c>
      <c r="K4389">
        <v>1</v>
      </c>
      <c r="L4389">
        <v>9</v>
      </c>
      <c r="M4389">
        <v>1</v>
      </c>
      <c r="N4389">
        <v>1</v>
      </c>
      <c r="O4389">
        <v>5</v>
      </c>
      <c r="P4389">
        <v>1</v>
      </c>
      <c r="Q4389">
        <v>3.3740000000000001</v>
      </c>
      <c r="R4389">
        <v>-1</v>
      </c>
      <c r="S4389">
        <v>0</v>
      </c>
      <c r="T4389">
        <v>162.9</v>
      </c>
      <c r="U4389">
        <v>59.6</v>
      </c>
      <c r="V4389">
        <v>22.46</v>
      </c>
      <c r="W4389">
        <v>0.68500000000000005</v>
      </c>
      <c r="X4389">
        <v>1</v>
      </c>
      <c r="Y4389">
        <v>3</v>
      </c>
      <c r="Z4389">
        <f>IF(AND(MIN(data!D4389:'data'!K4389, data!M4389:'data'!Y4389)&gt;=0, IF(data!L4389&lt;0, FALSE, data!L4389&lt;=95),COUNTA(data!D4389:'data'!Y4389)=22), 1, 0)</f>
        <v>0</v>
      </c>
      <c r="AA4389">
        <f>IF(data!D4389=3, IF(COUNTIFS(data!A:A, data!A4389, data!G:G, "&lt;&gt;2")=0, 1, 0), 0)</f>
        <v>0</v>
      </c>
      <c r="AB4389">
        <f>IF(AND(data!G4389=2, COUNTIFS(data!A:A, data!A4389, data!G:G, 2) = data!D4389), 1, 0)</f>
        <v>0</v>
      </c>
      <c r="AC4389" t="str">
        <f>IF(AB4389=1, data!D4389, "0")</f>
        <v>0</v>
      </c>
    </row>
    <row r="4390" spans="1:29" x14ac:dyDescent="0.25">
      <c r="A4390" s="1">
        <v>445371</v>
      </c>
      <c r="B4390">
        <v>2</v>
      </c>
      <c r="C4390" s="1" t="s">
        <v>4411</v>
      </c>
      <c r="D4390">
        <v>3</v>
      </c>
      <c r="E4390">
        <v>3</v>
      </c>
      <c r="F4390">
        <v>11</v>
      </c>
      <c r="G4390">
        <v>1</v>
      </c>
      <c r="H4390">
        <v>14</v>
      </c>
      <c r="I4390">
        <v>-1</v>
      </c>
      <c r="J4390">
        <v>1</v>
      </c>
      <c r="K4390">
        <v>-1</v>
      </c>
      <c r="L4390">
        <v>9</v>
      </c>
      <c r="M4390">
        <v>1</v>
      </c>
      <c r="N4390">
        <v>-1</v>
      </c>
      <c r="O4390">
        <v>-1</v>
      </c>
      <c r="P4390">
        <v>-1</v>
      </c>
      <c r="Q4390">
        <v>-1</v>
      </c>
      <c r="R4390">
        <v>-1</v>
      </c>
      <c r="S4390">
        <v>0</v>
      </c>
      <c r="T4390">
        <v>153.4</v>
      </c>
      <c r="U4390">
        <v>49.2</v>
      </c>
      <c r="V4390">
        <v>20.908000000000001</v>
      </c>
      <c r="W4390">
        <v>-1</v>
      </c>
      <c r="X4390">
        <v>1</v>
      </c>
      <c r="Y4390">
        <v>1</v>
      </c>
      <c r="Z4390">
        <f>IF(AND(MIN(data!D4390:'data'!K4390, data!M4390:'data'!Y4390)&gt;=0, IF(data!L4390&lt;0, FALSE, data!L4390&lt;=95),COUNTA(data!D4390:'data'!Y4390)=22), 1, 0)</f>
        <v>0</v>
      </c>
      <c r="AA4390">
        <f>IF(data!D4390=3, IF(COUNTIFS(data!A:A, data!A4390, data!G:G, "&lt;&gt;2")=0, 1, 0), 0)</f>
        <v>0</v>
      </c>
      <c r="AB4390">
        <f>IF(AND(data!G4390=2, COUNTIFS(data!A:A, data!A4390, data!G:G, 2) = data!D4390), 1, 0)</f>
        <v>0</v>
      </c>
      <c r="AC4390" t="str">
        <f>IF(AB4390=1, data!D4390, "0")</f>
        <v>0</v>
      </c>
    </row>
    <row r="4391" spans="1:29" x14ac:dyDescent="0.25">
      <c r="A4391" s="1">
        <v>445371</v>
      </c>
      <c r="B4391">
        <v>3</v>
      </c>
      <c r="C4391" s="1" t="s">
        <v>4412</v>
      </c>
      <c r="D4391">
        <v>3</v>
      </c>
      <c r="E4391">
        <v>3</v>
      </c>
      <c r="F4391">
        <v>11</v>
      </c>
      <c r="G4391">
        <v>2</v>
      </c>
      <c r="H4391">
        <v>11</v>
      </c>
      <c r="I4391">
        <v>-1</v>
      </c>
      <c r="J4391">
        <v>1</v>
      </c>
      <c r="K4391">
        <v>-1</v>
      </c>
      <c r="L4391">
        <v>9</v>
      </c>
      <c r="M4391">
        <v>1</v>
      </c>
      <c r="N4391">
        <v>-1</v>
      </c>
      <c r="O4391">
        <v>-1</v>
      </c>
      <c r="P4391">
        <v>-1</v>
      </c>
      <c r="Q4391">
        <v>-1</v>
      </c>
      <c r="R4391">
        <v>-1</v>
      </c>
      <c r="S4391">
        <v>-2</v>
      </c>
      <c r="T4391">
        <v>141.1</v>
      </c>
      <c r="U4391">
        <v>45</v>
      </c>
      <c r="V4391">
        <v>22.603000000000002</v>
      </c>
      <c r="W4391">
        <v>-1</v>
      </c>
      <c r="X4391">
        <v>-8</v>
      </c>
      <c r="Y4391">
        <v>1</v>
      </c>
      <c r="Z4391">
        <f>IF(AND(MIN(data!D4391:'data'!K4391, data!M4391:'data'!Y4391)&gt;=0, IF(data!L4391&lt;0, FALSE, data!L4391&lt;=95),COUNTA(data!D4391:'data'!Y4391)=22), 1, 0)</f>
        <v>0</v>
      </c>
      <c r="AA4391">
        <f>IF(data!D4391=3, IF(COUNTIFS(data!A:A, data!A4391, data!G:G, "&lt;&gt;2")=0, 1, 0), 0)</f>
        <v>0</v>
      </c>
      <c r="AB4391">
        <f>IF(AND(data!G4391=2, COUNTIFS(data!A:A, data!A4391, data!G:G, 2) = data!D4391), 1, 0)</f>
        <v>0</v>
      </c>
      <c r="AC4391" t="str">
        <f>IF(AB4391=1, data!D4391, "0")</f>
        <v>0</v>
      </c>
    </row>
    <row r="4392" spans="1:29" x14ac:dyDescent="0.25">
      <c r="A4392" s="1">
        <v>446051</v>
      </c>
      <c r="B4392">
        <v>1</v>
      </c>
      <c r="C4392" s="1" t="s">
        <v>4413</v>
      </c>
      <c r="D4392">
        <v>2</v>
      </c>
      <c r="E4392">
        <v>6</v>
      </c>
      <c r="F4392">
        <v>2</v>
      </c>
      <c r="G4392">
        <v>1</v>
      </c>
      <c r="H4392">
        <v>79</v>
      </c>
      <c r="I4392">
        <v>2</v>
      </c>
      <c r="J4392">
        <v>1</v>
      </c>
      <c r="K4392">
        <v>1</v>
      </c>
      <c r="L4392">
        <v>28</v>
      </c>
      <c r="M4392">
        <v>2</v>
      </c>
      <c r="N4392">
        <v>3</v>
      </c>
      <c r="O4392">
        <v>5</v>
      </c>
      <c r="P4392">
        <v>1</v>
      </c>
      <c r="Q4392">
        <v>3.23</v>
      </c>
      <c r="R4392">
        <v>-1</v>
      </c>
      <c r="S4392">
        <v>0</v>
      </c>
      <c r="T4392">
        <v>164.6</v>
      </c>
      <c r="U4392">
        <v>64.8</v>
      </c>
      <c r="V4392">
        <v>23.917000000000002</v>
      </c>
      <c r="W4392">
        <v>0.91</v>
      </c>
      <c r="X4392">
        <v>3</v>
      </c>
      <c r="Y4392">
        <v>3</v>
      </c>
      <c r="Z4392">
        <f>IF(AND(MIN(data!D4392:'data'!K4392, data!M4392:'data'!Y4392)&gt;=0, IF(data!L4392&lt;0, FALSE, data!L4392&lt;=95),COUNTA(data!D4392:'data'!Y4392)=22), 1, 0)</f>
        <v>0</v>
      </c>
      <c r="AA4392">
        <f>IF(data!D4392=3, IF(COUNTIFS(data!A:A, data!A4392, data!G:G, "&lt;&gt;2")=0, 1, 0), 0)</f>
        <v>0</v>
      </c>
      <c r="AB4392">
        <f>IF(AND(data!G4392=2, COUNTIFS(data!A:A, data!A4392, data!G:G, 2) = data!D4392), 1, 0)</f>
        <v>0</v>
      </c>
      <c r="AC4392" t="str">
        <f>IF(AB4392=1, data!D4392, "0")</f>
        <v>0</v>
      </c>
    </row>
    <row r="4393" spans="1:29" x14ac:dyDescent="0.25">
      <c r="A4393" s="1">
        <v>446051</v>
      </c>
      <c r="B4393">
        <v>2</v>
      </c>
      <c r="C4393" s="1" t="s">
        <v>4414</v>
      </c>
      <c r="D4393">
        <v>2</v>
      </c>
      <c r="E4393">
        <v>6</v>
      </c>
      <c r="F4393">
        <v>2</v>
      </c>
      <c r="G4393">
        <v>2</v>
      </c>
      <c r="H4393">
        <v>76</v>
      </c>
      <c r="I4393">
        <v>2</v>
      </c>
      <c r="J4393">
        <v>1</v>
      </c>
      <c r="K4393">
        <v>1</v>
      </c>
      <c r="L4393">
        <v>28</v>
      </c>
      <c r="M4393">
        <v>2</v>
      </c>
      <c r="N4393">
        <v>3</v>
      </c>
      <c r="O4393">
        <v>5</v>
      </c>
      <c r="P4393">
        <v>1</v>
      </c>
      <c r="Q4393">
        <v>3.23</v>
      </c>
      <c r="R4393">
        <v>-1</v>
      </c>
      <c r="S4393">
        <v>2</v>
      </c>
      <c r="T4393">
        <v>161.80000000000001</v>
      </c>
      <c r="U4393">
        <v>72.2</v>
      </c>
      <c r="V4393">
        <v>27.579000000000001</v>
      </c>
      <c r="W4393">
        <v>0.82</v>
      </c>
      <c r="X4393">
        <v>2</v>
      </c>
      <c r="Y4393">
        <v>1</v>
      </c>
      <c r="Z4393">
        <f>IF(AND(MIN(data!D4393:'data'!K4393, data!M4393:'data'!Y4393)&gt;=0, IF(data!L4393&lt;0, FALSE, data!L4393&lt;=95),COUNTA(data!D4393:'data'!Y4393)=22), 1, 0)</f>
        <v>0</v>
      </c>
      <c r="AA4393">
        <f>IF(data!D4393=3, IF(COUNTIFS(data!A:A, data!A4393, data!G:G, "&lt;&gt;2")=0, 1, 0), 0)</f>
        <v>0</v>
      </c>
      <c r="AB4393">
        <f>IF(AND(data!G4393=2, COUNTIFS(data!A:A, data!A4393, data!G:G, 2) = data!D4393), 1, 0)</f>
        <v>0</v>
      </c>
      <c r="AC4393" t="str">
        <f>IF(AB4393=1, data!D4393, "0")</f>
        <v>0</v>
      </c>
    </row>
    <row r="4394" spans="1:29" x14ac:dyDescent="0.25">
      <c r="A4394" s="1">
        <v>446201</v>
      </c>
      <c r="B4394">
        <v>1</v>
      </c>
      <c r="C4394" s="1" t="s">
        <v>4415</v>
      </c>
      <c r="D4394">
        <v>1</v>
      </c>
      <c r="E4394">
        <v>6</v>
      </c>
      <c r="F4394">
        <v>2</v>
      </c>
      <c r="G4394">
        <v>2</v>
      </c>
      <c r="H4394">
        <v>27</v>
      </c>
      <c r="I4394">
        <v>6</v>
      </c>
      <c r="J4394">
        <v>1</v>
      </c>
      <c r="K4394">
        <v>2</v>
      </c>
      <c r="L4394">
        <v>17</v>
      </c>
      <c r="M4394">
        <v>3</v>
      </c>
      <c r="N4394">
        <v>3</v>
      </c>
      <c r="O4394">
        <v>5</v>
      </c>
      <c r="P4394">
        <v>1</v>
      </c>
      <c r="Q4394">
        <v>10.558</v>
      </c>
      <c r="R4394">
        <v>-1</v>
      </c>
      <c r="S4394">
        <v>4</v>
      </c>
      <c r="T4394">
        <v>169.3</v>
      </c>
      <c r="U4394">
        <v>71.400000000000006</v>
      </c>
      <c r="V4394">
        <v>24.911000000000001</v>
      </c>
      <c r="W4394">
        <v>-1</v>
      </c>
      <c r="X4394">
        <v>2</v>
      </c>
      <c r="Y4394">
        <v>1</v>
      </c>
      <c r="Z4394">
        <f>IF(AND(MIN(data!D4394:'data'!K4394, data!M4394:'data'!Y4394)&gt;=0, IF(data!L4394&lt;0, FALSE, data!L4394&lt;=95),COUNTA(data!D4394:'data'!Y4394)=22), 1, 0)</f>
        <v>0</v>
      </c>
      <c r="AA4394">
        <f>IF(data!D4394=3, IF(COUNTIFS(data!A:A, data!A4394, data!G:G, "&lt;&gt;2")=0, 1, 0), 0)</f>
        <v>0</v>
      </c>
      <c r="AB4394">
        <f>IF(AND(data!G4394=2, COUNTIFS(data!A:A, data!A4394, data!G:G, 2) = data!D4394), 1, 0)</f>
        <v>1</v>
      </c>
      <c r="AC4394">
        <f>IF(AB4394=1, data!D4394, "0")</f>
        <v>1</v>
      </c>
    </row>
    <row r="4395" spans="1:29" x14ac:dyDescent="0.25">
      <c r="A4395" s="1">
        <v>446251</v>
      </c>
      <c r="B4395">
        <v>1</v>
      </c>
      <c r="C4395" s="1" t="s">
        <v>4416</v>
      </c>
      <c r="D4395">
        <v>1</v>
      </c>
      <c r="E4395">
        <v>6</v>
      </c>
      <c r="F4395">
        <v>2</v>
      </c>
      <c r="G4395">
        <v>1</v>
      </c>
      <c r="H4395">
        <v>50</v>
      </c>
      <c r="I4395">
        <v>1</v>
      </c>
      <c r="J4395">
        <v>1</v>
      </c>
      <c r="K4395">
        <v>1</v>
      </c>
      <c r="L4395">
        <v>14</v>
      </c>
      <c r="M4395">
        <v>2</v>
      </c>
      <c r="N4395">
        <v>1</v>
      </c>
      <c r="O4395">
        <v>5</v>
      </c>
      <c r="P4395">
        <v>1</v>
      </c>
      <c r="Q4395">
        <v>3.8752800000000001</v>
      </c>
      <c r="R4395">
        <v>-1</v>
      </c>
      <c r="S4395">
        <v>0</v>
      </c>
      <c r="T4395">
        <v>163.69999999999999</v>
      </c>
      <c r="U4395">
        <v>69.3</v>
      </c>
      <c r="V4395">
        <v>25.86</v>
      </c>
      <c r="W4395">
        <v>0.78900000000000003</v>
      </c>
      <c r="X4395">
        <v>1</v>
      </c>
      <c r="Y4395">
        <v>1</v>
      </c>
      <c r="Z4395">
        <f>IF(AND(MIN(data!D4395:'data'!K4395, data!M4395:'data'!Y4395)&gt;=0, IF(data!L4395&lt;0, FALSE, data!L4395&lt;=95),COUNTA(data!D4395:'data'!Y4395)=22), 1, 0)</f>
        <v>0</v>
      </c>
      <c r="AA4395">
        <f>IF(data!D4395=3, IF(COUNTIFS(data!A:A, data!A4395, data!G:G, "&lt;&gt;2")=0, 1, 0), 0)</f>
        <v>0</v>
      </c>
      <c r="AB4395">
        <f>IF(AND(data!G4395=2, COUNTIFS(data!A:A, data!A4395, data!G:G, 2) = data!D4395), 1, 0)</f>
        <v>0</v>
      </c>
      <c r="AC4395" t="str">
        <f>IF(AB4395=1, data!D4395, "0")</f>
        <v>0</v>
      </c>
    </row>
    <row r="4396" spans="1:29" x14ac:dyDescent="0.25">
      <c r="A4396" s="1">
        <v>446341</v>
      </c>
      <c r="B4396">
        <v>1</v>
      </c>
      <c r="C4396" s="1" t="s">
        <v>4417</v>
      </c>
      <c r="D4396">
        <v>1</v>
      </c>
      <c r="E4396">
        <v>6</v>
      </c>
      <c r="F4396">
        <v>2</v>
      </c>
      <c r="G4396">
        <v>2</v>
      </c>
      <c r="H4396">
        <v>66</v>
      </c>
      <c r="I4396">
        <v>5</v>
      </c>
      <c r="J4396">
        <v>1</v>
      </c>
      <c r="K4396">
        <v>4</v>
      </c>
      <c r="L4396">
        <v>96</v>
      </c>
      <c r="M4396">
        <v>1</v>
      </c>
      <c r="N4396">
        <v>4</v>
      </c>
      <c r="O4396">
        <v>1</v>
      </c>
      <c r="P4396">
        <v>1</v>
      </c>
      <c r="Q4396">
        <v>7</v>
      </c>
      <c r="R4396">
        <v>-1</v>
      </c>
      <c r="S4396">
        <v>0</v>
      </c>
      <c r="T4396">
        <v>164</v>
      </c>
      <c r="U4396">
        <v>77.8</v>
      </c>
      <c r="V4396">
        <v>28.925999999999998</v>
      </c>
      <c r="W4396">
        <v>0.76100000000000001</v>
      </c>
      <c r="X4396">
        <v>2</v>
      </c>
      <c r="Y4396">
        <v>1</v>
      </c>
      <c r="Z4396">
        <f>IF(AND(MIN(data!D4396:'data'!K4396, data!M4396:'data'!Y4396)&gt;=0, IF(data!L4396&lt;0, FALSE, data!L4396&lt;=95),COUNTA(data!D4396:'data'!Y4396)=22), 1, 0)</f>
        <v>0</v>
      </c>
      <c r="AA4396">
        <f>IF(data!D4396=3, IF(COUNTIFS(data!A:A, data!A4396, data!G:G, "&lt;&gt;2")=0, 1, 0), 0)</f>
        <v>0</v>
      </c>
      <c r="AB4396">
        <f>IF(AND(data!G4396=2, COUNTIFS(data!A:A, data!A4396, data!G:G, 2) = data!D4396), 1, 0)</f>
        <v>1</v>
      </c>
      <c r="AC4396">
        <f>IF(AB4396=1, data!D4396, "0")</f>
        <v>1</v>
      </c>
    </row>
    <row r="4397" spans="1:29" x14ac:dyDescent="0.25">
      <c r="A4397" s="1">
        <v>446351</v>
      </c>
      <c r="B4397">
        <v>1</v>
      </c>
      <c r="C4397" s="1" t="s">
        <v>4418</v>
      </c>
      <c r="D4397">
        <v>3</v>
      </c>
      <c r="E4397">
        <v>6</v>
      </c>
      <c r="F4397">
        <v>2</v>
      </c>
      <c r="G4397">
        <v>1</v>
      </c>
      <c r="H4397">
        <v>59</v>
      </c>
      <c r="I4397">
        <v>2</v>
      </c>
      <c r="J4397">
        <v>1</v>
      </c>
      <c r="K4397">
        <v>1</v>
      </c>
      <c r="L4397">
        <v>24</v>
      </c>
      <c r="M4397">
        <v>2</v>
      </c>
      <c r="N4397">
        <v>1</v>
      </c>
      <c r="O4397">
        <v>5</v>
      </c>
      <c r="P4397">
        <v>1</v>
      </c>
      <c r="Q4397">
        <v>35.115000000000002</v>
      </c>
      <c r="R4397">
        <v>-1</v>
      </c>
      <c r="S4397">
        <v>1</v>
      </c>
      <c r="T4397">
        <v>178.3</v>
      </c>
      <c r="U4397">
        <v>88.5</v>
      </c>
      <c r="V4397">
        <v>27.838000000000001</v>
      </c>
      <c r="W4397">
        <v>0.95099999999999996</v>
      </c>
      <c r="X4397">
        <v>2</v>
      </c>
      <c r="Y4397">
        <v>1</v>
      </c>
      <c r="Z4397">
        <f>IF(AND(MIN(data!D4397:'data'!K4397, data!M4397:'data'!Y4397)&gt;=0, IF(data!L4397&lt;0, FALSE, data!L4397&lt;=95),COUNTA(data!D4397:'data'!Y4397)=22), 1, 0)</f>
        <v>0</v>
      </c>
      <c r="AA4397">
        <f>IF(data!D4397=3, IF(COUNTIFS(data!A:A, data!A4397, data!G:G, "&lt;&gt;2")=0, 1, 0), 0)</f>
        <v>0</v>
      </c>
      <c r="AB4397">
        <f>IF(AND(data!G4397=2, COUNTIFS(data!A:A, data!A4397, data!G:G, 2) = data!D4397), 1, 0)</f>
        <v>0</v>
      </c>
      <c r="AC4397" t="str">
        <f>IF(AB4397=1, data!D4397, "0")</f>
        <v>0</v>
      </c>
    </row>
    <row r="4398" spans="1:29" x14ac:dyDescent="0.25">
      <c r="A4398" s="1">
        <v>446351</v>
      </c>
      <c r="B4398">
        <v>2</v>
      </c>
      <c r="C4398" s="1" t="s">
        <v>4419</v>
      </c>
      <c r="D4398">
        <v>3</v>
      </c>
      <c r="E4398">
        <v>6</v>
      </c>
      <c r="F4398">
        <v>2</v>
      </c>
      <c r="G4398">
        <v>2</v>
      </c>
      <c r="H4398">
        <v>56</v>
      </c>
      <c r="I4398">
        <v>2</v>
      </c>
      <c r="J4398">
        <v>1</v>
      </c>
      <c r="K4398">
        <v>1</v>
      </c>
      <c r="L4398">
        <v>24</v>
      </c>
      <c r="M4398">
        <v>2</v>
      </c>
      <c r="N4398">
        <v>1</v>
      </c>
      <c r="O4398">
        <v>5</v>
      </c>
      <c r="P4398">
        <v>1</v>
      </c>
      <c r="Q4398">
        <v>3.99</v>
      </c>
      <c r="R4398">
        <v>-1</v>
      </c>
      <c r="S4398">
        <v>-9</v>
      </c>
      <c r="T4398">
        <v>161.80000000000001</v>
      </c>
      <c r="U4398">
        <v>50.4</v>
      </c>
      <c r="V4398">
        <v>19.251999999999999</v>
      </c>
      <c r="W4398">
        <v>0.77</v>
      </c>
      <c r="X4398">
        <v>1</v>
      </c>
      <c r="Y4398">
        <v>3</v>
      </c>
      <c r="Z4398">
        <f>IF(AND(MIN(data!D4398:'data'!K4398, data!M4398:'data'!Y4398)&gt;=0, IF(data!L4398&lt;0, FALSE, data!L4398&lt;=95),COUNTA(data!D4398:'data'!Y4398)=22), 1, 0)</f>
        <v>0</v>
      </c>
      <c r="AA4398">
        <f>IF(data!D4398=3, IF(COUNTIFS(data!A:A, data!A4398, data!G:G, "&lt;&gt;2")=0, 1, 0), 0)</f>
        <v>0</v>
      </c>
      <c r="AB4398">
        <f>IF(AND(data!G4398=2, COUNTIFS(data!A:A, data!A4398, data!G:G, 2) = data!D4398), 1, 0)</f>
        <v>0</v>
      </c>
      <c r="AC4398" t="str">
        <f>IF(AB4398=1, data!D4398, "0")</f>
        <v>0</v>
      </c>
    </row>
    <row r="4399" spans="1:29" x14ac:dyDescent="0.25">
      <c r="A4399" s="1">
        <v>446351</v>
      </c>
      <c r="B4399">
        <v>3</v>
      </c>
      <c r="C4399" s="1" t="s">
        <v>4420</v>
      </c>
      <c r="D4399">
        <v>3</v>
      </c>
      <c r="E4399">
        <v>6</v>
      </c>
      <c r="F4399">
        <v>2</v>
      </c>
      <c r="G4399">
        <v>1</v>
      </c>
      <c r="H4399">
        <v>19</v>
      </c>
      <c r="I4399">
        <v>1</v>
      </c>
      <c r="J4399">
        <v>1</v>
      </c>
      <c r="K4399">
        <v>3</v>
      </c>
      <c r="L4399">
        <v>24</v>
      </c>
      <c r="M4399">
        <v>1</v>
      </c>
      <c r="N4399">
        <v>1</v>
      </c>
      <c r="O4399">
        <v>5</v>
      </c>
      <c r="P4399">
        <v>1</v>
      </c>
      <c r="Q4399">
        <v>39.548000000000002</v>
      </c>
      <c r="R4399">
        <v>2</v>
      </c>
      <c r="S4399">
        <v>0</v>
      </c>
      <c r="T4399">
        <v>188.5</v>
      </c>
      <c r="U4399">
        <v>79.3</v>
      </c>
      <c r="V4399">
        <v>22.318000000000001</v>
      </c>
      <c r="W4399">
        <v>0.85699999999999998</v>
      </c>
      <c r="X4399">
        <v>1</v>
      </c>
      <c r="Y4399">
        <v>3</v>
      </c>
      <c r="Z4399">
        <f>IF(AND(MIN(data!D4399:'data'!K4399, data!M4399:'data'!Y4399)&gt;=0, IF(data!L4399&lt;0, FALSE, data!L4399&lt;=95),COUNTA(data!D4399:'data'!Y4399)=22), 1, 0)</f>
        <v>1</v>
      </c>
      <c r="AA4399">
        <f>IF(data!D4399=3, IF(COUNTIFS(data!A:A, data!A4399, data!G:G, "&lt;&gt;2")=0, 1, 0), 0)</f>
        <v>0</v>
      </c>
      <c r="AB4399">
        <f>IF(AND(data!G4399=2, COUNTIFS(data!A:A, data!A4399, data!G:G, 2) = data!D4399), 1, 0)</f>
        <v>0</v>
      </c>
      <c r="AC4399" t="str">
        <f>IF(AB4399=1, data!D4399, "0")</f>
        <v>0</v>
      </c>
    </row>
    <row r="4400" spans="1:29" x14ac:dyDescent="0.25">
      <c r="A4400" s="1">
        <v>446371</v>
      </c>
      <c r="B4400">
        <v>1</v>
      </c>
      <c r="C4400" s="1" t="s">
        <v>4421</v>
      </c>
      <c r="D4400">
        <v>3</v>
      </c>
      <c r="E4400">
        <v>6</v>
      </c>
      <c r="F4400">
        <v>2</v>
      </c>
      <c r="G4400">
        <v>2</v>
      </c>
      <c r="H4400">
        <v>50</v>
      </c>
      <c r="I4400">
        <v>5</v>
      </c>
      <c r="J4400">
        <v>1</v>
      </c>
      <c r="K4400">
        <v>4</v>
      </c>
      <c r="L4400">
        <v>97</v>
      </c>
      <c r="M4400">
        <v>1</v>
      </c>
      <c r="N4400">
        <v>1</v>
      </c>
      <c r="O4400">
        <v>5</v>
      </c>
      <c r="P4400">
        <v>2</v>
      </c>
      <c r="Q4400">
        <v>1.327</v>
      </c>
      <c r="R4400">
        <v>-1</v>
      </c>
      <c r="S4400">
        <v>0</v>
      </c>
      <c r="T4400">
        <v>145.6</v>
      </c>
      <c r="U4400">
        <v>58.8</v>
      </c>
      <c r="V4400">
        <v>27.736999999999998</v>
      </c>
      <c r="W4400">
        <v>-1</v>
      </c>
      <c r="X4400">
        <v>2</v>
      </c>
      <c r="Y4400">
        <v>1</v>
      </c>
      <c r="Z4400">
        <f>IF(AND(MIN(data!D4400:'data'!K4400, data!M4400:'data'!Y4400)&gt;=0, IF(data!L4400&lt;0, FALSE, data!L4400&lt;=95),COUNTA(data!D4400:'data'!Y4400)=22), 1, 0)</f>
        <v>0</v>
      </c>
      <c r="AA4400">
        <f>IF(data!D4400=3, IF(COUNTIFS(data!A:A, data!A4400, data!G:G, "&lt;&gt;2")=0, 1, 0), 0)</f>
        <v>0</v>
      </c>
      <c r="AB4400">
        <f>IF(AND(data!G4400=2, COUNTIFS(data!A:A, data!A4400, data!G:G, 2) = data!D4400), 1, 0)</f>
        <v>0</v>
      </c>
      <c r="AC4400" t="str">
        <f>IF(AB4400=1, data!D4400, "0")</f>
        <v>0</v>
      </c>
    </row>
    <row r="4401" spans="1:29" x14ac:dyDescent="0.25">
      <c r="A4401" s="1">
        <v>446371</v>
      </c>
      <c r="B4401">
        <v>2</v>
      </c>
      <c r="C4401" s="1" t="s">
        <v>4422</v>
      </c>
      <c r="D4401">
        <v>3</v>
      </c>
      <c r="E4401">
        <v>6</v>
      </c>
      <c r="F4401">
        <v>2</v>
      </c>
      <c r="G4401">
        <v>1</v>
      </c>
      <c r="H4401">
        <v>24</v>
      </c>
      <c r="I4401">
        <v>1</v>
      </c>
      <c r="J4401">
        <v>1</v>
      </c>
      <c r="K4401">
        <v>2</v>
      </c>
      <c r="L4401">
        <v>97</v>
      </c>
      <c r="M4401">
        <v>1</v>
      </c>
      <c r="N4401">
        <v>1</v>
      </c>
      <c r="O4401">
        <v>5</v>
      </c>
      <c r="P4401">
        <v>1</v>
      </c>
      <c r="Q4401">
        <v>56.481999999999999</v>
      </c>
      <c r="R4401">
        <v>4</v>
      </c>
      <c r="S4401">
        <v>0</v>
      </c>
      <c r="T4401">
        <v>171.6</v>
      </c>
      <c r="U4401">
        <v>67.8</v>
      </c>
      <c r="V4401">
        <v>23.024999999999999</v>
      </c>
      <c r="W4401">
        <v>-1</v>
      </c>
      <c r="X4401">
        <v>1</v>
      </c>
      <c r="Y4401">
        <v>3</v>
      </c>
      <c r="Z4401">
        <f>IF(AND(MIN(data!D4401:'data'!K4401, data!M4401:'data'!Y4401)&gt;=0, IF(data!L4401&lt;0, FALSE, data!L4401&lt;=95),COUNTA(data!D4401:'data'!Y4401)=22), 1, 0)</f>
        <v>0</v>
      </c>
      <c r="AA4401">
        <f>IF(data!D4401=3, IF(COUNTIFS(data!A:A, data!A4401, data!G:G, "&lt;&gt;2")=0, 1, 0), 0)</f>
        <v>0</v>
      </c>
      <c r="AB4401">
        <f>IF(AND(data!G4401=2, COUNTIFS(data!A:A, data!A4401, data!G:G, 2) = data!D4401), 1, 0)</f>
        <v>0</v>
      </c>
      <c r="AC4401" t="str">
        <f>IF(AB4401=1, data!D4401, "0")</f>
        <v>0</v>
      </c>
    </row>
    <row r="4402" spans="1:29" x14ac:dyDescent="0.25">
      <c r="A4402" s="1">
        <v>446371</v>
      </c>
      <c r="B4402">
        <v>3</v>
      </c>
      <c r="C4402" s="1" t="s">
        <v>4423</v>
      </c>
      <c r="D4402">
        <v>3</v>
      </c>
      <c r="E4402">
        <v>6</v>
      </c>
      <c r="F4402">
        <v>2</v>
      </c>
      <c r="G4402">
        <v>1</v>
      </c>
      <c r="H4402">
        <v>21</v>
      </c>
      <c r="I4402">
        <v>1</v>
      </c>
      <c r="J4402">
        <v>1</v>
      </c>
      <c r="K4402">
        <v>3</v>
      </c>
      <c r="L4402">
        <v>97</v>
      </c>
      <c r="M4402">
        <v>1</v>
      </c>
      <c r="N4402">
        <v>1</v>
      </c>
      <c r="O4402">
        <v>5</v>
      </c>
      <c r="P4402">
        <v>1</v>
      </c>
      <c r="Q4402">
        <v>38.366</v>
      </c>
      <c r="R4402">
        <v>1</v>
      </c>
      <c r="S4402">
        <v>2</v>
      </c>
      <c r="T4402">
        <v>183.2</v>
      </c>
      <c r="U4402">
        <v>67.099999999999994</v>
      </c>
      <c r="V4402">
        <v>19.992999999999999</v>
      </c>
      <c r="W4402">
        <v>-1</v>
      </c>
      <c r="X4402">
        <v>3</v>
      </c>
      <c r="Y4402">
        <v>2</v>
      </c>
      <c r="Z4402">
        <f>IF(AND(MIN(data!D4402:'data'!K4402, data!M4402:'data'!Y4402)&gt;=0, IF(data!L4402&lt;0, FALSE, data!L4402&lt;=95),COUNTA(data!D4402:'data'!Y4402)=22), 1, 0)</f>
        <v>0</v>
      </c>
      <c r="AA4402">
        <f>IF(data!D4402=3, IF(COUNTIFS(data!A:A, data!A4402, data!G:G, "&lt;&gt;2")=0, 1, 0), 0)</f>
        <v>0</v>
      </c>
      <c r="AB4402">
        <f>IF(AND(data!G4402=2, COUNTIFS(data!A:A, data!A4402, data!G:G, 2) = data!D4402), 1, 0)</f>
        <v>0</v>
      </c>
      <c r="AC4402" t="str">
        <f>IF(AB4402=1, data!D4402, "0")</f>
        <v>0</v>
      </c>
    </row>
    <row r="4403" spans="1:29" x14ac:dyDescent="0.25">
      <c r="A4403" s="1">
        <v>447051</v>
      </c>
      <c r="B4403">
        <v>1</v>
      </c>
      <c r="C4403" s="1" t="s">
        <v>4424</v>
      </c>
      <c r="D4403">
        <v>3</v>
      </c>
      <c r="E4403">
        <v>7</v>
      </c>
      <c r="F4403">
        <v>8</v>
      </c>
      <c r="G4403">
        <v>2</v>
      </c>
      <c r="H4403">
        <v>45</v>
      </c>
      <c r="I4403">
        <v>4</v>
      </c>
      <c r="J4403">
        <v>1</v>
      </c>
      <c r="K4403">
        <v>2</v>
      </c>
      <c r="L4403">
        <v>14</v>
      </c>
      <c r="M4403">
        <v>2</v>
      </c>
      <c r="N4403">
        <v>3</v>
      </c>
      <c r="O4403">
        <v>5</v>
      </c>
      <c r="P4403">
        <v>1</v>
      </c>
      <c r="Q4403">
        <v>18.28</v>
      </c>
      <c r="R4403">
        <v>-1</v>
      </c>
      <c r="S4403">
        <v>0</v>
      </c>
      <c r="T4403">
        <v>170.8</v>
      </c>
      <c r="U4403">
        <v>67.400000000000006</v>
      </c>
      <c r="V4403">
        <v>23.103999999999999</v>
      </c>
      <c r="W4403">
        <v>0.75900000000000001</v>
      </c>
      <c r="X4403">
        <v>2</v>
      </c>
      <c r="Y4403">
        <v>1</v>
      </c>
      <c r="Z4403">
        <f>IF(AND(MIN(data!D4403:'data'!K4403, data!M4403:'data'!Y4403)&gt;=0, IF(data!L4403&lt;0, FALSE, data!L4403&lt;=95),COUNTA(data!D4403:'data'!Y4403)=22), 1, 0)</f>
        <v>0</v>
      </c>
      <c r="AA4403">
        <f>IF(data!D4403=3, IF(COUNTIFS(data!A:A, data!A4403, data!G:G, "&lt;&gt;2")=0, 1, 0), 0)</f>
        <v>1</v>
      </c>
      <c r="AB4403">
        <f>IF(AND(data!G4403=2, COUNTIFS(data!A:A, data!A4403, data!G:G, 2) = data!D4403), 1, 0)</f>
        <v>1</v>
      </c>
      <c r="AC4403">
        <f>IF(AB4403=1, data!D4403, "0")</f>
        <v>3</v>
      </c>
    </row>
    <row r="4404" spans="1:29" x14ac:dyDescent="0.25">
      <c r="A4404" s="1">
        <v>447051</v>
      </c>
      <c r="B4404">
        <v>2</v>
      </c>
      <c r="C4404" s="1" t="s">
        <v>4425</v>
      </c>
      <c r="D4404">
        <v>3</v>
      </c>
      <c r="E4404">
        <v>7</v>
      </c>
      <c r="F4404">
        <v>8</v>
      </c>
      <c r="G4404">
        <v>2</v>
      </c>
      <c r="H4404">
        <v>16</v>
      </c>
      <c r="I4404">
        <v>1</v>
      </c>
      <c r="J4404">
        <v>1</v>
      </c>
      <c r="K4404">
        <v>4</v>
      </c>
      <c r="L4404">
        <v>14</v>
      </c>
      <c r="M4404">
        <v>2</v>
      </c>
      <c r="N4404">
        <v>1</v>
      </c>
      <c r="O4404">
        <v>5</v>
      </c>
      <c r="P4404">
        <v>2</v>
      </c>
      <c r="Q4404">
        <v>2.9000000000000001E-2</v>
      </c>
      <c r="R4404">
        <v>3</v>
      </c>
      <c r="S4404">
        <v>1</v>
      </c>
      <c r="T4404">
        <v>177.8</v>
      </c>
      <c r="U4404">
        <v>66.3</v>
      </c>
      <c r="V4404">
        <v>20.972000000000001</v>
      </c>
      <c r="W4404">
        <v>0.68899999999999995</v>
      </c>
      <c r="X4404">
        <v>2</v>
      </c>
      <c r="Y4404">
        <v>1</v>
      </c>
      <c r="Z4404">
        <f>IF(AND(MIN(data!D4404:'data'!K4404, data!M4404:'data'!Y4404)&gt;=0, IF(data!L4404&lt;0, FALSE, data!L4404&lt;=95),COUNTA(data!D4404:'data'!Y4404)=22), 1, 0)</f>
        <v>1</v>
      </c>
      <c r="AA4404">
        <f>IF(data!D4404=3, IF(COUNTIFS(data!A:A, data!A4404, data!G:G, "&lt;&gt;2")=0, 1, 0), 0)</f>
        <v>1</v>
      </c>
      <c r="AB4404">
        <f>IF(AND(data!G4404=2, COUNTIFS(data!A:A, data!A4404, data!G:G, 2) = data!D4404), 1, 0)</f>
        <v>1</v>
      </c>
      <c r="AC4404">
        <f>IF(AB4404=1, data!D4404, "0")</f>
        <v>3</v>
      </c>
    </row>
    <row r="4405" spans="1:29" x14ac:dyDescent="0.25">
      <c r="A4405" s="1">
        <v>447051</v>
      </c>
      <c r="B4405">
        <v>3</v>
      </c>
      <c r="C4405" s="1" t="s">
        <v>4426</v>
      </c>
      <c r="D4405">
        <v>3</v>
      </c>
      <c r="E4405">
        <v>7</v>
      </c>
      <c r="F4405">
        <v>8</v>
      </c>
      <c r="G4405">
        <v>2</v>
      </c>
      <c r="H4405">
        <v>13</v>
      </c>
      <c r="I4405">
        <v>-1</v>
      </c>
      <c r="J4405">
        <v>1</v>
      </c>
      <c r="K4405">
        <v>-1</v>
      </c>
      <c r="L4405">
        <v>14</v>
      </c>
      <c r="M4405">
        <v>1</v>
      </c>
      <c r="N4405">
        <v>-1</v>
      </c>
      <c r="O4405">
        <v>-1</v>
      </c>
      <c r="P4405">
        <v>-1</v>
      </c>
      <c r="Q4405">
        <v>-1</v>
      </c>
      <c r="R4405">
        <v>-1</v>
      </c>
      <c r="S4405">
        <v>0</v>
      </c>
      <c r="T4405">
        <v>174.4</v>
      </c>
      <c r="U4405">
        <v>53.6</v>
      </c>
      <c r="V4405">
        <v>17.623000000000001</v>
      </c>
      <c r="W4405">
        <v>-1</v>
      </c>
      <c r="X4405">
        <v>3</v>
      </c>
      <c r="Y4405">
        <v>3</v>
      </c>
      <c r="Z4405">
        <f>IF(AND(MIN(data!D4405:'data'!K4405, data!M4405:'data'!Y4405)&gt;=0, IF(data!L4405&lt;0, FALSE, data!L4405&lt;=95),COUNTA(data!D4405:'data'!Y4405)=22), 1, 0)</f>
        <v>0</v>
      </c>
      <c r="AA4405">
        <f>IF(data!D4405=3, IF(COUNTIFS(data!A:A, data!A4405, data!G:G, "&lt;&gt;2")=0, 1, 0), 0)</f>
        <v>1</v>
      </c>
      <c r="AB4405">
        <f>IF(AND(data!G4405=2, COUNTIFS(data!A:A, data!A4405, data!G:G, 2) = data!D4405), 1, 0)</f>
        <v>1</v>
      </c>
      <c r="AC4405">
        <f>IF(AB4405=1, data!D4405, "0")</f>
        <v>3</v>
      </c>
    </row>
    <row r="4406" spans="1:29" x14ac:dyDescent="0.25">
      <c r="A4406" s="1">
        <v>447151</v>
      </c>
      <c r="B4406">
        <v>1</v>
      </c>
      <c r="C4406" s="1" t="s">
        <v>4427</v>
      </c>
      <c r="D4406">
        <v>1</v>
      </c>
      <c r="E4406">
        <v>7</v>
      </c>
      <c r="F4406">
        <v>8</v>
      </c>
      <c r="G4406">
        <v>2</v>
      </c>
      <c r="H4406">
        <v>63</v>
      </c>
      <c r="I4406">
        <v>4</v>
      </c>
      <c r="J4406">
        <v>1</v>
      </c>
      <c r="K4406">
        <v>1</v>
      </c>
      <c r="L4406">
        <v>7</v>
      </c>
      <c r="M4406">
        <v>1</v>
      </c>
      <c r="N4406">
        <v>1</v>
      </c>
      <c r="O4406">
        <v>5</v>
      </c>
      <c r="P4406">
        <v>1</v>
      </c>
      <c r="Q4406">
        <v>4.5</v>
      </c>
      <c r="R4406">
        <v>-1</v>
      </c>
      <c r="S4406">
        <v>1</v>
      </c>
      <c r="T4406">
        <v>166.5</v>
      </c>
      <c r="U4406">
        <v>61.5</v>
      </c>
      <c r="V4406">
        <v>22.184000000000001</v>
      </c>
      <c r="W4406">
        <v>0.89500000000000002</v>
      </c>
      <c r="X4406">
        <v>1</v>
      </c>
      <c r="Y4406">
        <v>3</v>
      </c>
      <c r="Z4406">
        <f>IF(AND(MIN(data!D4406:'data'!K4406, data!M4406:'data'!Y4406)&gt;=0, IF(data!L4406&lt;0, FALSE, data!L4406&lt;=95),COUNTA(data!D4406:'data'!Y4406)=22), 1, 0)</f>
        <v>0</v>
      </c>
      <c r="AA4406">
        <f>IF(data!D4406=3, IF(COUNTIFS(data!A:A, data!A4406, data!G:G, "&lt;&gt;2")=0, 1, 0), 0)</f>
        <v>0</v>
      </c>
      <c r="AB4406">
        <f>IF(AND(data!G4406=2, COUNTIFS(data!A:A, data!A4406, data!G:G, 2) = data!D4406), 1, 0)</f>
        <v>1</v>
      </c>
      <c r="AC4406">
        <f>IF(AB4406=1, data!D4406, "0")</f>
        <v>1</v>
      </c>
    </row>
    <row r="4407" spans="1:29" x14ac:dyDescent="0.25">
      <c r="A4407" s="1">
        <v>447251</v>
      </c>
      <c r="B4407">
        <v>1</v>
      </c>
      <c r="C4407" s="1" t="s">
        <v>4428</v>
      </c>
      <c r="D4407">
        <v>4</v>
      </c>
      <c r="E4407">
        <v>7</v>
      </c>
      <c r="F4407">
        <v>8</v>
      </c>
      <c r="G4407">
        <v>2</v>
      </c>
      <c r="H4407">
        <v>38</v>
      </c>
      <c r="I4407">
        <v>1</v>
      </c>
      <c r="J4407">
        <v>1</v>
      </c>
      <c r="K4407">
        <v>7</v>
      </c>
      <c r="L4407">
        <v>6</v>
      </c>
      <c r="M4407">
        <v>2</v>
      </c>
      <c r="N4407">
        <v>4</v>
      </c>
      <c r="O4407">
        <v>3</v>
      </c>
      <c r="P4407">
        <v>1</v>
      </c>
      <c r="Q4407">
        <v>56.029000000000003</v>
      </c>
      <c r="R4407">
        <v>-1</v>
      </c>
      <c r="S4407">
        <v>2</v>
      </c>
      <c r="T4407">
        <v>-1</v>
      </c>
      <c r="U4407">
        <v>-1</v>
      </c>
      <c r="V4407">
        <v>-1</v>
      </c>
      <c r="W4407">
        <v>0.85699999999999998</v>
      </c>
      <c r="X4407">
        <v>2</v>
      </c>
      <c r="Y4407">
        <v>1</v>
      </c>
      <c r="Z4407">
        <f>IF(AND(MIN(data!D4407:'data'!K4407, data!M4407:'data'!Y4407)&gt;=0, IF(data!L4407&lt;0, FALSE, data!L4407&lt;=95),COUNTA(data!D4407:'data'!Y4407)=22), 1, 0)</f>
        <v>0</v>
      </c>
      <c r="AA4407">
        <f>IF(data!D4407=3, IF(COUNTIFS(data!A:A, data!A4407, data!G:G, "&lt;&gt;2")=0, 1, 0), 0)</f>
        <v>0</v>
      </c>
      <c r="AB4407">
        <f>IF(AND(data!G4407=2, COUNTIFS(data!A:A, data!A4407, data!G:G, 2) = data!D4407), 1, 0)</f>
        <v>0</v>
      </c>
      <c r="AC4407" t="str">
        <f>IF(AB4407=1, data!D4407, "0")</f>
        <v>0</v>
      </c>
    </row>
    <row r="4408" spans="1:29" x14ac:dyDescent="0.25">
      <c r="A4408" s="1">
        <v>447251</v>
      </c>
      <c r="B4408">
        <v>2</v>
      </c>
      <c r="C4408" s="1" t="s">
        <v>4429</v>
      </c>
      <c r="D4408">
        <v>4</v>
      </c>
      <c r="E4408">
        <v>7</v>
      </c>
      <c r="F4408">
        <v>8</v>
      </c>
      <c r="G4408">
        <v>1</v>
      </c>
      <c r="H4408">
        <v>18</v>
      </c>
      <c r="I4408">
        <v>1</v>
      </c>
      <c r="J4408">
        <v>1</v>
      </c>
      <c r="K4408">
        <v>7</v>
      </c>
      <c r="L4408">
        <v>6</v>
      </c>
      <c r="M4408">
        <v>-9</v>
      </c>
      <c r="N4408">
        <v>1</v>
      </c>
      <c r="O4408">
        <v>5</v>
      </c>
      <c r="P4408">
        <v>1</v>
      </c>
      <c r="Q4408">
        <v>2.25</v>
      </c>
      <c r="R4408">
        <v>4</v>
      </c>
      <c r="S4408">
        <v>-2</v>
      </c>
      <c r="T4408">
        <v>-1</v>
      </c>
      <c r="U4408">
        <v>-1</v>
      </c>
      <c r="V4408">
        <v>-1</v>
      </c>
      <c r="W4408">
        <v>-1</v>
      </c>
      <c r="X4408">
        <v>-2</v>
      </c>
      <c r="Y4408">
        <v>-2</v>
      </c>
      <c r="Z4408">
        <f>IF(AND(MIN(data!D4408:'data'!K4408, data!M4408:'data'!Y4408)&gt;=0, IF(data!L4408&lt;0, FALSE, data!L4408&lt;=95),COUNTA(data!D4408:'data'!Y4408)=22), 1, 0)</f>
        <v>0</v>
      </c>
      <c r="AA4408">
        <f>IF(data!D4408=3, IF(COUNTIFS(data!A:A, data!A4408, data!G:G, "&lt;&gt;2")=0, 1, 0), 0)</f>
        <v>0</v>
      </c>
      <c r="AB4408">
        <f>IF(AND(data!G4408=2, COUNTIFS(data!A:A, data!A4408, data!G:G, 2) = data!D4408), 1, 0)</f>
        <v>0</v>
      </c>
      <c r="AC4408" t="str">
        <f>IF(AB4408=1, data!D4408, "0")</f>
        <v>0</v>
      </c>
    </row>
    <row r="4409" spans="1:29" x14ac:dyDescent="0.25">
      <c r="A4409" s="1">
        <v>447251</v>
      </c>
      <c r="B4409">
        <v>3</v>
      </c>
      <c r="C4409" s="1" t="s">
        <v>4430</v>
      </c>
      <c r="D4409">
        <v>4</v>
      </c>
      <c r="E4409">
        <v>7</v>
      </c>
      <c r="F4409">
        <v>8</v>
      </c>
      <c r="G4409">
        <v>2</v>
      </c>
      <c r="H4409">
        <v>10</v>
      </c>
      <c r="I4409">
        <v>-1</v>
      </c>
      <c r="J4409">
        <v>1</v>
      </c>
      <c r="K4409">
        <v>-1</v>
      </c>
      <c r="L4409">
        <v>6</v>
      </c>
      <c r="M4409">
        <v>2</v>
      </c>
      <c r="N4409">
        <v>-1</v>
      </c>
      <c r="O4409">
        <v>-1</v>
      </c>
      <c r="P4409">
        <v>-1</v>
      </c>
      <c r="Q4409">
        <v>-1</v>
      </c>
      <c r="R4409">
        <v>-1</v>
      </c>
      <c r="S4409">
        <v>-2</v>
      </c>
      <c r="T4409">
        <v>-1</v>
      </c>
      <c r="U4409">
        <v>-1</v>
      </c>
      <c r="V4409">
        <v>-1</v>
      </c>
      <c r="W4409">
        <v>-1</v>
      </c>
      <c r="X4409">
        <v>-2</v>
      </c>
      <c r="Y4409">
        <v>-2</v>
      </c>
      <c r="Z4409">
        <f>IF(AND(MIN(data!D4409:'data'!K4409, data!M4409:'data'!Y4409)&gt;=0, IF(data!L4409&lt;0, FALSE, data!L4409&lt;=95),COUNTA(data!D4409:'data'!Y4409)=22), 1, 0)</f>
        <v>0</v>
      </c>
      <c r="AA4409">
        <f>IF(data!D4409=3, IF(COUNTIFS(data!A:A, data!A4409, data!G:G, "&lt;&gt;2")=0, 1, 0), 0)</f>
        <v>0</v>
      </c>
      <c r="AB4409">
        <f>IF(AND(data!G4409=2, COUNTIFS(data!A:A, data!A4409, data!G:G, 2) = data!D4409), 1, 0)</f>
        <v>0</v>
      </c>
      <c r="AC4409" t="str">
        <f>IF(AB4409=1, data!D4409, "0")</f>
        <v>0</v>
      </c>
    </row>
    <row r="4410" spans="1:29" x14ac:dyDescent="0.25">
      <c r="A4410" s="1">
        <v>447251</v>
      </c>
      <c r="B4410">
        <v>4</v>
      </c>
      <c r="C4410" s="1" t="s">
        <v>4431</v>
      </c>
      <c r="D4410">
        <v>4</v>
      </c>
      <c r="E4410">
        <v>7</v>
      </c>
      <c r="F4410">
        <v>8</v>
      </c>
      <c r="G4410">
        <v>2</v>
      </c>
      <c r="H4410">
        <v>4</v>
      </c>
      <c r="I4410">
        <v>-1</v>
      </c>
      <c r="J4410">
        <v>1</v>
      </c>
      <c r="K4410">
        <v>-1</v>
      </c>
      <c r="L4410">
        <v>6</v>
      </c>
      <c r="M4410">
        <v>2</v>
      </c>
      <c r="N4410">
        <v>-1</v>
      </c>
      <c r="O4410">
        <v>-1</v>
      </c>
      <c r="P4410">
        <v>-1</v>
      </c>
      <c r="Q4410">
        <v>-1</v>
      </c>
      <c r="R4410">
        <v>-1</v>
      </c>
      <c r="S4410">
        <v>-2</v>
      </c>
      <c r="T4410">
        <v>-1</v>
      </c>
      <c r="U4410">
        <v>-1</v>
      </c>
      <c r="V4410">
        <v>-1</v>
      </c>
      <c r="W4410">
        <v>-1</v>
      </c>
      <c r="X4410">
        <v>-2</v>
      </c>
      <c r="Y4410">
        <v>-2</v>
      </c>
      <c r="Z4410">
        <f>IF(AND(MIN(data!D4410:'data'!K4410, data!M4410:'data'!Y4410)&gt;=0, IF(data!L4410&lt;0, FALSE, data!L4410&lt;=95),COUNTA(data!D4410:'data'!Y4410)=22), 1, 0)</f>
        <v>0</v>
      </c>
      <c r="AA4410">
        <f>IF(data!D4410=3, IF(COUNTIFS(data!A:A, data!A4410, data!G:G, "&lt;&gt;2")=0, 1, 0), 0)</f>
        <v>0</v>
      </c>
      <c r="AB4410">
        <f>IF(AND(data!G4410=2, COUNTIFS(data!A:A, data!A4410, data!G:G, 2) = data!D4410), 1, 0)</f>
        <v>0</v>
      </c>
      <c r="AC4410" t="str">
        <f>IF(AB4410=1, data!D4410, "0")</f>
        <v>0</v>
      </c>
    </row>
    <row r="4411" spans="1:29" x14ac:dyDescent="0.25">
      <c r="A4411" s="1">
        <v>447341</v>
      </c>
      <c r="B4411">
        <v>1</v>
      </c>
      <c r="C4411" s="1" t="s">
        <v>4432</v>
      </c>
      <c r="D4411">
        <v>1</v>
      </c>
      <c r="E4411">
        <v>7</v>
      </c>
      <c r="F4411">
        <v>8</v>
      </c>
      <c r="G4411">
        <v>2</v>
      </c>
      <c r="H4411">
        <v>45</v>
      </c>
      <c r="I4411">
        <v>1</v>
      </c>
      <c r="J4411">
        <v>4</v>
      </c>
      <c r="K4411">
        <v>5</v>
      </c>
      <c r="L4411">
        <v>18</v>
      </c>
      <c r="M4411">
        <v>4</v>
      </c>
      <c r="N4411">
        <v>4</v>
      </c>
      <c r="O4411">
        <v>2</v>
      </c>
      <c r="P4411">
        <v>1</v>
      </c>
      <c r="Q4411">
        <v>7.8369999999999997</v>
      </c>
      <c r="R4411">
        <v>-1</v>
      </c>
      <c r="S4411">
        <v>5</v>
      </c>
      <c r="T4411">
        <v>175.2</v>
      </c>
      <c r="U4411">
        <v>73.400000000000006</v>
      </c>
      <c r="V4411">
        <v>23.913</v>
      </c>
      <c r="W4411">
        <v>-1</v>
      </c>
      <c r="X4411">
        <v>3</v>
      </c>
      <c r="Y4411">
        <v>2</v>
      </c>
      <c r="Z4411">
        <f>IF(AND(MIN(data!D4411:'data'!K4411, data!M4411:'data'!Y4411)&gt;=0, IF(data!L4411&lt;0, FALSE, data!L4411&lt;=95),COUNTA(data!D4411:'data'!Y4411)=22), 1, 0)</f>
        <v>0</v>
      </c>
      <c r="AA4411">
        <f>IF(data!D4411=3, IF(COUNTIFS(data!A:A, data!A4411, data!G:G, "&lt;&gt;2")=0, 1, 0), 0)</f>
        <v>0</v>
      </c>
      <c r="AB4411">
        <f>IF(AND(data!G4411=2, COUNTIFS(data!A:A, data!A4411, data!G:G, 2) = data!D4411), 1, 0)</f>
        <v>1</v>
      </c>
      <c r="AC4411">
        <f>IF(AB4411=1, data!D4411, "0")</f>
        <v>1</v>
      </c>
    </row>
    <row r="4412" spans="1:29" x14ac:dyDescent="0.25">
      <c r="A4412" s="1">
        <v>448051</v>
      </c>
      <c r="B4412">
        <v>1</v>
      </c>
      <c r="C4412" s="1" t="s">
        <v>4433</v>
      </c>
      <c r="D4412">
        <v>1</v>
      </c>
      <c r="E4412">
        <v>8</v>
      </c>
      <c r="F4412">
        <v>16</v>
      </c>
      <c r="G4412">
        <v>1</v>
      </c>
      <c r="H4412">
        <v>79</v>
      </c>
      <c r="I4412">
        <v>5</v>
      </c>
      <c r="J4412">
        <v>1</v>
      </c>
      <c r="K4412">
        <v>7</v>
      </c>
      <c r="L4412">
        <v>5</v>
      </c>
      <c r="M4412">
        <v>1</v>
      </c>
      <c r="N4412">
        <v>2</v>
      </c>
      <c r="O4412">
        <v>5</v>
      </c>
      <c r="P4412">
        <v>1</v>
      </c>
      <c r="Q4412">
        <v>1.21</v>
      </c>
      <c r="R4412">
        <v>-1</v>
      </c>
      <c r="S4412">
        <v>0</v>
      </c>
      <c r="T4412">
        <v>147.9</v>
      </c>
      <c r="U4412">
        <v>70.8</v>
      </c>
      <c r="V4412">
        <v>32.366999999999997</v>
      </c>
      <c r="W4412">
        <v>0.879</v>
      </c>
      <c r="X4412">
        <v>2</v>
      </c>
      <c r="Y4412">
        <v>1</v>
      </c>
      <c r="Z4412">
        <f>IF(AND(MIN(data!D4412:'data'!K4412, data!M4412:'data'!Y4412)&gt;=0, IF(data!L4412&lt;0, FALSE, data!L4412&lt;=95),COUNTA(data!D4412:'data'!Y4412)=22), 1, 0)</f>
        <v>0</v>
      </c>
      <c r="AA4412">
        <f>IF(data!D4412=3, IF(COUNTIFS(data!A:A, data!A4412, data!G:G, "&lt;&gt;2")=0, 1, 0), 0)</f>
        <v>0</v>
      </c>
      <c r="AB4412">
        <f>IF(AND(data!G4412=2, COUNTIFS(data!A:A, data!A4412, data!G:G, 2) = data!D4412), 1, 0)</f>
        <v>0</v>
      </c>
      <c r="AC4412" t="str">
        <f>IF(AB4412=1, data!D4412, "0")</f>
        <v>0</v>
      </c>
    </row>
    <row r="4413" spans="1:29" x14ac:dyDescent="0.25">
      <c r="A4413" s="1">
        <v>448151</v>
      </c>
      <c r="B4413">
        <v>1</v>
      </c>
      <c r="C4413" s="1" t="s">
        <v>4434</v>
      </c>
      <c r="D4413">
        <v>1</v>
      </c>
      <c r="E4413">
        <v>8</v>
      </c>
      <c r="F4413">
        <v>16</v>
      </c>
      <c r="G4413">
        <v>2</v>
      </c>
      <c r="H4413">
        <v>82</v>
      </c>
      <c r="I4413">
        <v>5</v>
      </c>
      <c r="J4413">
        <v>1</v>
      </c>
      <c r="K4413">
        <v>7</v>
      </c>
      <c r="L4413">
        <v>5</v>
      </c>
      <c r="M4413">
        <v>3</v>
      </c>
      <c r="N4413">
        <v>1</v>
      </c>
      <c r="O4413">
        <v>5</v>
      </c>
      <c r="P4413">
        <v>1</v>
      </c>
      <c r="Q4413">
        <v>3.0289999999999999</v>
      </c>
      <c r="R4413">
        <v>-1</v>
      </c>
      <c r="S4413">
        <v>3</v>
      </c>
      <c r="T4413">
        <v>160.1</v>
      </c>
      <c r="U4413">
        <v>76.5</v>
      </c>
      <c r="V4413">
        <v>29.844999999999999</v>
      </c>
      <c r="W4413">
        <v>0.93200000000000005</v>
      </c>
      <c r="X4413">
        <v>-8</v>
      </c>
      <c r="Y4413">
        <v>3</v>
      </c>
      <c r="Z4413">
        <f>IF(AND(MIN(data!D4413:'data'!K4413, data!M4413:'data'!Y4413)&gt;=0, IF(data!L4413&lt;0, FALSE, data!L4413&lt;=95),COUNTA(data!D4413:'data'!Y4413)=22), 1, 0)</f>
        <v>0</v>
      </c>
      <c r="AA4413">
        <f>IF(data!D4413=3, IF(COUNTIFS(data!A:A, data!A4413, data!G:G, "&lt;&gt;2")=0, 1, 0), 0)</f>
        <v>0</v>
      </c>
      <c r="AB4413">
        <f>IF(AND(data!G4413=2, COUNTIFS(data!A:A, data!A4413, data!G:G, 2) = data!D4413), 1, 0)</f>
        <v>1</v>
      </c>
      <c r="AC4413">
        <f>IF(AB4413=1, data!D4413, "0")</f>
        <v>1</v>
      </c>
    </row>
    <row r="4414" spans="1:29" x14ac:dyDescent="0.25">
      <c r="A4414" s="1">
        <v>448181</v>
      </c>
      <c r="B4414">
        <v>1</v>
      </c>
      <c r="C4414" s="1" t="s">
        <v>4435</v>
      </c>
      <c r="D4414">
        <v>3</v>
      </c>
      <c r="E4414">
        <v>8</v>
      </c>
      <c r="F4414">
        <v>16</v>
      </c>
      <c r="G4414">
        <v>2</v>
      </c>
      <c r="H4414">
        <v>36</v>
      </c>
      <c r="I4414">
        <v>2</v>
      </c>
      <c r="J4414">
        <v>1</v>
      </c>
      <c r="K4414">
        <v>4</v>
      </c>
      <c r="L4414">
        <v>12</v>
      </c>
      <c r="M4414">
        <v>2</v>
      </c>
      <c r="N4414">
        <v>4</v>
      </c>
      <c r="O4414">
        <v>2</v>
      </c>
      <c r="P4414">
        <v>1</v>
      </c>
      <c r="Q4414">
        <v>23.768000000000001</v>
      </c>
      <c r="R4414">
        <v>-1</v>
      </c>
      <c r="S4414">
        <v>2</v>
      </c>
      <c r="T4414">
        <v>169.1</v>
      </c>
      <c r="U4414">
        <v>112.2</v>
      </c>
      <c r="V4414">
        <v>39.238</v>
      </c>
      <c r="W4414">
        <v>0.79400000000000004</v>
      </c>
      <c r="X4414">
        <v>2</v>
      </c>
      <c r="Y4414">
        <v>1</v>
      </c>
      <c r="Z4414">
        <f>IF(AND(MIN(data!D4414:'data'!K4414, data!M4414:'data'!Y4414)&gt;=0, IF(data!L4414&lt;0, FALSE, data!L4414&lt;=95),COUNTA(data!D4414:'data'!Y4414)=22), 1, 0)</f>
        <v>0</v>
      </c>
      <c r="AA4414">
        <f>IF(data!D4414=3, IF(COUNTIFS(data!A:A, data!A4414, data!G:G, "&lt;&gt;2")=0, 1, 0), 0)</f>
        <v>1</v>
      </c>
      <c r="AB4414">
        <f>IF(AND(data!G4414=2, COUNTIFS(data!A:A, data!A4414, data!G:G, 2) = data!D4414), 1, 0)</f>
        <v>1</v>
      </c>
      <c r="AC4414">
        <f>IF(AB4414=1, data!D4414, "0")</f>
        <v>3</v>
      </c>
    </row>
    <row r="4415" spans="1:29" x14ac:dyDescent="0.25">
      <c r="A4415" s="1">
        <v>448181</v>
      </c>
      <c r="B4415">
        <v>2</v>
      </c>
      <c r="C4415" s="1" t="s">
        <v>4436</v>
      </c>
      <c r="D4415">
        <v>3</v>
      </c>
      <c r="E4415">
        <v>8</v>
      </c>
      <c r="F4415">
        <v>16</v>
      </c>
      <c r="G4415">
        <v>2</v>
      </c>
      <c r="H4415">
        <v>12</v>
      </c>
      <c r="I4415">
        <v>-1</v>
      </c>
      <c r="J4415">
        <v>1</v>
      </c>
      <c r="K4415">
        <v>-1</v>
      </c>
      <c r="L4415">
        <v>12</v>
      </c>
      <c r="M4415">
        <v>2</v>
      </c>
      <c r="N4415">
        <v>-1</v>
      </c>
      <c r="O4415">
        <v>-1</v>
      </c>
      <c r="P4415">
        <v>-1</v>
      </c>
      <c r="Q4415">
        <v>-1</v>
      </c>
      <c r="R4415">
        <v>-1</v>
      </c>
      <c r="S4415">
        <v>-2</v>
      </c>
      <c r="T4415">
        <v>153.6</v>
      </c>
      <c r="U4415">
        <v>52.2</v>
      </c>
      <c r="V4415">
        <v>22.125</v>
      </c>
      <c r="W4415">
        <v>-1</v>
      </c>
      <c r="X4415">
        <v>1</v>
      </c>
      <c r="Y4415">
        <v>3</v>
      </c>
      <c r="Z4415">
        <f>IF(AND(MIN(data!D4415:'data'!K4415, data!M4415:'data'!Y4415)&gt;=0, IF(data!L4415&lt;0, FALSE, data!L4415&lt;=95),COUNTA(data!D4415:'data'!Y4415)=22), 1, 0)</f>
        <v>0</v>
      </c>
      <c r="AA4415">
        <f>IF(data!D4415=3, IF(COUNTIFS(data!A:A, data!A4415, data!G:G, "&lt;&gt;2")=0, 1, 0), 0)</f>
        <v>1</v>
      </c>
      <c r="AB4415">
        <f>IF(AND(data!G4415=2, COUNTIFS(data!A:A, data!A4415, data!G:G, 2) = data!D4415), 1, 0)</f>
        <v>1</v>
      </c>
      <c r="AC4415">
        <f>IF(AB4415=1, data!D4415, "0")</f>
        <v>3</v>
      </c>
    </row>
    <row r="4416" spans="1:29" x14ac:dyDescent="0.25">
      <c r="A4416" s="1">
        <v>448181</v>
      </c>
      <c r="B4416">
        <v>3</v>
      </c>
      <c r="C4416" s="1" t="s">
        <v>4437</v>
      </c>
      <c r="D4416">
        <v>3</v>
      </c>
      <c r="E4416">
        <v>8</v>
      </c>
      <c r="F4416">
        <v>16</v>
      </c>
      <c r="G4416">
        <v>2</v>
      </c>
      <c r="H4416">
        <v>10</v>
      </c>
      <c r="I4416">
        <v>-1</v>
      </c>
      <c r="J4416">
        <v>1</v>
      </c>
      <c r="K4416">
        <v>-1</v>
      </c>
      <c r="L4416">
        <v>12</v>
      </c>
      <c r="M4416">
        <v>2</v>
      </c>
      <c r="N4416">
        <v>-1</v>
      </c>
      <c r="O4416">
        <v>-1</v>
      </c>
      <c r="P4416">
        <v>-1</v>
      </c>
      <c r="Q4416">
        <v>-1</v>
      </c>
      <c r="R4416">
        <v>-1</v>
      </c>
      <c r="S4416">
        <v>-2</v>
      </c>
      <c r="T4416">
        <v>152.19999999999999</v>
      </c>
      <c r="U4416">
        <v>64.8</v>
      </c>
      <c r="V4416">
        <v>27.972999999999999</v>
      </c>
      <c r="W4416">
        <v>-1</v>
      </c>
      <c r="X4416">
        <v>1</v>
      </c>
      <c r="Y4416">
        <v>1</v>
      </c>
      <c r="Z4416">
        <f>IF(AND(MIN(data!D4416:'data'!K4416, data!M4416:'data'!Y4416)&gt;=0, IF(data!L4416&lt;0, FALSE, data!L4416&lt;=95),COUNTA(data!D4416:'data'!Y4416)=22), 1, 0)</f>
        <v>0</v>
      </c>
      <c r="AA4416">
        <f>IF(data!D4416=3, IF(COUNTIFS(data!A:A, data!A4416, data!G:G, "&lt;&gt;2")=0, 1, 0), 0)</f>
        <v>1</v>
      </c>
      <c r="AB4416">
        <f>IF(AND(data!G4416=2, COUNTIFS(data!A:A, data!A4416, data!G:G, 2) = data!D4416), 1, 0)</f>
        <v>1</v>
      </c>
      <c r="AC4416">
        <f>IF(AB4416=1, data!D4416, "0")</f>
        <v>3</v>
      </c>
    </row>
    <row r="4417" spans="1:29" x14ac:dyDescent="0.25">
      <c r="A4417" s="1">
        <v>448251</v>
      </c>
      <c r="B4417">
        <v>1</v>
      </c>
      <c r="C4417" s="1" t="s">
        <v>4438</v>
      </c>
      <c r="D4417">
        <v>3</v>
      </c>
      <c r="E4417">
        <v>8</v>
      </c>
      <c r="F4417">
        <v>16</v>
      </c>
      <c r="G4417">
        <v>1</v>
      </c>
      <c r="H4417">
        <v>45</v>
      </c>
      <c r="I4417">
        <v>6</v>
      </c>
      <c r="J4417">
        <v>1</v>
      </c>
      <c r="K4417">
        <v>7</v>
      </c>
      <c r="L4417">
        <v>6</v>
      </c>
      <c r="M4417">
        <v>4</v>
      </c>
      <c r="N4417">
        <v>4</v>
      </c>
      <c r="O4417">
        <v>3</v>
      </c>
      <c r="P4417">
        <v>2</v>
      </c>
      <c r="Q4417">
        <v>0</v>
      </c>
      <c r="R4417">
        <v>-1</v>
      </c>
      <c r="S4417">
        <v>7</v>
      </c>
      <c r="T4417">
        <v>177.9</v>
      </c>
      <c r="U4417">
        <v>122.4</v>
      </c>
      <c r="V4417">
        <v>38.674999999999997</v>
      </c>
      <c r="W4417">
        <v>1.105</v>
      </c>
      <c r="X4417">
        <v>2</v>
      </c>
      <c r="Y4417">
        <v>1</v>
      </c>
      <c r="Z4417">
        <f>IF(AND(MIN(data!D4417:'data'!K4417, data!M4417:'data'!Y4417)&gt;=0, IF(data!L4417&lt;0, FALSE, data!L4417&lt;=95),COUNTA(data!D4417:'data'!Y4417)=22), 1, 0)</f>
        <v>0</v>
      </c>
      <c r="AA4417">
        <f>IF(data!D4417=3, IF(COUNTIFS(data!A:A, data!A4417, data!G:G, "&lt;&gt;2")=0, 1, 0), 0)</f>
        <v>0</v>
      </c>
      <c r="AB4417">
        <f>IF(AND(data!G4417=2, COUNTIFS(data!A:A, data!A4417, data!G:G, 2) = data!D4417), 1, 0)</f>
        <v>0</v>
      </c>
      <c r="AC4417" t="str">
        <f>IF(AB4417=1, data!D4417, "0")</f>
        <v>0</v>
      </c>
    </row>
    <row r="4418" spans="1:29" x14ac:dyDescent="0.25">
      <c r="A4418" s="1">
        <v>448251</v>
      </c>
      <c r="B4418">
        <v>2</v>
      </c>
      <c r="C4418" s="1" t="s">
        <v>4439</v>
      </c>
      <c r="D4418">
        <v>3</v>
      </c>
      <c r="E4418">
        <v>8</v>
      </c>
      <c r="F4418">
        <v>16</v>
      </c>
      <c r="G4418">
        <v>2</v>
      </c>
      <c r="H4418">
        <v>32</v>
      </c>
      <c r="I4418">
        <v>6</v>
      </c>
      <c r="J4418">
        <v>1</v>
      </c>
      <c r="K4418">
        <v>4</v>
      </c>
      <c r="L4418">
        <v>6</v>
      </c>
      <c r="M4418">
        <v>4</v>
      </c>
      <c r="N4418">
        <v>1</v>
      </c>
      <c r="O4418">
        <v>5</v>
      </c>
      <c r="P4418">
        <v>2</v>
      </c>
      <c r="Q4418">
        <v>0</v>
      </c>
      <c r="R4418">
        <v>-1</v>
      </c>
      <c r="S4418">
        <v>6</v>
      </c>
      <c r="T4418">
        <v>156.1</v>
      </c>
      <c r="U4418">
        <v>62.9</v>
      </c>
      <c r="V4418">
        <v>25.812999999999999</v>
      </c>
      <c r="W4418">
        <v>0.84</v>
      </c>
      <c r="X4418">
        <v>1</v>
      </c>
      <c r="Y4418">
        <v>3</v>
      </c>
      <c r="Z4418">
        <f>IF(AND(MIN(data!D4418:'data'!K4418, data!M4418:'data'!Y4418)&gt;=0, IF(data!L4418&lt;0, FALSE, data!L4418&lt;=95),COUNTA(data!D4418:'data'!Y4418)=22), 1, 0)</f>
        <v>0</v>
      </c>
      <c r="AA4418">
        <f>IF(data!D4418=3, IF(COUNTIFS(data!A:A, data!A4418, data!G:G, "&lt;&gt;2")=0, 1, 0), 0)</f>
        <v>0</v>
      </c>
      <c r="AB4418">
        <f>IF(AND(data!G4418=2, COUNTIFS(data!A:A, data!A4418, data!G:G, 2) = data!D4418), 1, 0)</f>
        <v>0</v>
      </c>
      <c r="AC4418" t="str">
        <f>IF(AB4418=1, data!D4418, "0")</f>
        <v>0</v>
      </c>
    </row>
    <row r="4419" spans="1:29" x14ac:dyDescent="0.25">
      <c r="A4419" s="1">
        <v>448251</v>
      </c>
      <c r="B4419">
        <v>3</v>
      </c>
      <c r="C4419" s="1" t="s">
        <v>4440</v>
      </c>
      <c r="D4419">
        <v>3</v>
      </c>
      <c r="E4419">
        <v>8</v>
      </c>
      <c r="F4419">
        <v>16</v>
      </c>
      <c r="G4419">
        <v>1</v>
      </c>
      <c r="H4419">
        <v>13</v>
      </c>
      <c r="I4419">
        <v>-1</v>
      </c>
      <c r="J4419">
        <v>1</v>
      </c>
      <c r="K4419">
        <v>-1</v>
      </c>
      <c r="L4419">
        <v>6</v>
      </c>
      <c r="M4419">
        <v>2</v>
      </c>
      <c r="N4419">
        <v>-1</v>
      </c>
      <c r="O4419">
        <v>-1</v>
      </c>
      <c r="P4419">
        <v>-1</v>
      </c>
      <c r="Q4419">
        <v>-1</v>
      </c>
      <c r="R4419">
        <v>-1</v>
      </c>
      <c r="S4419">
        <v>0</v>
      </c>
      <c r="T4419">
        <v>156.80000000000001</v>
      </c>
      <c r="U4419">
        <v>-1</v>
      </c>
      <c r="V4419">
        <v>-1</v>
      </c>
      <c r="W4419">
        <v>-1</v>
      </c>
      <c r="X4419">
        <v>-8</v>
      </c>
      <c r="Y4419">
        <v>3</v>
      </c>
      <c r="Z4419">
        <f>IF(AND(MIN(data!D4419:'data'!K4419, data!M4419:'data'!Y4419)&gt;=0, IF(data!L4419&lt;0, FALSE, data!L4419&lt;=95),COUNTA(data!D4419:'data'!Y4419)=22), 1, 0)</f>
        <v>0</v>
      </c>
      <c r="AA4419">
        <f>IF(data!D4419=3, IF(COUNTIFS(data!A:A, data!A4419, data!G:G, "&lt;&gt;2")=0, 1, 0), 0)</f>
        <v>0</v>
      </c>
      <c r="AB4419">
        <f>IF(AND(data!G4419=2, COUNTIFS(data!A:A, data!A4419, data!G:G, 2) = data!D4419), 1, 0)</f>
        <v>0</v>
      </c>
      <c r="AC4419" t="str">
        <f>IF(AB4419=1, data!D4419, "0")</f>
        <v>0</v>
      </c>
    </row>
    <row r="4420" spans="1:29" x14ac:dyDescent="0.25">
      <c r="A4420" s="1">
        <v>448271</v>
      </c>
      <c r="B4420">
        <v>1</v>
      </c>
      <c r="C4420" s="1" t="s">
        <v>4441</v>
      </c>
      <c r="D4420">
        <v>4</v>
      </c>
      <c r="E4420">
        <v>8</v>
      </c>
      <c r="F4420">
        <v>16</v>
      </c>
      <c r="G4420">
        <v>2</v>
      </c>
      <c r="H4420">
        <v>38</v>
      </c>
      <c r="I4420">
        <v>6</v>
      </c>
      <c r="J4420">
        <v>1</v>
      </c>
      <c r="K4420">
        <v>7</v>
      </c>
      <c r="L4420">
        <v>8</v>
      </c>
      <c r="M4420">
        <v>3</v>
      </c>
      <c r="N4420">
        <v>4</v>
      </c>
      <c r="O4420">
        <v>2</v>
      </c>
      <c r="P4420">
        <v>1</v>
      </c>
      <c r="Q4420">
        <v>0.24840000000000001</v>
      </c>
      <c r="R4420">
        <v>-1</v>
      </c>
      <c r="S4420">
        <v>1</v>
      </c>
      <c r="T4420">
        <v>155.1</v>
      </c>
      <c r="U4420">
        <v>45.2</v>
      </c>
      <c r="V4420">
        <v>18.789000000000001</v>
      </c>
      <c r="W4420">
        <v>0.76700000000000002</v>
      </c>
      <c r="X4420">
        <v>-8</v>
      </c>
      <c r="Y4420">
        <v>3</v>
      </c>
      <c r="Z4420">
        <f>IF(AND(MIN(data!D4420:'data'!K4420, data!M4420:'data'!Y4420)&gt;=0, IF(data!L4420&lt;0, FALSE, data!L4420&lt;=95),COUNTA(data!D4420:'data'!Y4420)=22), 1, 0)</f>
        <v>0</v>
      </c>
      <c r="AA4420">
        <f>IF(data!D4420=3, IF(COUNTIFS(data!A:A, data!A4420, data!G:G, "&lt;&gt;2")=0, 1, 0), 0)</f>
        <v>0</v>
      </c>
      <c r="AB4420">
        <f>IF(AND(data!G4420=2, COUNTIFS(data!A:A, data!A4420, data!G:G, 2) = data!D4420), 1, 0)</f>
        <v>0</v>
      </c>
      <c r="AC4420" t="str">
        <f>IF(AB4420=1, data!D4420, "0")</f>
        <v>0</v>
      </c>
    </row>
    <row r="4421" spans="1:29" x14ac:dyDescent="0.25">
      <c r="A4421" s="1">
        <v>448271</v>
      </c>
      <c r="B4421">
        <v>2</v>
      </c>
      <c r="C4421" s="1" t="s">
        <v>4442</v>
      </c>
      <c r="D4421">
        <v>4</v>
      </c>
      <c r="E4421">
        <v>8</v>
      </c>
      <c r="F4421">
        <v>16</v>
      </c>
      <c r="G4421">
        <v>1</v>
      </c>
      <c r="H4421">
        <v>37</v>
      </c>
      <c r="I4421">
        <v>6</v>
      </c>
      <c r="J4421">
        <v>1</v>
      </c>
      <c r="K4421">
        <v>4</v>
      </c>
      <c r="L4421">
        <v>8</v>
      </c>
      <c r="M4421">
        <v>3</v>
      </c>
      <c r="N4421">
        <v>4</v>
      </c>
      <c r="O4421">
        <v>3</v>
      </c>
      <c r="P4421">
        <v>2</v>
      </c>
      <c r="Q4421">
        <v>0.57999999999999996</v>
      </c>
      <c r="R4421">
        <v>-1</v>
      </c>
      <c r="S4421">
        <v>0</v>
      </c>
      <c r="T4421">
        <v>165.7</v>
      </c>
      <c r="U4421">
        <v>57.9</v>
      </c>
      <c r="V4421">
        <v>21.088000000000001</v>
      </c>
      <c r="W4421">
        <v>0.91100000000000003</v>
      </c>
      <c r="X4421">
        <v>-8</v>
      </c>
      <c r="Y4421">
        <v>3</v>
      </c>
      <c r="Z4421">
        <f>IF(AND(MIN(data!D4421:'data'!K4421, data!M4421:'data'!Y4421)&gt;=0, IF(data!L4421&lt;0, FALSE, data!L4421&lt;=95),COUNTA(data!D4421:'data'!Y4421)=22), 1, 0)</f>
        <v>0</v>
      </c>
      <c r="AA4421">
        <f>IF(data!D4421=3, IF(COUNTIFS(data!A:A, data!A4421, data!G:G, "&lt;&gt;2")=0, 1, 0), 0)</f>
        <v>0</v>
      </c>
      <c r="AB4421">
        <f>IF(AND(data!G4421=2, COUNTIFS(data!A:A, data!A4421, data!G:G, 2) = data!D4421), 1, 0)</f>
        <v>0</v>
      </c>
      <c r="AC4421" t="str">
        <f>IF(AB4421=1, data!D4421, "0")</f>
        <v>0</v>
      </c>
    </row>
    <row r="4422" spans="1:29" x14ac:dyDescent="0.25">
      <c r="A4422" s="1">
        <v>448271</v>
      </c>
      <c r="B4422">
        <v>3</v>
      </c>
      <c r="C4422" s="1" t="s">
        <v>4443</v>
      </c>
      <c r="D4422">
        <v>4</v>
      </c>
      <c r="E4422">
        <v>8</v>
      </c>
      <c r="F4422">
        <v>16</v>
      </c>
      <c r="G4422">
        <v>2</v>
      </c>
      <c r="H4422">
        <v>9</v>
      </c>
      <c r="I4422">
        <v>-1</v>
      </c>
      <c r="J4422">
        <v>1</v>
      </c>
      <c r="K4422">
        <v>-1</v>
      </c>
      <c r="L4422">
        <v>8</v>
      </c>
      <c r="M4422">
        <v>1</v>
      </c>
      <c r="N4422">
        <v>-1</v>
      </c>
      <c r="O4422">
        <v>-1</v>
      </c>
      <c r="P4422">
        <v>-1</v>
      </c>
      <c r="Q4422">
        <v>-1</v>
      </c>
      <c r="R4422">
        <v>-1</v>
      </c>
      <c r="S4422">
        <v>-2</v>
      </c>
      <c r="T4422">
        <v>136.4</v>
      </c>
      <c r="U4422">
        <v>36.799999999999997</v>
      </c>
      <c r="V4422">
        <v>19.78</v>
      </c>
      <c r="W4422">
        <v>-1</v>
      </c>
      <c r="X4422">
        <v>2</v>
      </c>
      <c r="Y4422">
        <v>1</v>
      </c>
      <c r="Z4422">
        <f>IF(AND(MIN(data!D4422:'data'!K4422, data!M4422:'data'!Y4422)&gt;=0, IF(data!L4422&lt;0, FALSE, data!L4422&lt;=95),COUNTA(data!D4422:'data'!Y4422)=22), 1, 0)</f>
        <v>0</v>
      </c>
      <c r="AA4422">
        <f>IF(data!D4422=3, IF(COUNTIFS(data!A:A, data!A4422, data!G:G, "&lt;&gt;2")=0, 1, 0), 0)</f>
        <v>0</v>
      </c>
      <c r="AB4422">
        <f>IF(AND(data!G4422=2, COUNTIFS(data!A:A, data!A4422, data!G:G, 2) = data!D4422), 1, 0)</f>
        <v>0</v>
      </c>
      <c r="AC4422" t="str">
        <f>IF(AB4422=1, data!D4422, "0")</f>
        <v>0</v>
      </c>
    </row>
    <row r="4423" spans="1:29" x14ac:dyDescent="0.25">
      <c r="A4423" s="1">
        <v>448271</v>
      </c>
      <c r="B4423">
        <v>4</v>
      </c>
      <c r="C4423" s="1" t="s">
        <v>4444</v>
      </c>
      <c r="D4423">
        <v>4</v>
      </c>
      <c r="E4423">
        <v>8</v>
      </c>
      <c r="F4423">
        <v>16</v>
      </c>
      <c r="G4423">
        <v>1</v>
      </c>
      <c r="H4423">
        <v>7</v>
      </c>
      <c r="I4423">
        <v>-1</v>
      </c>
      <c r="J4423">
        <v>1</v>
      </c>
      <c r="K4423">
        <v>-1</v>
      </c>
      <c r="L4423">
        <v>8</v>
      </c>
      <c r="M4423">
        <v>1</v>
      </c>
      <c r="N4423">
        <v>-1</v>
      </c>
      <c r="O4423">
        <v>-1</v>
      </c>
      <c r="P4423">
        <v>-1</v>
      </c>
      <c r="Q4423">
        <v>-1</v>
      </c>
      <c r="R4423">
        <v>-1</v>
      </c>
      <c r="S4423">
        <v>-2</v>
      </c>
      <c r="T4423">
        <v>120</v>
      </c>
      <c r="U4423">
        <v>25.1</v>
      </c>
      <c r="V4423">
        <v>17.431000000000001</v>
      </c>
      <c r="W4423">
        <v>-1</v>
      </c>
      <c r="X4423">
        <v>-2</v>
      </c>
      <c r="Y4423">
        <v>-2</v>
      </c>
      <c r="Z4423">
        <f>IF(AND(MIN(data!D4423:'data'!K4423, data!M4423:'data'!Y4423)&gt;=0, IF(data!L4423&lt;0, FALSE, data!L4423&lt;=95),COUNTA(data!D4423:'data'!Y4423)=22), 1, 0)</f>
        <v>0</v>
      </c>
      <c r="AA4423">
        <f>IF(data!D4423=3, IF(COUNTIFS(data!A:A, data!A4423, data!G:G, "&lt;&gt;2")=0, 1, 0), 0)</f>
        <v>0</v>
      </c>
      <c r="AB4423">
        <f>IF(AND(data!G4423=2, COUNTIFS(data!A:A, data!A4423, data!G:G, 2) = data!D4423), 1, 0)</f>
        <v>0</v>
      </c>
      <c r="AC4423" t="str">
        <f>IF(AB4423=1, data!D4423, "0")</f>
        <v>0</v>
      </c>
    </row>
    <row r="4424" spans="1:29" x14ac:dyDescent="0.25">
      <c r="A4424" s="1">
        <v>448351</v>
      </c>
      <c r="B4424">
        <v>1</v>
      </c>
      <c r="C4424" s="1" t="s">
        <v>4445</v>
      </c>
      <c r="D4424">
        <v>2</v>
      </c>
      <c r="E4424">
        <v>8</v>
      </c>
      <c r="F4424">
        <v>16</v>
      </c>
      <c r="G4424">
        <v>1</v>
      </c>
      <c r="H4424">
        <v>52</v>
      </c>
      <c r="I4424">
        <v>4</v>
      </c>
      <c r="J4424">
        <v>1</v>
      </c>
      <c r="K4424">
        <v>6</v>
      </c>
      <c r="L4424">
        <v>96</v>
      </c>
      <c r="M4424">
        <v>1</v>
      </c>
      <c r="N4424">
        <v>4</v>
      </c>
      <c r="O4424">
        <v>3</v>
      </c>
      <c r="P4424">
        <v>1</v>
      </c>
      <c r="Q4424">
        <v>0.34799999999999998</v>
      </c>
      <c r="R4424">
        <v>-1</v>
      </c>
      <c r="S4424">
        <v>0</v>
      </c>
      <c r="T4424">
        <v>169.2</v>
      </c>
      <c r="U4424">
        <v>82.6</v>
      </c>
      <c r="V4424">
        <v>28.852</v>
      </c>
      <c r="W4424">
        <v>0.99099999999999999</v>
      </c>
      <c r="X4424">
        <v>2</v>
      </c>
      <c r="Y4424">
        <v>1</v>
      </c>
      <c r="Z4424">
        <f>IF(AND(MIN(data!D4424:'data'!K4424, data!M4424:'data'!Y4424)&gt;=0, IF(data!L4424&lt;0, FALSE, data!L4424&lt;=95),COUNTA(data!D4424:'data'!Y4424)=22), 1, 0)</f>
        <v>0</v>
      </c>
      <c r="AA4424">
        <f>IF(data!D4424=3, IF(COUNTIFS(data!A:A, data!A4424, data!G:G, "&lt;&gt;2")=0, 1, 0), 0)</f>
        <v>0</v>
      </c>
      <c r="AB4424">
        <f>IF(AND(data!G4424=2, COUNTIFS(data!A:A, data!A4424, data!G:G, 2) = data!D4424), 1, 0)</f>
        <v>0</v>
      </c>
      <c r="AC4424" t="str">
        <f>IF(AB4424=1, data!D4424, "0")</f>
        <v>0</v>
      </c>
    </row>
    <row r="4425" spans="1:29" x14ac:dyDescent="0.25">
      <c r="A4425" s="1">
        <v>448351</v>
      </c>
      <c r="B4425">
        <v>2</v>
      </c>
      <c r="C4425" s="1" t="s">
        <v>4446</v>
      </c>
      <c r="D4425">
        <v>2</v>
      </c>
      <c r="E4425">
        <v>8</v>
      </c>
      <c r="F4425">
        <v>16</v>
      </c>
      <c r="G4425">
        <v>2</v>
      </c>
      <c r="H4425">
        <v>26</v>
      </c>
      <c r="I4425">
        <v>1</v>
      </c>
      <c r="J4425">
        <v>1</v>
      </c>
      <c r="K4425">
        <v>7</v>
      </c>
      <c r="L4425">
        <v>96</v>
      </c>
      <c r="M4425">
        <v>2</v>
      </c>
      <c r="N4425">
        <v>4</v>
      </c>
      <c r="O4425">
        <v>2</v>
      </c>
      <c r="P4425">
        <v>1</v>
      </c>
      <c r="Q4425">
        <v>15.147</v>
      </c>
      <c r="R4425">
        <v>-1</v>
      </c>
      <c r="S4425">
        <v>2</v>
      </c>
      <c r="T4425">
        <v>170.6</v>
      </c>
      <c r="U4425">
        <v>68</v>
      </c>
      <c r="V4425">
        <v>23.364000000000001</v>
      </c>
      <c r="W4425">
        <v>0.79700000000000004</v>
      </c>
      <c r="X4425">
        <v>2</v>
      </c>
      <c r="Y4425">
        <v>1</v>
      </c>
      <c r="Z4425">
        <f>IF(AND(MIN(data!D4425:'data'!K4425, data!M4425:'data'!Y4425)&gt;=0, IF(data!L4425&lt;0, FALSE, data!L4425&lt;=95),COUNTA(data!D4425:'data'!Y4425)=22), 1, 0)</f>
        <v>0</v>
      </c>
      <c r="AA4425">
        <f>IF(data!D4425=3, IF(COUNTIFS(data!A:A, data!A4425, data!G:G, "&lt;&gt;2")=0, 1, 0), 0)</f>
        <v>0</v>
      </c>
      <c r="AB4425">
        <f>IF(AND(data!G4425=2, COUNTIFS(data!A:A, data!A4425, data!G:G, 2) = data!D4425), 1, 0)</f>
        <v>0</v>
      </c>
      <c r="AC4425" t="str">
        <f>IF(AB4425=1, data!D4425, "0")</f>
        <v>0</v>
      </c>
    </row>
    <row r="4426" spans="1:29" x14ac:dyDescent="0.25">
      <c r="A4426" s="1">
        <v>448371</v>
      </c>
      <c r="B4426">
        <v>1</v>
      </c>
      <c r="C4426" s="1" t="s">
        <v>4447</v>
      </c>
      <c r="D4426">
        <v>2</v>
      </c>
      <c r="E4426">
        <v>8</v>
      </c>
      <c r="F4426">
        <v>16</v>
      </c>
      <c r="G4426">
        <v>1</v>
      </c>
      <c r="H4426">
        <v>36</v>
      </c>
      <c r="I4426">
        <v>1</v>
      </c>
      <c r="J4426">
        <v>1</v>
      </c>
      <c r="K4426">
        <v>4</v>
      </c>
      <c r="L4426">
        <v>6</v>
      </c>
      <c r="M4426">
        <v>2</v>
      </c>
      <c r="N4426">
        <v>4</v>
      </c>
      <c r="O4426">
        <v>1</v>
      </c>
      <c r="P4426">
        <v>2</v>
      </c>
      <c r="Q4426">
        <v>6.2640000000000001E-2</v>
      </c>
      <c r="R4426">
        <v>-1</v>
      </c>
      <c r="S4426">
        <v>0</v>
      </c>
      <c r="T4426">
        <v>172.4</v>
      </c>
      <c r="U4426">
        <v>67.5</v>
      </c>
      <c r="V4426">
        <v>22.710999999999999</v>
      </c>
      <c r="W4426">
        <v>0.80800000000000005</v>
      </c>
      <c r="X4426">
        <v>1</v>
      </c>
      <c r="Y4426">
        <v>3</v>
      </c>
      <c r="Z4426">
        <f>IF(AND(MIN(data!D4426:'data'!K4426, data!M4426:'data'!Y4426)&gt;=0, IF(data!L4426&lt;0, FALSE, data!L4426&lt;=95),COUNTA(data!D4426:'data'!Y4426)=22), 1, 0)</f>
        <v>0</v>
      </c>
      <c r="AA4426">
        <f>IF(data!D4426=3, IF(COUNTIFS(data!A:A, data!A4426, data!G:G, "&lt;&gt;2")=0, 1, 0), 0)</f>
        <v>0</v>
      </c>
      <c r="AB4426">
        <f>IF(AND(data!G4426=2, COUNTIFS(data!A:A, data!A4426, data!G:G, 2) = data!D4426), 1, 0)</f>
        <v>0</v>
      </c>
      <c r="AC4426" t="str">
        <f>IF(AB4426=1, data!D4426, "0")</f>
        <v>0</v>
      </c>
    </row>
    <row r="4427" spans="1:29" x14ac:dyDescent="0.25">
      <c r="A4427" s="1">
        <v>448371</v>
      </c>
      <c r="B4427">
        <v>2</v>
      </c>
      <c r="C4427" s="1" t="s">
        <v>4448</v>
      </c>
      <c r="D4427">
        <v>2</v>
      </c>
      <c r="E4427">
        <v>8</v>
      </c>
      <c r="F4427">
        <v>16</v>
      </c>
      <c r="G4427">
        <v>1</v>
      </c>
      <c r="H4427">
        <v>3</v>
      </c>
      <c r="I4427">
        <v>-1</v>
      </c>
      <c r="J4427">
        <v>1</v>
      </c>
      <c r="K4427">
        <v>-1</v>
      </c>
      <c r="L4427">
        <v>6</v>
      </c>
      <c r="M4427">
        <v>1</v>
      </c>
      <c r="N4427">
        <v>-1</v>
      </c>
      <c r="O4427">
        <v>-1</v>
      </c>
      <c r="P4427">
        <v>-1</v>
      </c>
      <c r="Q4427">
        <v>-1</v>
      </c>
      <c r="R4427">
        <v>-1</v>
      </c>
      <c r="S4427">
        <v>-2</v>
      </c>
      <c r="T4427">
        <v>-1</v>
      </c>
      <c r="U4427">
        <v>16.7</v>
      </c>
      <c r="V4427">
        <v>-1</v>
      </c>
      <c r="W4427">
        <v>-1</v>
      </c>
      <c r="X4427">
        <v>-2</v>
      </c>
      <c r="Y4427">
        <v>-2</v>
      </c>
      <c r="Z4427">
        <f>IF(AND(MIN(data!D4427:'data'!K4427, data!M4427:'data'!Y4427)&gt;=0, IF(data!L4427&lt;0, FALSE, data!L4427&lt;=95),COUNTA(data!D4427:'data'!Y4427)=22), 1, 0)</f>
        <v>0</v>
      </c>
      <c r="AA4427">
        <f>IF(data!D4427=3, IF(COUNTIFS(data!A:A, data!A4427, data!G:G, "&lt;&gt;2")=0, 1, 0), 0)</f>
        <v>0</v>
      </c>
      <c r="AB4427">
        <f>IF(AND(data!G4427=2, COUNTIFS(data!A:A, data!A4427, data!G:G, 2) = data!D4427), 1, 0)</f>
        <v>0</v>
      </c>
      <c r="AC4427" t="str">
        <f>IF(AB4427=1, data!D4427, "0")</f>
        <v>0</v>
      </c>
    </row>
    <row r="4428" spans="1:29" x14ac:dyDescent="0.25">
      <c r="A4428" s="1">
        <v>449051</v>
      </c>
      <c r="B4428">
        <v>1</v>
      </c>
      <c r="C4428" s="1" t="s">
        <v>4449</v>
      </c>
      <c r="D4428">
        <v>2</v>
      </c>
      <c r="E4428">
        <v>8</v>
      </c>
      <c r="F4428">
        <v>18</v>
      </c>
      <c r="G4428">
        <v>2</v>
      </c>
      <c r="H4428">
        <v>65</v>
      </c>
      <c r="I4428">
        <v>2</v>
      </c>
      <c r="J4428">
        <v>1</v>
      </c>
      <c r="K4428">
        <v>7</v>
      </c>
      <c r="L4428">
        <v>97</v>
      </c>
      <c r="M4428">
        <v>3</v>
      </c>
      <c r="N4428">
        <v>4</v>
      </c>
      <c r="O4428">
        <v>2</v>
      </c>
      <c r="P4428">
        <v>1</v>
      </c>
      <c r="Q4428">
        <v>4.5289999999999999</v>
      </c>
      <c r="R4428">
        <v>-1</v>
      </c>
      <c r="S4428">
        <v>4</v>
      </c>
      <c r="T4428">
        <v>152.69999999999999</v>
      </c>
      <c r="U4428">
        <v>63.4</v>
      </c>
      <c r="V4428">
        <v>27.19</v>
      </c>
      <c r="W4428">
        <v>0.78600000000000003</v>
      </c>
      <c r="X4428">
        <v>2</v>
      </c>
      <c r="Y4428">
        <v>3</v>
      </c>
      <c r="Z4428">
        <f>IF(AND(MIN(data!D4428:'data'!K4428, data!M4428:'data'!Y4428)&gt;=0, IF(data!L4428&lt;0, FALSE, data!L4428&lt;=95),COUNTA(data!D4428:'data'!Y4428)=22), 1, 0)</f>
        <v>0</v>
      </c>
      <c r="AA4428">
        <f>IF(data!D4428=3, IF(COUNTIFS(data!A:A, data!A4428, data!G:G, "&lt;&gt;2")=0, 1, 0), 0)</f>
        <v>0</v>
      </c>
      <c r="AB4428">
        <f>IF(AND(data!G4428=2, COUNTIFS(data!A:A, data!A4428, data!G:G, 2) = data!D4428), 1, 0)</f>
        <v>0</v>
      </c>
      <c r="AC4428" t="str">
        <f>IF(AB4428=1, data!D4428, "0")</f>
        <v>0</v>
      </c>
    </row>
    <row r="4429" spans="1:29" x14ac:dyDescent="0.25">
      <c r="A4429" s="1">
        <v>449051</v>
      </c>
      <c r="B4429">
        <v>2</v>
      </c>
      <c r="C4429" s="1" t="s">
        <v>4450</v>
      </c>
      <c r="D4429">
        <v>2</v>
      </c>
      <c r="E4429">
        <v>8</v>
      </c>
      <c r="F4429">
        <v>18</v>
      </c>
      <c r="G4429">
        <v>1</v>
      </c>
      <c r="H4429">
        <v>67</v>
      </c>
      <c r="I4429">
        <v>2</v>
      </c>
      <c r="J4429">
        <v>1</v>
      </c>
      <c r="K4429">
        <v>4</v>
      </c>
      <c r="L4429">
        <v>97</v>
      </c>
      <c r="M4429">
        <v>3</v>
      </c>
      <c r="N4429">
        <v>3</v>
      </c>
      <c r="O4429">
        <v>5</v>
      </c>
      <c r="P4429">
        <v>1</v>
      </c>
      <c r="Q4429">
        <v>154.14500000000001</v>
      </c>
      <c r="R4429">
        <v>-1</v>
      </c>
      <c r="S4429">
        <v>0</v>
      </c>
      <c r="T4429">
        <v>170.6</v>
      </c>
      <c r="U4429">
        <v>84.5</v>
      </c>
      <c r="V4429">
        <v>29.033000000000001</v>
      </c>
      <c r="W4429">
        <v>0.96799999999999997</v>
      </c>
      <c r="X4429">
        <v>2</v>
      </c>
      <c r="Y4429">
        <v>3</v>
      </c>
      <c r="Z4429">
        <f>IF(AND(MIN(data!D4429:'data'!K4429, data!M4429:'data'!Y4429)&gt;=0, IF(data!L4429&lt;0, FALSE, data!L4429&lt;=95),COUNTA(data!D4429:'data'!Y4429)=22), 1, 0)</f>
        <v>0</v>
      </c>
      <c r="AA4429">
        <f>IF(data!D4429=3, IF(COUNTIFS(data!A:A, data!A4429, data!G:G, "&lt;&gt;2")=0, 1, 0), 0)</f>
        <v>0</v>
      </c>
      <c r="AB4429">
        <f>IF(AND(data!G4429=2, COUNTIFS(data!A:A, data!A4429, data!G:G, 2) = data!D4429), 1, 0)</f>
        <v>0</v>
      </c>
      <c r="AC4429" t="str">
        <f>IF(AB4429=1, data!D4429, "0")</f>
        <v>0</v>
      </c>
    </row>
    <row r="4430" spans="1:29" x14ac:dyDescent="0.25">
      <c r="A4430" s="1">
        <v>449151</v>
      </c>
      <c r="B4430">
        <v>1</v>
      </c>
      <c r="C4430" s="1" t="s">
        <v>4451</v>
      </c>
      <c r="D4430">
        <v>4</v>
      </c>
      <c r="E4430">
        <v>8</v>
      </c>
      <c r="F4430">
        <v>18</v>
      </c>
      <c r="G4430">
        <v>1</v>
      </c>
      <c r="H4430">
        <v>41</v>
      </c>
      <c r="I4430">
        <v>2</v>
      </c>
      <c r="J4430">
        <v>1</v>
      </c>
      <c r="K4430">
        <v>1</v>
      </c>
      <c r="L4430">
        <v>18</v>
      </c>
      <c r="M4430">
        <v>3</v>
      </c>
      <c r="N4430">
        <v>4</v>
      </c>
      <c r="O4430">
        <v>3</v>
      </c>
      <c r="P4430">
        <v>1</v>
      </c>
      <c r="Q4430">
        <v>14.288</v>
      </c>
      <c r="R4430">
        <v>-1</v>
      </c>
      <c r="S4430">
        <v>3</v>
      </c>
      <c r="T4430">
        <v>175.2</v>
      </c>
      <c r="U4430">
        <v>77.599999999999994</v>
      </c>
      <c r="V4430">
        <v>25.280999999999999</v>
      </c>
      <c r="W4430">
        <v>0.92100000000000004</v>
      </c>
      <c r="X4430">
        <v>2</v>
      </c>
      <c r="Y4430">
        <v>3</v>
      </c>
      <c r="Z4430">
        <f>IF(AND(MIN(data!D4430:'data'!K4430, data!M4430:'data'!Y4430)&gt;=0, IF(data!L4430&lt;0, FALSE, data!L4430&lt;=95),COUNTA(data!D4430:'data'!Y4430)=22), 1, 0)</f>
        <v>0</v>
      </c>
      <c r="AA4430">
        <f>IF(data!D4430=3, IF(COUNTIFS(data!A:A, data!A4430, data!G:G, "&lt;&gt;2")=0, 1, 0), 0)</f>
        <v>0</v>
      </c>
      <c r="AB4430">
        <f>IF(AND(data!G4430=2, COUNTIFS(data!A:A, data!A4430, data!G:G, 2) = data!D4430), 1, 0)</f>
        <v>0</v>
      </c>
      <c r="AC4430" t="str">
        <f>IF(AB4430=1, data!D4430, "0")</f>
        <v>0</v>
      </c>
    </row>
    <row r="4431" spans="1:29" x14ac:dyDescent="0.25">
      <c r="A4431" s="1">
        <v>449151</v>
      </c>
      <c r="B4431">
        <v>2</v>
      </c>
      <c r="C4431" s="1" t="s">
        <v>4452</v>
      </c>
      <c r="D4431">
        <v>4</v>
      </c>
      <c r="E4431">
        <v>8</v>
      </c>
      <c r="F4431">
        <v>18</v>
      </c>
      <c r="G4431">
        <v>2</v>
      </c>
      <c r="H4431">
        <v>37</v>
      </c>
      <c r="I4431">
        <v>2</v>
      </c>
      <c r="J4431">
        <v>1</v>
      </c>
      <c r="K4431">
        <v>4</v>
      </c>
      <c r="L4431">
        <v>18</v>
      </c>
      <c r="M4431">
        <v>2</v>
      </c>
      <c r="N4431">
        <v>4</v>
      </c>
      <c r="O4431">
        <v>3</v>
      </c>
      <c r="P4431">
        <v>1</v>
      </c>
      <c r="Q4431">
        <v>0.26100000000000001</v>
      </c>
      <c r="R4431">
        <v>-1</v>
      </c>
      <c r="S4431">
        <v>0</v>
      </c>
      <c r="T4431">
        <v>167.6</v>
      </c>
      <c r="U4431">
        <v>59.4</v>
      </c>
      <c r="V4431">
        <v>21.146000000000001</v>
      </c>
      <c r="W4431">
        <v>0.77500000000000002</v>
      </c>
      <c r="X4431">
        <v>1</v>
      </c>
      <c r="Y4431">
        <v>3</v>
      </c>
      <c r="Z4431">
        <f>IF(AND(MIN(data!D4431:'data'!K4431, data!M4431:'data'!Y4431)&gt;=0, IF(data!L4431&lt;0, FALSE, data!L4431&lt;=95),COUNTA(data!D4431:'data'!Y4431)=22), 1, 0)</f>
        <v>0</v>
      </c>
      <c r="AA4431">
        <f>IF(data!D4431=3, IF(COUNTIFS(data!A:A, data!A4431, data!G:G, "&lt;&gt;2")=0, 1, 0), 0)</f>
        <v>0</v>
      </c>
      <c r="AB4431">
        <f>IF(AND(data!G4431=2, COUNTIFS(data!A:A, data!A4431, data!G:G, 2) = data!D4431), 1, 0)</f>
        <v>0</v>
      </c>
      <c r="AC4431" t="str">
        <f>IF(AB4431=1, data!D4431, "0")</f>
        <v>0</v>
      </c>
    </row>
    <row r="4432" spans="1:29" x14ac:dyDescent="0.25">
      <c r="A4432" s="1">
        <v>449151</v>
      </c>
      <c r="B4432">
        <v>3</v>
      </c>
      <c r="C4432" s="1" t="s">
        <v>4453</v>
      </c>
      <c r="D4432">
        <v>4</v>
      </c>
      <c r="E4432">
        <v>8</v>
      </c>
      <c r="F4432">
        <v>18</v>
      </c>
      <c r="G4432">
        <v>2</v>
      </c>
      <c r="H4432">
        <v>13</v>
      </c>
      <c r="I4432">
        <v>-1</v>
      </c>
      <c r="J4432">
        <v>1</v>
      </c>
      <c r="K4432">
        <v>-1</v>
      </c>
      <c r="L4432">
        <v>18</v>
      </c>
      <c r="M4432">
        <v>2</v>
      </c>
      <c r="N4432">
        <v>-1</v>
      </c>
      <c r="O4432">
        <v>-1</v>
      </c>
      <c r="P4432">
        <v>-1</v>
      </c>
      <c r="Q4432">
        <v>-1</v>
      </c>
      <c r="R4432">
        <v>-1</v>
      </c>
      <c r="S4432">
        <v>1</v>
      </c>
      <c r="T4432">
        <v>150.19999999999999</v>
      </c>
      <c r="U4432">
        <v>36.1</v>
      </c>
      <c r="V4432">
        <v>16.001999999999999</v>
      </c>
      <c r="W4432">
        <v>-1</v>
      </c>
      <c r="X4432">
        <v>3</v>
      </c>
      <c r="Y4432">
        <v>2</v>
      </c>
      <c r="Z4432">
        <f>IF(AND(MIN(data!D4432:'data'!K4432, data!M4432:'data'!Y4432)&gt;=0, IF(data!L4432&lt;0, FALSE, data!L4432&lt;=95),COUNTA(data!D4432:'data'!Y4432)=22), 1, 0)</f>
        <v>0</v>
      </c>
      <c r="AA4432">
        <f>IF(data!D4432=3, IF(COUNTIFS(data!A:A, data!A4432, data!G:G, "&lt;&gt;2")=0, 1, 0), 0)</f>
        <v>0</v>
      </c>
      <c r="AB4432">
        <f>IF(AND(data!G4432=2, COUNTIFS(data!A:A, data!A4432, data!G:G, 2) = data!D4432), 1, 0)</f>
        <v>0</v>
      </c>
      <c r="AC4432" t="str">
        <f>IF(AB4432=1, data!D4432, "0")</f>
        <v>0</v>
      </c>
    </row>
    <row r="4433" spans="1:29" x14ac:dyDescent="0.25">
      <c r="A4433" s="1">
        <v>449151</v>
      </c>
      <c r="B4433">
        <v>4</v>
      </c>
      <c r="C4433" s="1" t="s">
        <v>4454</v>
      </c>
      <c r="D4433">
        <v>4</v>
      </c>
      <c r="E4433">
        <v>8</v>
      </c>
      <c r="F4433">
        <v>18</v>
      </c>
      <c r="G4433">
        <v>1</v>
      </c>
      <c r="H4433">
        <v>9</v>
      </c>
      <c r="I4433">
        <v>-1</v>
      </c>
      <c r="J4433">
        <v>1</v>
      </c>
      <c r="K4433">
        <v>-1</v>
      </c>
      <c r="L4433">
        <v>18</v>
      </c>
      <c r="M4433">
        <v>1</v>
      </c>
      <c r="N4433">
        <v>-1</v>
      </c>
      <c r="O4433">
        <v>-1</v>
      </c>
      <c r="P4433">
        <v>-1</v>
      </c>
      <c r="Q4433">
        <v>-1</v>
      </c>
      <c r="R4433">
        <v>-1</v>
      </c>
      <c r="S4433">
        <v>-2</v>
      </c>
      <c r="T4433">
        <v>133.4</v>
      </c>
      <c r="U4433">
        <v>25.9</v>
      </c>
      <c r="V4433">
        <v>14.554</v>
      </c>
      <c r="W4433">
        <v>-1</v>
      </c>
      <c r="X4433">
        <v>3</v>
      </c>
      <c r="Y4433">
        <v>2</v>
      </c>
      <c r="Z4433">
        <f>IF(AND(MIN(data!D4433:'data'!K4433, data!M4433:'data'!Y4433)&gt;=0, IF(data!L4433&lt;0, FALSE, data!L4433&lt;=95),COUNTA(data!D4433:'data'!Y4433)=22), 1, 0)</f>
        <v>0</v>
      </c>
      <c r="AA4433">
        <f>IF(data!D4433=3, IF(COUNTIFS(data!A:A, data!A4433, data!G:G, "&lt;&gt;2")=0, 1, 0), 0)</f>
        <v>0</v>
      </c>
      <c r="AB4433">
        <f>IF(AND(data!G4433=2, COUNTIFS(data!A:A, data!A4433, data!G:G, 2) = data!D4433), 1, 0)</f>
        <v>0</v>
      </c>
      <c r="AC4433" t="str">
        <f>IF(AB4433=1, data!D4433, "0")</f>
        <v>0</v>
      </c>
    </row>
    <row r="4434" spans="1:29" x14ac:dyDescent="0.25">
      <c r="A4434" s="1">
        <v>449181</v>
      </c>
      <c r="B4434">
        <v>1</v>
      </c>
      <c r="C4434" s="1" t="s">
        <v>4455</v>
      </c>
      <c r="D4434">
        <v>2</v>
      </c>
      <c r="E4434">
        <v>8</v>
      </c>
      <c r="F4434">
        <v>18</v>
      </c>
      <c r="G4434">
        <v>1</v>
      </c>
      <c r="H4434">
        <v>65</v>
      </c>
      <c r="I4434">
        <v>2</v>
      </c>
      <c r="J4434">
        <v>1</v>
      </c>
      <c r="K4434">
        <v>4</v>
      </c>
      <c r="L4434">
        <v>8</v>
      </c>
      <c r="M4434">
        <v>1</v>
      </c>
      <c r="N4434">
        <v>3</v>
      </c>
      <c r="O4434">
        <v>5</v>
      </c>
      <c r="P4434">
        <v>1</v>
      </c>
      <c r="Q4434">
        <v>1.0649999999999999</v>
      </c>
      <c r="R4434">
        <v>-1</v>
      </c>
      <c r="S4434">
        <v>0</v>
      </c>
      <c r="T4434">
        <v>178.1</v>
      </c>
      <c r="U4434">
        <v>79.3</v>
      </c>
      <c r="V4434">
        <v>25</v>
      </c>
      <c r="W4434">
        <v>0.90200000000000002</v>
      </c>
      <c r="X4434">
        <v>1</v>
      </c>
      <c r="Y4434">
        <v>3</v>
      </c>
      <c r="Z4434">
        <f>IF(AND(MIN(data!D4434:'data'!K4434, data!M4434:'data'!Y4434)&gt;=0, IF(data!L4434&lt;0, FALSE, data!L4434&lt;=95),COUNTA(data!D4434:'data'!Y4434)=22), 1, 0)</f>
        <v>0</v>
      </c>
      <c r="AA4434">
        <f>IF(data!D4434=3, IF(COUNTIFS(data!A:A, data!A4434, data!G:G, "&lt;&gt;2")=0, 1, 0), 0)</f>
        <v>0</v>
      </c>
      <c r="AB4434">
        <f>IF(AND(data!G4434=2, COUNTIFS(data!A:A, data!A4434, data!G:G, 2) = data!D4434), 1, 0)</f>
        <v>0</v>
      </c>
      <c r="AC4434" t="str">
        <f>IF(AB4434=1, data!D4434, "0")</f>
        <v>0</v>
      </c>
    </row>
    <row r="4435" spans="1:29" x14ac:dyDescent="0.25">
      <c r="A4435" s="1">
        <v>449181</v>
      </c>
      <c r="B4435">
        <v>2</v>
      </c>
      <c r="C4435" s="1" t="s">
        <v>4456</v>
      </c>
      <c r="D4435">
        <v>2</v>
      </c>
      <c r="E4435">
        <v>8</v>
      </c>
      <c r="F4435">
        <v>18</v>
      </c>
      <c r="G4435">
        <v>2</v>
      </c>
      <c r="H4435">
        <v>65</v>
      </c>
      <c r="I4435">
        <v>2</v>
      </c>
      <c r="J4435">
        <v>1</v>
      </c>
      <c r="K4435">
        <v>4</v>
      </c>
      <c r="L4435">
        <v>8</v>
      </c>
      <c r="M4435">
        <v>2</v>
      </c>
      <c r="N4435">
        <v>3</v>
      </c>
      <c r="O4435">
        <v>5</v>
      </c>
      <c r="P4435">
        <v>1</v>
      </c>
      <c r="Q4435">
        <v>0.40300000000000002</v>
      </c>
      <c r="R4435">
        <v>-1</v>
      </c>
      <c r="S4435">
        <v>0</v>
      </c>
      <c r="T4435">
        <v>163</v>
      </c>
      <c r="U4435">
        <v>75.8</v>
      </c>
      <c r="V4435">
        <v>28.529</v>
      </c>
      <c r="W4435">
        <v>0.81799999999999995</v>
      </c>
      <c r="X4435">
        <v>2</v>
      </c>
      <c r="Y4435">
        <v>1</v>
      </c>
      <c r="Z4435">
        <f>IF(AND(MIN(data!D4435:'data'!K4435, data!M4435:'data'!Y4435)&gt;=0, IF(data!L4435&lt;0, FALSE, data!L4435&lt;=95),COUNTA(data!D4435:'data'!Y4435)=22), 1, 0)</f>
        <v>0</v>
      </c>
      <c r="AA4435">
        <f>IF(data!D4435=3, IF(COUNTIFS(data!A:A, data!A4435, data!G:G, "&lt;&gt;2")=0, 1, 0), 0)</f>
        <v>0</v>
      </c>
      <c r="AB4435">
        <f>IF(AND(data!G4435=2, COUNTIFS(data!A:A, data!A4435, data!G:G, 2) = data!D4435), 1, 0)</f>
        <v>0</v>
      </c>
      <c r="AC4435" t="str">
        <f>IF(AB4435=1, data!D4435, "0")</f>
        <v>0</v>
      </c>
    </row>
    <row r="4436" spans="1:29" x14ac:dyDescent="0.25">
      <c r="A4436" s="1">
        <v>449201</v>
      </c>
      <c r="B4436">
        <v>1</v>
      </c>
      <c r="C4436" s="1" t="s">
        <v>4457</v>
      </c>
      <c r="D4436">
        <v>1</v>
      </c>
      <c r="E4436">
        <v>8</v>
      </c>
      <c r="F4436">
        <v>18</v>
      </c>
      <c r="G4436">
        <v>1</v>
      </c>
      <c r="H4436">
        <v>64</v>
      </c>
      <c r="I4436">
        <v>4</v>
      </c>
      <c r="J4436">
        <v>1</v>
      </c>
      <c r="K4436">
        <v>2</v>
      </c>
      <c r="L4436">
        <v>97</v>
      </c>
      <c r="M4436">
        <v>1</v>
      </c>
      <c r="N4436">
        <v>4</v>
      </c>
      <c r="O4436">
        <v>3</v>
      </c>
      <c r="P4436">
        <v>1</v>
      </c>
      <c r="Q4436">
        <v>1.9330000000000001</v>
      </c>
      <c r="R4436">
        <v>-1</v>
      </c>
      <c r="S4436">
        <v>5</v>
      </c>
      <c r="T4436">
        <v>152.19999999999999</v>
      </c>
      <c r="U4436">
        <v>57.8</v>
      </c>
      <c r="V4436">
        <v>24.952000000000002</v>
      </c>
      <c r="W4436">
        <v>0.86799999999999999</v>
      </c>
      <c r="X4436">
        <v>1</v>
      </c>
      <c r="Y4436">
        <v>3</v>
      </c>
      <c r="Z4436">
        <f>IF(AND(MIN(data!D4436:'data'!K4436, data!M4436:'data'!Y4436)&gt;=0, IF(data!L4436&lt;0, FALSE, data!L4436&lt;=95),COUNTA(data!D4436:'data'!Y4436)=22), 1, 0)</f>
        <v>0</v>
      </c>
      <c r="AA4436">
        <f>IF(data!D4436=3, IF(COUNTIFS(data!A:A, data!A4436, data!G:G, "&lt;&gt;2")=0, 1, 0), 0)</f>
        <v>0</v>
      </c>
      <c r="AB4436">
        <f>IF(AND(data!G4436=2, COUNTIFS(data!A:A, data!A4436, data!G:G, 2) = data!D4436), 1, 0)</f>
        <v>0</v>
      </c>
      <c r="AC4436" t="str">
        <f>IF(AB4436=1, data!D4436, "0")</f>
        <v>0</v>
      </c>
    </row>
    <row r="4437" spans="1:29" x14ac:dyDescent="0.25">
      <c r="A4437" s="1">
        <v>449371</v>
      </c>
      <c r="B4437">
        <v>1</v>
      </c>
      <c r="C4437" s="1" t="s">
        <v>4458</v>
      </c>
      <c r="D4437">
        <v>2</v>
      </c>
      <c r="E4437">
        <v>8</v>
      </c>
      <c r="F4437">
        <v>18</v>
      </c>
      <c r="G4437">
        <v>2</v>
      </c>
      <c r="H4437">
        <v>19</v>
      </c>
      <c r="I4437">
        <v>6</v>
      </c>
      <c r="J4437">
        <v>1</v>
      </c>
      <c r="K4437">
        <v>4</v>
      </c>
      <c r="L4437">
        <v>8</v>
      </c>
      <c r="M4437">
        <v>3</v>
      </c>
      <c r="N4437">
        <v>4</v>
      </c>
      <c r="O4437">
        <v>2</v>
      </c>
      <c r="P4437">
        <v>1</v>
      </c>
      <c r="Q4437">
        <v>2.5379999999999998</v>
      </c>
      <c r="R4437">
        <v>2</v>
      </c>
      <c r="S4437">
        <v>1</v>
      </c>
      <c r="T4437">
        <v>152.5</v>
      </c>
      <c r="U4437">
        <v>54.1</v>
      </c>
      <c r="V4437">
        <v>23.263000000000002</v>
      </c>
      <c r="W4437">
        <v>0.79500000000000004</v>
      </c>
      <c r="X4437">
        <v>2</v>
      </c>
      <c r="Y4437">
        <v>3</v>
      </c>
      <c r="Z4437">
        <f>IF(AND(MIN(data!D4437:'data'!K4437, data!M4437:'data'!Y4437)&gt;=0, IF(data!L4437&lt;0, FALSE, data!L4437&lt;=95),COUNTA(data!D4437:'data'!Y4437)=22), 1, 0)</f>
        <v>1</v>
      </c>
      <c r="AA4437">
        <f>IF(data!D4437=3, IF(COUNTIFS(data!A:A, data!A4437, data!G:G, "&lt;&gt;2")=0, 1, 0), 0)</f>
        <v>0</v>
      </c>
      <c r="AB4437">
        <f>IF(AND(data!G4437=2, COUNTIFS(data!A:A, data!A4437, data!G:G, 2) = data!D4437), 1, 0)</f>
        <v>0</v>
      </c>
      <c r="AC4437" t="str">
        <f>IF(AB4437=1, data!D4437, "0")</f>
        <v>0</v>
      </c>
    </row>
    <row r="4438" spans="1:29" x14ac:dyDescent="0.25">
      <c r="A4438" s="1">
        <v>449371</v>
      </c>
      <c r="B4438">
        <v>2</v>
      </c>
      <c r="C4438" s="1" t="s">
        <v>4459</v>
      </c>
      <c r="D4438">
        <v>2</v>
      </c>
      <c r="E4438">
        <v>8</v>
      </c>
      <c r="F4438">
        <v>18</v>
      </c>
      <c r="G4438">
        <v>1</v>
      </c>
      <c r="H4438">
        <v>1</v>
      </c>
      <c r="I4438">
        <v>-1</v>
      </c>
      <c r="J4438">
        <v>1</v>
      </c>
      <c r="K4438">
        <v>-1</v>
      </c>
      <c r="L4438">
        <v>8</v>
      </c>
      <c r="M4438">
        <v>1</v>
      </c>
      <c r="N4438">
        <v>-1</v>
      </c>
      <c r="O4438">
        <v>-1</v>
      </c>
      <c r="P4438">
        <v>-1</v>
      </c>
      <c r="Q4438">
        <v>-1</v>
      </c>
      <c r="R4438">
        <v>-1</v>
      </c>
      <c r="S4438">
        <v>-2</v>
      </c>
      <c r="T4438">
        <v>-1</v>
      </c>
      <c r="U4438">
        <v>10.5</v>
      </c>
      <c r="V4438">
        <v>-1</v>
      </c>
      <c r="W4438">
        <v>-1</v>
      </c>
      <c r="X4438">
        <v>-2</v>
      </c>
      <c r="Y4438">
        <v>-2</v>
      </c>
      <c r="Z4438">
        <f>IF(AND(MIN(data!D4438:'data'!K4438, data!M4438:'data'!Y4438)&gt;=0, IF(data!L4438&lt;0, FALSE, data!L4438&lt;=95),COUNTA(data!D4438:'data'!Y4438)=22), 1, 0)</f>
        <v>0</v>
      </c>
      <c r="AA4438">
        <f>IF(data!D4438=3, IF(COUNTIFS(data!A:A, data!A4438, data!G:G, "&lt;&gt;2")=0, 1, 0), 0)</f>
        <v>0</v>
      </c>
      <c r="AB4438">
        <f>IF(AND(data!G4438=2, COUNTIFS(data!A:A, data!A4438, data!G:G, 2) = data!D4438), 1, 0)</f>
        <v>0</v>
      </c>
      <c r="AC4438" t="str">
        <f>IF(AB4438=1, data!D4438, "0")</f>
        <v>0</v>
      </c>
    </row>
    <row r="4439" spans="1:29" x14ac:dyDescent="0.25">
      <c r="A4439" s="1">
        <v>450051</v>
      </c>
      <c r="B4439">
        <v>1</v>
      </c>
      <c r="C4439" s="1" t="s">
        <v>4460</v>
      </c>
      <c r="D4439">
        <v>1</v>
      </c>
      <c r="E4439">
        <v>6</v>
      </c>
      <c r="F4439">
        <v>1</v>
      </c>
      <c r="G4439">
        <v>1</v>
      </c>
      <c r="H4439">
        <v>38</v>
      </c>
      <c r="I4439">
        <v>4</v>
      </c>
      <c r="J4439">
        <v>1</v>
      </c>
      <c r="K4439">
        <v>4</v>
      </c>
      <c r="L4439">
        <v>6</v>
      </c>
      <c r="M4439">
        <v>2</v>
      </c>
      <c r="N4439">
        <v>4</v>
      </c>
      <c r="O4439">
        <v>2</v>
      </c>
      <c r="P4439">
        <v>1</v>
      </c>
      <c r="Q4439">
        <v>5.8000000000000003E-2</v>
      </c>
      <c r="R4439">
        <v>-1</v>
      </c>
      <c r="S4439">
        <v>0</v>
      </c>
      <c r="T4439">
        <v>180.8</v>
      </c>
      <c r="U4439">
        <v>71.5</v>
      </c>
      <c r="V4439">
        <v>21.873000000000001</v>
      </c>
      <c r="W4439">
        <v>0.90100000000000002</v>
      </c>
      <c r="X4439">
        <v>1</v>
      </c>
      <c r="Y4439">
        <v>3</v>
      </c>
      <c r="Z4439">
        <f>IF(AND(MIN(data!D4439:'data'!K4439, data!M4439:'data'!Y4439)&gt;=0, IF(data!L4439&lt;0, FALSE, data!L4439&lt;=95),COUNTA(data!D4439:'data'!Y4439)=22), 1, 0)</f>
        <v>0</v>
      </c>
      <c r="AA4439">
        <f>IF(data!D4439=3, IF(COUNTIFS(data!A:A, data!A4439, data!G:G, "&lt;&gt;2")=0, 1, 0), 0)</f>
        <v>0</v>
      </c>
      <c r="AB4439">
        <f>IF(AND(data!G4439=2, COUNTIFS(data!A:A, data!A4439, data!G:G, 2) = data!D4439), 1, 0)</f>
        <v>0</v>
      </c>
      <c r="AC4439" t="str">
        <f>IF(AB4439=1, data!D4439, "0")</f>
        <v>0</v>
      </c>
    </row>
    <row r="4440" spans="1:29" x14ac:dyDescent="0.25">
      <c r="A4440" s="1">
        <v>450052</v>
      </c>
      <c r="B4440">
        <v>1</v>
      </c>
      <c r="C4440" s="1" t="s">
        <v>4461</v>
      </c>
      <c r="D4440">
        <v>1</v>
      </c>
      <c r="E4440">
        <v>6</v>
      </c>
      <c r="F4440">
        <v>1</v>
      </c>
      <c r="G4440">
        <v>1</v>
      </c>
      <c r="H4440">
        <v>26</v>
      </c>
      <c r="I4440">
        <v>1</v>
      </c>
      <c r="J4440">
        <v>1</v>
      </c>
      <c r="K4440">
        <v>1</v>
      </c>
      <c r="L4440">
        <v>96</v>
      </c>
      <c r="M4440">
        <v>3</v>
      </c>
      <c r="N4440">
        <v>4</v>
      </c>
      <c r="O4440">
        <v>3</v>
      </c>
      <c r="P4440">
        <v>1</v>
      </c>
      <c r="Q4440">
        <v>30</v>
      </c>
      <c r="R4440">
        <v>-1</v>
      </c>
      <c r="S4440">
        <v>1</v>
      </c>
      <c r="T4440">
        <v>174.2</v>
      </c>
      <c r="U4440">
        <v>68.400000000000006</v>
      </c>
      <c r="V4440">
        <v>22.54</v>
      </c>
      <c r="W4440">
        <v>0.82699999999999996</v>
      </c>
      <c r="X4440">
        <v>1</v>
      </c>
      <c r="Y4440">
        <v>3</v>
      </c>
      <c r="Z4440">
        <f>IF(AND(MIN(data!D4440:'data'!K4440, data!M4440:'data'!Y4440)&gt;=0, IF(data!L4440&lt;0, FALSE, data!L4440&lt;=95),COUNTA(data!D4440:'data'!Y4440)=22), 1, 0)</f>
        <v>0</v>
      </c>
      <c r="AA4440">
        <f>IF(data!D4440=3, IF(COUNTIFS(data!A:A, data!A4440, data!G:G, "&lt;&gt;2")=0, 1, 0), 0)</f>
        <v>0</v>
      </c>
      <c r="AB4440">
        <f>IF(AND(data!G4440=2, COUNTIFS(data!A:A, data!A4440, data!G:G, 2) = data!D4440), 1, 0)</f>
        <v>0</v>
      </c>
      <c r="AC4440" t="str">
        <f>IF(AB4440=1, data!D4440, "0")</f>
        <v>0</v>
      </c>
    </row>
    <row r="4441" spans="1:29" x14ac:dyDescent="0.25">
      <c r="A4441" s="1">
        <v>450181</v>
      </c>
      <c r="B4441">
        <v>1</v>
      </c>
      <c r="C4441" s="1" t="s">
        <v>4462</v>
      </c>
      <c r="D4441">
        <v>6</v>
      </c>
      <c r="E4441">
        <v>6</v>
      </c>
      <c r="F4441">
        <v>1</v>
      </c>
      <c r="G4441">
        <v>1</v>
      </c>
      <c r="H4441">
        <v>36</v>
      </c>
      <c r="I4441">
        <v>2</v>
      </c>
      <c r="J4441">
        <v>1</v>
      </c>
      <c r="K4441">
        <v>4</v>
      </c>
      <c r="L4441">
        <v>18</v>
      </c>
      <c r="M4441">
        <v>1</v>
      </c>
      <c r="N4441">
        <v>4</v>
      </c>
      <c r="O4441">
        <v>3</v>
      </c>
      <c r="P4441">
        <v>1</v>
      </c>
      <c r="Q4441">
        <v>0.17399999999999999</v>
      </c>
      <c r="R4441">
        <v>-1</v>
      </c>
      <c r="S4441">
        <v>6</v>
      </c>
      <c r="T4441">
        <v>177</v>
      </c>
      <c r="U4441">
        <v>111.4</v>
      </c>
      <c r="V4441">
        <v>35.558</v>
      </c>
      <c r="W4441">
        <v>1.0720000000000001</v>
      </c>
      <c r="X4441">
        <v>2</v>
      </c>
      <c r="Y4441">
        <v>1</v>
      </c>
      <c r="Z4441">
        <f>IF(AND(MIN(data!D4441:'data'!K4441, data!M4441:'data'!Y4441)&gt;=0, IF(data!L4441&lt;0, FALSE, data!L4441&lt;=95),COUNTA(data!D4441:'data'!Y4441)=22), 1, 0)</f>
        <v>0</v>
      </c>
      <c r="AA4441">
        <f>IF(data!D4441=3, IF(COUNTIFS(data!A:A, data!A4441, data!G:G, "&lt;&gt;2")=0, 1, 0), 0)</f>
        <v>0</v>
      </c>
      <c r="AB4441">
        <f>IF(AND(data!G4441=2, COUNTIFS(data!A:A, data!A4441, data!G:G, 2) = data!D4441), 1, 0)</f>
        <v>0</v>
      </c>
      <c r="AC4441" t="str">
        <f>IF(AB4441=1, data!D4441, "0")</f>
        <v>0</v>
      </c>
    </row>
    <row r="4442" spans="1:29" x14ac:dyDescent="0.25">
      <c r="A4442" s="1">
        <v>450181</v>
      </c>
      <c r="B4442">
        <v>2</v>
      </c>
      <c r="C4442" s="1" t="s">
        <v>4463</v>
      </c>
      <c r="D4442">
        <v>6</v>
      </c>
      <c r="E4442">
        <v>6</v>
      </c>
      <c r="F4442">
        <v>1</v>
      </c>
      <c r="G4442">
        <v>2</v>
      </c>
      <c r="H4442">
        <v>38</v>
      </c>
      <c r="I4442">
        <v>2</v>
      </c>
      <c r="J4442">
        <v>1</v>
      </c>
      <c r="K4442">
        <v>4</v>
      </c>
      <c r="L4442">
        <v>18</v>
      </c>
      <c r="M4442">
        <v>3</v>
      </c>
      <c r="N4442">
        <v>1</v>
      </c>
      <c r="O4442">
        <v>5</v>
      </c>
      <c r="P4442">
        <v>2</v>
      </c>
      <c r="Q4442">
        <v>8.6999999999999994E-2</v>
      </c>
      <c r="R4442">
        <v>-1</v>
      </c>
      <c r="S4442">
        <v>0</v>
      </c>
      <c r="T4442">
        <v>154.5</v>
      </c>
      <c r="U4442">
        <v>103.4</v>
      </c>
      <c r="V4442">
        <v>43.317999999999998</v>
      </c>
      <c r="W4442">
        <v>0.90700000000000003</v>
      </c>
      <c r="X4442">
        <v>2</v>
      </c>
      <c r="Y4442">
        <v>1</v>
      </c>
      <c r="Z4442">
        <f>IF(AND(MIN(data!D4442:'data'!K4442, data!M4442:'data'!Y4442)&gt;=0, IF(data!L4442&lt;0, FALSE, data!L4442&lt;=95),COUNTA(data!D4442:'data'!Y4442)=22), 1, 0)</f>
        <v>0</v>
      </c>
      <c r="AA4442">
        <f>IF(data!D4442=3, IF(COUNTIFS(data!A:A, data!A4442, data!G:G, "&lt;&gt;2")=0, 1, 0), 0)</f>
        <v>0</v>
      </c>
      <c r="AB4442">
        <f>IF(AND(data!G4442=2, COUNTIFS(data!A:A, data!A4442, data!G:G, 2) = data!D4442), 1, 0)</f>
        <v>0</v>
      </c>
      <c r="AC4442" t="str">
        <f>IF(AB4442=1, data!D4442, "0")</f>
        <v>0</v>
      </c>
    </row>
    <row r="4443" spans="1:29" x14ac:dyDescent="0.25">
      <c r="A4443" s="1">
        <v>450181</v>
      </c>
      <c r="B4443">
        <v>3</v>
      </c>
      <c r="C4443" s="1" t="s">
        <v>4464</v>
      </c>
      <c r="D4443">
        <v>6</v>
      </c>
      <c r="E4443">
        <v>6</v>
      </c>
      <c r="F4443">
        <v>1</v>
      </c>
      <c r="G4443">
        <v>2</v>
      </c>
      <c r="H4443">
        <v>16</v>
      </c>
      <c r="I4443">
        <v>1</v>
      </c>
      <c r="J4443">
        <v>1</v>
      </c>
      <c r="K4443">
        <v>5</v>
      </c>
      <c r="L4443">
        <v>18</v>
      </c>
      <c r="M4443">
        <v>2</v>
      </c>
      <c r="N4443">
        <v>1</v>
      </c>
      <c r="O4443">
        <v>5</v>
      </c>
      <c r="P4443">
        <v>2</v>
      </c>
      <c r="Q4443">
        <v>0.376</v>
      </c>
      <c r="R4443">
        <v>4</v>
      </c>
      <c r="S4443">
        <v>0</v>
      </c>
      <c r="T4443">
        <v>156.30000000000001</v>
      </c>
      <c r="U4443">
        <v>-1</v>
      </c>
      <c r="V4443">
        <v>-1</v>
      </c>
      <c r="W4443">
        <v>-1</v>
      </c>
      <c r="X4443">
        <v>1</v>
      </c>
      <c r="Y4443">
        <v>3</v>
      </c>
      <c r="Z4443">
        <f>IF(AND(MIN(data!D4443:'data'!K4443, data!M4443:'data'!Y4443)&gt;=0, IF(data!L4443&lt;0, FALSE, data!L4443&lt;=95),COUNTA(data!D4443:'data'!Y4443)=22), 1, 0)</f>
        <v>0</v>
      </c>
      <c r="AA4443">
        <f>IF(data!D4443=3, IF(COUNTIFS(data!A:A, data!A4443, data!G:G, "&lt;&gt;2")=0, 1, 0), 0)</f>
        <v>0</v>
      </c>
      <c r="AB4443">
        <f>IF(AND(data!G4443=2, COUNTIFS(data!A:A, data!A4443, data!G:G, 2) = data!D4443), 1, 0)</f>
        <v>0</v>
      </c>
      <c r="AC4443" t="str">
        <f>IF(AB4443=1, data!D4443, "0")</f>
        <v>0</v>
      </c>
    </row>
    <row r="4444" spans="1:29" x14ac:dyDescent="0.25">
      <c r="A4444" s="1">
        <v>450181</v>
      </c>
      <c r="B4444">
        <v>4</v>
      </c>
      <c r="C4444" s="1" t="s">
        <v>4465</v>
      </c>
      <c r="D4444">
        <v>6</v>
      </c>
      <c r="E4444">
        <v>6</v>
      </c>
      <c r="F4444">
        <v>1</v>
      </c>
      <c r="G4444">
        <v>2</v>
      </c>
      <c r="H4444">
        <v>15</v>
      </c>
      <c r="I4444">
        <v>-1</v>
      </c>
      <c r="J4444">
        <v>1</v>
      </c>
      <c r="K4444">
        <v>-1</v>
      </c>
      <c r="L4444">
        <v>18</v>
      </c>
      <c r="M4444">
        <v>2</v>
      </c>
      <c r="N4444">
        <v>-1</v>
      </c>
      <c r="O4444">
        <v>-1</v>
      </c>
      <c r="P4444">
        <v>-1</v>
      </c>
      <c r="Q4444">
        <v>-1</v>
      </c>
      <c r="R4444">
        <v>-1</v>
      </c>
      <c r="S4444">
        <v>7</v>
      </c>
      <c r="T4444">
        <v>159.69999999999999</v>
      </c>
      <c r="U4444">
        <v>95.1</v>
      </c>
      <c r="V4444">
        <v>37.287999999999997</v>
      </c>
      <c r="W4444">
        <v>-1</v>
      </c>
      <c r="X4444">
        <v>2</v>
      </c>
      <c r="Y4444">
        <v>1</v>
      </c>
      <c r="Z4444">
        <f>IF(AND(MIN(data!D4444:'data'!K4444, data!M4444:'data'!Y4444)&gt;=0, IF(data!L4444&lt;0, FALSE, data!L4444&lt;=95),COUNTA(data!D4444:'data'!Y4444)=22), 1, 0)</f>
        <v>0</v>
      </c>
      <c r="AA4444">
        <f>IF(data!D4444=3, IF(COUNTIFS(data!A:A, data!A4444, data!G:G, "&lt;&gt;2")=0, 1, 0), 0)</f>
        <v>0</v>
      </c>
      <c r="AB4444">
        <f>IF(AND(data!G4444=2, COUNTIFS(data!A:A, data!A4444, data!G:G, 2) = data!D4444), 1, 0)</f>
        <v>0</v>
      </c>
      <c r="AC4444" t="str">
        <f>IF(AB4444=1, data!D4444, "0")</f>
        <v>0</v>
      </c>
    </row>
    <row r="4445" spans="1:29" x14ac:dyDescent="0.25">
      <c r="A4445" s="1">
        <v>450181</v>
      </c>
      <c r="B4445">
        <v>5</v>
      </c>
      <c r="C4445" s="1" t="s">
        <v>4466</v>
      </c>
      <c r="D4445">
        <v>6</v>
      </c>
      <c r="E4445">
        <v>6</v>
      </c>
      <c r="F4445">
        <v>1</v>
      </c>
      <c r="G4445">
        <v>2</v>
      </c>
      <c r="H4445">
        <v>10</v>
      </c>
      <c r="I4445">
        <v>-1</v>
      </c>
      <c r="J4445">
        <v>1</v>
      </c>
      <c r="K4445">
        <v>-1</v>
      </c>
      <c r="L4445">
        <v>18</v>
      </c>
      <c r="M4445">
        <v>1</v>
      </c>
      <c r="N4445">
        <v>-1</v>
      </c>
      <c r="O4445">
        <v>-1</v>
      </c>
      <c r="P4445">
        <v>-1</v>
      </c>
      <c r="Q4445">
        <v>-1</v>
      </c>
      <c r="R4445">
        <v>-1</v>
      </c>
      <c r="S4445">
        <v>-2</v>
      </c>
      <c r="T4445">
        <v>139</v>
      </c>
      <c r="U4445">
        <v>49.9</v>
      </c>
      <c r="V4445">
        <v>25.827000000000002</v>
      </c>
      <c r="W4445">
        <v>-1</v>
      </c>
      <c r="X4445">
        <v>2</v>
      </c>
      <c r="Y4445">
        <v>3</v>
      </c>
      <c r="Z4445">
        <f>IF(AND(MIN(data!D4445:'data'!K4445, data!M4445:'data'!Y4445)&gt;=0, IF(data!L4445&lt;0, FALSE, data!L4445&lt;=95),COUNTA(data!D4445:'data'!Y4445)=22), 1, 0)</f>
        <v>0</v>
      </c>
      <c r="AA4445">
        <f>IF(data!D4445=3, IF(COUNTIFS(data!A:A, data!A4445, data!G:G, "&lt;&gt;2")=0, 1, 0), 0)</f>
        <v>0</v>
      </c>
      <c r="AB4445">
        <f>IF(AND(data!G4445=2, COUNTIFS(data!A:A, data!A4445, data!G:G, 2) = data!D4445), 1, 0)</f>
        <v>0</v>
      </c>
      <c r="AC4445" t="str">
        <f>IF(AB4445=1, data!D4445, "0")</f>
        <v>0</v>
      </c>
    </row>
    <row r="4446" spans="1:29" x14ac:dyDescent="0.25">
      <c r="A4446" s="1">
        <v>450181</v>
      </c>
      <c r="B4446">
        <v>6</v>
      </c>
      <c r="C4446" s="1" t="s">
        <v>4467</v>
      </c>
      <c r="D4446">
        <v>6</v>
      </c>
      <c r="E4446">
        <v>6</v>
      </c>
      <c r="F4446">
        <v>1</v>
      </c>
      <c r="G4446">
        <v>1</v>
      </c>
      <c r="H4446">
        <v>18</v>
      </c>
      <c r="I4446">
        <v>1</v>
      </c>
      <c r="J4446">
        <v>1</v>
      </c>
      <c r="K4446">
        <v>5</v>
      </c>
      <c r="L4446">
        <v>18</v>
      </c>
      <c r="M4446">
        <v>2</v>
      </c>
      <c r="N4446">
        <v>2</v>
      </c>
      <c r="O4446">
        <v>5</v>
      </c>
      <c r="P4446">
        <v>1</v>
      </c>
      <c r="Q4446">
        <v>0.52200000000000002</v>
      </c>
      <c r="R4446">
        <v>4</v>
      </c>
      <c r="S4446">
        <v>0</v>
      </c>
      <c r="T4446">
        <v>171.6</v>
      </c>
      <c r="U4446">
        <v>81.8</v>
      </c>
      <c r="V4446">
        <v>27.779</v>
      </c>
      <c r="W4446">
        <v>0.82699999999999996</v>
      </c>
      <c r="X4446">
        <v>2</v>
      </c>
      <c r="Y4446">
        <v>1</v>
      </c>
      <c r="Z4446">
        <f>IF(AND(MIN(data!D4446:'data'!K4446, data!M4446:'data'!Y4446)&gt;=0, IF(data!L4446&lt;0, FALSE, data!L4446&lt;=95),COUNTA(data!D4446:'data'!Y4446)=22), 1, 0)</f>
        <v>1</v>
      </c>
      <c r="AA4446">
        <f>IF(data!D4446=3, IF(COUNTIFS(data!A:A, data!A4446, data!G:G, "&lt;&gt;2")=0, 1, 0), 0)</f>
        <v>0</v>
      </c>
      <c r="AB4446">
        <f>IF(AND(data!G4446=2, COUNTIFS(data!A:A, data!A4446, data!G:G, 2) = data!D4446), 1, 0)</f>
        <v>0</v>
      </c>
      <c r="AC4446" t="str">
        <f>IF(AB4446=1, data!D4446, "0")</f>
        <v>0</v>
      </c>
    </row>
    <row r="4447" spans="1:29" x14ac:dyDescent="0.25">
      <c r="A4447" s="1">
        <v>450251</v>
      </c>
      <c r="B4447">
        <v>1</v>
      </c>
      <c r="C4447" s="1" t="s">
        <v>4468</v>
      </c>
      <c r="D4447">
        <v>1</v>
      </c>
      <c r="E4447">
        <v>6</v>
      </c>
      <c r="F4447">
        <v>1</v>
      </c>
      <c r="G4447">
        <v>1</v>
      </c>
      <c r="H4447">
        <v>42</v>
      </c>
      <c r="I4447">
        <v>4</v>
      </c>
      <c r="J4447">
        <v>1</v>
      </c>
      <c r="K4447">
        <v>4</v>
      </c>
      <c r="L4447">
        <v>9</v>
      </c>
      <c r="M4447">
        <v>2</v>
      </c>
      <c r="N4447">
        <v>2</v>
      </c>
      <c r="O4447">
        <v>5</v>
      </c>
      <c r="P4447">
        <v>2</v>
      </c>
      <c r="Q4447">
        <v>0.14399999999999999</v>
      </c>
      <c r="R4447">
        <v>-1</v>
      </c>
      <c r="S4447">
        <v>0</v>
      </c>
      <c r="T4447">
        <v>166.7</v>
      </c>
      <c r="U4447">
        <v>58.2</v>
      </c>
      <c r="V4447">
        <v>20.943999999999999</v>
      </c>
      <c r="W4447">
        <v>0.78600000000000003</v>
      </c>
      <c r="X4447">
        <v>1</v>
      </c>
      <c r="Y4447">
        <v>3</v>
      </c>
      <c r="Z4447">
        <f>IF(AND(MIN(data!D4447:'data'!K4447, data!M4447:'data'!Y4447)&gt;=0, IF(data!L4447&lt;0, FALSE, data!L4447&lt;=95),COUNTA(data!D4447:'data'!Y4447)=22), 1, 0)</f>
        <v>0</v>
      </c>
      <c r="AA4447">
        <f>IF(data!D4447=3, IF(COUNTIFS(data!A:A, data!A4447, data!G:G, "&lt;&gt;2")=0, 1, 0), 0)</f>
        <v>0</v>
      </c>
      <c r="AB4447">
        <f>IF(AND(data!G4447=2, COUNTIFS(data!A:A, data!A4447, data!G:G, 2) = data!D4447), 1, 0)</f>
        <v>0</v>
      </c>
      <c r="AC4447" t="str">
        <f>IF(AB4447=1, data!D4447, "0")</f>
        <v>0</v>
      </c>
    </row>
    <row r="4448" spans="1:29" x14ac:dyDescent="0.25">
      <c r="A4448" s="1">
        <v>450341</v>
      </c>
      <c r="B4448">
        <v>1</v>
      </c>
      <c r="C4448" s="1" t="s">
        <v>4469</v>
      </c>
      <c r="D4448">
        <v>1</v>
      </c>
      <c r="E4448">
        <v>6</v>
      </c>
      <c r="F4448">
        <v>1</v>
      </c>
      <c r="G4448">
        <v>2</v>
      </c>
      <c r="H4448">
        <v>64</v>
      </c>
      <c r="I4448">
        <v>5</v>
      </c>
      <c r="J4448">
        <v>1</v>
      </c>
      <c r="K4448">
        <v>3</v>
      </c>
      <c r="L4448">
        <v>97</v>
      </c>
      <c r="M4448">
        <v>2</v>
      </c>
      <c r="N4448">
        <v>3</v>
      </c>
      <c r="O4448">
        <v>5</v>
      </c>
      <c r="P4448">
        <v>1</v>
      </c>
      <c r="Q4448">
        <v>10</v>
      </c>
      <c r="R4448">
        <v>-1</v>
      </c>
      <c r="S4448">
        <v>0</v>
      </c>
      <c r="T4448">
        <v>153.69999999999999</v>
      </c>
      <c r="U4448">
        <v>97.6</v>
      </c>
      <c r="V4448">
        <v>41.314</v>
      </c>
      <c r="W4448">
        <v>0.95399999999999996</v>
      </c>
      <c r="X4448">
        <v>2</v>
      </c>
      <c r="Y4448">
        <v>1</v>
      </c>
      <c r="Z4448">
        <f>IF(AND(MIN(data!D4448:'data'!K4448, data!M4448:'data'!Y4448)&gt;=0, IF(data!L4448&lt;0, FALSE, data!L4448&lt;=95),COUNTA(data!D4448:'data'!Y4448)=22), 1, 0)</f>
        <v>0</v>
      </c>
      <c r="AA4448">
        <f>IF(data!D4448=3, IF(COUNTIFS(data!A:A, data!A4448, data!G:G, "&lt;&gt;2")=0, 1, 0), 0)</f>
        <v>0</v>
      </c>
      <c r="AB4448">
        <f>IF(AND(data!G4448=2, COUNTIFS(data!A:A, data!A4448, data!G:G, 2) = data!D4448), 1, 0)</f>
        <v>1</v>
      </c>
      <c r="AC4448">
        <f>IF(AB4448=1, data!D4448, "0")</f>
        <v>1</v>
      </c>
    </row>
    <row r="4449" spans="1:29" x14ac:dyDescent="0.25">
      <c r="A4449" s="1">
        <v>450371</v>
      </c>
      <c r="B4449">
        <v>1</v>
      </c>
      <c r="C4449" s="1" t="s">
        <v>4470</v>
      </c>
      <c r="D4449">
        <v>2</v>
      </c>
      <c r="E4449">
        <v>6</v>
      </c>
      <c r="F4449">
        <v>1</v>
      </c>
      <c r="G4449">
        <v>1</v>
      </c>
      <c r="H4449">
        <v>45</v>
      </c>
      <c r="I4449">
        <v>4</v>
      </c>
      <c r="J4449">
        <v>1</v>
      </c>
      <c r="K4449">
        <v>7</v>
      </c>
      <c r="L4449">
        <v>96</v>
      </c>
      <c r="M4449">
        <v>2</v>
      </c>
      <c r="N4449">
        <v>4</v>
      </c>
      <c r="O4449">
        <v>3</v>
      </c>
      <c r="P4449">
        <v>1</v>
      </c>
      <c r="Q4449">
        <v>34.725000000000001</v>
      </c>
      <c r="R4449">
        <v>-1</v>
      </c>
      <c r="S4449">
        <v>3</v>
      </c>
      <c r="T4449">
        <v>173.2</v>
      </c>
      <c r="U4449">
        <v>77.3</v>
      </c>
      <c r="V4449">
        <v>25.768000000000001</v>
      </c>
      <c r="W4449">
        <v>-1</v>
      </c>
      <c r="X4449">
        <v>1</v>
      </c>
      <c r="Y4449">
        <v>1</v>
      </c>
      <c r="Z4449">
        <f>IF(AND(MIN(data!D4449:'data'!K4449, data!M4449:'data'!Y4449)&gt;=0, IF(data!L4449&lt;0, FALSE, data!L4449&lt;=95),COUNTA(data!D4449:'data'!Y4449)=22), 1, 0)</f>
        <v>0</v>
      </c>
      <c r="AA4449">
        <f>IF(data!D4449=3, IF(COUNTIFS(data!A:A, data!A4449, data!G:G, "&lt;&gt;2")=0, 1, 0), 0)</f>
        <v>0</v>
      </c>
      <c r="AB4449">
        <f>IF(AND(data!G4449=2, COUNTIFS(data!A:A, data!A4449, data!G:G, 2) = data!D4449), 1, 0)</f>
        <v>0</v>
      </c>
      <c r="AC4449" t="str">
        <f>IF(AB4449=1, data!D4449, "0")</f>
        <v>0</v>
      </c>
    </row>
    <row r="4450" spans="1:29" x14ac:dyDescent="0.25">
      <c r="A4450" s="1">
        <v>450371</v>
      </c>
      <c r="B4450">
        <v>2</v>
      </c>
      <c r="C4450" s="1" t="s">
        <v>4471</v>
      </c>
      <c r="D4450">
        <v>2</v>
      </c>
      <c r="E4450">
        <v>6</v>
      </c>
      <c r="F4450">
        <v>1</v>
      </c>
      <c r="G4450">
        <v>2</v>
      </c>
      <c r="H4450">
        <v>18</v>
      </c>
      <c r="I4450">
        <v>1</v>
      </c>
      <c r="J4450">
        <v>2</v>
      </c>
      <c r="K4450">
        <v>3</v>
      </c>
      <c r="L4450">
        <v>96</v>
      </c>
      <c r="M4450">
        <v>3</v>
      </c>
      <c r="N4450">
        <v>1</v>
      </c>
      <c r="O4450">
        <v>5</v>
      </c>
      <c r="P4450">
        <v>1</v>
      </c>
      <c r="Q4450">
        <v>13.875</v>
      </c>
      <c r="R4450">
        <v>3</v>
      </c>
      <c r="S4450">
        <v>0</v>
      </c>
      <c r="T4450">
        <v>163.19999999999999</v>
      </c>
      <c r="U4450">
        <v>78.3</v>
      </c>
      <c r="V4450">
        <v>29.398</v>
      </c>
      <c r="W4450">
        <v>-1</v>
      </c>
      <c r="X4450">
        <v>2</v>
      </c>
      <c r="Y4450">
        <v>1</v>
      </c>
      <c r="Z4450">
        <f>IF(AND(MIN(data!D4450:'data'!K4450, data!M4450:'data'!Y4450)&gt;=0, IF(data!L4450&lt;0, FALSE, data!L4450&lt;=95),COUNTA(data!D4450:'data'!Y4450)=22), 1, 0)</f>
        <v>0</v>
      </c>
      <c r="AA4450">
        <f>IF(data!D4450=3, IF(COUNTIFS(data!A:A, data!A4450, data!G:G, "&lt;&gt;2")=0, 1, 0), 0)</f>
        <v>0</v>
      </c>
      <c r="AB4450">
        <f>IF(AND(data!G4450=2, COUNTIFS(data!A:A, data!A4450, data!G:G, 2) = data!D4450), 1, 0)</f>
        <v>0</v>
      </c>
      <c r="AC4450" t="str">
        <f>IF(AB4450=1, data!D4450, "0")</f>
        <v>0</v>
      </c>
    </row>
    <row r="4451" spans="1:29" x14ac:dyDescent="0.25">
      <c r="A4451" s="1">
        <v>451151</v>
      </c>
      <c r="B4451">
        <v>1</v>
      </c>
      <c r="C4451" s="1" t="s">
        <v>4472</v>
      </c>
      <c r="D4451">
        <v>1</v>
      </c>
      <c r="E4451">
        <v>6</v>
      </c>
      <c r="F4451">
        <v>3</v>
      </c>
      <c r="G4451">
        <v>2</v>
      </c>
      <c r="H4451">
        <v>75</v>
      </c>
      <c r="I4451">
        <v>5</v>
      </c>
      <c r="J4451">
        <v>1</v>
      </c>
      <c r="K4451">
        <v>7</v>
      </c>
      <c r="L4451">
        <v>21</v>
      </c>
      <c r="M4451">
        <v>2</v>
      </c>
      <c r="N4451">
        <v>3</v>
      </c>
      <c r="O4451">
        <v>5</v>
      </c>
      <c r="P4451">
        <v>1</v>
      </c>
      <c r="Q4451">
        <v>17.375</v>
      </c>
      <c r="R4451">
        <v>-1</v>
      </c>
      <c r="S4451">
        <v>-9</v>
      </c>
      <c r="T4451">
        <v>152.9</v>
      </c>
      <c r="U4451">
        <v>74.7</v>
      </c>
      <c r="V4451">
        <v>31.952999999999999</v>
      </c>
      <c r="W4451">
        <v>-1</v>
      </c>
      <c r="X4451">
        <v>-8</v>
      </c>
      <c r="Y4451">
        <v>3</v>
      </c>
      <c r="Z4451">
        <f>IF(AND(MIN(data!D4451:'data'!K4451, data!M4451:'data'!Y4451)&gt;=0, IF(data!L4451&lt;0, FALSE, data!L4451&lt;=95),COUNTA(data!D4451:'data'!Y4451)=22), 1, 0)</f>
        <v>0</v>
      </c>
      <c r="AA4451">
        <f>IF(data!D4451=3, IF(COUNTIFS(data!A:A, data!A4451, data!G:G, "&lt;&gt;2")=0, 1, 0), 0)</f>
        <v>0</v>
      </c>
      <c r="AB4451">
        <f>IF(AND(data!G4451=2, COUNTIFS(data!A:A, data!A4451, data!G:G, 2) = data!D4451), 1, 0)</f>
        <v>1</v>
      </c>
      <c r="AC4451">
        <f>IF(AB4451=1, data!D4451, "0")</f>
        <v>1</v>
      </c>
    </row>
    <row r="4452" spans="1:29" x14ac:dyDescent="0.25">
      <c r="A4452" s="1">
        <v>451181</v>
      </c>
      <c r="B4452">
        <v>1</v>
      </c>
      <c r="C4452" s="1" t="s">
        <v>4473</v>
      </c>
      <c r="D4452">
        <v>1</v>
      </c>
      <c r="E4452">
        <v>6</v>
      </c>
      <c r="F4452">
        <v>3</v>
      </c>
      <c r="G4452">
        <v>2</v>
      </c>
      <c r="H4452">
        <v>40</v>
      </c>
      <c r="I4452">
        <v>1</v>
      </c>
      <c r="J4452">
        <v>1</v>
      </c>
      <c r="K4452">
        <v>3</v>
      </c>
      <c r="L4452">
        <v>13</v>
      </c>
      <c r="M4452">
        <v>1</v>
      </c>
      <c r="N4452">
        <v>4</v>
      </c>
      <c r="O4452">
        <v>2</v>
      </c>
      <c r="P4452">
        <v>1</v>
      </c>
      <c r="Q4452">
        <v>42.866</v>
      </c>
      <c r="R4452">
        <v>-1</v>
      </c>
      <c r="S4452">
        <v>0</v>
      </c>
      <c r="T4452">
        <v>177.8</v>
      </c>
      <c r="U4452">
        <v>91.3</v>
      </c>
      <c r="V4452">
        <v>28.881</v>
      </c>
      <c r="W4452">
        <v>-1</v>
      </c>
      <c r="X4452">
        <v>2</v>
      </c>
      <c r="Y4452">
        <v>3</v>
      </c>
      <c r="Z4452">
        <f>IF(AND(MIN(data!D4452:'data'!K4452, data!M4452:'data'!Y4452)&gt;=0, IF(data!L4452&lt;0, FALSE, data!L4452&lt;=95),COUNTA(data!D4452:'data'!Y4452)=22), 1, 0)</f>
        <v>0</v>
      </c>
      <c r="AA4452">
        <f>IF(data!D4452=3, IF(COUNTIFS(data!A:A, data!A4452, data!G:G, "&lt;&gt;2")=0, 1, 0), 0)</f>
        <v>0</v>
      </c>
      <c r="AB4452">
        <f>IF(AND(data!G4452=2, COUNTIFS(data!A:A, data!A4452, data!G:G, 2) = data!D4452), 1, 0)</f>
        <v>1</v>
      </c>
      <c r="AC4452">
        <f>IF(AB4452=1, data!D4452, "0")</f>
        <v>1</v>
      </c>
    </row>
    <row r="4453" spans="1:29" x14ac:dyDescent="0.25">
      <c r="A4453" s="1">
        <v>451201</v>
      </c>
      <c r="B4453">
        <v>1</v>
      </c>
      <c r="C4453" s="1" t="s">
        <v>4474</v>
      </c>
      <c r="D4453">
        <v>2</v>
      </c>
      <c r="E4453">
        <v>6</v>
      </c>
      <c r="F4453">
        <v>3</v>
      </c>
      <c r="G4453">
        <v>1</v>
      </c>
      <c r="H4453">
        <v>52</v>
      </c>
      <c r="I4453">
        <v>2</v>
      </c>
      <c r="J4453">
        <v>1</v>
      </c>
      <c r="K4453">
        <v>7</v>
      </c>
      <c r="L4453">
        <v>12</v>
      </c>
      <c r="M4453">
        <v>2</v>
      </c>
      <c r="N4453">
        <v>1</v>
      </c>
      <c r="O4453">
        <v>5</v>
      </c>
      <c r="P4453">
        <v>1</v>
      </c>
      <c r="Q4453">
        <v>2.9000000000000001E-2</v>
      </c>
      <c r="R4453">
        <v>-1</v>
      </c>
      <c r="S4453">
        <v>0</v>
      </c>
      <c r="T4453">
        <v>171.4</v>
      </c>
      <c r="U4453">
        <v>98.2</v>
      </c>
      <c r="V4453">
        <v>33.426000000000002</v>
      </c>
      <c r="W4453">
        <v>1.016</v>
      </c>
      <c r="X4453">
        <v>2</v>
      </c>
      <c r="Y4453">
        <v>1</v>
      </c>
      <c r="Z4453">
        <f>IF(AND(MIN(data!D4453:'data'!K4453, data!M4453:'data'!Y4453)&gt;=0, IF(data!L4453&lt;0, FALSE, data!L4453&lt;=95),COUNTA(data!D4453:'data'!Y4453)=22), 1, 0)</f>
        <v>0</v>
      </c>
      <c r="AA4453">
        <f>IF(data!D4453=3, IF(COUNTIFS(data!A:A, data!A4453, data!G:G, "&lt;&gt;2")=0, 1, 0), 0)</f>
        <v>0</v>
      </c>
      <c r="AB4453">
        <f>IF(AND(data!G4453=2, COUNTIFS(data!A:A, data!A4453, data!G:G, 2) = data!D4453), 1, 0)</f>
        <v>0</v>
      </c>
      <c r="AC4453" t="str">
        <f>IF(AB4453=1, data!D4453, "0")</f>
        <v>0</v>
      </c>
    </row>
    <row r="4454" spans="1:29" x14ac:dyDescent="0.25">
      <c r="A4454" s="1">
        <v>451201</v>
      </c>
      <c r="B4454">
        <v>2</v>
      </c>
      <c r="C4454" s="1" t="s">
        <v>4475</v>
      </c>
      <c r="D4454">
        <v>2</v>
      </c>
      <c r="E4454">
        <v>6</v>
      </c>
      <c r="F4454">
        <v>3</v>
      </c>
      <c r="G4454">
        <v>2</v>
      </c>
      <c r="H4454">
        <v>47</v>
      </c>
      <c r="I4454">
        <v>2</v>
      </c>
      <c r="J4454">
        <v>1</v>
      </c>
      <c r="K4454">
        <v>7</v>
      </c>
      <c r="L4454">
        <v>12</v>
      </c>
      <c r="M4454">
        <v>2</v>
      </c>
      <c r="N4454">
        <v>4</v>
      </c>
      <c r="O4454">
        <v>1</v>
      </c>
      <c r="P4454">
        <v>1</v>
      </c>
      <c r="Q4454">
        <v>2.9000000000000001E-2</v>
      </c>
      <c r="R4454">
        <v>-1</v>
      </c>
      <c r="S4454">
        <v>0</v>
      </c>
      <c r="T4454">
        <v>152.4</v>
      </c>
      <c r="U4454">
        <v>75.099999999999994</v>
      </c>
      <c r="V4454">
        <v>32.335000000000001</v>
      </c>
      <c r="W4454">
        <v>0.81200000000000006</v>
      </c>
      <c r="X4454">
        <v>2</v>
      </c>
      <c r="Y4454">
        <v>3</v>
      </c>
      <c r="Z4454">
        <f>IF(AND(MIN(data!D4454:'data'!K4454, data!M4454:'data'!Y4454)&gt;=0, IF(data!L4454&lt;0, FALSE, data!L4454&lt;=95),COUNTA(data!D4454:'data'!Y4454)=22), 1, 0)</f>
        <v>0</v>
      </c>
      <c r="AA4454">
        <f>IF(data!D4454=3, IF(COUNTIFS(data!A:A, data!A4454, data!G:G, "&lt;&gt;2")=0, 1, 0), 0)</f>
        <v>0</v>
      </c>
      <c r="AB4454">
        <f>IF(AND(data!G4454=2, COUNTIFS(data!A:A, data!A4454, data!G:G, 2) = data!D4454), 1, 0)</f>
        <v>0</v>
      </c>
      <c r="AC4454" t="str">
        <f>IF(AB4454=1, data!D4454, "0")</f>
        <v>0</v>
      </c>
    </row>
    <row r="4455" spans="1:29" x14ac:dyDescent="0.25">
      <c r="A4455" s="1">
        <v>451271</v>
      </c>
      <c r="B4455">
        <v>1</v>
      </c>
      <c r="C4455" s="1" t="s">
        <v>4476</v>
      </c>
      <c r="D4455">
        <v>4</v>
      </c>
      <c r="E4455">
        <v>6</v>
      </c>
      <c r="F4455">
        <v>3</v>
      </c>
      <c r="G4455">
        <v>2</v>
      </c>
      <c r="H4455">
        <v>51</v>
      </c>
      <c r="I4455">
        <v>2</v>
      </c>
      <c r="J4455">
        <v>1</v>
      </c>
      <c r="K4455">
        <v>4</v>
      </c>
      <c r="L4455">
        <v>16</v>
      </c>
      <c r="M4455">
        <v>4</v>
      </c>
      <c r="N4455">
        <v>4</v>
      </c>
      <c r="O4455">
        <v>3</v>
      </c>
      <c r="P4455">
        <v>2</v>
      </c>
      <c r="Q4455">
        <v>0</v>
      </c>
      <c r="R4455">
        <v>-1</v>
      </c>
      <c r="S4455">
        <v>4</v>
      </c>
      <c r="T4455">
        <v>-1</v>
      </c>
      <c r="U4455">
        <v>-1</v>
      </c>
      <c r="V4455">
        <v>-1</v>
      </c>
      <c r="W4455">
        <v>-1</v>
      </c>
      <c r="X4455">
        <v>2</v>
      </c>
      <c r="Y4455">
        <v>1</v>
      </c>
      <c r="Z4455">
        <f>IF(AND(MIN(data!D4455:'data'!K4455, data!M4455:'data'!Y4455)&gt;=0, IF(data!L4455&lt;0, FALSE, data!L4455&lt;=95),COUNTA(data!D4455:'data'!Y4455)=22), 1, 0)</f>
        <v>0</v>
      </c>
      <c r="AA4455">
        <f>IF(data!D4455=3, IF(COUNTIFS(data!A:A, data!A4455, data!G:G, "&lt;&gt;2")=0, 1, 0), 0)</f>
        <v>0</v>
      </c>
      <c r="AB4455">
        <f>IF(AND(data!G4455=2, COUNTIFS(data!A:A, data!A4455, data!G:G, 2) = data!D4455), 1, 0)</f>
        <v>0</v>
      </c>
      <c r="AC4455" t="str">
        <f>IF(AB4455=1, data!D4455, "0")</f>
        <v>0</v>
      </c>
    </row>
    <row r="4456" spans="1:29" x14ac:dyDescent="0.25">
      <c r="A4456" s="1">
        <v>451271</v>
      </c>
      <c r="B4456">
        <v>2</v>
      </c>
      <c r="C4456" s="1" t="s">
        <v>4477</v>
      </c>
      <c r="D4456">
        <v>4</v>
      </c>
      <c r="E4456">
        <v>6</v>
      </c>
      <c r="F4456">
        <v>3</v>
      </c>
      <c r="G4456">
        <v>1</v>
      </c>
      <c r="H4456">
        <v>55</v>
      </c>
      <c r="I4456">
        <v>2</v>
      </c>
      <c r="J4456">
        <v>1</v>
      </c>
      <c r="K4456">
        <v>6</v>
      </c>
      <c r="L4456">
        <v>16</v>
      </c>
      <c r="M4456">
        <v>4</v>
      </c>
      <c r="N4456">
        <v>4</v>
      </c>
      <c r="O4456">
        <v>3</v>
      </c>
      <c r="P4456">
        <v>1</v>
      </c>
      <c r="Q4456">
        <v>10.616</v>
      </c>
      <c r="R4456">
        <v>-1</v>
      </c>
      <c r="S4456">
        <v>0</v>
      </c>
      <c r="T4456">
        <v>-1</v>
      </c>
      <c r="U4456">
        <v>-1</v>
      </c>
      <c r="V4456">
        <v>-1</v>
      </c>
      <c r="W4456">
        <v>-1</v>
      </c>
      <c r="X4456">
        <v>1</v>
      </c>
      <c r="Y4456">
        <v>-9</v>
      </c>
      <c r="Z4456">
        <f>IF(AND(MIN(data!D4456:'data'!K4456, data!M4456:'data'!Y4456)&gt;=0, IF(data!L4456&lt;0, FALSE, data!L4456&lt;=95),COUNTA(data!D4456:'data'!Y4456)=22), 1, 0)</f>
        <v>0</v>
      </c>
      <c r="AA4456">
        <f>IF(data!D4456=3, IF(COUNTIFS(data!A:A, data!A4456, data!G:G, "&lt;&gt;2")=0, 1, 0), 0)</f>
        <v>0</v>
      </c>
      <c r="AB4456">
        <f>IF(AND(data!G4456=2, COUNTIFS(data!A:A, data!A4456, data!G:G, 2) = data!D4456), 1, 0)</f>
        <v>0</v>
      </c>
      <c r="AC4456" t="str">
        <f>IF(AB4456=1, data!D4456, "0")</f>
        <v>0</v>
      </c>
    </row>
    <row r="4457" spans="1:29" x14ac:dyDescent="0.25">
      <c r="A4457" s="1">
        <v>451271</v>
      </c>
      <c r="B4457">
        <v>3</v>
      </c>
      <c r="C4457" s="1" t="s">
        <v>4478</v>
      </c>
      <c r="D4457">
        <v>4</v>
      </c>
      <c r="E4457">
        <v>6</v>
      </c>
      <c r="F4457">
        <v>3</v>
      </c>
      <c r="G4457">
        <v>1</v>
      </c>
      <c r="H4457">
        <v>15</v>
      </c>
      <c r="I4457">
        <v>-1</v>
      </c>
      <c r="J4457">
        <v>1</v>
      </c>
      <c r="K4457">
        <v>-1</v>
      </c>
      <c r="L4457">
        <v>16</v>
      </c>
      <c r="M4457">
        <v>2</v>
      </c>
      <c r="N4457">
        <v>-1</v>
      </c>
      <c r="O4457">
        <v>-1</v>
      </c>
      <c r="P4457">
        <v>-1</v>
      </c>
      <c r="Q4457">
        <v>-1</v>
      </c>
      <c r="R4457">
        <v>-1</v>
      </c>
      <c r="S4457">
        <v>0</v>
      </c>
      <c r="T4457">
        <v>-1</v>
      </c>
      <c r="U4457">
        <v>-1</v>
      </c>
      <c r="V4457">
        <v>-1</v>
      </c>
      <c r="W4457">
        <v>-1</v>
      </c>
      <c r="X4457">
        <v>-8</v>
      </c>
      <c r="Y4457">
        <v>1</v>
      </c>
      <c r="Z4457">
        <f>IF(AND(MIN(data!D4457:'data'!K4457, data!M4457:'data'!Y4457)&gt;=0, IF(data!L4457&lt;0, FALSE, data!L4457&lt;=95),COUNTA(data!D4457:'data'!Y4457)=22), 1, 0)</f>
        <v>0</v>
      </c>
      <c r="AA4457">
        <f>IF(data!D4457=3, IF(COUNTIFS(data!A:A, data!A4457, data!G:G, "&lt;&gt;2")=0, 1, 0), 0)</f>
        <v>0</v>
      </c>
      <c r="AB4457">
        <f>IF(AND(data!G4457=2, COUNTIFS(data!A:A, data!A4457, data!G:G, 2) = data!D4457), 1, 0)</f>
        <v>0</v>
      </c>
      <c r="AC4457" t="str">
        <f>IF(AB4457=1, data!D4457, "0")</f>
        <v>0</v>
      </c>
    </row>
    <row r="4458" spans="1:29" x14ac:dyDescent="0.25">
      <c r="A4458" s="1">
        <v>451271</v>
      </c>
      <c r="B4458">
        <v>4</v>
      </c>
      <c r="C4458" s="1" t="s">
        <v>4479</v>
      </c>
      <c r="D4458">
        <v>4</v>
      </c>
      <c r="E4458">
        <v>6</v>
      </c>
      <c r="F4458">
        <v>3</v>
      </c>
      <c r="G4458">
        <v>1</v>
      </c>
      <c r="H4458">
        <v>12</v>
      </c>
      <c r="I4458">
        <v>-1</v>
      </c>
      <c r="J4458">
        <v>1</v>
      </c>
      <c r="K4458">
        <v>-1</v>
      </c>
      <c r="L4458">
        <v>16</v>
      </c>
      <c r="M4458">
        <v>2</v>
      </c>
      <c r="N4458">
        <v>-1</v>
      </c>
      <c r="O4458">
        <v>-1</v>
      </c>
      <c r="P4458">
        <v>-1</v>
      </c>
      <c r="Q4458">
        <v>-1</v>
      </c>
      <c r="R4458">
        <v>-1</v>
      </c>
      <c r="S4458">
        <v>-2</v>
      </c>
      <c r="T4458">
        <v>-1</v>
      </c>
      <c r="U4458">
        <v>-1</v>
      </c>
      <c r="V4458">
        <v>-1</v>
      </c>
      <c r="W4458">
        <v>-1</v>
      </c>
      <c r="X4458">
        <v>2</v>
      </c>
      <c r="Y4458">
        <v>3</v>
      </c>
      <c r="Z4458">
        <f>IF(AND(MIN(data!D4458:'data'!K4458, data!M4458:'data'!Y4458)&gt;=0, IF(data!L4458&lt;0, FALSE, data!L4458&lt;=95),COUNTA(data!D4458:'data'!Y4458)=22), 1, 0)</f>
        <v>0</v>
      </c>
      <c r="AA4458">
        <f>IF(data!D4458=3, IF(COUNTIFS(data!A:A, data!A4458, data!G:G, "&lt;&gt;2")=0, 1, 0), 0)</f>
        <v>0</v>
      </c>
      <c r="AB4458">
        <f>IF(AND(data!G4458=2, COUNTIFS(data!A:A, data!A4458, data!G:G, 2) = data!D4458), 1, 0)</f>
        <v>0</v>
      </c>
      <c r="AC4458" t="str">
        <f>IF(AB4458=1, data!D4458, "0")</f>
        <v>0</v>
      </c>
    </row>
    <row r="4459" spans="1:29" x14ac:dyDescent="0.25">
      <c r="A4459" s="1">
        <v>451351</v>
      </c>
      <c r="B4459">
        <v>1</v>
      </c>
      <c r="C4459" s="1" t="s">
        <v>4480</v>
      </c>
      <c r="D4459">
        <v>3</v>
      </c>
      <c r="E4459">
        <v>6</v>
      </c>
      <c r="F4459">
        <v>3</v>
      </c>
      <c r="G4459">
        <v>2</v>
      </c>
      <c r="H4459">
        <v>36</v>
      </c>
      <c r="I4459">
        <v>4</v>
      </c>
      <c r="J4459">
        <v>1</v>
      </c>
      <c r="K4459">
        <v>2</v>
      </c>
      <c r="L4459">
        <v>8</v>
      </c>
      <c r="M4459">
        <v>2</v>
      </c>
      <c r="N4459">
        <v>3</v>
      </c>
      <c r="O4459">
        <v>5</v>
      </c>
      <c r="P4459">
        <v>1</v>
      </c>
      <c r="Q4459">
        <v>4.2468000000000004</v>
      </c>
      <c r="R4459">
        <v>-1</v>
      </c>
      <c r="S4459">
        <v>0</v>
      </c>
      <c r="T4459">
        <v>171.8</v>
      </c>
      <c r="U4459">
        <v>73.099999999999994</v>
      </c>
      <c r="V4459">
        <v>24.766999999999999</v>
      </c>
      <c r="W4459">
        <v>-1</v>
      </c>
      <c r="X4459">
        <v>2</v>
      </c>
      <c r="Y4459">
        <v>1</v>
      </c>
      <c r="Z4459">
        <f>IF(AND(MIN(data!D4459:'data'!K4459, data!M4459:'data'!Y4459)&gt;=0, IF(data!L4459&lt;0, FALSE, data!L4459&lt;=95),COUNTA(data!D4459:'data'!Y4459)=22), 1, 0)</f>
        <v>0</v>
      </c>
      <c r="AA4459">
        <f>IF(data!D4459=3, IF(COUNTIFS(data!A:A, data!A4459, data!G:G, "&lt;&gt;2")=0, 1, 0), 0)</f>
        <v>0</v>
      </c>
      <c r="AB4459">
        <f>IF(AND(data!G4459=2, COUNTIFS(data!A:A, data!A4459, data!G:G, 2) = data!D4459), 1, 0)</f>
        <v>0</v>
      </c>
      <c r="AC4459" t="str">
        <f>IF(AB4459=1, data!D4459, "0")</f>
        <v>0</v>
      </c>
    </row>
    <row r="4460" spans="1:29" x14ac:dyDescent="0.25">
      <c r="A4460" s="1">
        <v>451351</v>
      </c>
      <c r="B4460">
        <v>2</v>
      </c>
      <c r="C4460" s="1" t="s">
        <v>4481</v>
      </c>
      <c r="D4460">
        <v>3</v>
      </c>
      <c r="E4460">
        <v>6</v>
      </c>
      <c r="F4460">
        <v>3</v>
      </c>
      <c r="G4460">
        <v>2</v>
      </c>
      <c r="H4460">
        <v>11</v>
      </c>
      <c r="I4460">
        <v>-1</v>
      </c>
      <c r="J4460">
        <v>1</v>
      </c>
      <c r="K4460">
        <v>-1</v>
      </c>
      <c r="L4460">
        <v>8</v>
      </c>
      <c r="M4460">
        <v>1</v>
      </c>
      <c r="N4460">
        <v>-1</v>
      </c>
      <c r="O4460">
        <v>-1</v>
      </c>
      <c r="P4460">
        <v>-1</v>
      </c>
      <c r="Q4460">
        <v>-1</v>
      </c>
      <c r="R4460">
        <v>-1</v>
      </c>
      <c r="S4460">
        <v>-2</v>
      </c>
      <c r="T4460">
        <v>153.6</v>
      </c>
      <c r="U4460">
        <v>42.1</v>
      </c>
      <c r="V4460">
        <v>17.844000000000001</v>
      </c>
      <c r="W4460">
        <v>-1</v>
      </c>
      <c r="X4460">
        <v>1</v>
      </c>
      <c r="Y4460">
        <v>3</v>
      </c>
      <c r="Z4460">
        <f>IF(AND(MIN(data!D4460:'data'!K4460, data!M4460:'data'!Y4460)&gt;=0, IF(data!L4460&lt;0, FALSE, data!L4460&lt;=95),COUNTA(data!D4460:'data'!Y4460)=22), 1, 0)</f>
        <v>0</v>
      </c>
      <c r="AA4460">
        <f>IF(data!D4460=3, IF(COUNTIFS(data!A:A, data!A4460, data!G:G, "&lt;&gt;2")=0, 1, 0), 0)</f>
        <v>0</v>
      </c>
      <c r="AB4460">
        <f>IF(AND(data!G4460=2, COUNTIFS(data!A:A, data!A4460, data!G:G, 2) = data!D4460), 1, 0)</f>
        <v>0</v>
      </c>
      <c r="AC4460" t="str">
        <f>IF(AB4460=1, data!D4460, "0")</f>
        <v>0</v>
      </c>
    </row>
    <row r="4461" spans="1:29" x14ac:dyDescent="0.25">
      <c r="A4461" s="1">
        <v>451351</v>
      </c>
      <c r="B4461">
        <v>3</v>
      </c>
      <c r="C4461" s="1" t="s">
        <v>4482</v>
      </c>
      <c r="D4461">
        <v>3</v>
      </c>
      <c r="E4461">
        <v>6</v>
      </c>
      <c r="F4461">
        <v>3</v>
      </c>
      <c r="G4461">
        <v>1</v>
      </c>
      <c r="H4461">
        <v>8</v>
      </c>
      <c r="I4461">
        <v>-1</v>
      </c>
      <c r="J4461">
        <v>1</v>
      </c>
      <c r="K4461">
        <v>-1</v>
      </c>
      <c r="L4461">
        <v>8</v>
      </c>
      <c r="M4461">
        <v>1</v>
      </c>
      <c r="N4461">
        <v>-1</v>
      </c>
      <c r="O4461">
        <v>-1</v>
      </c>
      <c r="P4461">
        <v>-1</v>
      </c>
      <c r="Q4461">
        <v>-1</v>
      </c>
      <c r="R4461">
        <v>-1</v>
      </c>
      <c r="S4461">
        <v>-2</v>
      </c>
      <c r="T4461">
        <v>130.9</v>
      </c>
      <c r="U4461">
        <v>26.7</v>
      </c>
      <c r="V4461">
        <v>15.582000000000001</v>
      </c>
      <c r="W4461">
        <v>-1</v>
      </c>
      <c r="X4461">
        <v>1</v>
      </c>
      <c r="Y4461">
        <v>2</v>
      </c>
      <c r="Z4461">
        <f>IF(AND(MIN(data!D4461:'data'!K4461, data!M4461:'data'!Y4461)&gt;=0, IF(data!L4461&lt;0, FALSE, data!L4461&lt;=95),COUNTA(data!D4461:'data'!Y4461)=22), 1, 0)</f>
        <v>0</v>
      </c>
      <c r="AA4461">
        <f>IF(data!D4461=3, IF(COUNTIFS(data!A:A, data!A4461, data!G:G, "&lt;&gt;2")=0, 1, 0), 0)</f>
        <v>0</v>
      </c>
      <c r="AB4461">
        <f>IF(AND(data!G4461=2, COUNTIFS(data!A:A, data!A4461, data!G:G, 2) = data!D4461), 1, 0)</f>
        <v>0</v>
      </c>
      <c r="AC4461" t="str">
        <f>IF(AB4461=1, data!D4461, "0")</f>
        <v>0</v>
      </c>
    </row>
    <row r="4462" spans="1:29" x14ac:dyDescent="0.25">
      <c r="A4462" s="1">
        <v>451371</v>
      </c>
      <c r="B4462">
        <v>1</v>
      </c>
      <c r="C4462" s="1" t="s">
        <v>4483</v>
      </c>
      <c r="D4462">
        <v>1</v>
      </c>
      <c r="E4462">
        <v>6</v>
      </c>
      <c r="F4462">
        <v>3</v>
      </c>
      <c r="G4462">
        <v>2</v>
      </c>
      <c r="H4462">
        <v>41</v>
      </c>
      <c r="I4462">
        <v>1</v>
      </c>
      <c r="J4462">
        <v>1</v>
      </c>
      <c r="K4462">
        <v>1</v>
      </c>
      <c r="L4462">
        <v>4</v>
      </c>
      <c r="M4462">
        <v>1</v>
      </c>
      <c r="N4462">
        <v>3</v>
      </c>
      <c r="O4462">
        <v>5</v>
      </c>
      <c r="P4462">
        <v>1</v>
      </c>
      <c r="Q4462">
        <v>6.75</v>
      </c>
      <c r="R4462">
        <v>-1</v>
      </c>
      <c r="S4462">
        <v>0</v>
      </c>
      <c r="T4462">
        <v>176.5</v>
      </c>
      <c r="U4462">
        <v>96.6</v>
      </c>
      <c r="V4462">
        <v>31.009</v>
      </c>
      <c r="W4462">
        <v>-1</v>
      </c>
      <c r="X4462">
        <v>2</v>
      </c>
      <c r="Y4462">
        <v>3</v>
      </c>
      <c r="Z4462">
        <f>IF(AND(MIN(data!D4462:'data'!K4462, data!M4462:'data'!Y4462)&gt;=0, IF(data!L4462&lt;0, FALSE, data!L4462&lt;=95),COUNTA(data!D4462:'data'!Y4462)=22), 1, 0)</f>
        <v>0</v>
      </c>
      <c r="AA4462">
        <f>IF(data!D4462=3, IF(COUNTIFS(data!A:A, data!A4462, data!G:G, "&lt;&gt;2")=0, 1, 0), 0)</f>
        <v>0</v>
      </c>
      <c r="AB4462">
        <f>IF(AND(data!G4462=2, COUNTIFS(data!A:A, data!A4462, data!G:G, 2) = data!D4462), 1, 0)</f>
        <v>1</v>
      </c>
      <c r="AC4462">
        <f>IF(AB4462=1, data!D4462, "0")</f>
        <v>1</v>
      </c>
    </row>
    <row r="4463" spans="1:29" x14ac:dyDescent="0.25">
      <c r="A4463" s="1">
        <v>452151</v>
      </c>
      <c r="B4463">
        <v>1</v>
      </c>
      <c r="C4463" s="1" t="s">
        <v>4484</v>
      </c>
      <c r="D4463">
        <v>2</v>
      </c>
      <c r="E4463">
        <v>3</v>
      </c>
      <c r="F4463">
        <v>11</v>
      </c>
      <c r="G4463">
        <v>1</v>
      </c>
      <c r="H4463">
        <v>60</v>
      </c>
      <c r="I4463">
        <v>2</v>
      </c>
      <c r="J4463">
        <v>1</v>
      </c>
      <c r="K4463">
        <v>7</v>
      </c>
      <c r="L4463">
        <v>9</v>
      </c>
      <c r="M4463">
        <v>1</v>
      </c>
      <c r="N4463">
        <v>4</v>
      </c>
      <c r="O4463">
        <v>1</v>
      </c>
      <c r="P4463">
        <v>1</v>
      </c>
      <c r="Q4463">
        <v>24.347999999999999</v>
      </c>
      <c r="R4463">
        <v>-1</v>
      </c>
      <c r="S4463">
        <v>0</v>
      </c>
      <c r="T4463">
        <v>171</v>
      </c>
      <c r="U4463">
        <v>67.400000000000006</v>
      </c>
      <c r="V4463">
        <v>23.05</v>
      </c>
      <c r="W4463">
        <v>-1</v>
      </c>
      <c r="X4463">
        <v>1</v>
      </c>
      <c r="Y4463">
        <v>3</v>
      </c>
      <c r="Z4463">
        <f>IF(AND(MIN(data!D4463:'data'!K4463, data!M4463:'data'!Y4463)&gt;=0, IF(data!L4463&lt;0, FALSE, data!L4463&lt;=95),COUNTA(data!D4463:'data'!Y4463)=22), 1, 0)</f>
        <v>0</v>
      </c>
      <c r="AA4463">
        <f>IF(data!D4463=3, IF(COUNTIFS(data!A:A, data!A4463, data!G:G, "&lt;&gt;2")=0, 1, 0), 0)</f>
        <v>0</v>
      </c>
      <c r="AB4463">
        <f>IF(AND(data!G4463=2, COUNTIFS(data!A:A, data!A4463, data!G:G, 2) = data!D4463), 1, 0)</f>
        <v>0</v>
      </c>
      <c r="AC4463" t="str">
        <f>IF(AB4463=1, data!D4463, "0")</f>
        <v>0</v>
      </c>
    </row>
    <row r="4464" spans="1:29" x14ac:dyDescent="0.25">
      <c r="A4464" s="1">
        <v>452151</v>
      </c>
      <c r="B4464">
        <v>2</v>
      </c>
      <c r="C4464" s="1" t="s">
        <v>4485</v>
      </c>
      <c r="D4464">
        <v>2</v>
      </c>
      <c r="E4464">
        <v>3</v>
      </c>
      <c r="F4464">
        <v>11</v>
      </c>
      <c r="G4464">
        <v>2</v>
      </c>
      <c r="H4464">
        <v>65</v>
      </c>
      <c r="I4464">
        <v>2</v>
      </c>
      <c r="J4464">
        <v>1</v>
      </c>
      <c r="K4464">
        <v>1</v>
      </c>
      <c r="L4464">
        <v>9</v>
      </c>
      <c r="M4464">
        <v>1</v>
      </c>
      <c r="N4464">
        <v>4</v>
      </c>
      <c r="O4464">
        <v>3</v>
      </c>
      <c r="P4464">
        <v>1</v>
      </c>
      <c r="Q4464">
        <v>6.1159999999999997</v>
      </c>
      <c r="R4464">
        <v>-1</v>
      </c>
      <c r="S4464">
        <v>0</v>
      </c>
      <c r="T4464">
        <v>159.5</v>
      </c>
      <c r="U4464">
        <v>44.5</v>
      </c>
      <c r="V4464">
        <v>17.492000000000001</v>
      </c>
      <c r="W4464">
        <v>-1</v>
      </c>
      <c r="X4464">
        <v>1</v>
      </c>
      <c r="Y4464">
        <v>3</v>
      </c>
      <c r="Z4464">
        <f>IF(AND(MIN(data!D4464:'data'!K4464, data!M4464:'data'!Y4464)&gt;=0, IF(data!L4464&lt;0, FALSE, data!L4464&lt;=95),COUNTA(data!D4464:'data'!Y4464)=22), 1, 0)</f>
        <v>0</v>
      </c>
      <c r="AA4464">
        <f>IF(data!D4464=3, IF(COUNTIFS(data!A:A, data!A4464, data!G:G, "&lt;&gt;2")=0, 1, 0), 0)</f>
        <v>0</v>
      </c>
      <c r="AB4464">
        <f>IF(AND(data!G4464=2, COUNTIFS(data!A:A, data!A4464, data!G:G, 2) = data!D4464), 1, 0)</f>
        <v>0</v>
      </c>
      <c r="AC4464" t="str">
        <f>IF(AB4464=1, data!D4464, "0")</f>
        <v>0</v>
      </c>
    </row>
    <row r="4465" spans="1:29" x14ac:dyDescent="0.25">
      <c r="A4465" s="1">
        <v>452181</v>
      </c>
      <c r="B4465">
        <v>1</v>
      </c>
      <c r="C4465" s="1" t="s">
        <v>4486</v>
      </c>
      <c r="D4465">
        <v>1</v>
      </c>
      <c r="E4465">
        <v>3</v>
      </c>
      <c r="F4465">
        <v>11</v>
      </c>
      <c r="G4465">
        <v>2</v>
      </c>
      <c r="H4465">
        <v>75</v>
      </c>
      <c r="I4465">
        <v>5</v>
      </c>
      <c r="J4465">
        <v>1</v>
      </c>
      <c r="K4465">
        <v>2</v>
      </c>
      <c r="L4465">
        <v>12</v>
      </c>
      <c r="M4465">
        <v>2</v>
      </c>
      <c r="N4465">
        <v>4</v>
      </c>
      <c r="O4465">
        <v>1</v>
      </c>
      <c r="P4465">
        <v>1</v>
      </c>
      <c r="Q4465">
        <v>31.614999999999998</v>
      </c>
      <c r="R4465">
        <v>-1</v>
      </c>
      <c r="S4465">
        <v>0</v>
      </c>
      <c r="T4465">
        <v>160.30000000000001</v>
      </c>
      <c r="U4465">
        <v>87.2</v>
      </c>
      <c r="V4465">
        <v>33.935000000000002</v>
      </c>
      <c r="W4465">
        <v>0.82699999999999996</v>
      </c>
      <c r="X4465">
        <v>2</v>
      </c>
      <c r="Y4465">
        <v>3</v>
      </c>
      <c r="Z4465">
        <f>IF(AND(MIN(data!D4465:'data'!K4465, data!M4465:'data'!Y4465)&gt;=0, IF(data!L4465&lt;0, FALSE, data!L4465&lt;=95),COUNTA(data!D4465:'data'!Y4465)=22), 1, 0)</f>
        <v>0</v>
      </c>
      <c r="AA4465">
        <f>IF(data!D4465=3, IF(COUNTIFS(data!A:A, data!A4465, data!G:G, "&lt;&gt;2")=0, 1, 0), 0)</f>
        <v>0</v>
      </c>
      <c r="AB4465">
        <f>IF(AND(data!G4465=2, COUNTIFS(data!A:A, data!A4465, data!G:G, 2) = data!D4465), 1, 0)</f>
        <v>1</v>
      </c>
      <c r="AC4465">
        <f>IF(AB4465=1, data!D4465, "0")</f>
        <v>1</v>
      </c>
    </row>
    <row r="4466" spans="1:29" x14ac:dyDescent="0.25">
      <c r="A4466" s="1">
        <v>452201</v>
      </c>
      <c r="B4466">
        <v>1</v>
      </c>
      <c r="C4466" s="1" t="s">
        <v>4487</v>
      </c>
      <c r="D4466">
        <v>1</v>
      </c>
      <c r="E4466">
        <v>3</v>
      </c>
      <c r="F4466">
        <v>11</v>
      </c>
      <c r="G4466">
        <v>2</v>
      </c>
      <c r="H4466">
        <v>38</v>
      </c>
      <c r="I4466">
        <v>4</v>
      </c>
      <c r="J4466">
        <v>1</v>
      </c>
      <c r="K4466">
        <v>2</v>
      </c>
      <c r="L4466">
        <v>5</v>
      </c>
      <c r="M4466">
        <v>1</v>
      </c>
      <c r="N4466">
        <v>4</v>
      </c>
      <c r="O4466">
        <v>1</v>
      </c>
      <c r="P4466">
        <v>1</v>
      </c>
      <c r="Q4466">
        <v>19.759</v>
      </c>
      <c r="R4466">
        <v>-1</v>
      </c>
      <c r="S4466">
        <v>-9</v>
      </c>
      <c r="T4466">
        <v>169.2</v>
      </c>
      <c r="U4466">
        <v>90.3</v>
      </c>
      <c r="V4466">
        <v>31.542000000000002</v>
      </c>
      <c r="W4466">
        <v>0.94</v>
      </c>
      <c r="X4466">
        <v>2</v>
      </c>
      <c r="Y4466">
        <v>3</v>
      </c>
      <c r="Z4466">
        <f>IF(AND(MIN(data!D4466:'data'!K4466, data!M4466:'data'!Y4466)&gt;=0, IF(data!L4466&lt;0, FALSE, data!L4466&lt;=95),COUNTA(data!D4466:'data'!Y4466)=22), 1, 0)</f>
        <v>0</v>
      </c>
      <c r="AA4466">
        <f>IF(data!D4466=3, IF(COUNTIFS(data!A:A, data!A4466, data!G:G, "&lt;&gt;2")=0, 1, 0), 0)</f>
        <v>0</v>
      </c>
      <c r="AB4466">
        <f>IF(AND(data!G4466=2, COUNTIFS(data!A:A, data!A4466, data!G:G, 2) = data!D4466), 1, 0)</f>
        <v>1</v>
      </c>
      <c r="AC4466">
        <f>IF(AB4466=1, data!D4466, "0")</f>
        <v>1</v>
      </c>
    </row>
    <row r="4467" spans="1:29" x14ac:dyDescent="0.25">
      <c r="A4467" s="1">
        <v>452251</v>
      </c>
      <c r="B4467">
        <v>1</v>
      </c>
      <c r="C4467" s="1" t="s">
        <v>4488</v>
      </c>
      <c r="D4467">
        <v>2</v>
      </c>
      <c r="E4467">
        <v>3</v>
      </c>
      <c r="F4467">
        <v>11</v>
      </c>
      <c r="G4467">
        <v>1</v>
      </c>
      <c r="H4467">
        <v>60</v>
      </c>
      <c r="I4467">
        <v>2</v>
      </c>
      <c r="J4467">
        <v>1</v>
      </c>
      <c r="K4467">
        <v>7</v>
      </c>
      <c r="L4467">
        <v>18</v>
      </c>
      <c r="M4467">
        <v>2</v>
      </c>
      <c r="N4467">
        <v>1</v>
      </c>
      <c r="O4467">
        <v>5</v>
      </c>
      <c r="P4467">
        <v>1</v>
      </c>
      <c r="Q4467">
        <v>6.375</v>
      </c>
      <c r="R4467">
        <v>-1</v>
      </c>
      <c r="S4467">
        <v>0</v>
      </c>
      <c r="T4467">
        <v>171.1</v>
      </c>
      <c r="U4467">
        <v>84.7</v>
      </c>
      <c r="V4467">
        <v>28.931999999999999</v>
      </c>
      <c r="W4467">
        <v>0.91500000000000004</v>
      </c>
      <c r="X4467">
        <v>1</v>
      </c>
      <c r="Y4467">
        <v>3</v>
      </c>
      <c r="Z4467">
        <f>IF(AND(MIN(data!D4467:'data'!K4467, data!M4467:'data'!Y4467)&gt;=0, IF(data!L4467&lt;0, FALSE, data!L4467&lt;=95),COUNTA(data!D4467:'data'!Y4467)=22), 1, 0)</f>
        <v>0</v>
      </c>
      <c r="AA4467">
        <f>IF(data!D4467=3, IF(COUNTIFS(data!A:A, data!A4467, data!G:G, "&lt;&gt;2")=0, 1, 0), 0)</f>
        <v>0</v>
      </c>
      <c r="AB4467">
        <f>IF(AND(data!G4467=2, COUNTIFS(data!A:A, data!A4467, data!G:G, 2) = data!D4467), 1, 0)</f>
        <v>0</v>
      </c>
      <c r="AC4467" t="str">
        <f>IF(AB4467=1, data!D4467, "0")</f>
        <v>0</v>
      </c>
    </row>
    <row r="4468" spans="1:29" x14ac:dyDescent="0.25">
      <c r="A4468" s="1">
        <v>452251</v>
      </c>
      <c r="B4468">
        <v>2</v>
      </c>
      <c r="C4468" s="1" t="s">
        <v>4489</v>
      </c>
      <c r="D4468">
        <v>2</v>
      </c>
      <c r="E4468">
        <v>3</v>
      </c>
      <c r="F4468">
        <v>11</v>
      </c>
      <c r="G4468">
        <v>2</v>
      </c>
      <c r="H4468">
        <v>51</v>
      </c>
      <c r="I4468">
        <v>2</v>
      </c>
      <c r="J4468">
        <v>1</v>
      </c>
      <c r="K4468">
        <v>2</v>
      </c>
      <c r="L4468">
        <v>18</v>
      </c>
      <c r="M4468">
        <v>2</v>
      </c>
      <c r="N4468">
        <v>3</v>
      </c>
      <c r="O4468">
        <v>5</v>
      </c>
      <c r="P4468">
        <v>1</v>
      </c>
      <c r="Q4468">
        <v>1.6160000000000001</v>
      </c>
      <c r="R4468">
        <v>-1</v>
      </c>
      <c r="S4468">
        <v>0</v>
      </c>
      <c r="T4468">
        <v>168.7</v>
      </c>
      <c r="U4468">
        <v>77.599999999999994</v>
      </c>
      <c r="V4468">
        <v>27.266999999999999</v>
      </c>
      <c r="W4468">
        <v>0.73799999999999999</v>
      </c>
      <c r="X4468">
        <v>1</v>
      </c>
      <c r="Y4468">
        <v>3</v>
      </c>
      <c r="Z4468">
        <f>IF(AND(MIN(data!D4468:'data'!K4468, data!M4468:'data'!Y4468)&gt;=0, IF(data!L4468&lt;0, FALSE, data!L4468&lt;=95),COUNTA(data!D4468:'data'!Y4468)=22), 1, 0)</f>
        <v>0</v>
      </c>
      <c r="AA4468">
        <f>IF(data!D4468=3, IF(COUNTIFS(data!A:A, data!A4468, data!G:G, "&lt;&gt;2")=0, 1, 0), 0)</f>
        <v>0</v>
      </c>
      <c r="AB4468">
        <f>IF(AND(data!G4468=2, COUNTIFS(data!A:A, data!A4468, data!G:G, 2) = data!D4468), 1, 0)</f>
        <v>0</v>
      </c>
      <c r="AC4468" t="str">
        <f>IF(AB4468=1, data!D4468, "0")</f>
        <v>0</v>
      </c>
    </row>
    <row r="4469" spans="1:29" x14ac:dyDescent="0.25">
      <c r="A4469" s="1">
        <v>452271</v>
      </c>
      <c r="B4469">
        <v>1</v>
      </c>
      <c r="C4469" s="1" t="s">
        <v>4490</v>
      </c>
      <c r="D4469">
        <v>1</v>
      </c>
      <c r="E4469">
        <v>3</v>
      </c>
      <c r="F4469">
        <v>11</v>
      </c>
      <c r="G4469">
        <v>1</v>
      </c>
      <c r="H4469">
        <v>46</v>
      </c>
      <c r="I4469">
        <v>4</v>
      </c>
      <c r="J4469">
        <v>1</v>
      </c>
      <c r="K4469">
        <v>2</v>
      </c>
      <c r="L4469">
        <v>7</v>
      </c>
      <c r="M4469">
        <v>3</v>
      </c>
      <c r="N4469">
        <v>4</v>
      </c>
      <c r="O4469">
        <v>2</v>
      </c>
      <c r="P4469">
        <v>1</v>
      </c>
      <c r="Q4469">
        <v>4.8460000000000001</v>
      </c>
      <c r="R4469">
        <v>-1</v>
      </c>
      <c r="S4469">
        <v>0</v>
      </c>
      <c r="T4469">
        <v>183.6</v>
      </c>
      <c r="U4469">
        <v>101.1</v>
      </c>
      <c r="V4469">
        <v>29.992000000000001</v>
      </c>
      <c r="W4469">
        <v>0.97299999999999998</v>
      </c>
      <c r="X4469">
        <v>2</v>
      </c>
      <c r="Y4469">
        <v>3</v>
      </c>
      <c r="Z4469">
        <f>IF(AND(MIN(data!D4469:'data'!K4469, data!M4469:'data'!Y4469)&gt;=0, IF(data!L4469&lt;0, FALSE, data!L4469&lt;=95),COUNTA(data!D4469:'data'!Y4469)=22), 1, 0)</f>
        <v>0</v>
      </c>
      <c r="AA4469">
        <f>IF(data!D4469=3, IF(COUNTIFS(data!A:A, data!A4469, data!G:G, "&lt;&gt;2")=0, 1, 0), 0)</f>
        <v>0</v>
      </c>
      <c r="AB4469">
        <f>IF(AND(data!G4469=2, COUNTIFS(data!A:A, data!A4469, data!G:G, 2) = data!D4469), 1, 0)</f>
        <v>0</v>
      </c>
      <c r="AC4469" t="str">
        <f>IF(AB4469=1, data!D4469, "0")</f>
        <v>0</v>
      </c>
    </row>
    <row r="4470" spans="1:29" x14ac:dyDescent="0.25">
      <c r="A4470" s="1">
        <v>452341</v>
      </c>
      <c r="B4470">
        <v>1</v>
      </c>
      <c r="C4470" s="1" t="s">
        <v>4491</v>
      </c>
      <c r="D4470">
        <v>1</v>
      </c>
      <c r="E4470">
        <v>3</v>
      </c>
      <c r="F4470">
        <v>11</v>
      </c>
      <c r="G4470">
        <v>2</v>
      </c>
      <c r="H4470">
        <v>51</v>
      </c>
      <c r="I4470">
        <v>1</v>
      </c>
      <c r="J4470">
        <v>1</v>
      </c>
      <c r="K4470">
        <v>1</v>
      </c>
      <c r="L4470">
        <v>7</v>
      </c>
      <c r="M4470">
        <v>4</v>
      </c>
      <c r="N4470">
        <v>4</v>
      </c>
      <c r="O4470">
        <v>1</v>
      </c>
      <c r="P4470">
        <v>1</v>
      </c>
      <c r="Q4470">
        <v>4.5</v>
      </c>
      <c r="R4470">
        <v>-1</v>
      </c>
      <c r="S4470">
        <v>8</v>
      </c>
      <c r="T4470">
        <v>164.6</v>
      </c>
      <c r="U4470">
        <v>80.2</v>
      </c>
      <c r="V4470">
        <v>29.602</v>
      </c>
      <c r="W4470">
        <v>0.90200000000000002</v>
      </c>
      <c r="X4470">
        <v>2</v>
      </c>
      <c r="Y4470">
        <v>1</v>
      </c>
      <c r="Z4470">
        <f>IF(AND(MIN(data!D4470:'data'!K4470, data!M4470:'data'!Y4470)&gt;=0, IF(data!L4470&lt;0, FALSE, data!L4470&lt;=95),COUNTA(data!D4470:'data'!Y4470)=22), 1, 0)</f>
        <v>0</v>
      </c>
      <c r="AA4470">
        <f>IF(data!D4470=3, IF(COUNTIFS(data!A:A, data!A4470, data!G:G, "&lt;&gt;2")=0, 1, 0), 0)</f>
        <v>0</v>
      </c>
      <c r="AB4470">
        <f>IF(AND(data!G4470=2, COUNTIFS(data!A:A, data!A4470, data!G:G, 2) = data!D4470), 1, 0)</f>
        <v>1</v>
      </c>
      <c r="AC4470">
        <f>IF(AB4470=1, data!D4470, "0")</f>
        <v>1</v>
      </c>
    </row>
    <row r="4471" spans="1:29" x14ac:dyDescent="0.25">
      <c r="A4471" s="1">
        <v>452352</v>
      </c>
      <c r="B4471">
        <v>1</v>
      </c>
      <c r="C4471" s="1" t="s">
        <v>4492</v>
      </c>
      <c r="D4471">
        <v>1</v>
      </c>
      <c r="E4471">
        <v>3</v>
      </c>
      <c r="F4471">
        <v>11</v>
      </c>
      <c r="G4471">
        <v>2</v>
      </c>
      <c r="H4471">
        <v>76</v>
      </c>
      <c r="I4471">
        <v>5</v>
      </c>
      <c r="J4471">
        <v>1</v>
      </c>
      <c r="K4471">
        <v>1</v>
      </c>
      <c r="L4471">
        <v>9</v>
      </c>
      <c r="M4471">
        <v>1</v>
      </c>
      <c r="N4471">
        <v>3</v>
      </c>
      <c r="O4471">
        <v>5</v>
      </c>
      <c r="P4471">
        <v>1</v>
      </c>
      <c r="Q4471">
        <v>55</v>
      </c>
      <c r="R4471">
        <v>-1</v>
      </c>
      <c r="S4471">
        <v>0</v>
      </c>
      <c r="T4471">
        <v>176.8</v>
      </c>
      <c r="U4471">
        <v>68</v>
      </c>
      <c r="V4471">
        <v>21.754000000000001</v>
      </c>
      <c r="W4471">
        <v>0.98899999999999999</v>
      </c>
      <c r="X4471">
        <v>1</v>
      </c>
      <c r="Y4471">
        <v>3</v>
      </c>
      <c r="Z4471">
        <f>IF(AND(MIN(data!D4471:'data'!K4471, data!M4471:'data'!Y4471)&gt;=0, IF(data!L4471&lt;0, FALSE, data!L4471&lt;=95),COUNTA(data!D4471:'data'!Y4471)=22), 1, 0)</f>
        <v>0</v>
      </c>
      <c r="AA4471">
        <f>IF(data!D4471=3, IF(COUNTIFS(data!A:A, data!A4471, data!G:G, "&lt;&gt;2")=0, 1, 0), 0)</f>
        <v>0</v>
      </c>
      <c r="AB4471">
        <f>IF(AND(data!G4471=2, COUNTIFS(data!A:A, data!A4471, data!G:G, 2) = data!D4471), 1, 0)</f>
        <v>1</v>
      </c>
      <c r="AC4471">
        <f>IF(AB4471=1, data!D4471, "0")</f>
        <v>1</v>
      </c>
    </row>
    <row r="4472" spans="1:29" x14ac:dyDescent="0.25">
      <c r="A4472" s="1">
        <v>453151</v>
      </c>
      <c r="B4472">
        <v>1</v>
      </c>
      <c r="C4472" s="1" t="s">
        <v>4493</v>
      </c>
      <c r="D4472">
        <v>1</v>
      </c>
      <c r="E4472">
        <v>1</v>
      </c>
      <c r="F4472">
        <v>9</v>
      </c>
      <c r="G4472">
        <v>2</v>
      </c>
      <c r="H4472">
        <v>52</v>
      </c>
      <c r="I4472">
        <v>1</v>
      </c>
      <c r="J4472">
        <v>1</v>
      </c>
      <c r="K4472">
        <v>7</v>
      </c>
      <c r="L4472">
        <v>5</v>
      </c>
      <c r="M4472">
        <v>3</v>
      </c>
      <c r="N4472">
        <v>4</v>
      </c>
      <c r="O4472">
        <v>2</v>
      </c>
      <c r="P4472">
        <v>2</v>
      </c>
      <c r="Q4472">
        <v>0.11600000000000001</v>
      </c>
      <c r="R4472">
        <v>-1</v>
      </c>
      <c r="S4472">
        <v>3</v>
      </c>
      <c r="T4472">
        <v>159</v>
      </c>
      <c r="U4472">
        <v>70</v>
      </c>
      <c r="V4472">
        <v>27.689</v>
      </c>
      <c r="W4472">
        <v>0.83399999999999996</v>
      </c>
      <c r="X4472">
        <v>1</v>
      </c>
      <c r="Y4472">
        <v>3</v>
      </c>
      <c r="Z4472">
        <f>IF(AND(MIN(data!D4472:'data'!K4472, data!M4472:'data'!Y4472)&gt;=0, IF(data!L4472&lt;0, FALSE, data!L4472&lt;=95),COUNTA(data!D4472:'data'!Y4472)=22), 1, 0)</f>
        <v>0</v>
      </c>
      <c r="AA4472">
        <f>IF(data!D4472=3, IF(COUNTIFS(data!A:A, data!A4472, data!G:G, "&lt;&gt;2")=0, 1, 0), 0)</f>
        <v>0</v>
      </c>
      <c r="AB4472">
        <f>IF(AND(data!G4472=2, COUNTIFS(data!A:A, data!A4472, data!G:G, 2) = data!D4472), 1, 0)</f>
        <v>1</v>
      </c>
      <c r="AC4472">
        <f>IF(AB4472=1, data!D4472, "0")</f>
        <v>1</v>
      </c>
    </row>
    <row r="4473" spans="1:29" x14ac:dyDescent="0.25">
      <c r="A4473" s="1">
        <v>453181</v>
      </c>
      <c r="B4473">
        <v>1</v>
      </c>
      <c r="C4473" s="1" t="s">
        <v>4494</v>
      </c>
      <c r="D4473">
        <v>1</v>
      </c>
      <c r="E4473">
        <v>1</v>
      </c>
      <c r="F4473">
        <v>9</v>
      </c>
      <c r="G4473">
        <v>2</v>
      </c>
      <c r="H4473">
        <v>62</v>
      </c>
      <c r="I4473">
        <v>2</v>
      </c>
      <c r="J4473">
        <v>1</v>
      </c>
      <c r="K4473">
        <v>5</v>
      </c>
      <c r="L4473">
        <v>7</v>
      </c>
      <c r="M4473">
        <v>3</v>
      </c>
      <c r="N4473">
        <v>4</v>
      </c>
      <c r="O4473">
        <v>2</v>
      </c>
      <c r="P4473">
        <v>2</v>
      </c>
      <c r="Q4473">
        <v>0.115</v>
      </c>
      <c r="R4473">
        <v>-1</v>
      </c>
      <c r="S4473">
        <v>8</v>
      </c>
      <c r="T4473">
        <v>160.19999999999999</v>
      </c>
      <c r="U4473">
        <v>89.1</v>
      </c>
      <c r="V4473">
        <v>34.718000000000004</v>
      </c>
      <c r="W4473">
        <v>0.88500000000000001</v>
      </c>
      <c r="X4473">
        <v>2</v>
      </c>
      <c r="Y4473">
        <v>1</v>
      </c>
      <c r="Z4473">
        <f>IF(AND(MIN(data!D4473:'data'!K4473, data!M4473:'data'!Y4473)&gt;=0, IF(data!L4473&lt;0, FALSE, data!L4473&lt;=95),COUNTA(data!D4473:'data'!Y4473)=22), 1, 0)</f>
        <v>0</v>
      </c>
      <c r="AA4473">
        <f>IF(data!D4473=3, IF(COUNTIFS(data!A:A, data!A4473, data!G:G, "&lt;&gt;2")=0, 1, 0), 0)</f>
        <v>0</v>
      </c>
      <c r="AB4473">
        <f>IF(AND(data!G4473=2, COUNTIFS(data!A:A, data!A4473, data!G:G, 2) = data!D4473), 1, 0)</f>
        <v>1</v>
      </c>
      <c r="AC4473">
        <f>IF(AB4473=1, data!D4473, "0")</f>
        <v>1</v>
      </c>
    </row>
    <row r="4474" spans="1:29" x14ac:dyDescent="0.25">
      <c r="A4474" s="1">
        <v>453201</v>
      </c>
      <c r="B4474">
        <v>1</v>
      </c>
      <c r="C4474" s="1" t="s">
        <v>4495</v>
      </c>
      <c r="D4474">
        <v>2</v>
      </c>
      <c r="E4474">
        <v>1</v>
      </c>
      <c r="F4474">
        <v>9</v>
      </c>
      <c r="G4474">
        <v>1</v>
      </c>
      <c r="H4474">
        <v>57</v>
      </c>
      <c r="I4474">
        <v>2</v>
      </c>
      <c r="J4474">
        <v>1</v>
      </c>
      <c r="K4474">
        <v>1</v>
      </c>
      <c r="L4474">
        <v>11</v>
      </c>
      <c r="M4474">
        <v>1</v>
      </c>
      <c r="N4474">
        <v>1</v>
      </c>
      <c r="O4474">
        <v>5</v>
      </c>
      <c r="P4474">
        <v>1</v>
      </c>
      <c r="Q4474">
        <v>10.24</v>
      </c>
      <c r="R4474">
        <v>-1</v>
      </c>
      <c r="S4474">
        <v>0</v>
      </c>
      <c r="T4474">
        <v>164.8</v>
      </c>
      <c r="U4474">
        <v>67.3</v>
      </c>
      <c r="V4474">
        <v>24.78</v>
      </c>
      <c r="W4474">
        <v>0.79800000000000004</v>
      </c>
      <c r="X4474">
        <v>1</v>
      </c>
      <c r="Y4474">
        <v>3</v>
      </c>
      <c r="Z4474">
        <f>IF(AND(MIN(data!D4474:'data'!K4474, data!M4474:'data'!Y4474)&gt;=0, IF(data!L4474&lt;0, FALSE, data!L4474&lt;=95),COUNTA(data!D4474:'data'!Y4474)=22), 1, 0)</f>
        <v>0</v>
      </c>
      <c r="AA4474">
        <f>IF(data!D4474=3, IF(COUNTIFS(data!A:A, data!A4474, data!G:G, "&lt;&gt;2")=0, 1, 0), 0)</f>
        <v>0</v>
      </c>
      <c r="AB4474">
        <f>IF(AND(data!G4474=2, COUNTIFS(data!A:A, data!A4474, data!G:G, 2) = data!D4474), 1, 0)</f>
        <v>0</v>
      </c>
      <c r="AC4474" t="str">
        <f>IF(AB4474=1, data!D4474, "0")</f>
        <v>0</v>
      </c>
    </row>
    <row r="4475" spans="1:29" x14ac:dyDescent="0.25">
      <c r="A4475" s="1">
        <v>453201</v>
      </c>
      <c r="B4475">
        <v>2</v>
      </c>
      <c r="C4475" s="1" t="s">
        <v>4496</v>
      </c>
      <c r="D4475">
        <v>2</v>
      </c>
      <c r="E4475">
        <v>1</v>
      </c>
      <c r="F4475">
        <v>9</v>
      </c>
      <c r="G4475">
        <v>2</v>
      </c>
      <c r="H4475">
        <v>56</v>
      </c>
      <c r="I4475">
        <v>2</v>
      </c>
      <c r="J4475">
        <v>1</v>
      </c>
      <c r="K4475">
        <v>2</v>
      </c>
      <c r="L4475">
        <v>11</v>
      </c>
      <c r="M4475">
        <v>1</v>
      </c>
      <c r="N4475">
        <v>1</v>
      </c>
      <c r="O4475">
        <v>5</v>
      </c>
      <c r="P4475">
        <v>1</v>
      </c>
      <c r="Q4475">
        <v>6.173</v>
      </c>
      <c r="R4475">
        <v>-1</v>
      </c>
      <c r="S4475">
        <v>0</v>
      </c>
      <c r="T4475">
        <v>158.4</v>
      </c>
      <c r="U4475">
        <v>53.2</v>
      </c>
      <c r="V4475">
        <v>21.202999999999999</v>
      </c>
      <c r="W4475">
        <v>0.67300000000000004</v>
      </c>
      <c r="X4475">
        <v>1</v>
      </c>
      <c r="Y4475">
        <v>3</v>
      </c>
      <c r="Z4475">
        <f>IF(AND(MIN(data!D4475:'data'!K4475, data!M4475:'data'!Y4475)&gt;=0, IF(data!L4475&lt;0, FALSE, data!L4475&lt;=95),COUNTA(data!D4475:'data'!Y4475)=22), 1, 0)</f>
        <v>0</v>
      </c>
      <c r="AA4475">
        <f>IF(data!D4475=3, IF(COUNTIFS(data!A:A, data!A4475, data!G:G, "&lt;&gt;2")=0, 1, 0), 0)</f>
        <v>0</v>
      </c>
      <c r="AB4475">
        <f>IF(AND(data!G4475=2, COUNTIFS(data!A:A, data!A4475, data!G:G, 2) = data!D4475), 1, 0)</f>
        <v>0</v>
      </c>
      <c r="AC4475" t="str">
        <f>IF(AB4475=1, data!D4475, "0")</f>
        <v>0</v>
      </c>
    </row>
    <row r="4476" spans="1:29" x14ac:dyDescent="0.25">
      <c r="A4476" s="1">
        <v>453251</v>
      </c>
      <c r="B4476">
        <v>1</v>
      </c>
      <c r="C4476" s="1" t="s">
        <v>4497</v>
      </c>
      <c r="D4476">
        <v>1</v>
      </c>
      <c r="E4476">
        <v>1</v>
      </c>
      <c r="F4476">
        <v>9</v>
      </c>
      <c r="G4476">
        <v>2</v>
      </c>
      <c r="H4476">
        <v>69</v>
      </c>
      <c r="I4476">
        <v>1</v>
      </c>
      <c r="J4476">
        <v>1</v>
      </c>
      <c r="K4476">
        <v>7</v>
      </c>
      <c r="L4476">
        <v>5</v>
      </c>
      <c r="M4476">
        <v>3</v>
      </c>
      <c r="N4476">
        <v>3</v>
      </c>
      <c r="O4476">
        <v>5</v>
      </c>
      <c r="P4476">
        <v>1</v>
      </c>
      <c r="Q4476">
        <v>28</v>
      </c>
      <c r="R4476">
        <v>-1</v>
      </c>
      <c r="S4476">
        <v>1</v>
      </c>
      <c r="T4476">
        <v>162.19999999999999</v>
      </c>
      <c r="U4476">
        <v>69.400000000000006</v>
      </c>
      <c r="V4476">
        <v>26.379000000000001</v>
      </c>
      <c r="W4476">
        <v>0.94099999999999995</v>
      </c>
      <c r="X4476">
        <v>1</v>
      </c>
      <c r="Y4476">
        <v>3</v>
      </c>
      <c r="Z4476">
        <f>IF(AND(MIN(data!D4476:'data'!K4476, data!M4476:'data'!Y4476)&gt;=0, IF(data!L4476&lt;0, FALSE, data!L4476&lt;=95),COUNTA(data!D4476:'data'!Y4476)=22), 1, 0)</f>
        <v>0</v>
      </c>
      <c r="AA4476">
        <f>IF(data!D4476=3, IF(COUNTIFS(data!A:A, data!A4476, data!G:G, "&lt;&gt;2")=0, 1, 0), 0)</f>
        <v>0</v>
      </c>
      <c r="AB4476">
        <f>IF(AND(data!G4476=2, COUNTIFS(data!A:A, data!A4476, data!G:G, 2) = data!D4476), 1, 0)</f>
        <v>1</v>
      </c>
      <c r="AC4476">
        <f>IF(AB4476=1, data!D4476, "0")</f>
        <v>1</v>
      </c>
    </row>
    <row r="4477" spans="1:29" x14ac:dyDescent="0.25">
      <c r="A4477" s="1">
        <v>453271</v>
      </c>
      <c r="B4477">
        <v>1</v>
      </c>
      <c r="C4477" s="1" t="s">
        <v>4498</v>
      </c>
      <c r="D4477">
        <v>3</v>
      </c>
      <c r="E4477">
        <v>1</v>
      </c>
      <c r="F4477">
        <v>9</v>
      </c>
      <c r="G4477">
        <v>1</v>
      </c>
      <c r="H4477">
        <v>36</v>
      </c>
      <c r="I4477">
        <v>2</v>
      </c>
      <c r="J4477">
        <v>1</v>
      </c>
      <c r="K4477">
        <v>4</v>
      </c>
      <c r="L4477">
        <v>6</v>
      </c>
      <c r="M4477">
        <v>3</v>
      </c>
      <c r="N4477">
        <v>4</v>
      </c>
      <c r="O4477">
        <v>2</v>
      </c>
      <c r="P4477">
        <v>2</v>
      </c>
      <c r="Q4477">
        <v>0</v>
      </c>
      <c r="R4477">
        <v>-1</v>
      </c>
      <c r="S4477">
        <v>4</v>
      </c>
      <c r="T4477">
        <v>175.7</v>
      </c>
      <c r="U4477">
        <v>84.1</v>
      </c>
      <c r="V4477">
        <v>27.242999999999999</v>
      </c>
      <c r="W4477">
        <v>0.93700000000000006</v>
      </c>
      <c r="X4477">
        <v>1</v>
      </c>
      <c r="Y4477">
        <v>3</v>
      </c>
      <c r="Z4477">
        <f>IF(AND(MIN(data!D4477:'data'!K4477, data!M4477:'data'!Y4477)&gt;=0, IF(data!L4477&lt;0, FALSE, data!L4477&lt;=95),COUNTA(data!D4477:'data'!Y4477)=22), 1, 0)</f>
        <v>0</v>
      </c>
      <c r="AA4477">
        <f>IF(data!D4477=3, IF(COUNTIFS(data!A:A, data!A4477, data!G:G, "&lt;&gt;2")=0, 1, 0), 0)</f>
        <v>0</v>
      </c>
      <c r="AB4477">
        <f>IF(AND(data!G4477=2, COUNTIFS(data!A:A, data!A4477, data!G:G, 2) = data!D4477), 1, 0)</f>
        <v>0</v>
      </c>
      <c r="AC4477" t="str">
        <f>IF(AB4477=1, data!D4477, "0")</f>
        <v>0</v>
      </c>
    </row>
    <row r="4478" spans="1:29" x14ac:dyDescent="0.25">
      <c r="A4478" s="1">
        <v>453271</v>
      </c>
      <c r="B4478">
        <v>2</v>
      </c>
      <c r="C4478" s="1" t="s">
        <v>4499</v>
      </c>
      <c r="D4478">
        <v>3</v>
      </c>
      <c r="E4478">
        <v>1</v>
      </c>
      <c r="F4478">
        <v>9</v>
      </c>
      <c r="G4478">
        <v>2</v>
      </c>
      <c r="H4478">
        <v>29</v>
      </c>
      <c r="I4478">
        <v>2</v>
      </c>
      <c r="J4478">
        <v>1</v>
      </c>
      <c r="K4478">
        <v>4</v>
      </c>
      <c r="L4478">
        <v>6</v>
      </c>
      <c r="M4478">
        <v>2</v>
      </c>
      <c r="N4478">
        <v>1</v>
      </c>
      <c r="O4478">
        <v>5</v>
      </c>
      <c r="P4478">
        <v>1</v>
      </c>
      <c r="Q4478">
        <v>0</v>
      </c>
      <c r="R4478">
        <v>-1</v>
      </c>
      <c r="S4478">
        <v>2</v>
      </c>
      <c r="T4478">
        <v>164.9</v>
      </c>
      <c r="U4478">
        <v>69.7</v>
      </c>
      <c r="V4478">
        <v>25.632999999999999</v>
      </c>
      <c r="W4478">
        <v>0.77</v>
      </c>
      <c r="X4478">
        <v>1</v>
      </c>
      <c r="Y4478">
        <v>1</v>
      </c>
      <c r="Z4478">
        <f>IF(AND(MIN(data!D4478:'data'!K4478, data!M4478:'data'!Y4478)&gt;=0, IF(data!L4478&lt;0, FALSE, data!L4478&lt;=95),COUNTA(data!D4478:'data'!Y4478)=22), 1, 0)</f>
        <v>0</v>
      </c>
      <c r="AA4478">
        <f>IF(data!D4478=3, IF(COUNTIFS(data!A:A, data!A4478, data!G:G, "&lt;&gt;2")=0, 1, 0), 0)</f>
        <v>0</v>
      </c>
      <c r="AB4478">
        <f>IF(AND(data!G4478=2, COUNTIFS(data!A:A, data!A4478, data!G:G, 2) = data!D4478), 1, 0)</f>
        <v>0</v>
      </c>
      <c r="AC4478" t="str">
        <f>IF(AB4478=1, data!D4478, "0")</f>
        <v>0</v>
      </c>
    </row>
    <row r="4479" spans="1:29" x14ac:dyDescent="0.25">
      <c r="A4479" s="1">
        <v>453271</v>
      </c>
      <c r="B4479">
        <v>3</v>
      </c>
      <c r="C4479" s="1" t="s">
        <v>4500</v>
      </c>
      <c r="D4479">
        <v>3</v>
      </c>
      <c r="E4479">
        <v>1</v>
      </c>
      <c r="F4479">
        <v>9</v>
      </c>
      <c r="G4479">
        <v>1</v>
      </c>
      <c r="H4479">
        <v>0</v>
      </c>
      <c r="I4479">
        <v>-1</v>
      </c>
      <c r="J4479">
        <v>1</v>
      </c>
      <c r="K4479">
        <v>-1</v>
      </c>
      <c r="L4479">
        <v>6</v>
      </c>
      <c r="M4479">
        <v>1</v>
      </c>
      <c r="N4479">
        <v>-1</v>
      </c>
      <c r="O4479">
        <v>-1</v>
      </c>
      <c r="P4479">
        <v>-1</v>
      </c>
      <c r="Q4479">
        <v>-1</v>
      </c>
      <c r="R4479">
        <v>-1</v>
      </c>
      <c r="S4479">
        <v>-2</v>
      </c>
      <c r="T4479">
        <v>-1</v>
      </c>
      <c r="U4479">
        <v>6.6</v>
      </c>
      <c r="V4479">
        <v>-1</v>
      </c>
      <c r="W4479">
        <v>-1</v>
      </c>
      <c r="X4479">
        <v>-2</v>
      </c>
      <c r="Y4479">
        <v>-2</v>
      </c>
      <c r="Z4479">
        <f>IF(AND(MIN(data!D4479:'data'!K4479, data!M4479:'data'!Y4479)&gt;=0, IF(data!L4479&lt;0, FALSE, data!L4479&lt;=95),COUNTA(data!D4479:'data'!Y4479)=22), 1, 0)</f>
        <v>0</v>
      </c>
      <c r="AA4479">
        <f>IF(data!D4479=3, IF(COUNTIFS(data!A:A, data!A4479, data!G:G, "&lt;&gt;2")=0, 1, 0), 0)</f>
        <v>0</v>
      </c>
      <c r="AB4479">
        <f>IF(AND(data!G4479=2, COUNTIFS(data!A:A, data!A4479, data!G:G, 2) = data!D4479), 1, 0)</f>
        <v>0</v>
      </c>
      <c r="AC4479" t="str">
        <f>IF(AB4479=1, data!D4479, "0")</f>
        <v>0</v>
      </c>
    </row>
    <row r="4480" spans="1:29" x14ac:dyDescent="0.25">
      <c r="A4480" s="1">
        <v>453341</v>
      </c>
      <c r="B4480">
        <v>1</v>
      </c>
      <c r="C4480" s="1" t="s">
        <v>4501</v>
      </c>
      <c r="D4480">
        <v>4</v>
      </c>
      <c r="E4480">
        <v>1</v>
      </c>
      <c r="F4480">
        <v>9</v>
      </c>
      <c r="G4480">
        <v>1</v>
      </c>
      <c r="H4480">
        <v>44</v>
      </c>
      <c r="I4480">
        <v>2</v>
      </c>
      <c r="J4480">
        <v>1</v>
      </c>
      <c r="K4480">
        <v>2</v>
      </c>
      <c r="L4480">
        <v>10</v>
      </c>
      <c r="M4480">
        <v>3</v>
      </c>
      <c r="N4480">
        <v>2</v>
      </c>
      <c r="O4480">
        <v>5</v>
      </c>
      <c r="P4480">
        <v>1</v>
      </c>
      <c r="Q4480">
        <v>22.029</v>
      </c>
      <c r="R4480">
        <v>-1</v>
      </c>
      <c r="S4480">
        <v>1</v>
      </c>
      <c r="T4480">
        <v>171.3</v>
      </c>
      <c r="U4480">
        <v>71.400000000000006</v>
      </c>
      <c r="V4480">
        <v>24.332000000000001</v>
      </c>
      <c r="W4480">
        <v>0.90300000000000002</v>
      </c>
      <c r="X4480">
        <v>1</v>
      </c>
      <c r="Y4480">
        <v>3</v>
      </c>
      <c r="Z4480">
        <f>IF(AND(MIN(data!D4480:'data'!K4480, data!M4480:'data'!Y4480)&gt;=0, IF(data!L4480&lt;0, FALSE, data!L4480&lt;=95),COUNTA(data!D4480:'data'!Y4480)=22), 1, 0)</f>
        <v>0</v>
      </c>
      <c r="AA4480">
        <f>IF(data!D4480=3, IF(COUNTIFS(data!A:A, data!A4480, data!G:G, "&lt;&gt;2")=0, 1, 0), 0)</f>
        <v>0</v>
      </c>
      <c r="AB4480">
        <f>IF(AND(data!G4480=2, COUNTIFS(data!A:A, data!A4480, data!G:G, 2) = data!D4480), 1, 0)</f>
        <v>0</v>
      </c>
      <c r="AC4480" t="str">
        <f>IF(AB4480=1, data!D4480, "0")</f>
        <v>0</v>
      </c>
    </row>
    <row r="4481" spans="1:29" x14ac:dyDescent="0.25">
      <c r="A4481" s="1">
        <v>453341</v>
      </c>
      <c r="B4481">
        <v>2</v>
      </c>
      <c r="C4481" s="1" t="s">
        <v>4502</v>
      </c>
      <c r="D4481">
        <v>4</v>
      </c>
      <c r="E4481">
        <v>1</v>
      </c>
      <c r="F4481">
        <v>9</v>
      </c>
      <c r="G4481">
        <v>2</v>
      </c>
      <c r="H4481">
        <v>41</v>
      </c>
      <c r="I4481">
        <v>2</v>
      </c>
      <c r="J4481">
        <v>1</v>
      </c>
      <c r="K4481">
        <v>7</v>
      </c>
      <c r="L4481">
        <v>10</v>
      </c>
      <c r="M4481">
        <v>2</v>
      </c>
      <c r="N4481">
        <v>4</v>
      </c>
      <c r="O4481">
        <v>1</v>
      </c>
      <c r="P4481">
        <v>1</v>
      </c>
      <c r="Q4481">
        <v>11.5</v>
      </c>
      <c r="R4481">
        <v>-1</v>
      </c>
      <c r="S4481">
        <v>1</v>
      </c>
      <c r="T4481">
        <v>160.19999999999999</v>
      </c>
      <c r="U4481">
        <v>65.599999999999994</v>
      </c>
      <c r="V4481">
        <v>25.561</v>
      </c>
      <c r="W4481">
        <v>0.81699999999999995</v>
      </c>
      <c r="X4481">
        <v>1</v>
      </c>
      <c r="Y4481">
        <v>1</v>
      </c>
      <c r="Z4481">
        <f>IF(AND(MIN(data!D4481:'data'!K4481, data!M4481:'data'!Y4481)&gt;=0, IF(data!L4481&lt;0, FALSE, data!L4481&lt;=95),COUNTA(data!D4481:'data'!Y4481)=22), 1, 0)</f>
        <v>0</v>
      </c>
      <c r="AA4481">
        <f>IF(data!D4481=3, IF(COUNTIFS(data!A:A, data!A4481, data!G:G, "&lt;&gt;2")=0, 1, 0), 0)</f>
        <v>0</v>
      </c>
      <c r="AB4481">
        <f>IF(AND(data!G4481=2, COUNTIFS(data!A:A, data!A4481, data!G:G, 2) = data!D4481), 1, 0)</f>
        <v>0</v>
      </c>
      <c r="AC4481" t="str">
        <f>IF(AB4481=1, data!D4481, "0")</f>
        <v>0</v>
      </c>
    </row>
    <row r="4482" spans="1:29" x14ac:dyDescent="0.25">
      <c r="A4482" s="1">
        <v>453341</v>
      </c>
      <c r="B4482">
        <v>3</v>
      </c>
      <c r="C4482" s="1" t="s">
        <v>4503</v>
      </c>
      <c r="D4482">
        <v>4</v>
      </c>
      <c r="E4482">
        <v>1</v>
      </c>
      <c r="F4482">
        <v>9</v>
      </c>
      <c r="G4482">
        <v>2</v>
      </c>
      <c r="H4482">
        <v>12</v>
      </c>
      <c r="I4482">
        <v>-1</v>
      </c>
      <c r="J4482">
        <v>1</v>
      </c>
      <c r="K4482">
        <v>-1</v>
      </c>
      <c r="L4482">
        <v>10</v>
      </c>
      <c r="M4482">
        <v>2</v>
      </c>
      <c r="N4482">
        <v>-1</v>
      </c>
      <c r="O4482">
        <v>-1</v>
      </c>
      <c r="P4482">
        <v>-1</v>
      </c>
      <c r="Q4482">
        <v>-1</v>
      </c>
      <c r="R4482">
        <v>-1</v>
      </c>
      <c r="S4482">
        <v>-2</v>
      </c>
      <c r="T4482">
        <v>160.9</v>
      </c>
      <c r="U4482">
        <v>56.2</v>
      </c>
      <c r="V4482">
        <v>21.707999999999998</v>
      </c>
      <c r="W4482">
        <v>-1</v>
      </c>
      <c r="X4482">
        <v>1</v>
      </c>
      <c r="Y4482">
        <v>3</v>
      </c>
      <c r="Z4482">
        <f>IF(AND(MIN(data!D4482:'data'!K4482, data!M4482:'data'!Y4482)&gt;=0, IF(data!L4482&lt;0, FALSE, data!L4482&lt;=95),COUNTA(data!D4482:'data'!Y4482)=22), 1, 0)</f>
        <v>0</v>
      </c>
      <c r="AA4482">
        <f>IF(data!D4482=3, IF(COUNTIFS(data!A:A, data!A4482, data!G:G, "&lt;&gt;2")=0, 1, 0), 0)</f>
        <v>0</v>
      </c>
      <c r="AB4482">
        <f>IF(AND(data!G4482=2, COUNTIFS(data!A:A, data!A4482, data!G:G, 2) = data!D4482), 1, 0)</f>
        <v>0</v>
      </c>
      <c r="AC4482" t="str">
        <f>IF(AB4482=1, data!D4482, "0")</f>
        <v>0</v>
      </c>
    </row>
    <row r="4483" spans="1:29" x14ac:dyDescent="0.25">
      <c r="A4483" s="1">
        <v>453341</v>
      </c>
      <c r="B4483">
        <v>4</v>
      </c>
      <c r="C4483" s="1" t="s">
        <v>4504</v>
      </c>
      <c r="D4483">
        <v>4</v>
      </c>
      <c r="E4483">
        <v>1</v>
      </c>
      <c r="F4483">
        <v>9</v>
      </c>
      <c r="G4483">
        <v>2</v>
      </c>
      <c r="H4483">
        <v>6</v>
      </c>
      <c r="I4483">
        <v>-1</v>
      </c>
      <c r="J4483">
        <v>1</v>
      </c>
      <c r="K4483">
        <v>-1</v>
      </c>
      <c r="L4483">
        <v>10</v>
      </c>
      <c r="M4483">
        <v>2</v>
      </c>
      <c r="N4483">
        <v>-1</v>
      </c>
      <c r="O4483">
        <v>-1</v>
      </c>
      <c r="P4483">
        <v>-1</v>
      </c>
      <c r="Q4483">
        <v>-1</v>
      </c>
      <c r="R4483">
        <v>-1</v>
      </c>
      <c r="S4483">
        <v>-2</v>
      </c>
      <c r="T4483">
        <v>121.5</v>
      </c>
      <c r="U4483">
        <v>28.4</v>
      </c>
      <c r="V4483">
        <v>19.238</v>
      </c>
      <c r="W4483">
        <v>-1</v>
      </c>
      <c r="X4483">
        <v>-2</v>
      </c>
      <c r="Y4483">
        <v>-2</v>
      </c>
      <c r="Z4483">
        <f>IF(AND(MIN(data!D4483:'data'!K4483, data!M4483:'data'!Y4483)&gt;=0, IF(data!L4483&lt;0, FALSE, data!L4483&lt;=95),COUNTA(data!D4483:'data'!Y4483)=22), 1, 0)</f>
        <v>0</v>
      </c>
      <c r="AA4483">
        <f>IF(data!D4483=3, IF(COUNTIFS(data!A:A, data!A4483, data!G:G, "&lt;&gt;2")=0, 1, 0), 0)</f>
        <v>0</v>
      </c>
      <c r="AB4483">
        <f>IF(AND(data!G4483=2, COUNTIFS(data!A:A, data!A4483, data!G:G, 2) = data!D4483), 1, 0)</f>
        <v>0</v>
      </c>
      <c r="AC4483" t="str">
        <f>IF(AB4483=1, data!D4483, "0")</f>
        <v>0</v>
      </c>
    </row>
    <row r="4484" spans="1:29" x14ac:dyDescent="0.25">
      <c r="A4484" s="1">
        <v>453351</v>
      </c>
      <c r="B4484">
        <v>1</v>
      </c>
      <c r="C4484" s="1" t="s">
        <v>4505</v>
      </c>
      <c r="D4484">
        <v>2</v>
      </c>
      <c r="E4484">
        <v>1</v>
      </c>
      <c r="F4484">
        <v>9</v>
      </c>
      <c r="G4484">
        <v>1</v>
      </c>
      <c r="H4484">
        <v>81</v>
      </c>
      <c r="I4484">
        <v>2</v>
      </c>
      <c r="J4484">
        <v>1</v>
      </c>
      <c r="K4484">
        <v>7</v>
      </c>
      <c r="L4484">
        <v>7</v>
      </c>
      <c r="M4484">
        <v>4</v>
      </c>
      <c r="N4484">
        <v>3</v>
      </c>
      <c r="O4484">
        <v>5</v>
      </c>
      <c r="P4484">
        <v>1</v>
      </c>
      <c r="Q4484">
        <v>5.3090000000000002</v>
      </c>
      <c r="R4484">
        <v>-1</v>
      </c>
      <c r="S4484">
        <v>5</v>
      </c>
      <c r="T4484">
        <v>156.69999999999999</v>
      </c>
      <c r="U4484">
        <v>71.8</v>
      </c>
      <c r="V4484">
        <v>29.241</v>
      </c>
      <c r="W4484">
        <v>0.96899999999999997</v>
      </c>
      <c r="X4484">
        <v>-8</v>
      </c>
      <c r="Y4484">
        <v>3</v>
      </c>
      <c r="Z4484">
        <f>IF(AND(MIN(data!D4484:'data'!K4484, data!M4484:'data'!Y4484)&gt;=0, IF(data!L4484&lt;0, FALSE, data!L4484&lt;=95),COUNTA(data!D4484:'data'!Y4484)=22), 1, 0)</f>
        <v>0</v>
      </c>
      <c r="AA4484">
        <f>IF(data!D4484=3, IF(COUNTIFS(data!A:A, data!A4484, data!G:G, "&lt;&gt;2")=0, 1, 0), 0)</f>
        <v>0</v>
      </c>
      <c r="AB4484">
        <f>IF(AND(data!G4484=2, COUNTIFS(data!A:A, data!A4484, data!G:G, 2) = data!D4484), 1, 0)</f>
        <v>0</v>
      </c>
      <c r="AC4484" t="str">
        <f>IF(AB4484=1, data!D4484, "0")</f>
        <v>0</v>
      </c>
    </row>
    <row r="4485" spans="1:29" x14ac:dyDescent="0.25">
      <c r="A4485" s="1">
        <v>453351</v>
      </c>
      <c r="B4485">
        <v>2</v>
      </c>
      <c r="C4485" s="1" t="s">
        <v>4506</v>
      </c>
      <c r="D4485">
        <v>2</v>
      </c>
      <c r="E4485">
        <v>1</v>
      </c>
      <c r="F4485">
        <v>9</v>
      </c>
      <c r="G4485">
        <v>2</v>
      </c>
      <c r="H4485">
        <v>77</v>
      </c>
      <c r="I4485">
        <v>2</v>
      </c>
      <c r="J4485">
        <v>1</v>
      </c>
      <c r="K4485">
        <v>7</v>
      </c>
      <c r="L4485">
        <v>7</v>
      </c>
      <c r="M4485">
        <v>3</v>
      </c>
      <c r="N4485">
        <v>4</v>
      </c>
      <c r="O4485">
        <v>1</v>
      </c>
      <c r="P4485">
        <v>1</v>
      </c>
      <c r="Q4485">
        <v>2.9000000000000001E-2</v>
      </c>
      <c r="R4485">
        <v>-1</v>
      </c>
      <c r="S4485">
        <v>3</v>
      </c>
      <c r="T4485">
        <v>153.69999999999999</v>
      </c>
      <c r="U4485">
        <v>65.400000000000006</v>
      </c>
      <c r="V4485">
        <v>27.684000000000001</v>
      </c>
      <c r="W4485">
        <v>0.92100000000000004</v>
      </c>
      <c r="X4485">
        <v>1</v>
      </c>
      <c r="Y4485">
        <v>3</v>
      </c>
      <c r="Z4485">
        <f>IF(AND(MIN(data!D4485:'data'!K4485, data!M4485:'data'!Y4485)&gt;=0, IF(data!L4485&lt;0, FALSE, data!L4485&lt;=95),COUNTA(data!D4485:'data'!Y4485)=22), 1, 0)</f>
        <v>0</v>
      </c>
      <c r="AA4485">
        <f>IF(data!D4485=3, IF(COUNTIFS(data!A:A, data!A4485, data!G:G, "&lt;&gt;2")=0, 1, 0), 0)</f>
        <v>0</v>
      </c>
      <c r="AB4485">
        <f>IF(AND(data!G4485=2, COUNTIFS(data!A:A, data!A4485, data!G:G, 2) = data!D4485), 1, 0)</f>
        <v>0</v>
      </c>
      <c r="AC4485" t="str">
        <f>IF(AB4485=1, data!D4485, "0")</f>
        <v>0</v>
      </c>
    </row>
    <row r="4486" spans="1:29" x14ac:dyDescent="0.25">
      <c r="A4486" s="1">
        <v>453371</v>
      </c>
      <c r="B4486">
        <v>1</v>
      </c>
      <c r="C4486" s="1" t="s">
        <v>4507</v>
      </c>
      <c r="D4486">
        <v>4</v>
      </c>
      <c r="E4486">
        <v>1</v>
      </c>
      <c r="F4486">
        <v>9</v>
      </c>
      <c r="G4486">
        <v>2</v>
      </c>
      <c r="H4486">
        <v>42</v>
      </c>
      <c r="I4486">
        <v>4</v>
      </c>
      <c r="J4486">
        <v>1</v>
      </c>
      <c r="K4486">
        <v>4</v>
      </c>
      <c r="L4486">
        <v>10</v>
      </c>
      <c r="M4486">
        <v>2</v>
      </c>
      <c r="N4486">
        <v>4</v>
      </c>
      <c r="O4486">
        <v>3</v>
      </c>
      <c r="P4486">
        <v>1</v>
      </c>
      <c r="Q4486">
        <v>1.0349999999999999</v>
      </c>
      <c r="R4486">
        <v>-1</v>
      </c>
      <c r="S4486">
        <v>0</v>
      </c>
      <c r="T4486">
        <v>169.2</v>
      </c>
      <c r="U4486">
        <v>64.8</v>
      </c>
      <c r="V4486">
        <v>22.635000000000002</v>
      </c>
      <c r="W4486">
        <v>0.77800000000000002</v>
      </c>
      <c r="X4486">
        <v>1</v>
      </c>
      <c r="Y4486">
        <v>3</v>
      </c>
      <c r="Z4486">
        <f>IF(AND(MIN(data!D4486:'data'!K4486, data!M4486:'data'!Y4486)&gt;=0, IF(data!L4486&lt;0, FALSE, data!L4486&lt;=95),COUNTA(data!D4486:'data'!Y4486)=22), 1, 0)</f>
        <v>0</v>
      </c>
      <c r="AA4486">
        <f>IF(data!D4486=3, IF(COUNTIFS(data!A:A, data!A4486, data!G:G, "&lt;&gt;2")=0, 1, 0), 0)</f>
        <v>0</v>
      </c>
      <c r="AB4486">
        <f>IF(AND(data!G4486=2, COUNTIFS(data!A:A, data!A4486, data!G:G, 2) = data!D4486), 1, 0)</f>
        <v>0</v>
      </c>
      <c r="AC4486" t="str">
        <f>IF(AB4486=1, data!D4486, "0")</f>
        <v>0</v>
      </c>
    </row>
    <row r="4487" spans="1:29" x14ac:dyDescent="0.25">
      <c r="A4487" s="1">
        <v>453371</v>
      </c>
      <c r="B4487">
        <v>2</v>
      </c>
      <c r="C4487" s="1" t="s">
        <v>4508</v>
      </c>
      <c r="D4487">
        <v>4</v>
      </c>
      <c r="E4487">
        <v>1</v>
      </c>
      <c r="F4487">
        <v>9</v>
      </c>
      <c r="G4487">
        <v>2</v>
      </c>
      <c r="H4487">
        <v>18</v>
      </c>
      <c r="I4487">
        <v>1</v>
      </c>
      <c r="J4487">
        <v>1</v>
      </c>
      <c r="K4487">
        <v>4</v>
      </c>
      <c r="L4487">
        <v>10</v>
      </c>
      <c r="M4487">
        <v>2</v>
      </c>
      <c r="N4487">
        <v>1</v>
      </c>
      <c r="O4487">
        <v>5</v>
      </c>
      <c r="P4487">
        <v>1</v>
      </c>
      <c r="Q4487">
        <v>0.46</v>
      </c>
      <c r="R4487">
        <v>4</v>
      </c>
      <c r="S4487">
        <v>3</v>
      </c>
      <c r="T4487">
        <v>171.3</v>
      </c>
      <c r="U4487">
        <v>66.3</v>
      </c>
      <c r="V4487">
        <v>22.594000000000001</v>
      </c>
      <c r="W4487">
        <v>0.72099999999999997</v>
      </c>
      <c r="X4487">
        <v>2</v>
      </c>
      <c r="Y4487">
        <v>1</v>
      </c>
      <c r="Z4487">
        <f>IF(AND(MIN(data!D4487:'data'!K4487, data!M4487:'data'!Y4487)&gt;=0, IF(data!L4487&lt;0, FALSE, data!L4487&lt;=95),COUNTA(data!D4487:'data'!Y4487)=22), 1, 0)</f>
        <v>1</v>
      </c>
      <c r="AA4487">
        <f>IF(data!D4487=3, IF(COUNTIFS(data!A:A, data!A4487, data!G:G, "&lt;&gt;2")=0, 1, 0), 0)</f>
        <v>0</v>
      </c>
      <c r="AB4487">
        <f>IF(AND(data!G4487=2, COUNTIFS(data!A:A, data!A4487, data!G:G, 2) = data!D4487), 1, 0)</f>
        <v>0</v>
      </c>
      <c r="AC4487" t="str">
        <f>IF(AB4487=1, data!D4487, "0")</f>
        <v>0</v>
      </c>
    </row>
    <row r="4488" spans="1:29" x14ac:dyDescent="0.25">
      <c r="A4488" s="1">
        <v>453371</v>
      </c>
      <c r="B4488">
        <v>3</v>
      </c>
      <c r="C4488" s="1" t="s">
        <v>4509</v>
      </c>
      <c r="D4488">
        <v>4</v>
      </c>
      <c r="E4488">
        <v>1</v>
      </c>
      <c r="F4488">
        <v>9</v>
      </c>
      <c r="G4488">
        <v>1</v>
      </c>
      <c r="H4488">
        <v>16</v>
      </c>
      <c r="I4488">
        <v>1</v>
      </c>
      <c r="J4488">
        <v>1</v>
      </c>
      <c r="K4488">
        <v>5</v>
      </c>
      <c r="L4488">
        <v>10</v>
      </c>
      <c r="M4488">
        <v>2</v>
      </c>
      <c r="N4488">
        <v>1</v>
      </c>
      <c r="O4488">
        <v>5</v>
      </c>
      <c r="P4488">
        <v>2</v>
      </c>
      <c r="Q4488">
        <v>-9</v>
      </c>
      <c r="R4488">
        <v>2</v>
      </c>
      <c r="S4488">
        <v>2</v>
      </c>
      <c r="T4488">
        <v>176.5</v>
      </c>
      <c r="U4488">
        <v>68.400000000000006</v>
      </c>
      <c r="V4488">
        <v>21.957000000000001</v>
      </c>
      <c r="W4488">
        <v>-1</v>
      </c>
      <c r="X4488">
        <v>1</v>
      </c>
      <c r="Y4488">
        <v>2</v>
      </c>
      <c r="Z4488">
        <f>IF(AND(MIN(data!D4488:'data'!K4488, data!M4488:'data'!Y4488)&gt;=0, IF(data!L4488&lt;0, FALSE, data!L4488&lt;=95),COUNTA(data!D4488:'data'!Y4488)=22), 1, 0)</f>
        <v>0</v>
      </c>
      <c r="AA4488">
        <f>IF(data!D4488=3, IF(COUNTIFS(data!A:A, data!A4488, data!G:G, "&lt;&gt;2")=0, 1, 0), 0)</f>
        <v>0</v>
      </c>
      <c r="AB4488">
        <f>IF(AND(data!G4488=2, COUNTIFS(data!A:A, data!A4488, data!G:G, 2) = data!D4488), 1, 0)</f>
        <v>0</v>
      </c>
      <c r="AC4488" t="str">
        <f>IF(AB4488=1, data!D4488, "0")</f>
        <v>0</v>
      </c>
    </row>
    <row r="4489" spans="1:29" x14ac:dyDescent="0.25">
      <c r="A4489" s="1">
        <v>453371</v>
      </c>
      <c r="B4489">
        <v>4</v>
      </c>
      <c r="C4489" s="1" t="s">
        <v>4510</v>
      </c>
      <c r="D4489">
        <v>4</v>
      </c>
      <c r="E4489">
        <v>1</v>
      </c>
      <c r="F4489">
        <v>9</v>
      </c>
      <c r="G4489">
        <v>1</v>
      </c>
      <c r="H4489">
        <v>0</v>
      </c>
      <c r="I4489">
        <v>-1</v>
      </c>
      <c r="J4489">
        <v>1</v>
      </c>
      <c r="K4489">
        <v>-1</v>
      </c>
      <c r="L4489">
        <v>10</v>
      </c>
      <c r="M4489">
        <v>2</v>
      </c>
      <c r="N4489">
        <v>-1</v>
      </c>
      <c r="O4489">
        <v>-1</v>
      </c>
      <c r="P4489">
        <v>-1</v>
      </c>
      <c r="Q4489">
        <v>-1</v>
      </c>
      <c r="R4489">
        <v>-1</v>
      </c>
      <c r="S4489">
        <v>-2</v>
      </c>
      <c r="T4489">
        <v>-1</v>
      </c>
      <c r="U4489">
        <v>9.4</v>
      </c>
      <c r="V4489">
        <v>-1</v>
      </c>
      <c r="W4489">
        <v>-1</v>
      </c>
      <c r="X4489">
        <v>-2</v>
      </c>
      <c r="Y4489">
        <v>-2</v>
      </c>
      <c r="Z4489">
        <f>IF(AND(MIN(data!D4489:'data'!K4489, data!M4489:'data'!Y4489)&gt;=0, IF(data!L4489&lt;0, FALSE, data!L4489&lt;=95),COUNTA(data!D4489:'data'!Y4489)=22), 1, 0)</f>
        <v>0</v>
      </c>
      <c r="AA4489">
        <f>IF(data!D4489=3, IF(COUNTIFS(data!A:A, data!A4489, data!G:G, "&lt;&gt;2")=0, 1, 0), 0)</f>
        <v>0</v>
      </c>
      <c r="AB4489">
        <f>IF(AND(data!G4489=2, COUNTIFS(data!A:A, data!A4489, data!G:G, 2) = data!D4489), 1, 0)</f>
        <v>0</v>
      </c>
      <c r="AC4489" t="str">
        <f>IF(AB4489=1, data!D4489, "0")</f>
        <v>0</v>
      </c>
    </row>
    <row r="4490" spans="1:29" x14ac:dyDescent="0.25">
      <c r="A4490" s="1">
        <v>454051</v>
      </c>
      <c r="B4490">
        <v>1</v>
      </c>
      <c r="C4490" s="1" t="s">
        <v>4511</v>
      </c>
      <c r="D4490">
        <v>1</v>
      </c>
      <c r="E4490">
        <v>6</v>
      </c>
      <c r="F4490">
        <v>2</v>
      </c>
      <c r="G4490">
        <v>1</v>
      </c>
      <c r="H4490">
        <v>50</v>
      </c>
      <c r="I4490">
        <v>2</v>
      </c>
      <c r="J4490">
        <v>1</v>
      </c>
      <c r="K4490">
        <v>6</v>
      </c>
      <c r="L4490">
        <v>26</v>
      </c>
      <c r="M4490">
        <v>2</v>
      </c>
      <c r="N4490">
        <v>2</v>
      </c>
      <c r="O4490">
        <v>5</v>
      </c>
      <c r="P4490">
        <v>1</v>
      </c>
      <c r="Q4490">
        <v>8.875</v>
      </c>
      <c r="R4490">
        <v>-1</v>
      </c>
      <c r="S4490">
        <v>2</v>
      </c>
      <c r="T4490">
        <v>169.6</v>
      </c>
      <c r="U4490">
        <v>77.2</v>
      </c>
      <c r="V4490">
        <v>26.838999999999999</v>
      </c>
      <c r="W4490">
        <v>-1</v>
      </c>
      <c r="X4490">
        <v>-8</v>
      </c>
      <c r="Y4490">
        <v>3</v>
      </c>
      <c r="Z4490">
        <f>IF(AND(MIN(data!D4490:'data'!K4490, data!M4490:'data'!Y4490)&gt;=0, IF(data!L4490&lt;0, FALSE, data!L4490&lt;=95),COUNTA(data!D4490:'data'!Y4490)=22), 1, 0)</f>
        <v>0</v>
      </c>
      <c r="AA4490">
        <f>IF(data!D4490=3, IF(COUNTIFS(data!A:A, data!A4490, data!G:G, "&lt;&gt;2")=0, 1, 0), 0)</f>
        <v>0</v>
      </c>
      <c r="AB4490">
        <f>IF(AND(data!G4490=2, COUNTIFS(data!A:A, data!A4490, data!G:G, 2) = data!D4490), 1, 0)</f>
        <v>0</v>
      </c>
      <c r="AC4490" t="str">
        <f>IF(AB4490=1, data!D4490, "0")</f>
        <v>0</v>
      </c>
    </row>
    <row r="4491" spans="1:29" x14ac:dyDescent="0.25">
      <c r="A4491" s="1">
        <v>454151</v>
      </c>
      <c r="B4491">
        <v>1</v>
      </c>
      <c r="C4491" s="1" t="s">
        <v>4512</v>
      </c>
      <c r="D4491">
        <v>2</v>
      </c>
      <c r="E4491">
        <v>6</v>
      </c>
      <c r="F4491">
        <v>2</v>
      </c>
      <c r="G4491">
        <v>2</v>
      </c>
      <c r="H4491">
        <v>60</v>
      </c>
      <c r="I4491">
        <v>2</v>
      </c>
      <c r="J4491">
        <v>1</v>
      </c>
      <c r="K4491">
        <v>4</v>
      </c>
      <c r="L4491">
        <v>13</v>
      </c>
      <c r="M4491">
        <v>3</v>
      </c>
      <c r="N4491">
        <v>3</v>
      </c>
      <c r="O4491">
        <v>5</v>
      </c>
      <c r="P4491">
        <v>1</v>
      </c>
      <c r="Q4491">
        <v>14.862</v>
      </c>
      <c r="R4491">
        <v>-1</v>
      </c>
      <c r="S4491">
        <v>0</v>
      </c>
      <c r="T4491">
        <v>164.7</v>
      </c>
      <c r="U4491">
        <v>83.4</v>
      </c>
      <c r="V4491">
        <v>30.745000000000001</v>
      </c>
      <c r="W4491">
        <v>0.81100000000000005</v>
      </c>
      <c r="X4491">
        <v>2</v>
      </c>
      <c r="Y4491">
        <v>1</v>
      </c>
      <c r="Z4491">
        <f>IF(AND(MIN(data!D4491:'data'!K4491, data!M4491:'data'!Y4491)&gt;=0, IF(data!L4491&lt;0, FALSE, data!L4491&lt;=95),COUNTA(data!D4491:'data'!Y4491)=22), 1, 0)</f>
        <v>0</v>
      </c>
      <c r="AA4491">
        <f>IF(data!D4491=3, IF(COUNTIFS(data!A:A, data!A4491, data!G:G, "&lt;&gt;2")=0, 1, 0), 0)</f>
        <v>0</v>
      </c>
      <c r="AB4491">
        <f>IF(AND(data!G4491=2, COUNTIFS(data!A:A, data!A4491, data!G:G, 2) = data!D4491), 1, 0)</f>
        <v>0</v>
      </c>
      <c r="AC4491" t="str">
        <f>IF(AB4491=1, data!D4491, "0")</f>
        <v>0</v>
      </c>
    </row>
    <row r="4492" spans="1:29" x14ac:dyDescent="0.25">
      <c r="A4492" s="1">
        <v>454151</v>
      </c>
      <c r="B4492">
        <v>2</v>
      </c>
      <c r="C4492" s="1" t="s">
        <v>4513</v>
      </c>
      <c r="D4492">
        <v>2</v>
      </c>
      <c r="E4492">
        <v>6</v>
      </c>
      <c r="F4492">
        <v>2</v>
      </c>
      <c r="G4492">
        <v>1</v>
      </c>
      <c r="H4492">
        <v>66</v>
      </c>
      <c r="I4492">
        <v>2</v>
      </c>
      <c r="J4492">
        <v>1</v>
      </c>
      <c r="K4492">
        <v>1</v>
      </c>
      <c r="L4492">
        <v>13</v>
      </c>
      <c r="M4492">
        <v>2</v>
      </c>
      <c r="N4492">
        <v>1</v>
      </c>
      <c r="O4492">
        <v>5</v>
      </c>
      <c r="P4492">
        <v>1</v>
      </c>
      <c r="Q4492">
        <v>18.11328</v>
      </c>
      <c r="R4492">
        <v>-1</v>
      </c>
      <c r="S4492">
        <v>0</v>
      </c>
      <c r="T4492">
        <v>178.2</v>
      </c>
      <c r="U4492">
        <v>106.8</v>
      </c>
      <c r="V4492">
        <v>33.631999999999998</v>
      </c>
      <c r="W4492">
        <v>1.008</v>
      </c>
      <c r="X4492">
        <v>2</v>
      </c>
      <c r="Y4492">
        <v>1</v>
      </c>
      <c r="Z4492">
        <f>IF(AND(MIN(data!D4492:'data'!K4492, data!M4492:'data'!Y4492)&gt;=0, IF(data!L4492&lt;0, FALSE, data!L4492&lt;=95),COUNTA(data!D4492:'data'!Y4492)=22), 1, 0)</f>
        <v>0</v>
      </c>
      <c r="AA4492">
        <f>IF(data!D4492=3, IF(COUNTIFS(data!A:A, data!A4492, data!G:G, "&lt;&gt;2")=0, 1, 0), 0)</f>
        <v>0</v>
      </c>
      <c r="AB4492">
        <f>IF(AND(data!G4492=2, COUNTIFS(data!A:A, data!A4492, data!G:G, 2) = data!D4492), 1, 0)</f>
        <v>0</v>
      </c>
      <c r="AC4492" t="str">
        <f>IF(AB4492=1, data!D4492, "0")</f>
        <v>0</v>
      </c>
    </row>
    <row r="4493" spans="1:29" x14ac:dyDescent="0.25">
      <c r="A4493" s="1">
        <v>454251</v>
      </c>
      <c r="B4493">
        <v>1</v>
      </c>
      <c r="C4493" s="1" t="s">
        <v>4514</v>
      </c>
      <c r="D4493">
        <v>2</v>
      </c>
      <c r="E4493">
        <v>6</v>
      </c>
      <c r="F4493">
        <v>2</v>
      </c>
      <c r="G4493">
        <v>2</v>
      </c>
      <c r="H4493">
        <v>33</v>
      </c>
      <c r="I4493">
        <v>6</v>
      </c>
      <c r="J4493">
        <v>1</v>
      </c>
      <c r="K4493">
        <v>2</v>
      </c>
      <c r="L4493">
        <v>14</v>
      </c>
      <c r="M4493">
        <v>1</v>
      </c>
      <c r="N4493">
        <v>1</v>
      </c>
      <c r="O4493">
        <v>5</v>
      </c>
      <c r="P4493">
        <v>1</v>
      </c>
      <c r="Q4493">
        <v>27.231999999999999</v>
      </c>
      <c r="R4493">
        <v>-1</v>
      </c>
      <c r="S4493">
        <v>4</v>
      </c>
      <c r="T4493">
        <v>167.7</v>
      </c>
      <c r="U4493">
        <v>60.3</v>
      </c>
      <c r="V4493">
        <v>21.440999999999999</v>
      </c>
      <c r="W4493">
        <v>0.83</v>
      </c>
      <c r="X4493">
        <v>1</v>
      </c>
      <c r="Y4493">
        <v>3</v>
      </c>
      <c r="Z4493">
        <f>IF(AND(MIN(data!D4493:'data'!K4493, data!M4493:'data'!Y4493)&gt;=0, IF(data!L4493&lt;0, FALSE, data!L4493&lt;=95),COUNTA(data!D4493:'data'!Y4493)=22), 1, 0)</f>
        <v>0</v>
      </c>
      <c r="AA4493">
        <f>IF(data!D4493=3, IF(COUNTIFS(data!A:A, data!A4493, data!G:G, "&lt;&gt;2")=0, 1, 0), 0)</f>
        <v>0</v>
      </c>
      <c r="AB4493">
        <f>IF(AND(data!G4493=2, COUNTIFS(data!A:A, data!A4493, data!G:G, 2) = data!D4493), 1, 0)</f>
        <v>0</v>
      </c>
      <c r="AC4493" t="str">
        <f>IF(AB4493=1, data!D4493, "0")</f>
        <v>0</v>
      </c>
    </row>
    <row r="4494" spans="1:29" x14ac:dyDescent="0.25">
      <c r="A4494" s="1">
        <v>454251</v>
      </c>
      <c r="B4494">
        <v>2</v>
      </c>
      <c r="C4494" s="1" t="s">
        <v>4515</v>
      </c>
      <c r="D4494">
        <v>2</v>
      </c>
      <c r="E4494">
        <v>6</v>
      </c>
      <c r="F4494">
        <v>2</v>
      </c>
      <c r="G4494">
        <v>1</v>
      </c>
      <c r="H4494">
        <v>26</v>
      </c>
      <c r="I4494">
        <v>6</v>
      </c>
      <c r="J4494">
        <v>1</v>
      </c>
      <c r="K4494">
        <v>4</v>
      </c>
      <c r="L4494">
        <v>14</v>
      </c>
      <c r="M4494">
        <v>1</v>
      </c>
      <c r="N4494">
        <v>4</v>
      </c>
      <c r="O4494">
        <v>1</v>
      </c>
      <c r="P4494">
        <v>1</v>
      </c>
      <c r="Q4494">
        <v>18.812000000000001</v>
      </c>
      <c r="R4494">
        <v>-1</v>
      </c>
      <c r="S4494">
        <v>0</v>
      </c>
      <c r="T4494">
        <v>171.2</v>
      </c>
      <c r="U4494">
        <v>80.599999999999994</v>
      </c>
      <c r="V4494">
        <v>27.5</v>
      </c>
      <c r="W4494">
        <v>0.90100000000000002</v>
      </c>
      <c r="X4494">
        <v>2</v>
      </c>
      <c r="Y4494">
        <v>1</v>
      </c>
      <c r="Z4494">
        <f>IF(AND(MIN(data!D4494:'data'!K4494, data!M4494:'data'!Y4494)&gt;=0, IF(data!L4494&lt;0, FALSE, data!L4494&lt;=95),COUNTA(data!D4494:'data'!Y4494)=22), 1, 0)</f>
        <v>0</v>
      </c>
      <c r="AA4494">
        <f>IF(data!D4494=3, IF(COUNTIFS(data!A:A, data!A4494, data!G:G, "&lt;&gt;2")=0, 1, 0), 0)</f>
        <v>0</v>
      </c>
      <c r="AB4494">
        <f>IF(AND(data!G4494=2, COUNTIFS(data!A:A, data!A4494, data!G:G, 2) = data!D4494), 1, 0)</f>
        <v>0</v>
      </c>
      <c r="AC4494" t="str">
        <f>IF(AB4494=1, data!D4494, "0")</f>
        <v>0</v>
      </c>
    </row>
    <row r="4495" spans="1:29" x14ac:dyDescent="0.25">
      <c r="A4495" s="1">
        <v>454271</v>
      </c>
      <c r="B4495">
        <v>1</v>
      </c>
      <c r="C4495" s="1" t="s">
        <v>4516</v>
      </c>
      <c r="D4495">
        <v>2</v>
      </c>
      <c r="E4495">
        <v>6</v>
      </c>
      <c r="F4495">
        <v>2</v>
      </c>
      <c r="G4495">
        <v>2</v>
      </c>
      <c r="H4495">
        <v>32</v>
      </c>
      <c r="I4495">
        <v>6</v>
      </c>
      <c r="J4495">
        <v>1</v>
      </c>
      <c r="K4495">
        <v>3</v>
      </c>
      <c r="L4495">
        <v>17</v>
      </c>
      <c r="M4495">
        <v>2</v>
      </c>
      <c r="N4495">
        <v>4</v>
      </c>
      <c r="O4495">
        <v>2</v>
      </c>
      <c r="P4495">
        <v>1</v>
      </c>
      <c r="Q4495">
        <v>5.0490000000000004</v>
      </c>
      <c r="R4495">
        <v>-1</v>
      </c>
      <c r="S4495">
        <v>-2</v>
      </c>
      <c r="T4495">
        <v>-1</v>
      </c>
      <c r="U4495">
        <v>-1</v>
      </c>
      <c r="V4495">
        <v>-1</v>
      </c>
      <c r="W4495">
        <v>-1</v>
      </c>
      <c r="X4495">
        <v>-2</v>
      </c>
      <c r="Y4495">
        <v>-2</v>
      </c>
      <c r="Z4495">
        <f>IF(AND(MIN(data!D4495:'data'!K4495, data!M4495:'data'!Y4495)&gt;=0, IF(data!L4495&lt;0, FALSE, data!L4495&lt;=95),COUNTA(data!D4495:'data'!Y4495)=22), 1, 0)</f>
        <v>0</v>
      </c>
      <c r="AA4495">
        <f>IF(data!D4495=3, IF(COUNTIFS(data!A:A, data!A4495, data!G:G, "&lt;&gt;2")=0, 1, 0), 0)</f>
        <v>0</v>
      </c>
      <c r="AB4495">
        <f>IF(AND(data!G4495=2, COUNTIFS(data!A:A, data!A4495, data!G:G, 2) = data!D4495), 1, 0)</f>
        <v>0</v>
      </c>
      <c r="AC4495" t="str">
        <f>IF(AB4495=1, data!D4495, "0")</f>
        <v>0</v>
      </c>
    </row>
    <row r="4496" spans="1:29" x14ac:dyDescent="0.25">
      <c r="A4496" s="1">
        <v>454271</v>
      </c>
      <c r="B4496">
        <v>2</v>
      </c>
      <c r="C4496" s="1" t="s">
        <v>4517</v>
      </c>
      <c r="D4496">
        <v>2</v>
      </c>
      <c r="E4496">
        <v>6</v>
      </c>
      <c r="F4496">
        <v>2</v>
      </c>
      <c r="G4496">
        <v>1</v>
      </c>
      <c r="H4496">
        <v>27</v>
      </c>
      <c r="I4496">
        <v>6</v>
      </c>
      <c r="J4496">
        <v>1</v>
      </c>
      <c r="K4496">
        <v>4</v>
      </c>
      <c r="L4496">
        <v>17</v>
      </c>
      <c r="M4496">
        <v>2</v>
      </c>
      <c r="N4496">
        <v>4</v>
      </c>
      <c r="O4496">
        <v>2</v>
      </c>
      <c r="P4496">
        <v>1</v>
      </c>
      <c r="Q4496">
        <v>13.875</v>
      </c>
      <c r="R4496">
        <v>-1</v>
      </c>
      <c r="S4496">
        <v>-2</v>
      </c>
      <c r="T4496">
        <v>-1</v>
      </c>
      <c r="U4496">
        <v>-1</v>
      </c>
      <c r="V4496">
        <v>-1</v>
      </c>
      <c r="W4496">
        <v>-1</v>
      </c>
      <c r="X4496">
        <v>-2</v>
      </c>
      <c r="Y4496">
        <v>-2</v>
      </c>
      <c r="Z4496">
        <f>IF(AND(MIN(data!D4496:'data'!K4496, data!M4496:'data'!Y4496)&gt;=0, IF(data!L4496&lt;0, FALSE, data!L4496&lt;=95),COUNTA(data!D4496:'data'!Y4496)=22), 1, 0)</f>
        <v>0</v>
      </c>
      <c r="AA4496">
        <f>IF(data!D4496=3, IF(COUNTIFS(data!A:A, data!A4496, data!G:G, "&lt;&gt;2")=0, 1, 0), 0)</f>
        <v>0</v>
      </c>
      <c r="AB4496">
        <f>IF(AND(data!G4496=2, COUNTIFS(data!A:A, data!A4496, data!G:G, 2) = data!D4496), 1, 0)</f>
        <v>0</v>
      </c>
      <c r="AC4496" t="str">
        <f>IF(AB4496=1, data!D4496, "0")</f>
        <v>0</v>
      </c>
    </row>
    <row r="4497" spans="1:29" x14ac:dyDescent="0.25">
      <c r="A4497" s="1">
        <v>454341</v>
      </c>
      <c r="B4497">
        <v>1</v>
      </c>
      <c r="C4497" s="1" t="s">
        <v>4518</v>
      </c>
      <c r="D4497">
        <v>2</v>
      </c>
      <c r="E4497">
        <v>6</v>
      </c>
      <c r="F4497">
        <v>2</v>
      </c>
      <c r="G4497">
        <v>2</v>
      </c>
      <c r="H4497">
        <v>59</v>
      </c>
      <c r="I4497">
        <v>2</v>
      </c>
      <c r="J4497">
        <v>1</v>
      </c>
      <c r="K4497">
        <v>4</v>
      </c>
      <c r="L4497">
        <v>97</v>
      </c>
      <c r="M4497">
        <v>2</v>
      </c>
      <c r="N4497">
        <v>3</v>
      </c>
      <c r="O4497">
        <v>5</v>
      </c>
      <c r="P4497">
        <v>1</v>
      </c>
      <c r="Q4497">
        <v>1.21</v>
      </c>
      <c r="R4497">
        <v>-1</v>
      </c>
      <c r="S4497">
        <v>-2</v>
      </c>
      <c r="T4497">
        <v>-1</v>
      </c>
      <c r="U4497">
        <v>-1</v>
      </c>
      <c r="V4497">
        <v>-1</v>
      </c>
      <c r="W4497">
        <v>-1</v>
      </c>
      <c r="X4497">
        <v>-2</v>
      </c>
      <c r="Y4497">
        <v>-2</v>
      </c>
      <c r="Z4497">
        <f>IF(AND(MIN(data!D4497:'data'!K4497, data!M4497:'data'!Y4497)&gt;=0, IF(data!L4497&lt;0, FALSE, data!L4497&lt;=95),COUNTA(data!D4497:'data'!Y4497)=22), 1, 0)</f>
        <v>0</v>
      </c>
      <c r="AA4497">
        <f>IF(data!D4497=3, IF(COUNTIFS(data!A:A, data!A4497, data!G:G, "&lt;&gt;2")=0, 1, 0), 0)</f>
        <v>0</v>
      </c>
      <c r="AB4497">
        <f>IF(AND(data!G4497=2, COUNTIFS(data!A:A, data!A4497, data!G:G, 2) = data!D4497), 1, 0)</f>
        <v>0</v>
      </c>
      <c r="AC4497" t="str">
        <f>IF(AB4497=1, data!D4497, "0")</f>
        <v>0</v>
      </c>
    </row>
    <row r="4498" spans="1:29" x14ac:dyDescent="0.25">
      <c r="A4498" s="1">
        <v>454341</v>
      </c>
      <c r="B4498">
        <v>2</v>
      </c>
      <c r="C4498" s="1" t="s">
        <v>4519</v>
      </c>
      <c r="D4498">
        <v>2</v>
      </c>
      <c r="E4498">
        <v>6</v>
      </c>
      <c r="F4498">
        <v>2</v>
      </c>
      <c r="G4498">
        <v>1</v>
      </c>
      <c r="H4498">
        <v>64</v>
      </c>
      <c r="I4498">
        <v>2</v>
      </c>
      <c r="J4498">
        <v>1</v>
      </c>
      <c r="K4498">
        <v>7</v>
      </c>
      <c r="L4498">
        <v>97</v>
      </c>
      <c r="M4498">
        <v>2</v>
      </c>
      <c r="N4498">
        <v>3</v>
      </c>
      <c r="O4498">
        <v>5</v>
      </c>
      <c r="P4498">
        <v>1</v>
      </c>
      <c r="Q4498">
        <v>0.92400000000000004</v>
      </c>
      <c r="R4498">
        <v>-1</v>
      </c>
      <c r="S4498">
        <v>-2</v>
      </c>
      <c r="T4498">
        <v>-1</v>
      </c>
      <c r="U4498">
        <v>-1</v>
      </c>
      <c r="V4498">
        <v>-1</v>
      </c>
      <c r="W4498">
        <v>-1</v>
      </c>
      <c r="X4498">
        <v>-2</v>
      </c>
      <c r="Y4498">
        <v>-2</v>
      </c>
      <c r="Z4498">
        <f>IF(AND(MIN(data!D4498:'data'!K4498, data!M4498:'data'!Y4498)&gt;=0, IF(data!L4498&lt;0, FALSE, data!L4498&lt;=95),COUNTA(data!D4498:'data'!Y4498)=22), 1, 0)</f>
        <v>0</v>
      </c>
      <c r="AA4498">
        <f>IF(data!D4498=3, IF(COUNTIFS(data!A:A, data!A4498, data!G:G, "&lt;&gt;2")=0, 1, 0), 0)</f>
        <v>0</v>
      </c>
      <c r="AB4498">
        <f>IF(AND(data!G4498=2, COUNTIFS(data!A:A, data!A4498, data!G:G, 2) = data!D4498), 1, 0)</f>
        <v>0</v>
      </c>
      <c r="AC4498" t="str">
        <f>IF(AB4498=1, data!D4498, "0")</f>
        <v>0</v>
      </c>
    </row>
    <row r="4499" spans="1:29" x14ac:dyDescent="0.25">
      <c r="A4499" s="1">
        <v>454371</v>
      </c>
      <c r="B4499">
        <v>1</v>
      </c>
      <c r="C4499" s="1" t="s">
        <v>4520</v>
      </c>
      <c r="D4499">
        <v>2</v>
      </c>
      <c r="E4499">
        <v>6</v>
      </c>
      <c r="F4499">
        <v>2</v>
      </c>
      <c r="G4499">
        <v>2</v>
      </c>
      <c r="H4499">
        <v>26</v>
      </c>
      <c r="I4499">
        <v>2</v>
      </c>
      <c r="J4499">
        <v>1</v>
      </c>
      <c r="K4499">
        <v>1</v>
      </c>
      <c r="L4499">
        <v>20</v>
      </c>
      <c r="M4499">
        <v>1</v>
      </c>
      <c r="N4499">
        <v>1</v>
      </c>
      <c r="O4499">
        <v>5</v>
      </c>
      <c r="P4499">
        <v>1</v>
      </c>
      <c r="Q4499">
        <v>0.52</v>
      </c>
      <c r="R4499">
        <v>-1</v>
      </c>
      <c r="S4499">
        <v>1</v>
      </c>
      <c r="T4499">
        <v>165.6</v>
      </c>
      <c r="U4499">
        <v>62</v>
      </c>
      <c r="V4499">
        <v>22.608000000000001</v>
      </c>
      <c r="W4499">
        <v>-1</v>
      </c>
      <c r="X4499">
        <v>1</v>
      </c>
      <c r="Y4499">
        <v>3</v>
      </c>
      <c r="Z4499">
        <f>IF(AND(MIN(data!D4499:'data'!K4499, data!M4499:'data'!Y4499)&gt;=0, IF(data!L4499&lt;0, FALSE, data!L4499&lt;=95),COUNTA(data!D4499:'data'!Y4499)=22), 1, 0)</f>
        <v>0</v>
      </c>
      <c r="AA4499">
        <f>IF(data!D4499=3, IF(COUNTIFS(data!A:A, data!A4499, data!G:G, "&lt;&gt;2")=0, 1, 0), 0)</f>
        <v>0</v>
      </c>
      <c r="AB4499">
        <f>IF(AND(data!G4499=2, COUNTIFS(data!A:A, data!A4499, data!G:G, 2) = data!D4499), 1, 0)</f>
        <v>1</v>
      </c>
      <c r="AC4499">
        <f>IF(AB4499=1, data!D4499, "0")</f>
        <v>2</v>
      </c>
    </row>
    <row r="4500" spans="1:29" x14ac:dyDescent="0.25">
      <c r="A4500" s="1">
        <v>454371</v>
      </c>
      <c r="B4500">
        <v>2</v>
      </c>
      <c r="C4500" s="1" t="s">
        <v>4521</v>
      </c>
      <c r="D4500">
        <v>2</v>
      </c>
      <c r="E4500">
        <v>6</v>
      </c>
      <c r="F4500">
        <v>2</v>
      </c>
      <c r="G4500">
        <v>2</v>
      </c>
      <c r="H4500">
        <v>1</v>
      </c>
      <c r="I4500">
        <v>-1</v>
      </c>
      <c r="J4500">
        <v>1</v>
      </c>
      <c r="K4500">
        <v>-1</v>
      </c>
      <c r="L4500">
        <v>20</v>
      </c>
      <c r="M4500">
        <v>1</v>
      </c>
      <c r="N4500">
        <v>-1</v>
      </c>
      <c r="O4500">
        <v>-1</v>
      </c>
      <c r="P4500">
        <v>-1</v>
      </c>
      <c r="Q4500">
        <v>-1</v>
      </c>
      <c r="R4500">
        <v>-1</v>
      </c>
      <c r="S4500">
        <v>-2</v>
      </c>
      <c r="T4500">
        <v>-1</v>
      </c>
      <c r="U4500">
        <v>9.5</v>
      </c>
      <c r="V4500">
        <v>-1</v>
      </c>
      <c r="W4500">
        <v>-1</v>
      </c>
      <c r="X4500">
        <v>-2</v>
      </c>
      <c r="Y4500">
        <v>-2</v>
      </c>
      <c r="Z4500">
        <f>IF(AND(MIN(data!D4500:'data'!K4500, data!M4500:'data'!Y4500)&gt;=0, IF(data!L4500&lt;0, FALSE, data!L4500&lt;=95),COUNTA(data!D4500:'data'!Y4500)=22), 1, 0)</f>
        <v>0</v>
      </c>
      <c r="AA4500">
        <f>IF(data!D4500=3, IF(COUNTIFS(data!A:A, data!A4500, data!G:G, "&lt;&gt;2")=0, 1, 0), 0)</f>
        <v>0</v>
      </c>
      <c r="AB4500">
        <f>IF(AND(data!G4500=2, COUNTIFS(data!A:A, data!A4500, data!G:G, 2) = data!D4500), 1, 0)</f>
        <v>1</v>
      </c>
      <c r="AC4500">
        <f>IF(AB4500=1, data!D4500, "0")</f>
        <v>2</v>
      </c>
    </row>
    <row r="4501" spans="1:29" x14ac:dyDescent="0.25">
      <c r="A4501" s="1">
        <v>455051</v>
      </c>
      <c r="B4501">
        <v>1</v>
      </c>
      <c r="C4501" s="1" t="s">
        <v>4522</v>
      </c>
      <c r="D4501">
        <v>4</v>
      </c>
      <c r="E4501">
        <v>7</v>
      </c>
      <c r="F4501">
        <v>6</v>
      </c>
      <c r="G4501">
        <v>1</v>
      </c>
      <c r="H4501">
        <v>43</v>
      </c>
      <c r="I4501">
        <v>2</v>
      </c>
      <c r="J4501">
        <v>1</v>
      </c>
      <c r="K4501">
        <v>3</v>
      </c>
      <c r="L4501">
        <v>23</v>
      </c>
      <c r="M4501">
        <v>2</v>
      </c>
      <c r="N4501">
        <v>3</v>
      </c>
      <c r="O4501">
        <v>5</v>
      </c>
      <c r="P4501">
        <v>1</v>
      </c>
      <c r="Q4501">
        <v>36.25</v>
      </c>
      <c r="R4501">
        <v>-1</v>
      </c>
      <c r="S4501">
        <v>0</v>
      </c>
      <c r="T4501">
        <v>184.1</v>
      </c>
      <c r="U4501">
        <v>102.1</v>
      </c>
      <c r="V4501">
        <v>30.123999999999999</v>
      </c>
      <c r="W4501">
        <v>0.98599999999999999</v>
      </c>
      <c r="X4501">
        <v>2</v>
      </c>
      <c r="Y4501">
        <v>1</v>
      </c>
      <c r="Z4501">
        <f>IF(AND(MIN(data!D4501:'data'!K4501, data!M4501:'data'!Y4501)&gt;=0, IF(data!L4501&lt;0, FALSE, data!L4501&lt;=95),COUNTA(data!D4501:'data'!Y4501)=22), 1, 0)</f>
        <v>0</v>
      </c>
      <c r="AA4501">
        <f>IF(data!D4501=3, IF(COUNTIFS(data!A:A, data!A4501, data!G:G, "&lt;&gt;2")=0, 1, 0), 0)</f>
        <v>0</v>
      </c>
      <c r="AB4501">
        <f>IF(AND(data!G4501=2, COUNTIFS(data!A:A, data!A4501, data!G:G, 2) = data!D4501), 1, 0)</f>
        <v>0</v>
      </c>
      <c r="AC4501" t="str">
        <f>IF(AB4501=1, data!D4501, "0")</f>
        <v>0</v>
      </c>
    </row>
    <row r="4502" spans="1:29" x14ac:dyDescent="0.25">
      <c r="A4502" s="1">
        <v>455051</v>
      </c>
      <c r="B4502">
        <v>2</v>
      </c>
      <c r="C4502" s="1" t="s">
        <v>4523</v>
      </c>
      <c r="D4502">
        <v>4</v>
      </c>
      <c r="E4502">
        <v>7</v>
      </c>
      <c r="F4502">
        <v>6</v>
      </c>
      <c r="G4502">
        <v>2</v>
      </c>
      <c r="H4502">
        <v>44</v>
      </c>
      <c r="I4502">
        <v>2</v>
      </c>
      <c r="J4502">
        <v>1</v>
      </c>
      <c r="K4502">
        <v>3</v>
      </c>
      <c r="L4502">
        <v>23</v>
      </c>
      <c r="M4502">
        <v>2</v>
      </c>
      <c r="N4502">
        <v>4</v>
      </c>
      <c r="O4502">
        <v>1</v>
      </c>
      <c r="P4502">
        <v>1</v>
      </c>
      <c r="Q4502">
        <v>6</v>
      </c>
      <c r="R4502">
        <v>-1</v>
      </c>
      <c r="S4502">
        <v>0</v>
      </c>
      <c r="T4502">
        <v>159.4</v>
      </c>
      <c r="U4502">
        <v>70.900000000000006</v>
      </c>
      <c r="V4502">
        <v>27.904</v>
      </c>
      <c r="W4502">
        <v>0.76600000000000001</v>
      </c>
      <c r="X4502">
        <v>2</v>
      </c>
      <c r="Y4502">
        <v>1</v>
      </c>
      <c r="Z4502">
        <f>IF(AND(MIN(data!D4502:'data'!K4502, data!M4502:'data'!Y4502)&gt;=0, IF(data!L4502&lt;0, FALSE, data!L4502&lt;=95),COUNTA(data!D4502:'data'!Y4502)=22), 1, 0)</f>
        <v>0</v>
      </c>
      <c r="AA4502">
        <f>IF(data!D4502=3, IF(COUNTIFS(data!A:A, data!A4502, data!G:G, "&lt;&gt;2")=0, 1, 0), 0)</f>
        <v>0</v>
      </c>
      <c r="AB4502">
        <f>IF(AND(data!G4502=2, COUNTIFS(data!A:A, data!A4502, data!G:G, 2) = data!D4502), 1, 0)</f>
        <v>0</v>
      </c>
      <c r="AC4502" t="str">
        <f>IF(AB4502=1, data!D4502, "0")</f>
        <v>0</v>
      </c>
    </row>
    <row r="4503" spans="1:29" x14ac:dyDescent="0.25">
      <c r="A4503" s="1">
        <v>455051</v>
      </c>
      <c r="B4503">
        <v>3</v>
      </c>
      <c r="C4503" s="1" t="s">
        <v>4524</v>
      </c>
      <c r="D4503">
        <v>4</v>
      </c>
      <c r="E4503">
        <v>7</v>
      </c>
      <c r="F4503">
        <v>6</v>
      </c>
      <c r="G4503">
        <v>2</v>
      </c>
      <c r="H4503">
        <v>13</v>
      </c>
      <c r="I4503">
        <v>-1</v>
      </c>
      <c r="J4503">
        <v>1</v>
      </c>
      <c r="K4503">
        <v>-1</v>
      </c>
      <c r="L4503">
        <v>23</v>
      </c>
      <c r="M4503">
        <v>2</v>
      </c>
      <c r="N4503">
        <v>-1</v>
      </c>
      <c r="O4503">
        <v>-1</v>
      </c>
      <c r="P4503">
        <v>-1</v>
      </c>
      <c r="Q4503">
        <v>-1</v>
      </c>
      <c r="R4503">
        <v>-1</v>
      </c>
      <c r="S4503">
        <v>-9</v>
      </c>
      <c r="T4503">
        <v>-1</v>
      </c>
      <c r="U4503">
        <v>-1</v>
      </c>
      <c r="V4503">
        <v>-1</v>
      </c>
      <c r="W4503">
        <v>-1</v>
      </c>
      <c r="X4503">
        <v>2</v>
      </c>
      <c r="Y4503">
        <v>3</v>
      </c>
      <c r="Z4503">
        <f>IF(AND(MIN(data!D4503:'data'!K4503, data!M4503:'data'!Y4503)&gt;=0, IF(data!L4503&lt;0, FALSE, data!L4503&lt;=95),COUNTA(data!D4503:'data'!Y4503)=22), 1, 0)</f>
        <v>0</v>
      </c>
      <c r="AA4503">
        <f>IF(data!D4503=3, IF(COUNTIFS(data!A:A, data!A4503, data!G:G, "&lt;&gt;2")=0, 1, 0), 0)</f>
        <v>0</v>
      </c>
      <c r="AB4503">
        <f>IF(AND(data!G4503=2, COUNTIFS(data!A:A, data!A4503, data!G:G, 2) = data!D4503), 1, 0)</f>
        <v>0</v>
      </c>
      <c r="AC4503" t="str">
        <f>IF(AB4503=1, data!D4503, "0")</f>
        <v>0</v>
      </c>
    </row>
    <row r="4504" spans="1:29" x14ac:dyDescent="0.25">
      <c r="A4504" s="1">
        <v>455051</v>
      </c>
      <c r="B4504">
        <v>4</v>
      </c>
      <c r="C4504" s="1" t="s">
        <v>4525</v>
      </c>
      <c r="D4504">
        <v>4</v>
      </c>
      <c r="E4504">
        <v>7</v>
      </c>
      <c r="F4504">
        <v>6</v>
      </c>
      <c r="G4504">
        <v>1</v>
      </c>
      <c r="H4504">
        <v>10</v>
      </c>
      <c r="I4504">
        <v>-1</v>
      </c>
      <c r="J4504">
        <v>1</v>
      </c>
      <c r="K4504">
        <v>-1</v>
      </c>
      <c r="L4504">
        <v>23</v>
      </c>
      <c r="M4504">
        <v>2</v>
      </c>
      <c r="N4504">
        <v>-1</v>
      </c>
      <c r="O4504">
        <v>-1</v>
      </c>
      <c r="P4504">
        <v>-1</v>
      </c>
      <c r="Q4504">
        <v>-1</v>
      </c>
      <c r="R4504">
        <v>-1</v>
      </c>
      <c r="S4504">
        <v>-2</v>
      </c>
      <c r="T4504">
        <v>152.30000000000001</v>
      </c>
      <c r="U4504">
        <v>52.7</v>
      </c>
      <c r="V4504">
        <v>22.72</v>
      </c>
      <c r="W4504">
        <v>-1</v>
      </c>
      <c r="X4504">
        <v>2</v>
      </c>
      <c r="Y4504">
        <v>1</v>
      </c>
      <c r="Z4504">
        <f>IF(AND(MIN(data!D4504:'data'!K4504, data!M4504:'data'!Y4504)&gt;=0, IF(data!L4504&lt;0, FALSE, data!L4504&lt;=95),COUNTA(data!D4504:'data'!Y4504)=22), 1, 0)</f>
        <v>0</v>
      </c>
      <c r="AA4504">
        <f>IF(data!D4504=3, IF(COUNTIFS(data!A:A, data!A4504, data!G:G, "&lt;&gt;2")=0, 1, 0), 0)</f>
        <v>0</v>
      </c>
      <c r="AB4504">
        <f>IF(AND(data!G4504=2, COUNTIFS(data!A:A, data!A4504, data!G:G, 2) = data!D4504), 1, 0)</f>
        <v>0</v>
      </c>
      <c r="AC4504" t="str">
        <f>IF(AB4504=1, data!D4504, "0")</f>
        <v>0</v>
      </c>
    </row>
    <row r="4505" spans="1:29" x14ac:dyDescent="0.25">
      <c r="A4505" s="1">
        <v>455251</v>
      </c>
      <c r="B4505">
        <v>1</v>
      </c>
      <c r="C4505" s="1" t="s">
        <v>4526</v>
      </c>
      <c r="D4505">
        <v>1</v>
      </c>
      <c r="E4505">
        <v>7</v>
      </c>
      <c r="F4505">
        <v>6</v>
      </c>
      <c r="G4505">
        <v>1</v>
      </c>
      <c r="H4505">
        <v>57</v>
      </c>
      <c r="I4505">
        <v>4</v>
      </c>
      <c r="J4505">
        <v>1</v>
      </c>
      <c r="K4505">
        <v>2</v>
      </c>
      <c r="L4505">
        <v>16</v>
      </c>
      <c r="M4505">
        <v>2</v>
      </c>
      <c r="N4505">
        <v>4</v>
      </c>
      <c r="O4505">
        <v>2</v>
      </c>
      <c r="P4505">
        <v>1</v>
      </c>
      <c r="Q4505">
        <v>16.25</v>
      </c>
      <c r="R4505">
        <v>-1</v>
      </c>
      <c r="S4505">
        <v>3</v>
      </c>
      <c r="T4505">
        <v>157.69999999999999</v>
      </c>
      <c r="U4505">
        <v>65</v>
      </c>
      <c r="V4505">
        <v>26.137</v>
      </c>
      <c r="W4505">
        <v>0.82299999999999995</v>
      </c>
      <c r="X4505">
        <v>2</v>
      </c>
      <c r="Y4505">
        <v>1</v>
      </c>
      <c r="Z4505">
        <f>IF(AND(MIN(data!D4505:'data'!K4505, data!M4505:'data'!Y4505)&gt;=0, IF(data!L4505&lt;0, FALSE, data!L4505&lt;=95),COUNTA(data!D4505:'data'!Y4505)=22), 1, 0)</f>
        <v>0</v>
      </c>
      <c r="AA4505">
        <f>IF(data!D4505=3, IF(COUNTIFS(data!A:A, data!A4505, data!G:G, "&lt;&gt;2")=0, 1, 0), 0)</f>
        <v>0</v>
      </c>
      <c r="AB4505">
        <f>IF(AND(data!G4505=2, COUNTIFS(data!A:A, data!A4505, data!G:G, 2) = data!D4505), 1, 0)</f>
        <v>0</v>
      </c>
      <c r="AC4505" t="str">
        <f>IF(AB4505=1, data!D4505, "0")</f>
        <v>0</v>
      </c>
    </row>
    <row r="4506" spans="1:29" x14ac:dyDescent="0.25">
      <c r="A4506" s="1">
        <v>455271</v>
      </c>
      <c r="B4506">
        <v>1</v>
      </c>
      <c r="C4506" s="1" t="s">
        <v>4527</v>
      </c>
      <c r="D4506">
        <v>4</v>
      </c>
      <c r="E4506">
        <v>7</v>
      </c>
      <c r="F4506">
        <v>6</v>
      </c>
      <c r="G4506">
        <v>2</v>
      </c>
      <c r="H4506">
        <v>42</v>
      </c>
      <c r="I4506">
        <v>2</v>
      </c>
      <c r="J4506">
        <v>1</v>
      </c>
      <c r="K4506">
        <v>1</v>
      </c>
      <c r="L4506">
        <v>22</v>
      </c>
      <c r="M4506">
        <v>2</v>
      </c>
      <c r="N4506">
        <v>1</v>
      </c>
      <c r="O4506">
        <v>5</v>
      </c>
      <c r="P4506">
        <v>1</v>
      </c>
      <c r="Q4506">
        <v>0.86599999999999999</v>
      </c>
      <c r="R4506">
        <v>-1</v>
      </c>
      <c r="S4506">
        <v>0</v>
      </c>
      <c r="T4506">
        <v>-1</v>
      </c>
      <c r="U4506">
        <v>-1</v>
      </c>
      <c r="V4506">
        <v>-1</v>
      </c>
      <c r="W4506">
        <v>0.81499999999999995</v>
      </c>
      <c r="X4506">
        <v>2</v>
      </c>
      <c r="Y4506">
        <v>1</v>
      </c>
      <c r="Z4506">
        <f>IF(AND(MIN(data!D4506:'data'!K4506, data!M4506:'data'!Y4506)&gt;=0, IF(data!L4506&lt;0, FALSE, data!L4506&lt;=95),COUNTA(data!D4506:'data'!Y4506)=22), 1, 0)</f>
        <v>0</v>
      </c>
      <c r="AA4506">
        <f>IF(data!D4506=3, IF(COUNTIFS(data!A:A, data!A4506, data!G:G, "&lt;&gt;2")=0, 1, 0), 0)</f>
        <v>0</v>
      </c>
      <c r="AB4506">
        <f>IF(AND(data!G4506=2, COUNTIFS(data!A:A, data!A4506, data!G:G, 2) = data!D4506), 1, 0)</f>
        <v>0</v>
      </c>
      <c r="AC4506" t="str">
        <f>IF(AB4506=1, data!D4506, "0")</f>
        <v>0</v>
      </c>
    </row>
    <row r="4507" spans="1:29" x14ac:dyDescent="0.25">
      <c r="A4507" s="1">
        <v>455271</v>
      </c>
      <c r="B4507">
        <v>2</v>
      </c>
      <c r="C4507" s="1" t="s">
        <v>4528</v>
      </c>
      <c r="D4507">
        <v>4</v>
      </c>
      <c r="E4507">
        <v>7</v>
      </c>
      <c r="F4507">
        <v>6</v>
      </c>
      <c r="G4507">
        <v>1</v>
      </c>
      <c r="H4507">
        <v>37</v>
      </c>
      <c r="I4507">
        <v>2</v>
      </c>
      <c r="J4507">
        <v>1</v>
      </c>
      <c r="K4507">
        <v>1</v>
      </c>
      <c r="L4507">
        <v>22</v>
      </c>
      <c r="M4507">
        <v>1</v>
      </c>
      <c r="N4507">
        <v>1</v>
      </c>
      <c r="O4507">
        <v>5</v>
      </c>
      <c r="P4507">
        <v>1</v>
      </c>
      <c r="Q4507">
        <v>2.4900000000000002</v>
      </c>
      <c r="R4507">
        <v>-1</v>
      </c>
      <c r="S4507">
        <v>0</v>
      </c>
      <c r="T4507">
        <v>183.6</v>
      </c>
      <c r="U4507">
        <v>74.3</v>
      </c>
      <c r="V4507">
        <v>22.042000000000002</v>
      </c>
      <c r="W4507">
        <v>0.80400000000000005</v>
      </c>
      <c r="X4507">
        <v>1</v>
      </c>
      <c r="Y4507">
        <v>3</v>
      </c>
      <c r="Z4507">
        <f>IF(AND(MIN(data!D4507:'data'!K4507, data!M4507:'data'!Y4507)&gt;=0, IF(data!L4507&lt;0, FALSE, data!L4507&lt;=95),COUNTA(data!D4507:'data'!Y4507)=22), 1, 0)</f>
        <v>0</v>
      </c>
      <c r="AA4507">
        <f>IF(data!D4507=3, IF(COUNTIFS(data!A:A, data!A4507, data!G:G, "&lt;&gt;2")=0, 1, 0), 0)</f>
        <v>0</v>
      </c>
      <c r="AB4507">
        <f>IF(AND(data!G4507=2, COUNTIFS(data!A:A, data!A4507, data!G:G, 2) = data!D4507), 1, 0)</f>
        <v>0</v>
      </c>
      <c r="AC4507" t="str">
        <f>IF(AB4507=1, data!D4507, "0")</f>
        <v>0</v>
      </c>
    </row>
    <row r="4508" spans="1:29" x14ac:dyDescent="0.25">
      <c r="A4508" s="1">
        <v>455271</v>
      </c>
      <c r="B4508">
        <v>3</v>
      </c>
      <c r="C4508" s="1" t="s">
        <v>4529</v>
      </c>
      <c r="D4508">
        <v>4</v>
      </c>
      <c r="E4508">
        <v>7</v>
      </c>
      <c r="F4508">
        <v>6</v>
      </c>
      <c r="G4508">
        <v>2</v>
      </c>
      <c r="H4508">
        <v>8</v>
      </c>
      <c r="I4508">
        <v>-1</v>
      </c>
      <c r="J4508">
        <v>1</v>
      </c>
      <c r="K4508">
        <v>-1</v>
      </c>
      <c r="L4508">
        <v>22</v>
      </c>
      <c r="M4508">
        <v>1</v>
      </c>
      <c r="N4508">
        <v>-1</v>
      </c>
      <c r="O4508">
        <v>-1</v>
      </c>
      <c r="P4508">
        <v>-1</v>
      </c>
      <c r="Q4508">
        <v>-1</v>
      </c>
      <c r="R4508">
        <v>-1</v>
      </c>
      <c r="S4508">
        <v>-2</v>
      </c>
      <c r="T4508">
        <v>130.80000000000001</v>
      </c>
      <c r="U4508">
        <v>34.6</v>
      </c>
      <c r="V4508">
        <v>20.224</v>
      </c>
      <c r="W4508">
        <v>-1</v>
      </c>
      <c r="X4508">
        <v>1</v>
      </c>
      <c r="Y4508">
        <v>3</v>
      </c>
      <c r="Z4508">
        <f>IF(AND(MIN(data!D4508:'data'!K4508, data!M4508:'data'!Y4508)&gt;=0, IF(data!L4508&lt;0, FALSE, data!L4508&lt;=95),COUNTA(data!D4508:'data'!Y4508)=22), 1, 0)</f>
        <v>0</v>
      </c>
      <c r="AA4508">
        <f>IF(data!D4508=3, IF(COUNTIFS(data!A:A, data!A4508, data!G:G, "&lt;&gt;2")=0, 1, 0), 0)</f>
        <v>0</v>
      </c>
      <c r="AB4508">
        <f>IF(AND(data!G4508=2, COUNTIFS(data!A:A, data!A4508, data!G:G, 2) = data!D4508), 1, 0)</f>
        <v>0</v>
      </c>
      <c r="AC4508" t="str">
        <f>IF(AB4508=1, data!D4508, "0")</f>
        <v>0</v>
      </c>
    </row>
    <row r="4509" spans="1:29" x14ac:dyDescent="0.25">
      <c r="A4509" s="1">
        <v>455271</v>
      </c>
      <c r="B4509">
        <v>4</v>
      </c>
      <c r="C4509" s="1" t="s">
        <v>4530</v>
      </c>
      <c r="D4509">
        <v>4</v>
      </c>
      <c r="E4509">
        <v>7</v>
      </c>
      <c r="F4509">
        <v>6</v>
      </c>
      <c r="G4509">
        <v>1</v>
      </c>
      <c r="H4509">
        <v>6</v>
      </c>
      <c r="I4509">
        <v>-1</v>
      </c>
      <c r="J4509">
        <v>1</v>
      </c>
      <c r="K4509">
        <v>-1</v>
      </c>
      <c r="L4509">
        <v>22</v>
      </c>
      <c r="M4509">
        <v>1</v>
      </c>
      <c r="N4509">
        <v>-1</v>
      </c>
      <c r="O4509">
        <v>-1</v>
      </c>
      <c r="P4509">
        <v>-1</v>
      </c>
      <c r="Q4509">
        <v>-1</v>
      </c>
      <c r="R4509">
        <v>-1</v>
      </c>
      <c r="S4509">
        <v>-2</v>
      </c>
      <c r="T4509">
        <v>113.8</v>
      </c>
      <c r="U4509">
        <v>19.600000000000001</v>
      </c>
      <c r="V4509">
        <v>15.135</v>
      </c>
      <c r="W4509">
        <v>-1</v>
      </c>
      <c r="X4509">
        <v>-2</v>
      </c>
      <c r="Y4509">
        <v>-2</v>
      </c>
      <c r="Z4509">
        <f>IF(AND(MIN(data!D4509:'data'!K4509, data!M4509:'data'!Y4509)&gt;=0, IF(data!L4509&lt;0, FALSE, data!L4509&lt;=95),COUNTA(data!D4509:'data'!Y4509)=22), 1, 0)</f>
        <v>0</v>
      </c>
      <c r="AA4509">
        <f>IF(data!D4509=3, IF(COUNTIFS(data!A:A, data!A4509, data!G:G, "&lt;&gt;2")=0, 1, 0), 0)</f>
        <v>0</v>
      </c>
      <c r="AB4509">
        <f>IF(AND(data!G4509=2, COUNTIFS(data!A:A, data!A4509, data!G:G, 2) = data!D4509), 1, 0)</f>
        <v>0</v>
      </c>
      <c r="AC4509" t="str">
        <f>IF(AB4509=1, data!D4509, "0")</f>
        <v>0</v>
      </c>
    </row>
    <row r="4510" spans="1:29" x14ac:dyDescent="0.25">
      <c r="A4510" s="1">
        <v>455341</v>
      </c>
      <c r="B4510">
        <v>1</v>
      </c>
      <c r="C4510" s="1" t="s">
        <v>4531</v>
      </c>
      <c r="D4510">
        <v>1</v>
      </c>
      <c r="E4510">
        <v>7</v>
      </c>
      <c r="F4510">
        <v>6</v>
      </c>
      <c r="G4510">
        <v>2</v>
      </c>
      <c r="H4510">
        <v>70</v>
      </c>
      <c r="I4510">
        <v>5</v>
      </c>
      <c r="J4510">
        <v>6</v>
      </c>
      <c r="K4510">
        <v>1</v>
      </c>
      <c r="L4510">
        <v>6</v>
      </c>
      <c r="M4510">
        <v>2</v>
      </c>
      <c r="N4510">
        <v>1</v>
      </c>
      <c r="O4510">
        <v>5</v>
      </c>
      <c r="P4510">
        <v>1</v>
      </c>
      <c r="Q4510">
        <v>5.5</v>
      </c>
      <c r="R4510">
        <v>-1</v>
      </c>
      <c r="S4510">
        <v>1</v>
      </c>
      <c r="T4510">
        <v>159.19999999999999</v>
      </c>
      <c r="U4510">
        <v>64.900000000000006</v>
      </c>
      <c r="V4510">
        <v>25.606999999999999</v>
      </c>
      <c r="W4510">
        <v>0.90300000000000002</v>
      </c>
      <c r="X4510">
        <v>1</v>
      </c>
      <c r="Y4510">
        <v>3</v>
      </c>
      <c r="Z4510">
        <f>IF(AND(MIN(data!D4510:'data'!K4510, data!M4510:'data'!Y4510)&gt;=0, IF(data!L4510&lt;0, FALSE, data!L4510&lt;=95),COUNTA(data!D4510:'data'!Y4510)=22), 1, 0)</f>
        <v>0</v>
      </c>
      <c r="AA4510">
        <f>IF(data!D4510=3, IF(COUNTIFS(data!A:A, data!A4510, data!G:G, "&lt;&gt;2")=0, 1, 0), 0)</f>
        <v>0</v>
      </c>
      <c r="AB4510">
        <f>IF(AND(data!G4510=2, COUNTIFS(data!A:A, data!A4510, data!G:G, 2) = data!D4510), 1, 0)</f>
        <v>1</v>
      </c>
      <c r="AC4510">
        <f>IF(AB4510=1, data!D4510, "0")</f>
        <v>1</v>
      </c>
    </row>
    <row r="4511" spans="1:29" x14ac:dyDescent="0.25">
      <c r="A4511" s="1">
        <v>455351</v>
      </c>
      <c r="B4511">
        <v>1</v>
      </c>
      <c r="C4511" s="1" t="s">
        <v>4532</v>
      </c>
      <c r="D4511">
        <v>1</v>
      </c>
      <c r="E4511">
        <v>7</v>
      </c>
      <c r="F4511">
        <v>6</v>
      </c>
      <c r="G4511">
        <v>2</v>
      </c>
      <c r="H4511">
        <v>43</v>
      </c>
      <c r="I4511">
        <v>1</v>
      </c>
      <c r="J4511">
        <v>1</v>
      </c>
      <c r="K4511">
        <v>1</v>
      </c>
      <c r="L4511">
        <v>97</v>
      </c>
      <c r="M4511">
        <v>2</v>
      </c>
      <c r="N4511">
        <v>3</v>
      </c>
      <c r="O4511">
        <v>5</v>
      </c>
      <c r="P4511">
        <v>1</v>
      </c>
      <c r="Q4511">
        <v>14.875</v>
      </c>
      <c r="R4511">
        <v>-1</v>
      </c>
      <c r="S4511">
        <v>1</v>
      </c>
      <c r="T4511">
        <v>189.8</v>
      </c>
      <c r="U4511">
        <v>87.1</v>
      </c>
      <c r="V4511">
        <v>24.178000000000001</v>
      </c>
      <c r="W4511">
        <v>0.91600000000000004</v>
      </c>
      <c r="X4511">
        <v>1</v>
      </c>
      <c r="Y4511">
        <v>3</v>
      </c>
      <c r="Z4511">
        <f>IF(AND(MIN(data!D4511:'data'!K4511, data!M4511:'data'!Y4511)&gt;=0, IF(data!L4511&lt;0, FALSE, data!L4511&lt;=95),COUNTA(data!D4511:'data'!Y4511)=22), 1, 0)</f>
        <v>0</v>
      </c>
      <c r="AA4511">
        <f>IF(data!D4511=3, IF(COUNTIFS(data!A:A, data!A4511, data!G:G, "&lt;&gt;2")=0, 1, 0), 0)</f>
        <v>0</v>
      </c>
      <c r="AB4511">
        <f>IF(AND(data!G4511=2, COUNTIFS(data!A:A, data!A4511, data!G:G, 2) = data!D4511), 1, 0)</f>
        <v>1</v>
      </c>
      <c r="AC4511">
        <f>IF(AB4511=1, data!D4511, "0")</f>
        <v>1</v>
      </c>
    </row>
    <row r="4512" spans="1:29" x14ac:dyDescent="0.25">
      <c r="A4512" s="1">
        <v>456151</v>
      </c>
      <c r="B4512">
        <v>1</v>
      </c>
      <c r="C4512" s="1" t="s">
        <v>4533</v>
      </c>
      <c r="D4512">
        <v>2</v>
      </c>
      <c r="E4512">
        <v>7</v>
      </c>
      <c r="F4512">
        <v>4</v>
      </c>
      <c r="G4512">
        <v>2</v>
      </c>
      <c r="H4512">
        <v>27</v>
      </c>
      <c r="I4512">
        <v>2</v>
      </c>
      <c r="J4512">
        <v>1</v>
      </c>
      <c r="K4512">
        <v>3</v>
      </c>
      <c r="L4512">
        <v>12</v>
      </c>
      <c r="M4512">
        <v>2</v>
      </c>
      <c r="N4512">
        <v>1</v>
      </c>
      <c r="O4512">
        <v>5</v>
      </c>
      <c r="P4512">
        <v>1</v>
      </c>
      <c r="Q4512">
        <v>3.202</v>
      </c>
      <c r="R4512">
        <v>-1</v>
      </c>
      <c r="S4512">
        <v>0</v>
      </c>
      <c r="T4512">
        <v>161.30000000000001</v>
      </c>
      <c r="U4512">
        <v>62.9</v>
      </c>
      <c r="V4512">
        <v>24.175999999999998</v>
      </c>
      <c r="W4512">
        <v>0.81299999999999994</v>
      </c>
      <c r="X4512">
        <v>2</v>
      </c>
      <c r="Y4512">
        <v>1</v>
      </c>
      <c r="Z4512">
        <f>IF(AND(MIN(data!D4512:'data'!K4512, data!M4512:'data'!Y4512)&gt;=0, IF(data!L4512&lt;0, FALSE, data!L4512&lt;=95),COUNTA(data!D4512:'data'!Y4512)=22), 1, 0)</f>
        <v>0</v>
      </c>
      <c r="AA4512">
        <f>IF(data!D4512=3, IF(COUNTIFS(data!A:A, data!A4512, data!G:G, "&lt;&gt;2")=0, 1, 0), 0)</f>
        <v>0</v>
      </c>
      <c r="AB4512">
        <f>IF(AND(data!G4512=2, COUNTIFS(data!A:A, data!A4512, data!G:G, 2) = data!D4512), 1, 0)</f>
        <v>0</v>
      </c>
      <c r="AC4512" t="str">
        <f>IF(AB4512=1, data!D4512, "0")</f>
        <v>0</v>
      </c>
    </row>
    <row r="4513" spans="1:29" x14ac:dyDescent="0.25">
      <c r="A4513" s="1">
        <v>456151</v>
      </c>
      <c r="B4513">
        <v>2</v>
      </c>
      <c r="C4513" s="1" t="s">
        <v>4534</v>
      </c>
      <c r="D4513">
        <v>2</v>
      </c>
      <c r="E4513">
        <v>7</v>
      </c>
      <c r="F4513">
        <v>4</v>
      </c>
      <c r="G4513">
        <v>1</v>
      </c>
      <c r="H4513">
        <v>0</v>
      </c>
      <c r="I4513">
        <v>-1</v>
      </c>
      <c r="J4513">
        <v>2</v>
      </c>
      <c r="K4513">
        <v>-1</v>
      </c>
      <c r="L4513">
        <v>12</v>
      </c>
      <c r="M4513">
        <v>1</v>
      </c>
      <c r="N4513">
        <v>-1</v>
      </c>
      <c r="O4513">
        <v>-1</v>
      </c>
      <c r="P4513">
        <v>-1</v>
      </c>
      <c r="Q4513">
        <v>-1</v>
      </c>
      <c r="R4513">
        <v>-1</v>
      </c>
      <c r="S4513">
        <v>-2</v>
      </c>
      <c r="T4513">
        <v>-1</v>
      </c>
      <c r="U4513">
        <v>8.6999999999999993</v>
      </c>
      <c r="V4513">
        <v>-1</v>
      </c>
      <c r="W4513">
        <v>-1</v>
      </c>
      <c r="X4513">
        <v>-2</v>
      </c>
      <c r="Y4513">
        <v>-2</v>
      </c>
      <c r="Z4513">
        <f>IF(AND(MIN(data!D4513:'data'!K4513, data!M4513:'data'!Y4513)&gt;=0, IF(data!L4513&lt;0, FALSE, data!L4513&lt;=95),COUNTA(data!D4513:'data'!Y4513)=22), 1, 0)</f>
        <v>0</v>
      </c>
      <c r="AA4513">
        <f>IF(data!D4513=3, IF(COUNTIFS(data!A:A, data!A4513, data!G:G, "&lt;&gt;2")=0, 1, 0), 0)</f>
        <v>0</v>
      </c>
      <c r="AB4513">
        <f>IF(AND(data!G4513=2, COUNTIFS(data!A:A, data!A4513, data!G:G, 2) = data!D4513), 1, 0)</f>
        <v>0</v>
      </c>
      <c r="AC4513" t="str">
        <f>IF(AB4513=1, data!D4513, "0")</f>
        <v>0</v>
      </c>
    </row>
    <row r="4514" spans="1:29" x14ac:dyDescent="0.25">
      <c r="A4514" s="1">
        <v>456271</v>
      </c>
      <c r="B4514">
        <v>1</v>
      </c>
      <c r="C4514" s="1" t="s">
        <v>4535</v>
      </c>
      <c r="D4514">
        <v>1</v>
      </c>
      <c r="E4514">
        <v>7</v>
      </c>
      <c r="F4514">
        <v>4</v>
      </c>
      <c r="G4514">
        <v>1</v>
      </c>
      <c r="H4514">
        <v>35</v>
      </c>
      <c r="I4514">
        <v>6</v>
      </c>
      <c r="J4514">
        <v>1</v>
      </c>
      <c r="K4514">
        <v>3</v>
      </c>
      <c r="L4514">
        <v>18</v>
      </c>
      <c r="M4514">
        <v>2</v>
      </c>
      <c r="N4514">
        <v>4</v>
      </c>
      <c r="O4514">
        <v>1</v>
      </c>
      <c r="P4514">
        <v>1</v>
      </c>
      <c r="Q4514">
        <v>7.8650000000000002</v>
      </c>
      <c r="R4514">
        <v>-1</v>
      </c>
      <c r="S4514">
        <v>1</v>
      </c>
      <c r="T4514">
        <v>156.30000000000001</v>
      </c>
      <c r="U4514">
        <v>47.9</v>
      </c>
      <c r="V4514">
        <v>19.606999999999999</v>
      </c>
      <c r="W4514">
        <v>0.755</v>
      </c>
      <c r="X4514">
        <v>1</v>
      </c>
      <c r="Y4514">
        <v>3</v>
      </c>
      <c r="Z4514">
        <f>IF(AND(MIN(data!D4514:'data'!K4514, data!M4514:'data'!Y4514)&gt;=0, IF(data!L4514&lt;0, FALSE, data!L4514&lt;=95),COUNTA(data!D4514:'data'!Y4514)=22), 1, 0)</f>
        <v>0</v>
      </c>
      <c r="AA4514">
        <f>IF(data!D4514=3, IF(COUNTIFS(data!A:A, data!A4514, data!G:G, "&lt;&gt;2")=0, 1, 0), 0)</f>
        <v>0</v>
      </c>
      <c r="AB4514">
        <f>IF(AND(data!G4514=2, COUNTIFS(data!A:A, data!A4514, data!G:G, 2) = data!D4514), 1, 0)</f>
        <v>0</v>
      </c>
      <c r="AC4514" t="str">
        <f>IF(AB4514=1, data!D4514, "0")</f>
        <v>0</v>
      </c>
    </row>
    <row r="4515" spans="1:29" x14ac:dyDescent="0.25">
      <c r="A4515" s="1">
        <v>456351</v>
      </c>
      <c r="B4515">
        <v>1</v>
      </c>
      <c r="C4515" s="1" t="s">
        <v>4536</v>
      </c>
      <c r="D4515">
        <v>2</v>
      </c>
      <c r="E4515">
        <v>7</v>
      </c>
      <c r="F4515">
        <v>4</v>
      </c>
      <c r="G4515">
        <v>2</v>
      </c>
      <c r="H4515">
        <v>52</v>
      </c>
      <c r="I4515">
        <v>6</v>
      </c>
      <c r="J4515">
        <v>1</v>
      </c>
      <c r="K4515">
        <v>4</v>
      </c>
      <c r="L4515">
        <v>14</v>
      </c>
      <c r="M4515">
        <v>1</v>
      </c>
      <c r="N4515">
        <v>4</v>
      </c>
      <c r="O4515">
        <v>1</v>
      </c>
      <c r="P4515">
        <v>1</v>
      </c>
      <c r="Q4515">
        <v>14.288</v>
      </c>
      <c r="R4515">
        <v>-1</v>
      </c>
      <c r="S4515">
        <v>6</v>
      </c>
      <c r="T4515">
        <v>155.9</v>
      </c>
      <c r="U4515">
        <v>66</v>
      </c>
      <c r="V4515">
        <v>27.155000000000001</v>
      </c>
      <c r="W4515">
        <v>0.81499999999999995</v>
      </c>
      <c r="X4515">
        <v>2</v>
      </c>
      <c r="Y4515">
        <v>1</v>
      </c>
      <c r="Z4515">
        <f>IF(AND(MIN(data!D4515:'data'!K4515, data!M4515:'data'!Y4515)&gt;=0, IF(data!L4515&lt;0, FALSE, data!L4515&lt;=95),COUNTA(data!D4515:'data'!Y4515)=22), 1, 0)</f>
        <v>0</v>
      </c>
      <c r="AA4515">
        <f>IF(data!D4515=3, IF(COUNTIFS(data!A:A, data!A4515, data!G:G, "&lt;&gt;2")=0, 1, 0), 0)</f>
        <v>0</v>
      </c>
      <c r="AB4515">
        <f>IF(AND(data!G4515=2, COUNTIFS(data!A:A, data!A4515, data!G:G, 2) = data!D4515), 1, 0)</f>
        <v>0</v>
      </c>
      <c r="AC4515" t="str">
        <f>IF(AB4515=1, data!D4515, "0")</f>
        <v>0</v>
      </c>
    </row>
    <row r="4516" spans="1:29" x14ac:dyDescent="0.25">
      <c r="A4516" s="1">
        <v>456351</v>
      </c>
      <c r="B4516">
        <v>2</v>
      </c>
      <c r="C4516" s="1" t="s">
        <v>4537</v>
      </c>
      <c r="D4516">
        <v>2</v>
      </c>
      <c r="E4516">
        <v>7</v>
      </c>
      <c r="F4516">
        <v>4</v>
      </c>
      <c r="G4516">
        <v>1</v>
      </c>
      <c r="H4516">
        <v>31</v>
      </c>
      <c r="I4516">
        <v>6</v>
      </c>
      <c r="J4516">
        <v>1</v>
      </c>
      <c r="K4516">
        <v>7</v>
      </c>
      <c r="L4516">
        <v>14</v>
      </c>
      <c r="M4516">
        <v>2</v>
      </c>
      <c r="N4516">
        <v>4</v>
      </c>
      <c r="O4516">
        <v>2</v>
      </c>
      <c r="P4516">
        <v>1</v>
      </c>
      <c r="Q4516">
        <v>61.23</v>
      </c>
      <c r="R4516">
        <v>-1</v>
      </c>
      <c r="S4516">
        <v>0</v>
      </c>
      <c r="T4516">
        <v>174.9</v>
      </c>
      <c r="U4516">
        <v>61.1</v>
      </c>
      <c r="V4516">
        <v>19.974</v>
      </c>
      <c r="W4516">
        <v>0.84199999999999997</v>
      </c>
      <c r="X4516">
        <v>-8</v>
      </c>
      <c r="Y4516">
        <v>3</v>
      </c>
      <c r="Z4516">
        <f>IF(AND(MIN(data!D4516:'data'!K4516, data!M4516:'data'!Y4516)&gt;=0, IF(data!L4516&lt;0, FALSE, data!L4516&lt;=95),COUNTA(data!D4516:'data'!Y4516)=22), 1, 0)</f>
        <v>0</v>
      </c>
      <c r="AA4516">
        <f>IF(data!D4516=3, IF(COUNTIFS(data!A:A, data!A4516, data!G:G, "&lt;&gt;2")=0, 1, 0), 0)</f>
        <v>0</v>
      </c>
      <c r="AB4516">
        <f>IF(AND(data!G4516=2, COUNTIFS(data!A:A, data!A4516, data!G:G, 2) = data!D4516), 1, 0)</f>
        <v>0</v>
      </c>
      <c r="AC4516" t="str">
        <f>IF(AB4516=1, data!D4516, "0")</f>
        <v>0</v>
      </c>
    </row>
    <row r="4517" spans="1:29" x14ac:dyDescent="0.25">
      <c r="A4517" s="1">
        <v>457051</v>
      </c>
      <c r="B4517">
        <v>1</v>
      </c>
      <c r="C4517" s="1" t="s">
        <v>4538</v>
      </c>
      <c r="D4517">
        <v>3</v>
      </c>
      <c r="E4517">
        <v>7</v>
      </c>
      <c r="F4517">
        <v>6</v>
      </c>
      <c r="G4517">
        <v>2</v>
      </c>
      <c r="H4517">
        <v>25</v>
      </c>
      <c r="I4517">
        <v>5</v>
      </c>
      <c r="J4517">
        <v>5</v>
      </c>
      <c r="K4517">
        <v>5</v>
      </c>
      <c r="L4517">
        <v>6</v>
      </c>
      <c r="M4517">
        <v>2</v>
      </c>
      <c r="N4517">
        <v>1</v>
      </c>
      <c r="O4517">
        <v>5</v>
      </c>
      <c r="P4517">
        <v>2</v>
      </c>
      <c r="Q4517">
        <v>0</v>
      </c>
      <c r="R4517">
        <v>-1</v>
      </c>
      <c r="S4517">
        <v>-9</v>
      </c>
      <c r="T4517">
        <v>150</v>
      </c>
      <c r="U4517">
        <v>51.7</v>
      </c>
      <c r="V4517">
        <v>22.978000000000002</v>
      </c>
      <c r="W4517">
        <v>0.78100000000000003</v>
      </c>
      <c r="X4517">
        <v>1</v>
      </c>
      <c r="Y4517">
        <v>1</v>
      </c>
      <c r="Z4517">
        <f>IF(AND(MIN(data!D4517:'data'!K4517, data!M4517:'data'!Y4517)&gt;=0, IF(data!L4517&lt;0, FALSE, data!L4517&lt;=95),COUNTA(data!D4517:'data'!Y4517)=22), 1, 0)</f>
        <v>0</v>
      </c>
      <c r="AA4517">
        <f>IF(data!D4517=3, IF(COUNTIFS(data!A:A, data!A4517, data!G:G, "&lt;&gt;2")=0, 1, 0), 0)</f>
        <v>0</v>
      </c>
      <c r="AB4517">
        <f>IF(AND(data!G4517=2, COUNTIFS(data!A:A, data!A4517, data!G:G, 2) = data!D4517), 1, 0)</f>
        <v>0</v>
      </c>
      <c r="AC4517" t="str">
        <f>IF(AB4517=1, data!D4517, "0")</f>
        <v>0</v>
      </c>
    </row>
    <row r="4518" spans="1:29" x14ac:dyDescent="0.25">
      <c r="A4518" s="1">
        <v>457051</v>
      </c>
      <c r="B4518">
        <v>2</v>
      </c>
      <c r="C4518" s="1" t="s">
        <v>4539</v>
      </c>
      <c r="D4518">
        <v>3</v>
      </c>
      <c r="E4518">
        <v>7</v>
      </c>
      <c r="F4518">
        <v>6</v>
      </c>
      <c r="G4518">
        <v>1</v>
      </c>
      <c r="H4518">
        <v>4</v>
      </c>
      <c r="I4518">
        <v>-1</v>
      </c>
      <c r="J4518">
        <v>5</v>
      </c>
      <c r="K4518">
        <v>-1</v>
      </c>
      <c r="L4518">
        <v>6</v>
      </c>
      <c r="M4518">
        <v>2</v>
      </c>
      <c r="N4518">
        <v>-1</v>
      </c>
      <c r="O4518">
        <v>-1</v>
      </c>
      <c r="P4518">
        <v>-1</v>
      </c>
      <c r="Q4518">
        <v>-1</v>
      </c>
      <c r="R4518">
        <v>-1</v>
      </c>
      <c r="S4518">
        <v>-2</v>
      </c>
      <c r="T4518">
        <v>110.7</v>
      </c>
      <c r="U4518">
        <v>22.1</v>
      </c>
      <c r="V4518">
        <v>18.033999999999999</v>
      </c>
      <c r="W4518">
        <v>-1</v>
      </c>
      <c r="X4518">
        <v>-2</v>
      </c>
      <c r="Y4518">
        <v>-2</v>
      </c>
      <c r="Z4518">
        <f>IF(AND(MIN(data!D4518:'data'!K4518, data!M4518:'data'!Y4518)&gt;=0, IF(data!L4518&lt;0, FALSE, data!L4518&lt;=95),COUNTA(data!D4518:'data'!Y4518)=22), 1, 0)</f>
        <v>0</v>
      </c>
      <c r="AA4518">
        <f>IF(data!D4518=3, IF(COUNTIFS(data!A:A, data!A4518, data!G:G, "&lt;&gt;2")=0, 1, 0), 0)</f>
        <v>0</v>
      </c>
      <c r="AB4518">
        <f>IF(AND(data!G4518=2, COUNTIFS(data!A:A, data!A4518, data!G:G, 2) = data!D4518), 1, 0)</f>
        <v>0</v>
      </c>
      <c r="AC4518" t="str">
        <f>IF(AB4518=1, data!D4518, "0")</f>
        <v>0</v>
      </c>
    </row>
    <row r="4519" spans="1:29" x14ac:dyDescent="0.25">
      <c r="A4519" s="1">
        <v>457051</v>
      </c>
      <c r="B4519">
        <v>3</v>
      </c>
      <c r="C4519" s="1" t="s">
        <v>4540</v>
      </c>
      <c r="D4519">
        <v>3</v>
      </c>
      <c r="E4519">
        <v>7</v>
      </c>
      <c r="F4519">
        <v>6</v>
      </c>
      <c r="G4519">
        <v>1</v>
      </c>
      <c r="H4519">
        <v>3</v>
      </c>
      <c r="I4519">
        <v>-1</v>
      </c>
      <c r="J4519">
        <v>5</v>
      </c>
      <c r="K4519">
        <v>-1</v>
      </c>
      <c r="L4519">
        <v>6</v>
      </c>
      <c r="M4519">
        <v>2</v>
      </c>
      <c r="N4519">
        <v>-1</v>
      </c>
      <c r="O4519">
        <v>-1</v>
      </c>
      <c r="P4519">
        <v>-1</v>
      </c>
      <c r="Q4519">
        <v>-1</v>
      </c>
      <c r="R4519">
        <v>-1</v>
      </c>
      <c r="S4519">
        <v>-2</v>
      </c>
      <c r="T4519">
        <v>98.6</v>
      </c>
      <c r="U4519">
        <v>15.8</v>
      </c>
      <c r="V4519">
        <v>16.251999999999999</v>
      </c>
      <c r="W4519">
        <v>-1</v>
      </c>
      <c r="X4519">
        <v>-2</v>
      </c>
      <c r="Y4519">
        <v>-2</v>
      </c>
      <c r="Z4519">
        <f>IF(AND(MIN(data!D4519:'data'!K4519, data!M4519:'data'!Y4519)&gt;=0, IF(data!L4519&lt;0, FALSE, data!L4519&lt;=95),COUNTA(data!D4519:'data'!Y4519)=22), 1, 0)</f>
        <v>0</v>
      </c>
      <c r="AA4519">
        <f>IF(data!D4519=3, IF(COUNTIFS(data!A:A, data!A4519, data!G:G, "&lt;&gt;2")=0, 1, 0), 0)</f>
        <v>0</v>
      </c>
      <c r="AB4519">
        <f>IF(AND(data!G4519=2, COUNTIFS(data!A:A, data!A4519, data!G:G, 2) = data!D4519), 1, 0)</f>
        <v>0</v>
      </c>
      <c r="AC4519" t="str">
        <f>IF(AB4519=1, data!D4519, "0")</f>
        <v>0</v>
      </c>
    </row>
    <row r="4520" spans="1:29" x14ac:dyDescent="0.25">
      <c r="A4520" s="1">
        <v>457181</v>
      </c>
      <c r="B4520">
        <v>1</v>
      </c>
      <c r="C4520" s="1" t="s">
        <v>4541</v>
      </c>
      <c r="D4520">
        <v>1</v>
      </c>
      <c r="E4520">
        <v>7</v>
      </c>
      <c r="F4520">
        <v>6</v>
      </c>
      <c r="G4520">
        <v>2</v>
      </c>
      <c r="H4520">
        <v>68</v>
      </c>
      <c r="I4520">
        <v>5</v>
      </c>
      <c r="J4520">
        <v>1</v>
      </c>
      <c r="K4520">
        <v>7</v>
      </c>
      <c r="L4520">
        <v>6</v>
      </c>
      <c r="M4520">
        <v>2</v>
      </c>
      <c r="N4520">
        <v>1</v>
      </c>
      <c r="O4520">
        <v>5</v>
      </c>
      <c r="P4520">
        <v>1</v>
      </c>
      <c r="Q4520">
        <v>0.40300000000000002</v>
      </c>
      <c r="R4520">
        <v>-1</v>
      </c>
      <c r="S4520">
        <v>0</v>
      </c>
      <c r="T4520">
        <v>152</v>
      </c>
      <c r="U4520">
        <v>76.900000000000006</v>
      </c>
      <c r="V4520">
        <v>33.283999999999999</v>
      </c>
      <c r="W4520">
        <v>0.83599999999999997</v>
      </c>
      <c r="X4520">
        <v>2</v>
      </c>
      <c r="Y4520">
        <v>1</v>
      </c>
      <c r="Z4520">
        <f>IF(AND(MIN(data!D4520:'data'!K4520, data!M4520:'data'!Y4520)&gt;=0, IF(data!L4520&lt;0, FALSE, data!L4520&lt;=95),COUNTA(data!D4520:'data'!Y4520)=22), 1, 0)</f>
        <v>0</v>
      </c>
      <c r="AA4520">
        <f>IF(data!D4520=3, IF(COUNTIFS(data!A:A, data!A4520, data!G:G, "&lt;&gt;2")=0, 1, 0), 0)</f>
        <v>0</v>
      </c>
      <c r="AB4520">
        <f>IF(AND(data!G4520=2, COUNTIFS(data!A:A, data!A4520, data!G:G, 2) = data!D4520), 1, 0)</f>
        <v>1</v>
      </c>
      <c r="AC4520">
        <f>IF(AB4520=1, data!D4520, "0")</f>
        <v>1</v>
      </c>
    </row>
    <row r="4521" spans="1:29" x14ac:dyDescent="0.25">
      <c r="A4521" s="1">
        <v>457201</v>
      </c>
      <c r="B4521">
        <v>1</v>
      </c>
      <c r="C4521" s="1" t="s">
        <v>4542</v>
      </c>
      <c r="D4521">
        <v>4</v>
      </c>
      <c r="E4521">
        <v>7</v>
      </c>
      <c r="F4521">
        <v>6</v>
      </c>
      <c r="G4521">
        <v>1</v>
      </c>
      <c r="H4521">
        <v>32</v>
      </c>
      <c r="I4521">
        <v>2</v>
      </c>
      <c r="J4521">
        <v>5</v>
      </c>
      <c r="K4521">
        <v>4</v>
      </c>
      <c r="L4521">
        <v>7</v>
      </c>
      <c r="M4521">
        <v>3</v>
      </c>
      <c r="N4521">
        <v>2</v>
      </c>
      <c r="O4521">
        <v>5</v>
      </c>
      <c r="P4521">
        <v>2</v>
      </c>
      <c r="Q4521">
        <v>0</v>
      </c>
      <c r="R4521">
        <v>-1</v>
      </c>
      <c r="S4521">
        <v>0</v>
      </c>
      <c r="T4521">
        <v>161.80000000000001</v>
      </c>
      <c r="U4521">
        <v>45.4</v>
      </c>
      <c r="V4521">
        <v>17.341999999999999</v>
      </c>
      <c r="W4521">
        <v>-1</v>
      </c>
      <c r="X4521">
        <v>3</v>
      </c>
      <c r="Y4521">
        <v>2</v>
      </c>
      <c r="Z4521">
        <f>IF(AND(MIN(data!D4521:'data'!K4521, data!M4521:'data'!Y4521)&gt;=0, IF(data!L4521&lt;0, FALSE, data!L4521&lt;=95),COUNTA(data!D4521:'data'!Y4521)=22), 1, 0)</f>
        <v>0</v>
      </c>
      <c r="AA4521">
        <f>IF(data!D4521=3, IF(COUNTIFS(data!A:A, data!A4521, data!G:G, "&lt;&gt;2")=0, 1, 0), 0)</f>
        <v>0</v>
      </c>
      <c r="AB4521">
        <f>IF(AND(data!G4521=2, COUNTIFS(data!A:A, data!A4521, data!G:G, 2) = data!D4521), 1, 0)</f>
        <v>0</v>
      </c>
      <c r="AC4521" t="str">
        <f>IF(AB4521=1, data!D4521, "0")</f>
        <v>0</v>
      </c>
    </row>
    <row r="4522" spans="1:29" x14ac:dyDescent="0.25">
      <c r="A4522" s="1">
        <v>457201</v>
      </c>
      <c r="B4522">
        <v>2</v>
      </c>
      <c r="C4522" s="1" t="s">
        <v>4543</v>
      </c>
      <c r="D4522">
        <v>4</v>
      </c>
      <c r="E4522">
        <v>7</v>
      </c>
      <c r="F4522">
        <v>6</v>
      </c>
      <c r="G4522">
        <v>2</v>
      </c>
      <c r="H4522">
        <v>29</v>
      </c>
      <c r="I4522">
        <v>2</v>
      </c>
      <c r="J4522">
        <v>5</v>
      </c>
      <c r="K4522">
        <v>6</v>
      </c>
      <c r="L4522">
        <v>7</v>
      </c>
      <c r="M4522">
        <v>2</v>
      </c>
      <c r="N4522">
        <v>1</v>
      </c>
      <c r="O4522">
        <v>5</v>
      </c>
      <c r="P4522">
        <v>2</v>
      </c>
      <c r="Q4522">
        <v>0</v>
      </c>
      <c r="R4522">
        <v>-1</v>
      </c>
      <c r="S4522">
        <v>0</v>
      </c>
      <c r="T4522">
        <v>152.69999999999999</v>
      </c>
      <c r="U4522">
        <v>51.5</v>
      </c>
      <c r="V4522">
        <v>22.087</v>
      </c>
      <c r="W4522">
        <v>-1</v>
      </c>
      <c r="X4522">
        <v>1</v>
      </c>
      <c r="Y4522">
        <v>3</v>
      </c>
      <c r="Z4522">
        <f>IF(AND(MIN(data!D4522:'data'!K4522, data!M4522:'data'!Y4522)&gt;=0, IF(data!L4522&lt;0, FALSE, data!L4522&lt;=95),COUNTA(data!D4522:'data'!Y4522)=22), 1, 0)</f>
        <v>0</v>
      </c>
      <c r="AA4522">
        <f>IF(data!D4522=3, IF(COUNTIFS(data!A:A, data!A4522, data!G:G, "&lt;&gt;2")=0, 1, 0), 0)</f>
        <v>0</v>
      </c>
      <c r="AB4522">
        <f>IF(AND(data!G4522=2, COUNTIFS(data!A:A, data!A4522, data!G:G, 2) = data!D4522), 1, 0)</f>
        <v>0</v>
      </c>
      <c r="AC4522" t="str">
        <f>IF(AB4522=1, data!D4522, "0")</f>
        <v>0</v>
      </c>
    </row>
    <row r="4523" spans="1:29" x14ac:dyDescent="0.25">
      <c r="A4523" s="1">
        <v>457201</v>
      </c>
      <c r="B4523">
        <v>3</v>
      </c>
      <c r="C4523" s="1" t="s">
        <v>4544</v>
      </c>
      <c r="D4523">
        <v>4</v>
      </c>
      <c r="E4523">
        <v>7</v>
      </c>
      <c r="F4523">
        <v>6</v>
      </c>
      <c r="G4523">
        <v>2</v>
      </c>
      <c r="H4523">
        <v>9</v>
      </c>
      <c r="I4523">
        <v>-1</v>
      </c>
      <c r="J4523">
        <v>5</v>
      </c>
      <c r="K4523">
        <v>-1</v>
      </c>
      <c r="L4523">
        <v>7</v>
      </c>
      <c r="M4523">
        <v>2</v>
      </c>
      <c r="N4523">
        <v>-1</v>
      </c>
      <c r="O4523">
        <v>-1</v>
      </c>
      <c r="P4523">
        <v>-1</v>
      </c>
      <c r="Q4523">
        <v>-1</v>
      </c>
      <c r="R4523">
        <v>-1</v>
      </c>
      <c r="S4523">
        <v>-2</v>
      </c>
      <c r="T4523">
        <v>137</v>
      </c>
      <c r="U4523">
        <v>32.700000000000003</v>
      </c>
      <c r="V4523">
        <v>17.422000000000001</v>
      </c>
      <c r="W4523">
        <v>-1</v>
      </c>
      <c r="X4523">
        <v>-8</v>
      </c>
      <c r="Y4523">
        <v>-9</v>
      </c>
      <c r="Z4523">
        <f>IF(AND(MIN(data!D4523:'data'!K4523, data!M4523:'data'!Y4523)&gt;=0, IF(data!L4523&lt;0, FALSE, data!L4523&lt;=95),COUNTA(data!D4523:'data'!Y4523)=22), 1, 0)</f>
        <v>0</v>
      </c>
      <c r="AA4523">
        <f>IF(data!D4523=3, IF(COUNTIFS(data!A:A, data!A4523, data!G:G, "&lt;&gt;2")=0, 1, 0), 0)</f>
        <v>0</v>
      </c>
      <c r="AB4523">
        <f>IF(AND(data!G4523=2, COUNTIFS(data!A:A, data!A4523, data!G:G, 2) = data!D4523), 1, 0)</f>
        <v>0</v>
      </c>
      <c r="AC4523" t="str">
        <f>IF(AB4523=1, data!D4523, "0")</f>
        <v>0</v>
      </c>
    </row>
    <row r="4524" spans="1:29" x14ac:dyDescent="0.25">
      <c r="A4524" s="1">
        <v>457201</v>
      </c>
      <c r="B4524">
        <v>4</v>
      </c>
      <c r="C4524" s="1" t="s">
        <v>4545</v>
      </c>
      <c r="D4524">
        <v>4</v>
      </c>
      <c r="E4524">
        <v>7</v>
      </c>
      <c r="F4524">
        <v>6</v>
      </c>
      <c r="G4524">
        <v>2</v>
      </c>
      <c r="H4524">
        <v>5</v>
      </c>
      <c r="I4524">
        <v>-1</v>
      </c>
      <c r="J4524">
        <v>6</v>
      </c>
      <c r="K4524">
        <v>-1</v>
      </c>
      <c r="L4524">
        <v>7</v>
      </c>
      <c r="M4524">
        <v>4</v>
      </c>
      <c r="N4524">
        <v>-1</v>
      </c>
      <c r="O4524">
        <v>-1</v>
      </c>
      <c r="P4524">
        <v>-1</v>
      </c>
      <c r="Q4524">
        <v>-1</v>
      </c>
      <c r="R4524">
        <v>-1</v>
      </c>
      <c r="S4524">
        <v>-2</v>
      </c>
      <c r="T4524">
        <v>104</v>
      </c>
      <c r="U4524">
        <v>16.399999999999999</v>
      </c>
      <c r="V4524">
        <v>15.163</v>
      </c>
      <c r="W4524">
        <v>-1</v>
      </c>
      <c r="X4524">
        <v>-2</v>
      </c>
      <c r="Y4524">
        <v>-2</v>
      </c>
      <c r="Z4524">
        <f>IF(AND(MIN(data!D4524:'data'!K4524, data!M4524:'data'!Y4524)&gt;=0, IF(data!L4524&lt;0, FALSE, data!L4524&lt;=95),COUNTA(data!D4524:'data'!Y4524)=22), 1, 0)</f>
        <v>0</v>
      </c>
      <c r="AA4524">
        <f>IF(data!D4524=3, IF(COUNTIFS(data!A:A, data!A4524, data!G:G, "&lt;&gt;2")=0, 1, 0), 0)</f>
        <v>0</v>
      </c>
      <c r="AB4524">
        <f>IF(AND(data!G4524=2, COUNTIFS(data!A:A, data!A4524, data!G:G, 2) = data!D4524), 1, 0)</f>
        <v>0</v>
      </c>
      <c r="AC4524" t="str">
        <f>IF(AB4524=1, data!D4524, "0")</f>
        <v>0</v>
      </c>
    </row>
    <row r="4525" spans="1:29" x14ac:dyDescent="0.25">
      <c r="A4525" s="1">
        <v>457251</v>
      </c>
      <c r="B4525">
        <v>1</v>
      </c>
      <c r="C4525" s="1" t="s">
        <v>4546</v>
      </c>
      <c r="D4525">
        <v>1</v>
      </c>
      <c r="E4525">
        <v>7</v>
      </c>
      <c r="F4525">
        <v>6</v>
      </c>
      <c r="G4525">
        <v>2</v>
      </c>
      <c r="H4525">
        <v>65</v>
      </c>
      <c r="I4525">
        <v>5</v>
      </c>
      <c r="J4525">
        <v>1</v>
      </c>
      <c r="K4525">
        <v>-1</v>
      </c>
      <c r="L4525">
        <v>97</v>
      </c>
      <c r="M4525">
        <v>2</v>
      </c>
      <c r="N4525">
        <v>1</v>
      </c>
      <c r="O4525">
        <v>5</v>
      </c>
      <c r="P4525">
        <v>2</v>
      </c>
      <c r="Q4525">
        <v>0</v>
      </c>
      <c r="R4525">
        <v>-1</v>
      </c>
      <c r="S4525">
        <v>-2</v>
      </c>
      <c r="T4525">
        <v>158.80000000000001</v>
      </c>
      <c r="U4525">
        <v>86.6</v>
      </c>
      <c r="V4525">
        <v>34.341000000000001</v>
      </c>
      <c r="W4525">
        <v>-1</v>
      </c>
      <c r="X4525">
        <v>-2</v>
      </c>
      <c r="Y4525">
        <v>-2</v>
      </c>
      <c r="Z4525">
        <f>IF(AND(MIN(data!D4525:'data'!K4525, data!M4525:'data'!Y4525)&gt;=0, IF(data!L4525&lt;0, FALSE, data!L4525&lt;=95),COUNTA(data!D4525:'data'!Y4525)=22), 1, 0)</f>
        <v>0</v>
      </c>
      <c r="AA4525">
        <f>IF(data!D4525=3, IF(COUNTIFS(data!A:A, data!A4525, data!G:G, "&lt;&gt;2")=0, 1, 0), 0)</f>
        <v>0</v>
      </c>
      <c r="AB4525">
        <f>IF(AND(data!G4525=2, COUNTIFS(data!A:A, data!A4525, data!G:G, 2) = data!D4525), 1, 0)</f>
        <v>1</v>
      </c>
      <c r="AC4525">
        <f>IF(AB4525=1, data!D4525, "0")</f>
        <v>1</v>
      </c>
    </row>
    <row r="4526" spans="1:29" x14ac:dyDescent="0.25">
      <c r="A4526" s="1">
        <v>457371</v>
      </c>
      <c r="B4526">
        <v>1</v>
      </c>
      <c r="C4526" s="1" t="s">
        <v>4547</v>
      </c>
      <c r="D4526">
        <v>1</v>
      </c>
      <c r="E4526">
        <v>7</v>
      </c>
      <c r="F4526">
        <v>6</v>
      </c>
      <c r="G4526">
        <v>1</v>
      </c>
      <c r="H4526">
        <v>33</v>
      </c>
      <c r="I4526">
        <v>1</v>
      </c>
      <c r="J4526">
        <v>2</v>
      </c>
      <c r="K4526">
        <v>1</v>
      </c>
      <c r="L4526">
        <v>17</v>
      </c>
      <c r="M4526">
        <v>1</v>
      </c>
      <c r="N4526">
        <v>4</v>
      </c>
      <c r="O4526">
        <v>3</v>
      </c>
      <c r="P4526">
        <v>1</v>
      </c>
      <c r="Q4526">
        <v>35.033639999999998</v>
      </c>
      <c r="R4526">
        <v>-1</v>
      </c>
      <c r="S4526">
        <v>1</v>
      </c>
      <c r="T4526">
        <v>179</v>
      </c>
      <c r="U4526">
        <v>76.8</v>
      </c>
      <c r="V4526">
        <v>23.969000000000001</v>
      </c>
      <c r="W4526">
        <v>0.85</v>
      </c>
      <c r="X4526">
        <v>1</v>
      </c>
      <c r="Y4526">
        <v>3</v>
      </c>
      <c r="Z4526">
        <f>IF(AND(MIN(data!D4526:'data'!K4526, data!M4526:'data'!Y4526)&gt;=0, IF(data!L4526&lt;0, FALSE, data!L4526&lt;=95),COUNTA(data!D4526:'data'!Y4526)=22), 1, 0)</f>
        <v>0</v>
      </c>
      <c r="AA4526">
        <f>IF(data!D4526=3, IF(COUNTIFS(data!A:A, data!A4526, data!G:G, "&lt;&gt;2")=0, 1, 0), 0)</f>
        <v>0</v>
      </c>
      <c r="AB4526">
        <f>IF(AND(data!G4526=2, COUNTIFS(data!A:A, data!A4526, data!G:G, 2) = data!D4526), 1, 0)</f>
        <v>0</v>
      </c>
      <c r="AC4526" t="str">
        <f>IF(AB4526=1, data!D4526, "0")</f>
        <v>0</v>
      </c>
    </row>
    <row r="4527" spans="1:29" x14ac:dyDescent="0.25">
      <c r="A4527" s="1">
        <v>458051</v>
      </c>
      <c r="B4527">
        <v>1</v>
      </c>
      <c r="C4527" s="1" t="s">
        <v>4548</v>
      </c>
      <c r="D4527">
        <v>1</v>
      </c>
      <c r="E4527">
        <v>6</v>
      </c>
      <c r="F4527">
        <v>1</v>
      </c>
      <c r="G4527">
        <v>1</v>
      </c>
      <c r="H4527">
        <v>86</v>
      </c>
      <c r="I4527">
        <v>5</v>
      </c>
      <c r="J4527">
        <v>1</v>
      </c>
      <c r="K4527">
        <v>4</v>
      </c>
      <c r="L4527">
        <v>5</v>
      </c>
      <c r="M4527">
        <v>1</v>
      </c>
      <c r="N4527">
        <v>3</v>
      </c>
      <c r="O4527">
        <v>5</v>
      </c>
      <c r="P4527">
        <v>1</v>
      </c>
      <c r="Q4527">
        <v>5.0289999999999999</v>
      </c>
      <c r="R4527">
        <v>-1</v>
      </c>
      <c r="S4527">
        <v>0</v>
      </c>
      <c r="T4527">
        <v>181</v>
      </c>
      <c r="U4527">
        <v>81.2</v>
      </c>
      <c r="V4527">
        <v>24.786000000000001</v>
      </c>
      <c r="W4527">
        <v>0.98899999999999999</v>
      </c>
      <c r="X4527">
        <v>1</v>
      </c>
      <c r="Y4527">
        <v>3</v>
      </c>
      <c r="Z4527">
        <f>IF(AND(MIN(data!D4527:'data'!K4527, data!M4527:'data'!Y4527)&gt;=0, IF(data!L4527&lt;0, FALSE, data!L4527&lt;=95),COUNTA(data!D4527:'data'!Y4527)=22), 1, 0)</f>
        <v>0</v>
      </c>
      <c r="AA4527">
        <f>IF(data!D4527=3, IF(COUNTIFS(data!A:A, data!A4527, data!G:G, "&lt;&gt;2")=0, 1, 0), 0)</f>
        <v>0</v>
      </c>
      <c r="AB4527">
        <f>IF(AND(data!G4527=2, COUNTIFS(data!A:A, data!A4527, data!G:G, 2) = data!D4527), 1, 0)</f>
        <v>0</v>
      </c>
      <c r="AC4527" t="str">
        <f>IF(AB4527=1, data!D4527, "0")</f>
        <v>0</v>
      </c>
    </row>
    <row r="4528" spans="1:29" x14ac:dyDescent="0.25">
      <c r="A4528" s="1">
        <v>458151</v>
      </c>
      <c r="B4528">
        <v>1</v>
      </c>
      <c r="C4528" s="1" t="s">
        <v>4549</v>
      </c>
      <c r="D4528">
        <v>2</v>
      </c>
      <c r="E4528">
        <v>6</v>
      </c>
      <c r="F4528">
        <v>1</v>
      </c>
      <c r="G4528">
        <v>1</v>
      </c>
      <c r="H4528">
        <v>54</v>
      </c>
      <c r="I4528">
        <v>2</v>
      </c>
      <c r="J4528">
        <v>1</v>
      </c>
      <c r="K4528">
        <v>4</v>
      </c>
      <c r="L4528">
        <v>13</v>
      </c>
      <c r="M4528">
        <v>2</v>
      </c>
      <c r="N4528">
        <v>3</v>
      </c>
      <c r="O4528">
        <v>5</v>
      </c>
      <c r="P4528">
        <v>1</v>
      </c>
      <c r="Q4528">
        <v>27.48</v>
      </c>
      <c r="R4528">
        <v>-1</v>
      </c>
      <c r="S4528">
        <v>0</v>
      </c>
      <c r="T4528">
        <v>186.1</v>
      </c>
      <c r="U4528">
        <v>93.1</v>
      </c>
      <c r="V4528">
        <v>26.882000000000001</v>
      </c>
      <c r="W4528">
        <v>0.95</v>
      </c>
      <c r="X4528">
        <v>1</v>
      </c>
      <c r="Y4528">
        <v>1</v>
      </c>
      <c r="Z4528">
        <f>IF(AND(MIN(data!D4528:'data'!K4528, data!M4528:'data'!Y4528)&gt;=0, IF(data!L4528&lt;0, FALSE, data!L4528&lt;=95),COUNTA(data!D4528:'data'!Y4528)=22), 1, 0)</f>
        <v>0</v>
      </c>
      <c r="AA4528">
        <f>IF(data!D4528=3, IF(COUNTIFS(data!A:A, data!A4528, data!G:G, "&lt;&gt;2")=0, 1, 0), 0)</f>
        <v>0</v>
      </c>
      <c r="AB4528">
        <f>IF(AND(data!G4528=2, COUNTIFS(data!A:A, data!A4528, data!G:G, 2) = data!D4528), 1, 0)</f>
        <v>0</v>
      </c>
      <c r="AC4528" t="str">
        <f>IF(AB4528=1, data!D4528, "0")</f>
        <v>0</v>
      </c>
    </row>
    <row r="4529" spans="1:29" x14ac:dyDescent="0.25">
      <c r="A4529" s="1">
        <v>458151</v>
      </c>
      <c r="B4529">
        <v>2</v>
      </c>
      <c r="C4529" s="1" t="s">
        <v>4550</v>
      </c>
      <c r="D4529">
        <v>2</v>
      </c>
      <c r="E4529">
        <v>6</v>
      </c>
      <c r="F4529">
        <v>1</v>
      </c>
      <c r="G4529">
        <v>2</v>
      </c>
      <c r="H4529">
        <v>52</v>
      </c>
      <c r="I4529">
        <v>2</v>
      </c>
      <c r="J4529">
        <v>1</v>
      </c>
      <c r="K4529">
        <v>4</v>
      </c>
      <c r="L4529">
        <v>13</v>
      </c>
      <c r="M4529">
        <v>1</v>
      </c>
      <c r="N4529">
        <v>1</v>
      </c>
      <c r="O4529">
        <v>5</v>
      </c>
      <c r="P4529">
        <v>1</v>
      </c>
      <c r="Q4529">
        <v>20.48</v>
      </c>
      <c r="R4529">
        <v>-1</v>
      </c>
      <c r="S4529">
        <v>1</v>
      </c>
      <c r="T4529">
        <v>169</v>
      </c>
      <c r="U4529">
        <v>75.5</v>
      </c>
      <c r="V4529">
        <v>26.434999999999999</v>
      </c>
      <c r="W4529">
        <v>0.70599999999999996</v>
      </c>
      <c r="X4529">
        <v>1</v>
      </c>
      <c r="Y4529">
        <v>3</v>
      </c>
      <c r="Z4529">
        <f>IF(AND(MIN(data!D4529:'data'!K4529, data!M4529:'data'!Y4529)&gt;=0, IF(data!L4529&lt;0, FALSE, data!L4529&lt;=95),COUNTA(data!D4529:'data'!Y4529)=22), 1, 0)</f>
        <v>0</v>
      </c>
      <c r="AA4529">
        <f>IF(data!D4529=3, IF(COUNTIFS(data!A:A, data!A4529, data!G:G, "&lt;&gt;2")=0, 1, 0), 0)</f>
        <v>0</v>
      </c>
      <c r="AB4529">
        <f>IF(AND(data!G4529=2, COUNTIFS(data!A:A, data!A4529, data!G:G, 2) = data!D4529), 1, 0)</f>
        <v>0</v>
      </c>
      <c r="AC4529" t="str">
        <f>IF(AB4529=1, data!D4529, "0")</f>
        <v>0</v>
      </c>
    </row>
    <row r="4530" spans="1:29" x14ac:dyDescent="0.25">
      <c r="A4530" s="1">
        <v>458181</v>
      </c>
      <c r="B4530">
        <v>1</v>
      </c>
      <c r="C4530" s="1" t="s">
        <v>4551</v>
      </c>
      <c r="D4530">
        <v>2</v>
      </c>
      <c r="E4530">
        <v>6</v>
      </c>
      <c r="F4530">
        <v>1</v>
      </c>
      <c r="G4530">
        <v>1</v>
      </c>
      <c r="H4530">
        <v>70</v>
      </c>
      <c r="I4530">
        <v>2</v>
      </c>
      <c r="J4530">
        <v>1</v>
      </c>
      <c r="K4530">
        <v>2</v>
      </c>
      <c r="L4530">
        <v>17</v>
      </c>
      <c r="M4530">
        <v>1</v>
      </c>
      <c r="N4530">
        <v>3</v>
      </c>
      <c r="O4530">
        <v>5</v>
      </c>
      <c r="P4530">
        <v>1</v>
      </c>
      <c r="Q4530">
        <v>2.625</v>
      </c>
      <c r="R4530">
        <v>-1</v>
      </c>
      <c r="S4530">
        <v>0</v>
      </c>
      <c r="T4530">
        <v>171.5</v>
      </c>
      <c r="U4530">
        <v>99.7</v>
      </c>
      <c r="V4530">
        <v>33.896999999999998</v>
      </c>
      <c r="W4530">
        <v>-1</v>
      </c>
      <c r="X4530">
        <v>2</v>
      </c>
      <c r="Y4530">
        <v>1</v>
      </c>
      <c r="Z4530">
        <f>IF(AND(MIN(data!D4530:'data'!K4530, data!M4530:'data'!Y4530)&gt;=0, IF(data!L4530&lt;0, FALSE, data!L4530&lt;=95),COUNTA(data!D4530:'data'!Y4530)=22), 1, 0)</f>
        <v>0</v>
      </c>
      <c r="AA4530">
        <f>IF(data!D4530=3, IF(COUNTIFS(data!A:A, data!A4530, data!G:G, "&lt;&gt;2")=0, 1, 0), 0)</f>
        <v>0</v>
      </c>
      <c r="AB4530">
        <f>IF(AND(data!G4530=2, COUNTIFS(data!A:A, data!A4530, data!G:G, 2) = data!D4530), 1, 0)</f>
        <v>0</v>
      </c>
      <c r="AC4530" t="str">
        <f>IF(AB4530=1, data!D4530, "0")</f>
        <v>0</v>
      </c>
    </row>
    <row r="4531" spans="1:29" x14ac:dyDescent="0.25">
      <c r="A4531" s="1">
        <v>458181</v>
      </c>
      <c r="B4531">
        <v>2</v>
      </c>
      <c r="C4531" s="1" t="s">
        <v>4552</v>
      </c>
      <c r="D4531">
        <v>2</v>
      </c>
      <c r="E4531">
        <v>6</v>
      </c>
      <c r="F4531">
        <v>1</v>
      </c>
      <c r="G4531">
        <v>2</v>
      </c>
      <c r="H4531">
        <v>55</v>
      </c>
      <c r="I4531">
        <v>2</v>
      </c>
      <c r="J4531">
        <v>1</v>
      </c>
      <c r="K4531">
        <v>6</v>
      </c>
      <c r="L4531">
        <v>17</v>
      </c>
      <c r="M4531">
        <v>3</v>
      </c>
      <c r="N4531">
        <v>3</v>
      </c>
      <c r="O4531">
        <v>5</v>
      </c>
      <c r="P4531">
        <v>1</v>
      </c>
      <c r="Q4531">
        <v>1.1539999999999999</v>
      </c>
      <c r="R4531">
        <v>-1</v>
      </c>
      <c r="S4531">
        <v>0</v>
      </c>
      <c r="T4531">
        <v>164.6</v>
      </c>
      <c r="U4531">
        <v>80.3</v>
      </c>
      <c r="V4531">
        <v>29.638000000000002</v>
      </c>
      <c r="W4531">
        <v>-1</v>
      </c>
      <c r="X4531">
        <v>2</v>
      </c>
      <c r="Y4531">
        <v>3</v>
      </c>
      <c r="Z4531">
        <f>IF(AND(MIN(data!D4531:'data'!K4531, data!M4531:'data'!Y4531)&gt;=0, IF(data!L4531&lt;0, FALSE, data!L4531&lt;=95),COUNTA(data!D4531:'data'!Y4531)=22), 1, 0)</f>
        <v>0</v>
      </c>
      <c r="AA4531">
        <f>IF(data!D4531=3, IF(COUNTIFS(data!A:A, data!A4531, data!G:G, "&lt;&gt;2")=0, 1, 0), 0)</f>
        <v>0</v>
      </c>
      <c r="AB4531">
        <f>IF(AND(data!G4531=2, COUNTIFS(data!A:A, data!A4531, data!G:G, 2) = data!D4531), 1, 0)</f>
        <v>0</v>
      </c>
      <c r="AC4531" t="str">
        <f>IF(AB4531=1, data!D4531, "0")</f>
        <v>0</v>
      </c>
    </row>
    <row r="4532" spans="1:29" x14ac:dyDescent="0.25">
      <c r="A4532" s="1">
        <v>458251</v>
      </c>
      <c r="B4532">
        <v>1</v>
      </c>
      <c r="C4532" s="1" t="s">
        <v>4553</v>
      </c>
      <c r="D4532">
        <v>3</v>
      </c>
      <c r="E4532">
        <v>6</v>
      </c>
      <c r="F4532">
        <v>1</v>
      </c>
      <c r="G4532">
        <v>1</v>
      </c>
      <c r="H4532">
        <v>52</v>
      </c>
      <c r="I4532">
        <v>2</v>
      </c>
      <c r="J4532">
        <v>1</v>
      </c>
      <c r="K4532">
        <v>1</v>
      </c>
      <c r="L4532">
        <v>22</v>
      </c>
      <c r="M4532">
        <v>1</v>
      </c>
      <c r="N4532">
        <v>3</v>
      </c>
      <c r="O4532">
        <v>5</v>
      </c>
      <c r="P4532">
        <v>1</v>
      </c>
      <c r="Q4532">
        <v>46.087000000000003</v>
      </c>
      <c r="R4532">
        <v>-1</v>
      </c>
      <c r="S4532">
        <v>0</v>
      </c>
      <c r="T4532">
        <v>166.3</v>
      </c>
      <c r="U4532">
        <v>83.1</v>
      </c>
      <c r="V4532">
        <v>30.047999999999998</v>
      </c>
      <c r="W4532">
        <v>0.92400000000000004</v>
      </c>
      <c r="X4532">
        <v>1</v>
      </c>
      <c r="Y4532">
        <v>3</v>
      </c>
      <c r="Z4532">
        <f>IF(AND(MIN(data!D4532:'data'!K4532, data!M4532:'data'!Y4532)&gt;=0, IF(data!L4532&lt;0, FALSE, data!L4532&lt;=95),COUNTA(data!D4532:'data'!Y4532)=22), 1, 0)</f>
        <v>0</v>
      </c>
      <c r="AA4532">
        <f>IF(data!D4532=3, IF(COUNTIFS(data!A:A, data!A4532, data!G:G, "&lt;&gt;2")=0, 1, 0), 0)</f>
        <v>0</v>
      </c>
      <c r="AB4532">
        <f>IF(AND(data!G4532=2, COUNTIFS(data!A:A, data!A4532, data!G:G, 2) = data!D4532), 1, 0)</f>
        <v>0</v>
      </c>
      <c r="AC4532" t="str">
        <f>IF(AB4532=1, data!D4532, "0")</f>
        <v>0</v>
      </c>
    </row>
    <row r="4533" spans="1:29" x14ac:dyDescent="0.25">
      <c r="A4533" s="1">
        <v>458251</v>
      </c>
      <c r="B4533">
        <v>2</v>
      </c>
      <c r="C4533" s="1" t="s">
        <v>4554</v>
      </c>
      <c r="D4533">
        <v>3</v>
      </c>
      <c r="E4533">
        <v>6</v>
      </c>
      <c r="F4533">
        <v>1</v>
      </c>
      <c r="G4533">
        <v>2</v>
      </c>
      <c r="H4533">
        <v>53</v>
      </c>
      <c r="I4533">
        <v>2</v>
      </c>
      <c r="J4533">
        <v>1</v>
      </c>
      <c r="K4533">
        <v>6</v>
      </c>
      <c r="L4533">
        <v>22</v>
      </c>
      <c r="M4533">
        <v>2</v>
      </c>
      <c r="N4533">
        <v>1</v>
      </c>
      <c r="O4533">
        <v>5</v>
      </c>
      <c r="P4533">
        <v>1</v>
      </c>
      <c r="Q4533">
        <v>14.087</v>
      </c>
      <c r="R4533">
        <v>-1</v>
      </c>
      <c r="S4533">
        <v>0</v>
      </c>
      <c r="T4533">
        <v>148</v>
      </c>
      <c r="U4533">
        <v>54.6</v>
      </c>
      <c r="V4533">
        <v>24.927</v>
      </c>
      <c r="W4533">
        <v>0.82199999999999995</v>
      </c>
      <c r="X4533">
        <v>1</v>
      </c>
      <c r="Y4533">
        <v>3</v>
      </c>
      <c r="Z4533">
        <f>IF(AND(MIN(data!D4533:'data'!K4533, data!M4533:'data'!Y4533)&gt;=0, IF(data!L4533&lt;0, FALSE, data!L4533&lt;=95),COUNTA(data!D4533:'data'!Y4533)=22), 1, 0)</f>
        <v>0</v>
      </c>
      <c r="AA4533">
        <f>IF(data!D4533=3, IF(COUNTIFS(data!A:A, data!A4533, data!G:G, "&lt;&gt;2")=0, 1, 0), 0)</f>
        <v>0</v>
      </c>
      <c r="AB4533">
        <f>IF(AND(data!G4533=2, COUNTIFS(data!A:A, data!A4533, data!G:G, 2) = data!D4533), 1, 0)</f>
        <v>0</v>
      </c>
      <c r="AC4533" t="str">
        <f>IF(AB4533=1, data!D4533, "0")</f>
        <v>0</v>
      </c>
    </row>
    <row r="4534" spans="1:29" x14ac:dyDescent="0.25">
      <c r="A4534" s="1">
        <v>458251</v>
      </c>
      <c r="B4534">
        <v>3</v>
      </c>
      <c r="C4534" s="1" t="s">
        <v>4555</v>
      </c>
      <c r="D4534">
        <v>3</v>
      </c>
      <c r="E4534">
        <v>6</v>
      </c>
      <c r="F4534">
        <v>1</v>
      </c>
      <c r="G4534">
        <v>1</v>
      </c>
      <c r="H4534">
        <v>26</v>
      </c>
      <c r="I4534">
        <v>1</v>
      </c>
      <c r="J4534">
        <v>1</v>
      </c>
      <c r="K4534">
        <v>4</v>
      </c>
      <c r="L4534">
        <v>22</v>
      </c>
      <c r="M4534">
        <v>2</v>
      </c>
      <c r="N4534">
        <v>1</v>
      </c>
      <c r="O4534">
        <v>5</v>
      </c>
      <c r="P4534">
        <v>1</v>
      </c>
      <c r="Q4534">
        <v>74.625</v>
      </c>
      <c r="R4534">
        <v>-1</v>
      </c>
      <c r="S4534">
        <v>0</v>
      </c>
      <c r="T4534">
        <v>154.9</v>
      </c>
      <c r="U4534">
        <v>65.8</v>
      </c>
      <c r="V4534">
        <v>27.423999999999999</v>
      </c>
      <c r="W4534">
        <v>0.90700000000000003</v>
      </c>
      <c r="X4534">
        <v>1</v>
      </c>
      <c r="Y4534">
        <v>3</v>
      </c>
      <c r="Z4534">
        <f>IF(AND(MIN(data!D4534:'data'!K4534, data!M4534:'data'!Y4534)&gt;=0, IF(data!L4534&lt;0, FALSE, data!L4534&lt;=95),COUNTA(data!D4534:'data'!Y4534)=22), 1, 0)</f>
        <v>0</v>
      </c>
      <c r="AA4534">
        <f>IF(data!D4534=3, IF(COUNTIFS(data!A:A, data!A4534, data!G:G, "&lt;&gt;2")=0, 1, 0), 0)</f>
        <v>0</v>
      </c>
      <c r="AB4534">
        <f>IF(AND(data!G4534=2, COUNTIFS(data!A:A, data!A4534, data!G:G, 2) = data!D4534), 1, 0)</f>
        <v>0</v>
      </c>
      <c r="AC4534" t="str">
        <f>IF(AB4534=1, data!D4534, "0")</f>
        <v>0</v>
      </c>
    </row>
    <row r="4535" spans="1:29" x14ac:dyDescent="0.25">
      <c r="A4535" s="1">
        <v>458271</v>
      </c>
      <c r="B4535">
        <v>1</v>
      </c>
      <c r="C4535" s="1" t="s">
        <v>4556</v>
      </c>
      <c r="D4535">
        <v>2</v>
      </c>
      <c r="E4535">
        <v>6</v>
      </c>
      <c r="F4535">
        <v>1</v>
      </c>
      <c r="G4535">
        <v>1</v>
      </c>
      <c r="H4535">
        <v>55</v>
      </c>
      <c r="I4535">
        <v>2</v>
      </c>
      <c r="J4535">
        <v>1</v>
      </c>
      <c r="K4535">
        <v>1</v>
      </c>
      <c r="L4535">
        <v>17</v>
      </c>
      <c r="M4535">
        <v>2</v>
      </c>
      <c r="N4535">
        <v>1</v>
      </c>
      <c r="O4535">
        <v>5</v>
      </c>
      <c r="P4535">
        <v>1</v>
      </c>
      <c r="Q4535">
        <v>33.268999999999998</v>
      </c>
      <c r="R4535">
        <v>-1</v>
      </c>
      <c r="S4535">
        <v>0</v>
      </c>
      <c r="T4535">
        <v>188</v>
      </c>
      <c r="U4535">
        <v>81.5</v>
      </c>
      <c r="V4535">
        <v>23.059000000000001</v>
      </c>
      <c r="W4535">
        <v>0.95299999999999996</v>
      </c>
      <c r="X4535">
        <v>1</v>
      </c>
      <c r="Y4535">
        <v>3</v>
      </c>
      <c r="Z4535">
        <f>IF(AND(MIN(data!D4535:'data'!K4535, data!M4535:'data'!Y4535)&gt;=0, IF(data!L4535&lt;0, FALSE, data!L4535&lt;=95),COUNTA(data!D4535:'data'!Y4535)=22), 1, 0)</f>
        <v>0</v>
      </c>
      <c r="AA4535">
        <f>IF(data!D4535=3, IF(COUNTIFS(data!A:A, data!A4535, data!G:G, "&lt;&gt;2")=0, 1, 0), 0)</f>
        <v>0</v>
      </c>
      <c r="AB4535">
        <f>IF(AND(data!G4535=2, COUNTIFS(data!A:A, data!A4535, data!G:G, 2) = data!D4535), 1, 0)</f>
        <v>0</v>
      </c>
      <c r="AC4535" t="str">
        <f>IF(AB4535=1, data!D4535, "0")</f>
        <v>0</v>
      </c>
    </row>
    <row r="4536" spans="1:29" x14ac:dyDescent="0.25">
      <c r="A4536" s="1">
        <v>458271</v>
      </c>
      <c r="B4536">
        <v>2</v>
      </c>
      <c r="C4536" s="1" t="s">
        <v>4557</v>
      </c>
      <c r="D4536">
        <v>2</v>
      </c>
      <c r="E4536">
        <v>6</v>
      </c>
      <c r="F4536">
        <v>1</v>
      </c>
      <c r="G4536">
        <v>2</v>
      </c>
      <c r="H4536">
        <v>55</v>
      </c>
      <c r="I4536">
        <v>2</v>
      </c>
      <c r="J4536">
        <v>1</v>
      </c>
      <c r="K4536">
        <v>4</v>
      </c>
      <c r="L4536">
        <v>17</v>
      </c>
      <c r="M4536">
        <v>1</v>
      </c>
      <c r="N4536">
        <v>1</v>
      </c>
      <c r="O4536">
        <v>5</v>
      </c>
      <c r="P4536">
        <v>1</v>
      </c>
      <c r="Q4536">
        <v>8.5289999999999999</v>
      </c>
      <c r="R4536">
        <v>-1</v>
      </c>
      <c r="S4536">
        <v>0</v>
      </c>
      <c r="T4536">
        <v>163.4</v>
      </c>
      <c r="U4536">
        <v>62.6</v>
      </c>
      <c r="V4536">
        <v>23.446000000000002</v>
      </c>
      <c r="W4536">
        <v>0.82399999999999995</v>
      </c>
      <c r="X4536">
        <v>1</v>
      </c>
      <c r="Y4536">
        <v>3</v>
      </c>
      <c r="Z4536">
        <f>IF(AND(MIN(data!D4536:'data'!K4536, data!M4536:'data'!Y4536)&gt;=0, IF(data!L4536&lt;0, FALSE, data!L4536&lt;=95),COUNTA(data!D4536:'data'!Y4536)=22), 1, 0)</f>
        <v>0</v>
      </c>
      <c r="AA4536">
        <f>IF(data!D4536=3, IF(COUNTIFS(data!A:A, data!A4536, data!G:G, "&lt;&gt;2")=0, 1, 0), 0)</f>
        <v>0</v>
      </c>
      <c r="AB4536">
        <f>IF(AND(data!G4536=2, COUNTIFS(data!A:A, data!A4536, data!G:G, 2) = data!D4536), 1, 0)</f>
        <v>0</v>
      </c>
      <c r="AC4536" t="str">
        <f>IF(AB4536=1, data!D4536, "0")</f>
        <v>0</v>
      </c>
    </row>
    <row r="4537" spans="1:29" x14ac:dyDescent="0.25">
      <c r="A4537" s="1">
        <v>458341</v>
      </c>
      <c r="B4537">
        <v>1</v>
      </c>
      <c r="C4537" s="1" t="s">
        <v>4558</v>
      </c>
      <c r="D4537">
        <v>2</v>
      </c>
      <c r="E4537">
        <v>6</v>
      </c>
      <c r="F4537">
        <v>1</v>
      </c>
      <c r="G4537">
        <v>1</v>
      </c>
      <c r="H4537">
        <v>66</v>
      </c>
      <c r="I4537">
        <v>2</v>
      </c>
      <c r="J4537">
        <v>1</v>
      </c>
      <c r="K4537">
        <v>7</v>
      </c>
      <c r="L4537">
        <v>8</v>
      </c>
      <c r="M4537">
        <v>2</v>
      </c>
      <c r="N4537">
        <v>3</v>
      </c>
      <c r="O4537">
        <v>5</v>
      </c>
      <c r="P4537">
        <v>1</v>
      </c>
      <c r="Q4537">
        <v>0.77900000000000003</v>
      </c>
      <c r="R4537">
        <v>-1</v>
      </c>
      <c r="S4537">
        <v>0</v>
      </c>
      <c r="T4537">
        <v>163</v>
      </c>
      <c r="U4537">
        <v>78.900000000000006</v>
      </c>
      <c r="V4537">
        <v>29.696000000000002</v>
      </c>
      <c r="W4537">
        <v>0.93</v>
      </c>
      <c r="X4537">
        <v>2</v>
      </c>
      <c r="Y4537">
        <v>1</v>
      </c>
      <c r="Z4537">
        <f>IF(AND(MIN(data!D4537:'data'!K4537, data!M4537:'data'!Y4537)&gt;=0, IF(data!L4537&lt;0, FALSE, data!L4537&lt;=95),COUNTA(data!D4537:'data'!Y4537)=22), 1, 0)</f>
        <v>0</v>
      </c>
      <c r="AA4537">
        <f>IF(data!D4537=3, IF(COUNTIFS(data!A:A, data!A4537, data!G:G, "&lt;&gt;2")=0, 1, 0), 0)</f>
        <v>0</v>
      </c>
      <c r="AB4537">
        <f>IF(AND(data!G4537=2, COUNTIFS(data!A:A, data!A4537, data!G:G, 2) = data!D4537), 1, 0)</f>
        <v>0</v>
      </c>
      <c r="AC4537" t="str">
        <f>IF(AB4537=1, data!D4537, "0")</f>
        <v>0</v>
      </c>
    </row>
    <row r="4538" spans="1:29" x14ac:dyDescent="0.25">
      <c r="A4538" s="1">
        <v>458341</v>
      </c>
      <c r="B4538">
        <v>2</v>
      </c>
      <c r="C4538" s="1" t="s">
        <v>4559</v>
      </c>
      <c r="D4538">
        <v>2</v>
      </c>
      <c r="E4538">
        <v>6</v>
      </c>
      <c r="F4538">
        <v>1</v>
      </c>
      <c r="G4538">
        <v>2</v>
      </c>
      <c r="H4538">
        <v>68</v>
      </c>
      <c r="I4538">
        <v>2</v>
      </c>
      <c r="J4538">
        <v>1</v>
      </c>
      <c r="K4538">
        <v>7</v>
      </c>
      <c r="L4538">
        <v>8</v>
      </c>
      <c r="M4538">
        <v>2</v>
      </c>
      <c r="N4538">
        <v>1</v>
      </c>
      <c r="O4538">
        <v>5</v>
      </c>
      <c r="P4538">
        <v>2</v>
      </c>
      <c r="Q4538">
        <v>0</v>
      </c>
      <c r="R4538">
        <v>-1</v>
      </c>
      <c r="S4538">
        <v>0</v>
      </c>
      <c r="T4538">
        <v>142.80000000000001</v>
      </c>
      <c r="U4538">
        <v>73.7</v>
      </c>
      <c r="V4538">
        <v>36.142000000000003</v>
      </c>
      <c r="W4538">
        <v>0.84099999999999997</v>
      </c>
      <c r="X4538">
        <v>2</v>
      </c>
      <c r="Y4538">
        <v>1</v>
      </c>
      <c r="Z4538">
        <f>IF(AND(MIN(data!D4538:'data'!K4538, data!M4538:'data'!Y4538)&gt;=0, IF(data!L4538&lt;0, FALSE, data!L4538&lt;=95),COUNTA(data!D4538:'data'!Y4538)=22), 1, 0)</f>
        <v>0</v>
      </c>
      <c r="AA4538">
        <f>IF(data!D4538=3, IF(COUNTIFS(data!A:A, data!A4538, data!G:G, "&lt;&gt;2")=0, 1, 0), 0)</f>
        <v>0</v>
      </c>
      <c r="AB4538">
        <f>IF(AND(data!G4538=2, COUNTIFS(data!A:A, data!A4538, data!G:G, 2) = data!D4538), 1, 0)</f>
        <v>0</v>
      </c>
      <c r="AC4538" t="str">
        <f>IF(AB4538=1, data!D4538, "0")</f>
        <v>0</v>
      </c>
    </row>
    <row r="4539" spans="1:29" x14ac:dyDescent="0.25">
      <c r="A4539" s="1">
        <v>458351</v>
      </c>
      <c r="B4539">
        <v>1</v>
      </c>
      <c r="C4539" s="1" t="s">
        <v>4560</v>
      </c>
      <c r="D4539">
        <v>2</v>
      </c>
      <c r="E4539">
        <v>6</v>
      </c>
      <c r="F4539">
        <v>1</v>
      </c>
      <c r="G4539">
        <v>1</v>
      </c>
      <c r="H4539">
        <v>65</v>
      </c>
      <c r="I4539">
        <v>2</v>
      </c>
      <c r="J4539">
        <v>1</v>
      </c>
      <c r="K4539">
        <v>3</v>
      </c>
      <c r="L4539">
        <v>9</v>
      </c>
      <c r="M4539">
        <v>2</v>
      </c>
      <c r="N4539">
        <v>1</v>
      </c>
      <c r="O4539">
        <v>5</v>
      </c>
      <c r="P4539">
        <v>1</v>
      </c>
      <c r="Q4539">
        <v>3.75</v>
      </c>
      <c r="R4539">
        <v>-1</v>
      </c>
      <c r="S4539">
        <v>0</v>
      </c>
      <c r="T4539">
        <v>174.6</v>
      </c>
      <c r="U4539">
        <v>82.2</v>
      </c>
      <c r="V4539">
        <v>26.963999999999999</v>
      </c>
      <c r="W4539">
        <v>0.85199999999999998</v>
      </c>
      <c r="X4539">
        <v>1</v>
      </c>
      <c r="Y4539">
        <v>3</v>
      </c>
      <c r="Z4539">
        <f>IF(AND(MIN(data!D4539:'data'!K4539, data!M4539:'data'!Y4539)&gt;=0, IF(data!L4539&lt;0, FALSE, data!L4539&lt;=95),COUNTA(data!D4539:'data'!Y4539)=22), 1, 0)</f>
        <v>0</v>
      </c>
      <c r="AA4539">
        <f>IF(data!D4539=3, IF(COUNTIFS(data!A:A, data!A4539, data!G:G, "&lt;&gt;2")=0, 1, 0), 0)</f>
        <v>0</v>
      </c>
      <c r="AB4539">
        <f>IF(AND(data!G4539=2, COUNTIFS(data!A:A, data!A4539, data!G:G, 2) = data!D4539), 1, 0)</f>
        <v>0</v>
      </c>
      <c r="AC4539" t="str">
        <f>IF(AB4539=1, data!D4539, "0")</f>
        <v>0</v>
      </c>
    </row>
    <row r="4540" spans="1:29" x14ac:dyDescent="0.25">
      <c r="A4540" s="1">
        <v>458351</v>
      </c>
      <c r="B4540">
        <v>2</v>
      </c>
      <c r="C4540" s="1" t="s">
        <v>4561</v>
      </c>
      <c r="D4540">
        <v>2</v>
      </c>
      <c r="E4540">
        <v>6</v>
      </c>
      <c r="F4540">
        <v>1</v>
      </c>
      <c r="G4540">
        <v>2</v>
      </c>
      <c r="H4540">
        <v>64</v>
      </c>
      <c r="I4540">
        <v>2</v>
      </c>
      <c r="J4540">
        <v>1</v>
      </c>
      <c r="K4540">
        <v>6</v>
      </c>
      <c r="L4540">
        <v>9</v>
      </c>
      <c r="M4540">
        <v>2</v>
      </c>
      <c r="N4540">
        <v>1</v>
      </c>
      <c r="O4540">
        <v>5</v>
      </c>
      <c r="P4540">
        <v>1</v>
      </c>
      <c r="Q4540">
        <v>1.875</v>
      </c>
      <c r="R4540">
        <v>-1</v>
      </c>
      <c r="S4540">
        <v>0</v>
      </c>
      <c r="T4540">
        <v>154.1</v>
      </c>
      <c r="U4540">
        <v>63.5</v>
      </c>
      <c r="V4540">
        <v>26.74</v>
      </c>
      <c r="W4540">
        <v>0.878</v>
      </c>
      <c r="X4540">
        <v>1</v>
      </c>
      <c r="Y4540">
        <v>1</v>
      </c>
      <c r="Z4540">
        <f>IF(AND(MIN(data!D4540:'data'!K4540, data!M4540:'data'!Y4540)&gt;=0, IF(data!L4540&lt;0, FALSE, data!L4540&lt;=95),COUNTA(data!D4540:'data'!Y4540)=22), 1, 0)</f>
        <v>0</v>
      </c>
      <c r="AA4540">
        <f>IF(data!D4540=3, IF(COUNTIFS(data!A:A, data!A4540, data!G:G, "&lt;&gt;2")=0, 1, 0), 0)</f>
        <v>0</v>
      </c>
      <c r="AB4540">
        <f>IF(AND(data!G4540=2, COUNTIFS(data!A:A, data!A4540, data!G:G, 2) = data!D4540), 1, 0)</f>
        <v>0</v>
      </c>
      <c r="AC4540" t="str">
        <f>IF(AB4540=1, data!D4540, "0")</f>
        <v>0</v>
      </c>
    </row>
    <row r="4541" spans="1:29" x14ac:dyDescent="0.25">
      <c r="A4541" s="1">
        <v>459051</v>
      </c>
      <c r="B4541">
        <v>1</v>
      </c>
      <c r="C4541" s="1" t="s">
        <v>4562</v>
      </c>
      <c r="D4541">
        <v>2</v>
      </c>
      <c r="E4541">
        <v>4</v>
      </c>
      <c r="F4541">
        <v>24</v>
      </c>
      <c r="G4541">
        <v>2</v>
      </c>
      <c r="H4541">
        <v>44</v>
      </c>
      <c r="I4541">
        <v>6</v>
      </c>
      <c r="J4541">
        <v>1</v>
      </c>
      <c r="K4541">
        <v>6</v>
      </c>
      <c r="L4541">
        <v>18</v>
      </c>
      <c r="M4541">
        <v>2</v>
      </c>
      <c r="N4541">
        <v>4</v>
      </c>
      <c r="O4541">
        <v>3</v>
      </c>
      <c r="P4541">
        <v>1</v>
      </c>
      <c r="Q4541">
        <v>58.25</v>
      </c>
      <c r="R4541">
        <v>-1</v>
      </c>
      <c r="S4541">
        <v>0</v>
      </c>
      <c r="T4541">
        <v>160.9</v>
      </c>
      <c r="U4541">
        <v>84.9</v>
      </c>
      <c r="V4541">
        <v>32.793999999999997</v>
      </c>
      <c r="W4541">
        <v>0.88600000000000001</v>
      </c>
      <c r="X4541">
        <v>2</v>
      </c>
      <c r="Y4541">
        <v>1</v>
      </c>
      <c r="Z4541">
        <f>IF(AND(MIN(data!D4541:'data'!K4541, data!M4541:'data'!Y4541)&gt;=0, IF(data!L4541&lt;0, FALSE, data!L4541&lt;=95),COUNTA(data!D4541:'data'!Y4541)=22), 1, 0)</f>
        <v>0</v>
      </c>
      <c r="AA4541">
        <f>IF(data!D4541=3, IF(COUNTIFS(data!A:A, data!A4541, data!G:G, "&lt;&gt;2")=0, 1, 0), 0)</f>
        <v>0</v>
      </c>
      <c r="AB4541">
        <f>IF(AND(data!G4541=2, COUNTIFS(data!A:A, data!A4541, data!G:G, 2) = data!D4541), 1, 0)</f>
        <v>1</v>
      </c>
      <c r="AC4541">
        <f>IF(AB4541=1, data!D4541, "0")</f>
        <v>2</v>
      </c>
    </row>
    <row r="4542" spans="1:29" x14ac:dyDescent="0.25">
      <c r="A4542" s="1">
        <v>459051</v>
      </c>
      <c r="B4542">
        <v>2</v>
      </c>
      <c r="C4542" s="1" t="s">
        <v>4563</v>
      </c>
      <c r="D4542">
        <v>2</v>
      </c>
      <c r="E4542">
        <v>4</v>
      </c>
      <c r="F4542">
        <v>24</v>
      </c>
      <c r="G4542">
        <v>2</v>
      </c>
      <c r="H4542">
        <v>53</v>
      </c>
      <c r="I4542">
        <v>6</v>
      </c>
      <c r="J4542">
        <v>1</v>
      </c>
      <c r="K4542">
        <v>3</v>
      </c>
      <c r="L4542">
        <v>18</v>
      </c>
      <c r="M4542">
        <v>1</v>
      </c>
      <c r="N4542">
        <v>1</v>
      </c>
      <c r="O4542">
        <v>5</v>
      </c>
      <c r="P4542">
        <v>1</v>
      </c>
      <c r="Q4542">
        <v>22</v>
      </c>
      <c r="R4542">
        <v>-1</v>
      </c>
      <c r="S4542">
        <v>0</v>
      </c>
      <c r="T4542">
        <v>154.9</v>
      </c>
      <c r="U4542">
        <v>74.400000000000006</v>
      </c>
      <c r="V4542">
        <v>31.007999999999999</v>
      </c>
      <c r="W4542">
        <v>0.88400000000000001</v>
      </c>
      <c r="X4542">
        <v>2</v>
      </c>
      <c r="Y4542">
        <v>1</v>
      </c>
      <c r="Z4542">
        <f>IF(AND(MIN(data!D4542:'data'!K4542, data!M4542:'data'!Y4542)&gt;=0, IF(data!L4542&lt;0, FALSE, data!L4542&lt;=95),COUNTA(data!D4542:'data'!Y4542)=22), 1, 0)</f>
        <v>0</v>
      </c>
      <c r="AA4542">
        <f>IF(data!D4542=3, IF(COUNTIFS(data!A:A, data!A4542, data!G:G, "&lt;&gt;2")=0, 1, 0), 0)</f>
        <v>0</v>
      </c>
      <c r="AB4542">
        <f>IF(AND(data!G4542=2, COUNTIFS(data!A:A, data!A4542, data!G:G, 2) = data!D4542), 1, 0)</f>
        <v>1</v>
      </c>
      <c r="AC4542">
        <f>IF(AB4542=1, data!D4542, "0")</f>
        <v>2</v>
      </c>
    </row>
    <row r="4543" spans="1:29" x14ac:dyDescent="0.25">
      <c r="A4543" s="1">
        <v>459151</v>
      </c>
      <c r="B4543">
        <v>1</v>
      </c>
      <c r="C4543" s="1" t="s">
        <v>4564</v>
      </c>
      <c r="D4543">
        <v>4</v>
      </c>
      <c r="E4543">
        <v>4</v>
      </c>
      <c r="F4543">
        <v>24</v>
      </c>
      <c r="G4543">
        <v>1</v>
      </c>
      <c r="H4543">
        <v>34</v>
      </c>
      <c r="I4543">
        <v>2</v>
      </c>
      <c r="J4543">
        <v>1</v>
      </c>
      <c r="K4543">
        <v>4</v>
      </c>
      <c r="L4543">
        <v>97</v>
      </c>
      <c r="M4543">
        <v>1</v>
      </c>
      <c r="N4543">
        <v>3</v>
      </c>
      <c r="O4543">
        <v>5</v>
      </c>
      <c r="P4543">
        <v>1</v>
      </c>
      <c r="Q4543">
        <v>58.173999999999999</v>
      </c>
      <c r="R4543">
        <v>-1</v>
      </c>
      <c r="S4543">
        <v>0</v>
      </c>
      <c r="T4543">
        <v>173.2</v>
      </c>
      <c r="U4543">
        <v>77.400000000000006</v>
      </c>
      <c r="V4543">
        <v>25.802</v>
      </c>
      <c r="W4543">
        <v>0.98299999999999998</v>
      </c>
      <c r="X4543">
        <v>1</v>
      </c>
      <c r="Y4543">
        <v>3</v>
      </c>
      <c r="Z4543">
        <f>IF(AND(MIN(data!D4543:'data'!K4543, data!M4543:'data'!Y4543)&gt;=0, IF(data!L4543&lt;0, FALSE, data!L4543&lt;=95),COUNTA(data!D4543:'data'!Y4543)=22), 1, 0)</f>
        <v>0</v>
      </c>
      <c r="AA4543">
        <f>IF(data!D4543=3, IF(COUNTIFS(data!A:A, data!A4543, data!G:G, "&lt;&gt;2")=0, 1, 0), 0)</f>
        <v>0</v>
      </c>
      <c r="AB4543">
        <f>IF(AND(data!G4543=2, COUNTIFS(data!A:A, data!A4543, data!G:G, 2) = data!D4543), 1, 0)</f>
        <v>0</v>
      </c>
      <c r="AC4543" t="str">
        <f>IF(AB4543=1, data!D4543, "0")</f>
        <v>0</v>
      </c>
    </row>
    <row r="4544" spans="1:29" x14ac:dyDescent="0.25">
      <c r="A4544" s="1">
        <v>459151</v>
      </c>
      <c r="B4544">
        <v>2</v>
      </c>
      <c r="C4544" s="1" t="s">
        <v>4565</v>
      </c>
      <c r="D4544">
        <v>4</v>
      </c>
      <c r="E4544">
        <v>4</v>
      </c>
      <c r="F4544">
        <v>24</v>
      </c>
      <c r="G4544">
        <v>2</v>
      </c>
      <c r="H4544">
        <v>36</v>
      </c>
      <c r="I4544">
        <v>2</v>
      </c>
      <c r="J4544">
        <v>1</v>
      </c>
      <c r="K4544">
        <v>4</v>
      </c>
      <c r="L4544">
        <v>97</v>
      </c>
      <c r="M4544">
        <v>1</v>
      </c>
      <c r="N4544">
        <v>4</v>
      </c>
      <c r="O4544">
        <v>1</v>
      </c>
      <c r="P4544">
        <v>1</v>
      </c>
      <c r="Q4544">
        <v>13.435</v>
      </c>
      <c r="R4544">
        <v>-1</v>
      </c>
      <c r="S4544">
        <v>0</v>
      </c>
      <c r="T4544">
        <v>150.19999999999999</v>
      </c>
      <c r="U4544">
        <v>62.5</v>
      </c>
      <c r="V4544">
        <v>27.704000000000001</v>
      </c>
      <c r="W4544">
        <v>0.83799999999999997</v>
      </c>
      <c r="X4544">
        <v>2</v>
      </c>
      <c r="Y4544">
        <v>1</v>
      </c>
      <c r="Z4544">
        <f>IF(AND(MIN(data!D4544:'data'!K4544, data!M4544:'data'!Y4544)&gt;=0, IF(data!L4544&lt;0, FALSE, data!L4544&lt;=95),COUNTA(data!D4544:'data'!Y4544)=22), 1, 0)</f>
        <v>0</v>
      </c>
      <c r="AA4544">
        <f>IF(data!D4544=3, IF(COUNTIFS(data!A:A, data!A4544, data!G:G, "&lt;&gt;2")=0, 1, 0), 0)</f>
        <v>0</v>
      </c>
      <c r="AB4544">
        <f>IF(AND(data!G4544=2, COUNTIFS(data!A:A, data!A4544, data!G:G, 2) = data!D4544), 1, 0)</f>
        <v>0</v>
      </c>
      <c r="AC4544" t="str">
        <f>IF(AB4544=1, data!D4544, "0")</f>
        <v>0</v>
      </c>
    </row>
    <row r="4545" spans="1:29" x14ac:dyDescent="0.25">
      <c r="A4545" s="1">
        <v>459151</v>
      </c>
      <c r="B4545">
        <v>3</v>
      </c>
      <c r="C4545" s="1" t="s">
        <v>4566</v>
      </c>
      <c r="D4545">
        <v>4</v>
      </c>
      <c r="E4545">
        <v>4</v>
      </c>
      <c r="F4545">
        <v>24</v>
      </c>
      <c r="G4545">
        <v>2</v>
      </c>
      <c r="H4545">
        <v>11</v>
      </c>
      <c r="I4545">
        <v>-1</v>
      </c>
      <c r="J4545">
        <v>1</v>
      </c>
      <c r="K4545">
        <v>-1</v>
      </c>
      <c r="L4545">
        <v>97</v>
      </c>
      <c r="M4545">
        <v>1</v>
      </c>
      <c r="N4545">
        <v>-1</v>
      </c>
      <c r="O4545">
        <v>-1</v>
      </c>
      <c r="P4545">
        <v>-1</v>
      </c>
      <c r="Q4545">
        <v>-1</v>
      </c>
      <c r="R4545">
        <v>-1</v>
      </c>
      <c r="S4545">
        <v>-2</v>
      </c>
      <c r="T4545">
        <v>141.6</v>
      </c>
      <c r="U4545">
        <v>47.1</v>
      </c>
      <c r="V4545">
        <v>23.491</v>
      </c>
      <c r="W4545">
        <v>-1</v>
      </c>
      <c r="X4545">
        <v>1</v>
      </c>
      <c r="Y4545">
        <v>3</v>
      </c>
      <c r="Z4545">
        <f>IF(AND(MIN(data!D4545:'data'!K4545, data!M4545:'data'!Y4545)&gt;=0, IF(data!L4545&lt;0, FALSE, data!L4545&lt;=95),COUNTA(data!D4545:'data'!Y4545)=22), 1, 0)</f>
        <v>0</v>
      </c>
      <c r="AA4545">
        <f>IF(data!D4545=3, IF(COUNTIFS(data!A:A, data!A4545, data!G:G, "&lt;&gt;2")=0, 1, 0), 0)</f>
        <v>0</v>
      </c>
      <c r="AB4545">
        <f>IF(AND(data!G4545=2, COUNTIFS(data!A:A, data!A4545, data!G:G, 2) = data!D4545), 1, 0)</f>
        <v>0</v>
      </c>
      <c r="AC4545" t="str">
        <f>IF(AB4545=1, data!D4545, "0")</f>
        <v>0</v>
      </c>
    </row>
    <row r="4546" spans="1:29" x14ac:dyDescent="0.25">
      <c r="A4546" s="1">
        <v>459151</v>
      </c>
      <c r="B4546">
        <v>4</v>
      </c>
      <c r="C4546" s="1" t="s">
        <v>4567</v>
      </c>
      <c r="D4546">
        <v>4</v>
      </c>
      <c r="E4546">
        <v>4</v>
      </c>
      <c r="F4546">
        <v>24</v>
      </c>
      <c r="G4546">
        <v>2</v>
      </c>
      <c r="H4546">
        <v>9</v>
      </c>
      <c r="I4546">
        <v>-1</v>
      </c>
      <c r="J4546">
        <v>1</v>
      </c>
      <c r="K4546">
        <v>-1</v>
      </c>
      <c r="L4546">
        <v>97</v>
      </c>
      <c r="M4546">
        <v>1</v>
      </c>
      <c r="N4546">
        <v>-1</v>
      </c>
      <c r="O4546">
        <v>-1</v>
      </c>
      <c r="P4546">
        <v>-1</v>
      </c>
      <c r="Q4546">
        <v>-1</v>
      </c>
      <c r="R4546">
        <v>-1</v>
      </c>
      <c r="S4546">
        <v>-2</v>
      </c>
      <c r="T4546">
        <v>126</v>
      </c>
      <c r="U4546">
        <v>29.4</v>
      </c>
      <c r="V4546">
        <v>18.518999999999998</v>
      </c>
      <c r="W4546">
        <v>-1</v>
      </c>
      <c r="X4546">
        <v>-8</v>
      </c>
      <c r="Y4546">
        <v>3</v>
      </c>
      <c r="Z4546">
        <f>IF(AND(MIN(data!D4546:'data'!K4546, data!M4546:'data'!Y4546)&gt;=0, IF(data!L4546&lt;0, FALSE, data!L4546&lt;=95),COUNTA(data!D4546:'data'!Y4546)=22), 1, 0)</f>
        <v>0</v>
      </c>
      <c r="AA4546">
        <f>IF(data!D4546=3, IF(COUNTIFS(data!A:A, data!A4546, data!G:G, "&lt;&gt;2")=0, 1, 0), 0)</f>
        <v>0</v>
      </c>
      <c r="AB4546">
        <f>IF(AND(data!G4546=2, COUNTIFS(data!A:A, data!A4546, data!G:G, 2) = data!D4546), 1, 0)</f>
        <v>0</v>
      </c>
      <c r="AC4546" t="str">
        <f>IF(AB4546=1, data!D4546, "0")</f>
        <v>0</v>
      </c>
    </row>
    <row r="4547" spans="1:29" x14ac:dyDescent="0.25">
      <c r="A4547" s="1">
        <v>459181</v>
      </c>
      <c r="B4547">
        <v>1</v>
      </c>
      <c r="C4547" s="1" t="s">
        <v>4568</v>
      </c>
      <c r="D4547">
        <v>2</v>
      </c>
      <c r="E4547">
        <v>4</v>
      </c>
      <c r="F4547">
        <v>24</v>
      </c>
      <c r="G4547">
        <v>2</v>
      </c>
      <c r="H4547">
        <v>76</v>
      </c>
      <c r="I4547">
        <v>2</v>
      </c>
      <c r="J4547">
        <v>1</v>
      </c>
      <c r="K4547">
        <v>7</v>
      </c>
      <c r="L4547">
        <v>97</v>
      </c>
      <c r="M4547">
        <v>2</v>
      </c>
      <c r="N4547">
        <v>3</v>
      </c>
      <c r="O4547">
        <v>5</v>
      </c>
      <c r="P4547">
        <v>1</v>
      </c>
      <c r="Q4547">
        <v>20.75</v>
      </c>
      <c r="R4547">
        <v>-1</v>
      </c>
      <c r="S4547">
        <v>1</v>
      </c>
      <c r="T4547">
        <v>158.9</v>
      </c>
      <c r="U4547">
        <v>63.2</v>
      </c>
      <c r="V4547">
        <v>25.03</v>
      </c>
      <c r="W4547">
        <v>0.84199999999999997</v>
      </c>
      <c r="X4547">
        <v>1</v>
      </c>
      <c r="Y4547">
        <v>3</v>
      </c>
      <c r="Z4547">
        <f>IF(AND(MIN(data!D4547:'data'!K4547, data!M4547:'data'!Y4547)&gt;=0, IF(data!L4547&lt;0, FALSE, data!L4547&lt;=95),COUNTA(data!D4547:'data'!Y4547)=22), 1, 0)</f>
        <v>0</v>
      </c>
      <c r="AA4547">
        <f>IF(data!D4547=3, IF(COUNTIFS(data!A:A, data!A4547, data!G:G, "&lt;&gt;2")=0, 1, 0), 0)</f>
        <v>0</v>
      </c>
      <c r="AB4547">
        <f>IF(AND(data!G4547=2, COUNTIFS(data!A:A, data!A4547, data!G:G, 2) = data!D4547), 1, 0)</f>
        <v>0</v>
      </c>
      <c r="AC4547" t="str">
        <f>IF(AB4547=1, data!D4547, "0")</f>
        <v>0</v>
      </c>
    </row>
    <row r="4548" spans="1:29" x14ac:dyDescent="0.25">
      <c r="A4548" s="1">
        <v>459181</v>
      </c>
      <c r="B4548">
        <v>2</v>
      </c>
      <c r="C4548" s="1" t="s">
        <v>4569</v>
      </c>
      <c r="D4548">
        <v>2</v>
      </c>
      <c r="E4548">
        <v>4</v>
      </c>
      <c r="F4548">
        <v>24</v>
      </c>
      <c r="G4548">
        <v>1</v>
      </c>
      <c r="H4548">
        <v>75</v>
      </c>
      <c r="I4548">
        <v>2</v>
      </c>
      <c r="J4548">
        <v>1</v>
      </c>
      <c r="K4548">
        <v>2</v>
      </c>
      <c r="L4548">
        <v>97</v>
      </c>
      <c r="M4548">
        <v>3</v>
      </c>
      <c r="N4548">
        <v>3</v>
      </c>
      <c r="O4548">
        <v>5</v>
      </c>
      <c r="P4548">
        <v>1</v>
      </c>
      <c r="Q4548">
        <v>0.375</v>
      </c>
      <c r="R4548">
        <v>-1</v>
      </c>
      <c r="S4548">
        <v>1</v>
      </c>
      <c r="T4548">
        <v>177.5</v>
      </c>
      <c r="U4548">
        <v>69.599999999999994</v>
      </c>
      <c r="V4548">
        <v>22.091000000000001</v>
      </c>
      <c r="W4548">
        <v>0.92</v>
      </c>
      <c r="X4548">
        <v>1</v>
      </c>
      <c r="Y4548">
        <v>3</v>
      </c>
      <c r="Z4548">
        <f>IF(AND(MIN(data!D4548:'data'!K4548, data!M4548:'data'!Y4548)&gt;=0, IF(data!L4548&lt;0, FALSE, data!L4548&lt;=95),COUNTA(data!D4548:'data'!Y4548)=22), 1, 0)</f>
        <v>0</v>
      </c>
      <c r="AA4548">
        <f>IF(data!D4548=3, IF(COUNTIFS(data!A:A, data!A4548, data!G:G, "&lt;&gt;2")=0, 1, 0), 0)</f>
        <v>0</v>
      </c>
      <c r="AB4548">
        <f>IF(AND(data!G4548=2, COUNTIFS(data!A:A, data!A4548, data!G:G, 2) = data!D4548), 1, 0)</f>
        <v>0</v>
      </c>
      <c r="AC4548" t="str">
        <f>IF(AB4548=1, data!D4548, "0")</f>
        <v>0</v>
      </c>
    </row>
    <row r="4549" spans="1:29" x14ac:dyDescent="0.25">
      <c r="A4549" s="1">
        <v>459201</v>
      </c>
      <c r="B4549">
        <v>1</v>
      </c>
      <c r="C4549" s="1" t="s">
        <v>4570</v>
      </c>
      <c r="D4549">
        <v>1</v>
      </c>
      <c r="E4549">
        <v>4</v>
      </c>
      <c r="F4549">
        <v>24</v>
      </c>
      <c r="G4549">
        <v>1</v>
      </c>
      <c r="H4549">
        <v>66</v>
      </c>
      <c r="I4549">
        <v>3</v>
      </c>
      <c r="J4549">
        <v>1</v>
      </c>
      <c r="K4549">
        <v>7</v>
      </c>
      <c r="L4549">
        <v>6</v>
      </c>
      <c r="M4549">
        <v>2</v>
      </c>
      <c r="N4549">
        <v>3</v>
      </c>
      <c r="O4549">
        <v>5</v>
      </c>
      <c r="P4549">
        <v>2</v>
      </c>
      <c r="Q4549">
        <v>2.9000000000000001E-2</v>
      </c>
      <c r="R4549">
        <v>-1</v>
      </c>
      <c r="S4549">
        <v>3</v>
      </c>
      <c r="T4549">
        <v>155.1</v>
      </c>
      <c r="U4549">
        <v>77.400000000000006</v>
      </c>
      <c r="V4549">
        <v>32.174999999999997</v>
      </c>
      <c r="W4549">
        <v>0.81699999999999995</v>
      </c>
      <c r="X4549">
        <v>2</v>
      </c>
      <c r="Y4549">
        <v>3</v>
      </c>
      <c r="Z4549">
        <f>IF(AND(MIN(data!D4549:'data'!K4549, data!M4549:'data'!Y4549)&gt;=0, IF(data!L4549&lt;0, FALSE, data!L4549&lt;=95),COUNTA(data!D4549:'data'!Y4549)=22), 1, 0)</f>
        <v>0</v>
      </c>
      <c r="AA4549">
        <f>IF(data!D4549=3, IF(COUNTIFS(data!A:A, data!A4549, data!G:G, "&lt;&gt;2")=0, 1, 0), 0)</f>
        <v>0</v>
      </c>
      <c r="AB4549">
        <f>IF(AND(data!G4549=2, COUNTIFS(data!A:A, data!A4549, data!G:G, 2) = data!D4549), 1, 0)</f>
        <v>0</v>
      </c>
      <c r="AC4549" t="str">
        <f>IF(AB4549=1, data!D4549, "0")</f>
        <v>0</v>
      </c>
    </row>
    <row r="4550" spans="1:29" x14ac:dyDescent="0.25">
      <c r="A4550" s="1">
        <v>459251</v>
      </c>
      <c r="B4550">
        <v>1</v>
      </c>
      <c r="C4550" s="1" t="s">
        <v>4571</v>
      </c>
      <c r="D4550">
        <v>4</v>
      </c>
      <c r="E4550">
        <v>4</v>
      </c>
      <c r="F4550">
        <v>24</v>
      </c>
      <c r="G4550">
        <v>2</v>
      </c>
      <c r="H4550">
        <v>33</v>
      </c>
      <c r="I4550">
        <v>2</v>
      </c>
      <c r="J4550">
        <v>1</v>
      </c>
      <c r="K4550">
        <v>4</v>
      </c>
      <c r="L4550">
        <v>13</v>
      </c>
      <c r="M4550">
        <v>1</v>
      </c>
      <c r="N4550">
        <v>1</v>
      </c>
      <c r="O4550">
        <v>5</v>
      </c>
      <c r="P4550">
        <v>1</v>
      </c>
      <c r="Q4550">
        <v>0.89500000000000002</v>
      </c>
      <c r="R4550">
        <v>-1</v>
      </c>
      <c r="S4550">
        <v>1</v>
      </c>
      <c r="T4550">
        <v>160.69999999999999</v>
      </c>
      <c r="U4550">
        <v>68.900000000000006</v>
      </c>
      <c r="V4550">
        <v>26.68</v>
      </c>
      <c r="W4550">
        <v>0.76600000000000001</v>
      </c>
      <c r="X4550">
        <v>2</v>
      </c>
      <c r="Y4550">
        <v>1</v>
      </c>
      <c r="Z4550">
        <f>IF(AND(MIN(data!D4550:'data'!K4550, data!M4550:'data'!Y4550)&gt;=0, IF(data!L4550&lt;0, FALSE, data!L4550&lt;=95),COUNTA(data!D4550:'data'!Y4550)=22), 1, 0)</f>
        <v>0</v>
      </c>
      <c r="AA4550">
        <f>IF(data!D4550=3, IF(COUNTIFS(data!A:A, data!A4550, data!G:G, "&lt;&gt;2")=0, 1, 0), 0)</f>
        <v>0</v>
      </c>
      <c r="AB4550">
        <f>IF(AND(data!G4550=2, COUNTIFS(data!A:A, data!A4550, data!G:G, 2) = data!D4550), 1, 0)</f>
        <v>0</v>
      </c>
      <c r="AC4550" t="str">
        <f>IF(AB4550=1, data!D4550, "0")</f>
        <v>0</v>
      </c>
    </row>
    <row r="4551" spans="1:29" x14ac:dyDescent="0.25">
      <c r="A4551" s="1">
        <v>459251</v>
      </c>
      <c r="B4551">
        <v>2</v>
      </c>
      <c r="C4551" s="1" t="s">
        <v>4572</v>
      </c>
      <c r="D4551">
        <v>4</v>
      </c>
      <c r="E4551">
        <v>4</v>
      </c>
      <c r="F4551">
        <v>24</v>
      </c>
      <c r="G4551">
        <v>1</v>
      </c>
      <c r="H4551">
        <v>32</v>
      </c>
      <c r="I4551">
        <v>2</v>
      </c>
      <c r="J4551">
        <v>1</v>
      </c>
      <c r="K4551">
        <v>3</v>
      </c>
      <c r="L4551">
        <v>13</v>
      </c>
      <c r="M4551">
        <v>2</v>
      </c>
      <c r="N4551">
        <v>1</v>
      </c>
      <c r="O4551">
        <v>5</v>
      </c>
      <c r="P4551">
        <v>1</v>
      </c>
      <c r="Q4551">
        <v>8.1489999999999991</v>
      </c>
      <c r="R4551">
        <v>-1</v>
      </c>
      <c r="S4551">
        <v>1</v>
      </c>
      <c r="T4551">
        <v>175.7</v>
      </c>
      <c r="U4551">
        <v>87.8</v>
      </c>
      <c r="V4551">
        <v>28.440999999999999</v>
      </c>
      <c r="W4551">
        <v>0.91700000000000004</v>
      </c>
      <c r="X4551">
        <v>-8</v>
      </c>
      <c r="Y4551">
        <v>3</v>
      </c>
      <c r="Z4551">
        <f>IF(AND(MIN(data!D4551:'data'!K4551, data!M4551:'data'!Y4551)&gt;=0, IF(data!L4551&lt;0, FALSE, data!L4551&lt;=95),COUNTA(data!D4551:'data'!Y4551)=22), 1, 0)</f>
        <v>0</v>
      </c>
      <c r="AA4551">
        <f>IF(data!D4551=3, IF(COUNTIFS(data!A:A, data!A4551, data!G:G, "&lt;&gt;2")=0, 1, 0), 0)</f>
        <v>0</v>
      </c>
      <c r="AB4551">
        <f>IF(AND(data!G4551=2, COUNTIFS(data!A:A, data!A4551, data!G:G, 2) = data!D4551), 1, 0)</f>
        <v>0</v>
      </c>
      <c r="AC4551" t="str">
        <f>IF(AB4551=1, data!D4551, "0")</f>
        <v>0</v>
      </c>
    </row>
    <row r="4552" spans="1:29" x14ac:dyDescent="0.25">
      <c r="A4552" s="1">
        <v>459251</v>
      </c>
      <c r="B4552">
        <v>3</v>
      </c>
      <c r="C4552" s="1" t="s">
        <v>4573</v>
      </c>
      <c r="D4552">
        <v>4</v>
      </c>
      <c r="E4552">
        <v>4</v>
      </c>
      <c r="F4552">
        <v>24</v>
      </c>
      <c r="G4552">
        <v>1</v>
      </c>
      <c r="H4552">
        <v>7</v>
      </c>
      <c r="I4552">
        <v>-1</v>
      </c>
      <c r="J4552">
        <v>1</v>
      </c>
      <c r="K4552">
        <v>-1</v>
      </c>
      <c r="L4552">
        <v>13</v>
      </c>
      <c r="M4552">
        <v>2</v>
      </c>
      <c r="N4552">
        <v>-1</v>
      </c>
      <c r="O4552">
        <v>-1</v>
      </c>
      <c r="P4552">
        <v>-1</v>
      </c>
      <c r="Q4552">
        <v>-1</v>
      </c>
      <c r="R4552">
        <v>-1</v>
      </c>
      <c r="S4552">
        <v>-2</v>
      </c>
      <c r="T4552">
        <v>138.6</v>
      </c>
      <c r="U4552">
        <v>31.6</v>
      </c>
      <c r="V4552">
        <v>16.45</v>
      </c>
      <c r="W4552">
        <v>-1</v>
      </c>
      <c r="X4552">
        <v>-2</v>
      </c>
      <c r="Y4552">
        <v>-2</v>
      </c>
      <c r="Z4552">
        <f>IF(AND(MIN(data!D4552:'data'!K4552, data!M4552:'data'!Y4552)&gt;=0, IF(data!L4552&lt;0, FALSE, data!L4552&lt;=95),COUNTA(data!D4552:'data'!Y4552)=22), 1, 0)</f>
        <v>0</v>
      </c>
      <c r="AA4552">
        <f>IF(data!D4552=3, IF(COUNTIFS(data!A:A, data!A4552, data!G:G, "&lt;&gt;2")=0, 1, 0), 0)</f>
        <v>0</v>
      </c>
      <c r="AB4552">
        <f>IF(AND(data!G4552=2, COUNTIFS(data!A:A, data!A4552, data!G:G, 2) = data!D4552), 1, 0)</f>
        <v>0</v>
      </c>
      <c r="AC4552" t="str">
        <f>IF(AB4552=1, data!D4552, "0")</f>
        <v>0</v>
      </c>
    </row>
    <row r="4553" spans="1:29" x14ac:dyDescent="0.25">
      <c r="A4553" s="1">
        <v>459251</v>
      </c>
      <c r="B4553">
        <v>4</v>
      </c>
      <c r="C4553" s="1" t="s">
        <v>4574</v>
      </c>
      <c r="D4553">
        <v>4</v>
      </c>
      <c r="E4553">
        <v>4</v>
      </c>
      <c r="F4553">
        <v>24</v>
      </c>
      <c r="G4553">
        <v>2</v>
      </c>
      <c r="H4553">
        <v>5</v>
      </c>
      <c r="I4553">
        <v>-1</v>
      </c>
      <c r="J4553">
        <v>1</v>
      </c>
      <c r="K4553">
        <v>-1</v>
      </c>
      <c r="L4553">
        <v>13</v>
      </c>
      <c r="M4553">
        <v>2</v>
      </c>
      <c r="N4553">
        <v>-1</v>
      </c>
      <c r="O4553">
        <v>-1</v>
      </c>
      <c r="P4553">
        <v>-1</v>
      </c>
      <c r="Q4553">
        <v>-1</v>
      </c>
      <c r="R4553">
        <v>-1</v>
      </c>
      <c r="S4553">
        <v>-2</v>
      </c>
      <c r="T4553">
        <v>114.9</v>
      </c>
      <c r="U4553">
        <v>22.1</v>
      </c>
      <c r="V4553">
        <v>16.739999999999998</v>
      </c>
      <c r="W4553">
        <v>-1</v>
      </c>
      <c r="X4553">
        <v>-2</v>
      </c>
      <c r="Y4553">
        <v>-2</v>
      </c>
      <c r="Z4553">
        <f>IF(AND(MIN(data!D4553:'data'!K4553, data!M4553:'data'!Y4553)&gt;=0, IF(data!L4553&lt;0, FALSE, data!L4553&lt;=95),COUNTA(data!D4553:'data'!Y4553)=22), 1, 0)</f>
        <v>0</v>
      </c>
      <c r="AA4553">
        <f>IF(data!D4553=3, IF(COUNTIFS(data!A:A, data!A4553, data!G:G, "&lt;&gt;2")=0, 1, 0), 0)</f>
        <v>0</v>
      </c>
      <c r="AB4553">
        <f>IF(AND(data!G4553=2, COUNTIFS(data!A:A, data!A4553, data!G:G, 2) = data!D4553), 1, 0)</f>
        <v>0</v>
      </c>
      <c r="AC4553" t="str">
        <f>IF(AB4553=1, data!D4553, "0")</f>
        <v>0</v>
      </c>
    </row>
    <row r="4554" spans="1:29" x14ac:dyDescent="0.25">
      <c r="A4554" s="1">
        <v>459271</v>
      </c>
      <c r="B4554">
        <v>1</v>
      </c>
      <c r="C4554" s="1" t="s">
        <v>4575</v>
      </c>
      <c r="D4554">
        <v>2</v>
      </c>
      <c r="E4554">
        <v>4</v>
      </c>
      <c r="F4554">
        <v>24</v>
      </c>
      <c r="G4554">
        <v>2</v>
      </c>
      <c r="H4554">
        <v>77</v>
      </c>
      <c r="I4554">
        <v>2</v>
      </c>
      <c r="J4554">
        <v>1</v>
      </c>
      <c r="K4554">
        <v>6</v>
      </c>
      <c r="L4554">
        <v>97</v>
      </c>
      <c r="M4554">
        <v>3</v>
      </c>
      <c r="N4554">
        <v>2</v>
      </c>
      <c r="O4554">
        <v>5</v>
      </c>
      <c r="P4554">
        <v>1</v>
      </c>
      <c r="Q4554">
        <v>21.125</v>
      </c>
      <c r="R4554">
        <v>-1</v>
      </c>
      <c r="S4554">
        <v>-2</v>
      </c>
      <c r="T4554">
        <v>162.80000000000001</v>
      </c>
      <c r="U4554">
        <v>89.9</v>
      </c>
      <c r="V4554">
        <v>33.92</v>
      </c>
      <c r="W4554">
        <v>-1</v>
      </c>
      <c r="X4554">
        <v>-2</v>
      </c>
      <c r="Y4554">
        <v>-2</v>
      </c>
      <c r="Z4554">
        <f>IF(AND(MIN(data!D4554:'data'!K4554, data!M4554:'data'!Y4554)&gt;=0, IF(data!L4554&lt;0, FALSE, data!L4554&lt;=95),COUNTA(data!D4554:'data'!Y4554)=22), 1, 0)</f>
        <v>0</v>
      </c>
      <c r="AA4554">
        <f>IF(data!D4554=3, IF(COUNTIFS(data!A:A, data!A4554, data!G:G, "&lt;&gt;2")=0, 1, 0), 0)</f>
        <v>0</v>
      </c>
      <c r="AB4554">
        <f>IF(AND(data!G4554=2, COUNTIFS(data!A:A, data!A4554, data!G:G, 2) = data!D4554), 1, 0)</f>
        <v>0</v>
      </c>
      <c r="AC4554" t="str">
        <f>IF(AB4554=1, data!D4554, "0")</f>
        <v>0</v>
      </c>
    </row>
    <row r="4555" spans="1:29" x14ac:dyDescent="0.25">
      <c r="A4555" s="1">
        <v>459271</v>
      </c>
      <c r="B4555">
        <v>2</v>
      </c>
      <c r="C4555" s="1" t="s">
        <v>4576</v>
      </c>
      <c r="D4555">
        <v>2</v>
      </c>
      <c r="E4555">
        <v>4</v>
      </c>
      <c r="F4555">
        <v>24</v>
      </c>
      <c r="G4555">
        <v>1</v>
      </c>
      <c r="H4555">
        <v>70</v>
      </c>
      <c r="I4555">
        <v>2</v>
      </c>
      <c r="J4555">
        <v>1</v>
      </c>
      <c r="K4555">
        <v>6</v>
      </c>
      <c r="L4555">
        <v>97</v>
      </c>
      <c r="M4555">
        <v>1</v>
      </c>
      <c r="N4555">
        <v>2</v>
      </c>
      <c r="O4555">
        <v>5</v>
      </c>
      <c r="P4555">
        <v>1</v>
      </c>
      <c r="Q4555">
        <v>23.029</v>
      </c>
      <c r="R4555">
        <v>-1</v>
      </c>
      <c r="S4555">
        <v>-2</v>
      </c>
      <c r="T4555">
        <v>181.7</v>
      </c>
      <c r="U4555">
        <v>69.099999999999994</v>
      </c>
      <c r="V4555">
        <v>20.93</v>
      </c>
      <c r="W4555">
        <v>-1</v>
      </c>
      <c r="X4555">
        <v>-2</v>
      </c>
      <c r="Y4555">
        <v>-2</v>
      </c>
      <c r="Z4555">
        <f>IF(AND(MIN(data!D4555:'data'!K4555, data!M4555:'data'!Y4555)&gt;=0, IF(data!L4555&lt;0, FALSE, data!L4555&lt;=95),COUNTA(data!D4555:'data'!Y4555)=22), 1, 0)</f>
        <v>0</v>
      </c>
      <c r="AA4555">
        <f>IF(data!D4555=3, IF(COUNTIFS(data!A:A, data!A4555, data!G:G, "&lt;&gt;2")=0, 1, 0), 0)</f>
        <v>0</v>
      </c>
      <c r="AB4555">
        <f>IF(AND(data!G4555=2, COUNTIFS(data!A:A, data!A4555, data!G:G, 2) = data!D4555), 1, 0)</f>
        <v>0</v>
      </c>
      <c r="AC4555" t="str">
        <f>IF(AB4555=1, data!D4555, "0")</f>
        <v>0</v>
      </c>
    </row>
    <row r="4556" spans="1:29" x14ac:dyDescent="0.25">
      <c r="A4556" s="1">
        <v>459341</v>
      </c>
      <c r="B4556">
        <v>1</v>
      </c>
      <c r="C4556" s="1" t="s">
        <v>4577</v>
      </c>
      <c r="D4556">
        <v>1</v>
      </c>
      <c r="E4556">
        <v>4</v>
      </c>
      <c r="F4556">
        <v>24</v>
      </c>
      <c r="G4556">
        <v>2</v>
      </c>
      <c r="H4556">
        <v>61</v>
      </c>
      <c r="I4556">
        <v>4</v>
      </c>
      <c r="J4556">
        <v>1</v>
      </c>
      <c r="K4556">
        <v>3</v>
      </c>
      <c r="L4556">
        <v>11</v>
      </c>
      <c r="M4556">
        <v>3</v>
      </c>
      <c r="N4556">
        <v>3</v>
      </c>
      <c r="O4556">
        <v>5</v>
      </c>
      <c r="P4556">
        <v>1</v>
      </c>
      <c r="Q4556">
        <v>4.5</v>
      </c>
      <c r="R4556">
        <v>-1</v>
      </c>
      <c r="S4556">
        <v>10</v>
      </c>
      <c r="T4556">
        <v>166</v>
      </c>
      <c r="U4556">
        <v>88.8</v>
      </c>
      <c r="V4556">
        <v>32.225000000000001</v>
      </c>
      <c r="W4556">
        <v>1.012</v>
      </c>
      <c r="X4556">
        <v>2</v>
      </c>
      <c r="Y4556">
        <v>1</v>
      </c>
      <c r="Z4556">
        <f>IF(AND(MIN(data!D4556:'data'!K4556, data!M4556:'data'!Y4556)&gt;=0, IF(data!L4556&lt;0, FALSE, data!L4556&lt;=95),COUNTA(data!D4556:'data'!Y4556)=22), 1, 0)</f>
        <v>0</v>
      </c>
      <c r="AA4556">
        <f>IF(data!D4556=3, IF(COUNTIFS(data!A:A, data!A4556, data!G:G, "&lt;&gt;2")=0, 1, 0), 0)</f>
        <v>0</v>
      </c>
      <c r="AB4556">
        <f>IF(AND(data!G4556=2, COUNTIFS(data!A:A, data!A4556, data!G:G, 2) = data!D4556), 1, 0)</f>
        <v>1</v>
      </c>
      <c r="AC4556">
        <f>IF(AB4556=1, data!D4556, "0")</f>
        <v>1</v>
      </c>
    </row>
    <row r="4557" spans="1:29" x14ac:dyDescent="0.25">
      <c r="A4557" s="1">
        <v>459351</v>
      </c>
      <c r="B4557">
        <v>1</v>
      </c>
      <c r="C4557" s="1" t="s">
        <v>4578</v>
      </c>
      <c r="D4557">
        <v>4</v>
      </c>
      <c r="E4557">
        <v>4</v>
      </c>
      <c r="F4557">
        <v>24</v>
      </c>
      <c r="G4557">
        <v>2</v>
      </c>
      <c r="H4557">
        <v>36</v>
      </c>
      <c r="I4557">
        <v>2</v>
      </c>
      <c r="J4557">
        <v>1</v>
      </c>
      <c r="K4557">
        <v>3</v>
      </c>
      <c r="L4557">
        <v>11</v>
      </c>
      <c r="M4557">
        <v>1</v>
      </c>
      <c r="N4557">
        <v>1</v>
      </c>
      <c r="O4557">
        <v>5</v>
      </c>
      <c r="P4557">
        <v>1</v>
      </c>
      <c r="Q4557">
        <v>7.06</v>
      </c>
      <c r="R4557">
        <v>-1</v>
      </c>
      <c r="S4557">
        <v>0</v>
      </c>
      <c r="T4557">
        <v>162.4</v>
      </c>
      <c r="U4557">
        <v>51</v>
      </c>
      <c r="V4557">
        <v>19.337</v>
      </c>
      <c r="W4557">
        <v>0.745</v>
      </c>
      <c r="X4557">
        <v>1</v>
      </c>
      <c r="Y4557">
        <v>3</v>
      </c>
      <c r="Z4557">
        <f>IF(AND(MIN(data!D4557:'data'!K4557, data!M4557:'data'!Y4557)&gt;=0, IF(data!L4557&lt;0, FALSE, data!L4557&lt;=95),COUNTA(data!D4557:'data'!Y4557)=22), 1, 0)</f>
        <v>0</v>
      </c>
      <c r="AA4557">
        <f>IF(data!D4557=3, IF(COUNTIFS(data!A:A, data!A4557, data!G:G, "&lt;&gt;2")=0, 1, 0), 0)</f>
        <v>0</v>
      </c>
      <c r="AB4557">
        <f>IF(AND(data!G4557=2, COUNTIFS(data!A:A, data!A4557, data!G:G, 2) = data!D4557), 1, 0)</f>
        <v>0</v>
      </c>
      <c r="AC4557" t="str">
        <f>IF(AB4557=1, data!D4557, "0")</f>
        <v>0</v>
      </c>
    </row>
    <row r="4558" spans="1:29" x14ac:dyDescent="0.25">
      <c r="A4558" s="1">
        <v>459351</v>
      </c>
      <c r="B4558">
        <v>2</v>
      </c>
      <c r="C4558" s="1" t="s">
        <v>4579</v>
      </c>
      <c r="D4558">
        <v>4</v>
      </c>
      <c r="E4558">
        <v>4</v>
      </c>
      <c r="F4558">
        <v>24</v>
      </c>
      <c r="G4558">
        <v>1</v>
      </c>
      <c r="H4558">
        <v>39</v>
      </c>
      <c r="I4558">
        <v>2</v>
      </c>
      <c r="J4558">
        <v>1</v>
      </c>
      <c r="K4558">
        <v>5</v>
      </c>
      <c r="L4558">
        <v>11</v>
      </c>
      <c r="M4558">
        <v>3</v>
      </c>
      <c r="N4558">
        <v>3</v>
      </c>
      <c r="O4558">
        <v>5</v>
      </c>
      <c r="P4558">
        <v>1</v>
      </c>
      <c r="Q4558">
        <v>20.768999999999998</v>
      </c>
      <c r="R4558">
        <v>-1</v>
      </c>
      <c r="S4558">
        <v>4</v>
      </c>
      <c r="T4558">
        <v>171.5</v>
      </c>
      <c r="U4558">
        <v>95</v>
      </c>
      <c r="V4558">
        <v>32.298999999999999</v>
      </c>
      <c r="W4558">
        <v>0.9</v>
      </c>
      <c r="X4558">
        <v>1</v>
      </c>
      <c r="Y4558">
        <v>1</v>
      </c>
      <c r="Z4558">
        <f>IF(AND(MIN(data!D4558:'data'!K4558, data!M4558:'data'!Y4558)&gt;=0, IF(data!L4558&lt;0, FALSE, data!L4558&lt;=95),COUNTA(data!D4558:'data'!Y4558)=22), 1, 0)</f>
        <v>0</v>
      </c>
      <c r="AA4558">
        <f>IF(data!D4558=3, IF(COUNTIFS(data!A:A, data!A4558, data!G:G, "&lt;&gt;2")=0, 1, 0), 0)</f>
        <v>0</v>
      </c>
      <c r="AB4558">
        <f>IF(AND(data!G4558=2, COUNTIFS(data!A:A, data!A4558, data!G:G, 2) = data!D4558), 1, 0)</f>
        <v>0</v>
      </c>
      <c r="AC4558" t="str">
        <f>IF(AB4558=1, data!D4558, "0")</f>
        <v>0</v>
      </c>
    </row>
    <row r="4559" spans="1:29" x14ac:dyDescent="0.25">
      <c r="A4559" s="1">
        <v>459351</v>
      </c>
      <c r="B4559">
        <v>3</v>
      </c>
      <c r="C4559" s="1" t="s">
        <v>4580</v>
      </c>
      <c r="D4559">
        <v>4</v>
      </c>
      <c r="E4559">
        <v>4</v>
      </c>
      <c r="F4559">
        <v>24</v>
      </c>
      <c r="G4559">
        <v>2</v>
      </c>
      <c r="H4559">
        <v>8</v>
      </c>
      <c r="I4559">
        <v>-1</v>
      </c>
      <c r="J4559">
        <v>1</v>
      </c>
      <c r="K4559">
        <v>-1</v>
      </c>
      <c r="L4559">
        <v>11</v>
      </c>
      <c r="M4559">
        <v>1</v>
      </c>
      <c r="N4559">
        <v>-1</v>
      </c>
      <c r="O4559">
        <v>-1</v>
      </c>
      <c r="P4559">
        <v>-1</v>
      </c>
      <c r="Q4559">
        <v>-1</v>
      </c>
      <c r="R4559">
        <v>-1</v>
      </c>
      <c r="S4559">
        <v>-2</v>
      </c>
      <c r="T4559">
        <v>136.6</v>
      </c>
      <c r="U4559">
        <v>40.4</v>
      </c>
      <c r="V4559">
        <v>21.651</v>
      </c>
      <c r="W4559">
        <v>-1</v>
      </c>
      <c r="X4559">
        <v>-8</v>
      </c>
      <c r="Y4559">
        <v>1</v>
      </c>
      <c r="Z4559">
        <f>IF(AND(MIN(data!D4559:'data'!K4559, data!M4559:'data'!Y4559)&gt;=0, IF(data!L4559&lt;0, FALSE, data!L4559&lt;=95),COUNTA(data!D4559:'data'!Y4559)=22), 1, 0)</f>
        <v>0</v>
      </c>
      <c r="AA4559">
        <f>IF(data!D4559=3, IF(COUNTIFS(data!A:A, data!A4559, data!G:G, "&lt;&gt;2")=0, 1, 0), 0)</f>
        <v>0</v>
      </c>
      <c r="AB4559">
        <f>IF(AND(data!G4559=2, COUNTIFS(data!A:A, data!A4559, data!G:G, 2) = data!D4559), 1, 0)</f>
        <v>0</v>
      </c>
      <c r="AC4559" t="str">
        <f>IF(AB4559=1, data!D4559, "0")</f>
        <v>0</v>
      </c>
    </row>
    <row r="4560" spans="1:29" x14ac:dyDescent="0.25">
      <c r="A4560" s="1">
        <v>459351</v>
      </c>
      <c r="B4560">
        <v>4</v>
      </c>
      <c r="C4560" s="1" t="s">
        <v>4581</v>
      </c>
      <c r="D4560">
        <v>4</v>
      </c>
      <c r="E4560">
        <v>4</v>
      </c>
      <c r="F4560">
        <v>24</v>
      </c>
      <c r="G4560">
        <v>1</v>
      </c>
      <c r="H4560">
        <v>6</v>
      </c>
      <c r="I4560">
        <v>-1</v>
      </c>
      <c r="J4560">
        <v>1</v>
      </c>
      <c r="K4560">
        <v>-1</v>
      </c>
      <c r="L4560">
        <v>11</v>
      </c>
      <c r="M4560">
        <v>1</v>
      </c>
      <c r="N4560">
        <v>-1</v>
      </c>
      <c r="O4560">
        <v>-1</v>
      </c>
      <c r="P4560">
        <v>-1</v>
      </c>
      <c r="Q4560">
        <v>-1</v>
      </c>
      <c r="R4560">
        <v>-1</v>
      </c>
      <c r="S4560">
        <v>-2</v>
      </c>
      <c r="T4560">
        <v>115.5</v>
      </c>
      <c r="U4560">
        <v>24.1</v>
      </c>
      <c r="V4560">
        <v>18.065999999999999</v>
      </c>
      <c r="W4560">
        <v>-1</v>
      </c>
      <c r="X4560">
        <v>-2</v>
      </c>
      <c r="Y4560">
        <v>-2</v>
      </c>
      <c r="Z4560">
        <f>IF(AND(MIN(data!D4560:'data'!K4560, data!M4560:'data'!Y4560)&gt;=0, IF(data!L4560&lt;0, FALSE, data!L4560&lt;=95),COUNTA(data!D4560:'data'!Y4560)=22), 1, 0)</f>
        <v>0</v>
      </c>
      <c r="AA4560">
        <f>IF(data!D4560=3, IF(COUNTIFS(data!A:A, data!A4560, data!G:G, "&lt;&gt;2")=0, 1, 0), 0)</f>
        <v>0</v>
      </c>
      <c r="AB4560">
        <f>IF(AND(data!G4560=2, COUNTIFS(data!A:A, data!A4560, data!G:G, 2) = data!D4560), 1, 0)</f>
        <v>0</v>
      </c>
      <c r="AC4560" t="str">
        <f>IF(AB4560=1, data!D4560, "0")</f>
        <v>0</v>
      </c>
    </row>
    <row r="4561" spans="1:29" x14ac:dyDescent="0.25">
      <c r="A4561" s="1">
        <v>459352</v>
      </c>
      <c r="B4561">
        <v>1</v>
      </c>
      <c r="C4561" s="1" t="s">
        <v>4582</v>
      </c>
      <c r="D4561">
        <v>1</v>
      </c>
      <c r="E4561">
        <v>4</v>
      </c>
      <c r="F4561">
        <v>24</v>
      </c>
      <c r="G4561">
        <v>1</v>
      </c>
      <c r="H4561">
        <v>74</v>
      </c>
      <c r="I4561">
        <v>5</v>
      </c>
      <c r="J4561">
        <v>1</v>
      </c>
      <c r="K4561">
        <v>7</v>
      </c>
      <c r="L4561">
        <v>5</v>
      </c>
      <c r="M4561">
        <v>2</v>
      </c>
      <c r="N4561">
        <v>3</v>
      </c>
      <c r="O4561">
        <v>5</v>
      </c>
      <c r="P4561">
        <v>1</v>
      </c>
      <c r="Q4561">
        <v>14</v>
      </c>
      <c r="R4561">
        <v>-1</v>
      </c>
      <c r="S4561">
        <v>0</v>
      </c>
      <c r="T4561">
        <v>175.5</v>
      </c>
      <c r="U4561">
        <v>82.6</v>
      </c>
      <c r="V4561">
        <v>26.818000000000001</v>
      </c>
      <c r="W4561">
        <v>0.91600000000000004</v>
      </c>
      <c r="X4561">
        <v>1</v>
      </c>
      <c r="Y4561">
        <v>3</v>
      </c>
      <c r="Z4561">
        <f>IF(AND(MIN(data!D4561:'data'!K4561, data!M4561:'data'!Y4561)&gt;=0, IF(data!L4561&lt;0, FALSE, data!L4561&lt;=95),COUNTA(data!D4561:'data'!Y4561)=22), 1, 0)</f>
        <v>0</v>
      </c>
      <c r="AA4561">
        <f>IF(data!D4561=3, IF(COUNTIFS(data!A:A, data!A4561, data!G:G, "&lt;&gt;2")=0, 1, 0), 0)</f>
        <v>0</v>
      </c>
      <c r="AB4561">
        <f>IF(AND(data!G4561=2, COUNTIFS(data!A:A, data!A4561, data!G:G, 2) = data!D4561), 1, 0)</f>
        <v>0</v>
      </c>
      <c r="AC4561" t="str">
        <f>IF(AB4561=1, data!D4561, "0")</f>
        <v>0</v>
      </c>
    </row>
    <row r="4562" spans="1:29" x14ac:dyDescent="0.25">
      <c r="A4562" s="1">
        <v>459371</v>
      </c>
      <c r="B4562">
        <v>1</v>
      </c>
      <c r="C4562" s="1" t="s">
        <v>4583</v>
      </c>
      <c r="D4562">
        <v>2</v>
      </c>
      <c r="E4562">
        <v>4</v>
      </c>
      <c r="F4562">
        <v>24</v>
      </c>
      <c r="G4562">
        <v>2</v>
      </c>
      <c r="H4562">
        <v>64</v>
      </c>
      <c r="I4562">
        <v>2</v>
      </c>
      <c r="J4562">
        <v>1</v>
      </c>
      <c r="K4562">
        <v>4</v>
      </c>
      <c r="L4562">
        <v>96</v>
      </c>
      <c r="M4562">
        <v>1</v>
      </c>
      <c r="N4562">
        <v>2</v>
      </c>
      <c r="O4562">
        <v>5</v>
      </c>
      <c r="P4562">
        <v>2</v>
      </c>
      <c r="Q4562">
        <v>0.12528</v>
      </c>
      <c r="R4562">
        <v>-1</v>
      </c>
      <c r="S4562">
        <v>10</v>
      </c>
      <c r="T4562">
        <v>165.1</v>
      </c>
      <c r="U4562">
        <v>75.900000000000006</v>
      </c>
      <c r="V4562">
        <v>27.844999999999999</v>
      </c>
      <c r="W4562">
        <v>0.90300000000000002</v>
      </c>
      <c r="X4562">
        <v>2</v>
      </c>
      <c r="Y4562">
        <v>1</v>
      </c>
      <c r="Z4562">
        <f>IF(AND(MIN(data!D4562:'data'!K4562, data!M4562:'data'!Y4562)&gt;=0, IF(data!L4562&lt;0, FALSE, data!L4562&lt;=95),COUNTA(data!D4562:'data'!Y4562)=22), 1, 0)</f>
        <v>0</v>
      </c>
      <c r="AA4562">
        <f>IF(data!D4562=3, IF(COUNTIFS(data!A:A, data!A4562, data!G:G, "&lt;&gt;2")=0, 1, 0), 0)</f>
        <v>0</v>
      </c>
      <c r="AB4562">
        <f>IF(AND(data!G4562=2, COUNTIFS(data!A:A, data!A4562, data!G:G, 2) = data!D4562), 1, 0)</f>
        <v>0</v>
      </c>
      <c r="AC4562" t="str">
        <f>IF(AB4562=1, data!D4562, "0")</f>
        <v>0</v>
      </c>
    </row>
    <row r="4563" spans="1:29" x14ac:dyDescent="0.25">
      <c r="A4563" s="1">
        <v>459371</v>
      </c>
      <c r="B4563">
        <v>2</v>
      </c>
      <c r="C4563" s="1" t="s">
        <v>4584</v>
      </c>
      <c r="D4563">
        <v>2</v>
      </c>
      <c r="E4563">
        <v>4</v>
      </c>
      <c r="F4563">
        <v>24</v>
      </c>
      <c r="G4563">
        <v>1</v>
      </c>
      <c r="H4563">
        <v>66</v>
      </c>
      <c r="I4563">
        <v>2</v>
      </c>
      <c r="J4563">
        <v>1</v>
      </c>
      <c r="K4563">
        <v>7</v>
      </c>
      <c r="L4563">
        <v>96</v>
      </c>
      <c r="M4563">
        <v>2</v>
      </c>
      <c r="N4563">
        <v>3</v>
      </c>
      <c r="O4563">
        <v>5</v>
      </c>
      <c r="P4563">
        <v>1</v>
      </c>
      <c r="Q4563">
        <v>70.344999999999999</v>
      </c>
      <c r="R4563">
        <v>-1</v>
      </c>
      <c r="S4563">
        <v>3</v>
      </c>
      <c r="T4563">
        <v>170.5</v>
      </c>
      <c r="U4563">
        <v>74.099999999999994</v>
      </c>
      <c r="V4563">
        <v>25.49</v>
      </c>
      <c r="W4563">
        <v>0.98899999999999999</v>
      </c>
      <c r="X4563">
        <v>1</v>
      </c>
      <c r="Y4563">
        <v>3</v>
      </c>
      <c r="Z4563">
        <f>IF(AND(MIN(data!D4563:'data'!K4563, data!M4563:'data'!Y4563)&gt;=0, IF(data!L4563&lt;0, FALSE, data!L4563&lt;=95),COUNTA(data!D4563:'data'!Y4563)=22), 1, 0)</f>
        <v>0</v>
      </c>
      <c r="AA4563">
        <f>IF(data!D4563=3, IF(COUNTIFS(data!A:A, data!A4563, data!G:G, "&lt;&gt;2")=0, 1, 0), 0)</f>
        <v>0</v>
      </c>
      <c r="AB4563">
        <f>IF(AND(data!G4563=2, COUNTIFS(data!A:A, data!A4563, data!G:G, 2) = data!D4563), 1, 0)</f>
        <v>0</v>
      </c>
      <c r="AC4563" t="str">
        <f>IF(AB4563=1, data!D4563, "0")</f>
        <v>0</v>
      </c>
    </row>
    <row r="4564" spans="1:29" x14ac:dyDescent="0.25">
      <c r="A4564" s="1">
        <v>460051</v>
      </c>
      <c r="B4564">
        <v>1</v>
      </c>
      <c r="C4564" s="1" t="s">
        <v>4585</v>
      </c>
      <c r="D4564">
        <v>2</v>
      </c>
      <c r="E4564">
        <v>9</v>
      </c>
      <c r="F4564">
        <v>21</v>
      </c>
      <c r="G4564">
        <v>2</v>
      </c>
      <c r="H4564">
        <v>63</v>
      </c>
      <c r="I4564">
        <v>2</v>
      </c>
      <c r="J4564">
        <v>-8</v>
      </c>
      <c r="K4564">
        <v>-1</v>
      </c>
      <c r="L4564">
        <v>13</v>
      </c>
      <c r="M4564">
        <v>3</v>
      </c>
      <c r="N4564">
        <v>-8</v>
      </c>
      <c r="O4564">
        <v>-8</v>
      </c>
      <c r="P4564">
        <v>-8</v>
      </c>
      <c r="Q4564">
        <v>0</v>
      </c>
      <c r="R4564">
        <v>-1</v>
      </c>
      <c r="S4564">
        <v>3</v>
      </c>
      <c r="T4564">
        <v>-1</v>
      </c>
      <c r="U4564">
        <v>-1</v>
      </c>
      <c r="V4564">
        <v>-1</v>
      </c>
      <c r="W4564">
        <v>0.80900000000000005</v>
      </c>
      <c r="X4564">
        <v>1</v>
      </c>
      <c r="Y4564">
        <v>1</v>
      </c>
      <c r="Z4564">
        <f>IF(AND(MIN(data!D4564:'data'!K4564, data!M4564:'data'!Y4564)&gt;=0, IF(data!L4564&lt;0, FALSE, data!L4564&lt;=95),COUNTA(data!D4564:'data'!Y4564)=22), 1, 0)</f>
        <v>0</v>
      </c>
      <c r="AA4564">
        <f>IF(data!D4564=3, IF(COUNTIFS(data!A:A, data!A4564, data!G:G, "&lt;&gt;2")=0, 1, 0), 0)</f>
        <v>0</v>
      </c>
      <c r="AB4564">
        <f>IF(AND(data!G4564=2, COUNTIFS(data!A:A, data!A4564, data!G:G, 2) = data!D4564), 1, 0)</f>
        <v>0</v>
      </c>
      <c r="AC4564" t="str">
        <f>IF(AB4564=1, data!D4564, "0")</f>
        <v>0</v>
      </c>
    </row>
    <row r="4565" spans="1:29" x14ac:dyDescent="0.25">
      <c r="A4565" s="1">
        <v>460051</v>
      </c>
      <c r="B4565">
        <v>2</v>
      </c>
      <c r="C4565" s="1" t="s">
        <v>4586</v>
      </c>
      <c r="D4565">
        <v>2</v>
      </c>
      <c r="E4565">
        <v>9</v>
      </c>
      <c r="F4565">
        <v>21</v>
      </c>
      <c r="G4565">
        <v>1</v>
      </c>
      <c r="H4565">
        <v>20</v>
      </c>
      <c r="I4565">
        <v>1</v>
      </c>
      <c r="J4565">
        <v>-8</v>
      </c>
      <c r="K4565">
        <v>-1</v>
      </c>
      <c r="L4565">
        <v>13</v>
      </c>
      <c r="M4565">
        <v>1</v>
      </c>
      <c r="N4565">
        <v>1</v>
      </c>
      <c r="O4565">
        <v>5</v>
      </c>
      <c r="P4565">
        <v>1</v>
      </c>
      <c r="Q4565">
        <v>38.880000000000003</v>
      </c>
      <c r="R4565">
        <v>-8</v>
      </c>
      <c r="S4565">
        <v>0</v>
      </c>
      <c r="T4565">
        <v>-1</v>
      </c>
      <c r="U4565">
        <v>-1</v>
      </c>
      <c r="V4565">
        <v>-1</v>
      </c>
      <c r="W4565">
        <v>0.81</v>
      </c>
      <c r="X4565">
        <v>1</v>
      </c>
      <c r="Y4565">
        <v>1</v>
      </c>
      <c r="Z4565">
        <f>IF(AND(MIN(data!D4565:'data'!K4565, data!M4565:'data'!Y4565)&gt;=0, IF(data!L4565&lt;0, FALSE, data!L4565&lt;=95),COUNTA(data!D4565:'data'!Y4565)=22), 1, 0)</f>
        <v>0</v>
      </c>
      <c r="AA4565">
        <f>IF(data!D4565=3, IF(COUNTIFS(data!A:A, data!A4565, data!G:G, "&lt;&gt;2")=0, 1, 0), 0)</f>
        <v>0</v>
      </c>
      <c r="AB4565">
        <f>IF(AND(data!G4565=2, COUNTIFS(data!A:A, data!A4565, data!G:G, 2) = data!D4565), 1, 0)</f>
        <v>0</v>
      </c>
      <c r="AC4565" t="str">
        <f>IF(AB4565=1, data!D4565, "0")</f>
        <v>0</v>
      </c>
    </row>
    <row r="4566" spans="1:29" x14ac:dyDescent="0.25">
      <c r="A4566" s="1">
        <v>460201</v>
      </c>
      <c r="B4566">
        <v>1</v>
      </c>
      <c r="C4566" s="1" t="s">
        <v>4587</v>
      </c>
      <c r="D4566">
        <v>1</v>
      </c>
      <c r="E4566">
        <v>9</v>
      </c>
      <c r="F4566">
        <v>21</v>
      </c>
      <c r="G4566">
        <v>2</v>
      </c>
      <c r="H4566">
        <v>44</v>
      </c>
      <c r="I4566">
        <v>6</v>
      </c>
      <c r="J4566">
        <v>1</v>
      </c>
      <c r="K4566">
        <v>2</v>
      </c>
      <c r="L4566">
        <v>14</v>
      </c>
      <c r="M4566">
        <v>4</v>
      </c>
      <c r="N4566">
        <v>4</v>
      </c>
      <c r="O4566">
        <v>3</v>
      </c>
      <c r="P4566">
        <v>1</v>
      </c>
      <c r="Q4566">
        <v>5.1050000000000004</v>
      </c>
      <c r="R4566">
        <v>-1</v>
      </c>
      <c r="S4566">
        <v>5</v>
      </c>
      <c r="T4566">
        <v>164.8</v>
      </c>
      <c r="U4566">
        <v>84.1</v>
      </c>
      <c r="V4566">
        <v>30.966000000000001</v>
      </c>
      <c r="W4566">
        <v>0.83399999999999996</v>
      </c>
      <c r="X4566">
        <v>2</v>
      </c>
      <c r="Y4566">
        <v>1</v>
      </c>
      <c r="Z4566">
        <f>IF(AND(MIN(data!D4566:'data'!K4566, data!M4566:'data'!Y4566)&gt;=0, IF(data!L4566&lt;0, FALSE, data!L4566&lt;=95),COUNTA(data!D4566:'data'!Y4566)=22), 1, 0)</f>
        <v>0</v>
      </c>
      <c r="AA4566">
        <f>IF(data!D4566=3, IF(COUNTIFS(data!A:A, data!A4566, data!G:G, "&lt;&gt;2")=0, 1, 0), 0)</f>
        <v>0</v>
      </c>
      <c r="AB4566">
        <f>IF(AND(data!G4566=2, COUNTIFS(data!A:A, data!A4566, data!G:G, 2) = data!D4566), 1, 0)</f>
        <v>1</v>
      </c>
      <c r="AC4566">
        <f>IF(AB4566=1, data!D4566, "0")</f>
        <v>1</v>
      </c>
    </row>
    <row r="4567" spans="1:29" x14ac:dyDescent="0.25">
      <c r="A4567" s="1">
        <v>460341</v>
      </c>
      <c r="B4567">
        <v>1</v>
      </c>
      <c r="C4567" s="1" t="s">
        <v>4588</v>
      </c>
      <c r="D4567">
        <v>1</v>
      </c>
      <c r="E4567">
        <v>9</v>
      </c>
      <c r="F4567">
        <v>21</v>
      </c>
      <c r="G4567">
        <v>2</v>
      </c>
      <c r="H4567">
        <v>72</v>
      </c>
      <c r="I4567">
        <v>5</v>
      </c>
      <c r="J4567">
        <v>1</v>
      </c>
      <c r="K4567">
        <v>2</v>
      </c>
      <c r="L4567">
        <v>8</v>
      </c>
      <c r="M4567">
        <v>4</v>
      </c>
      <c r="N4567">
        <v>3</v>
      </c>
      <c r="O4567">
        <v>5</v>
      </c>
      <c r="P4567">
        <v>1</v>
      </c>
      <c r="Q4567">
        <v>0.40400000000000003</v>
      </c>
      <c r="R4567">
        <v>-1</v>
      </c>
      <c r="S4567">
        <v>6</v>
      </c>
      <c r="T4567">
        <v>156.1</v>
      </c>
      <c r="U4567">
        <v>69.3</v>
      </c>
      <c r="V4567">
        <v>28.44</v>
      </c>
      <c r="W4567">
        <v>0.82099999999999995</v>
      </c>
      <c r="X4567">
        <v>2</v>
      </c>
      <c r="Y4567">
        <v>3</v>
      </c>
      <c r="Z4567">
        <f>IF(AND(MIN(data!D4567:'data'!K4567, data!M4567:'data'!Y4567)&gt;=0, IF(data!L4567&lt;0, FALSE, data!L4567&lt;=95),COUNTA(data!D4567:'data'!Y4567)=22), 1, 0)</f>
        <v>0</v>
      </c>
      <c r="AA4567">
        <f>IF(data!D4567=3, IF(COUNTIFS(data!A:A, data!A4567, data!G:G, "&lt;&gt;2")=0, 1, 0), 0)</f>
        <v>0</v>
      </c>
      <c r="AB4567">
        <f>IF(AND(data!G4567=2, COUNTIFS(data!A:A, data!A4567, data!G:G, 2) = data!D4567), 1, 0)</f>
        <v>1</v>
      </c>
      <c r="AC4567">
        <f>IF(AB4567=1, data!D4567, "0")</f>
        <v>1</v>
      </c>
    </row>
    <row r="4568" spans="1:29" x14ac:dyDescent="0.25">
      <c r="A4568" s="1">
        <v>461051</v>
      </c>
      <c r="B4568">
        <v>1</v>
      </c>
      <c r="C4568" s="1" t="s">
        <v>4589</v>
      </c>
      <c r="D4568">
        <v>1</v>
      </c>
      <c r="E4568">
        <v>8</v>
      </c>
      <c r="F4568">
        <v>16</v>
      </c>
      <c r="G4568">
        <v>2</v>
      </c>
      <c r="H4568">
        <v>45</v>
      </c>
      <c r="I4568">
        <v>2</v>
      </c>
      <c r="J4568">
        <v>1</v>
      </c>
      <c r="K4568">
        <v>4</v>
      </c>
      <c r="L4568">
        <v>96</v>
      </c>
      <c r="M4568">
        <v>1</v>
      </c>
      <c r="N4568">
        <v>2</v>
      </c>
      <c r="O4568">
        <v>5</v>
      </c>
      <c r="P4568">
        <v>1</v>
      </c>
      <c r="Q4568">
        <v>2.25</v>
      </c>
      <c r="R4568">
        <v>-1</v>
      </c>
      <c r="S4568">
        <v>-9</v>
      </c>
      <c r="T4568">
        <v>154.1</v>
      </c>
      <c r="U4568">
        <v>-1</v>
      </c>
      <c r="V4568">
        <v>-1</v>
      </c>
      <c r="W4568">
        <v>0.82499999999999996</v>
      </c>
      <c r="X4568">
        <v>2</v>
      </c>
      <c r="Y4568">
        <v>3</v>
      </c>
      <c r="Z4568">
        <f>IF(AND(MIN(data!D4568:'data'!K4568, data!M4568:'data'!Y4568)&gt;=0, IF(data!L4568&lt;0, FALSE, data!L4568&lt;=95),COUNTA(data!D4568:'data'!Y4568)=22), 1, 0)</f>
        <v>0</v>
      </c>
      <c r="AA4568">
        <f>IF(data!D4568=3, IF(COUNTIFS(data!A:A, data!A4568, data!G:G, "&lt;&gt;2")=0, 1, 0), 0)</f>
        <v>0</v>
      </c>
      <c r="AB4568">
        <f>IF(AND(data!G4568=2, COUNTIFS(data!A:A, data!A4568, data!G:G, 2) = data!D4568), 1, 0)</f>
        <v>1</v>
      </c>
      <c r="AC4568">
        <f>IF(AB4568=1, data!D4568, "0")</f>
        <v>1</v>
      </c>
    </row>
    <row r="4569" spans="1:29" x14ac:dyDescent="0.25">
      <c r="A4569" s="1">
        <v>461151</v>
      </c>
      <c r="B4569">
        <v>1</v>
      </c>
      <c r="C4569" s="1" t="s">
        <v>4590</v>
      </c>
      <c r="D4569">
        <v>2</v>
      </c>
      <c r="E4569">
        <v>8</v>
      </c>
      <c r="F4569">
        <v>16</v>
      </c>
      <c r="G4569">
        <v>1</v>
      </c>
      <c r="H4569">
        <v>65</v>
      </c>
      <c r="I4569">
        <v>6</v>
      </c>
      <c r="J4569">
        <v>1</v>
      </c>
      <c r="K4569">
        <v>5</v>
      </c>
      <c r="L4569">
        <v>9</v>
      </c>
      <c r="M4569">
        <v>2</v>
      </c>
      <c r="N4569">
        <v>3</v>
      </c>
      <c r="O4569">
        <v>5</v>
      </c>
      <c r="P4569">
        <v>1</v>
      </c>
      <c r="Q4569">
        <v>0.433</v>
      </c>
      <c r="R4569">
        <v>-1</v>
      </c>
      <c r="S4569">
        <v>9</v>
      </c>
      <c r="T4569">
        <v>177.4</v>
      </c>
      <c r="U4569">
        <v>130</v>
      </c>
      <c r="V4569">
        <v>41.308</v>
      </c>
      <c r="W4569">
        <v>0.92500000000000004</v>
      </c>
      <c r="X4569">
        <v>2</v>
      </c>
      <c r="Y4569">
        <v>1</v>
      </c>
      <c r="Z4569">
        <f>IF(AND(MIN(data!D4569:'data'!K4569, data!M4569:'data'!Y4569)&gt;=0, IF(data!L4569&lt;0, FALSE, data!L4569&lt;=95),COUNTA(data!D4569:'data'!Y4569)=22), 1, 0)</f>
        <v>0</v>
      </c>
      <c r="AA4569">
        <f>IF(data!D4569=3, IF(COUNTIFS(data!A:A, data!A4569, data!G:G, "&lt;&gt;2")=0, 1, 0), 0)</f>
        <v>0</v>
      </c>
      <c r="AB4569">
        <f>IF(AND(data!G4569=2, COUNTIFS(data!A:A, data!A4569, data!G:G, 2) = data!D4569), 1, 0)</f>
        <v>0</v>
      </c>
      <c r="AC4569" t="str">
        <f>IF(AB4569=1, data!D4569, "0")</f>
        <v>0</v>
      </c>
    </row>
    <row r="4570" spans="1:29" x14ac:dyDescent="0.25">
      <c r="A4570" s="1">
        <v>461151</v>
      </c>
      <c r="B4570">
        <v>2</v>
      </c>
      <c r="C4570" s="1" t="s">
        <v>4591</v>
      </c>
      <c r="D4570">
        <v>2</v>
      </c>
      <c r="E4570">
        <v>8</v>
      </c>
      <c r="F4570">
        <v>16</v>
      </c>
      <c r="G4570">
        <v>2</v>
      </c>
      <c r="H4570">
        <v>59</v>
      </c>
      <c r="I4570">
        <v>6</v>
      </c>
      <c r="J4570">
        <v>1</v>
      </c>
      <c r="K4570">
        <v>7</v>
      </c>
      <c r="L4570">
        <v>9</v>
      </c>
      <c r="M4570">
        <v>2</v>
      </c>
      <c r="N4570">
        <v>4</v>
      </c>
      <c r="O4570">
        <v>1</v>
      </c>
      <c r="P4570">
        <v>1</v>
      </c>
      <c r="Q4570">
        <v>0.375</v>
      </c>
      <c r="R4570">
        <v>-1</v>
      </c>
      <c r="S4570">
        <v>0</v>
      </c>
      <c r="T4570">
        <v>168.7</v>
      </c>
      <c r="U4570">
        <v>120.1</v>
      </c>
      <c r="V4570">
        <v>42.2</v>
      </c>
      <c r="W4570">
        <v>0.751</v>
      </c>
      <c r="X4570">
        <v>2</v>
      </c>
      <c r="Y4570">
        <v>1</v>
      </c>
      <c r="Z4570">
        <f>IF(AND(MIN(data!D4570:'data'!K4570, data!M4570:'data'!Y4570)&gt;=0, IF(data!L4570&lt;0, FALSE, data!L4570&lt;=95),COUNTA(data!D4570:'data'!Y4570)=22), 1, 0)</f>
        <v>0</v>
      </c>
      <c r="AA4570">
        <f>IF(data!D4570=3, IF(COUNTIFS(data!A:A, data!A4570, data!G:G, "&lt;&gt;2")=0, 1, 0), 0)</f>
        <v>0</v>
      </c>
      <c r="AB4570">
        <f>IF(AND(data!G4570=2, COUNTIFS(data!A:A, data!A4570, data!G:G, 2) = data!D4570), 1, 0)</f>
        <v>0</v>
      </c>
      <c r="AC4570" t="str">
        <f>IF(AB4570=1, data!D4570, "0")</f>
        <v>0</v>
      </c>
    </row>
    <row r="4571" spans="1:29" x14ac:dyDescent="0.25">
      <c r="A4571" s="1">
        <v>461201</v>
      </c>
      <c r="B4571">
        <v>1</v>
      </c>
      <c r="C4571" s="1" t="s">
        <v>4592</v>
      </c>
      <c r="D4571">
        <v>4</v>
      </c>
      <c r="E4571">
        <v>8</v>
      </c>
      <c r="F4571">
        <v>16</v>
      </c>
      <c r="G4571">
        <v>1</v>
      </c>
      <c r="H4571">
        <v>42</v>
      </c>
      <c r="I4571">
        <v>2</v>
      </c>
      <c r="J4571">
        <v>1</v>
      </c>
      <c r="K4571">
        <v>1</v>
      </c>
      <c r="L4571">
        <v>9</v>
      </c>
      <c r="M4571">
        <v>2</v>
      </c>
      <c r="N4571">
        <v>4</v>
      </c>
      <c r="O4571">
        <v>3</v>
      </c>
      <c r="P4571">
        <v>2</v>
      </c>
      <c r="Q4571">
        <v>2.9000000000000001E-2</v>
      </c>
      <c r="R4571">
        <v>-1</v>
      </c>
      <c r="S4571">
        <v>1</v>
      </c>
      <c r="T4571">
        <v>169.3</v>
      </c>
      <c r="U4571">
        <v>68.3</v>
      </c>
      <c r="V4571">
        <v>23.829000000000001</v>
      </c>
      <c r="W4571">
        <v>0.85699999999999998</v>
      </c>
      <c r="X4571">
        <v>1</v>
      </c>
      <c r="Y4571">
        <v>3</v>
      </c>
      <c r="Z4571">
        <f>IF(AND(MIN(data!D4571:'data'!K4571, data!M4571:'data'!Y4571)&gt;=0, IF(data!L4571&lt;0, FALSE, data!L4571&lt;=95),COUNTA(data!D4571:'data'!Y4571)=22), 1, 0)</f>
        <v>0</v>
      </c>
      <c r="AA4571">
        <f>IF(data!D4571=3, IF(COUNTIFS(data!A:A, data!A4571, data!G:G, "&lt;&gt;2")=0, 1, 0), 0)</f>
        <v>0</v>
      </c>
      <c r="AB4571">
        <f>IF(AND(data!G4571=2, COUNTIFS(data!A:A, data!A4571, data!G:G, 2) = data!D4571), 1, 0)</f>
        <v>0</v>
      </c>
      <c r="AC4571" t="str">
        <f>IF(AB4571=1, data!D4571, "0")</f>
        <v>0</v>
      </c>
    </row>
    <row r="4572" spans="1:29" x14ac:dyDescent="0.25">
      <c r="A4572" s="1">
        <v>461201</v>
      </c>
      <c r="B4572">
        <v>2</v>
      </c>
      <c r="C4572" s="1" t="s">
        <v>4593</v>
      </c>
      <c r="D4572">
        <v>4</v>
      </c>
      <c r="E4572">
        <v>8</v>
      </c>
      <c r="F4572">
        <v>16</v>
      </c>
      <c r="G4572">
        <v>2</v>
      </c>
      <c r="H4572">
        <v>40</v>
      </c>
      <c r="I4572">
        <v>2</v>
      </c>
      <c r="J4572">
        <v>1</v>
      </c>
      <c r="K4572">
        <v>5</v>
      </c>
      <c r="L4572">
        <v>9</v>
      </c>
      <c r="M4572">
        <v>2</v>
      </c>
      <c r="N4572">
        <v>1</v>
      </c>
      <c r="O4572">
        <v>5</v>
      </c>
      <c r="P4572">
        <v>2</v>
      </c>
      <c r="Q4572">
        <v>2.9000000000000001E-2</v>
      </c>
      <c r="R4572">
        <v>-1</v>
      </c>
      <c r="S4572">
        <v>0</v>
      </c>
      <c r="T4572">
        <v>161.9</v>
      </c>
      <c r="U4572">
        <v>60.9</v>
      </c>
      <c r="V4572">
        <v>23.234000000000002</v>
      </c>
      <c r="W4572">
        <v>0.76500000000000001</v>
      </c>
      <c r="X4572">
        <v>1</v>
      </c>
      <c r="Y4572">
        <v>3</v>
      </c>
      <c r="Z4572">
        <f>IF(AND(MIN(data!D4572:'data'!K4572, data!M4572:'data'!Y4572)&gt;=0, IF(data!L4572&lt;0, FALSE, data!L4572&lt;=95),COUNTA(data!D4572:'data'!Y4572)=22), 1, 0)</f>
        <v>0</v>
      </c>
      <c r="AA4572">
        <f>IF(data!D4572=3, IF(COUNTIFS(data!A:A, data!A4572, data!G:G, "&lt;&gt;2")=0, 1, 0), 0)</f>
        <v>0</v>
      </c>
      <c r="AB4572">
        <f>IF(AND(data!G4572=2, COUNTIFS(data!A:A, data!A4572, data!G:G, 2) = data!D4572), 1, 0)</f>
        <v>0</v>
      </c>
      <c r="AC4572" t="str">
        <f>IF(AB4572=1, data!D4572, "0")</f>
        <v>0</v>
      </c>
    </row>
    <row r="4573" spans="1:29" x14ac:dyDescent="0.25">
      <c r="A4573" s="1">
        <v>461201</v>
      </c>
      <c r="B4573">
        <v>3</v>
      </c>
      <c r="C4573" s="1" t="s">
        <v>4594</v>
      </c>
      <c r="D4573">
        <v>4</v>
      </c>
      <c r="E4573">
        <v>8</v>
      </c>
      <c r="F4573">
        <v>16</v>
      </c>
      <c r="G4573">
        <v>1</v>
      </c>
      <c r="H4573">
        <v>15</v>
      </c>
      <c r="I4573">
        <v>-1</v>
      </c>
      <c r="J4573">
        <v>1</v>
      </c>
      <c r="K4573">
        <v>-1</v>
      </c>
      <c r="L4573">
        <v>9</v>
      </c>
      <c r="M4573">
        <v>3</v>
      </c>
      <c r="N4573">
        <v>-1</v>
      </c>
      <c r="O4573">
        <v>-1</v>
      </c>
      <c r="P4573">
        <v>-1</v>
      </c>
      <c r="Q4573">
        <v>-1</v>
      </c>
      <c r="R4573">
        <v>-1</v>
      </c>
      <c r="S4573">
        <v>0</v>
      </c>
      <c r="T4573">
        <v>164.7</v>
      </c>
      <c r="U4573">
        <v>53.9</v>
      </c>
      <c r="V4573">
        <v>19.87</v>
      </c>
      <c r="W4573">
        <v>-1</v>
      </c>
      <c r="X4573">
        <v>1</v>
      </c>
      <c r="Y4573">
        <v>3</v>
      </c>
      <c r="Z4573">
        <f>IF(AND(MIN(data!D4573:'data'!K4573, data!M4573:'data'!Y4573)&gt;=0, IF(data!L4573&lt;0, FALSE, data!L4573&lt;=95),COUNTA(data!D4573:'data'!Y4573)=22), 1, 0)</f>
        <v>0</v>
      </c>
      <c r="AA4573">
        <f>IF(data!D4573=3, IF(COUNTIFS(data!A:A, data!A4573, data!G:G, "&lt;&gt;2")=0, 1, 0), 0)</f>
        <v>0</v>
      </c>
      <c r="AB4573">
        <f>IF(AND(data!G4573=2, COUNTIFS(data!A:A, data!A4573, data!G:G, 2) = data!D4573), 1, 0)</f>
        <v>0</v>
      </c>
      <c r="AC4573" t="str">
        <f>IF(AB4573=1, data!D4573, "0")</f>
        <v>0</v>
      </c>
    </row>
    <row r="4574" spans="1:29" x14ac:dyDescent="0.25">
      <c r="A4574" s="1">
        <v>461201</v>
      </c>
      <c r="B4574">
        <v>4</v>
      </c>
      <c r="C4574" s="1" t="s">
        <v>4595</v>
      </c>
      <c r="D4574">
        <v>4</v>
      </c>
      <c r="E4574">
        <v>8</v>
      </c>
      <c r="F4574">
        <v>16</v>
      </c>
      <c r="G4574">
        <v>1</v>
      </c>
      <c r="H4574">
        <v>10</v>
      </c>
      <c r="I4574">
        <v>-1</v>
      </c>
      <c r="J4574">
        <v>1</v>
      </c>
      <c r="K4574">
        <v>-1</v>
      </c>
      <c r="L4574">
        <v>9</v>
      </c>
      <c r="M4574">
        <v>2</v>
      </c>
      <c r="N4574">
        <v>-1</v>
      </c>
      <c r="O4574">
        <v>-1</v>
      </c>
      <c r="P4574">
        <v>-1</v>
      </c>
      <c r="Q4574">
        <v>-1</v>
      </c>
      <c r="R4574">
        <v>-1</v>
      </c>
      <c r="S4574">
        <v>-2</v>
      </c>
      <c r="T4574">
        <v>138.30000000000001</v>
      </c>
      <c r="U4574">
        <v>33.1</v>
      </c>
      <c r="V4574">
        <v>17.305</v>
      </c>
      <c r="W4574">
        <v>-1</v>
      </c>
      <c r="X4574">
        <v>1</v>
      </c>
      <c r="Y4574">
        <v>3</v>
      </c>
      <c r="Z4574">
        <f>IF(AND(MIN(data!D4574:'data'!K4574, data!M4574:'data'!Y4574)&gt;=0, IF(data!L4574&lt;0, FALSE, data!L4574&lt;=95),COUNTA(data!D4574:'data'!Y4574)=22), 1, 0)</f>
        <v>0</v>
      </c>
      <c r="AA4574">
        <f>IF(data!D4574=3, IF(COUNTIFS(data!A:A, data!A4574, data!G:G, "&lt;&gt;2")=0, 1, 0), 0)</f>
        <v>0</v>
      </c>
      <c r="AB4574">
        <f>IF(AND(data!G4574=2, COUNTIFS(data!A:A, data!A4574, data!G:G, 2) = data!D4574), 1, 0)</f>
        <v>0</v>
      </c>
      <c r="AC4574" t="str">
        <f>IF(AB4574=1, data!D4574, "0")</f>
        <v>0</v>
      </c>
    </row>
    <row r="4575" spans="1:29" x14ac:dyDescent="0.25">
      <c r="A4575" s="1">
        <v>461271</v>
      </c>
      <c r="B4575">
        <v>1</v>
      </c>
      <c r="C4575" s="1" t="s">
        <v>4596</v>
      </c>
      <c r="D4575">
        <v>2</v>
      </c>
      <c r="E4575">
        <v>8</v>
      </c>
      <c r="F4575">
        <v>16</v>
      </c>
      <c r="G4575">
        <v>1</v>
      </c>
      <c r="H4575">
        <v>39</v>
      </c>
      <c r="I4575">
        <v>2</v>
      </c>
      <c r="J4575">
        <v>1</v>
      </c>
      <c r="K4575">
        <v>2</v>
      </c>
      <c r="L4575">
        <v>20</v>
      </c>
      <c r="M4575">
        <v>1</v>
      </c>
      <c r="N4575">
        <v>1</v>
      </c>
      <c r="O4575">
        <v>5</v>
      </c>
      <c r="P4575">
        <v>1</v>
      </c>
      <c r="Q4575">
        <v>52.5</v>
      </c>
      <c r="R4575">
        <v>-1</v>
      </c>
      <c r="S4575">
        <v>0</v>
      </c>
      <c r="T4575">
        <v>171.2</v>
      </c>
      <c r="U4575">
        <v>81.2</v>
      </c>
      <c r="V4575">
        <v>27.704000000000001</v>
      </c>
      <c r="W4575">
        <v>0.91300000000000003</v>
      </c>
      <c r="X4575">
        <v>2</v>
      </c>
      <c r="Y4575">
        <v>1</v>
      </c>
      <c r="Z4575">
        <f>IF(AND(MIN(data!D4575:'data'!K4575, data!M4575:'data'!Y4575)&gt;=0, IF(data!L4575&lt;0, FALSE, data!L4575&lt;=95),COUNTA(data!D4575:'data'!Y4575)=22), 1, 0)</f>
        <v>0</v>
      </c>
      <c r="AA4575">
        <f>IF(data!D4575=3, IF(COUNTIFS(data!A:A, data!A4575, data!G:G, "&lt;&gt;2")=0, 1, 0), 0)</f>
        <v>0</v>
      </c>
      <c r="AB4575">
        <f>IF(AND(data!G4575=2, COUNTIFS(data!A:A, data!A4575, data!G:G, 2) = data!D4575), 1, 0)</f>
        <v>0</v>
      </c>
      <c r="AC4575" t="str">
        <f>IF(AB4575=1, data!D4575, "0")</f>
        <v>0</v>
      </c>
    </row>
    <row r="4576" spans="1:29" x14ac:dyDescent="0.25">
      <c r="A4576" s="1">
        <v>461271</v>
      </c>
      <c r="B4576">
        <v>2</v>
      </c>
      <c r="C4576" s="1" t="s">
        <v>4597</v>
      </c>
      <c r="D4576">
        <v>2</v>
      </c>
      <c r="E4576">
        <v>8</v>
      </c>
      <c r="F4576">
        <v>16</v>
      </c>
      <c r="G4576">
        <v>2</v>
      </c>
      <c r="H4576">
        <v>34</v>
      </c>
      <c r="I4576">
        <v>2</v>
      </c>
      <c r="J4576">
        <v>1</v>
      </c>
      <c r="K4576">
        <v>2</v>
      </c>
      <c r="L4576">
        <v>20</v>
      </c>
      <c r="M4576">
        <v>1</v>
      </c>
      <c r="N4576">
        <v>1</v>
      </c>
      <c r="O4576">
        <v>5</v>
      </c>
      <c r="P4576">
        <v>1</v>
      </c>
      <c r="Q4576">
        <v>42</v>
      </c>
      <c r="R4576">
        <v>-1</v>
      </c>
      <c r="S4576">
        <v>1</v>
      </c>
      <c r="T4576">
        <v>159.1</v>
      </c>
      <c r="U4576">
        <v>51.1</v>
      </c>
      <c r="V4576">
        <v>20.187000000000001</v>
      </c>
      <c r="W4576">
        <v>0.76100000000000001</v>
      </c>
      <c r="X4576">
        <v>1</v>
      </c>
      <c r="Y4576">
        <v>3</v>
      </c>
      <c r="Z4576">
        <f>IF(AND(MIN(data!D4576:'data'!K4576, data!M4576:'data'!Y4576)&gt;=0, IF(data!L4576&lt;0, FALSE, data!L4576&lt;=95),COUNTA(data!D4576:'data'!Y4576)=22), 1, 0)</f>
        <v>0</v>
      </c>
      <c r="AA4576">
        <f>IF(data!D4576=3, IF(COUNTIFS(data!A:A, data!A4576, data!G:G, "&lt;&gt;2")=0, 1, 0), 0)</f>
        <v>0</v>
      </c>
      <c r="AB4576">
        <f>IF(AND(data!G4576=2, COUNTIFS(data!A:A, data!A4576, data!G:G, 2) = data!D4576), 1, 0)</f>
        <v>0</v>
      </c>
      <c r="AC4576" t="str">
        <f>IF(AB4576=1, data!D4576, "0")</f>
        <v>0</v>
      </c>
    </row>
    <row r="4577" spans="1:29" x14ac:dyDescent="0.25">
      <c r="A4577" s="1">
        <v>461341</v>
      </c>
      <c r="B4577">
        <v>1</v>
      </c>
      <c r="C4577" s="1" t="s">
        <v>4598</v>
      </c>
      <c r="D4577">
        <v>1</v>
      </c>
      <c r="E4577">
        <v>8</v>
      </c>
      <c r="F4577">
        <v>16</v>
      </c>
      <c r="G4577">
        <v>2</v>
      </c>
      <c r="H4577">
        <v>29</v>
      </c>
      <c r="I4577">
        <v>2</v>
      </c>
      <c r="J4577">
        <v>3</v>
      </c>
      <c r="K4577">
        <v>6</v>
      </c>
      <c r="L4577">
        <v>9</v>
      </c>
      <c r="M4577">
        <v>1</v>
      </c>
      <c r="N4577">
        <v>1</v>
      </c>
      <c r="O4577">
        <v>5</v>
      </c>
      <c r="P4577">
        <v>2</v>
      </c>
      <c r="Q4577">
        <v>0</v>
      </c>
      <c r="R4577">
        <v>-1</v>
      </c>
      <c r="S4577">
        <v>0</v>
      </c>
      <c r="T4577">
        <v>171.6</v>
      </c>
      <c r="U4577">
        <v>69.099999999999994</v>
      </c>
      <c r="V4577">
        <v>23.466000000000001</v>
      </c>
      <c r="W4577">
        <v>0.88300000000000001</v>
      </c>
      <c r="X4577">
        <v>1</v>
      </c>
      <c r="Y4577">
        <v>3</v>
      </c>
      <c r="Z4577">
        <f>IF(AND(MIN(data!D4577:'data'!K4577, data!M4577:'data'!Y4577)&gt;=0, IF(data!L4577&lt;0, FALSE, data!L4577&lt;=95),COUNTA(data!D4577:'data'!Y4577)=22), 1, 0)</f>
        <v>0</v>
      </c>
      <c r="AA4577">
        <f>IF(data!D4577=3, IF(COUNTIFS(data!A:A, data!A4577, data!G:G, "&lt;&gt;2")=0, 1, 0), 0)</f>
        <v>0</v>
      </c>
      <c r="AB4577">
        <f>IF(AND(data!G4577=2, COUNTIFS(data!A:A, data!A4577, data!G:G, 2) = data!D4577), 1, 0)</f>
        <v>1</v>
      </c>
      <c r="AC4577">
        <f>IF(AB4577=1, data!D4577, "0")</f>
        <v>1</v>
      </c>
    </row>
    <row r="4578" spans="1:29" x14ac:dyDescent="0.25">
      <c r="A4578" s="1">
        <v>462051</v>
      </c>
      <c r="B4578">
        <v>1</v>
      </c>
      <c r="C4578" s="1" t="s">
        <v>4599</v>
      </c>
      <c r="D4578">
        <v>1</v>
      </c>
      <c r="E4578">
        <v>2</v>
      </c>
      <c r="F4578">
        <v>14</v>
      </c>
      <c r="G4578">
        <v>2</v>
      </c>
      <c r="H4578">
        <v>53</v>
      </c>
      <c r="I4578">
        <v>1</v>
      </c>
      <c r="J4578">
        <v>1</v>
      </c>
      <c r="K4578">
        <v>4</v>
      </c>
      <c r="L4578">
        <v>13</v>
      </c>
      <c r="M4578">
        <v>1</v>
      </c>
      <c r="N4578">
        <v>4</v>
      </c>
      <c r="O4578">
        <v>3</v>
      </c>
      <c r="P4578">
        <v>1</v>
      </c>
      <c r="Q4578">
        <v>5.25</v>
      </c>
      <c r="R4578">
        <v>-1</v>
      </c>
      <c r="S4578">
        <v>0</v>
      </c>
      <c r="T4578">
        <v>164.1</v>
      </c>
      <c r="U4578">
        <v>56.6</v>
      </c>
      <c r="V4578">
        <v>21.018000000000001</v>
      </c>
      <c r="W4578">
        <v>0.78100000000000003</v>
      </c>
      <c r="X4578">
        <v>1</v>
      </c>
      <c r="Y4578">
        <v>3</v>
      </c>
      <c r="Z4578">
        <f>IF(AND(MIN(data!D4578:'data'!K4578, data!M4578:'data'!Y4578)&gt;=0, IF(data!L4578&lt;0, FALSE, data!L4578&lt;=95),COUNTA(data!D4578:'data'!Y4578)=22), 1, 0)</f>
        <v>0</v>
      </c>
      <c r="AA4578">
        <f>IF(data!D4578=3, IF(COUNTIFS(data!A:A, data!A4578, data!G:G, "&lt;&gt;2")=0, 1, 0), 0)</f>
        <v>0</v>
      </c>
      <c r="AB4578">
        <f>IF(AND(data!G4578=2, COUNTIFS(data!A:A, data!A4578, data!G:G, 2) = data!D4578), 1, 0)</f>
        <v>1</v>
      </c>
      <c r="AC4578">
        <f>IF(AB4578=1, data!D4578, "0")</f>
        <v>1</v>
      </c>
    </row>
    <row r="4579" spans="1:29" x14ac:dyDescent="0.25">
      <c r="A4579" s="1">
        <v>462151</v>
      </c>
      <c r="B4579">
        <v>1</v>
      </c>
      <c r="C4579" s="1" t="s">
        <v>4600</v>
      </c>
      <c r="D4579">
        <v>1</v>
      </c>
      <c r="E4579">
        <v>2</v>
      </c>
      <c r="F4579">
        <v>14</v>
      </c>
      <c r="G4579">
        <v>2</v>
      </c>
      <c r="H4579">
        <v>54</v>
      </c>
      <c r="I4579">
        <v>3</v>
      </c>
      <c r="J4579">
        <v>1</v>
      </c>
      <c r="K4579">
        <v>5</v>
      </c>
      <c r="L4579">
        <v>6</v>
      </c>
      <c r="M4579">
        <v>4</v>
      </c>
      <c r="N4579">
        <v>4</v>
      </c>
      <c r="O4579">
        <v>2</v>
      </c>
      <c r="P4579">
        <v>2</v>
      </c>
      <c r="Q4579">
        <v>5.8000000000000003E-2</v>
      </c>
      <c r="R4579">
        <v>-1</v>
      </c>
      <c r="S4579">
        <v>2</v>
      </c>
      <c r="T4579">
        <v>156.1</v>
      </c>
      <c r="U4579">
        <v>102.3</v>
      </c>
      <c r="V4579">
        <v>41.982999999999997</v>
      </c>
      <c r="W4579">
        <v>0.90900000000000003</v>
      </c>
      <c r="X4579">
        <v>2</v>
      </c>
      <c r="Y4579">
        <v>1</v>
      </c>
      <c r="Z4579">
        <f>IF(AND(MIN(data!D4579:'data'!K4579, data!M4579:'data'!Y4579)&gt;=0, IF(data!L4579&lt;0, FALSE, data!L4579&lt;=95),COUNTA(data!D4579:'data'!Y4579)=22), 1, 0)</f>
        <v>0</v>
      </c>
      <c r="AA4579">
        <f>IF(data!D4579=3, IF(COUNTIFS(data!A:A, data!A4579, data!G:G, "&lt;&gt;2")=0, 1, 0), 0)</f>
        <v>0</v>
      </c>
      <c r="AB4579">
        <f>IF(AND(data!G4579=2, COUNTIFS(data!A:A, data!A4579, data!G:G, 2) = data!D4579), 1, 0)</f>
        <v>1</v>
      </c>
      <c r="AC4579">
        <f>IF(AB4579=1, data!D4579, "0")</f>
        <v>1</v>
      </c>
    </row>
    <row r="4580" spans="1:29" x14ac:dyDescent="0.25">
      <c r="A4580" s="1">
        <v>462181</v>
      </c>
      <c r="B4580">
        <v>1</v>
      </c>
      <c r="C4580" s="1" t="s">
        <v>4601</v>
      </c>
      <c r="D4580">
        <v>4</v>
      </c>
      <c r="E4580">
        <v>2</v>
      </c>
      <c r="F4580">
        <v>14</v>
      </c>
      <c r="G4580">
        <v>1</v>
      </c>
      <c r="H4580">
        <v>44</v>
      </c>
      <c r="I4580">
        <v>2</v>
      </c>
      <c r="J4580">
        <v>5</v>
      </c>
      <c r="K4580">
        <v>7</v>
      </c>
      <c r="L4580">
        <v>8</v>
      </c>
      <c r="M4580">
        <v>4</v>
      </c>
      <c r="N4580">
        <v>1</v>
      </c>
      <c r="O4580">
        <v>5</v>
      </c>
      <c r="P4580">
        <v>2</v>
      </c>
      <c r="Q4580">
        <v>0</v>
      </c>
      <c r="R4580">
        <v>-1</v>
      </c>
      <c r="S4580">
        <v>6</v>
      </c>
      <c r="T4580">
        <v>166.3</v>
      </c>
      <c r="U4580">
        <v>96.1</v>
      </c>
      <c r="V4580">
        <v>34.749000000000002</v>
      </c>
      <c r="W4580">
        <v>1.0209999999999999</v>
      </c>
      <c r="X4580">
        <v>1</v>
      </c>
      <c r="Y4580">
        <v>1</v>
      </c>
      <c r="Z4580">
        <f>IF(AND(MIN(data!D4580:'data'!K4580, data!M4580:'data'!Y4580)&gt;=0, IF(data!L4580&lt;0, FALSE, data!L4580&lt;=95),COUNTA(data!D4580:'data'!Y4580)=22), 1, 0)</f>
        <v>0</v>
      </c>
      <c r="AA4580">
        <f>IF(data!D4580=3, IF(COUNTIFS(data!A:A, data!A4580, data!G:G, "&lt;&gt;2")=0, 1, 0), 0)</f>
        <v>0</v>
      </c>
      <c r="AB4580">
        <f>IF(AND(data!G4580=2, COUNTIFS(data!A:A, data!A4580, data!G:G, 2) = data!D4580), 1, 0)</f>
        <v>0</v>
      </c>
      <c r="AC4580" t="str">
        <f>IF(AB4580=1, data!D4580, "0")</f>
        <v>0</v>
      </c>
    </row>
    <row r="4581" spans="1:29" x14ac:dyDescent="0.25">
      <c r="A4581" s="1">
        <v>462181</v>
      </c>
      <c r="B4581">
        <v>2</v>
      </c>
      <c r="C4581" s="1" t="s">
        <v>4602</v>
      </c>
      <c r="D4581">
        <v>4</v>
      </c>
      <c r="E4581">
        <v>2</v>
      </c>
      <c r="F4581">
        <v>14</v>
      </c>
      <c r="G4581">
        <v>2</v>
      </c>
      <c r="H4581">
        <v>37</v>
      </c>
      <c r="I4581">
        <v>2</v>
      </c>
      <c r="J4581">
        <v>5</v>
      </c>
      <c r="K4581">
        <v>3</v>
      </c>
      <c r="L4581">
        <v>8</v>
      </c>
      <c r="M4581">
        <v>3</v>
      </c>
      <c r="N4581">
        <v>1</v>
      </c>
      <c r="O4581">
        <v>5</v>
      </c>
      <c r="P4581">
        <v>2</v>
      </c>
      <c r="Q4581">
        <v>0</v>
      </c>
      <c r="R4581">
        <v>-1</v>
      </c>
      <c r="S4581">
        <v>2</v>
      </c>
      <c r="T4581">
        <v>148.1</v>
      </c>
      <c r="U4581">
        <v>55.6</v>
      </c>
      <c r="V4581">
        <v>25.349</v>
      </c>
      <c r="W4581">
        <v>0.81799999999999995</v>
      </c>
      <c r="X4581">
        <v>1</v>
      </c>
      <c r="Y4581">
        <v>3</v>
      </c>
      <c r="Z4581">
        <f>IF(AND(MIN(data!D4581:'data'!K4581, data!M4581:'data'!Y4581)&gt;=0, IF(data!L4581&lt;0, FALSE, data!L4581&lt;=95),COUNTA(data!D4581:'data'!Y4581)=22), 1, 0)</f>
        <v>0</v>
      </c>
      <c r="AA4581">
        <f>IF(data!D4581=3, IF(COUNTIFS(data!A:A, data!A4581, data!G:G, "&lt;&gt;2")=0, 1, 0), 0)</f>
        <v>0</v>
      </c>
      <c r="AB4581">
        <f>IF(AND(data!G4581=2, COUNTIFS(data!A:A, data!A4581, data!G:G, 2) = data!D4581), 1, 0)</f>
        <v>0</v>
      </c>
      <c r="AC4581" t="str">
        <f>IF(AB4581=1, data!D4581, "0")</f>
        <v>0</v>
      </c>
    </row>
    <row r="4582" spans="1:29" x14ac:dyDescent="0.25">
      <c r="A4582" s="1">
        <v>462181</v>
      </c>
      <c r="B4582">
        <v>3</v>
      </c>
      <c r="C4582" s="1" t="s">
        <v>4603</v>
      </c>
      <c r="D4582">
        <v>4</v>
      </c>
      <c r="E4582">
        <v>2</v>
      </c>
      <c r="F4582">
        <v>14</v>
      </c>
      <c r="G4582">
        <v>1</v>
      </c>
      <c r="H4582">
        <v>11</v>
      </c>
      <c r="I4582">
        <v>-1</v>
      </c>
      <c r="J4582">
        <v>5</v>
      </c>
      <c r="K4582">
        <v>-1</v>
      </c>
      <c r="L4582">
        <v>8</v>
      </c>
      <c r="M4582">
        <v>2</v>
      </c>
      <c r="N4582">
        <v>-1</v>
      </c>
      <c r="O4582">
        <v>-1</v>
      </c>
      <c r="P4582">
        <v>-1</v>
      </c>
      <c r="Q4582">
        <v>-1</v>
      </c>
      <c r="R4582">
        <v>-1</v>
      </c>
      <c r="S4582">
        <v>-2</v>
      </c>
      <c r="T4582">
        <v>162</v>
      </c>
      <c r="U4582">
        <v>64.099999999999994</v>
      </c>
      <c r="V4582">
        <v>24.425000000000001</v>
      </c>
      <c r="W4582">
        <v>-1</v>
      </c>
      <c r="X4582">
        <v>-8</v>
      </c>
      <c r="Y4582">
        <v>3</v>
      </c>
      <c r="Z4582">
        <f>IF(AND(MIN(data!D4582:'data'!K4582, data!M4582:'data'!Y4582)&gt;=0, IF(data!L4582&lt;0, FALSE, data!L4582&lt;=95),COUNTA(data!D4582:'data'!Y4582)=22), 1, 0)</f>
        <v>0</v>
      </c>
      <c r="AA4582">
        <f>IF(data!D4582=3, IF(COUNTIFS(data!A:A, data!A4582, data!G:G, "&lt;&gt;2")=0, 1, 0), 0)</f>
        <v>0</v>
      </c>
      <c r="AB4582">
        <f>IF(AND(data!G4582=2, COUNTIFS(data!A:A, data!A4582, data!G:G, 2) = data!D4582), 1, 0)</f>
        <v>0</v>
      </c>
      <c r="AC4582" t="str">
        <f>IF(AB4582=1, data!D4582, "0")</f>
        <v>0</v>
      </c>
    </row>
    <row r="4583" spans="1:29" x14ac:dyDescent="0.25">
      <c r="A4583" s="1">
        <v>462181</v>
      </c>
      <c r="B4583">
        <v>4</v>
      </c>
      <c r="C4583" s="1" t="s">
        <v>4604</v>
      </c>
      <c r="D4583">
        <v>4</v>
      </c>
      <c r="E4583">
        <v>2</v>
      </c>
      <c r="F4583">
        <v>14</v>
      </c>
      <c r="G4583">
        <v>2</v>
      </c>
      <c r="H4583">
        <v>4</v>
      </c>
      <c r="I4583">
        <v>-1</v>
      </c>
      <c r="J4583">
        <v>5</v>
      </c>
      <c r="K4583">
        <v>-1</v>
      </c>
      <c r="L4583">
        <v>8</v>
      </c>
      <c r="M4583">
        <v>3</v>
      </c>
      <c r="N4583">
        <v>-1</v>
      </c>
      <c r="O4583">
        <v>-1</v>
      </c>
      <c r="P4583">
        <v>-1</v>
      </c>
      <c r="Q4583">
        <v>-1</v>
      </c>
      <c r="R4583">
        <v>-1</v>
      </c>
      <c r="S4583">
        <v>-2</v>
      </c>
      <c r="T4583">
        <v>-1</v>
      </c>
      <c r="U4583">
        <v>18.399999999999999</v>
      </c>
      <c r="V4583">
        <v>-1</v>
      </c>
      <c r="W4583">
        <v>-1</v>
      </c>
      <c r="X4583">
        <v>-2</v>
      </c>
      <c r="Y4583">
        <v>-2</v>
      </c>
      <c r="Z4583">
        <f>IF(AND(MIN(data!D4583:'data'!K4583, data!M4583:'data'!Y4583)&gt;=0, IF(data!L4583&lt;0, FALSE, data!L4583&lt;=95),COUNTA(data!D4583:'data'!Y4583)=22), 1, 0)</f>
        <v>0</v>
      </c>
      <c r="AA4583">
        <f>IF(data!D4583=3, IF(COUNTIFS(data!A:A, data!A4583, data!G:G, "&lt;&gt;2")=0, 1, 0), 0)</f>
        <v>0</v>
      </c>
      <c r="AB4583">
        <f>IF(AND(data!G4583=2, COUNTIFS(data!A:A, data!A4583, data!G:G, 2) = data!D4583), 1, 0)</f>
        <v>0</v>
      </c>
      <c r="AC4583" t="str">
        <f>IF(AB4583=1, data!D4583, "0")</f>
        <v>0</v>
      </c>
    </row>
    <row r="4584" spans="1:29" x14ac:dyDescent="0.25">
      <c r="A4584" s="1">
        <v>462201</v>
      </c>
      <c r="B4584">
        <v>1</v>
      </c>
      <c r="C4584" s="1" t="s">
        <v>4605</v>
      </c>
      <c r="D4584">
        <v>3</v>
      </c>
      <c r="E4584">
        <v>2</v>
      </c>
      <c r="F4584">
        <v>14</v>
      </c>
      <c r="G4584">
        <v>2</v>
      </c>
      <c r="H4584">
        <v>39</v>
      </c>
      <c r="I4584">
        <v>6</v>
      </c>
      <c r="J4584">
        <v>1</v>
      </c>
      <c r="K4584">
        <v>1</v>
      </c>
      <c r="L4584">
        <v>15</v>
      </c>
      <c r="M4584">
        <v>1</v>
      </c>
      <c r="N4584">
        <v>1</v>
      </c>
      <c r="O4584">
        <v>5</v>
      </c>
      <c r="P4584">
        <v>2</v>
      </c>
      <c r="Q4584">
        <v>2.9000000000000001E-2</v>
      </c>
      <c r="R4584">
        <v>-1</v>
      </c>
      <c r="S4584">
        <v>0</v>
      </c>
      <c r="T4584">
        <v>164.4</v>
      </c>
      <c r="U4584">
        <v>56.5</v>
      </c>
      <c r="V4584">
        <v>20.905000000000001</v>
      </c>
      <c r="W4584">
        <v>0.79200000000000004</v>
      </c>
      <c r="X4584">
        <v>1</v>
      </c>
      <c r="Y4584">
        <v>3</v>
      </c>
      <c r="Z4584">
        <f>IF(AND(MIN(data!D4584:'data'!K4584, data!M4584:'data'!Y4584)&gt;=0, IF(data!L4584&lt;0, FALSE, data!L4584&lt;=95),COUNTA(data!D4584:'data'!Y4584)=22), 1, 0)</f>
        <v>0</v>
      </c>
      <c r="AA4584">
        <f>IF(data!D4584=3, IF(COUNTIFS(data!A:A, data!A4584, data!G:G, "&lt;&gt;2")=0, 1, 0), 0)</f>
        <v>0</v>
      </c>
      <c r="AB4584">
        <f>IF(AND(data!G4584=2, COUNTIFS(data!A:A, data!A4584, data!G:G, 2) = data!D4584), 1, 0)</f>
        <v>0</v>
      </c>
      <c r="AC4584" t="str">
        <f>IF(AB4584=1, data!D4584, "0")</f>
        <v>0</v>
      </c>
    </row>
    <row r="4585" spans="1:29" x14ac:dyDescent="0.25">
      <c r="A4585" s="1">
        <v>462201</v>
      </c>
      <c r="B4585">
        <v>2</v>
      </c>
      <c r="C4585" s="1" t="s">
        <v>4606</v>
      </c>
      <c r="D4585">
        <v>3</v>
      </c>
      <c r="E4585">
        <v>2</v>
      </c>
      <c r="F4585">
        <v>14</v>
      </c>
      <c r="G4585">
        <v>1</v>
      </c>
      <c r="H4585">
        <v>12</v>
      </c>
      <c r="I4585">
        <v>-1</v>
      </c>
      <c r="J4585">
        <v>1</v>
      </c>
      <c r="K4585">
        <v>-1</v>
      </c>
      <c r="L4585">
        <v>15</v>
      </c>
      <c r="M4585">
        <v>1</v>
      </c>
      <c r="N4585">
        <v>-1</v>
      </c>
      <c r="O4585">
        <v>-1</v>
      </c>
      <c r="P4585">
        <v>-1</v>
      </c>
      <c r="Q4585">
        <v>-1</v>
      </c>
      <c r="R4585">
        <v>-1</v>
      </c>
      <c r="S4585">
        <v>-2</v>
      </c>
      <c r="T4585">
        <v>154.80000000000001</v>
      </c>
      <c r="U4585">
        <v>51</v>
      </c>
      <c r="V4585">
        <v>21.283000000000001</v>
      </c>
      <c r="W4585">
        <v>-1</v>
      </c>
      <c r="X4585">
        <v>2</v>
      </c>
      <c r="Y4585">
        <v>3</v>
      </c>
      <c r="Z4585">
        <f>IF(AND(MIN(data!D4585:'data'!K4585, data!M4585:'data'!Y4585)&gt;=0, IF(data!L4585&lt;0, FALSE, data!L4585&lt;=95),COUNTA(data!D4585:'data'!Y4585)=22), 1, 0)</f>
        <v>0</v>
      </c>
      <c r="AA4585">
        <f>IF(data!D4585=3, IF(COUNTIFS(data!A:A, data!A4585, data!G:G, "&lt;&gt;2")=0, 1, 0), 0)</f>
        <v>0</v>
      </c>
      <c r="AB4585">
        <f>IF(AND(data!G4585=2, COUNTIFS(data!A:A, data!A4585, data!G:G, 2) = data!D4585), 1, 0)</f>
        <v>0</v>
      </c>
      <c r="AC4585" t="str">
        <f>IF(AB4585=1, data!D4585, "0")</f>
        <v>0</v>
      </c>
    </row>
    <row r="4586" spans="1:29" x14ac:dyDescent="0.25">
      <c r="A4586" s="1">
        <v>462201</v>
      </c>
      <c r="B4586">
        <v>3</v>
      </c>
      <c r="C4586" s="1" t="s">
        <v>4607</v>
      </c>
      <c r="D4586">
        <v>3</v>
      </c>
      <c r="E4586">
        <v>2</v>
      </c>
      <c r="F4586">
        <v>14</v>
      </c>
      <c r="G4586">
        <v>1</v>
      </c>
      <c r="H4586">
        <v>7</v>
      </c>
      <c r="I4586">
        <v>-1</v>
      </c>
      <c r="J4586">
        <v>1</v>
      </c>
      <c r="K4586">
        <v>-1</v>
      </c>
      <c r="L4586">
        <v>15</v>
      </c>
      <c r="M4586">
        <v>1</v>
      </c>
      <c r="N4586">
        <v>-1</v>
      </c>
      <c r="O4586">
        <v>-1</v>
      </c>
      <c r="P4586">
        <v>-1</v>
      </c>
      <c r="Q4586">
        <v>-1</v>
      </c>
      <c r="R4586">
        <v>-1</v>
      </c>
      <c r="S4586">
        <v>-2</v>
      </c>
      <c r="T4586">
        <v>130.1</v>
      </c>
      <c r="U4586">
        <v>26</v>
      </c>
      <c r="V4586">
        <v>15.361000000000001</v>
      </c>
      <c r="W4586">
        <v>-1</v>
      </c>
      <c r="X4586">
        <v>-2</v>
      </c>
      <c r="Y4586">
        <v>-2</v>
      </c>
      <c r="Z4586">
        <f>IF(AND(MIN(data!D4586:'data'!K4586, data!M4586:'data'!Y4586)&gt;=0, IF(data!L4586&lt;0, FALSE, data!L4586&lt;=95),COUNTA(data!D4586:'data'!Y4586)=22), 1, 0)</f>
        <v>0</v>
      </c>
      <c r="AA4586">
        <f>IF(data!D4586=3, IF(COUNTIFS(data!A:A, data!A4586, data!G:G, "&lt;&gt;2")=0, 1, 0), 0)</f>
        <v>0</v>
      </c>
      <c r="AB4586">
        <f>IF(AND(data!G4586=2, COUNTIFS(data!A:A, data!A4586, data!G:G, 2) = data!D4586), 1, 0)</f>
        <v>0</v>
      </c>
      <c r="AC4586" t="str">
        <f>IF(AB4586=1, data!D4586, "0")</f>
        <v>0</v>
      </c>
    </row>
    <row r="4587" spans="1:29" x14ac:dyDescent="0.25">
      <c r="A4587" s="1">
        <v>462251</v>
      </c>
      <c r="B4587">
        <v>1</v>
      </c>
      <c r="C4587" s="1" t="s">
        <v>4608</v>
      </c>
      <c r="D4587">
        <v>4</v>
      </c>
      <c r="E4587">
        <v>2</v>
      </c>
      <c r="F4587">
        <v>14</v>
      </c>
      <c r="G4587">
        <v>1</v>
      </c>
      <c r="H4587">
        <v>51</v>
      </c>
      <c r="I4587">
        <v>2</v>
      </c>
      <c r="J4587">
        <v>1</v>
      </c>
      <c r="K4587">
        <v>7</v>
      </c>
      <c r="L4587">
        <v>15</v>
      </c>
      <c r="M4587">
        <v>2</v>
      </c>
      <c r="N4587">
        <v>4</v>
      </c>
      <c r="O4587">
        <v>3</v>
      </c>
      <c r="P4587">
        <v>1</v>
      </c>
      <c r="Q4587">
        <v>90.314999999999998</v>
      </c>
      <c r="R4587">
        <v>-1</v>
      </c>
      <c r="S4587">
        <v>10</v>
      </c>
      <c r="T4587">
        <v>181.1</v>
      </c>
      <c r="U4587">
        <v>-1</v>
      </c>
      <c r="V4587">
        <v>-1</v>
      </c>
      <c r="W4587">
        <v>-1</v>
      </c>
      <c r="X4587">
        <v>1</v>
      </c>
      <c r="Y4587">
        <v>3</v>
      </c>
      <c r="Z4587">
        <f>IF(AND(MIN(data!D4587:'data'!K4587, data!M4587:'data'!Y4587)&gt;=0, IF(data!L4587&lt;0, FALSE, data!L4587&lt;=95),COUNTA(data!D4587:'data'!Y4587)=22), 1, 0)</f>
        <v>0</v>
      </c>
      <c r="AA4587">
        <f>IF(data!D4587=3, IF(COUNTIFS(data!A:A, data!A4587, data!G:G, "&lt;&gt;2")=0, 1, 0), 0)</f>
        <v>0</v>
      </c>
      <c r="AB4587">
        <f>IF(AND(data!G4587=2, COUNTIFS(data!A:A, data!A4587, data!G:G, 2) = data!D4587), 1, 0)</f>
        <v>0</v>
      </c>
      <c r="AC4587" t="str">
        <f>IF(AB4587=1, data!D4587, "0")</f>
        <v>0</v>
      </c>
    </row>
    <row r="4588" spans="1:29" x14ac:dyDescent="0.25">
      <c r="A4588" s="1">
        <v>462251</v>
      </c>
      <c r="B4588">
        <v>2</v>
      </c>
      <c r="C4588" s="1" t="s">
        <v>4609</v>
      </c>
      <c r="D4588">
        <v>4</v>
      </c>
      <c r="E4588">
        <v>2</v>
      </c>
      <c r="F4588">
        <v>14</v>
      </c>
      <c r="G4588">
        <v>2</v>
      </c>
      <c r="H4588">
        <v>46</v>
      </c>
      <c r="I4588">
        <v>2</v>
      </c>
      <c r="J4588">
        <v>1</v>
      </c>
      <c r="K4588">
        <v>3</v>
      </c>
      <c r="L4588">
        <v>15</v>
      </c>
      <c r="M4588">
        <v>2</v>
      </c>
      <c r="N4588">
        <v>1</v>
      </c>
      <c r="O4588">
        <v>5</v>
      </c>
      <c r="P4588">
        <v>1</v>
      </c>
      <c r="Q4588">
        <v>34.75</v>
      </c>
      <c r="R4588">
        <v>-1</v>
      </c>
      <c r="S4588">
        <v>11</v>
      </c>
      <c r="T4588">
        <v>157.5</v>
      </c>
      <c r="U4588">
        <v>80.5</v>
      </c>
      <c r="V4588">
        <v>32.451000000000001</v>
      </c>
      <c r="W4588">
        <v>-1</v>
      </c>
      <c r="X4588">
        <v>2</v>
      </c>
      <c r="Y4588">
        <v>1</v>
      </c>
      <c r="Z4588">
        <f>IF(AND(MIN(data!D4588:'data'!K4588, data!M4588:'data'!Y4588)&gt;=0, IF(data!L4588&lt;0, FALSE, data!L4588&lt;=95),COUNTA(data!D4588:'data'!Y4588)=22), 1, 0)</f>
        <v>0</v>
      </c>
      <c r="AA4588">
        <f>IF(data!D4588=3, IF(COUNTIFS(data!A:A, data!A4588, data!G:G, "&lt;&gt;2")=0, 1, 0), 0)</f>
        <v>0</v>
      </c>
      <c r="AB4588">
        <f>IF(AND(data!G4588=2, COUNTIFS(data!A:A, data!A4588, data!G:G, 2) = data!D4588), 1, 0)</f>
        <v>0</v>
      </c>
      <c r="AC4588" t="str">
        <f>IF(AB4588=1, data!D4588, "0")</f>
        <v>0</v>
      </c>
    </row>
    <row r="4589" spans="1:29" x14ac:dyDescent="0.25">
      <c r="A4589" s="1">
        <v>462251</v>
      </c>
      <c r="B4589">
        <v>3</v>
      </c>
      <c r="C4589" s="1" t="s">
        <v>4610</v>
      </c>
      <c r="D4589">
        <v>4</v>
      </c>
      <c r="E4589">
        <v>2</v>
      </c>
      <c r="F4589">
        <v>14</v>
      </c>
      <c r="G4589">
        <v>2</v>
      </c>
      <c r="H4589">
        <v>22</v>
      </c>
      <c r="I4589">
        <v>1</v>
      </c>
      <c r="J4589">
        <v>-9</v>
      </c>
      <c r="K4589">
        <v>-1</v>
      </c>
      <c r="L4589">
        <v>15</v>
      </c>
      <c r="M4589">
        <v>2</v>
      </c>
      <c r="N4589">
        <v>-1</v>
      </c>
      <c r="O4589">
        <v>-1</v>
      </c>
      <c r="P4589">
        <v>-1</v>
      </c>
      <c r="Q4589">
        <v>-1</v>
      </c>
      <c r="R4589">
        <v>0</v>
      </c>
      <c r="S4589">
        <v>-2</v>
      </c>
      <c r="T4589">
        <v>-1</v>
      </c>
      <c r="U4589">
        <v>-1</v>
      </c>
      <c r="V4589">
        <v>-1</v>
      </c>
      <c r="W4589">
        <v>-1</v>
      </c>
      <c r="X4589">
        <v>-2</v>
      </c>
      <c r="Y4589">
        <v>-2</v>
      </c>
      <c r="Z4589">
        <f>IF(AND(MIN(data!D4589:'data'!K4589, data!M4589:'data'!Y4589)&gt;=0, IF(data!L4589&lt;0, FALSE, data!L4589&lt;=95),COUNTA(data!D4589:'data'!Y4589)=22), 1, 0)</f>
        <v>0</v>
      </c>
      <c r="AA4589">
        <f>IF(data!D4589=3, IF(COUNTIFS(data!A:A, data!A4589, data!G:G, "&lt;&gt;2")=0, 1, 0), 0)</f>
        <v>0</v>
      </c>
      <c r="AB4589">
        <f>IF(AND(data!G4589=2, COUNTIFS(data!A:A, data!A4589, data!G:G, 2) = data!D4589), 1, 0)</f>
        <v>0</v>
      </c>
      <c r="AC4589" t="str">
        <f>IF(AB4589=1, data!D4589, "0")</f>
        <v>0</v>
      </c>
    </row>
    <row r="4590" spans="1:29" x14ac:dyDescent="0.25">
      <c r="A4590" s="1">
        <v>462251</v>
      </c>
      <c r="B4590">
        <v>4</v>
      </c>
      <c r="C4590" s="1" t="s">
        <v>4611</v>
      </c>
      <c r="D4590">
        <v>4</v>
      </c>
      <c r="E4590">
        <v>2</v>
      </c>
      <c r="F4590">
        <v>14</v>
      </c>
      <c r="G4590">
        <v>2</v>
      </c>
      <c r="H4590">
        <v>18</v>
      </c>
      <c r="I4590">
        <v>1</v>
      </c>
      <c r="J4590">
        <v>-9</v>
      </c>
      <c r="K4590">
        <v>-1</v>
      </c>
      <c r="L4590">
        <v>15</v>
      </c>
      <c r="M4590">
        <v>2</v>
      </c>
      <c r="N4590">
        <v>-1</v>
      </c>
      <c r="O4590">
        <v>-1</v>
      </c>
      <c r="P4590">
        <v>-1</v>
      </c>
      <c r="Q4590">
        <v>-1</v>
      </c>
      <c r="R4590">
        <v>2</v>
      </c>
      <c r="S4590">
        <v>-2</v>
      </c>
      <c r="T4590">
        <v>-1</v>
      </c>
      <c r="U4590">
        <v>-1</v>
      </c>
      <c r="V4590">
        <v>-1</v>
      </c>
      <c r="W4590">
        <v>-1</v>
      </c>
      <c r="X4590">
        <v>-2</v>
      </c>
      <c r="Y4590">
        <v>-2</v>
      </c>
      <c r="Z4590">
        <f>IF(AND(MIN(data!D4590:'data'!K4590, data!M4590:'data'!Y4590)&gt;=0, IF(data!L4590&lt;0, FALSE, data!L4590&lt;=95),COUNTA(data!D4590:'data'!Y4590)=22), 1, 0)</f>
        <v>0</v>
      </c>
      <c r="AA4590">
        <f>IF(data!D4590=3, IF(COUNTIFS(data!A:A, data!A4590, data!G:G, "&lt;&gt;2")=0, 1, 0), 0)</f>
        <v>0</v>
      </c>
      <c r="AB4590">
        <f>IF(AND(data!G4590=2, COUNTIFS(data!A:A, data!A4590, data!G:G, 2) = data!D4590), 1, 0)</f>
        <v>0</v>
      </c>
      <c r="AC4590" t="str">
        <f>IF(AB4590=1, data!D4590, "0")</f>
        <v>0</v>
      </c>
    </row>
    <row r="4591" spans="1:29" x14ac:dyDescent="0.25">
      <c r="A4591" s="1">
        <v>462271</v>
      </c>
      <c r="B4591">
        <v>1</v>
      </c>
      <c r="C4591" s="1" t="s">
        <v>4612</v>
      </c>
      <c r="D4591">
        <v>2</v>
      </c>
      <c r="E4591">
        <v>2</v>
      </c>
      <c r="F4591">
        <v>14</v>
      </c>
      <c r="G4591">
        <v>1</v>
      </c>
      <c r="H4591">
        <v>68</v>
      </c>
      <c r="I4591">
        <v>2</v>
      </c>
      <c r="J4591">
        <v>1</v>
      </c>
      <c r="K4591">
        <v>7</v>
      </c>
      <c r="L4591">
        <v>6</v>
      </c>
      <c r="M4591">
        <v>2</v>
      </c>
      <c r="N4591">
        <v>1</v>
      </c>
      <c r="O4591">
        <v>5</v>
      </c>
      <c r="P4591">
        <v>1</v>
      </c>
      <c r="Q4591">
        <v>9.0579999999999998</v>
      </c>
      <c r="R4591">
        <v>-1</v>
      </c>
      <c r="S4591">
        <v>0</v>
      </c>
      <c r="T4591">
        <v>185</v>
      </c>
      <c r="U4591">
        <v>78.400000000000006</v>
      </c>
      <c r="V4591">
        <v>22.907</v>
      </c>
      <c r="W4591">
        <v>0.879</v>
      </c>
      <c r="X4591">
        <v>1</v>
      </c>
      <c r="Y4591">
        <v>3</v>
      </c>
      <c r="Z4591">
        <f>IF(AND(MIN(data!D4591:'data'!K4591, data!M4591:'data'!Y4591)&gt;=0, IF(data!L4591&lt;0, FALSE, data!L4591&lt;=95),COUNTA(data!D4591:'data'!Y4591)=22), 1, 0)</f>
        <v>0</v>
      </c>
      <c r="AA4591">
        <f>IF(data!D4591=3, IF(COUNTIFS(data!A:A, data!A4591, data!G:G, "&lt;&gt;2")=0, 1, 0), 0)</f>
        <v>0</v>
      </c>
      <c r="AB4591">
        <f>IF(AND(data!G4591=2, COUNTIFS(data!A:A, data!A4591, data!G:G, 2) = data!D4591), 1, 0)</f>
        <v>0</v>
      </c>
      <c r="AC4591" t="str">
        <f>IF(AB4591=1, data!D4591, "0")</f>
        <v>0</v>
      </c>
    </row>
    <row r="4592" spans="1:29" x14ac:dyDescent="0.25">
      <c r="A4592" s="1">
        <v>462271</v>
      </c>
      <c r="B4592">
        <v>2</v>
      </c>
      <c r="C4592" s="1" t="s">
        <v>4613</v>
      </c>
      <c r="D4592">
        <v>2</v>
      </c>
      <c r="E4592">
        <v>2</v>
      </c>
      <c r="F4592">
        <v>14</v>
      </c>
      <c r="G4592">
        <v>2</v>
      </c>
      <c r="H4592">
        <v>67</v>
      </c>
      <c r="I4592">
        <v>2</v>
      </c>
      <c r="J4592">
        <v>1</v>
      </c>
      <c r="K4592">
        <v>7</v>
      </c>
      <c r="L4592">
        <v>6</v>
      </c>
      <c r="M4592">
        <v>2</v>
      </c>
      <c r="N4592">
        <v>3</v>
      </c>
      <c r="O4592">
        <v>5</v>
      </c>
      <c r="P4592">
        <v>2</v>
      </c>
      <c r="Q4592">
        <v>8.6999999999999994E-2</v>
      </c>
      <c r="R4592">
        <v>-1</v>
      </c>
      <c r="S4592">
        <v>1</v>
      </c>
      <c r="T4592">
        <v>161.69999999999999</v>
      </c>
      <c r="U4592">
        <v>75.400000000000006</v>
      </c>
      <c r="V4592">
        <v>28.837</v>
      </c>
      <c r="W4592">
        <v>0.85499999999999998</v>
      </c>
      <c r="X4592">
        <v>2</v>
      </c>
      <c r="Y4592">
        <v>1</v>
      </c>
      <c r="Z4592">
        <f>IF(AND(MIN(data!D4592:'data'!K4592, data!M4592:'data'!Y4592)&gt;=0, IF(data!L4592&lt;0, FALSE, data!L4592&lt;=95),COUNTA(data!D4592:'data'!Y4592)=22), 1, 0)</f>
        <v>0</v>
      </c>
      <c r="AA4592">
        <f>IF(data!D4592=3, IF(COUNTIFS(data!A:A, data!A4592, data!G:G, "&lt;&gt;2")=0, 1, 0), 0)</f>
        <v>0</v>
      </c>
      <c r="AB4592">
        <f>IF(AND(data!G4592=2, COUNTIFS(data!A:A, data!A4592, data!G:G, 2) = data!D4592), 1, 0)</f>
        <v>0</v>
      </c>
      <c r="AC4592" t="str">
        <f>IF(AB4592=1, data!D4592, "0")</f>
        <v>0</v>
      </c>
    </row>
    <row r="4593" spans="1:29" x14ac:dyDescent="0.25">
      <c r="A4593" s="1">
        <v>462351</v>
      </c>
      <c r="B4593">
        <v>1</v>
      </c>
      <c r="C4593" s="1" t="s">
        <v>4614</v>
      </c>
      <c r="D4593">
        <v>2</v>
      </c>
      <c r="E4593">
        <v>2</v>
      </c>
      <c r="F4593">
        <v>14</v>
      </c>
      <c r="G4593">
        <v>1</v>
      </c>
      <c r="H4593">
        <v>74</v>
      </c>
      <c r="I4593">
        <v>2</v>
      </c>
      <c r="J4593">
        <v>1</v>
      </c>
      <c r="K4593">
        <v>7</v>
      </c>
      <c r="L4593">
        <v>9</v>
      </c>
      <c r="M4593">
        <v>2</v>
      </c>
      <c r="N4593">
        <v>1</v>
      </c>
      <c r="O4593">
        <v>5</v>
      </c>
      <c r="P4593">
        <v>1</v>
      </c>
      <c r="Q4593">
        <v>7.73</v>
      </c>
      <c r="R4593">
        <v>-1</v>
      </c>
      <c r="S4593">
        <v>0</v>
      </c>
      <c r="T4593">
        <v>170.4</v>
      </c>
      <c r="U4593">
        <v>74.599999999999994</v>
      </c>
      <c r="V4593">
        <v>25.692</v>
      </c>
      <c r="W4593">
        <v>-1</v>
      </c>
      <c r="X4593">
        <v>1</v>
      </c>
      <c r="Y4593">
        <v>3</v>
      </c>
      <c r="Z4593">
        <f>IF(AND(MIN(data!D4593:'data'!K4593, data!M4593:'data'!Y4593)&gt;=0, IF(data!L4593&lt;0, FALSE, data!L4593&lt;=95),COUNTA(data!D4593:'data'!Y4593)=22), 1, 0)</f>
        <v>0</v>
      </c>
      <c r="AA4593">
        <f>IF(data!D4593=3, IF(COUNTIFS(data!A:A, data!A4593, data!G:G, "&lt;&gt;2")=0, 1, 0), 0)</f>
        <v>0</v>
      </c>
      <c r="AB4593">
        <f>IF(AND(data!G4593=2, COUNTIFS(data!A:A, data!A4593, data!G:G, 2) = data!D4593), 1, 0)</f>
        <v>0</v>
      </c>
      <c r="AC4593" t="str">
        <f>IF(AB4593=1, data!D4593, "0")</f>
        <v>0</v>
      </c>
    </row>
    <row r="4594" spans="1:29" x14ac:dyDescent="0.25">
      <c r="A4594" s="1">
        <v>462351</v>
      </c>
      <c r="B4594">
        <v>2</v>
      </c>
      <c r="C4594" s="1" t="s">
        <v>4615</v>
      </c>
      <c r="D4594">
        <v>2</v>
      </c>
      <c r="E4594">
        <v>2</v>
      </c>
      <c r="F4594">
        <v>14</v>
      </c>
      <c r="G4594">
        <v>2</v>
      </c>
      <c r="H4594">
        <v>66</v>
      </c>
      <c r="I4594">
        <v>2</v>
      </c>
      <c r="J4594">
        <v>1</v>
      </c>
      <c r="K4594">
        <v>7</v>
      </c>
      <c r="L4594">
        <v>9</v>
      </c>
      <c r="M4594">
        <v>2</v>
      </c>
      <c r="N4594">
        <v>1</v>
      </c>
      <c r="O4594">
        <v>5</v>
      </c>
      <c r="P4594">
        <v>1</v>
      </c>
      <c r="Q4594">
        <v>2.9000000000000001E-2</v>
      </c>
      <c r="R4594">
        <v>-1</v>
      </c>
      <c r="S4594">
        <v>0</v>
      </c>
      <c r="T4594">
        <v>164.6</v>
      </c>
      <c r="U4594">
        <v>53.5</v>
      </c>
      <c r="V4594">
        <v>19.747</v>
      </c>
      <c r="W4594">
        <v>0.74099999999999999</v>
      </c>
      <c r="X4594">
        <v>3</v>
      </c>
      <c r="Y4594">
        <v>3</v>
      </c>
      <c r="Z4594">
        <f>IF(AND(MIN(data!D4594:'data'!K4594, data!M4594:'data'!Y4594)&gt;=0, IF(data!L4594&lt;0, FALSE, data!L4594&lt;=95),COUNTA(data!D4594:'data'!Y4594)=22), 1, 0)</f>
        <v>0</v>
      </c>
      <c r="AA4594">
        <f>IF(data!D4594=3, IF(COUNTIFS(data!A:A, data!A4594, data!G:G, "&lt;&gt;2")=0, 1, 0), 0)</f>
        <v>0</v>
      </c>
      <c r="AB4594">
        <f>IF(AND(data!G4594=2, COUNTIFS(data!A:A, data!A4594, data!G:G, 2) = data!D4594), 1, 0)</f>
        <v>0</v>
      </c>
      <c r="AC4594" t="str">
        <f>IF(AB4594=1, data!D4594, "0")</f>
        <v>0</v>
      </c>
    </row>
    <row r="4595" spans="1:29" x14ac:dyDescent="0.25">
      <c r="A4595" s="1">
        <v>462371</v>
      </c>
      <c r="B4595">
        <v>1</v>
      </c>
      <c r="C4595" s="1" t="s">
        <v>4616</v>
      </c>
      <c r="D4595">
        <v>1</v>
      </c>
      <c r="E4595">
        <v>2</v>
      </c>
      <c r="F4595">
        <v>14</v>
      </c>
      <c r="G4595">
        <v>2</v>
      </c>
      <c r="H4595">
        <v>78</v>
      </c>
      <c r="I4595">
        <v>5</v>
      </c>
      <c r="J4595">
        <v>1</v>
      </c>
      <c r="K4595">
        <v>7</v>
      </c>
      <c r="L4595">
        <v>8</v>
      </c>
      <c r="M4595">
        <v>5</v>
      </c>
      <c r="N4595">
        <v>1</v>
      </c>
      <c r="O4595">
        <v>5</v>
      </c>
      <c r="P4595">
        <v>1</v>
      </c>
      <c r="Q4595">
        <v>0.34499999999999997</v>
      </c>
      <c r="R4595">
        <v>-1</v>
      </c>
      <c r="S4595">
        <v>1</v>
      </c>
      <c r="T4595">
        <v>151.1</v>
      </c>
      <c r="U4595">
        <v>82.6</v>
      </c>
      <c r="V4595">
        <v>36.179000000000002</v>
      </c>
      <c r="W4595">
        <v>0.79900000000000004</v>
      </c>
      <c r="X4595">
        <v>2</v>
      </c>
      <c r="Y4595">
        <v>1</v>
      </c>
      <c r="Z4595">
        <f>IF(AND(MIN(data!D4595:'data'!K4595, data!M4595:'data'!Y4595)&gt;=0, IF(data!L4595&lt;0, FALSE, data!L4595&lt;=95),COUNTA(data!D4595:'data'!Y4595)=22), 1, 0)</f>
        <v>0</v>
      </c>
      <c r="AA4595">
        <f>IF(data!D4595=3, IF(COUNTIFS(data!A:A, data!A4595, data!G:G, "&lt;&gt;2")=0, 1, 0), 0)</f>
        <v>0</v>
      </c>
      <c r="AB4595">
        <f>IF(AND(data!G4595=2, COUNTIFS(data!A:A, data!A4595, data!G:G, 2) = data!D4595), 1, 0)</f>
        <v>1</v>
      </c>
      <c r="AC4595">
        <f>IF(AB4595=1, data!D4595, "0")</f>
        <v>1</v>
      </c>
    </row>
    <row r="4596" spans="1:29" x14ac:dyDescent="0.25">
      <c r="A4596" s="1">
        <v>463051</v>
      </c>
      <c r="B4596">
        <v>1</v>
      </c>
      <c r="C4596" s="1" t="s">
        <v>4617</v>
      </c>
      <c r="D4596">
        <v>6</v>
      </c>
      <c r="E4596">
        <v>5</v>
      </c>
      <c r="F4596">
        <v>27</v>
      </c>
      <c r="G4596">
        <v>1</v>
      </c>
      <c r="H4596">
        <v>38</v>
      </c>
      <c r="I4596">
        <v>2</v>
      </c>
      <c r="J4596">
        <v>3</v>
      </c>
      <c r="K4596">
        <v>3</v>
      </c>
      <c r="L4596">
        <v>15</v>
      </c>
      <c r="M4596">
        <v>1</v>
      </c>
      <c r="N4596">
        <v>1</v>
      </c>
      <c r="O4596">
        <v>5</v>
      </c>
      <c r="P4596">
        <v>2</v>
      </c>
      <c r="Q4596">
        <v>0</v>
      </c>
      <c r="R4596">
        <v>-1</v>
      </c>
      <c r="S4596">
        <v>0</v>
      </c>
      <c r="T4596">
        <v>171.3</v>
      </c>
      <c r="U4596">
        <v>93.6</v>
      </c>
      <c r="V4596">
        <v>31.898</v>
      </c>
      <c r="W4596">
        <v>-1</v>
      </c>
      <c r="X4596">
        <v>1</v>
      </c>
      <c r="Y4596">
        <v>3</v>
      </c>
      <c r="Z4596">
        <f>IF(AND(MIN(data!D4596:'data'!K4596, data!M4596:'data'!Y4596)&gt;=0, IF(data!L4596&lt;0, FALSE, data!L4596&lt;=95),COUNTA(data!D4596:'data'!Y4596)=22), 1, 0)</f>
        <v>0</v>
      </c>
      <c r="AA4596">
        <f>IF(data!D4596=3, IF(COUNTIFS(data!A:A, data!A4596, data!G:G, "&lt;&gt;2")=0, 1, 0), 0)</f>
        <v>0</v>
      </c>
      <c r="AB4596">
        <f>IF(AND(data!G4596=2, COUNTIFS(data!A:A, data!A4596, data!G:G, 2) = data!D4596), 1, 0)</f>
        <v>0</v>
      </c>
      <c r="AC4596" t="str">
        <f>IF(AB4596=1, data!D4596, "0")</f>
        <v>0</v>
      </c>
    </row>
    <row r="4597" spans="1:29" x14ac:dyDescent="0.25">
      <c r="A4597" s="1">
        <v>463051</v>
      </c>
      <c r="B4597">
        <v>2</v>
      </c>
      <c r="C4597" s="1" t="s">
        <v>4618</v>
      </c>
      <c r="D4597">
        <v>6</v>
      </c>
      <c r="E4597">
        <v>5</v>
      </c>
      <c r="F4597">
        <v>27</v>
      </c>
      <c r="G4597">
        <v>2</v>
      </c>
      <c r="H4597">
        <v>34</v>
      </c>
      <c r="I4597">
        <v>2</v>
      </c>
      <c r="J4597">
        <v>3</v>
      </c>
      <c r="K4597">
        <v>2</v>
      </c>
      <c r="L4597">
        <v>15</v>
      </c>
      <c r="M4597">
        <v>1</v>
      </c>
      <c r="N4597">
        <v>1</v>
      </c>
      <c r="O4597">
        <v>5</v>
      </c>
      <c r="P4597">
        <v>1</v>
      </c>
      <c r="Q4597">
        <v>0.23</v>
      </c>
      <c r="R4597">
        <v>-1</v>
      </c>
      <c r="S4597">
        <v>2</v>
      </c>
      <c r="T4597">
        <v>161.9</v>
      </c>
      <c r="U4597">
        <v>78.7</v>
      </c>
      <c r="V4597">
        <v>30.024999999999999</v>
      </c>
      <c r="W4597">
        <v>-1</v>
      </c>
      <c r="X4597">
        <v>2</v>
      </c>
      <c r="Y4597">
        <v>1</v>
      </c>
      <c r="Z4597">
        <f>IF(AND(MIN(data!D4597:'data'!K4597, data!M4597:'data'!Y4597)&gt;=0, IF(data!L4597&lt;0, FALSE, data!L4597&lt;=95),COUNTA(data!D4597:'data'!Y4597)=22), 1, 0)</f>
        <v>0</v>
      </c>
      <c r="AA4597">
        <f>IF(data!D4597=3, IF(COUNTIFS(data!A:A, data!A4597, data!G:G, "&lt;&gt;2")=0, 1, 0), 0)</f>
        <v>0</v>
      </c>
      <c r="AB4597">
        <f>IF(AND(data!G4597=2, COUNTIFS(data!A:A, data!A4597, data!G:G, 2) = data!D4597), 1, 0)</f>
        <v>0</v>
      </c>
      <c r="AC4597" t="str">
        <f>IF(AB4597=1, data!D4597, "0")</f>
        <v>0</v>
      </c>
    </row>
    <row r="4598" spans="1:29" x14ac:dyDescent="0.25">
      <c r="A4598" s="1">
        <v>463051</v>
      </c>
      <c r="B4598">
        <v>3</v>
      </c>
      <c r="C4598" s="1" t="s">
        <v>4619</v>
      </c>
      <c r="D4598">
        <v>6</v>
      </c>
      <c r="E4598">
        <v>5</v>
      </c>
      <c r="F4598">
        <v>27</v>
      </c>
      <c r="G4598">
        <v>2</v>
      </c>
      <c r="H4598">
        <v>18</v>
      </c>
      <c r="I4598">
        <v>1</v>
      </c>
      <c r="J4598">
        <v>3</v>
      </c>
      <c r="K4598">
        <v>4</v>
      </c>
      <c r="L4598">
        <v>15</v>
      </c>
      <c r="M4598">
        <v>2</v>
      </c>
      <c r="N4598">
        <v>1</v>
      </c>
      <c r="O4598">
        <v>5</v>
      </c>
      <c r="P4598">
        <v>2</v>
      </c>
      <c r="Q4598">
        <v>-9</v>
      </c>
      <c r="R4598">
        <v>0</v>
      </c>
      <c r="S4598">
        <v>0</v>
      </c>
      <c r="T4598">
        <v>160</v>
      </c>
      <c r="U4598">
        <v>61.1</v>
      </c>
      <c r="V4598">
        <v>23.867000000000001</v>
      </c>
      <c r="W4598">
        <v>-1</v>
      </c>
      <c r="X4598">
        <v>1</v>
      </c>
      <c r="Y4598">
        <v>3</v>
      </c>
      <c r="Z4598">
        <f>IF(AND(MIN(data!D4598:'data'!K4598, data!M4598:'data'!Y4598)&gt;=0, IF(data!L4598&lt;0, FALSE, data!L4598&lt;=95),COUNTA(data!D4598:'data'!Y4598)=22), 1, 0)</f>
        <v>0</v>
      </c>
      <c r="AA4598">
        <f>IF(data!D4598=3, IF(COUNTIFS(data!A:A, data!A4598, data!G:G, "&lt;&gt;2")=0, 1, 0), 0)</f>
        <v>0</v>
      </c>
      <c r="AB4598">
        <f>IF(AND(data!G4598=2, COUNTIFS(data!A:A, data!A4598, data!G:G, 2) = data!D4598), 1, 0)</f>
        <v>0</v>
      </c>
      <c r="AC4598" t="str">
        <f>IF(AB4598=1, data!D4598, "0")</f>
        <v>0</v>
      </c>
    </row>
    <row r="4599" spans="1:29" x14ac:dyDescent="0.25">
      <c r="A4599" s="1">
        <v>463051</v>
      </c>
      <c r="B4599">
        <v>4</v>
      </c>
      <c r="C4599" s="1" t="s">
        <v>4620</v>
      </c>
      <c r="D4599">
        <v>6</v>
      </c>
      <c r="E4599">
        <v>5</v>
      </c>
      <c r="F4599">
        <v>27</v>
      </c>
      <c r="G4599">
        <v>1</v>
      </c>
      <c r="H4599">
        <v>16</v>
      </c>
      <c r="I4599">
        <v>1</v>
      </c>
      <c r="J4599">
        <v>3</v>
      </c>
      <c r="K4599">
        <v>4</v>
      </c>
      <c r="L4599">
        <v>15</v>
      </c>
      <c r="M4599">
        <v>1</v>
      </c>
      <c r="N4599">
        <v>1</v>
      </c>
      <c r="O4599">
        <v>5</v>
      </c>
      <c r="P4599">
        <v>2</v>
      </c>
      <c r="Q4599">
        <v>1.125</v>
      </c>
      <c r="R4599">
        <v>2</v>
      </c>
      <c r="S4599">
        <v>4</v>
      </c>
      <c r="T4599">
        <v>177.6</v>
      </c>
      <c r="U4599">
        <v>63.8</v>
      </c>
      <c r="V4599">
        <v>20.227</v>
      </c>
      <c r="W4599">
        <v>-1</v>
      </c>
      <c r="X4599">
        <v>-8</v>
      </c>
      <c r="Y4599">
        <v>3</v>
      </c>
      <c r="Z4599">
        <f>IF(AND(MIN(data!D4599:'data'!K4599, data!M4599:'data'!Y4599)&gt;=0, IF(data!L4599&lt;0, FALSE, data!L4599&lt;=95),COUNTA(data!D4599:'data'!Y4599)=22), 1, 0)</f>
        <v>0</v>
      </c>
      <c r="AA4599">
        <f>IF(data!D4599=3, IF(COUNTIFS(data!A:A, data!A4599, data!G:G, "&lt;&gt;2")=0, 1, 0), 0)</f>
        <v>0</v>
      </c>
      <c r="AB4599">
        <f>IF(AND(data!G4599=2, COUNTIFS(data!A:A, data!A4599, data!G:G, 2) = data!D4599), 1, 0)</f>
        <v>0</v>
      </c>
      <c r="AC4599" t="str">
        <f>IF(AB4599=1, data!D4599, "0")</f>
        <v>0</v>
      </c>
    </row>
    <row r="4600" spans="1:29" x14ac:dyDescent="0.25">
      <c r="A4600" s="1">
        <v>463051</v>
      </c>
      <c r="B4600">
        <v>5</v>
      </c>
      <c r="C4600" s="1" t="s">
        <v>4621</v>
      </c>
      <c r="D4600">
        <v>6</v>
      </c>
      <c r="E4600">
        <v>5</v>
      </c>
      <c r="F4600">
        <v>27</v>
      </c>
      <c r="G4600">
        <v>1</v>
      </c>
      <c r="H4600">
        <v>16</v>
      </c>
      <c r="I4600">
        <v>1</v>
      </c>
      <c r="J4600">
        <v>3</v>
      </c>
      <c r="K4600">
        <v>7</v>
      </c>
      <c r="L4600">
        <v>15</v>
      </c>
      <c r="M4600">
        <v>1</v>
      </c>
      <c r="N4600">
        <v>1</v>
      </c>
      <c r="O4600">
        <v>5</v>
      </c>
      <c r="P4600">
        <v>2</v>
      </c>
      <c r="Q4600">
        <v>0.46</v>
      </c>
      <c r="R4600">
        <v>2</v>
      </c>
      <c r="S4600">
        <v>2</v>
      </c>
      <c r="T4600">
        <v>172.9</v>
      </c>
      <c r="U4600">
        <v>62.2</v>
      </c>
      <c r="V4600">
        <v>20.806999999999999</v>
      </c>
      <c r="W4600">
        <v>-1</v>
      </c>
      <c r="X4600">
        <v>-8</v>
      </c>
      <c r="Y4600">
        <v>2</v>
      </c>
      <c r="Z4600">
        <f>IF(AND(MIN(data!D4600:'data'!K4600, data!M4600:'data'!Y4600)&gt;=0, IF(data!L4600&lt;0, FALSE, data!L4600&lt;=95),COUNTA(data!D4600:'data'!Y4600)=22), 1, 0)</f>
        <v>0</v>
      </c>
      <c r="AA4600">
        <f>IF(data!D4600=3, IF(COUNTIFS(data!A:A, data!A4600, data!G:G, "&lt;&gt;2")=0, 1, 0), 0)</f>
        <v>0</v>
      </c>
      <c r="AB4600">
        <f>IF(AND(data!G4600=2, COUNTIFS(data!A:A, data!A4600, data!G:G, 2) = data!D4600), 1, 0)</f>
        <v>0</v>
      </c>
      <c r="AC4600" t="str">
        <f>IF(AB4600=1, data!D4600, "0")</f>
        <v>0</v>
      </c>
    </row>
    <row r="4601" spans="1:29" x14ac:dyDescent="0.25">
      <c r="A4601" s="1">
        <v>463051</v>
      </c>
      <c r="B4601">
        <v>6</v>
      </c>
      <c r="C4601" s="1" t="s">
        <v>4622</v>
      </c>
      <c r="D4601">
        <v>6</v>
      </c>
      <c r="E4601">
        <v>5</v>
      </c>
      <c r="F4601">
        <v>27</v>
      </c>
      <c r="G4601">
        <v>2</v>
      </c>
      <c r="H4601">
        <v>7</v>
      </c>
      <c r="I4601">
        <v>-1</v>
      </c>
      <c r="J4601">
        <v>3</v>
      </c>
      <c r="K4601">
        <v>-1</v>
      </c>
      <c r="L4601">
        <v>15</v>
      </c>
      <c r="M4601">
        <v>1</v>
      </c>
      <c r="N4601">
        <v>-1</v>
      </c>
      <c r="O4601">
        <v>-1</v>
      </c>
      <c r="P4601">
        <v>-1</v>
      </c>
      <c r="Q4601">
        <v>-1</v>
      </c>
      <c r="R4601">
        <v>-1</v>
      </c>
      <c r="S4601">
        <v>-2</v>
      </c>
      <c r="T4601">
        <v>145.1</v>
      </c>
      <c r="U4601">
        <v>32.1</v>
      </c>
      <c r="V4601">
        <v>15.247</v>
      </c>
      <c r="W4601">
        <v>-1</v>
      </c>
      <c r="X4601">
        <v>-2</v>
      </c>
      <c r="Y4601">
        <v>-2</v>
      </c>
      <c r="Z4601">
        <f>IF(AND(MIN(data!D4601:'data'!K4601, data!M4601:'data'!Y4601)&gt;=0, IF(data!L4601&lt;0, FALSE, data!L4601&lt;=95),COUNTA(data!D4601:'data'!Y4601)=22), 1, 0)</f>
        <v>0</v>
      </c>
      <c r="AA4601">
        <f>IF(data!D4601=3, IF(COUNTIFS(data!A:A, data!A4601, data!G:G, "&lt;&gt;2")=0, 1, 0), 0)</f>
        <v>0</v>
      </c>
      <c r="AB4601">
        <f>IF(AND(data!G4601=2, COUNTIFS(data!A:A, data!A4601, data!G:G, 2) = data!D4601), 1, 0)</f>
        <v>0</v>
      </c>
      <c r="AC4601" t="str">
        <f>IF(AB4601=1, data!D4601, "0")</f>
        <v>0</v>
      </c>
    </row>
    <row r="4602" spans="1:29" x14ac:dyDescent="0.25">
      <c r="A4602" s="1">
        <v>463181</v>
      </c>
      <c r="B4602">
        <v>1</v>
      </c>
      <c r="C4602" s="1" t="s">
        <v>4623</v>
      </c>
      <c r="D4602">
        <v>3</v>
      </c>
      <c r="E4602">
        <v>5</v>
      </c>
      <c r="F4602">
        <v>27</v>
      </c>
      <c r="G4602">
        <v>1</v>
      </c>
      <c r="H4602">
        <v>79</v>
      </c>
      <c r="I4602">
        <v>2</v>
      </c>
      <c r="J4602">
        <v>1</v>
      </c>
      <c r="K4602">
        <v>7</v>
      </c>
      <c r="L4602">
        <v>7</v>
      </c>
      <c r="M4602">
        <v>3</v>
      </c>
      <c r="N4602">
        <v>4</v>
      </c>
      <c r="O4602">
        <v>2</v>
      </c>
      <c r="P4602">
        <v>2</v>
      </c>
      <c r="Q4602">
        <v>0</v>
      </c>
      <c r="R4602">
        <v>-1</v>
      </c>
      <c r="S4602">
        <v>0</v>
      </c>
      <c r="T4602">
        <v>174.7</v>
      </c>
      <c r="U4602">
        <v>73.8</v>
      </c>
      <c r="V4602">
        <v>24.181000000000001</v>
      </c>
      <c r="W4602">
        <v>0.93700000000000006</v>
      </c>
      <c r="X4602">
        <v>1</v>
      </c>
      <c r="Y4602">
        <v>3</v>
      </c>
      <c r="Z4602">
        <f>IF(AND(MIN(data!D4602:'data'!K4602, data!M4602:'data'!Y4602)&gt;=0, IF(data!L4602&lt;0, FALSE, data!L4602&lt;=95),COUNTA(data!D4602:'data'!Y4602)=22), 1, 0)</f>
        <v>0</v>
      </c>
      <c r="AA4602">
        <f>IF(data!D4602=3, IF(COUNTIFS(data!A:A, data!A4602, data!G:G, "&lt;&gt;2")=0, 1, 0), 0)</f>
        <v>0</v>
      </c>
      <c r="AB4602">
        <f>IF(AND(data!G4602=2, COUNTIFS(data!A:A, data!A4602, data!G:G, 2) = data!D4602), 1, 0)</f>
        <v>0</v>
      </c>
      <c r="AC4602" t="str">
        <f>IF(AB4602=1, data!D4602, "0")</f>
        <v>0</v>
      </c>
    </row>
    <row r="4603" spans="1:29" x14ac:dyDescent="0.25">
      <c r="A4603" s="1">
        <v>463181</v>
      </c>
      <c r="B4603">
        <v>2</v>
      </c>
      <c r="C4603" s="1" t="s">
        <v>4624</v>
      </c>
      <c r="D4603">
        <v>3</v>
      </c>
      <c r="E4603">
        <v>5</v>
      </c>
      <c r="F4603">
        <v>27</v>
      </c>
      <c r="G4603">
        <v>2</v>
      </c>
      <c r="H4603">
        <v>76</v>
      </c>
      <c r="I4603">
        <v>2</v>
      </c>
      <c r="J4603">
        <v>1</v>
      </c>
      <c r="K4603">
        <v>7</v>
      </c>
      <c r="L4603">
        <v>7</v>
      </c>
      <c r="M4603">
        <v>5</v>
      </c>
      <c r="N4603">
        <v>3</v>
      </c>
      <c r="O4603">
        <v>5</v>
      </c>
      <c r="P4603">
        <v>1</v>
      </c>
      <c r="Q4603">
        <v>0.115</v>
      </c>
      <c r="R4603">
        <v>-1</v>
      </c>
      <c r="S4603">
        <v>2</v>
      </c>
      <c r="T4603">
        <v>158.19999999999999</v>
      </c>
      <c r="U4603">
        <v>86.4</v>
      </c>
      <c r="V4603">
        <v>34.521999999999998</v>
      </c>
      <c r="W4603">
        <v>0.85599999999999998</v>
      </c>
      <c r="X4603">
        <v>2</v>
      </c>
      <c r="Y4603">
        <v>1</v>
      </c>
      <c r="Z4603">
        <f>IF(AND(MIN(data!D4603:'data'!K4603, data!M4603:'data'!Y4603)&gt;=0, IF(data!L4603&lt;0, FALSE, data!L4603&lt;=95),COUNTA(data!D4603:'data'!Y4603)=22), 1, 0)</f>
        <v>0</v>
      </c>
      <c r="AA4603">
        <f>IF(data!D4603=3, IF(COUNTIFS(data!A:A, data!A4603, data!G:G, "&lt;&gt;2")=0, 1, 0), 0)</f>
        <v>0</v>
      </c>
      <c r="AB4603">
        <f>IF(AND(data!G4603=2, COUNTIFS(data!A:A, data!A4603, data!G:G, 2) = data!D4603), 1, 0)</f>
        <v>0</v>
      </c>
      <c r="AC4603" t="str">
        <f>IF(AB4603=1, data!D4603, "0")</f>
        <v>0</v>
      </c>
    </row>
    <row r="4604" spans="1:29" x14ac:dyDescent="0.25">
      <c r="A4604" s="1">
        <v>463181</v>
      </c>
      <c r="B4604">
        <v>3</v>
      </c>
      <c r="C4604" s="1" t="s">
        <v>4625</v>
      </c>
      <c r="D4604">
        <v>3</v>
      </c>
      <c r="E4604">
        <v>5</v>
      </c>
      <c r="F4604">
        <v>27</v>
      </c>
      <c r="G4604">
        <v>1</v>
      </c>
      <c r="H4604">
        <v>20</v>
      </c>
      <c r="I4604">
        <v>1</v>
      </c>
      <c r="J4604">
        <v>1</v>
      </c>
      <c r="K4604">
        <v>3</v>
      </c>
      <c r="L4604">
        <v>7</v>
      </c>
      <c r="M4604">
        <v>3</v>
      </c>
      <c r="N4604">
        <v>4</v>
      </c>
      <c r="O4604">
        <v>3</v>
      </c>
      <c r="P4604">
        <v>1</v>
      </c>
      <c r="Q4604">
        <v>20.363</v>
      </c>
      <c r="R4604">
        <v>1</v>
      </c>
      <c r="S4604">
        <v>1</v>
      </c>
      <c r="T4604">
        <v>187.1</v>
      </c>
      <c r="U4604">
        <v>77.3</v>
      </c>
      <c r="V4604">
        <v>22.082000000000001</v>
      </c>
      <c r="W4604">
        <v>0.86599999999999999</v>
      </c>
      <c r="X4604">
        <v>3</v>
      </c>
      <c r="Y4604">
        <v>3</v>
      </c>
      <c r="Z4604">
        <f>IF(AND(MIN(data!D4604:'data'!K4604, data!M4604:'data'!Y4604)&gt;=0, IF(data!L4604&lt;0, FALSE, data!L4604&lt;=95),COUNTA(data!D4604:'data'!Y4604)=22), 1, 0)</f>
        <v>1</v>
      </c>
      <c r="AA4604">
        <f>IF(data!D4604=3, IF(COUNTIFS(data!A:A, data!A4604, data!G:G, "&lt;&gt;2")=0, 1, 0), 0)</f>
        <v>0</v>
      </c>
      <c r="AB4604">
        <f>IF(AND(data!G4604=2, COUNTIFS(data!A:A, data!A4604, data!G:G, 2) = data!D4604), 1, 0)</f>
        <v>0</v>
      </c>
      <c r="AC4604" t="str">
        <f>IF(AB4604=1, data!D4604, "0")</f>
        <v>0</v>
      </c>
    </row>
    <row r="4605" spans="1:29" x14ac:dyDescent="0.25">
      <c r="A4605" s="1">
        <v>463201</v>
      </c>
      <c r="B4605">
        <v>1</v>
      </c>
      <c r="C4605" s="1" t="s">
        <v>4626</v>
      </c>
      <c r="D4605">
        <v>1</v>
      </c>
      <c r="E4605">
        <v>5</v>
      </c>
      <c r="F4605">
        <v>27</v>
      </c>
      <c r="G4605">
        <v>2</v>
      </c>
      <c r="H4605">
        <v>94</v>
      </c>
      <c r="I4605">
        <v>3</v>
      </c>
      <c r="J4605">
        <v>1</v>
      </c>
      <c r="K4605">
        <v>7</v>
      </c>
      <c r="L4605">
        <v>7</v>
      </c>
      <c r="M4605">
        <v>3</v>
      </c>
      <c r="N4605">
        <v>1</v>
      </c>
      <c r="O4605">
        <v>5</v>
      </c>
      <c r="P4605">
        <v>2</v>
      </c>
      <c r="Q4605">
        <v>0.375</v>
      </c>
      <c r="R4605">
        <v>-1</v>
      </c>
      <c r="S4605">
        <v>8</v>
      </c>
      <c r="T4605">
        <v>157.4</v>
      </c>
      <c r="U4605">
        <v>56.8</v>
      </c>
      <c r="V4605">
        <v>22.927</v>
      </c>
      <c r="W4605">
        <v>-1</v>
      </c>
      <c r="X4605">
        <v>1</v>
      </c>
      <c r="Y4605">
        <v>3</v>
      </c>
      <c r="Z4605">
        <f>IF(AND(MIN(data!D4605:'data'!K4605, data!M4605:'data'!Y4605)&gt;=0, IF(data!L4605&lt;0, FALSE, data!L4605&lt;=95),COUNTA(data!D4605:'data'!Y4605)=22), 1, 0)</f>
        <v>0</v>
      </c>
      <c r="AA4605">
        <f>IF(data!D4605=3, IF(COUNTIFS(data!A:A, data!A4605, data!G:G, "&lt;&gt;2")=0, 1, 0), 0)</f>
        <v>0</v>
      </c>
      <c r="AB4605">
        <f>IF(AND(data!G4605=2, COUNTIFS(data!A:A, data!A4605, data!G:G, 2) = data!D4605), 1, 0)</f>
        <v>1</v>
      </c>
      <c r="AC4605">
        <f>IF(AB4605=1, data!D4605, "0")</f>
        <v>1</v>
      </c>
    </row>
    <row r="4606" spans="1:29" x14ac:dyDescent="0.25">
      <c r="A4606" s="1">
        <v>463271</v>
      </c>
      <c r="B4606">
        <v>1</v>
      </c>
      <c r="C4606" s="1" t="s">
        <v>4627</v>
      </c>
      <c r="D4606">
        <v>1</v>
      </c>
      <c r="E4606">
        <v>5</v>
      </c>
      <c r="F4606">
        <v>27</v>
      </c>
      <c r="G4606">
        <v>1</v>
      </c>
      <c r="H4606">
        <v>51</v>
      </c>
      <c r="I4606">
        <v>2</v>
      </c>
      <c r="J4606">
        <v>1</v>
      </c>
      <c r="K4606">
        <v>6</v>
      </c>
      <c r="L4606">
        <v>11</v>
      </c>
      <c r="M4606">
        <v>3</v>
      </c>
      <c r="N4606">
        <v>1</v>
      </c>
      <c r="O4606">
        <v>5</v>
      </c>
      <c r="P4606">
        <v>2</v>
      </c>
      <c r="Q4606">
        <v>2.9000000000000001E-2</v>
      </c>
      <c r="R4606">
        <v>-1</v>
      </c>
      <c r="S4606">
        <v>0</v>
      </c>
      <c r="T4606">
        <v>160.80000000000001</v>
      </c>
      <c r="U4606">
        <v>65.3</v>
      </c>
      <c r="V4606">
        <v>25.254999999999999</v>
      </c>
      <c r="W4606">
        <v>0.85899999999999999</v>
      </c>
      <c r="X4606">
        <v>-8</v>
      </c>
      <c r="Y4606">
        <v>3</v>
      </c>
      <c r="Z4606">
        <f>IF(AND(MIN(data!D4606:'data'!K4606, data!M4606:'data'!Y4606)&gt;=0, IF(data!L4606&lt;0, FALSE, data!L4606&lt;=95),COUNTA(data!D4606:'data'!Y4606)=22), 1, 0)</f>
        <v>0</v>
      </c>
      <c r="AA4606">
        <f>IF(data!D4606=3, IF(COUNTIFS(data!A:A, data!A4606, data!G:G, "&lt;&gt;2")=0, 1, 0), 0)</f>
        <v>0</v>
      </c>
      <c r="AB4606">
        <f>IF(AND(data!G4606=2, COUNTIFS(data!A:A, data!A4606, data!G:G, 2) = data!D4606), 1, 0)</f>
        <v>0</v>
      </c>
      <c r="AC4606" t="str">
        <f>IF(AB4606=1, data!D4606, "0")</f>
        <v>0</v>
      </c>
    </row>
    <row r="4607" spans="1:29" x14ac:dyDescent="0.25">
      <c r="A4607" s="1">
        <v>463341</v>
      </c>
      <c r="B4607">
        <v>1</v>
      </c>
      <c r="C4607" s="1" t="s">
        <v>4628</v>
      </c>
      <c r="D4607">
        <v>1</v>
      </c>
      <c r="E4607">
        <v>5</v>
      </c>
      <c r="F4607">
        <v>27</v>
      </c>
      <c r="G4607">
        <v>2</v>
      </c>
      <c r="H4607">
        <v>70</v>
      </c>
      <c r="I4607">
        <v>5</v>
      </c>
      <c r="J4607">
        <v>1</v>
      </c>
      <c r="K4607">
        <v>7</v>
      </c>
      <c r="L4607">
        <v>5</v>
      </c>
      <c r="M4607">
        <v>2</v>
      </c>
      <c r="N4607">
        <v>3</v>
      </c>
      <c r="O4607">
        <v>5</v>
      </c>
      <c r="P4607">
        <v>2</v>
      </c>
      <c r="Q4607">
        <v>0</v>
      </c>
      <c r="R4607">
        <v>-1</v>
      </c>
      <c r="S4607">
        <v>0</v>
      </c>
      <c r="T4607">
        <v>170.1</v>
      </c>
      <c r="U4607">
        <v>90.2</v>
      </c>
      <c r="V4607">
        <v>31.173999999999999</v>
      </c>
      <c r="W4607">
        <v>-1</v>
      </c>
      <c r="X4607">
        <v>2</v>
      </c>
      <c r="Y4607">
        <v>1</v>
      </c>
      <c r="Z4607">
        <f>IF(AND(MIN(data!D4607:'data'!K4607, data!M4607:'data'!Y4607)&gt;=0, IF(data!L4607&lt;0, FALSE, data!L4607&lt;=95),COUNTA(data!D4607:'data'!Y4607)=22), 1, 0)</f>
        <v>0</v>
      </c>
      <c r="AA4607">
        <f>IF(data!D4607=3, IF(COUNTIFS(data!A:A, data!A4607, data!G:G, "&lt;&gt;2")=0, 1, 0), 0)</f>
        <v>0</v>
      </c>
      <c r="AB4607">
        <f>IF(AND(data!G4607=2, COUNTIFS(data!A:A, data!A4607, data!G:G, 2) = data!D4607), 1, 0)</f>
        <v>1</v>
      </c>
      <c r="AC4607">
        <f>IF(AB4607=1, data!D4607, "0")</f>
        <v>1</v>
      </c>
    </row>
    <row r="4608" spans="1:29" x14ac:dyDescent="0.25">
      <c r="A4608" s="1">
        <v>463351</v>
      </c>
      <c r="B4608">
        <v>1</v>
      </c>
      <c r="C4608" s="1" t="s">
        <v>4629</v>
      </c>
      <c r="D4608">
        <v>4</v>
      </c>
      <c r="E4608">
        <v>5</v>
      </c>
      <c r="F4608">
        <v>27</v>
      </c>
      <c r="G4608">
        <v>2</v>
      </c>
      <c r="H4608">
        <v>25</v>
      </c>
      <c r="I4608">
        <v>6</v>
      </c>
      <c r="J4608">
        <v>1</v>
      </c>
      <c r="K4608">
        <v>4</v>
      </c>
      <c r="L4608">
        <v>11</v>
      </c>
      <c r="M4608">
        <v>2</v>
      </c>
      <c r="N4608">
        <v>1</v>
      </c>
      <c r="O4608">
        <v>5</v>
      </c>
      <c r="P4608">
        <v>1</v>
      </c>
      <c r="Q4608">
        <v>1.9330000000000001</v>
      </c>
      <c r="R4608">
        <v>-1</v>
      </c>
      <c r="S4608">
        <v>0</v>
      </c>
      <c r="T4608">
        <v>158.30000000000001</v>
      </c>
      <c r="U4608">
        <v>63.3</v>
      </c>
      <c r="V4608">
        <v>25.26</v>
      </c>
      <c r="W4608">
        <v>-1</v>
      </c>
      <c r="X4608">
        <v>1</v>
      </c>
      <c r="Y4608">
        <v>1</v>
      </c>
      <c r="Z4608">
        <f>IF(AND(MIN(data!D4608:'data'!K4608, data!M4608:'data'!Y4608)&gt;=0, IF(data!L4608&lt;0, FALSE, data!L4608&lt;=95),COUNTA(data!D4608:'data'!Y4608)=22), 1, 0)</f>
        <v>0</v>
      </c>
      <c r="AA4608">
        <f>IF(data!D4608=3, IF(COUNTIFS(data!A:A, data!A4608, data!G:G, "&lt;&gt;2")=0, 1, 0), 0)</f>
        <v>0</v>
      </c>
      <c r="AB4608">
        <f>IF(AND(data!G4608=2, COUNTIFS(data!A:A, data!A4608, data!G:G, 2) = data!D4608), 1, 0)</f>
        <v>0</v>
      </c>
      <c r="AC4608" t="str">
        <f>IF(AB4608=1, data!D4608, "0")</f>
        <v>0</v>
      </c>
    </row>
    <row r="4609" spans="1:29" x14ac:dyDescent="0.25">
      <c r="A4609" s="1">
        <v>463351</v>
      </c>
      <c r="B4609">
        <v>2</v>
      </c>
      <c r="C4609" s="1" t="s">
        <v>4630</v>
      </c>
      <c r="D4609">
        <v>4</v>
      </c>
      <c r="E4609">
        <v>5</v>
      </c>
      <c r="F4609">
        <v>27</v>
      </c>
      <c r="G4609">
        <v>1</v>
      </c>
      <c r="H4609">
        <v>28</v>
      </c>
      <c r="I4609">
        <v>6</v>
      </c>
      <c r="J4609">
        <v>1</v>
      </c>
      <c r="K4609">
        <v>3</v>
      </c>
      <c r="L4609">
        <v>11</v>
      </c>
      <c r="M4609">
        <v>2</v>
      </c>
      <c r="N4609">
        <v>4</v>
      </c>
      <c r="O4609">
        <v>2</v>
      </c>
      <c r="P4609">
        <v>1</v>
      </c>
      <c r="Q4609">
        <v>3.0579999999999998</v>
      </c>
      <c r="R4609">
        <v>-1</v>
      </c>
      <c r="S4609">
        <v>0</v>
      </c>
      <c r="T4609">
        <v>174.1</v>
      </c>
      <c r="U4609">
        <v>71.5</v>
      </c>
      <c r="V4609">
        <v>23.588999999999999</v>
      </c>
      <c r="W4609">
        <v>-1</v>
      </c>
      <c r="X4609">
        <v>1</v>
      </c>
      <c r="Y4609">
        <v>3</v>
      </c>
      <c r="Z4609">
        <f>IF(AND(MIN(data!D4609:'data'!K4609, data!M4609:'data'!Y4609)&gt;=0, IF(data!L4609&lt;0, FALSE, data!L4609&lt;=95),COUNTA(data!D4609:'data'!Y4609)=22), 1, 0)</f>
        <v>0</v>
      </c>
      <c r="AA4609">
        <f>IF(data!D4609=3, IF(COUNTIFS(data!A:A, data!A4609, data!G:G, "&lt;&gt;2")=0, 1, 0), 0)</f>
        <v>0</v>
      </c>
      <c r="AB4609">
        <f>IF(AND(data!G4609=2, COUNTIFS(data!A:A, data!A4609, data!G:G, 2) = data!D4609), 1, 0)</f>
        <v>0</v>
      </c>
      <c r="AC4609" t="str">
        <f>IF(AB4609=1, data!D4609, "0")</f>
        <v>0</v>
      </c>
    </row>
    <row r="4610" spans="1:29" x14ac:dyDescent="0.25">
      <c r="A4610" s="1">
        <v>463351</v>
      </c>
      <c r="B4610">
        <v>3</v>
      </c>
      <c r="C4610" s="1" t="s">
        <v>4631</v>
      </c>
      <c r="D4610">
        <v>4</v>
      </c>
      <c r="E4610">
        <v>5</v>
      </c>
      <c r="F4610">
        <v>27</v>
      </c>
      <c r="G4610">
        <v>2</v>
      </c>
      <c r="H4610">
        <v>6</v>
      </c>
      <c r="I4610">
        <v>-1</v>
      </c>
      <c r="J4610">
        <v>1</v>
      </c>
      <c r="K4610">
        <v>-1</v>
      </c>
      <c r="L4610">
        <v>11</v>
      </c>
      <c r="M4610">
        <v>1</v>
      </c>
      <c r="N4610">
        <v>-1</v>
      </c>
      <c r="O4610">
        <v>-1</v>
      </c>
      <c r="P4610">
        <v>-1</v>
      </c>
      <c r="Q4610">
        <v>-1</v>
      </c>
      <c r="R4610">
        <v>-1</v>
      </c>
      <c r="S4610">
        <v>-2</v>
      </c>
      <c r="T4610">
        <v>121.4</v>
      </c>
      <c r="U4610">
        <v>26.9</v>
      </c>
      <c r="V4610">
        <v>18.251999999999999</v>
      </c>
      <c r="W4610">
        <v>-1</v>
      </c>
      <c r="X4610">
        <v>-2</v>
      </c>
      <c r="Y4610">
        <v>-2</v>
      </c>
      <c r="Z4610">
        <f>IF(AND(MIN(data!D4610:'data'!K4610, data!M4610:'data'!Y4610)&gt;=0, IF(data!L4610&lt;0, FALSE, data!L4610&lt;=95),COUNTA(data!D4610:'data'!Y4610)=22), 1, 0)</f>
        <v>0</v>
      </c>
      <c r="AA4610">
        <f>IF(data!D4610=3, IF(COUNTIFS(data!A:A, data!A4610, data!G:G, "&lt;&gt;2")=0, 1, 0), 0)</f>
        <v>0</v>
      </c>
      <c r="AB4610">
        <f>IF(AND(data!G4610=2, COUNTIFS(data!A:A, data!A4610, data!G:G, 2) = data!D4610), 1, 0)</f>
        <v>0</v>
      </c>
      <c r="AC4610" t="str">
        <f>IF(AB4610=1, data!D4610, "0")</f>
        <v>0</v>
      </c>
    </row>
    <row r="4611" spans="1:29" x14ac:dyDescent="0.25">
      <c r="A4611" s="1">
        <v>463351</v>
      </c>
      <c r="B4611">
        <v>4</v>
      </c>
      <c r="C4611" s="1" t="s">
        <v>4632</v>
      </c>
      <c r="D4611">
        <v>4</v>
      </c>
      <c r="E4611">
        <v>5</v>
      </c>
      <c r="F4611">
        <v>27</v>
      </c>
      <c r="G4611">
        <v>2</v>
      </c>
      <c r="H4611">
        <v>0</v>
      </c>
      <c r="I4611">
        <v>-1</v>
      </c>
      <c r="J4611">
        <v>1</v>
      </c>
      <c r="K4611">
        <v>-1</v>
      </c>
      <c r="L4611">
        <v>11</v>
      </c>
      <c r="M4611">
        <v>1</v>
      </c>
      <c r="N4611">
        <v>-1</v>
      </c>
      <c r="O4611">
        <v>-1</v>
      </c>
      <c r="P4611">
        <v>-1</v>
      </c>
      <c r="Q4611">
        <v>-1</v>
      </c>
      <c r="R4611">
        <v>-1</v>
      </c>
      <c r="S4611">
        <v>-2</v>
      </c>
      <c r="T4611">
        <v>-1</v>
      </c>
      <c r="U4611">
        <v>8.6</v>
      </c>
      <c r="V4611">
        <v>-1</v>
      </c>
      <c r="W4611">
        <v>-1</v>
      </c>
      <c r="X4611">
        <v>-2</v>
      </c>
      <c r="Y4611">
        <v>-2</v>
      </c>
      <c r="Z4611">
        <f>IF(AND(MIN(data!D4611:'data'!K4611, data!M4611:'data'!Y4611)&gt;=0, IF(data!L4611&lt;0, FALSE, data!L4611&lt;=95),COUNTA(data!D4611:'data'!Y4611)=22), 1, 0)</f>
        <v>0</v>
      </c>
      <c r="AA4611">
        <f>IF(data!D4611=3, IF(COUNTIFS(data!A:A, data!A4611, data!G:G, "&lt;&gt;2")=0, 1, 0), 0)</f>
        <v>0</v>
      </c>
      <c r="AB4611">
        <f>IF(AND(data!G4611=2, COUNTIFS(data!A:A, data!A4611, data!G:G, 2) = data!D4611), 1, 0)</f>
        <v>0</v>
      </c>
      <c r="AC4611" t="str">
        <f>IF(AB4611=1, data!D4611, "0")</f>
        <v>0</v>
      </c>
    </row>
    <row r="4612" spans="1:29" x14ac:dyDescent="0.25">
      <c r="A4612" s="1">
        <v>463371</v>
      </c>
      <c r="B4612">
        <v>1</v>
      </c>
      <c r="C4612" s="1" t="s">
        <v>4633</v>
      </c>
      <c r="D4612">
        <v>4</v>
      </c>
      <c r="E4612">
        <v>5</v>
      </c>
      <c r="F4612">
        <v>27</v>
      </c>
      <c r="G4612">
        <v>1</v>
      </c>
      <c r="H4612">
        <v>25</v>
      </c>
      <c r="I4612">
        <v>6</v>
      </c>
      <c r="J4612">
        <v>1</v>
      </c>
      <c r="K4612">
        <v>3</v>
      </c>
      <c r="L4612">
        <v>8</v>
      </c>
      <c r="M4612">
        <v>3</v>
      </c>
      <c r="N4612">
        <v>1</v>
      </c>
      <c r="O4612">
        <v>5</v>
      </c>
      <c r="P4612">
        <v>2</v>
      </c>
      <c r="Q4612">
        <v>5.8000000000000003E-2</v>
      </c>
      <c r="R4612">
        <v>-1</v>
      </c>
      <c r="S4612">
        <v>2</v>
      </c>
      <c r="T4612">
        <v>176.3</v>
      </c>
      <c r="U4612">
        <v>97.9</v>
      </c>
      <c r="V4612">
        <v>31.498000000000001</v>
      </c>
      <c r="W4612">
        <v>0.90500000000000003</v>
      </c>
      <c r="X4612">
        <v>2</v>
      </c>
      <c r="Y4612">
        <v>1</v>
      </c>
      <c r="Z4612">
        <f>IF(AND(MIN(data!D4612:'data'!K4612, data!M4612:'data'!Y4612)&gt;=0, IF(data!L4612&lt;0, FALSE, data!L4612&lt;=95),COUNTA(data!D4612:'data'!Y4612)=22), 1, 0)</f>
        <v>0</v>
      </c>
      <c r="AA4612">
        <f>IF(data!D4612=3, IF(COUNTIFS(data!A:A, data!A4612, data!G:G, "&lt;&gt;2")=0, 1, 0), 0)</f>
        <v>0</v>
      </c>
      <c r="AB4612">
        <f>IF(AND(data!G4612=2, COUNTIFS(data!A:A, data!A4612, data!G:G, 2) = data!D4612), 1, 0)</f>
        <v>0</v>
      </c>
      <c r="AC4612" t="str">
        <f>IF(AB4612=1, data!D4612, "0")</f>
        <v>0</v>
      </c>
    </row>
    <row r="4613" spans="1:29" x14ac:dyDescent="0.25">
      <c r="A4613" s="1">
        <v>463371</v>
      </c>
      <c r="B4613">
        <v>2</v>
      </c>
      <c r="C4613" s="1" t="s">
        <v>4634</v>
      </c>
      <c r="D4613">
        <v>4</v>
      </c>
      <c r="E4613">
        <v>5</v>
      </c>
      <c r="F4613">
        <v>27</v>
      </c>
      <c r="G4613">
        <v>2</v>
      </c>
      <c r="H4613">
        <v>26</v>
      </c>
      <c r="I4613">
        <v>6</v>
      </c>
      <c r="J4613">
        <v>1</v>
      </c>
      <c r="K4613">
        <v>5</v>
      </c>
      <c r="L4613">
        <v>8</v>
      </c>
      <c r="M4613">
        <v>2</v>
      </c>
      <c r="N4613">
        <v>1</v>
      </c>
      <c r="O4613">
        <v>5</v>
      </c>
      <c r="P4613">
        <v>2</v>
      </c>
      <c r="Q4613">
        <v>0</v>
      </c>
      <c r="R4613">
        <v>-1</v>
      </c>
      <c r="S4613">
        <v>0</v>
      </c>
      <c r="T4613">
        <v>142.69999999999999</v>
      </c>
      <c r="U4613">
        <v>65.3</v>
      </c>
      <c r="V4613">
        <v>32.067999999999998</v>
      </c>
      <c r="W4613">
        <v>0.85499999999999998</v>
      </c>
      <c r="X4613">
        <v>2</v>
      </c>
      <c r="Y4613">
        <v>3</v>
      </c>
      <c r="Z4613">
        <f>IF(AND(MIN(data!D4613:'data'!K4613, data!M4613:'data'!Y4613)&gt;=0, IF(data!L4613&lt;0, FALSE, data!L4613&lt;=95),COUNTA(data!D4613:'data'!Y4613)=22), 1, 0)</f>
        <v>0</v>
      </c>
      <c r="AA4613">
        <f>IF(data!D4613=3, IF(COUNTIFS(data!A:A, data!A4613, data!G:G, "&lt;&gt;2")=0, 1, 0), 0)</f>
        <v>0</v>
      </c>
      <c r="AB4613">
        <f>IF(AND(data!G4613=2, COUNTIFS(data!A:A, data!A4613, data!G:G, 2) = data!D4613), 1, 0)</f>
        <v>0</v>
      </c>
      <c r="AC4613" t="str">
        <f>IF(AB4613=1, data!D4613, "0")</f>
        <v>0</v>
      </c>
    </row>
    <row r="4614" spans="1:29" x14ac:dyDescent="0.25">
      <c r="A4614" s="1">
        <v>463371</v>
      </c>
      <c r="B4614">
        <v>3</v>
      </c>
      <c r="C4614" s="1" t="s">
        <v>4635</v>
      </c>
      <c r="D4614">
        <v>4</v>
      </c>
      <c r="E4614">
        <v>5</v>
      </c>
      <c r="F4614">
        <v>27</v>
      </c>
      <c r="G4614">
        <v>1</v>
      </c>
      <c r="H4614">
        <v>3</v>
      </c>
      <c r="I4614">
        <v>-1</v>
      </c>
      <c r="J4614">
        <v>1</v>
      </c>
      <c r="K4614">
        <v>-1</v>
      </c>
      <c r="L4614">
        <v>8</v>
      </c>
      <c r="M4614">
        <v>3</v>
      </c>
      <c r="N4614">
        <v>-1</v>
      </c>
      <c r="O4614">
        <v>-1</v>
      </c>
      <c r="P4614">
        <v>-1</v>
      </c>
      <c r="Q4614">
        <v>-1</v>
      </c>
      <c r="R4614">
        <v>-1</v>
      </c>
      <c r="S4614">
        <v>-2</v>
      </c>
      <c r="T4614">
        <v>103.8</v>
      </c>
      <c r="U4614">
        <v>20.100000000000001</v>
      </c>
      <c r="V4614">
        <v>18.655000000000001</v>
      </c>
      <c r="W4614">
        <v>-1</v>
      </c>
      <c r="X4614">
        <v>-2</v>
      </c>
      <c r="Y4614">
        <v>-2</v>
      </c>
      <c r="Z4614">
        <f>IF(AND(MIN(data!D4614:'data'!K4614, data!M4614:'data'!Y4614)&gt;=0, IF(data!L4614&lt;0, FALSE, data!L4614&lt;=95),COUNTA(data!D4614:'data'!Y4614)=22), 1, 0)</f>
        <v>0</v>
      </c>
      <c r="AA4614">
        <f>IF(data!D4614=3, IF(COUNTIFS(data!A:A, data!A4614, data!G:G, "&lt;&gt;2")=0, 1, 0), 0)</f>
        <v>0</v>
      </c>
      <c r="AB4614">
        <f>IF(AND(data!G4614=2, COUNTIFS(data!A:A, data!A4614, data!G:G, 2) = data!D4614), 1, 0)</f>
        <v>0</v>
      </c>
      <c r="AC4614" t="str">
        <f>IF(AB4614=1, data!D4614, "0")</f>
        <v>0</v>
      </c>
    </row>
    <row r="4615" spans="1:29" x14ac:dyDescent="0.25">
      <c r="A4615" s="1">
        <v>463371</v>
      </c>
      <c r="B4615">
        <v>4</v>
      </c>
      <c r="C4615" s="1" t="s">
        <v>4636</v>
      </c>
      <c r="D4615">
        <v>4</v>
      </c>
      <c r="E4615">
        <v>5</v>
      </c>
      <c r="F4615">
        <v>27</v>
      </c>
      <c r="G4615">
        <v>1</v>
      </c>
      <c r="H4615">
        <v>4</v>
      </c>
      <c r="I4615">
        <v>-1</v>
      </c>
      <c r="J4615">
        <v>1</v>
      </c>
      <c r="K4615">
        <v>-1</v>
      </c>
      <c r="L4615">
        <v>8</v>
      </c>
      <c r="M4615">
        <v>3</v>
      </c>
      <c r="N4615">
        <v>-1</v>
      </c>
      <c r="O4615">
        <v>-1</v>
      </c>
      <c r="P4615">
        <v>-1</v>
      </c>
      <c r="Q4615">
        <v>-1</v>
      </c>
      <c r="R4615">
        <v>-1</v>
      </c>
      <c r="S4615">
        <v>-2</v>
      </c>
      <c r="T4615">
        <v>102.3</v>
      </c>
      <c r="U4615">
        <v>15.9</v>
      </c>
      <c r="V4615">
        <v>15.193</v>
      </c>
      <c r="W4615">
        <v>-1</v>
      </c>
      <c r="X4615">
        <v>-2</v>
      </c>
      <c r="Y4615">
        <v>-2</v>
      </c>
      <c r="Z4615">
        <f>IF(AND(MIN(data!D4615:'data'!K4615, data!M4615:'data'!Y4615)&gt;=0, IF(data!L4615&lt;0, FALSE, data!L4615&lt;=95),COUNTA(data!D4615:'data'!Y4615)=22), 1, 0)</f>
        <v>0</v>
      </c>
      <c r="AA4615">
        <f>IF(data!D4615=3, IF(COUNTIFS(data!A:A, data!A4615, data!G:G, "&lt;&gt;2")=0, 1, 0), 0)</f>
        <v>0</v>
      </c>
      <c r="AB4615">
        <f>IF(AND(data!G4615=2, COUNTIFS(data!A:A, data!A4615, data!G:G, 2) = data!D4615), 1, 0)</f>
        <v>0</v>
      </c>
      <c r="AC4615" t="str">
        <f>IF(AB4615=1, data!D4615, "0")</f>
        <v>0</v>
      </c>
    </row>
    <row r="4616" spans="1:29" x14ac:dyDescent="0.25">
      <c r="A4616" s="1">
        <v>464051</v>
      </c>
      <c r="B4616">
        <v>1</v>
      </c>
      <c r="C4616" s="1" t="s">
        <v>4637</v>
      </c>
      <c r="D4616">
        <v>2</v>
      </c>
      <c r="E4616">
        <v>6</v>
      </c>
      <c r="F4616">
        <v>2</v>
      </c>
      <c r="G4616">
        <v>2</v>
      </c>
      <c r="H4616">
        <v>39</v>
      </c>
      <c r="I4616">
        <v>2</v>
      </c>
      <c r="J4616">
        <v>1</v>
      </c>
      <c r="K4616">
        <v>4</v>
      </c>
      <c r="L4616">
        <v>25</v>
      </c>
      <c r="M4616">
        <v>2</v>
      </c>
      <c r="N4616">
        <v>1</v>
      </c>
      <c r="O4616">
        <v>5</v>
      </c>
      <c r="P4616">
        <v>2</v>
      </c>
      <c r="Q4616">
        <v>0</v>
      </c>
      <c r="R4616">
        <v>-1</v>
      </c>
      <c r="S4616">
        <v>0</v>
      </c>
      <c r="T4616">
        <v>163.6</v>
      </c>
      <c r="U4616">
        <v>-1</v>
      </c>
      <c r="V4616">
        <v>-1</v>
      </c>
      <c r="W4616">
        <v>-1</v>
      </c>
      <c r="X4616">
        <v>1</v>
      </c>
      <c r="Y4616">
        <v>3</v>
      </c>
      <c r="Z4616">
        <f>IF(AND(MIN(data!D4616:'data'!K4616, data!M4616:'data'!Y4616)&gt;=0, IF(data!L4616&lt;0, FALSE, data!L4616&lt;=95),COUNTA(data!D4616:'data'!Y4616)=22), 1, 0)</f>
        <v>0</v>
      </c>
      <c r="AA4616">
        <f>IF(data!D4616=3, IF(COUNTIFS(data!A:A, data!A4616, data!G:G, "&lt;&gt;2")=0, 1, 0), 0)</f>
        <v>0</v>
      </c>
      <c r="AB4616">
        <f>IF(AND(data!G4616=2, COUNTIFS(data!A:A, data!A4616, data!G:G, 2) = data!D4616), 1, 0)</f>
        <v>1</v>
      </c>
      <c r="AC4616">
        <f>IF(AB4616=1, data!D4616, "0")</f>
        <v>2</v>
      </c>
    </row>
    <row r="4617" spans="1:29" x14ac:dyDescent="0.25">
      <c r="A4617" s="1">
        <v>464051</v>
      </c>
      <c r="B4617">
        <v>2</v>
      </c>
      <c r="C4617" s="1" t="s">
        <v>4638</v>
      </c>
      <c r="D4617">
        <v>2</v>
      </c>
      <c r="E4617">
        <v>6</v>
      </c>
      <c r="F4617">
        <v>2</v>
      </c>
      <c r="G4617">
        <v>2</v>
      </c>
      <c r="H4617">
        <v>4</v>
      </c>
      <c r="I4617">
        <v>-1</v>
      </c>
      <c r="J4617">
        <v>1</v>
      </c>
      <c r="K4617">
        <v>-1</v>
      </c>
      <c r="L4617">
        <v>25</v>
      </c>
      <c r="M4617">
        <v>2</v>
      </c>
      <c r="N4617">
        <v>-1</v>
      </c>
      <c r="O4617">
        <v>-1</v>
      </c>
      <c r="P4617">
        <v>-1</v>
      </c>
      <c r="Q4617">
        <v>-1</v>
      </c>
      <c r="R4617">
        <v>-1</v>
      </c>
      <c r="S4617">
        <v>-2</v>
      </c>
      <c r="T4617">
        <v>109.8</v>
      </c>
      <c r="U4617">
        <v>21</v>
      </c>
      <c r="V4617">
        <v>17.419</v>
      </c>
      <c r="W4617">
        <v>-1</v>
      </c>
      <c r="X4617">
        <v>-2</v>
      </c>
      <c r="Y4617">
        <v>-2</v>
      </c>
      <c r="Z4617">
        <f>IF(AND(MIN(data!D4617:'data'!K4617, data!M4617:'data'!Y4617)&gt;=0, IF(data!L4617&lt;0, FALSE, data!L4617&lt;=95),COUNTA(data!D4617:'data'!Y4617)=22), 1, 0)</f>
        <v>0</v>
      </c>
      <c r="AA4617">
        <f>IF(data!D4617=3, IF(COUNTIFS(data!A:A, data!A4617, data!G:G, "&lt;&gt;2")=0, 1, 0), 0)</f>
        <v>0</v>
      </c>
      <c r="AB4617">
        <f>IF(AND(data!G4617=2, COUNTIFS(data!A:A, data!A4617, data!G:G, 2) = data!D4617), 1, 0)</f>
        <v>1</v>
      </c>
      <c r="AC4617">
        <f>IF(AB4617=1, data!D4617, "0")</f>
        <v>2</v>
      </c>
    </row>
    <row r="4618" spans="1:29" x14ac:dyDescent="0.25">
      <c r="A4618" s="1">
        <v>464151</v>
      </c>
      <c r="B4618">
        <v>1</v>
      </c>
      <c r="C4618" s="1" t="s">
        <v>4639</v>
      </c>
      <c r="D4618">
        <v>4</v>
      </c>
      <c r="E4618">
        <v>8</v>
      </c>
      <c r="F4618">
        <v>16</v>
      </c>
      <c r="G4618">
        <v>1</v>
      </c>
      <c r="H4618">
        <v>58</v>
      </c>
      <c r="I4618">
        <v>2</v>
      </c>
      <c r="J4618">
        <v>1</v>
      </c>
      <c r="K4618">
        <v>1</v>
      </c>
      <c r="L4618">
        <v>31</v>
      </c>
      <c r="M4618">
        <v>2</v>
      </c>
      <c r="N4618">
        <v>3</v>
      </c>
      <c r="O4618">
        <v>5</v>
      </c>
      <c r="P4618">
        <v>1</v>
      </c>
      <c r="Q4618">
        <v>58.615000000000002</v>
      </c>
      <c r="R4618">
        <v>-1</v>
      </c>
      <c r="S4618">
        <v>0</v>
      </c>
      <c r="T4618">
        <v>167.5</v>
      </c>
      <c r="U4618">
        <v>87.4</v>
      </c>
      <c r="V4618">
        <v>31.152000000000001</v>
      </c>
      <c r="W4618">
        <v>0.97899999999999998</v>
      </c>
      <c r="X4618">
        <v>2</v>
      </c>
      <c r="Y4618">
        <v>3</v>
      </c>
      <c r="Z4618">
        <f>IF(AND(MIN(data!D4618:'data'!K4618, data!M4618:'data'!Y4618)&gt;=0, IF(data!L4618&lt;0, FALSE, data!L4618&lt;=95),COUNTA(data!D4618:'data'!Y4618)=22), 1, 0)</f>
        <v>0</v>
      </c>
      <c r="AA4618">
        <f>IF(data!D4618=3, IF(COUNTIFS(data!A:A, data!A4618, data!G:G, "&lt;&gt;2")=0, 1, 0), 0)</f>
        <v>0</v>
      </c>
      <c r="AB4618">
        <f>IF(AND(data!G4618=2, COUNTIFS(data!A:A, data!A4618, data!G:G, 2) = data!D4618), 1, 0)</f>
        <v>0</v>
      </c>
      <c r="AC4618" t="str">
        <f>IF(AB4618=1, data!D4618, "0")</f>
        <v>0</v>
      </c>
    </row>
    <row r="4619" spans="1:29" x14ac:dyDescent="0.25">
      <c r="A4619" s="1">
        <v>464151</v>
      </c>
      <c r="B4619">
        <v>2</v>
      </c>
      <c r="C4619" s="1" t="s">
        <v>4640</v>
      </c>
      <c r="D4619">
        <v>4</v>
      </c>
      <c r="E4619">
        <v>8</v>
      </c>
      <c r="F4619">
        <v>16</v>
      </c>
      <c r="G4619">
        <v>2</v>
      </c>
      <c r="H4619">
        <v>41</v>
      </c>
      <c r="I4619">
        <v>2</v>
      </c>
      <c r="J4619">
        <v>1</v>
      </c>
      <c r="K4619">
        <v>4</v>
      </c>
      <c r="L4619">
        <v>31</v>
      </c>
      <c r="M4619">
        <v>2</v>
      </c>
      <c r="N4619">
        <v>1</v>
      </c>
      <c r="O4619">
        <v>5</v>
      </c>
      <c r="P4619">
        <v>1</v>
      </c>
      <c r="Q4619">
        <v>27.172999999999998</v>
      </c>
      <c r="R4619">
        <v>-1</v>
      </c>
      <c r="S4619">
        <v>0</v>
      </c>
      <c r="T4619">
        <v>166.8</v>
      </c>
      <c r="U4619">
        <v>83.4</v>
      </c>
      <c r="V4619">
        <v>29.975999999999999</v>
      </c>
      <c r="W4619">
        <v>0.81599999999999995</v>
      </c>
      <c r="X4619">
        <v>2</v>
      </c>
      <c r="Y4619">
        <v>1</v>
      </c>
      <c r="Z4619">
        <f>IF(AND(MIN(data!D4619:'data'!K4619, data!M4619:'data'!Y4619)&gt;=0, IF(data!L4619&lt;0, FALSE, data!L4619&lt;=95),COUNTA(data!D4619:'data'!Y4619)=22), 1, 0)</f>
        <v>0</v>
      </c>
      <c r="AA4619">
        <f>IF(data!D4619=3, IF(COUNTIFS(data!A:A, data!A4619, data!G:G, "&lt;&gt;2")=0, 1, 0), 0)</f>
        <v>0</v>
      </c>
      <c r="AB4619">
        <f>IF(AND(data!G4619=2, COUNTIFS(data!A:A, data!A4619, data!G:G, 2) = data!D4619), 1, 0)</f>
        <v>0</v>
      </c>
      <c r="AC4619" t="str">
        <f>IF(AB4619=1, data!D4619, "0")</f>
        <v>0</v>
      </c>
    </row>
    <row r="4620" spans="1:29" x14ac:dyDescent="0.25">
      <c r="A4620" s="1">
        <v>464151</v>
      </c>
      <c r="B4620">
        <v>3</v>
      </c>
      <c r="C4620" s="1" t="s">
        <v>4641</v>
      </c>
      <c r="D4620">
        <v>4</v>
      </c>
      <c r="E4620">
        <v>8</v>
      </c>
      <c r="F4620">
        <v>16</v>
      </c>
      <c r="G4620">
        <v>2</v>
      </c>
      <c r="H4620">
        <v>13</v>
      </c>
      <c r="I4620">
        <v>-1</v>
      </c>
      <c r="J4620">
        <v>1</v>
      </c>
      <c r="K4620">
        <v>-1</v>
      </c>
      <c r="L4620">
        <v>31</v>
      </c>
      <c r="M4620">
        <v>2</v>
      </c>
      <c r="N4620">
        <v>-1</v>
      </c>
      <c r="O4620">
        <v>-1</v>
      </c>
      <c r="P4620">
        <v>-1</v>
      </c>
      <c r="Q4620">
        <v>-1</v>
      </c>
      <c r="R4620">
        <v>-1</v>
      </c>
      <c r="S4620">
        <v>0</v>
      </c>
      <c r="T4620">
        <v>167.5</v>
      </c>
      <c r="U4620">
        <v>61.6</v>
      </c>
      <c r="V4620">
        <v>21.956</v>
      </c>
      <c r="W4620">
        <v>-1</v>
      </c>
      <c r="X4620">
        <v>-8</v>
      </c>
      <c r="Y4620">
        <v>3</v>
      </c>
      <c r="Z4620">
        <f>IF(AND(MIN(data!D4620:'data'!K4620, data!M4620:'data'!Y4620)&gt;=0, IF(data!L4620&lt;0, FALSE, data!L4620&lt;=95),COUNTA(data!D4620:'data'!Y4620)=22), 1, 0)</f>
        <v>0</v>
      </c>
      <c r="AA4620">
        <f>IF(data!D4620=3, IF(COUNTIFS(data!A:A, data!A4620, data!G:G, "&lt;&gt;2")=0, 1, 0), 0)</f>
        <v>0</v>
      </c>
      <c r="AB4620">
        <f>IF(AND(data!G4620=2, COUNTIFS(data!A:A, data!A4620, data!G:G, 2) = data!D4620), 1, 0)</f>
        <v>0</v>
      </c>
      <c r="AC4620" t="str">
        <f>IF(AB4620=1, data!D4620, "0")</f>
        <v>0</v>
      </c>
    </row>
    <row r="4621" spans="1:29" x14ac:dyDescent="0.25">
      <c r="A4621" s="1">
        <v>464151</v>
      </c>
      <c r="B4621">
        <v>4</v>
      </c>
      <c r="C4621" s="1" t="s">
        <v>4642</v>
      </c>
      <c r="D4621">
        <v>4</v>
      </c>
      <c r="E4621">
        <v>8</v>
      </c>
      <c r="F4621">
        <v>16</v>
      </c>
      <c r="G4621">
        <v>2</v>
      </c>
      <c r="H4621">
        <v>11</v>
      </c>
      <c r="I4621">
        <v>-1</v>
      </c>
      <c r="J4621">
        <v>1</v>
      </c>
      <c r="K4621">
        <v>-1</v>
      </c>
      <c r="L4621">
        <v>31</v>
      </c>
      <c r="M4621">
        <v>2</v>
      </c>
      <c r="N4621">
        <v>-1</v>
      </c>
      <c r="O4621">
        <v>-1</v>
      </c>
      <c r="P4621">
        <v>-1</v>
      </c>
      <c r="Q4621">
        <v>-1</v>
      </c>
      <c r="R4621">
        <v>-1</v>
      </c>
      <c r="S4621">
        <v>-2</v>
      </c>
      <c r="T4621">
        <v>152.4</v>
      </c>
      <c r="U4621">
        <v>47.8</v>
      </c>
      <c r="V4621">
        <v>20.581</v>
      </c>
      <c r="W4621">
        <v>-1</v>
      </c>
      <c r="X4621">
        <v>1</v>
      </c>
      <c r="Y4621">
        <v>3</v>
      </c>
      <c r="Z4621">
        <f>IF(AND(MIN(data!D4621:'data'!K4621, data!M4621:'data'!Y4621)&gt;=0, IF(data!L4621&lt;0, FALSE, data!L4621&lt;=95),COUNTA(data!D4621:'data'!Y4621)=22), 1, 0)</f>
        <v>0</v>
      </c>
      <c r="AA4621">
        <f>IF(data!D4621=3, IF(COUNTIFS(data!A:A, data!A4621, data!G:G, "&lt;&gt;2")=0, 1, 0), 0)</f>
        <v>0</v>
      </c>
      <c r="AB4621">
        <f>IF(AND(data!G4621=2, COUNTIFS(data!A:A, data!A4621, data!G:G, 2) = data!D4621), 1, 0)</f>
        <v>0</v>
      </c>
      <c r="AC4621" t="str">
        <f>IF(AB4621=1, data!D4621, "0")</f>
        <v>0</v>
      </c>
    </row>
    <row r="4622" spans="1:29" x14ac:dyDescent="0.25">
      <c r="A4622" s="1">
        <v>464181</v>
      </c>
      <c r="B4622">
        <v>1</v>
      </c>
      <c r="C4622" s="1" t="s">
        <v>4643</v>
      </c>
      <c r="D4622">
        <v>3</v>
      </c>
      <c r="E4622">
        <v>8</v>
      </c>
      <c r="F4622">
        <v>16</v>
      </c>
      <c r="G4622">
        <v>1</v>
      </c>
      <c r="H4622">
        <v>43</v>
      </c>
      <c r="I4622">
        <v>6</v>
      </c>
      <c r="J4622">
        <v>1</v>
      </c>
      <c r="K4622">
        <v>4</v>
      </c>
      <c r="L4622">
        <v>14</v>
      </c>
      <c r="M4622">
        <v>2</v>
      </c>
      <c r="N4622">
        <v>1</v>
      </c>
      <c r="O4622">
        <v>5</v>
      </c>
      <c r="P4622">
        <v>1</v>
      </c>
      <c r="Q4622">
        <v>6.1159999999999997</v>
      </c>
      <c r="R4622">
        <v>-1</v>
      </c>
      <c r="S4622">
        <v>0</v>
      </c>
      <c r="T4622">
        <v>178.8</v>
      </c>
      <c r="U4622">
        <v>72.7</v>
      </c>
      <c r="V4622">
        <v>22.74</v>
      </c>
      <c r="W4622">
        <v>0.91700000000000004</v>
      </c>
      <c r="X4622">
        <v>1</v>
      </c>
      <c r="Y4622">
        <v>3</v>
      </c>
      <c r="Z4622">
        <f>IF(AND(MIN(data!D4622:'data'!K4622, data!M4622:'data'!Y4622)&gt;=0, IF(data!L4622&lt;0, FALSE, data!L4622&lt;=95),COUNTA(data!D4622:'data'!Y4622)=22), 1, 0)</f>
        <v>0</v>
      </c>
      <c r="AA4622">
        <f>IF(data!D4622=3, IF(COUNTIFS(data!A:A, data!A4622, data!G:G, "&lt;&gt;2")=0, 1, 0), 0)</f>
        <v>0</v>
      </c>
      <c r="AB4622">
        <f>IF(AND(data!G4622=2, COUNTIFS(data!A:A, data!A4622, data!G:G, 2) = data!D4622), 1, 0)</f>
        <v>0</v>
      </c>
      <c r="AC4622" t="str">
        <f>IF(AB4622=1, data!D4622, "0")</f>
        <v>0</v>
      </c>
    </row>
    <row r="4623" spans="1:29" x14ac:dyDescent="0.25">
      <c r="A4623" s="1">
        <v>464181</v>
      </c>
      <c r="B4623">
        <v>2</v>
      </c>
      <c r="C4623" s="1" t="s">
        <v>4644</v>
      </c>
      <c r="D4623">
        <v>3</v>
      </c>
      <c r="E4623">
        <v>8</v>
      </c>
      <c r="F4623">
        <v>16</v>
      </c>
      <c r="G4623">
        <v>2</v>
      </c>
      <c r="H4623">
        <v>43</v>
      </c>
      <c r="I4623">
        <v>6</v>
      </c>
      <c r="J4623">
        <v>1</v>
      </c>
      <c r="K4623">
        <v>7</v>
      </c>
      <c r="L4623">
        <v>14</v>
      </c>
      <c r="M4623">
        <v>2</v>
      </c>
      <c r="N4623">
        <v>1</v>
      </c>
      <c r="O4623">
        <v>5</v>
      </c>
      <c r="P4623">
        <v>2</v>
      </c>
      <c r="Q4623">
        <v>0</v>
      </c>
      <c r="R4623">
        <v>-1</v>
      </c>
      <c r="S4623">
        <v>0</v>
      </c>
      <c r="T4623">
        <v>156.19999999999999</v>
      </c>
      <c r="U4623">
        <v>87.2</v>
      </c>
      <c r="V4623">
        <v>35.74</v>
      </c>
      <c r="W4623">
        <v>0.81599999999999995</v>
      </c>
      <c r="X4623">
        <v>2</v>
      </c>
      <c r="Y4623">
        <v>1</v>
      </c>
      <c r="Z4623">
        <f>IF(AND(MIN(data!D4623:'data'!K4623, data!M4623:'data'!Y4623)&gt;=0, IF(data!L4623&lt;0, FALSE, data!L4623&lt;=95),COUNTA(data!D4623:'data'!Y4623)=22), 1, 0)</f>
        <v>0</v>
      </c>
      <c r="AA4623">
        <f>IF(data!D4623=3, IF(COUNTIFS(data!A:A, data!A4623, data!G:G, "&lt;&gt;2")=0, 1, 0), 0)</f>
        <v>0</v>
      </c>
      <c r="AB4623">
        <f>IF(AND(data!G4623=2, COUNTIFS(data!A:A, data!A4623, data!G:G, 2) = data!D4623), 1, 0)</f>
        <v>0</v>
      </c>
      <c r="AC4623" t="str">
        <f>IF(AB4623=1, data!D4623, "0")</f>
        <v>0</v>
      </c>
    </row>
    <row r="4624" spans="1:29" x14ac:dyDescent="0.25">
      <c r="A4624" s="1">
        <v>464181</v>
      </c>
      <c r="B4624">
        <v>3</v>
      </c>
      <c r="C4624" s="1" t="s">
        <v>4645</v>
      </c>
      <c r="D4624">
        <v>3</v>
      </c>
      <c r="E4624">
        <v>8</v>
      </c>
      <c r="F4624">
        <v>16</v>
      </c>
      <c r="G4624">
        <v>1</v>
      </c>
      <c r="H4624">
        <v>14</v>
      </c>
      <c r="I4624">
        <v>-1</v>
      </c>
      <c r="J4624">
        <v>1</v>
      </c>
      <c r="K4624">
        <v>-1</v>
      </c>
      <c r="L4624">
        <v>14</v>
      </c>
      <c r="M4624">
        <v>2</v>
      </c>
      <c r="N4624">
        <v>-1</v>
      </c>
      <c r="O4624">
        <v>-1</v>
      </c>
      <c r="P4624">
        <v>-1</v>
      </c>
      <c r="Q4624">
        <v>-1</v>
      </c>
      <c r="R4624">
        <v>-1</v>
      </c>
      <c r="S4624">
        <v>1</v>
      </c>
      <c r="T4624">
        <v>165.5</v>
      </c>
      <c r="U4624">
        <v>70.5</v>
      </c>
      <c r="V4624">
        <v>25.739000000000001</v>
      </c>
      <c r="W4624">
        <v>-1</v>
      </c>
      <c r="X4624">
        <v>2</v>
      </c>
      <c r="Y4624">
        <v>1</v>
      </c>
      <c r="Z4624">
        <f>IF(AND(MIN(data!D4624:'data'!K4624, data!M4624:'data'!Y4624)&gt;=0, IF(data!L4624&lt;0, FALSE, data!L4624&lt;=95),COUNTA(data!D4624:'data'!Y4624)=22), 1, 0)</f>
        <v>0</v>
      </c>
      <c r="AA4624">
        <f>IF(data!D4624=3, IF(COUNTIFS(data!A:A, data!A4624, data!G:G, "&lt;&gt;2")=0, 1, 0), 0)</f>
        <v>0</v>
      </c>
      <c r="AB4624">
        <f>IF(AND(data!G4624=2, COUNTIFS(data!A:A, data!A4624, data!G:G, 2) = data!D4624), 1, 0)</f>
        <v>0</v>
      </c>
      <c r="AC4624" t="str">
        <f>IF(AB4624=1, data!D4624, "0")</f>
        <v>0</v>
      </c>
    </row>
    <row r="4625" spans="1:29" x14ac:dyDescent="0.25">
      <c r="A4625" s="1">
        <v>464201</v>
      </c>
      <c r="B4625">
        <v>1</v>
      </c>
      <c r="C4625" s="1" t="s">
        <v>4646</v>
      </c>
      <c r="D4625">
        <v>1</v>
      </c>
      <c r="E4625">
        <v>8</v>
      </c>
      <c r="F4625">
        <v>16</v>
      </c>
      <c r="G4625">
        <v>1</v>
      </c>
      <c r="H4625">
        <v>67</v>
      </c>
      <c r="I4625">
        <v>4</v>
      </c>
      <c r="J4625">
        <v>1</v>
      </c>
      <c r="K4625">
        <v>4</v>
      </c>
      <c r="L4625">
        <v>5</v>
      </c>
      <c r="M4625">
        <v>2</v>
      </c>
      <c r="N4625">
        <v>4</v>
      </c>
      <c r="O4625">
        <v>2</v>
      </c>
      <c r="P4625">
        <v>1</v>
      </c>
      <c r="Q4625">
        <v>11.5</v>
      </c>
      <c r="R4625">
        <v>-1</v>
      </c>
      <c r="S4625">
        <v>0</v>
      </c>
      <c r="T4625">
        <v>152.30000000000001</v>
      </c>
      <c r="U4625">
        <v>52</v>
      </c>
      <c r="V4625">
        <v>22.417999999999999</v>
      </c>
      <c r="W4625">
        <v>0.85699999999999998</v>
      </c>
      <c r="X4625">
        <v>1</v>
      </c>
      <c r="Y4625">
        <v>2</v>
      </c>
      <c r="Z4625">
        <f>IF(AND(MIN(data!D4625:'data'!K4625, data!M4625:'data'!Y4625)&gt;=0, IF(data!L4625&lt;0, FALSE, data!L4625&lt;=95),COUNTA(data!D4625:'data'!Y4625)=22), 1, 0)</f>
        <v>0</v>
      </c>
      <c r="AA4625">
        <f>IF(data!D4625=3, IF(COUNTIFS(data!A:A, data!A4625, data!G:G, "&lt;&gt;2")=0, 1, 0), 0)</f>
        <v>0</v>
      </c>
      <c r="AB4625">
        <f>IF(AND(data!G4625=2, COUNTIFS(data!A:A, data!A4625, data!G:G, 2) = data!D4625), 1, 0)</f>
        <v>0</v>
      </c>
      <c r="AC4625" t="str">
        <f>IF(AB4625=1, data!D4625, "0")</f>
        <v>0</v>
      </c>
    </row>
    <row r="4626" spans="1:29" x14ac:dyDescent="0.25">
      <c r="A4626" s="1">
        <v>464251</v>
      </c>
      <c r="B4626">
        <v>1</v>
      </c>
      <c r="C4626" s="1" t="s">
        <v>4647</v>
      </c>
      <c r="D4626">
        <v>2</v>
      </c>
      <c r="E4626">
        <v>8</v>
      </c>
      <c r="F4626">
        <v>16</v>
      </c>
      <c r="G4626">
        <v>1</v>
      </c>
      <c r="H4626">
        <v>64</v>
      </c>
      <c r="I4626">
        <v>2</v>
      </c>
      <c r="J4626">
        <v>1</v>
      </c>
      <c r="K4626">
        <v>3</v>
      </c>
      <c r="L4626">
        <v>15</v>
      </c>
      <c r="M4626">
        <v>1</v>
      </c>
      <c r="N4626">
        <v>3</v>
      </c>
      <c r="O4626">
        <v>5</v>
      </c>
      <c r="P4626">
        <v>1</v>
      </c>
      <c r="Q4626">
        <v>24.375</v>
      </c>
      <c r="R4626">
        <v>-1</v>
      </c>
      <c r="S4626">
        <v>1</v>
      </c>
      <c r="T4626">
        <v>173.1</v>
      </c>
      <c r="U4626">
        <v>77</v>
      </c>
      <c r="V4626">
        <v>25.698</v>
      </c>
      <c r="W4626">
        <v>0.90300000000000002</v>
      </c>
      <c r="X4626">
        <v>1</v>
      </c>
      <c r="Y4626">
        <v>3</v>
      </c>
      <c r="Z4626">
        <f>IF(AND(MIN(data!D4626:'data'!K4626, data!M4626:'data'!Y4626)&gt;=0, IF(data!L4626&lt;0, FALSE, data!L4626&lt;=95),COUNTA(data!D4626:'data'!Y4626)=22), 1, 0)</f>
        <v>0</v>
      </c>
      <c r="AA4626">
        <f>IF(data!D4626=3, IF(COUNTIFS(data!A:A, data!A4626, data!G:G, "&lt;&gt;2")=0, 1, 0), 0)</f>
        <v>0</v>
      </c>
      <c r="AB4626">
        <f>IF(AND(data!G4626=2, COUNTIFS(data!A:A, data!A4626, data!G:G, 2) = data!D4626), 1, 0)</f>
        <v>0</v>
      </c>
      <c r="AC4626" t="str">
        <f>IF(AB4626=1, data!D4626, "0")</f>
        <v>0</v>
      </c>
    </row>
    <row r="4627" spans="1:29" x14ac:dyDescent="0.25">
      <c r="A4627" s="1">
        <v>464251</v>
      </c>
      <c r="B4627">
        <v>2</v>
      </c>
      <c r="C4627" s="1" t="s">
        <v>4648</v>
      </c>
      <c r="D4627">
        <v>2</v>
      </c>
      <c r="E4627">
        <v>8</v>
      </c>
      <c r="F4627">
        <v>16</v>
      </c>
      <c r="G4627">
        <v>2</v>
      </c>
      <c r="H4627">
        <v>57</v>
      </c>
      <c r="I4627">
        <v>2</v>
      </c>
      <c r="J4627">
        <v>1</v>
      </c>
      <c r="K4627">
        <v>4</v>
      </c>
      <c r="L4627">
        <v>15</v>
      </c>
      <c r="M4627">
        <v>1</v>
      </c>
      <c r="N4627">
        <v>1</v>
      </c>
      <c r="O4627">
        <v>5</v>
      </c>
      <c r="P4627">
        <v>1</v>
      </c>
      <c r="Q4627">
        <v>17.902999999999999</v>
      </c>
      <c r="R4627">
        <v>-1</v>
      </c>
      <c r="S4627">
        <v>0</v>
      </c>
      <c r="T4627">
        <v>153</v>
      </c>
      <c r="U4627">
        <v>62.2</v>
      </c>
      <c r="V4627">
        <v>26.571000000000002</v>
      </c>
      <c r="W4627">
        <v>0.88100000000000001</v>
      </c>
      <c r="X4627">
        <v>1</v>
      </c>
      <c r="Y4627">
        <v>1</v>
      </c>
      <c r="Z4627">
        <f>IF(AND(MIN(data!D4627:'data'!K4627, data!M4627:'data'!Y4627)&gt;=0, IF(data!L4627&lt;0, FALSE, data!L4627&lt;=95),COUNTA(data!D4627:'data'!Y4627)=22), 1, 0)</f>
        <v>0</v>
      </c>
      <c r="AA4627">
        <f>IF(data!D4627=3, IF(COUNTIFS(data!A:A, data!A4627, data!G:G, "&lt;&gt;2")=0, 1, 0), 0)</f>
        <v>0</v>
      </c>
      <c r="AB4627">
        <f>IF(AND(data!G4627=2, COUNTIFS(data!A:A, data!A4627, data!G:G, 2) = data!D4627), 1, 0)</f>
        <v>0</v>
      </c>
      <c r="AC4627" t="str">
        <f>IF(AB4627=1, data!D4627, "0")</f>
        <v>0</v>
      </c>
    </row>
    <row r="4628" spans="1:29" x14ac:dyDescent="0.25">
      <c r="A4628" s="1">
        <v>464271</v>
      </c>
      <c r="B4628">
        <v>1</v>
      </c>
      <c r="C4628" s="1" t="s">
        <v>4649</v>
      </c>
      <c r="D4628">
        <v>1</v>
      </c>
      <c r="E4628">
        <v>8</v>
      </c>
      <c r="F4628">
        <v>16</v>
      </c>
      <c r="G4628">
        <v>1</v>
      </c>
      <c r="H4628">
        <v>78</v>
      </c>
      <c r="I4628">
        <v>5</v>
      </c>
      <c r="J4628">
        <v>1</v>
      </c>
      <c r="K4628">
        <v>7</v>
      </c>
      <c r="L4628">
        <v>1</v>
      </c>
      <c r="M4628">
        <v>2</v>
      </c>
      <c r="N4628">
        <v>4</v>
      </c>
      <c r="O4628">
        <v>2</v>
      </c>
      <c r="P4628">
        <v>2</v>
      </c>
      <c r="Q4628">
        <v>0</v>
      </c>
      <c r="R4628">
        <v>-1</v>
      </c>
      <c r="S4628">
        <v>1</v>
      </c>
      <c r="T4628">
        <v>145.19999999999999</v>
      </c>
      <c r="U4628">
        <v>66.3</v>
      </c>
      <c r="V4628">
        <v>31.446999999999999</v>
      </c>
      <c r="W4628">
        <v>-1</v>
      </c>
      <c r="X4628">
        <v>-8</v>
      </c>
      <c r="Y4628">
        <v>1</v>
      </c>
      <c r="Z4628">
        <f>IF(AND(MIN(data!D4628:'data'!K4628, data!M4628:'data'!Y4628)&gt;=0, IF(data!L4628&lt;0, FALSE, data!L4628&lt;=95),COUNTA(data!D4628:'data'!Y4628)=22), 1, 0)</f>
        <v>0</v>
      </c>
      <c r="AA4628">
        <f>IF(data!D4628=3, IF(COUNTIFS(data!A:A, data!A4628, data!G:G, "&lt;&gt;2")=0, 1, 0), 0)</f>
        <v>0</v>
      </c>
      <c r="AB4628">
        <f>IF(AND(data!G4628=2, COUNTIFS(data!A:A, data!A4628, data!G:G, 2) = data!D4628), 1, 0)</f>
        <v>0</v>
      </c>
      <c r="AC4628" t="str">
        <f>IF(AB4628=1, data!D4628, "0")</f>
        <v>0</v>
      </c>
    </row>
    <row r="4629" spans="1:29" x14ac:dyDescent="0.25">
      <c r="A4629" s="1">
        <v>464341</v>
      </c>
      <c r="B4629">
        <v>1</v>
      </c>
      <c r="C4629" s="1" t="s">
        <v>4650</v>
      </c>
      <c r="D4629">
        <v>2</v>
      </c>
      <c r="E4629">
        <v>6</v>
      </c>
      <c r="F4629">
        <v>2</v>
      </c>
      <c r="G4629">
        <v>2</v>
      </c>
      <c r="H4629">
        <v>55</v>
      </c>
      <c r="I4629">
        <v>2</v>
      </c>
      <c r="J4629">
        <v>1</v>
      </c>
      <c r="K4629">
        <v>5</v>
      </c>
      <c r="L4629">
        <v>5</v>
      </c>
      <c r="M4629">
        <v>2</v>
      </c>
      <c r="N4629">
        <v>1</v>
      </c>
      <c r="O4629">
        <v>5</v>
      </c>
      <c r="P4629">
        <v>1</v>
      </c>
      <c r="Q4629">
        <v>2.9000000000000001E-2</v>
      </c>
      <c r="R4629">
        <v>-1</v>
      </c>
      <c r="S4629">
        <v>0</v>
      </c>
      <c r="T4629">
        <v>157.30000000000001</v>
      </c>
      <c r="U4629">
        <v>77.3</v>
      </c>
      <c r="V4629">
        <v>31.241</v>
      </c>
      <c r="W4629">
        <v>0.89400000000000002</v>
      </c>
      <c r="X4629">
        <v>-9</v>
      </c>
      <c r="Y4629">
        <v>-9</v>
      </c>
      <c r="Z4629">
        <f>IF(AND(MIN(data!D4629:'data'!K4629, data!M4629:'data'!Y4629)&gt;=0, IF(data!L4629&lt;0, FALSE, data!L4629&lt;=95),COUNTA(data!D4629:'data'!Y4629)=22), 1, 0)</f>
        <v>0</v>
      </c>
      <c r="AA4629">
        <f>IF(data!D4629=3, IF(COUNTIFS(data!A:A, data!A4629, data!G:G, "&lt;&gt;2")=0, 1, 0), 0)</f>
        <v>0</v>
      </c>
      <c r="AB4629">
        <f>IF(AND(data!G4629=2, COUNTIFS(data!A:A, data!A4629, data!G:G, 2) = data!D4629), 1, 0)</f>
        <v>0</v>
      </c>
      <c r="AC4629" t="str">
        <f>IF(AB4629=1, data!D4629, "0")</f>
        <v>0</v>
      </c>
    </row>
    <row r="4630" spans="1:29" x14ac:dyDescent="0.25">
      <c r="A4630" s="1">
        <v>464341</v>
      </c>
      <c r="B4630">
        <v>2</v>
      </c>
      <c r="C4630" s="1" t="s">
        <v>4651</v>
      </c>
      <c r="D4630">
        <v>2</v>
      </c>
      <c r="E4630">
        <v>6</v>
      </c>
      <c r="F4630">
        <v>2</v>
      </c>
      <c r="G4630">
        <v>1</v>
      </c>
      <c r="H4630">
        <v>75</v>
      </c>
      <c r="I4630">
        <v>2</v>
      </c>
      <c r="J4630">
        <v>1</v>
      </c>
      <c r="K4630">
        <v>7</v>
      </c>
      <c r="L4630">
        <v>5</v>
      </c>
      <c r="M4630">
        <v>1</v>
      </c>
      <c r="N4630">
        <v>3</v>
      </c>
      <c r="O4630">
        <v>5</v>
      </c>
      <c r="P4630">
        <v>2</v>
      </c>
      <c r="Q4630">
        <v>0</v>
      </c>
      <c r="R4630">
        <v>-1</v>
      </c>
      <c r="S4630">
        <v>1</v>
      </c>
      <c r="T4630">
        <v>163.30000000000001</v>
      </c>
      <c r="U4630">
        <v>80</v>
      </c>
      <c r="V4630">
        <v>30</v>
      </c>
      <c r="W4630">
        <v>0.93899999999999995</v>
      </c>
      <c r="X4630">
        <v>1</v>
      </c>
      <c r="Y4630">
        <v>3</v>
      </c>
      <c r="Z4630">
        <f>IF(AND(MIN(data!D4630:'data'!K4630, data!M4630:'data'!Y4630)&gt;=0, IF(data!L4630&lt;0, FALSE, data!L4630&lt;=95),COUNTA(data!D4630:'data'!Y4630)=22), 1, 0)</f>
        <v>0</v>
      </c>
      <c r="AA4630">
        <f>IF(data!D4630=3, IF(COUNTIFS(data!A:A, data!A4630, data!G:G, "&lt;&gt;2")=0, 1, 0), 0)</f>
        <v>0</v>
      </c>
      <c r="AB4630">
        <f>IF(AND(data!G4630=2, COUNTIFS(data!A:A, data!A4630, data!G:G, 2) = data!D4630), 1, 0)</f>
        <v>0</v>
      </c>
      <c r="AC4630" t="str">
        <f>IF(AB4630=1, data!D4630, "0")</f>
        <v>0</v>
      </c>
    </row>
    <row r="4631" spans="1:29" x14ac:dyDescent="0.25">
      <c r="A4631" s="1">
        <v>464351</v>
      </c>
      <c r="B4631">
        <v>1</v>
      </c>
      <c r="C4631" s="1" t="s">
        <v>4652</v>
      </c>
      <c r="D4631">
        <v>4</v>
      </c>
      <c r="E4631">
        <v>8</v>
      </c>
      <c r="F4631">
        <v>16</v>
      </c>
      <c r="G4631">
        <v>1</v>
      </c>
      <c r="H4631">
        <v>38</v>
      </c>
      <c r="I4631">
        <v>2</v>
      </c>
      <c r="J4631">
        <v>1</v>
      </c>
      <c r="K4631">
        <v>1</v>
      </c>
      <c r="L4631">
        <v>20</v>
      </c>
      <c r="M4631">
        <v>1</v>
      </c>
      <c r="N4631">
        <v>3</v>
      </c>
      <c r="O4631">
        <v>5</v>
      </c>
      <c r="P4631">
        <v>1</v>
      </c>
      <c r="Q4631">
        <v>21.614999999999998</v>
      </c>
      <c r="R4631">
        <v>-1</v>
      </c>
      <c r="S4631">
        <v>1</v>
      </c>
      <c r="T4631">
        <v>181</v>
      </c>
      <c r="U4631">
        <v>82.1</v>
      </c>
      <c r="V4631">
        <v>25.06</v>
      </c>
      <c r="W4631">
        <v>0.83299999999999996</v>
      </c>
      <c r="X4631">
        <v>1</v>
      </c>
      <c r="Y4631">
        <v>3</v>
      </c>
      <c r="Z4631">
        <f>IF(AND(MIN(data!D4631:'data'!K4631, data!M4631:'data'!Y4631)&gt;=0, IF(data!L4631&lt;0, FALSE, data!L4631&lt;=95),COUNTA(data!D4631:'data'!Y4631)=22), 1, 0)</f>
        <v>0</v>
      </c>
      <c r="AA4631">
        <f>IF(data!D4631=3, IF(COUNTIFS(data!A:A, data!A4631, data!G:G, "&lt;&gt;2")=0, 1, 0), 0)</f>
        <v>0</v>
      </c>
      <c r="AB4631">
        <f>IF(AND(data!G4631=2, COUNTIFS(data!A:A, data!A4631, data!G:G, 2) = data!D4631), 1, 0)</f>
        <v>0</v>
      </c>
      <c r="AC4631" t="str">
        <f>IF(AB4631=1, data!D4631, "0")</f>
        <v>0</v>
      </c>
    </row>
    <row r="4632" spans="1:29" x14ac:dyDescent="0.25">
      <c r="A4632" s="1">
        <v>464351</v>
      </c>
      <c r="B4632">
        <v>2</v>
      </c>
      <c r="C4632" s="1" t="s">
        <v>4653</v>
      </c>
      <c r="D4632">
        <v>4</v>
      </c>
      <c r="E4632">
        <v>8</v>
      </c>
      <c r="F4632">
        <v>16</v>
      </c>
      <c r="G4632">
        <v>2</v>
      </c>
      <c r="H4632">
        <v>42</v>
      </c>
      <c r="I4632">
        <v>2</v>
      </c>
      <c r="J4632">
        <v>1</v>
      </c>
      <c r="K4632">
        <v>4</v>
      </c>
      <c r="L4632">
        <v>20</v>
      </c>
      <c r="M4632">
        <v>1</v>
      </c>
      <c r="N4632">
        <v>3</v>
      </c>
      <c r="O4632">
        <v>5</v>
      </c>
      <c r="P4632">
        <v>1</v>
      </c>
      <c r="Q4632">
        <v>10.115</v>
      </c>
      <c r="R4632">
        <v>-1</v>
      </c>
      <c r="S4632">
        <v>0</v>
      </c>
      <c r="T4632">
        <v>168.5</v>
      </c>
      <c r="U4632">
        <v>57.7</v>
      </c>
      <c r="V4632">
        <v>20.321999999999999</v>
      </c>
      <c r="W4632">
        <v>0.74399999999999999</v>
      </c>
      <c r="X4632">
        <v>3</v>
      </c>
      <c r="Y4632">
        <v>3</v>
      </c>
      <c r="Z4632">
        <f>IF(AND(MIN(data!D4632:'data'!K4632, data!M4632:'data'!Y4632)&gt;=0, IF(data!L4632&lt;0, FALSE, data!L4632&lt;=95),COUNTA(data!D4632:'data'!Y4632)=22), 1, 0)</f>
        <v>0</v>
      </c>
      <c r="AA4632">
        <f>IF(data!D4632=3, IF(COUNTIFS(data!A:A, data!A4632, data!G:G, "&lt;&gt;2")=0, 1, 0), 0)</f>
        <v>0</v>
      </c>
      <c r="AB4632">
        <f>IF(AND(data!G4632=2, COUNTIFS(data!A:A, data!A4632, data!G:G, 2) = data!D4632), 1, 0)</f>
        <v>0</v>
      </c>
      <c r="AC4632" t="str">
        <f>IF(AB4632=1, data!D4632, "0")</f>
        <v>0</v>
      </c>
    </row>
    <row r="4633" spans="1:29" x14ac:dyDescent="0.25">
      <c r="A4633" s="1">
        <v>464351</v>
      </c>
      <c r="B4633">
        <v>3</v>
      </c>
      <c r="C4633" s="1" t="s">
        <v>4654</v>
      </c>
      <c r="D4633">
        <v>4</v>
      </c>
      <c r="E4633">
        <v>8</v>
      </c>
      <c r="F4633">
        <v>16</v>
      </c>
      <c r="G4633">
        <v>1</v>
      </c>
      <c r="H4633">
        <v>8</v>
      </c>
      <c r="I4633">
        <v>-1</v>
      </c>
      <c r="J4633">
        <v>1</v>
      </c>
      <c r="K4633">
        <v>-1</v>
      </c>
      <c r="L4633">
        <v>20</v>
      </c>
      <c r="M4633">
        <v>1</v>
      </c>
      <c r="N4633">
        <v>-1</v>
      </c>
      <c r="O4633">
        <v>-1</v>
      </c>
      <c r="P4633">
        <v>-1</v>
      </c>
      <c r="Q4633">
        <v>-1</v>
      </c>
      <c r="R4633">
        <v>-1</v>
      </c>
      <c r="S4633">
        <v>-2</v>
      </c>
      <c r="T4633">
        <v>136.80000000000001</v>
      </c>
      <c r="U4633">
        <v>30.6</v>
      </c>
      <c r="V4633">
        <v>16.350999999999999</v>
      </c>
      <c r="W4633">
        <v>-1</v>
      </c>
      <c r="X4633">
        <v>-8</v>
      </c>
      <c r="Y4633">
        <v>3</v>
      </c>
      <c r="Z4633">
        <f>IF(AND(MIN(data!D4633:'data'!K4633, data!M4633:'data'!Y4633)&gt;=0, IF(data!L4633&lt;0, FALSE, data!L4633&lt;=95),COUNTA(data!D4633:'data'!Y4633)=22), 1, 0)</f>
        <v>0</v>
      </c>
      <c r="AA4633">
        <f>IF(data!D4633=3, IF(COUNTIFS(data!A:A, data!A4633, data!G:G, "&lt;&gt;2")=0, 1, 0), 0)</f>
        <v>0</v>
      </c>
      <c r="AB4633">
        <f>IF(AND(data!G4633=2, COUNTIFS(data!A:A, data!A4633, data!G:G, 2) = data!D4633), 1, 0)</f>
        <v>0</v>
      </c>
      <c r="AC4633" t="str">
        <f>IF(AB4633=1, data!D4633, "0")</f>
        <v>0</v>
      </c>
    </row>
    <row r="4634" spans="1:29" x14ac:dyDescent="0.25">
      <c r="A4634" s="1">
        <v>464351</v>
      </c>
      <c r="B4634">
        <v>4</v>
      </c>
      <c r="C4634" s="1" t="s">
        <v>4655</v>
      </c>
      <c r="D4634">
        <v>4</v>
      </c>
      <c r="E4634">
        <v>8</v>
      </c>
      <c r="F4634">
        <v>16</v>
      </c>
      <c r="G4634">
        <v>1</v>
      </c>
      <c r="H4634">
        <v>6</v>
      </c>
      <c r="I4634">
        <v>-1</v>
      </c>
      <c r="J4634">
        <v>1</v>
      </c>
      <c r="K4634">
        <v>-1</v>
      </c>
      <c r="L4634">
        <v>20</v>
      </c>
      <c r="M4634">
        <v>1</v>
      </c>
      <c r="N4634">
        <v>-1</v>
      </c>
      <c r="O4634">
        <v>-1</v>
      </c>
      <c r="P4634">
        <v>-1</v>
      </c>
      <c r="Q4634">
        <v>-1</v>
      </c>
      <c r="R4634">
        <v>-1</v>
      </c>
      <c r="S4634">
        <v>-2</v>
      </c>
      <c r="T4634">
        <v>111.3</v>
      </c>
      <c r="U4634">
        <v>18.5</v>
      </c>
      <c r="V4634">
        <v>14.933999999999999</v>
      </c>
      <c r="W4634">
        <v>-1</v>
      </c>
      <c r="X4634">
        <v>-2</v>
      </c>
      <c r="Y4634">
        <v>-2</v>
      </c>
      <c r="Z4634">
        <f>IF(AND(MIN(data!D4634:'data'!K4634, data!M4634:'data'!Y4634)&gt;=0, IF(data!L4634&lt;0, FALSE, data!L4634&lt;=95),COUNTA(data!D4634:'data'!Y4634)=22), 1, 0)</f>
        <v>0</v>
      </c>
      <c r="AA4634">
        <f>IF(data!D4634=3, IF(COUNTIFS(data!A:A, data!A4634, data!G:G, "&lt;&gt;2")=0, 1, 0), 0)</f>
        <v>0</v>
      </c>
      <c r="AB4634">
        <f>IF(AND(data!G4634=2, COUNTIFS(data!A:A, data!A4634, data!G:G, 2) = data!D4634), 1, 0)</f>
        <v>0</v>
      </c>
      <c r="AC4634" t="str">
        <f>IF(AB4634=1, data!D4634, "0")</f>
        <v>0</v>
      </c>
    </row>
    <row r="4635" spans="1:29" x14ac:dyDescent="0.25">
      <c r="A4635" s="1">
        <v>464371</v>
      </c>
      <c r="B4635">
        <v>1</v>
      </c>
      <c r="C4635" s="1" t="s">
        <v>4656</v>
      </c>
      <c r="D4635">
        <v>3</v>
      </c>
      <c r="E4635">
        <v>8</v>
      </c>
      <c r="F4635">
        <v>16</v>
      </c>
      <c r="G4635">
        <v>2</v>
      </c>
      <c r="H4635">
        <v>43</v>
      </c>
      <c r="I4635">
        <v>3</v>
      </c>
      <c r="J4635">
        <v>1</v>
      </c>
      <c r="K4635">
        <v>1</v>
      </c>
      <c r="L4635">
        <v>97</v>
      </c>
      <c r="M4635">
        <v>2</v>
      </c>
      <c r="N4635">
        <v>1</v>
      </c>
      <c r="O4635">
        <v>5</v>
      </c>
      <c r="P4635">
        <v>1</v>
      </c>
      <c r="Q4635">
        <v>7.0289999999999999</v>
      </c>
      <c r="R4635">
        <v>-1</v>
      </c>
      <c r="S4635">
        <v>10</v>
      </c>
      <c r="T4635">
        <v>160.80000000000001</v>
      </c>
      <c r="U4635">
        <v>55.5</v>
      </c>
      <c r="V4635">
        <v>21.465</v>
      </c>
      <c r="W4635">
        <v>0.77300000000000002</v>
      </c>
      <c r="X4635">
        <v>1</v>
      </c>
      <c r="Y4635">
        <v>3</v>
      </c>
      <c r="Z4635">
        <f>IF(AND(MIN(data!D4635:'data'!K4635, data!M4635:'data'!Y4635)&gt;=0, IF(data!L4635&lt;0, FALSE, data!L4635&lt;=95),COUNTA(data!D4635:'data'!Y4635)=22), 1, 0)</f>
        <v>0</v>
      </c>
      <c r="AA4635">
        <f>IF(data!D4635=3, IF(COUNTIFS(data!A:A, data!A4635, data!G:G, "&lt;&gt;2")=0, 1, 0), 0)</f>
        <v>0</v>
      </c>
      <c r="AB4635">
        <f>IF(AND(data!G4635=2, COUNTIFS(data!A:A, data!A4635, data!G:G, 2) = data!D4635), 1, 0)</f>
        <v>0</v>
      </c>
      <c r="AC4635" t="str">
        <f>IF(AB4635=1, data!D4635, "0")</f>
        <v>0</v>
      </c>
    </row>
    <row r="4636" spans="1:29" x14ac:dyDescent="0.25">
      <c r="A4636" s="1">
        <v>464371</v>
      </c>
      <c r="B4636">
        <v>2</v>
      </c>
      <c r="C4636" s="1" t="s">
        <v>4657</v>
      </c>
      <c r="D4636">
        <v>3</v>
      </c>
      <c r="E4636">
        <v>8</v>
      </c>
      <c r="F4636">
        <v>16</v>
      </c>
      <c r="G4636">
        <v>2</v>
      </c>
      <c r="H4636">
        <v>11</v>
      </c>
      <c r="I4636">
        <v>-1</v>
      </c>
      <c r="J4636">
        <v>1</v>
      </c>
      <c r="K4636">
        <v>-1</v>
      </c>
      <c r="L4636">
        <v>97</v>
      </c>
      <c r="M4636">
        <v>2</v>
      </c>
      <c r="N4636">
        <v>-1</v>
      </c>
      <c r="O4636">
        <v>-1</v>
      </c>
      <c r="P4636">
        <v>-1</v>
      </c>
      <c r="Q4636">
        <v>-1</v>
      </c>
      <c r="R4636">
        <v>-1</v>
      </c>
      <c r="S4636">
        <v>-2</v>
      </c>
      <c r="T4636">
        <v>149.1</v>
      </c>
      <c r="U4636">
        <v>39.1</v>
      </c>
      <c r="V4636">
        <v>17.588000000000001</v>
      </c>
      <c r="W4636">
        <v>-1</v>
      </c>
      <c r="X4636">
        <v>-9</v>
      </c>
      <c r="Y4636">
        <v>-9</v>
      </c>
      <c r="Z4636">
        <f>IF(AND(MIN(data!D4636:'data'!K4636, data!M4636:'data'!Y4636)&gt;=0, IF(data!L4636&lt;0, FALSE, data!L4636&lt;=95),COUNTA(data!D4636:'data'!Y4636)=22), 1, 0)</f>
        <v>0</v>
      </c>
      <c r="AA4636">
        <f>IF(data!D4636=3, IF(COUNTIFS(data!A:A, data!A4636, data!G:G, "&lt;&gt;2")=0, 1, 0), 0)</f>
        <v>0</v>
      </c>
      <c r="AB4636">
        <f>IF(AND(data!G4636=2, COUNTIFS(data!A:A, data!A4636, data!G:G, 2) = data!D4636), 1, 0)</f>
        <v>0</v>
      </c>
      <c r="AC4636" t="str">
        <f>IF(AB4636=1, data!D4636, "0")</f>
        <v>0</v>
      </c>
    </row>
    <row r="4637" spans="1:29" x14ac:dyDescent="0.25">
      <c r="A4637" s="1">
        <v>464371</v>
      </c>
      <c r="B4637">
        <v>3</v>
      </c>
      <c r="C4637" s="1" t="s">
        <v>4658</v>
      </c>
      <c r="D4637">
        <v>3</v>
      </c>
      <c r="E4637">
        <v>8</v>
      </c>
      <c r="F4637">
        <v>16</v>
      </c>
      <c r="G4637">
        <v>1</v>
      </c>
      <c r="H4637">
        <v>10</v>
      </c>
      <c r="I4637">
        <v>-1</v>
      </c>
      <c r="J4637">
        <v>1</v>
      </c>
      <c r="K4637">
        <v>-1</v>
      </c>
      <c r="L4637">
        <v>97</v>
      </c>
      <c r="M4637">
        <v>2</v>
      </c>
      <c r="N4637">
        <v>-1</v>
      </c>
      <c r="O4637">
        <v>-1</v>
      </c>
      <c r="P4637">
        <v>-1</v>
      </c>
      <c r="Q4637">
        <v>-1</v>
      </c>
      <c r="R4637">
        <v>-1</v>
      </c>
      <c r="S4637">
        <v>-2</v>
      </c>
      <c r="T4637">
        <v>139.30000000000001</v>
      </c>
      <c r="U4637">
        <v>31.1</v>
      </c>
      <c r="V4637">
        <v>16.027000000000001</v>
      </c>
      <c r="W4637">
        <v>-1</v>
      </c>
      <c r="X4637">
        <v>-9</v>
      </c>
      <c r="Y4637">
        <v>-9</v>
      </c>
      <c r="Z4637">
        <f>IF(AND(MIN(data!D4637:'data'!K4637, data!M4637:'data'!Y4637)&gt;=0, IF(data!L4637&lt;0, FALSE, data!L4637&lt;=95),COUNTA(data!D4637:'data'!Y4637)=22), 1, 0)</f>
        <v>0</v>
      </c>
      <c r="AA4637">
        <f>IF(data!D4637=3, IF(COUNTIFS(data!A:A, data!A4637, data!G:G, "&lt;&gt;2")=0, 1, 0), 0)</f>
        <v>0</v>
      </c>
      <c r="AB4637">
        <f>IF(AND(data!G4637=2, COUNTIFS(data!A:A, data!A4637, data!G:G, 2) = data!D4637), 1, 0)</f>
        <v>0</v>
      </c>
      <c r="AC4637" t="str">
        <f>IF(AB4637=1, data!D4637, "0")</f>
        <v>0</v>
      </c>
    </row>
    <row r="4638" spans="1:29" x14ac:dyDescent="0.25">
      <c r="A4638" s="1">
        <v>465051</v>
      </c>
      <c r="B4638">
        <v>1</v>
      </c>
      <c r="C4638" s="1" t="s">
        <v>4659</v>
      </c>
      <c r="D4638">
        <v>2</v>
      </c>
      <c r="E4638">
        <v>3</v>
      </c>
      <c r="F4638">
        <v>23</v>
      </c>
      <c r="G4638">
        <v>1</v>
      </c>
      <c r="H4638">
        <v>59</v>
      </c>
      <c r="I4638">
        <v>1</v>
      </c>
      <c r="J4638">
        <v>1</v>
      </c>
      <c r="K4638">
        <v>2</v>
      </c>
      <c r="L4638">
        <v>15</v>
      </c>
      <c r="M4638">
        <v>2</v>
      </c>
      <c r="N4638">
        <v>1</v>
      </c>
      <c r="O4638">
        <v>5</v>
      </c>
      <c r="P4638">
        <v>1</v>
      </c>
      <c r="Q4638">
        <v>20.029</v>
      </c>
      <c r="R4638">
        <v>-1</v>
      </c>
      <c r="S4638">
        <v>0</v>
      </c>
      <c r="T4638">
        <v>183.5</v>
      </c>
      <c r="U4638">
        <v>90.9</v>
      </c>
      <c r="V4638">
        <v>26.995999999999999</v>
      </c>
      <c r="W4638">
        <v>0.97399999999999998</v>
      </c>
      <c r="X4638">
        <v>2</v>
      </c>
      <c r="Y4638">
        <v>1</v>
      </c>
      <c r="Z4638">
        <f>IF(AND(MIN(data!D4638:'data'!K4638, data!M4638:'data'!Y4638)&gt;=0, IF(data!L4638&lt;0, FALSE, data!L4638&lt;=95),COUNTA(data!D4638:'data'!Y4638)=22), 1, 0)</f>
        <v>0</v>
      </c>
      <c r="AA4638">
        <f>IF(data!D4638=3, IF(COUNTIFS(data!A:A, data!A4638, data!G:G, "&lt;&gt;2")=0, 1, 0), 0)</f>
        <v>0</v>
      </c>
      <c r="AB4638">
        <f>IF(AND(data!G4638=2, COUNTIFS(data!A:A, data!A4638, data!G:G, 2) = data!D4638), 1, 0)</f>
        <v>0</v>
      </c>
      <c r="AC4638" t="str">
        <f>IF(AB4638=1, data!D4638, "0")</f>
        <v>0</v>
      </c>
    </row>
    <row r="4639" spans="1:29" x14ac:dyDescent="0.25">
      <c r="A4639" s="1">
        <v>465051</v>
      </c>
      <c r="B4639">
        <v>2</v>
      </c>
      <c r="C4639" s="1" t="s">
        <v>4660</v>
      </c>
      <c r="D4639">
        <v>2</v>
      </c>
      <c r="E4639">
        <v>3</v>
      </c>
      <c r="F4639">
        <v>23</v>
      </c>
      <c r="G4639">
        <v>2</v>
      </c>
      <c r="H4639">
        <v>87</v>
      </c>
      <c r="I4639">
        <v>5</v>
      </c>
      <c r="J4639">
        <v>1</v>
      </c>
      <c r="K4639">
        <v>7</v>
      </c>
      <c r="L4639">
        <v>15</v>
      </c>
      <c r="M4639">
        <v>2</v>
      </c>
      <c r="N4639">
        <v>1</v>
      </c>
      <c r="O4639">
        <v>5</v>
      </c>
      <c r="P4639">
        <v>1</v>
      </c>
      <c r="Q4639">
        <v>3.1150000000000002</v>
      </c>
      <c r="R4639">
        <v>-1</v>
      </c>
      <c r="S4639">
        <v>0</v>
      </c>
      <c r="T4639">
        <v>148.80000000000001</v>
      </c>
      <c r="U4639">
        <v>66.5</v>
      </c>
      <c r="V4639">
        <v>30.033999999999999</v>
      </c>
      <c r="W4639">
        <v>0.99199999999999999</v>
      </c>
      <c r="X4639">
        <v>1</v>
      </c>
      <c r="Y4639">
        <v>1</v>
      </c>
      <c r="Z4639">
        <f>IF(AND(MIN(data!D4639:'data'!K4639, data!M4639:'data'!Y4639)&gt;=0, IF(data!L4639&lt;0, FALSE, data!L4639&lt;=95),COUNTA(data!D4639:'data'!Y4639)=22), 1, 0)</f>
        <v>0</v>
      </c>
      <c r="AA4639">
        <f>IF(data!D4639=3, IF(COUNTIFS(data!A:A, data!A4639, data!G:G, "&lt;&gt;2")=0, 1, 0), 0)</f>
        <v>0</v>
      </c>
      <c r="AB4639">
        <f>IF(AND(data!G4639=2, COUNTIFS(data!A:A, data!A4639, data!G:G, 2) = data!D4639), 1, 0)</f>
        <v>0</v>
      </c>
      <c r="AC4639" t="str">
        <f>IF(AB4639=1, data!D4639, "0")</f>
        <v>0</v>
      </c>
    </row>
    <row r="4640" spans="1:29" x14ac:dyDescent="0.25">
      <c r="A4640" s="1">
        <v>465251</v>
      </c>
      <c r="B4640">
        <v>1</v>
      </c>
      <c r="C4640" s="1" t="s">
        <v>4661</v>
      </c>
      <c r="D4640">
        <v>3</v>
      </c>
      <c r="E4640">
        <v>3</v>
      </c>
      <c r="F4640">
        <v>23</v>
      </c>
      <c r="G4640">
        <v>1</v>
      </c>
      <c r="H4640">
        <v>41</v>
      </c>
      <c r="I4640">
        <v>1</v>
      </c>
      <c r="J4640">
        <v>1</v>
      </c>
      <c r="K4640">
        <v>1</v>
      </c>
      <c r="L4640">
        <v>18</v>
      </c>
      <c r="M4640">
        <v>1</v>
      </c>
      <c r="N4640">
        <v>4</v>
      </c>
      <c r="O4640">
        <v>3</v>
      </c>
      <c r="P4640">
        <v>1</v>
      </c>
      <c r="Q4640">
        <v>76.75</v>
      </c>
      <c r="R4640">
        <v>-1</v>
      </c>
      <c r="S4640">
        <v>0</v>
      </c>
      <c r="T4640">
        <v>163.9</v>
      </c>
      <c r="U4640">
        <v>57.8</v>
      </c>
      <c r="V4640">
        <v>21.515999999999998</v>
      </c>
      <c r="W4640">
        <v>0.95</v>
      </c>
      <c r="X4640">
        <v>1</v>
      </c>
      <c r="Y4640">
        <v>3</v>
      </c>
      <c r="Z4640">
        <f>IF(AND(MIN(data!D4640:'data'!K4640, data!M4640:'data'!Y4640)&gt;=0, IF(data!L4640&lt;0, FALSE, data!L4640&lt;=95),COUNTA(data!D4640:'data'!Y4640)=22), 1, 0)</f>
        <v>0</v>
      </c>
      <c r="AA4640">
        <f>IF(data!D4640=3, IF(COUNTIFS(data!A:A, data!A4640, data!G:G, "&lt;&gt;2")=0, 1, 0), 0)</f>
        <v>0</v>
      </c>
      <c r="AB4640">
        <f>IF(AND(data!G4640=2, COUNTIFS(data!A:A, data!A4640, data!G:G, 2) = data!D4640), 1, 0)</f>
        <v>0</v>
      </c>
      <c r="AC4640" t="str">
        <f>IF(AB4640=1, data!D4640, "0")</f>
        <v>0</v>
      </c>
    </row>
    <row r="4641" spans="1:29" x14ac:dyDescent="0.25">
      <c r="A4641" s="1">
        <v>465251</v>
      </c>
      <c r="B4641">
        <v>2</v>
      </c>
      <c r="C4641" s="1" t="s">
        <v>4662</v>
      </c>
      <c r="D4641">
        <v>3</v>
      </c>
      <c r="E4641">
        <v>3</v>
      </c>
      <c r="F4641">
        <v>23</v>
      </c>
      <c r="G4641">
        <v>1</v>
      </c>
      <c r="H4641">
        <v>22</v>
      </c>
      <c r="I4641">
        <v>1</v>
      </c>
      <c r="J4641">
        <v>2</v>
      </c>
      <c r="K4641">
        <v>2</v>
      </c>
      <c r="L4641">
        <v>18</v>
      </c>
      <c r="M4641">
        <v>1</v>
      </c>
      <c r="N4641">
        <v>4</v>
      </c>
      <c r="O4641">
        <v>1</v>
      </c>
      <c r="P4641">
        <v>1</v>
      </c>
      <c r="Q4641">
        <v>19.5</v>
      </c>
      <c r="R4641">
        <v>4</v>
      </c>
      <c r="S4641">
        <v>3</v>
      </c>
      <c r="T4641">
        <v>167.5</v>
      </c>
      <c r="U4641">
        <v>68</v>
      </c>
      <c r="V4641">
        <v>24.236999999999998</v>
      </c>
      <c r="W4641">
        <v>0.81299999999999994</v>
      </c>
      <c r="X4641">
        <v>-8</v>
      </c>
      <c r="Y4641">
        <v>3</v>
      </c>
      <c r="Z4641">
        <f>IF(AND(MIN(data!D4641:'data'!K4641, data!M4641:'data'!Y4641)&gt;=0, IF(data!L4641&lt;0, FALSE, data!L4641&lt;=95),COUNTA(data!D4641:'data'!Y4641)=22), 1, 0)</f>
        <v>0</v>
      </c>
      <c r="AA4641">
        <f>IF(data!D4641=3, IF(COUNTIFS(data!A:A, data!A4641, data!G:G, "&lt;&gt;2")=0, 1, 0), 0)</f>
        <v>0</v>
      </c>
      <c r="AB4641">
        <f>IF(AND(data!G4641=2, COUNTIFS(data!A:A, data!A4641, data!G:G, 2) = data!D4641), 1, 0)</f>
        <v>0</v>
      </c>
      <c r="AC4641" t="str">
        <f>IF(AB4641=1, data!D4641, "0")</f>
        <v>0</v>
      </c>
    </row>
    <row r="4642" spans="1:29" x14ac:dyDescent="0.25">
      <c r="A4642" s="1">
        <v>465251</v>
      </c>
      <c r="B4642">
        <v>3</v>
      </c>
      <c r="C4642" s="1" t="s">
        <v>4663</v>
      </c>
      <c r="D4642">
        <v>3</v>
      </c>
      <c r="E4642">
        <v>3</v>
      </c>
      <c r="F4642">
        <v>23</v>
      </c>
      <c r="G4642">
        <v>1</v>
      </c>
      <c r="H4642">
        <v>17</v>
      </c>
      <c r="I4642">
        <v>1</v>
      </c>
      <c r="J4642">
        <v>1</v>
      </c>
      <c r="K4642">
        <v>5</v>
      </c>
      <c r="L4642">
        <v>18</v>
      </c>
      <c r="M4642">
        <v>1</v>
      </c>
      <c r="N4642">
        <v>1</v>
      </c>
      <c r="O4642">
        <v>5</v>
      </c>
      <c r="P4642">
        <v>1</v>
      </c>
      <c r="Q4642">
        <v>87.5</v>
      </c>
      <c r="R4642">
        <v>0</v>
      </c>
      <c r="S4642">
        <v>9</v>
      </c>
      <c r="T4642">
        <v>177.1</v>
      </c>
      <c r="U4642">
        <v>58.9</v>
      </c>
      <c r="V4642">
        <v>18.779</v>
      </c>
      <c r="W4642">
        <v>0.76700000000000002</v>
      </c>
      <c r="X4642">
        <v>1</v>
      </c>
      <c r="Y4642">
        <v>3</v>
      </c>
      <c r="Z4642">
        <f>IF(AND(MIN(data!D4642:'data'!K4642, data!M4642:'data'!Y4642)&gt;=0, IF(data!L4642&lt;0, FALSE, data!L4642&lt;=95),COUNTA(data!D4642:'data'!Y4642)=22), 1, 0)</f>
        <v>1</v>
      </c>
      <c r="AA4642">
        <f>IF(data!D4642=3, IF(COUNTIFS(data!A:A, data!A4642, data!G:G, "&lt;&gt;2")=0, 1, 0), 0)</f>
        <v>0</v>
      </c>
      <c r="AB4642">
        <f>IF(AND(data!G4642=2, COUNTIFS(data!A:A, data!A4642, data!G:G, 2) = data!D4642), 1, 0)</f>
        <v>0</v>
      </c>
      <c r="AC4642" t="str">
        <f>IF(AB4642=1, data!D4642, "0")</f>
        <v>0</v>
      </c>
    </row>
    <row r="4643" spans="1:29" x14ac:dyDescent="0.25">
      <c r="A4643" s="1">
        <v>465271</v>
      </c>
      <c r="B4643">
        <v>1</v>
      </c>
      <c r="C4643" s="1" t="s">
        <v>4664</v>
      </c>
      <c r="D4643">
        <v>3</v>
      </c>
      <c r="E4643">
        <v>3</v>
      </c>
      <c r="F4643">
        <v>23</v>
      </c>
      <c r="G4643">
        <v>1</v>
      </c>
      <c r="H4643">
        <v>50</v>
      </c>
      <c r="I4643">
        <v>2</v>
      </c>
      <c r="J4643">
        <v>1</v>
      </c>
      <c r="K4643">
        <v>7</v>
      </c>
      <c r="L4643">
        <v>97</v>
      </c>
      <c r="M4643">
        <v>2</v>
      </c>
      <c r="N4643">
        <v>4</v>
      </c>
      <c r="O4643">
        <v>2</v>
      </c>
      <c r="P4643">
        <v>1</v>
      </c>
      <c r="Q4643">
        <v>15.029</v>
      </c>
      <c r="R4643">
        <v>-1</v>
      </c>
      <c r="S4643">
        <v>2</v>
      </c>
      <c r="T4643">
        <v>177.6</v>
      </c>
      <c r="U4643">
        <v>92</v>
      </c>
      <c r="V4643">
        <v>29.167999999999999</v>
      </c>
      <c r="W4643">
        <v>-1</v>
      </c>
      <c r="X4643">
        <v>1</v>
      </c>
      <c r="Y4643">
        <v>3</v>
      </c>
      <c r="Z4643">
        <f>IF(AND(MIN(data!D4643:'data'!K4643, data!M4643:'data'!Y4643)&gt;=0, IF(data!L4643&lt;0, FALSE, data!L4643&lt;=95),COUNTA(data!D4643:'data'!Y4643)=22), 1, 0)</f>
        <v>0</v>
      </c>
      <c r="AA4643">
        <f>IF(data!D4643=3, IF(COUNTIFS(data!A:A, data!A4643, data!G:G, "&lt;&gt;2")=0, 1, 0), 0)</f>
        <v>0</v>
      </c>
      <c r="AB4643">
        <f>IF(AND(data!G4643=2, COUNTIFS(data!A:A, data!A4643, data!G:G, 2) = data!D4643), 1, 0)</f>
        <v>0</v>
      </c>
      <c r="AC4643" t="str">
        <f>IF(AB4643=1, data!D4643, "0")</f>
        <v>0</v>
      </c>
    </row>
    <row r="4644" spans="1:29" x14ac:dyDescent="0.25">
      <c r="A4644" s="1">
        <v>465271</v>
      </c>
      <c r="B4644">
        <v>2</v>
      </c>
      <c r="C4644" s="1" t="s">
        <v>4665</v>
      </c>
      <c r="D4644">
        <v>3</v>
      </c>
      <c r="E4644">
        <v>3</v>
      </c>
      <c r="F4644">
        <v>23</v>
      </c>
      <c r="G4644">
        <v>2</v>
      </c>
      <c r="H4644">
        <v>50</v>
      </c>
      <c r="I4644">
        <v>2</v>
      </c>
      <c r="J4644">
        <v>1</v>
      </c>
      <c r="K4644">
        <v>1</v>
      </c>
      <c r="L4644">
        <v>97</v>
      </c>
      <c r="M4644">
        <v>1</v>
      </c>
      <c r="N4644">
        <v>1</v>
      </c>
      <c r="O4644">
        <v>5</v>
      </c>
      <c r="P4644">
        <v>1</v>
      </c>
      <c r="Q4644">
        <v>7.0579999999999998</v>
      </c>
      <c r="R4644">
        <v>-1</v>
      </c>
      <c r="S4644">
        <v>0</v>
      </c>
      <c r="T4644">
        <v>160</v>
      </c>
      <c r="U4644">
        <v>65</v>
      </c>
      <c r="V4644">
        <v>25.390999999999998</v>
      </c>
      <c r="W4644">
        <v>0.85</v>
      </c>
      <c r="X4644">
        <v>1</v>
      </c>
      <c r="Y4644">
        <v>3</v>
      </c>
      <c r="Z4644">
        <f>IF(AND(MIN(data!D4644:'data'!K4644, data!M4644:'data'!Y4644)&gt;=0, IF(data!L4644&lt;0, FALSE, data!L4644&lt;=95),COUNTA(data!D4644:'data'!Y4644)=22), 1, 0)</f>
        <v>0</v>
      </c>
      <c r="AA4644">
        <f>IF(data!D4644=3, IF(COUNTIFS(data!A:A, data!A4644, data!G:G, "&lt;&gt;2")=0, 1, 0), 0)</f>
        <v>0</v>
      </c>
      <c r="AB4644">
        <f>IF(AND(data!G4644=2, COUNTIFS(data!A:A, data!A4644, data!G:G, 2) = data!D4644), 1, 0)</f>
        <v>0</v>
      </c>
      <c r="AC4644" t="str">
        <f>IF(AB4644=1, data!D4644, "0")</f>
        <v>0</v>
      </c>
    </row>
    <row r="4645" spans="1:29" x14ac:dyDescent="0.25">
      <c r="A4645" s="1">
        <v>465271</v>
      </c>
      <c r="B4645">
        <v>3</v>
      </c>
      <c r="C4645" s="1" t="s">
        <v>4666</v>
      </c>
      <c r="D4645">
        <v>3</v>
      </c>
      <c r="E4645">
        <v>3</v>
      </c>
      <c r="F4645">
        <v>23</v>
      </c>
      <c r="G4645">
        <v>1</v>
      </c>
      <c r="H4645">
        <v>23</v>
      </c>
      <c r="I4645">
        <v>1</v>
      </c>
      <c r="J4645">
        <v>1</v>
      </c>
      <c r="K4645">
        <v>4</v>
      </c>
      <c r="L4645">
        <v>97</v>
      </c>
      <c r="M4645">
        <v>2</v>
      </c>
      <c r="N4645">
        <v>1</v>
      </c>
      <c r="O4645">
        <v>5</v>
      </c>
      <c r="P4645">
        <v>1</v>
      </c>
      <c r="Q4645">
        <v>0.23</v>
      </c>
      <c r="R4645">
        <v>3</v>
      </c>
      <c r="S4645">
        <v>9</v>
      </c>
      <c r="T4645">
        <v>173.3</v>
      </c>
      <c r="U4645">
        <v>118.5</v>
      </c>
      <c r="V4645">
        <v>39.457000000000001</v>
      </c>
      <c r="W4645">
        <v>1.026</v>
      </c>
      <c r="X4645">
        <v>2</v>
      </c>
      <c r="Y4645">
        <v>3</v>
      </c>
      <c r="Z4645">
        <f>IF(AND(MIN(data!D4645:'data'!K4645, data!M4645:'data'!Y4645)&gt;=0, IF(data!L4645&lt;0, FALSE, data!L4645&lt;=95),COUNTA(data!D4645:'data'!Y4645)=22), 1, 0)</f>
        <v>0</v>
      </c>
      <c r="AA4645">
        <f>IF(data!D4645=3, IF(COUNTIFS(data!A:A, data!A4645, data!G:G, "&lt;&gt;2")=0, 1, 0), 0)</f>
        <v>0</v>
      </c>
      <c r="AB4645">
        <f>IF(AND(data!G4645=2, COUNTIFS(data!A:A, data!A4645, data!G:G, 2) = data!D4645), 1, 0)</f>
        <v>0</v>
      </c>
      <c r="AC4645" t="str">
        <f>IF(AB4645=1, data!D4645, "0")</f>
        <v>0</v>
      </c>
    </row>
    <row r="4646" spans="1:29" x14ac:dyDescent="0.25">
      <c r="A4646" s="1">
        <v>465341</v>
      </c>
      <c r="B4646">
        <v>1</v>
      </c>
      <c r="C4646" s="1" t="s">
        <v>4667</v>
      </c>
      <c r="D4646">
        <v>2</v>
      </c>
      <c r="E4646">
        <v>3</v>
      </c>
      <c r="F4646">
        <v>23</v>
      </c>
      <c r="G4646">
        <v>1</v>
      </c>
      <c r="H4646">
        <v>73</v>
      </c>
      <c r="I4646">
        <v>2</v>
      </c>
      <c r="J4646">
        <v>1</v>
      </c>
      <c r="K4646">
        <v>6</v>
      </c>
      <c r="L4646">
        <v>97</v>
      </c>
      <c r="M4646">
        <v>2</v>
      </c>
      <c r="N4646">
        <v>3</v>
      </c>
      <c r="O4646">
        <v>5</v>
      </c>
      <c r="P4646">
        <v>1</v>
      </c>
      <c r="Q4646">
        <v>3.0579999999999998</v>
      </c>
      <c r="R4646">
        <v>-1</v>
      </c>
      <c r="S4646">
        <v>0</v>
      </c>
      <c r="T4646">
        <v>169.8</v>
      </c>
      <c r="U4646">
        <v>66.599999999999994</v>
      </c>
      <c r="V4646">
        <v>23.099</v>
      </c>
      <c r="W4646">
        <v>0.90100000000000002</v>
      </c>
      <c r="X4646">
        <v>1</v>
      </c>
      <c r="Y4646">
        <v>3</v>
      </c>
      <c r="Z4646">
        <f>IF(AND(MIN(data!D4646:'data'!K4646, data!M4646:'data'!Y4646)&gt;=0, IF(data!L4646&lt;0, FALSE, data!L4646&lt;=95),COUNTA(data!D4646:'data'!Y4646)=22), 1, 0)</f>
        <v>0</v>
      </c>
      <c r="AA4646">
        <f>IF(data!D4646=3, IF(COUNTIFS(data!A:A, data!A4646, data!G:G, "&lt;&gt;2")=0, 1, 0), 0)</f>
        <v>0</v>
      </c>
      <c r="AB4646">
        <f>IF(AND(data!G4646=2, COUNTIFS(data!A:A, data!A4646, data!G:G, 2) = data!D4646), 1, 0)</f>
        <v>0</v>
      </c>
      <c r="AC4646" t="str">
        <f>IF(AB4646=1, data!D4646, "0")</f>
        <v>0</v>
      </c>
    </row>
    <row r="4647" spans="1:29" x14ac:dyDescent="0.25">
      <c r="A4647" s="1">
        <v>465341</v>
      </c>
      <c r="B4647">
        <v>2</v>
      </c>
      <c r="C4647" s="1" t="s">
        <v>4668</v>
      </c>
      <c r="D4647">
        <v>2</v>
      </c>
      <c r="E4647">
        <v>3</v>
      </c>
      <c r="F4647">
        <v>23</v>
      </c>
      <c r="G4647">
        <v>2</v>
      </c>
      <c r="H4647">
        <v>74</v>
      </c>
      <c r="I4647">
        <v>2</v>
      </c>
      <c r="J4647">
        <v>1</v>
      </c>
      <c r="K4647">
        <v>6</v>
      </c>
      <c r="L4647">
        <v>97</v>
      </c>
      <c r="M4647">
        <v>2</v>
      </c>
      <c r="N4647">
        <v>2</v>
      </c>
      <c r="O4647">
        <v>5</v>
      </c>
      <c r="P4647">
        <v>1</v>
      </c>
      <c r="Q4647">
        <v>2.25</v>
      </c>
      <c r="R4647">
        <v>-1</v>
      </c>
      <c r="S4647">
        <v>1</v>
      </c>
      <c r="T4647">
        <v>165.1</v>
      </c>
      <c r="U4647">
        <v>57.2</v>
      </c>
      <c r="V4647">
        <v>20.984999999999999</v>
      </c>
      <c r="W4647">
        <v>0.76400000000000001</v>
      </c>
      <c r="X4647">
        <v>1</v>
      </c>
      <c r="Y4647">
        <v>3</v>
      </c>
      <c r="Z4647">
        <f>IF(AND(MIN(data!D4647:'data'!K4647, data!M4647:'data'!Y4647)&gt;=0, IF(data!L4647&lt;0, FALSE, data!L4647&lt;=95),COUNTA(data!D4647:'data'!Y4647)=22), 1, 0)</f>
        <v>0</v>
      </c>
      <c r="AA4647">
        <f>IF(data!D4647=3, IF(COUNTIFS(data!A:A, data!A4647, data!G:G, "&lt;&gt;2")=0, 1, 0), 0)</f>
        <v>0</v>
      </c>
      <c r="AB4647">
        <f>IF(AND(data!G4647=2, COUNTIFS(data!A:A, data!A4647, data!G:G, 2) = data!D4647), 1, 0)</f>
        <v>0</v>
      </c>
      <c r="AC4647" t="str">
        <f>IF(AB4647=1, data!D4647, "0")</f>
        <v>0</v>
      </c>
    </row>
    <row r="4648" spans="1:29" x14ac:dyDescent="0.25">
      <c r="A4648" s="1">
        <v>465351</v>
      </c>
      <c r="B4648">
        <v>1</v>
      </c>
      <c r="C4648" s="1" t="s">
        <v>4669</v>
      </c>
      <c r="D4648">
        <v>2</v>
      </c>
      <c r="E4648">
        <v>3</v>
      </c>
      <c r="F4648">
        <v>23</v>
      </c>
      <c r="G4648">
        <v>1</v>
      </c>
      <c r="H4648">
        <v>29</v>
      </c>
      <c r="I4648">
        <v>6</v>
      </c>
      <c r="J4648">
        <v>1</v>
      </c>
      <c r="K4648">
        <v>1</v>
      </c>
      <c r="L4648">
        <v>15</v>
      </c>
      <c r="M4648">
        <v>2</v>
      </c>
      <c r="N4648">
        <v>1</v>
      </c>
      <c r="O4648">
        <v>5</v>
      </c>
      <c r="P4648">
        <v>1</v>
      </c>
      <c r="Q4648">
        <v>8.2840000000000007</v>
      </c>
      <c r="R4648">
        <v>-1</v>
      </c>
      <c r="S4648">
        <v>0</v>
      </c>
      <c r="T4648">
        <v>170</v>
      </c>
      <c r="U4648">
        <v>82.5</v>
      </c>
      <c r="V4648">
        <v>28.547000000000001</v>
      </c>
      <c r="W4648">
        <v>0.96799999999999997</v>
      </c>
      <c r="X4648">
        <v>2</v>
      </c>
      <c r="Y4648">
        <v>3</v>
      </c>
      <c r="Z4648">
        <f>IF(AND(MIN(data!D4648:'data'!K4648, data!M4648:'data'!Y4648)&gt;=0, IF(data!L4648&lt;0, FALSE, data!L4648&lt;=95),COUNTA(data!D4648:'data'!Y4648)=22), 1, 0)</f>
        <v>0</v>
      </c>
      <c r="AA4648">
        <f>IF(data!D4648=3, IF(COUNTIFS(data!A:A, data!A4648, data!G:G, "&lt;&gt;2")=0, 1, 0), 0)</f>
        <v>0</v>
      </c>
      <c r="AB4648">
        <f>IF(AND(data!G4648=2, COUNTIFS(data!A:A, data!A4648, data!G:G, 2) = data!D4648), 1, 0)</f>
        <v>0</v>
      </c>
      <c r="AC4648" t="str">
        <f>IF(AB4648=1, data!D4648, "0")</f>
        <v>0</v>
      </c>
    </row>
    <row r="4649" spans="1:29" x14ac:dyDescent="0.25">
      <c r="A4649" s="1">
        <v>465351</v>
      </c>
      <c r="B4649">
        <v>2</v>
      </c>
      <c r="C4649" s="1" t="s">
        <v>4670</v>
      </c>
      <c r="D4649">
        <v>2</v>
      </c>
      <c r="E4649">
        <v>3</v>
      </c>
      <c r="F4649">
        <v>23</v>
      </c>
      <c r="G4649">
        <v>2</v>
      </c>
      <c r="H4649">
        <v>28</v>
      </c>
      <c r="I4649">
        <v>6</v>
      </c>
      <c r="J4649">
        <v>1</v>
      </c>
      <c r="K4649">
        <v>3</v>
      </c>
      <c r="L4649">
        <v>15</v>
      </c>
      <c r="M4649">
        <v>2</v>
      </c>
      <c r="N4649">
        <v>1</v>
      </c>
      <c r="O4649">
        <v>5</v>
      </c>
      <c r="P4649">
        <v>1</v>
      </c>
      <c r="Q4649">
        <v>6.4870000000000001</v>
      </c>
      <c r="R4649">
        <v>-1</v>
      </c>
      <c r="S4649">
        <v>9</v>
      </c>
      <c r="T4649">
        <v>163.69999999999999</v>
      </c>
      <c r="U4649">
        <v>82.8</v>
      </c>
      <c r="V4649">
        <v>30.898</v>
      </c>
      <c r="W4649">
        <v>0.82299999999999995</v>
      </c>
      <c r="X4649">
        <v>2</v>
      </c>
      <c r="Y4649">
        <v>1</v>
      </c>
      <c r="Z4649">
        <f>IF(AND(MIN(data!D4649:'data'!K4649, data!M4649:'data'!Y4649)&gt;=0, IF(data!L4649&lt;0, FALSE, data!L4649&lt;=95),COUNTA(data!D4649:'data'!Y4649)=22), 1, 0)</f>
        <v>0</v>
      </c>
      <c r="AA4649">
        <f>IF(data!D4649=3, IF(COUNTIFS(data!A:A, data!A4649, data!G:G, "&lt;&gt;2")=0, 1, 0), 0)</f>
        <v>0</v>
      </c>
      <c r="AB4649">
        <f>IF(AND(data!G4649=2, COUNTIFS(data!A:A, data!A4649, data!G:G, 2) = data!D4649), 1, 0)</f>
        <v>0</v>
      </c>
      <c r="AC4649" t="str">
        <f>IF(AB4649=1, data!D4649, "0")</f>
        <v>0</v>
      </c>
    </row>
    <row r="4650" spans="1:29" x14ac:dyDescent="0.25">
      <c r="A4650" s="1">
        <v>465371</v>
      </c>
      <c r="B4650">
        <v>1</v>
      </c>
      <c r="C4650" s="1" t="s">
        <v>4671</v>
      </c>
      <c r="D4650">
        <v>1</v>
      </c>
      <c r="E4650">
        <v>3</v>
      </c>
      <c r="F4650">
        <v>23</v>
      </c>
      <c r="G4650">
        <v>1</v>
      </c>
      <c r="H4650">
        <v>81</v>
      </c>
      <c r="I4650">
        <v>5</v>
      </c>
      <c r="J4650">
        <v>1</v>
      </c>
      <c r="K4650">
        <v>2</v>
      </c>
      <c r="L4650">
        <v>6</v>
      </c>
      <c r="M4650">
        <v>2</v>
      </c>
      <c r="N4650">
        <v>4</v>
      </c>
      <c r="O4650">
        <v>1</v>
      </c>
      <c r="P4650">
        <v>1</v>
      </c>
      <c r="Q4650">
        <v>1.875</v>
      </c>
      <c r="R4650">
        <v>-1</v>
      </c>
      <c r="S4650">
        <v>0</v>
      </c>
      <c r="T4650">
        <v>162.9</v>
      </c>
      <c r="U4650">
        <v>57.9</v>
      </c>
      <c r="V4650">
        <v>21.818999999999999</v>
      </c>
      <c r="W4650">
        <v>0.91400000000000003</v>
      </c>
      <c r="X4650">
        <v>3</v>
      </c>
      <c r="Y4650">
        <v>2</v>
      </c>
      <c r="Z4650">
        <f>IF(AND(MIN(data!D4650:'data'!K4650, data!M4650:'data'!Y4650)&gt;=0, IF(data!L4650&lt;0, FALSE, data!L4650&lt;=95),COUNTA(data!D4650:'data'!Y4650)=22), 1, 0)</f>
        <v>0</v>
      </c>
      <c r="AA4650">
        <f>IF(data!D4650=3, IF(COUNTIFS(data!A:A, data!A4650, data!G:G, "&lt;&gt;2")=0, 1, 0), 0)</f>
        <v>0</v>
      </c>
      <c r="AB4650">
        <f>IF(AND(data!G4650=2, COUNTIFS(data!A:A, data!A4650, data!G:G, 2) = data!D4650), 1, 0)</f>
        <v>0</v>
      </c>
      <c r="AC4650" t="str">
        <f>IF(AB4650=1, data!D4650, "0")</f>
        <v>0</v>
      </c>
    </row>
    <row r="4651" spans="1:29" x14ac:dyDescent="0.25">
      <c r="A4651" s="1">
        <v>466051</v>
      </c>
      <c r="B4651">
        <v>1</v>
      </c>
      <c r="C4651" s="1" t="s">
        <v>4672</v>
      </c>
      <c r="D4651">
        <v>4</v>
      </c>
      <c r="E4651">
        <v>9</v>
      </c>
      <c r="F4651">
        <v>22</v>
      </c>
      <c r="G4651">
        <v>1</v>
      </c>
      <c r="H4651">
        <v>34</v>
      </c>
      <c r="I4651">
        <v>2</v>
      </c>
      <c r="J4651">
        <v>1</v>
      </c>
      <c r="K4651">
        <v>1</v>
      </c>
      <c r="L4651">
        <v>13</v>
      </c>
      <c r="M4651">
        <v>1</v>
      </c>
      <c r="N4651">
        <v>1</v>
      </c>
      <c r="O4651">
        <v>5</v>
      </c>
      <c r="P4651">
        <v>1</v>
      </c>
      <c r="Q4651">
        <v>6.899</v>
      </c>
      <c r="R4651">
        <v>-1</v>
      </c>
      <c r="S4651">
        <v>0</v>
      </c>
      <c r="T4651">
        <v>182</v>
      </c>
      <c r="U4651">
        <v>105.5</v>
      </c>
      <c r="V4651">
        <v>31.85</v>
      </c>
      <c r="W4651">
        <v>0.93200000000000005</v>
      </c>
      <c r="X4651">
        <v>2</v>
      </c>
      <c r="Y4651">
        <v>3</v>
      </c>
      <c r="Z4651">
        <f>IF(AND(MIN(data!D4651:'data'!K4651, data!M4651:'data'!Y4651)&gt;=0, IF(data!L4651&lt;0, FALSE, data!L4651&lt;=95),COUNTA(data!D4651:'data'!Y4651)=22), 1, 0)</f>
        <v>0</v>
      </c>
      <c r="AA4651">
        <f>IF(data!D4651=3, IF(COUNTIFS(data!A:A, data!A4651, data!G:G, "&lt;&gt;2")=0, 1, 0), 0)</f>
        <v>0</v>
      </c>
      <c r="AB4651">
        <f>IF(AND(data!G4651=2, COUNTIFS(data!A:A, data!A4651, data!G:G, 2) = data!D4651), 1, 0)</f>
        <v>0</v>
      </c>
      <c r="AC4651" t="str">
        <f>IF(AB4651=1, data!D4651, "0")</f>
        <v>0</v>
      </c>
    </row>
    <row r="4652" spans="1:29" x14ac:dyDescent="0.25">
      <c r="A4652" s="1">
        <v>466051</v>
      </c>
      <c r="B4652">
        <v>2</v>
      </c>
      <c r="C4652" s="1" t="s">
        <v>4673</v>
      </c>
      <c r="D4652">
        <v>4</v>
      </c>
      <c r="E4652">
        <v>9</v>
      </c>
      <c r="F4652">
        <v>22</v>
      </c>
      <c r="G4652">
        <v>2</v>
      </c>
      <c r="H4652">
        <v>34</v>
      </c>
      <c r="I4652">
        <v>2</v>
      </c>
      <c r="J4652">
        <v>1</v>
      </c>
      <c r="K4652">
        <v>4</v>
      </c>
      <c r="L4652">
        <v>13</v>
      </c>
      <c r="M4652">
        <v>1</v>
      </c>
      <c r="N4652">
        <v>3</v>
      </c>
      <c r="O4652">
        <v>5</v>
      </c>
      <c r="P4652">
        <v>1</v>
      </c>
      <c r="Q4652">
        <v>4.5</v>
      </c>
      <c r="R4652">
        <v>-1</v>
      </c>
      <c r="S4652">
        <v>0</v>
      </c>
      <c r="T4652">
        <v>166.5</v>
      </c>
      <c r="U4652">
        <v>69.5</v>
      </c>
      <c r="V4652">
        <v>25.07</v>
      </c>
      <c r="W4652">
        <v>0.78900000000000003</v>
      </c>
      <c r="X4652">
        <v>1</v>
      </c>
      <c r="Y4652">
        <v>3</v>
      </c>
      <c r="Z4652">
        <f>IF(AND(MIN(data!D4652:'data'!K4652, data!M4652:'data'!Y4652)&gt;=0, IF(data!L4652&lt;0, FALSE, data!L4652&lt;=95),COUNTA(data!D4652:'data'!Y4652)=22), 1, 0)</f>
        <v>0</v>
      </c>
      <c r="AA4652">
        <f>IF(data!D4652=3, IF(COUNTIFS(data!A:A, data!A4652, data!G:G, "&lt;&gt;2")=0, 1, 0), 0)</f>
        <v>0</v>
      </c>
      <c r="AB4652">
        <f>IF(AND(data!G4652=2, COUNTIFS(data!A:A, data!A4652, data!G:G, 2) = data!D4652), 1, 0)</f>
        <v>0</v>
      </c>
      <c r="AC4652" t="str">
        <f>IF(AB4652=1, data!D4652, "0")</f>
        <v>0</v>
      </c>
    </row>
    <row r="4653" spans="1:29" x14ac:dyDescent="0.25">
      <c r="A4653" s="1">
        <v>466051</v>
      </c>
      <c r="B4653">
        <v>3</v>
      </c>
      <c r="C4653" s="1" t="s">
        <v>4674</v>
      </c>
      <c r="D4653">
        <v>4</v>
      </c>
      <c r="E4653">
        <v>9</v>
      </c>
      <c r="F4653">
        <v>22</v>
      </c>
      <c r="G4653">
        <v>1</v>
      </c>
      <c r="H4653">
        <v>8</v>
      </c>
      <c r="I4653">
        <v>-1</v>
      </c>
      <c r="J4653">
        <v>1</v>
      </c>
      <c r="K4653">
        <v>-1</v>
      </c>
      <c r="L4653">
        <v>13</v>
      </c>
      <c r="M4653">
        <v>1</v>
      </c>
      <c r="N4653">
        <v>-1</v>
      </c>
      <c r="O4653">
        <v>-1</v>
      </c>
      <c r="P4653">
        <v>-1</v>
      </c>
      <c r="Q4653">
        <v>-1</v>
      </c>
      <c r="R4653">
        <v>-1</v>
      </c>
      <c r="S4653">
        <v>-2</v>
      </c>
      <c r="T4653">
        <v>133.4</v>
      </c>
      <c r="U4653">
        <v>27.5</v>
      </c>
      <c r="V4653">
        <v>15.452999999999999</v>
      </c>
      <c r="W4653">
        <v>-1</v>
      </c>
      <c r="X4653">
        <v>1</v>
      </c>
      <c r="Y4653">
        <v>3</v>
      </c>
      <c r="Z4653">
        <f>IF(AND(MIN(data!D4653:'data'!K4653, data!M4653:'data'!Y4653)&gt;=0, IF(data!L4653&lt;0, FALSE, data!L4653&lt;=95),COUNTA(data!D4653:'data'!Y4653)=22), 1, 0)</f>
        <v>0</v>
      </c>
      <c r="AA4653">
        <f>IF(data!D4653=3, IF(COUNTIFS(data!A:A, data!A4653, data!G:G, "&lt;&gt;2")=0, 1, 0), 0)</f>
        <v>0</v>
      </c>
      <c r="AB4653">
        <f>IF(AND(data!G4653=2, COUNTIFS(data!A:A, data!A4653, data!G:G, 2) = data!D4653), 1, 0)</f>
        <v>0</v>
      </c>
      <c r="AC4653" t="str">
        <f>IF(AB4653=1, data!D4653, "0")</f>
        <v>0</v>
      </c>
    </row>
    <row r="4654" spans="1:29" x14ac:dyDescent="0.25">
      <c r="A4654" s="1">
        <v>466051</v>
      </c>
      <c r="B4654">
        <v>4</v>
      </c>
      <c r="C4654" s="1" t="s">
        <v>4675</v>
      </c>
      <c r="D4654">
        <v>4</v>
      </c>
      <c r="E4654">
        <v>9</v>
      </c>
      <c r="F4654">
        <v>22</v>
      </c>
      <c r="G4654">
        <v>1</v>
      </c>
      <c r="H4654">
        <v>6</v>
      </c>
      <c r="I4654">
        <v>-1</v>
      </c>
      <c r="J4654">
        <v>1</v>
      </c>
      <c r="K4654">
        <v>-1</v>
      </c>
      <c r="L4654">
        <v>13</v>
      </c>
      <c r="M4654">
        <v>1</v>
      </c>
      <c r="N4654">
        <v>-1</v>
      </c>
      <c r="O4654">
        <v>-1</v>
      </c>
      <c r="P4654">
        <v>-1</v>
      </c>
      <c r="Q4654">
        <v>-1</v>
      </c>
      <c r="R4654">
        <v>-1</v>
      </c>
      <c r="S4654">
        <v>-2</v>
      </c>
      <c r="T4654">
        <v>118.8</v>
      </c>
      <c r="U4654">
        <v>22.8</v>
      </c>
      <c r="V4654">
        <v>16.155000000000001</v>
      </c>
      <c r="W4654">
        <v>-1</v>
      </c>
      <c r="X4654">
        <v>-2</v>
      </c>
      <c r="Y4654">
        <v>-2</v>
      </c>
      <c r="Z4654">
        <f>IF(AND(MIN(data!D4654:'data'!K4654, data!M4654:'data'!Y4654)&gt;=0, IF(data!L4654&lt;0, FALSE, data!L4654&lt;=95),COUNTA(data!D4654:'data'!Y4654)=22), 1, 0)</f>
        <v>0</v>
      </c>
      <c r="AA4654">
        <f>IF(data!D4654=3, IF(COUNTIFS(data!A:A, data!A4654, data!G:G, "&lt;&gt;2")=0, 1, 0), 0)</f>
        <v>0</v>
      </c>
      <c r="AB4654">
        <f>IF(AND(data!G4654=2, COUNTIFS(data!A:A, data!A4654, data!G:G, 2) = data!D4654), 1, 0)</f>
        <v>0</v>
      </c>
      <c r="AC4654" t="str">
        <f>IF(AB4654=1, data!D4654, "0")</f>
        <v>0</v>
      </c>
    </row>
    <row r="4655" spans="1:29" x14ac:dyDescent="0.25">
      <c r="A4655" s="1">
        <v>466201</v>
      </c>
      <c r="B4655">
        <v>1</v>
      </c>
      <c r="C4655" s="1" t="s">
        <v>4676</v>
      </c>
      <c r="D4655">
        <v>3</v>
      </c>
      <c r="E4655">
        <v>9</v>
      </c>
      <c r="F4655">
        <v>22</v>
      </c>
      <c r="G4655">
        <v>1</v>
      </c>
      <c r="H4655">
        <v>52</v>
      </c>
      <c r="I4655">
        <v>2</v>
      </c>
      <c r="J4655">
        <v>1</v>
      </c>
      <c r="K4655">
        <v>3</v>
      </c>
      <c r="L4655">
        <v>20</v>
      </c>
      <c r="M4655">
        <v>1</v>
      </c>
      <c r="N4655">
        <v>2</v>
      </c>
      <c r="O4655">
        <v>5</v>
      </c>
      <c r="P4655">
        <v>1</v>
      </c>
      <c r="Q4655">
        <v>32.587000000000003</v>
      </c>
      <c r="R4655">
        <v>-1</v>
      </c>
      <c r="S4655">
        <v>1</v>
      </c>
      <c r="T4655">
        <v>169.3</v>
      </c>
      <c r="U4655">
        <v>86.4</v>
      </c>
      <c r="V4655">
        <v>30.143999999999998</v>
      </c>
      <c r="W4655">
        <v>0.91</v>
      </c>
      <c r="X4655">
        <v>2</v>
      </c>
      <c r="Y4655">
        <v>3</v>
      </c>
      <c r="Z4655">
        <f>IF(AND(MIN(data!D4655:'data'!K4655, data!M4655:'data'!Y4655)&gt;=0, IF(data!L4655&lt;0, FALSE, data!L4655&lt;=95),COUNTA(data!D4655:'data'!Y4655)=22), 1, 0)</f>
        <v>0</v>
      </c>
      <c r="AA4655">
        <f>IF(data!D4655=3, IF(COUNTIFS(data!A:A, data!A4655, data!G:G, "&lt;&gt;2")=0, 1, 0), 0)</f>
        <v>0</v>
      </c>
      <c r="AB4655">
        <f>IF(AND(data!G4655=2, COUNTIFS(data!A:A, data!A4655, data!G:G, 2) = data!D4655), 1, 0)</f>
        <v>0</v>
      </c>
      <c r="AC4655" t="str">
        <f>IF(AB4655=1, data!D4655, "0")</f>
        <v>0</v>
      </c>
    </row>
    <row r="4656" spans="1:29" x14ac:dyDescent="0.25">
      <c r="A4656" s="1">
        <v>466201</v>
      </c>
      <c r="B4656">
        <v>2</v>
      </c>
      <c r="C4656" s="1" t="s">
        <v>4677</v>
      </c>
      <c r="D4656">
        <v>3</v>
      </c>
      <c r="E4656">
        <v>9</v>
      </c>
      <c r="F4656">
        <v>22</v>
      </c>
      <c r="G4656">
        <v>2</v>
      </c>
      <c r="H4656">
        <v>51</v>
      </c>
      <c r="I4656">
        <v>2</v>
      </c>
      <c r="J4656">
        <v>1</v>
      </c>
      <c r="K4656">
        <v>4</v>
      </c>
      <c r="L4656">
        <v>20</v>
      </c>
      <c r="M4656">
        <v>3</v>
      </c>
      <c r="N4656">
        <v>3</v>
      </c>
      <c r="O4656">
        <v>5</v>
      </c>
      <c r="P4656">
        <v>1</v>
      </c>
      <c r="Q4656">
        <v>12.029</v>
      </c>
      <c r="R4656">
        <v>-1</v>
      </c>
      <c r="S4656">
        <v>6</v>
      </c>
      <c r="T4656">
        <v>173</v>
      </c>
      <c r="U4656">
        <v>-1</v>
      </c>
      <c r="V4656">
        <v>-1</v>
      </c>
      <c r="W4656">
        <v>0.89800000000000002</v>
      </c>
      <c r="X4656">
        <v>2</v>
      </c>
      <c r="Y4656">
        <v>1</v>
      </c>
      <c r="Z4656">
        <f>IF(AND(MIN(data!D4656:'data'!K4656, data!M4656:'data'!Y4656)&gt;=0, IF(data!L4656&lt;0, FALSE, data!L4656&lt;=95),COUNTA(data!D4656:'data'!Y4656)=22), 1, 0)</f>
        <v>0</v>
      </c>
      <c r="AA4656">
        <f>IF(data!D4656=3, IF(COUNTIFS(data!A:A, data!A4656, data!G:G, "&lt;&gt;2")=0, 1, 0), 0)</f>
        <v>0</v>
      </c>
      <c r="AB4656">
        <f>IF(AND(data!G4656=2, COUNTIFS(data!A:A, data!A4656, data!G:G, 2) = data!D4656), 1, 0)</f>
        <v>0</v>
      </c>
      <c r="AC4656" t="str">
        <f>IF(AB4656=1, data!D4656, "0")</f>
        <v>0</v>
      </c>
    </row>
    <row r="4657" spans="1:29" x14ac:dyDescent="0.25">
      <c r="A4657" s="1">
        <v>466201</v>
      </c>
      <c r="B4657">
        <v>3</v>
      </c>
      <c r="C4657" s="1" t="s">
        <v>4678</v>
      </c>
      <c r="D4657">
        <v>3</v>
      </c>
      <c r="E4657">
        <v>9</v>
      </c>
      <c r="F4657">
        <v>22</v>
      </c>
      <c r="G4657">
        <v>1</v>
      </c>
      <c r="H4657">
        <v>22</v>
      </c>
      <c r="I4657">
        <v>1</v>
      </c>
      <c r="J4657">
        <v>1</v>
      </c>
      <c r="K4657">
        <v>4</v>
      </c>
      <c r="L4657">
        <v>20</v>
      </c>
      <c r="M4657">
        <v>1</v>
      </c>
      <c r="N4657">
        <v>4</v>
      </c>
      <c r="O4657">
        <v>1</v>
      </c>
      <c r="P4657">
        <v>1</v>
      </c>
      <c r="Q4657">
        <v>11.654</v>
      </c>
      <c r="R4657">
        <v>1</v>
      </c>
      <c r="S4657">
        <v>0</v>
      </c>
      <c r="T4657">
        <v>177</v>
      </c>
      <c r="U4657">
        <v>78.400000000000006</v>
      </c>
      <c r="V4657">
        <v>25.024999999999999</v>
      </c>
      <c r="W4657">
        <v>0.85899999999999999</v>
      </c>
      <c r="X4657">
        <v>1</v>
      </c>
      <c r="Y4657">
        <v>1</v>
      </c>
      <c r="Z4657">
        <f>IF(AND(MIN(data!D4657:'data'!K4657, data!M4657:'data'!Y4657)&gt;=0, IF(data!L4657&lt;0, FALSE, data!L4657&lt;=95),COUNTA(data!D4657:'data'!Y4657)=22), 1, 0)</f>
        <v>1</v>
      </c>
      <c r="AA4657">
        <f>IF(data!D4657=3, IF(COUNTIFS(data!A:A, data!A4657, data!G:G, "&lt;&gt;2")=0, 1, 0), 0)</f>
        <v>0</v>
      </c>
      <c r="AB4657">
        <f>IF(AND(data!G4657=2, COUNTIFS(data!A:A, data!A4657, data!G:G, 2) = data!D4657), 1, 0)</f>
        <v>0</v>
      </c>
      <c r="AC4657" t="str">
        <f>IF(AB4657=1, data!D4657, "0")</f>
        <v>0</v>
      </c>
    </row>
    <row r="4658" spans="1:29" x14ac:dyDescent="0.25">
      <c r="A4658" s="1">
        <v>466251</v>
      </c>
      <c r="B4658">
        <v>1</v>
      </c>
      <c r="C4658" s="1" t="s">
        <v>4679</v>
      </c>
      <c r="D4658">
        <v>2</v>
      </c>
      <c r="E4658">
        <v>9</v>
      </c>
      <c r="F4658">
        <v>22</v>
      </c>
      <c r="G4658">
        <v>1</v>
      </c>
      <c r="H4658">
        <v>43</v>
      </c>
      <c r="I4658">
        <v>6</v>
      </c>
      <c r="J4658">
        <v>1</v>
      </c>
      <c r="K4658">
        <v>3</v>
      </c>
      <c r="L4658">
        <v>17</v>
      </c>
      <c r="M4658">
        <v>2</v>
      </c>
      <c r="N4658">
        <v>1</v>
      </c>
      <c r="O4658">
        <v>5</v>
      </c>
      <c r="P4658">
        <v>1</v>
      </c>
      <c r="Q4658">
        <v>3.2589999999999999</v>
      </c>
      <c r="R4658">
        <v>-1</v>
      </c>
      <c r="S4658">
        <v>2</v>
      </c>
      <c r="T4658">
        <v>185</v>
      </c>
      <c r="U4658">
        <v>116.2</v>
      </c>
      <c r="V4658">
        <v>33.951999999999998</v>
      </c>
      <c r="W4658">
        <v>0.96199999999999997</v>
      </c>
      <c r="X4658">
        <v>2</v>
      </c>
      <c r="Y4658">
        <v>3</v>
      </c>
      <c r="Z4658">
        <f>IF(AND(MIN(data!D4658:'data'!K4658, data!M4658:'data'!Y4658)&gt;=0, IF(data!L4658&lt;0, FALSE, data!L4658&lt;=95),COUNTA(data!D4658:'data'!Y4658)=22), 1, 0)</f>
        <v>0</v>
      </c>
      <c r="AA4658">
        <f>IF(data!D4658=3, IF(COUNTIFS(data!A:A, data!A4658, data!G:G, "&lt;&gt;2")=0, 1, 0), 0)</f>
        <v>0</v>
      </c>
      <c r="AB4658">
        <f>IF(AND(data!G4658=2, COUNTIFS(data!A:A, data!A4658, data!G:G, 2) = data!D4658), 1, 0)</f>
        <v>0</v>
      </c>
      <c r="AC4658" t="str">
        <f>IF(AB4658=1, data!D4658, "0")</f>
        <v>0</v>
      </c>
    </row>
    <row r="4659" spans="1:29" x14ac:dyDescent="0.25">
      <c r="A4659" s="1">
        <v>466251</v>
      </c>
      <c r="B4659">
        <v>2</v>
      </c>
      <c r="C4659" s="1" t="s">
        <v>4680</v>
      </c>
      <c r="D4659">
        <v>2</v>
      </c>
      <c r="E4659">
        <v>9</v>
      </c>
      <c r="F4659">
        <v>22</v>
      </c>
      <c r="G4659">
        <v>2</v>
      </c>
      <c r="H4659">
        <v>47</v>
      </c>
      <c r="I4659">
        <v>6</v>
      </c>
      <c r="J4659">
        <v>1</v>
      </c>
      <c r="K4659">
        <v>4</v>
      </c>
      <c r="L4659">
        <v>17</v>
      </c>
      <c r="M4659">
        <v>2</v>
      </c>
      <c r="N4659">
        <v>4</v>
      </c>
      <c r="O4659">
        <v>1</v>
      </c>
      <c r="P4659">
        <v>1</v>
      </c>
      <c r="Q4659">
        <v>3.2589999999999999</v>
      </c>
      <c r="R4659">
        <v>-1</v>
      </c>
      <c r="S4659">
        <v>0</v>
      </c>
      <c r="T4659">
        <v>161.1</v>
      </c>
      <c r="U4659">
        <v>89.5</v>
      </c>
      <c r="V4659">
        <v>34.484999999999999</v>
      </c>
      <c r="W4659">
        <v>0.81699999999999995</v>
      </c>
      <c r="X4659">
        <v>2</v>
      </c>
      <c r="Y4659">
        <v>1</v>
      </c>
      <c r="Z4659">
        <f>IF(AND(MIN(data!D4659:'data'!K4659, data!M4659:'data'!Y4659)&gt;=0, IF(data!L4659&lt;0, FALSE, data!L4659&lt;=95),COUNTA(data!D4659:'data'!Y4659)=22), 1, 0)</f>
        <v>0</v>
      </c>
      <c r="AA4659">
        <f>IF(data!D4659=3, IF(COUNTIFS(data!A:A, data!A4659, data!G:G, "&lt;&gt;2")=0, 1, 0), 0)</f>
        <v>0</v>
      </c>
      <c r="AB4659">
        <f>IF(AND(data!G4659=2, COUNTIFS(data!A:A, data!A4659, data!G:G, 2) = data!D4659), 1, 0)</f>
        <v>0</v>
      </c>
      <c r="AC4659" t="str">
        <f>IF(AB4659=1, data!D4659, "0")</f>
        <v>0</v>
      </c>
    </row>
    <row r="4660" spans="1:29" x14ac:dyDescent="0.25">
      <c r="A4660" s="1">
        <v>466271</v>
      </c>
      <c r="B4660">
        <v>1</v>
      </c>
      <c r="C4660" s="1" t="s">
        <v>4681</v>
      </c>
      <c r="D4660">
        <v>2</v>
      </c>
      <c r="E4660">
        <v>9</v>
      </c>
      <c r="F4660">
        <v>22</v>
      </c>
      <c r="G4660">
        <v>1</v>
      </c>
      <c r="H4660">
        <v>56</v>
      </c>
      <c r="I4660">
        <v>2</v>
      </c>
      <c r="J4660">
        <v>1</v>
      </c>
      <c r="K4660">
        <v>2</v>
      </c>
      <c r="L4660">
        <v>12</v>
      </c>
      <c r="M4660">
        <v>2</v>
      </c>
      <c r="N4660">
        <v>3</v>
      </c>
      <c r="O4660">
        <v>5</v>
      </c>
      <c r="P4660">
        <v>1</v>
      </c>
      <c r="Q4660">
        <v>16.114999999999998</v>
      </c>
      <c r="R4660">
        <v>-1</v>
      </c>
      <c r="S4660">
        <v>5</v>
      </c>
      <c r="T4660">
        <v>180.9</v>
      </c>
      <c r="U4660">
        <v>94</v>
      </c>
      <c r="V4660">
        <v>28.724</v>
      </c>
      <c r="W4660">
        <v>0.98699999999999999</v>
      </c>
      <c r="X4660">
        <v>2</v>
      </c>
      <c r="Y4660">
        <v>1</v>
      </c>
      <c r="Z4660">
        <f>IF(AND(MIN(data!D4660:'data'!K4660, data!M4660:'data'!Y4660)&gt;=0, IF(data!L4660&lt;0, FALSE, data!L4660&lt;=95),COUNTA(data!D4660:'data'!Y4660)=22), 1, 0)</f>
        <v>0</v>
      </c>
      <c r="AA4660">
        <f>IF(data!D4660=3, IF(COUNTIFS(data!A:A, data!A4660, data!G:G, "&lt;&gt;2")=0, 1, 0), 0)</f>
        <v>0</v>
      </c>
      <c r="AB4660">
        <f>IF(AND(data!G4660=2, COUNTIFS(data!A:A, data!A4660, data!G:G, 2) = data!D4660), 1, 0)</f>
        <v>0</v>
      </c>
      <c r="AC4660" t="str">
        <f>IF(AB4660=1, data!D4660, "0")</f>
        <v>0</v>
      </c>
    </row>
    <row r="4661" spans="1:29" x14ac:dyDescent="0.25">
      <c r="A4661" s="1">
        <v>466271</v>
      </c>
      <c r="B4661">
        <v>2</v>
      </c>
      <c r="C4661" s="1" t="s">
        <v>4682</v>
      </c>
      <c r="D4661">
        <v>2</v>
      </c>
      <c r="E4661">
        <v>9</v>
      </c>
      <c r="F4661">
        <v>22</v>
      </c>
      <c r="G4661">
        <v>2</v>
      </c>
      <c r="H4661">
        <v>51</v>
      </c>
      <c r="I4661">
        <v>2</v>
      </c>
      <c r="J4661">
        <v>1</v>
      </c>
      <c r="K4661">
        <v>5</v>
      </c>
      <c r="L4661">
        <v>12</v>
      </c>
      <c r="M4661">
        <v>2</v>
      </c>
      <c r="N4661">
        <v>1</v>
      </c>
      <c r="O4661">
        <v>5</v>
      </c>
      <c r="P4661">
        <v>1</v>
      </c>
      <c r="Q4661">
        <v>13.029</v>
      </c>
      <c r="R4661">
        <v>-1</v>
      </c>
      <c r="S4661">
        <v>2</v>
      </c>
      <c r="T4661">
        <v>159.9</v>
      </c>
      <c r="U4661">
        <v>81.5</v>
      </c>
      <c r="V4661">
        <v>31.876000000000001</v>
      </c>
      <c r="W4661">
        <v>0.85899999999999999</v>
      </c>
      <c r="X4661">
        <v>2</v>
      </c>
      <c r="Y4661">
        <v>1</v>
      </c>
      <c r="Z4661">
        <f>IF(AND(MIN(data!D4661:'data'!K4661, data!M4661:'data'!Y4661)&gt;=0, IF(data!L4661&lt;0, FALSE, data!L4661&lt;=95),COUNTA(data!D4661:'data'!Y4661)=22), 1, 0)</f>
        <v>0</v>
      </c>
      <c r="AA4661">
        <f>IF(data!D4661=3, IF(COUNTIFS(data!A:A, data!A4661, data!G:G, "&lt;&gt;2")=0, 1, 0), 0)</f>
        <v>0</v>
      </c>
      <c r="AB4661">
        <f>IF(AND(data!G4661=2, COUNTIFS(data!A:A, data!A4661, data!G:G, 2) = data!D4661), 1, 0)</f>
        <v>0</v>
      </c>
      <c r="AC4661" t="str">
        <f>IF(AB4661=1, data!D4661, "0")</f>
        <v>0</v>
      </c>
    </row>
    <row r="4662" spans="1:29" x14ac:dyDescent="0.25">
      <c r="A4662" s="1">
        <v>466341</v>
      </c>
      <c r="B4662">
        <v>1</v>
      </c>
      <c r="C4662" s="1" t="s">
        <v>4683</v>
      </c>
      <c r="D4662">
        <v>4</v>
      </c>
      <c r="E4662">
        <v>9</v>
      </c>
      <c r="F4662">
        <v>22</v>
      </c>
      <c r="G4662">
        <v>1</v>
      </c>
      <c r="H4662">
        <v>47</v>
      </c>
      <c r="I4662">
        <v>2</v>
      </c>
      <c r="J4662">
        <v>1</v>
      </c>
      <c r="K4662">
        <v>4</v>
      </c>
      <c r="L4662">
        <v>10</v>
      </c>
      <c r="M4662">
        <v>2</v>
      </c>
      <c r="N4662">
        <v>3</v>
      </c>
      <c r="O4662">
        <v>5</v>
      </c>
      <c r="P4662">
        <v>1</v>
      </c>
      <c r="Q4662">
        <v>8.6999999999999994E-2</v>
      </c>
      <c r="R4662">
        <v>-1</v>
      </c>
      <c r="S4662">
        <v>0</v>
      </c>
      <c r="T4662">
        <v>182.8</v>
      </c>
      <c r="U4662">
        <v>65.5</v>
      </c>
      <c r="V4662">
        <v>19.600999999999999</v>
      </c>
      <c r="W4662">
        <v>0.77200000000000002</v>
      </c>
      <c r="X4662">
        <v>1</v>
      </c>
      <c r="Y4662">
        <v>3</v>
      </c>
      <c r="Z4662">
        <f>IF(AND(MIN(data!D4662:'data'!K4662, data!M4662:'data'!Y4662)&gt;=0, IF(data!L4662&lt;0, FALSE, data!L4662&lt;=95),COUNTA(data!D4662:'data'!Y4662)=22), 1, 0)</f>
        <v>0</v>
      </c>
      <c r="AA4662">
        <f>IF(data!D4662=3, IF(COUNTIFS(data!A:A, data!A4662, data!G:G, "&lt;&gt;2")=0, 1, 0), 0)</f>
        <v>0</v>
      </c>
      <c r="AB4662">
        <f>IF(AND(data!G4662=2, COUNTIFS(data!A:A, data!A4662, data!G:G, 2) = data!D4662), 1, 0)</f>
        <v>0</v>
      </c>
      <c r="AC4662" t="str">
        <f>IF(AB4662=1, data!D4662, "0")</f>
        <v>0</v>
      </c>
    </row>
    <row r="4663" spans="1:29" x14ac:dyDescent="0.25">
      <c r="A4663" s="1">
        <v>466341</v>
      </c>
      <c r="B4663">
        <v>2</v>
      </c>
      <c r="C4663" s="1" t="s">
        <v>4684</v>
      </c>
      <c r="D4663">
        <v>4</v>
      </c>
      <c r="E4663">
        <v>9</v>
      </c>
      <c r="F4663">
        <v>22</v>
      </c>
      <c r="G4663">
        <v>2</v>
      </c>
      <c r="H4663">
        <v>41</v>
      </c>
      <c r="I4663">
        <v>2</v>
      </c>
      <c r="J4663">
        <v>1</v>
      </c>
      <c r="K4663">
        <v>4</v>
      </c>
      <c r="L4663">
        <v>10</v>
      </c>
      <c r="M4663">
        <v>2</v>
      </c>
      <c r="N4663">
        <v>2</v>
      </c>
      <c r="O4663">
        <v>5</v>
      </c>
      <c r="P4663">
        <v>2</v>
      </c>
      <c r="Q4663">
        <v>5.8000000000000003E-2</v>
      </c>
      <c r="R4663">
        <v>-1</v>
      </c>
      <c r="S4663">
        <v>7</v>
      </c>
      <c r="T4663">
        <v>161.6</v>
      </c>
      <c r="U4663">
        <v>57</v>
      </c>
      <c r="V4663">
        <v>21.827000000000002</v>
      </c>
      <c r="W4663">
        <v>0.77900000000000003</v>
      </c>
      <c r="X4663">
        <v>1</v>
      </c>
      <c r="Y4663">
        <v>1</v>
      </c>
      <c r="Z4663">
        <f>IF(AND(MIN(data!D4663:'data'!K4663, data!M4663:'data'!Y4663)&gt;=0, IF(data!L4663&lt;0, FALSE, data!L4663&lt;=95),COUNTA(data!D4663:'data'!Y4663)=22), 1, 0)</f>
        <v>0</v>
      </c>
      <c r="AA4663">
        <f>IF(data!D4663=3, IF(COUNTIFS(data!A:A, data!A4663, data!G:G, "&lt;&gt;2")=0, 1, 0), 0)</f>
        <v>0</v>
      </c>
      <c r="AB4663">
        <f>IF(AND(data!G4663=2, COUNTIFS(data!A:A, data!A4663, data!G:G, 2) = data!D4663), 1, 0)</f>
        <v>0</v>
      </c>
      <c r="AC4663" t="str">
        <f>IF(AB4663=1, data!D4663, "0")</f>
        <v>0</v>
      </c>
    </row>
    <row r="4664" spans="1:29" x14ac:dyDescent="0.25">
      <c r="A4664" s="1">
        <v>466341</v>
      </c>
      <c r="B4664">
        <v>3</v>
      </c>
      <c r="C4664" s="1" t="s">
        <v>4685</v>
      </c>
      <c r="D4664">
        <v>4</v>
      </c>
      <c r="E4664">
        <v>9</v>
      </c>
      <c r="F4664">
        <v>22</v>
      </c>
      <c r="G4664">
        <v>1</v>
      </c>
      <c r="H4664">
        <v>13</v>
      </c>
      <c r="I4664">
        <v>-1</v>
      </c>
      <c r="J4664">
        <v>1</v>
      </c>
      <c r="K4664">
        <v>-1</v>
      </c>
      <c r="L4664">
        <v>10</v>
      </c>
      <c r="M4664">
        <v>2</v>
      </c>
      <c r="N4664">
        <v>-1</v>
      </c>
      <c r="O4664">
        <v>-1</v>
      </c>
      <c r="P4664">
        <v>-1</v>
      </c>
      <c r="Q4664">
        <v>-1</v>
      </c>
      <c r="R4664">
        <v>-1</v>
      </c>
      <c r="S4664">
        <v>5</v>
      </c>
      <c r="T4664">
        <v>153</v>
      </c>
      <c r="U4664">
        <v>34.299999999999997</v>
      </c>
      <c r="V4664">
        <v>14.651999999999999</v>
      </c>
      <c r="W4664">
        <v>-1</v>
      </c>
      <c r="X4664">
        <v>-8</v>
      </c>
      <c r="Y4664">
        <v>2</v>
      </c>
      <c r="Z4664">
        <f>IF(AND(MIN(data!D4664:'data'!K4664, data!M4664:'data'!Y4664)&gt;=0, IF(data!L4664&lt;0, FALSE, data!L4664&lt;=95),COUNTA(data!D4664:'data'!Y4664)=22), 1, 0)</f>
        <v>0</v>
      </c>
      <c r="AA4664">
        <f>IF(data!D4664=3, IF(COUNTIFS(data!A:A, data!A4664, data!G:G, "&lt;&gt;2")=0, 1, 0), 0)</f>
        <v>0</v>
      </c>
      <c r="AB4664">
        <f>IF(AND(data!G4664=2, COUNTIFS(data!A:A, data!A4664, data!G:G, 2) = data!D4664), 1, 0)</f>
        <v>0</v>
      </c>
      <c r="AC4664" t="str">
        <f>IF(AB4664=1, data!D4664, "0")</f>
        <v>0</v>
      </c>
    </row>
    <row r="4665" spans="1:29" x14ac:dyDescent="0.25">
      <c r="A4665" s="1">
        <v>466341</v>
      </c>
      <c r="B4665">
        <v>4</v>
      </c>
      <c r="C4665" s="1" t="s">
        <v>4686</v>
      </c>
      <c r="D4665">
        <v>4</v>
      </c>
      <c r="E4665">
        <v>9</v>
      </c>
      <c r="F4665">
        <v>22</v>
      </c>
      <c r="G4665">
        <v>2</v>
      </c>
      <c r="H4665">
        <v>10</v>
      </c>
      <c r="I4665">
        <v>-1</v>
      </c>
      <c r="J4665">
        <v>1</v>
      </c>
      <c r="K4665">
        <v>-1</v>
      </c>
      <c r="L4665">
        <v>10</v>
      </c>
      <c r="M4665">
        <v>1</v>
      </c>
      <c r="N4665">
        <v>-1</v>
      </c>
      <c r="O4665">
        <v>-1</v>
      </c>
      <c r="P4665">
        <v>-1</v>
      </c>
      <c r="Q4665">
        <v>-1</v>
      </c>
      <c r="R4665">
        <v>-1</v>
      </c>
      <c r="S4665">
        <v>-2</v>
      </c>
      <c r="T4665">
        <v>136.30000000000001</v>
      </c>
      <c r="U4665">
        <v>26.1</v>
      </c>
      <c r="V4665">
        <v>14.048999999999999</v>
      </c>
      <c r="W4665">
        <v>-1</v>
      </c>
      <c r="X4665">
        <v>1</v>
      </c>
      <c r="Y4665">
        <v>3</v>
      </c>
      <c r="Z4665">
        <f>IF(AND(MIN(data!D4665:'data'!K4665, data!M4665:'data'!Y4665)&gt;=0, IF(data!L4665&lt;0, FALSE, data!L4665&lt;=95),COUNTA(data!D4665:'data'!Y4665)=22), 1, 0)</f>
        <v>0</v>
      </c>
      <c r="AA4665">
        <f>IF(data!D4665=3, IF(COUNTIFS(data!A:A, data!A4665, data!G:G, "&lt;&gt;2")=0, 1, 0), 0)</f>
        <v>0</v>
      </c>
      <c r="AB4665">
        <f>IF(AND(data!G4665=2, COUNTIFS(data!A:A, data!A4665, data!G:G, 2) = data!D4665), 1, 0)</f>
        <v>0</v>
      </c>
      <c r="AC4665" t="str">
        <f>IF(AB4665=1, data!D4665, "0")</f>
        <v>0</v>
      </c>
    </row>
    <row r="4666" spans="1:29" x14ac:dyDescent="0.25">
      <c r="A4666" s="1">
        <v>466351</v>
      </c>
      <c r="B4666">
        <v>1</v>
      </c>
      <c r="C4666" s="1" t="s">
        <v>4687</v>
      </c>
      <c r="D4666">
        <v>3</v>
      </c>
      <c r="E4666">
        <v>9</v>
      </c>
      <c r="F4666">
        <v>22</v>
      </c>
      <c r="G4666">
        <v>1</v>
      </c>
      <c r="H4666">
        <v>27</v>
      </c>
      <c r="I4666">
        <v>6</v>
      </c>
      <c r="J4666">
        <v>1</v>
      </c>
      <c r="K4666">
        <v>2</v>
      </c>
      <c r="L4666">
        <v>12</v>
      </c>
      <c r="M4666">
        <v>2</v>
      </c>
      <c r="N4666">
        <v>3</v>
      </c>
      <c r="O4666">
        <v>5</v>
      </c>
      <c r="P4666">
        <v>1</v>
      </c>
      <c r="Q4666">
        <v>16.933</v>
      </c>
      <c r="R4666">
        <v>-1</v>
      </c>
      <c r="S4666">
        <v>0</v>
      </c>
      <c r="T4666">
        <v>182.6</v>
      </c>
      <c r="U4666">
        <v>92.6</v>
      </c>
      <c r="V4666">
        <v>27.771999999999998</v>
      </c>
      <c r="W4666">
        <v>0.92</v>
      </c>
      <c r="X4666">
        <v>2</v>
      </c>
      <c r="Y4666">
        <v>3</v>
      </c>
      <c r="Z4666">
        <f>IF(AND(MIN(data!D4666:'data'!K4666, data!M4666:'data'!Y4666)&gt;=0, IF(data!L4666&lt;0, FALSE, data!L4666&lt;=95),COUNTA(data!D4666:'data'!Y4666)=22), 1, 0)</f>
        <v>0</v>
      </c>
      <c r="AA4666">
        <f>IF(data!D4666=3, IF(COUNTIFS(data!A:A, data!A4666, data!G:G, "&lt;&gt;2")=0, 1, 0), 0)</f>
        <v>0</v>
      </c>
      <c r="AB4666">
        <f>IF(AND(data!G4666=2, COUNTIFS(data!A:A, data!A4666, data!G:G, 2) = data!D4666), 1, 0)</f>
        <v>0</v>
      </c>
      <c r="AC4666" t="str">
        <f>IF(AB4666=1, data!D4666, "0")</f>
        <v>0</v>
      </c>
    </row>
    <row r="4667" spans="1:29" x14ac:dyDescent="0.25">
      <c r="A4667" s="1">
        <v>466351</v>
      </c>
      <c r="B4667">
        <v>2</v>
      </c>
      <c r="C4667" s="1" t="s">
        <v>4688</v>
      </c>
      <c r="D4667">
        <v>3</v>
      </c>
      <c r="E4667">
        <v>9</v>
      </c>
      <c r="F4667">
        <v>22</v>
      </c>
      <c r="G4667">
        <v>2</v>
      </c>
      <c r="H4667">
        <v>27</v>
      </c>
      <c r="I4667">
        <v>6</v>
      </c>
      <c r="J4667">
        <v>1</v>
      </c>
      <c r="K4667">
        <v>3</v>
      </c>
      <c r="L4667">
        <v>12</v>
      </c>
      <c r="M4667">
        <v>2</v>
      </c>
      <c r="N4667">
        <v>1</v>
      </c>
      <c r="O4667">
        <v>5</v>
      </c>
      <c r="P4667">
        <v>1</v>
      </c>
      <c r="Q4667">
        <v>0.54700000000000004</v>
      </c>
      <c r="R4667">
        <v>-1</v>
      </c>
      <c r="S4667">
        <v>1</v>
      </c>
      <c r="T4667">
        <v>170</v>
      </c>
      <c r="U4667">
        <v>-1</v>
      </c>
      <c r="V4667">
        <v>-1</v>
      </c>
      <c r="W4667">
        <v>-1</v>
      </c>
      <c r="X4667">
        <v>1</v>
      </c>
      <c r="Y4667">
        <v>3</v>
      </c>
      <c r="Z4667">
        <f>IF(AND(MIN(data!D4667:'data'!K4667, data!M4667:'data'!Y4667)&gt;=0, IF(data!L4667&lt;0, FALSE, data!L4667&lt;=95),COUNTA(data!D4667:'data'!Y4667)=22), 1, 0)</f>
        <v>0</v>
      </c>
      <c r="AA4667">
        <f>IF(data!D4667=3, IF(COUNTIFS(data!A:A, data!A4667, data!G:G, "&lt;&gt;2")=0, 1, 0), 0)</f>
        <v>0</v>
      </c>
      <c r="AB4667">
        <f>IF(AND(data!G4667=2, COUNTIFS(data!A:A, data!A4667, data!G:G, 2) = data!D4667), 1, 0)</f>
        <v>0</v>
      </c>
      <c r="AC4667" t="str">
        <f>IF(AB4667=1, data!D4667, "0")</f>
        <v>0</v>
      </c>
    </row>
    <row r="4668" spans="1:29" x14ac:dyDescent="0.25">
      <c r="A4668" s="1">
        <v>466351</v>
      </c>
      <c r="B4668">
        <v>3</v>
      </c>
      <c r="C4668" s="1" t="s">
        <v>4689</v>
      </c>
      <c r="D4668">
        <v>3</v>
      </c>
      <c r="E4668">
        <v>9</v>
      </c>
      <c r="F4668">
        <v>22</v>
      </c>
      <c r="G4668">
        <v>2</v>
      </c>
      <c r="H4668">
        <v>2</v>
      </c>
      <c r="I4668">
        <v>-1</v>
      </c>
      <c r="J4668">
        <v>1</v>
      </c>
      <c r="K4668">
        <v>-1</v>
      </c>
      <c r="L4668">
        <v>12</v>
      </c>
      <c r="M4668">
        <v>2</v>
      </c>
      <c r="N4668">
        <v>-1</v>
      </c>
      <c r="O4668">
        <v>-1</v>
      </c>
      <c r="P4668">
        <v>-1</v>
      </c>
      <c r="Q4668">
        <v>-1</v>
      </c>
      <c r="R4668">
        <v>-1</v>
      </c>
      <c r="S4668">
        <v>-2</v>
      </c>
      <c r="T4668">
        <v>97.7</v>
      </c>
      <c r="U4668">
        <v>15.1</v>
      </c>
      <c r="V4668">
        <v>15.819000000000001</v>
      </c>
      <c r="W4668">
        <v>-1</v>
      </c>
      <c r="X4668">
        <v>-2</v>
      </c>
      <c r="Y4668">
        <v>-2</v>
      </c>
      <c r="Z4668">
        <f>IF(AND(MIN(data!D4668:'data'!K4668, data!M4668:'data'!Y4668)&gt;=0, IF(data!L4668&lt;0, FALSE, data!L4668&lt;=95),COUNTA(data!D4668:'data'!Y4668)=22), 1, 0)</f>
        <v>0</v>
      </c>
      <c r="AA4668">
        <f>IF(data!D4668=3, IF(COUNTIFS(data!A:A, data!A4668, data!G:G, "&lt;&gt;2")=0, 1, 0), 0)</f>
        <v>0</v>
      </c>
      <c r="AB4668">
        <f>IF(AND(data!G4668=2, COUNTIFS(data!A:A, data!A4668, data!G:G, 2) = data!D4668), 1, 0)</f>
        <v>0</v>
      </c>
      <c r="AC4668" t="str">
        <f>IF(AB4668=1, data!D4668, "0")</f>
        <v>0</v>
      </c>
    </row>
    <row r="4669" spans="1:29" x14ac:dyDescent="0.25">
      <c r="A4669" s="1">
        <v>466371</v>
      </c>
      <c r="B4669">
        <v>1</v>
      </c>
      <c r="C4669" s="1" t="s">
        <v>4690</v>
      </c>
      <c r="D4669">
        <v>1</v>
      </c>
      <c r="E4669">
        <v>9</v>
      </c>
      <c r="F4669">
        <v>22</v>
      </c>
      <c r="G4669">
        <v>1</v>
      </c>
      <c r="H4669">
        <v>63</v>
      </c>
      <c r="I4669">
        <v>4</v>
      </c>
      <c r="J4669">
        <v>1</v>
      </c>
      <c r="K4669">
        <v>7</v>
      </c>
      <c r="L4669">
        <v>97</v>
      </c>
      <c r="M4669">
        <v>2</v>
      </c>
      <c r="N4669">
        <v>3</v>
      </c>
      <c r="O4669">
        <v>5</v>
      </c>
      <c r="P4669">
        <v>1</v>
      </c>
      <c r="Q4669">
        <v>12.23</v>
      </c>
      <c r="R4669">
        <v>-1</v>
      </c>
      <c r="S4669">
        <v>0</v>
      </c>
      <c r="T4669">
        <v>184.2</v>
      </c>
      <c r="U4669">
        <v>99.2</v>
      </c>
      <c r="V4669">
        <v>29.236999999999998</v>
      </c>
      <c r="W4669">
        <v>-1</v>
      </c>
      <c r="X4669">
        <v>1</v>
      </c>
      <c r="Y4669">
        <v>3</v>
      </c>
      <c r="Z4669">
        <f>IF(AND(MIN(data!D4669:'data'!K4669, data!M4669:'data'!Y4669)&gt;=0, IF(data!L4669&lt;0, FALSE, data!L4669&lt;=95),COUNTA(data!D4669:'data'!Y4669)=22), 1, 0)</f>
        <v>0</v>
      </c>
      <c r="AA4669">
        <f>IF(data!D4669=3, IF(COUNTIFS(data!A:A, data!A4669, data!G:G, "&lt;&gt;2")=0, 1, 0), 0)</f>
        <v>0</v>
      </c>
      <c r="AB4669">
        <f>IF(AND(data!G4669=2, COUNTIFS(data!A:A, data!A4669, data!G:G, 2) = data!D4669), 1, 0)</f>
        <v>0</v>
      </c>
      <c r="AC4669" t="str">
        <f>IF(AB4669=1, data!D4669, "0")</f>
        <v>0</v>
      </c>
    </row>
    <row r="4670" spans="1:29" x14ac:dyDescent="0.25">
      <c r="A4670" s="1">
        <v>467051</v>
      </c>
      <c r="B4670">
        <v>1</v>
      </c>
      <c r="C4670" s="1" t="s">
        <v>4691</v>
      </c>
      <c r="D4670">
        <v>2</v>
      </c>
      <c r="E4670">
        <v>7</v>
      </c>
      <c r="F4670">
        <v>4</v>
      </c>
      <c r="G4670">
        <v>1</v>
      </c>
      <c r="H4670">
        <v>78</v>
      </c>
      <c r="I4670">
        <v>2</v>
      </c>
      <c r="J4670">
        <v>1</v>
      </c>
      <c r="K4670">
        <v>1</v>
      </c>
      <c r="L4670">
        <v>11</v>
      </c>
      <c r="M4670">
        <v>2</v>
      </c>
      <c r="N4670">
        <v>1</v>
      </c>
      <c r="O4670">
        <v>5</v>
      </c>
      <c r="P4670">
        <v>1</v>
      </c>
      <c r="Q4670">
        <v>20.529</v>
      </c>
      <c r="R4670">
        <v>-1</v>
      </c>
      <c r="S4670">
        <v>0</v>
      </c>
      <c r="T4670">
        <v>186.8</v>
      </c>
      <c r="U4670">
        <v>91</v>
      </c>
      <c r="V4670">
        <v>26.079000000000001</v>
      </c>
      <c r="W4670">
        <v>0.91300000000000003</v>
      </c>
      <c r="X4670">
        <v>1</v>
      </c>
      <c r="Y4670">
        <v>3</v>
      </c>
      <c r="Z4670">
        <f>IF(AND(MIN(data!D4670:'data'!K4670, data!M4670:'data'!Y4670)&gt;=0, IF(data!L4670&lt;0, FALSE, data!L4670&lt;=95),COUNTA(data!D4670:'data'!Y4670)=22), 1, 0)</f>
        <v>0</v>
      </c>
      <c r="AA4670">
        <f>IF(data!D4670=3, IF(COUNTIFS(data!A:A, data!A4670, data!G:G, "&lt;&gt;2")=0, 1, 0), 0)</f>
        <v>0</v>
      </c>
      <c r="AB4670">
        <f>IF(AND(data!G4670=2, COUNTIFS(data!A:A, data!A4670, data!G:G, 2) = data!D4670), 1, 0)</f>
        <v>0</v>
      </c>
      <c r="AC4670" t="str">
        <f>IF(AB4670=1, data!D4670, "0")</f>
        <v>0</v>
      </c>
    </row>
    <row r="4671" spans="1:29" x14ac:dyDescent="0.25">
      <c r="A4671" s="1">
        <v>467051</v>
      </c>
      <c r="B4671">
        <v>2</v>
      </c>
      <c r="C4671" s="1" t="s">
        <v>4692</v>
      </c>
      <c r="D4671">
        <v>2</v>
      </c>
      <c r="E4671">
        <v>7</v>
      </c>
      <c r="F4671">
        <v>4</v>
      </c>
      <c r="G4671">
        <v>2</v>
      </c>
      <c r="H4671">
        <v>77</v>
      </c>
      <c r="I4671">
        <v>2</v>
      </c>
      <c r="J4671">
        <v>1</v>
      </c>
      <c r="K4671">
        <v>7</v>
      </c>
      <c r="L4671">
        <v>11</v>
      </c>
      <c r="M4671">
        <v>2</v>
      </c>
      <c r="N4671">
        <v>2</v>
      </c>
      <c r="O4671">
        <v>5</v>
      </c>
      <c r="P4671">
        <v>1</v>
      </c>
      <c r="Q4671">
        <v>19.5</v>
      </c>
      <c r="R4671">
        <v>-1</v>
      </c>
      <c r="S4671">
        <v>4</v>
      </c>
      <c r="T4671">
        <v>161.5</v>
      </c>
      <c r="U4671">
        <v>61.5</v>
      </c>
      <c r="V4671">
        <v>23.579000000000001</v>
      </c>
      <c r="W4671">
        <v>0.91300000000000003</v>
      </c>
      <c r="X4671">
        <v>1</v>
      </c>
      <c r="Y4671">
        <v>3</v>
      </c>
      <c r="Z4671">
        <f>IF(AND(MIN(data!D4671:'data'!K4671, data!M4671:'data'!Y4671)&gt;=0, IF(data!L4671&lt;0, FALSE, data!L4671&lt;=95),COUNTA(data!D4671:'data'!Y4671)=22), 1, 0)</f>
        <v>0</v>
      </c>
      <c r="AA4671">
        <f>IF(data!D4671=3, IF(COUNTIFS(data!A:A, data!A4671, data!G:G, "&lt;&gt;2")=0, 1, 0), 0)</f>
        <v>0</v>
      </c>
      <c r="AB4671">
        <f>IF(AND(data!G4671=2, COUNTIFS(data!A:A, data!A4671, data!G:G, 2) = data!D4671), 1, 0)</f>
        <v>0</v>
      </c>
      <c r="AC4671" t="str">
        <f>IF(AB4671=1, data!D4671, "0")</f>
        <v>0</v>
      </c>
    </row>
    <row r="4672" spans="1:29" x14ac:dyDescent="0.25">
      <c r="A4672" s="1">
        <v>467151</v>
      </c>
      <c r="B4672">
        <v>1</v>
      </c>
      <c r="C4672" s="1" t="s">
        <v>4693</v>
      </c>
      <c r="D4672">
        <v>2</v>
      </c>
      <c r="E4672">
        <v>7</v>
      </c>
      <c r="F4672">
        <v>4</v>
      </c>
      <c r="G4672">
        <v>2</v>
      </c>
      <c r="H4672">
        <v>44</v>
      </c>
      <c r="I4672">
        <v>2</v>
      </c>
      <c r="J4672">
        <v>6</v>
      </c>
      <c r="K4672">
        <v>1</v>
      </c>
      <c r="L4672">
        <v>19</v>
      </c>
      <c r="M4672">
        <v>3</v>
      </c>
      <c r="N4672">
        <v>1</v>
      </c>
      <c r="O4672">
        <v>5</v>
      </c>
      <c r="P4672">
        <v>2</v>
      </c>
      <c r="Q4672">
        <v>0</v>
      </c>
      <c r="R4672">
        <v>-1</v>
      </c>
      <c r="S4672">
        <v>0</v>
      </c>
      <c r="T4672">
        <v>158.69999999999999</v>
      </c>
      <c r="U4672">
        <v>84.5</v>
      </c>
      <c r="V4672">
        <v>33.551000000000002</v>
      </c>
      <c r="W4672">
        <v>-1</v>
      </c>
      <c r="X4672">
        <v>2</v>
      </c>
      <c r="Y4672">
        <v>1</v>
      </c>
      <c r="Z4672">
        <f>IF(AND(MIN(data!D4672:'data'!K4672, data!M4672:'data'!Y4672)&gt;=0, IF(data!L4672&lt;0, FALSE, data!L4672&lt;=95),COUNTA(data!D4672:'data'!Y4672)=22), 1, 0)</f>
        <v>0</v>
      </c>
      <c r="AA4672">
        <f>IF(data!D4672=3, IF(COUNTIFS(data!A:A, data!A4672, data!G:G, "&lt;&gt;2")=0, 1, 0), 0)</f>
        <v>0</v>
      </c>
      <c r="AB4672">
        <f>IF(AND(data!G4672=2, COUNTIFS(data!A:A, data!A4672, data!G:G, 2) = data!D4672), 1, 0)</f>
        <v>0</v>
      </c>
      <c r="AC4672" t="str">
        <f>IF(AB4672=1, data!D4672, "0")</f>
        <v>0</v>
      </c>
    </row>
    <row r="4673" spans="1:29" x14ac:dyDescent="0.25">
      <c r="A4673" s="1">
        <v>467151</v>
      </c>
      <c r="B4673">
        <v>2</v>
      </c>
      <c r="C4673" s="1" t="s">
        <v>4694</v>
      </c>
      <c r="D4673">
        <v>2</v>
      </c>
      <c r="E4673">
        <v>7</v>
      </c>
      <c r="F4673">
        <v>4</v>
      </c>
      <c r="G4673">
        <v>1</v>
      </c>
      <c r="H4673">
        <v>16</v>
      </c>
      <c r="I4673">
        <v>1</v>
      </c>
      <c r="J4673">
        <v>6</v>
      </c>
      <c r="K4673">
        <v>7</v>
      </c>
      <c r="L4673">
        <v>19</v>
      </c>
      <c r="M4673">
        <v>1</v>
      </c>
      <c r="N4673">
        <v>1</v>
      </c>
      <c r="O4673">
        <v>5</v>
      </c>
      <c r="P4673">
        <v>2</v>
      </c>
      <c r="Q4673">
        <v>0</v>
      </c>
      <c r="R4673">
        <v>0</v>
      </c>
      <c r="S4673">
        <v>0</v>
      </c>
      <c r="T4673">
        <v>167.5</v>
      </c>
      <c r="U4673">
        <v>57.3</v>
      </c>
      <c r="V4673">
        <v>20.422999999999998</v>
      </c>
      <c r="W4673">
        <v>-1</v>
      </c>
      <c r="X4673">
        <v>-8</v>
      </c>
      <c r="Y4673">
        <v>3</v>
      </c>
      <c r="Z4673">
        <f>IF(AND(MIN(data!D4673:'data'!K4673, data!M4673:'data'!Y4673)&gt;=0, IF(data!L4673&lt;0, FALSE, data!L4673&lt;=95),COUNTA(data!D4673:'data'!Y4673)=22), 1, 0)</f>
        <v>0</v>
      </c>
      <c r="AA4673">
        <f>IF(data!D4673=3, IF(COUNTIFS(data!A:A, data!A4673, data!G:G, "&lt;&gt;2")=0, 1, 0), 0)</f>
        <v>0</v>
      </c>
      <c r="AB4673">
        <f>IF(AND(data!G4673=2, COUNTIFS(data!A:A, data!A4673, data!G:G, 2) = data!D4673), 1, 0)</f>
        <v>0</v>
      </c>
      <c r="AC4673" t="str">
        <f>IF(AB4673=1, data!D4673, "0")</f>
        <v>0</v>
      </c>
    </row>
    <row r="4674" spans="1:29" x14ac:dyDescent="0.25">
      <c r="A4674" s="1">
        <v>467201</v>
      </c>
      <c r="B4674">
        <v>1</v>
      </c>
      <c r="C4674" s="1" t="s">
        <v>4695</v>
      </c>
      <c r="D4674">
        <v>1</v>
      </c>
      <c r="E4674">
        <v>7</v>
      </c>
      <c r="F4674">
        <v>4</v>
      </c>
      <c r="G4674">
        <v>1</v>
      </c>
      <c r="H4674">
        <v>45</v>
      </c>
      <c r="I4674">
        <v>2</v>
      </c>
      <c r="J4674">
        <v>1</v>
      </c>
      <c r="K4674">
        <v>2</v>
      </c>
      <c r="L4674">
        <v>18</v>
      </c>
      <c r="M4674">
        <v>1</v>
      </c>
      <c r="N4674">
        <v>1</v>
      </c>
      <c r="O4674">
        <v>5</v>
      </c>
      <c r="P4674">
        <v>1</v>
      </c>
      <c r="Q4674">
        <v>22.970500000000001</v>
      </c>
      <c r="R4674">
        <v>-1</v>
      </c>
      <c r="S4674">
        <v>1</v>
      </c>
      <c r="T4674">
        <v>180.1</v>
      </c>
      <c r="U4674">
        <v>87.6</v>
      </c>
      <c r="V4674">
        <v>27.007000000000001</v>
      </c>
      <c r="W4674">
        <v>0.91500000000000004</v>
      </c>
      <c r="X4674">
        <v>1</v>
      </c>
      <c r="Y4674">
        <v>3</v>
      </c>
      <c r="Z4674">
        <f>IF(AND(MIN(data!D4674:'data'!K4674, data!M4674:'data'!Y4674)&gt;=0, IF(data!L4674&lt;0, FALSE, data!L4674&lt;=95),COUNTA(data!D4674:'data'!Y4674)=22), 1, 0)</f>
        <v>0</v>
      </c>
      <c r="AA4674">
        <f>IF(data!D4674=3, IF(COUNTIFS(data!A:A, data!A4674, data!G:G, "&lt;&gt;2")=0, 1, 0), 0)</f>
        <v>0</v>
      </c>
      <c r="AB4674">
        <f>IF(AND(data!G4674=2, COUNTIFS(data!A:A, data!A4674, data!G:G, 2) = data!D4674), 1, 0)</f>
        <v>0</v>
      </c>
      <c r="AC4674" t="str">
        <f>IF(AB4674=1, data!D4674, "0")</f>
        <v>0</v>
      </c>
    </row>
    <row r="4675" spans="1:29" x14ac:dyDescent="0.25">
      <c r="A4675" s="1">
        <v>467251</v>
      </c>
      <c r="B4675">
        <v>1</v>
      </c>
      <c r="C4675" s="1" t="s">
        <v>4696</v>
      </c>
      <c r="D4675">
        <v>1</v>
      </c>
      <c r="E4675">
        <v>7</v>
      </c>
      <c r="F4675">
        <v>4</v>
      </c>
      <c r="G4675">
        <v>2</v>
      </c>
      <c r="H4675">
        <v>86</v>
      </c>
      <c r="I4675">
        <v>5</v>
      </c>
      <c r="J4675">
        <v>1</v>
      </c>
      <c r="K4675">
        <v>6</v>
      </c>
      <c r="L4675">
        <v>96</v>
      </c>
      <c r="M4675">
        <v>2</v>
      </c>
      <c r="N4675">
        <v>2</v>
      </c>
      <c r="O4675">
        <v>5</v>
      </c>
      <c r="P4675">
        <v>1</v>
      </c>
      <c r="Q4675">
        <v>0.433</v>
      </c>
      <c r="R4675">
        <v>-1</v>
      </c>
      <c r="S4675">
        <v>-2</v>
      </c>
      <c r="T4675">
        <v>-1</v>
      </c>
      <c r="U4675">
        <v>-1</v>
      </c>
      <c r="V4675">
        <v>-1</v>
      </c>
      <c r="W4675">
        <v>0.872</v>
      </c>
      <c r="X4675">
        <v>-2</v>
      </c>
      <c r="Y4675">
        <v>-2</v>
      </c>
      <c r="Z4675">
        <f>IF(AND(MIN(data!D4675:'data'!K4675, data!M4675:'data'!Y4675)&gt;=0, IF(data!L4675&lt;0, FALSE, data!L4675&lt;=95),COUNTA(data!D4675:'data'!Y4675)=22), 1, 0)</f>
        <v>0</v>
      </c>
      <c r="AA4675">
        <f>IF(data!D4675=3, IF(COUNTIFS(data!A:A, data!A4675, data!G:G, "&lt;&gt;2")=0, 1, 0), 0)</f>
        <v>0</v>
      </c>
      <c r="AB4675">
        <f>IF(AND(data!G4675=2, COUNTIFS(data!A:A, data!A4675, data!G:G, 2) = data!D4675), 1, 0)</f>
        <v>1</v>
      </c>
      <c r="AC4675">
        <f>IF(AB4675=1, data!D4675, "0")</f>
        <v>1</v>
      </c>
    </row>
    <row r="4676" spans="1:29" x14ac:dyDescent="0.25">
      <c r="A4676" s="1">
        <v>467271</v>
      </c>
      <c r="B4676">
        <v>1</v>
      </c>
      <c r="C4676" s="1" t="s">
        <v>4697</v>
      </c>
      <c r="D4676">
        <v>1</v>
      </c>
      <c r="E4676">
        <v>7</v>
      </c>
      <c r="F4676">
        <v>4</v>
      </c>
      <c r="G4676">
        <v>2</v>
      </c>
      <c r="H4676">
        <v>18</v>
      </c>
      <c r="I4676">
        <v>1</v>
      </c>
      <c r="J4676">
        <v>1</v>
      </c>
      <c r="K4676">
        <v>5</v>
      </c>
      <c r="L4676">
        <v>8</v>
      </c>
      <c r="M4676">
        <v>1</v>
      </c>
      <c r="N4676">
        <v>4</v>
      </c>
      <c r="O4676">
        <v>3</v>
      </c>
      <c r="P4676">
        <v>1</v>
      </c>
      <c r="Q4676">
        <v>305</v>
      </c>
      <c r="R4676">
        <v>0</v>
      </c>
      <c r="S4676">
        <v>0</v>
      </c>
      <c r="T4676">
        <v>-1</v>
      </c>
      <c r="U4676">
        <v>-1</v>
      </c>
      <c r="V4676">
        <v>-1</v>
      </c>
      <c r="W4676">
        <v>-1</v>
      </c>
      <c r="X4676">
        <v>2</v>
      </c>
      <c r="Y4676">
        <v>1</v>
      </c>
      <c r="Z4676">
        <f>IF(AND(MIN(data!D4676:'data'!K4676, data!M4676:'data'!Y4676)&gt;=0, IF(data!L4676&lt;0, FALSE, data!L4676&lt;=95),COUNTA(data!D4676:'data'!Y4676)=22), 1, 0)</f>
        <v>0</v>
      </c>
      <c r="AA4676">
        <f>IF(data!D4676=3, IF(COUNTIFS(data!A:A, data!A4676, data!G:G, "&lt;&gt;2")=0, 1, 0), 0)</f>
        <v>0</v>
      </c>
      <c r="AB4676">
        <f>IF(AND(data!G4676=2, COUNTIFS(data!A:A, data!A4676, data!G:G, 2) = data!D4676), 1, 0)</f>
        <v>1</v>
      </c>
      <c r="AC4676">
        <f>IF(AB4676=1, data!D4676, "0")</f>
        <v>1</v>
      </c>
    </row>
    <row r="4677" spans="1:29" x14ac:dyDescent="0.25">
      <c r="A4677" s="1">
        <v>467341</v>
      </c>
      <c r="B4677">
        <v>1</v>
      </c>
      <c r="C4677" s="1" t="s">
        <v>4698</v>
      </c>
      <c r="D4677">
        <v>2</v>
      </c>
      <c r="E4677">
        <v>7</v>
      </c>
      <c r="F4677">
        <v>4</v>
      </c>
      <c r="G4677">
        <v>2</v>
      </c>
      <c r="H4677">
        <v>47</v>
      </c>
      <c r="I4677">
        <v>2</v>
      </c>
      <c r="J4677">
        <v>6</v>
      </c>
      <c r="K4677">
        <v>1</v>
      </c>
      <c r="L4677">
        <v>9</v>
      </c>
      <c r="M4677">
        <v>2</v>
      </c>
      <c r="N4677">
        <v>1</v>
      </c>
      <c r="O4677">
        <v>5</v>
      </c>
      <c r="P4677">
        <v>1</v>
      </c>
      <c r="Q4677">
        <v>2.9000000000000001E-2</v>
      </c>
      <c r="R4677">
        <v>-1</v>
      </c>
      <c r="S4677">
        <v>1</v>
      </c>
      <c r="T4677">
        <v>161.5</v>
      </c>
      <c r="U4677">
        <v>57.3</v>
      </c>
      <c r="V4677">
        <v>21.969000000000001</v>
      </c>
      <c r="W4677">
        <v>-1</v>
      </c>
      <c r="X4677">
        <v>1</v>
      </c>
      <c r="Y4677">
        <v>1</v>
      </c>
      <c r="Z4677">
        <f>IF(AND(MIN(data!D4677:'data'!K4677, data!M4677:'data'!Y4677)&gt;=0, IF(data!L4677&lt;0, FALSE, data!L4677&lt;=95),COUNTA(data!D4677:'data'!Y4677)=22), 1, 0)</f>
        <v>0</v>
      </c>
      <c r="AA4677">
        <f>IF(data!D4677=3, IF(COUNTIFS(data!A:A, data!A4677, data!G:G, "&lt;&gt;2")=0, 1, 0), 0)</f>
        <v>0</v>
      </c>
      <c r="AB4677">
        <f>IF(AND(data!G4677=2, COUNTIFS(data!A:A, data!A4677, data!G:G, 2) = data!D4677), 1, 0)</f>
        <v>0</v>
      </c>
      <c r="AC4677" t="str">
        <f>IF(AB4677=1, data!D4677, "0")</f>
        <v>0</v>
      </c>
    </row>
    <row r="4678" spans="1:29" x14ac:dyDescent="0.25">
      <c r="A4678" s="1">
        <v>467341</v>
      </c>
      <c r="B4678">
        <v>2</v>
      </c>
      <c r="C4678" s="1" t="s">
        <v>4699</v>
      </c>
      <c r="D4678">
        <v>2</v>
      </c>
      <c r="E4678">
        <v>7</v>
      </c>
      <c r="F4678">
        <v>4</v>
      </c>
      <c r="G4678">
        <v>1</v>
      </c>
      <c r="H4678">
        <v>15</v>
      </c>
      <c r="I4678">
        <v>-1</v>
      </c>
      <c r="J4678">
        <v>6</v>
      </c>
      <c r="K4678">
        <v>-1</v>
      </c>
      <c r="L4678">
        <v>9</v>
      </c>
      <c r="M4678">
        <v>2</v>
      </c>
      <c r="N4678">
        <v>-1</v>
      </c>
      <c r="O4678">
        <v>-1</v>
      </c>
      <c r="P4678">
        <v>-1</v>
      </c>
      <c r="Q4678">
        <v>-1</v>
      </c>
      <c r="R4678">
        <v>-1</v>
      </c>
      <c r="S4678">
        <v>0</v>
      </c>
      <c r="T4678">
        <v>186</v>
      </c>
      <c r="U4678">
        <v>63</v>
      </c>
      <c r="V4678">
        <v>18.21</v>
      </c>
      <c r="W4678">
        <v>-1</v>
      </c>
      <c r="X4678">
        <v>1</v>
      </c>
      <c r="Y4678">
        <v>3</v>
      </c>
      <c r="Z4678">
        <f>IF(AND(MIN(data!D4678:'data'!K4678, data!M4678:'data'!Y4678)&gt;=0, IF(data!L4678&lt;0, FALSE, data!L4678&lt;=95),COUNTA(data!D4678:'data'!Y4678)=22), 1, 0)</f>
        <v>0</v>
      </c>
      <c r="AA4678">
        <f>IF(data!D4678=3, IF(COUNTIFS(data!A:A, data!A4678, data!G:G, "&lt;&gt;2")=0, 1, 0), 0)</f>
        <v>0</v>
      </c>
      <c r="AB4678">
        <f>IF(AND(data!G4678=2, COUNTIFS(data!A:A, data!A4678, data!G:G, 2) = data!D4678), 1, 0)</f>
        <v>0</v>
      </c>
      <c r="AC4678" t="str">
        <f>IF(AB4678=1, data!D4678, "0")</f>
        <v>0</v>
      </c>
    </row>
    <row r="4679" spans="1:29" x14ac:dyDescent="0.25">
      <c r="A4679" s="1">
        <v>467351</v>
      </c>
      <c r="B4679">
        <v>1</v>
      </c>
      <c r="C4679" s="1" t="s">
        <v>4700</v>
      </c>
      <c r="D4679">
        <v>3</v>
      </c>
      <c r="E4679">
        <v>7</v>
      </c>
      <c r="F4679">
        <v>4</v>
      </c>
      <c r="G4679">
        <v>1</v>
      </c>
      <c r="H4679">
        <v>56</v>
      </c>
      <c r="I4679">
        <v>6</v>
      </c>
      <c r="J4679">
        <v>1</v>
      </c>
      <c r="K4679">
        <v>2</v>
      </c>
      <c r="L4679">
        <v>20</v>
      </c>
      <c r="M4679">
        <v>1</v>
      </c>
      <c r="N4679">
        <v>1</v>
      </c>
      <c r="O4679">
        <v>5</v>
      </c>
      <c r="P4679">
        <v>1</v>
      </c>
      <c r="Q4679">
        <v>4.2409999999999997</v>
      </c>
      <c r="R4679">
        <v>-1</v>
      </c>
      <c r="S4679">
        <v>0</v>
      </c>
      <c r="T4679">
        <v>191.9</v>
      </c>
      <c r="U4679">
        <v>112.4</v>
      </c>
      <c r="V4679">
        <v>30.521999999999998</v>
      </c>
      <c r="W4679">
        <v>0.94699999999999995</v>
      </c>
      <c r="X4679">
        <v>2</v>
      </c>
      <c r="Y4679">
        <v>1</v>
      </c>
      <c r="Z4679">
        <f>IF(AND(MIN(data!D4679:'data'!K4679, data!M4679:'data'!Y4679)&gt;=0, IF(data!L4679&lt;0, FALSE, data!L4679&lt;=95),COUNTA(data!D4679:'data'!Y4679)=22), 1, 0)</f>
        <v>0</v>
      </c>
      <c r="AA4679">
        <f>IF(data!D4679=3, IF(COUNTIFS(data!A:A, data!A4679, data!G:G, "&lt;&gt;2")=0, 1, 0), 0)</f>
        <v>0</v>
      </c>
      <c r="AB4679">
        <f>IF(AND(data!G4679=2, COUNTIFS(data!A:A, data!A4679, data!G:G, 2) = data!D4679), 1, 0)</f>
        <v>0</v>
      </c>
      <c r="AC4679" t="str">
        <f>IF(AB4679=1, data!D4679, "0")</f>
        <v>0</v>
      </c>
    </row>
    <row r="4680" spans="1:29" x14ac:dyDescent="0.25">
      <c r="A4680" s="1">
        <v>467351</v>
      </c>
      <c r="B4680">
        <v>2</v>
      </c>
      <c r="C4680" s="1" t="s">
        <v>4701</v>
      </c>
      <c r="D4680">
        <v>3</v>
      </c>
      <c r="E4680">
        <v>7</v>
      </c>
      <c r="F4680">
        <v>4</v>
      </c>
      <c r="G4680">
        <v>2</v>
      </c>
      <c r="H4680">
        <v>8</v>
      </c>
      <c r="I4680">
        <v>-1</v>
      </c>
      <c r="J4680">
        <v>1</v>
      </c>
      <c r="K4680">
        <v>-1</v>
      </c>
      <c r="L4680">
        <v>20</v>
      </c>
      <c r="M4680">
        <v>1</v>
      </c>
      <c r="N4680">
        <v>-1</v>
      </c>
      <c r="O4680">
        <v>-1</v>
      </c>
      <c r="P4680">
        <v>-1</v>
      </c>
      <c r="Q4680">
        <v>-1</v>
      </c>
      <c r="R4680">
        <v>-1</v>
      </c>
      <c r="S4680">
        <v>-2</v>
      </c>
      <c r="T4680">
        <v>134.80000000000001</v>
      </c>
      <c r="U4680">
        <v>35.700000000000003</v>
      </c>
      <c r="V4680">
        <v>19.646999999999998</v>
      </c>
      <c r="W4680">
        <v>-1</v>
      </c>
      <c r="X4680">
        <v>-8</v>
      </c>
      <c r="Y4680">
        <v>1</v>
      </c>
      <c r="Z4680">
        <f>IF(AND(MIN(data!D4680:'data'!K4680, data!M4680:'data'!Y4680)&gt;=0, IF(data!L4680&lt;0, FALSE, data!L4680&lt;=95),COUNTA(data!D4680:'data'!Y4680)=22), 1, 0)</f>
        <v>0</v>
      </c>
      <c r="AA4680">
        <f>IF(data!D4680=3, IF(COUNTIFS(data!A:A, data!A4680, data!G:G, "&lt;&gt;2")=0, 1, 0), 0)</f>
        <v>0</v>
      </c>
      <c r="AB4680">
        <f>IF(AND(data!G4680=2, COUNTIFS(data!A:A, data!A4680, data!G:G, 2) = data!D4680), 1, 0)</f>
        <v>0</v>
      </c>
      <c r="AC4680" t="str">
        <f>IF(AB4680=1, data!D4680, "0")</f>
        <v>0</v>
      </c>
    </row>
    <row r="4681" spans="1:29" x14ac:dyDescent="0.25">
      <c r="A4681" s="1">
        <v>467351</v>
      </c>
      <c r="B4681">
        <v>3</v>
      </c>
      <c r="C4681" s="1" t="s">
        <v>4702</v>
      </c>
      <c r="D4681">
        <v>3</v>
      </c>
      <c r="E4681">
        <v>7</v>
      </c>
      <c r="F4681">
        <v>4</v>
      </c>
      <c r="G4681">
        <v>1</v>
      </c>
      <c r="H4681">
        <v>4</v>
      </c>
      <c r="I4681">
        <v>-1</v>
      </c>
      <c r="J4681">
        <v>1</v>
      </c>
      <c r="K4681">
        <v>-1</v>
      </c>
      <c r="L4681">
        <v>20</v>
      </c>
      <c r="M4681">
        <v>1</v>
      </c>
      <c r="N4681">
        <v>-1</v>
      </c>
      <c r="O4681">
        <v>-1</v>
      </c>
      <c r="P4681">
        <v>-1</v>
      </c>
      <c r="Q4681">
        <v>-1</v>
      </c>
      <c r="R4681">
        <v>-1</v>
      </c>
      <c r="S4681">
        <v>-2</v>
      </c>
      <c r="T4681">
        <v>104.7</v>
      </c>
      <c r="U4681">
        <v>19.899999999999999</v>
      </c>
      <c r="V4681">
        <v>18.152999999999999</v>
      </c>
      <c r="W4681">
        <v>-1</v>
      </c>
      <c r="X4681">
        <v>-2</v>
      </c>
      <c r="Y4681">
        <v>-2</v>
      </c>
      <c r="Z4681">
        <f>IF(AND(MIN(data!D4681:'data'!K4681, data!M4681:'data'!Y4681)&gt;=0, IF(data!L4681&lt;0, FALSE, data!L4681&lt;=95),COUNTA(data!D4681:'data'!Y4681)=22), 1, 0)</f>
        <v>0</v>
      </c>
      <c r="AA4681">
        <f>IF(data!D4681=3, IF(COUNTIFS(data!A:A, data!A4681, data!G:G, "&lt;&gt;2")=0, 1, 0), 0)</f>
        <v>0</v>
      </c>
      <c r="AB4681">
        <f>IF(AND(data!G4681=2, COUNTIFS(data!A:A, data!A4681, data!G:G, 2) = data!D4681), 1, 0)</f>
        <v>0</v>
      </c>
      <c r="AC4681" t="str">
        <f>IF(AB4681=1, data!D4681, "0")</f>
        <v>0</v>
      </c>
    </row>
    <row r="4682" spans="1:29" x14ac:dyDescent="0.25">
      <c r="A4682" s="1">
        <v>467371</v>
      </c>
      <c r="B4682">
        <v>1</v>
      </c>
      <c r="C4682" s="1" t="s">
        <v>4703</v>
      </c>
      <c r="D4682">
        <v>1</v>
      </c>
      <c r="E4682">
        <v>7</v>
      </c>
      <c r="F4682">
        <v>4</v>
      </c>
      <c r="G4682">
        <v>1</v>
      </c>
      <c r="H4682">
        <v>80</v>
      </c>
      <c r="I4682">
        <v>5</v>
      </c>
      <c r="J4682">
        <v>1</v>
      </c>
      <c r="K4682">
        <v>7</v>
      </c>
      <c r="L4682">
        <v>96</v>
      </c>
      <c r="M4682">
        <v>3</v>
      </c>
      <c r="N4682">
        <v>1</v>
      </c>
      <c r="O4682">
        <v>5</v>
      </c>
      <c r="P4682">
        <v>1</v>
      </c>
      <c r="Q4682">
        <v>2.9000000000000001E-2</v>
      </c>
      <c r="R4682">
        <v>-1</v>
      </c>
      <c r="S4682">
        <v>4</v>
      </c>
      <c r="T4682">
        <v>152</v>
      </c>
      <c r="U4682">
        <v>43.7</v>
      </c>
      <c r="V4682">
        <v>18.914000000000001</v>
      </c>
      <c r="W4682">
        <v>-1</v>
      </c>
      <c r="X4682">
        <v>1</v>
      </c>
      <c r="Y4682">
        <v>3</v>
      </c>
      <c r="Z4682">
        <f>IF(AND(MIN(data!D4682:'data'!K4682, data!M4682:'data'!Y4682)&gt;=0, IF(data!L4682&lt;0, FALSE, data!L4682&lt;=95),COUNTA(data!D4682:'data'!Y4682)=22), 1, 0)</f>
        <v>0</v>
      </c>
      <c r="AA4682">
        <f>IF(data!D4682=3, IF(COUNTIFS(data!A:A, data!A4682, data!G:G, "&lt;&gt;2")=0, 1, 0), 0)</f>
        <v>0</v>
      </c>
      <c r="AB4682">
        <f>IF(AND(data!G4682=2, COUNTIFS(data!A:A, data!A4682, data!G:G, 2) = data!D4682), 1, 0)</f>
        <v>0</v>
      </c>
      <c r="AC4682" t="str">
        <f>IF(AB4682=1, data!D4682, "0")</f>
        <v>0</v>
      </c>
    </row>
    <row r="4683" spans="1:29" x14ac:dyDescent="0.25">
      <c r="A4683" s="1">
        <v>468051</v>
      </c>
      <c r="B4683">
        <v>1</v>
      </c>
      <c r="C4683" s="1" t="s">
        <v>4704</v>
      </c>
      <c r="D4683">
        <v>2</v>
      </c>
      <c r="E4683">
        <v>3</v>
      </c>
      <c r="F4683">
        <v>11</v>
      </c>
      <c r="G4683">
        <v>1</v>
      </c>
      <c r="H4683">
        <v>43</v>
      </c>
      <c r="I4683">
        <v>4</v>
      </c>
      <c r="J4683">
        <v>1</v>
      </c>
      <c r="K4683">
        <v>2</v>
      </c>
      <c r="L4683">
        <v>96</v>
      </c>
      <c r="M4683">
        <v>2</v>
      </c>
      <c r="N4683">
        <v>4</v>
      </c>
      <c r="O4683">
        <v>3</v>
      </c>
      <c r="P4683">
        <v>1</v>
      </c>
      <c r="Q4683">
        <v>32.759</v>
      </c>
      <c r="R4683">
        <v>-1</v>
      </c>
      <c r="S4683">
        <v>2</v>
      </c>
      <c r="T4683">
        <v>170.5</v>
      </c>
      <c r="U4683">
        <v>77.7</v>
      </c>
      <c r="V4683">
        <v>26.728000000000002</v>
      </c>
      <c r="W4683">
        <v>0.80700000000000005</v>
      </c>
      <c r="X4683">
        <v>-8</v>
      </c>
      <c r="Y4683">
        <v>3</v>
      </c>
      <c r="Z4683">
        <f>IF(AND(MIN(data!D4683:'data'!K4683, data!M4683:'data'!Y4683)&gt;=0, IF(data!L4683&lt;0, FALSE, data!L4683&lt;=95),COUNTA(data!D4683:'data'!Y4683)=22), 1, 0)</f>
        <v>0</v>
      </c>
      <c r="AA4683">
        <f>IF(data!D4683=3, IF(COUNTIFS(data!A:A, data!A4683, data!G:G, "&lt;&gt;2")=0, 1, 0), 0)</f>
        <v>0</v>
      </c>
      <c r="AB4683">
        <f>IF(AND(data!G4683=2, COUNTIFS(data!A:A, data!A4683, data!G:G, 2) = data!D4683), 1, 0)</f>
        <v>0</v>
      </c>
      <c r="AC4683" t="str">
        <f>IF(AB4683=1, data!D4683, "0")</f>
        <v>0</v>
      </c>
    </row>
    <row r="4684" spans="1:29" x14ac:dyDescent="0.25">
      <c r="A4684" s="1">
        <v>468051</v>
      </c>
      <c r="B4684">
        <v>2</v>
      </c>
      <c r="C4684" s="1" t="s">
        <v>4705</v>
      </c>
      <c r="D4684">
        <v>2</v>
      </c>
      <c r="E4684">
        <v>3</v>
      </c>
      <c r="F4684">
        <v>11</v>
      </c>
      <c r="G4684">
        <v>1</v>
      </c>
      <c r="H4684">
        <v>18</v>
      </c>
      <c r="I4684">
        <v>1</v>
      </c>
      <c r="J4684">
        <v>1</v>
      </c>
      <c r="K4684">
        <v>4</v>
      </c>
      <c r="L4684">
        <v>96</v>
      </c>
      <c r="M4684">
        <v>2</v>
      </c>
      <c r="N4684">
        <v>4</v>
      </c>
      <c r="O4684">
        <v>2</v>
      </c>
      <c r="P4684">
        <v>1</v>
      </c>
      <c r="Q4684">
        <v>10.875</v>
      </c>
      <c r="R4684">
        <v>4</v>
      </c>
      <c r="S4684">
        <v>0</v>
      </c>
      <c r="T4684">
        <v>184.1</v>
      </c>
      <c r="U4684">
        <v>67.599999999999994</v>
      </c>
      <c r="V4684">
        <v>19.945</v>
      </c>
      <c r="W4684">
        <v>0.751</v>
      </c>
      <c r="X4684">
        <v>3</v>
      </c>
      <c r="Y4684">
        <v>2</v>
      </c>
      <c r="Z4684">
        <f>IF(AND(MIN(data!D4684:'data'!K4684, data!M4684:'data'!Y4684)&gt;=0, IF(data!L4684&lt;0, FALSE, data!L4684&lt;=95),COUNTA(data!D4684:'data'!Y4684)=22), 1, 0)</f>
        <v>0</v>
      </c>
      <c r="AA4684">
        <f>IF(data!D4684=3, IF(COUNTIFS(data!A:A, data!A4684, data!G:G, "&lt;&gt;2")=0, 1, 0), 0)</f>
        <v>0</v>
      </c>
      <c r="AB4684">
        <f>IF(AND(data!G4684=2, COUNTIFS(data!A:A, data!A4684, data!G:G, 2) = data!D4684), 1, 0)</f>
        <v>0</v>
      </c>
      <c r="AC4684" t="str">
        <f>IF(AB4684=1, data!D4684, "0")</f>
        <v>0</v>
      </c>
    </row>
    <row r="4685" spans="1:29" x14ac:dyDescent="0.25">
      <c r="A4685" s="1">
        <v>468181</v>
      </c>
      <c r="B4685">
        <v>1</v>
      </c>
      <c r="C4685" s="1" t="s">
        <v>4706</v>
      </c>
      <c r="D4685">
        <v>2</v>
      </c>
      <c r="E4685">
        <v>3</v>
      </c>
      <c r="F4685">
        <v>11</v>
      </c>
      <c r="G4685">
        <v>1</v>
      </c>
      <c r="H4685">
        <v>54</v>
      </c>
      <c r="I4685">
        <v>2</v>
      </c>
      <c r="J4685">
        <v>1</v>
      </c>
      <c r="K4685">
        <v>1</v>
      </c>
      <c r="L4685">
        <v>11</v>
      </c>
      <c r="M4685">
        <v>2</v>
      </c>
      <c r="N4685">
        <v>1</v>
      </c>
      <c r="O4685">
        <v>5</v>
      </c>
      <c r="P4685">
        <v>1</v>
      </c>
      <c r="Q4685">
        <v>1.1830000000000001</v>
      </c>
      <c r="R4685">
        <v>-1</v>
      </c>
      <c r="S4685">
        <v>0</v>
      </c>
      <c r="T4685">
        <v>175.2</v>
      </c>
      <c r="U4685">
        <v>80.400000000000006</v>
      </c>
      <c r="V4685">
        <v>26.193000000000001</v>
      </c>
      <c r="W4685">
        <v>0.90400000000000003</v>
      </c>
      <c r="X4685">
        <v>2</v>
      </c>
      <c r="Y4685">
        <v>1</v>
      </c>
      <c r="Z4685">
        <f>IF(AND(MIN(data!D4685:'data'!K4685, data!M4685:'data'!Y4685)&gt;=0, IF(data!L4685&lt;0, FALSE, data!L4685&lt;=95),COUNTA(data!D4685:'data'!Y4685)=22), 1, 0)</f>
        <v>0</v>
      </c>
      <c r="AA4685">
        <f>IF(data!D4685=3, IF(COUNTIFS(data!A:A, data!A4685, data!G:G, "&lt;&gt;2")=0, 1, 0), 0)</f>
        <v>0</v>
      </c>
      <c r="AB4685">
        <f>IF(AND(data!G4685=2, COUNTIFS(data!A:A, data!A4685, data!G:G, 2) = data!D4685), 1, 0)</f>
        <v>0</v>
      </c>
      <c r="AC4685" t="str">
        <f>IF(AB4685=1, data!D4685, "0")</f>
        <v>0</v>
      </c>
    </row>
    <row r="4686" spans="1:29" x14ac:dyDescent="0.25">
      <c r="A4686" s="1">
        <v>468181</v>
      </c>
      <c r="B4686">
        <v>2</v>
      </c>
      <c r="C4686" s="1" t="s">
        <v>4707</v>
      </c>
      <c r="D4686">
        <v>2</v>
      </c>
      <c r="E4686">
        <v>3</v>
      </c>
      <c r="F4686">
        <v>11</v>
      </c>
      <c r="G4686">
        <v>2</v>
      </c>
      <c r="H4686">
        <v>46</v>
      </c>
      <c r="I4686">
        <v>2</v>
      </c>
      <c r="J4686">
        <v>1</v>
      </c>
      <c r="K4686">
        <v>4</v>
      </c>
      <c r="L4686">
        <v>11</v>
      </c>
      <c r="M4686">
        <v>2</v>
      </c>
      <c r="N4686">
        <v>1</v>
      </c>
      <c r="O4686">
        <v>5</v>
      </c>
      <c r="P4686">
        <v>1</v>
      </c>
      <c r="Q4686">
        <v>8.6999999999999994E-2</v>
      </c>
      <c r="R4686">
        <v>-1</v>
      </c>
      <c r="S4686">
        <v>1</v>
      </c>
      <c r="T4686">
        <v>162.5</v>
      </c>
      <c r="U4686">
        <v>67</v>
      </c>
      <c r="V4686">
        <v>25.373000000000001</v>
      </c>
      <c r="W4686">
        <v>0.752</v>
      </c>
      <c r="X4686">
        <v>2</v>
      </c>
      <c r="Y4686">
        <v>1</v>
      </c>
      <c r="Z4686">
        <f>IF(AND(MIN(data!D4686:'data'!K4686, data!M4686:'data'!Y4686)&gt;=0, IF(data!L4686&lt;0, FALSE, data!L4686&lt;=95),COUNTA(data!D4686:'data'!Y4686)=22), 1, 0)</f>
        <v>0</v>
      </c>
      <c r="AA4686">
        <f>IF(data!D4686=3, IF(COUNTIFS(data!A:A, data!A4686, data!G:G, "&lt;&gt;2")=0, 1, 0), 0)</f>
        <v>0</v>
      </c>
      <c r="AB4686">
        <f>IF(AND(data!G4686=2, COUNTIFS(data!A:A, data!A4686, data!G:G, 2) = data!D4686), 1, 0)</f>
        <v>0</v>
      </c>
      <c r="AC4686" t="str">
        <f>IF(AB4686=1, data!D4686, "0")</f>
        <v>0</v>
      </c>
    </row>
    <row r="4687" spans="1:29" x14ac:dyDescent="0.25">
      <c r="A4687" s="1">
        <v>468201</v>
      </c>
      <c r="B4687">
        <v>1</v>
      </c>
      <c r="C4687" s="1" t="s">
        <v>4708</v>
      </c>
      <c r="D4687">
        <v>5</v>
      </c>
      <c r="E4687">
        <v>3</v>
      </c>
      <c r="F4687">
        <v>11</v>
      </c>
      <c r="G4687">
        <v>1</v>
      </c>
      <c r="H4687">
        <v>39</v>
      </c>
      <c r="I4687">
        <v>2</v>
      </c>
      <c r="J4687">
        <v>1</v>
      </c>
      <c r="K4687">
        <v>7</v>
      </c>
      <c r="L4687">
        <v>96</v>
      </c>
      <c r="M4687">
        <v>3</v>
      </c>
      <c r="N4687">
        <v>4</v>
      </c>
      <c r="O4687">
        <v>3</v>
      </c>
      <c r="P4687">
        <v>1</v>
      </c>
      <c r="Q4687">
        <v>24.058</v>
      </c>
      <c r="R4687">
        <v>-1</v>
      </c>
      <c r="S4687">
        <v>1</v>
      </c>
      <c r="T4687">
        <v>174</v>
      </c>
      <c r="U4687">
        <v>84.2</v>
      </c>
      <c r="V4687">
        <v>27.811</v>
      </c>
      <c r="W4687">
        <v>0.91900000000000004</v>
      </c>
      <c r="X4687">
        <v>2</v>
      </c>
      <c r="Y4687">
        <v>3</v>
      </c>
      <c r="Z4687">
        <f>IF(AND(MIN(data!D4687:'data'!K4687, data!M4687:'data'!Y4687)&gt;=0, IF(data!L4687&lt;0, FALSE, data!L4687&lt;=95),COUNTA(data!D4687:'data'!Y4687)=22), 1, 0)</f>
        <v>0</v>
      </c>
      <c r="AA4687">
        <f>IF(data!D4687=3, IF(COUNTIFS(data!A:A, data!A4687, data!G:G, "&lt;&gt;2")=0, 1, 0), 0)</f>
        <v>0</v>
      </c>
      <c r="AB4687">
        <f>IF(AND(data!G4687=2, COUNTIFS(data!A:A, data!A4687, data!G:G, 2) = data!D4687), 1, 0)</f>
        <v>0</v>
      </c>
      <c r="AC4687" t="str">
        <f>IF(AB4687=1, data!D4687, "0")</f>
        <v>0</v>
      </c>
    </row>
    <row r="4688" spans="1:29" x14ac:dyDescent="0.25">
      <c r="A4688" s="1">
        <v>468201</v>
      </c>
      <c r="B4688">
        <v>2</v>
      </c>
      <c r="C4688" s="1" t="s">
        <v>4709</v>
      </c>
      <c r="D4688">
        <v>5</v>
      </c>
      <c r="E4688">
        <v>3</v>
      </c>
      <c r="F4688">
        <v>11</v>
      </c>
      <c r="G4688">
        <v>2</v>
      </c>
      <c r="H4688">
        <v>38</v>
      </c>
      <c r="I4688">
        <v>2</v>
      </c>
      <c r="J4688">
        <v>1</v>
      </c>
      <c r="K4688">
        <v>5</v>
      </c>
      <c r="L4688">
        <v>96</v>
      </c>
      <c r="M4688">
        <v>2</v>
      </c>
      <c r="N4688">
        <v>1</v>
      </c>
      <c r="O4688">
        <v>5</v>
      </c>
      <c r="P4688">
        <v>1</v>
      </c>
      <c r="Q4688">
        <v>3.4620000000000002</v>
      </c>
      <c r="R4688">
        <v>-1</v>
      </c>
      <c r="S4688">
        <v>0</v>
      </c>
      <c r="T4688">
        <v>162</v>
      </c>
      <c r="U4688">
        <v>74.400000000000006</v>
      </c>
      <c r="V4688">
        <v>28.349</v>
      </c>
      <c r="W4688">
        <v>0.745</v>
      </c>
      <c r="X4688">
        <v>2</v>
      </c>
      <c r="Y4688">
        <v>1</v>
      </c>
      <c r="Z4688">
        <f>IF(AND(MIN(data!D4688:'data'!K4688, data!M4688:'data'!Y4688)&gt;=0, IF(data!L4688&lt;0, FALSE, data!L4688&lt;=95),COUNTA(data!D4688:'data'!Y4688)=22), 1, 0)</f>
        <v>0</v>
      </c>
      <c r="AA4688">
        <f>IF(data!D4688=3, IF(COUNTIFS(data!A:A, data!A4688, data!G:G, "&lt;&gt;2")=0, 1, 0), 0)</f>
        <v>0</v>
      </c>
      <c r="AB4688">
        <f>IF(AND(data!G4688=2, COUNTIFS(data!A:A, data!A4688, data!G:G, 2) = data!D4688), 1, 0)</f>
        <v>0</v>
      </c>
      <c r="AC4688" t="str">
        <f>IF(AB4688=1, data!D4688, "0")</f>
        <v>0</v>
      </c>
    </row>
    <row r="4689" spans="1:29" x14ac:dyDescent="0.25">
      <c r="A4689" s="1">
        <v>468201</v>
      </c>
      <c r="B4689">
        <v>3</v>
      </c>
      <c r="C4689" s="1" t="s">
        <v>4710</v>
      </c>
      <c r="D4689">
        <v>5</v>
      </c>
      <c r="E4689">
        <v>3</v>
      </c>
      <c r="F4689">
        <v>11</v>
      </c>
      <c r="G4689">
        <v>1</v>
      </c>
      <c r="H4689">
        <v>19</v>
      </c>
      <c r="I4689">
        <v>1</v>
      </c>
      <c r="J4689">
        <v>1</v>
      </c>
      <c r="K4689">
        <v>4</v>
      </c>
      <c r="L4689">
        <v>96</v>
      </c>
      <c r="M4689">
        <v>2</v>
      </c>
      <c r="N4689">
        <v>1</v>
      </c>
      <c r="O4689">
        <v>5</v>
      </c>
      <c r="P4689">
        <v>1</v>
      </c>
      <c r="Q4689">
        <v>56.25</v>
      </c>
      <c r="R4689">
        <v>4</v>
      </c>
      <c r="S4689">
        <v>0</v>
      </c>
      <c r="T4689">
        <v>175.9</v>
      </c>
      <c r="U4689">
        <v>76.900000000000006</v>
      </c>
      <c r="V4689">
        <v>24.853999999999999</v>
      </c>
      <c r="W4689">
        <v>0.82599999999999996</v>
      </c>
      <c r="X4689">
        <v>3</v>
      </c>
      <c r="Y4689">
        <v>2</v>
      </c>
      <c r="Z4689">
        <f>IF(AND(MIN(data!D4689:'data'!K4689, data!M4689:'data'!Y4689)&gt;=0, IF(data!L4689&lt;0, FALSE, data!L4689&lt;=95),COUNTA(data!D4689:'data'!Y4689)=22), 1, 0)</f>
        <v>0</v>
      </c>
      <c r="AA4689">
        <f>IF(data!D4689=3, IF(COUNTIFS(data!A:A, data!A4689, data!G:G, "&lt;&gt;2")=0, 1, 0), 0)</f>
        <v>0</v>
      </c>
      <c r="AB4689">
        <f>IF(AND(data!G4689=2, COUNTIFS(data!A:A, data!A4689, data!G:G, 2) = data!D4689), 1, 0)</f>
        <v>0</v>
      </c>
      <c r="AC4689" t="str">
        <f>IF(AB4689=1, data!D4689, "0")</f>
        <v>0</v>
      </c>
    </row>
    <row r="4690" spans="1:29" x14ac:dyDescent="0.25">
      <c r="A4690" s="1">
        <v>468201</v>
      </c>
      <c r="B4690">
        <v>4</v>
      </c>
      <c r="C4690" s="1" t="s">
        <v>4711</v>
      </c>
      <c r="D4690">
        <v>5</v>
      </c>
      <c r="E4690">
        <v>3</v>
      </c>
      <c r="F4690">
        <v>11</v>
      </c>
      <c r="G4690">
        <v>1</v>
      </c>
      <c r="H4690">
        <v>18</v>
      </c>
      <c r="I4690">
        <v>1</v>
      </c>
      <c r="J4690">
        <v>1</v>
      </c>
      <c r="K4690">
        <v>5</v>
      </c>
      <c r="L4690">
        <v>96</v>
      </c>
      <c r="M4690">
        <v>1</v>
      </c>
      <c r="N4690">
        <v>1</v>
      </c>
      <c r="O4690">
        <v>5</v>
      </c>
      <c r="P4690">
        <v>1</v>
      </c>
      <c r="Q4690">
        <v>21</v>
      </c>
      <c r="R4690">
        <v>4</v>
      </c>
      <c r="S4690">
        <v>0</v>
      </c>
      <c r="T4690">
        <v>179.9</v>
      </c>
      <c r="U4690">
        <v>87.1</v>
      </c>
      <c r="V4690">
        <v>26.913</v>
      </c>
      <c r="W4690">
        <v>0.81</v>
      </c>
      <c r="X4690">
        <v>1</v>
      </c>
      <c r="Y4690">
        <v>2</v>
      </c>
      <c r="Z4690">
        <f>IF(AND(MIN(data!D4690:'data'!K4690, data!M4690:'data'!Y4690)&gt;=0, IF(data!L4690&lt;0, FALSE, data!L4690&lt;=95),COUNTA(data!D4690:'data'!Y4690)=22), 1, 0)</f>
        <v>0</v>
      </c>
      <c r="AA4690">
        <f>IF(data!D4690=3, IF(COUNTIFS(data!A:A, data!A4690, data!G:G, "&lt;&gt;2")=0, 1, 0), 0)</f>
        <v>0</v>
      </c>
      <c r="AB4690">
        <f>IF(AND(data!G4690=2, COUNTIFS(data!A:A, data!A4690, data!G:G, 2) = data!D4690), 1, 0)</f>
        <v>0</v>
      </c>
      <c r="AC4690" t="str">
        <f>IF(AB4690=1, data!D4690, "0")</f>
        <v>0</v>
      </c>
    </row>
    <row r="4691" spans="1:29" x14ac:dyDescent="0.25">
      <c r="A4691" s="1">
        <v>468201</v>
      </c>
      <c r="B4691">
        <v>5</v>
      </c>
      <c r="C4691" s="1" t="s">
        <v>4712</v>
      </c>
      <c r="D4691">
        <v>5</v>
      </c>
      <c r="E4691">
        <v>3</v>
      </c>
      <c r="F4691">
        <v>11</v>
      </c>
      <c r="G4691">
        <v>2</v>
      </c>
      <c r="H4691">
        <v>8</v>
      </c>
      <c r="I4691">
        <v>-1</v>
      </c>
      <c r="J4691">
        <v>1</v>
      </c>
      <c r="K4691">
        <v>-1</v>
      </c>
      <c r="L4691">
        <v>96</v>
      </c>
      <c r="M4691">
        <v>2</v>
      </c>
      <c r="N4691">
        <v>-1</v>
      </c>
      <c r="O4691">
        <v>-1</v>
      </c>
      <c r="P4691">
        <v>-1</v>
      </c>
      <c r="Q4691">
        <v>-1</v>
      </c>
      <c r="R4691">
        <v>-1</v>
      </c>
      <c r="S4691">
        <v>-2</v>
      </c>
      <c r="T4691">
        <v>131.19999999999999</v>
      </c>
      <c r="U4691">
        <v>29.1</v>
      </c>
      <c r="V4691">
        <v>16.905000000000001</v>
      </c>
      <c r="W4691">
        <v>-1</v>
      </c>
      <c r="X4691">
        <v>-8</v>
      </c>
      <c r="Y4691">
        <v>3</v>
      </c>
      <c r="Z4691">
        <f>IF(AND(MIN(data!D4691:'data'!K4691, data!M4691:'data'!Y4691)&gt;=0, IF(data!L4691&lt;0, FALSE, data!L4691&lt;=95),COUNTA(data!D4691:'data'!Y4691)=22), 1, 0)</f>
        <v>0</v>
      </c>
      <c r="AA4691">
        <f>IF(data!D4691=3, IF(COUNTIFS(data!A:A, data!A4691, data!G:G, "&lt;&gt;2")=0, 1, 0), 0)</f>
        <v>0</v>
      </c>
      <c r="AB4691">
        <f>IF(AND(data!G4691=2, COUNTIFS(data!A:A, data!A4691, data!G:G, 2) = data!D4691), 1, 0)</f>
        <v>0</v>
      </c>
      <c r="AC4691" t="str">
        <f>IF(AB4691=1, data!D4691, "0")</f>
        <v>0</v>
      </c>
    </row>
    <row r="4692" spans="1:29" x14ac:dyDescent="0.25">
      <c r="A4692" s="1">
        <v>468251</v>
      </c>
      <c r="B4692">
        <v>1</v>
      </c>
      <c r="C4692" s="1" t="s">
        <v>4713</v>
      </c>
      <c r="D4692">
        <v>2</v>
      </c>
      <c r="E4692">
        <v>3</v>
      </c>
      <c r="F4692">
        <v>11</v>
      </c>
      <c r="G4692">
        <v>1</v>
      </c>
      <c r="H4692">
        <v>62</v>
      </c>
      <c r="I4692">
        <v>2</v>
      </c>
      <c r="J4692">
        <v>1</v>
      </c>
      <c r="K4692">
        <v>5</v>
      </c>
      <c r="L4692">
        <v>14</v>
      </c>
      <c r="M4692">
        <v>2</v>
      </c>
      <c r="N4692">
        <v>1</v>
      </c>
      <c r="O4692">
        <v>5</v>
      </c>
      <c r="P4692">
        <v>1</v>
      </c>
      <c r="Q4692">
        <v>11.279</v>
      </c>
      <c r="R4692">
        <v>-1</v>
      </c>
      <c r="S4692">
        <v>0</v>
      </c>
      <c r="T4692">
        <v>173.4</v>
      </c>
      <c r="U4692">
        <v>72.7</v>
      </c>
      <c r="V4692">
        <v>24.178999999999998</v>
      </c>
      <c r="W4692">
        <v>0.86</v>
      </c>
      <c r="X4692">
        <v>1</v>
      </c>
      <c r="Y4692">
        <v>3</v>
      </c>
      <c r="Z4692">
        <f>IF(AND(MIN(data!D4692:'data'!K4692, data!M4692:'data'!Y4692)&gt;=0, IF(data!L4692&lt;0, FALSE, data!L4692&lt;=95),COUNTA(data!D4692:'data'!Y4692)=22), 1, 0)</f>
        <v>0</v>
      </c>
      <c r="AA4692">
        <f>IF(data!D4692=3, IF(COUNTIFS(data!A:A, data!A4692, data!G:G, "&lt;&gt;2")=0, 1, 0), 0)</f>
        <v>0</v>
      </c>
      <c r="AB4692">
        <f>IF(AND(data!G4692=2, COUNTIFS(data!A:A, data!A4692, data!G:G, 2) = data!D4692), 1, 0)</f>
        <v>0</v>
      </c>
      <c r="AC4692" t="str">
        <f>IF(AB4692=1, data!D4692, "0")</f>
        <v>0</v>
      </c>
    </row>
    <row r="4693" spans="1:29" x14ac:dyDescent="0.25">
      <c r="A4693" s="1">
        <v>468251</v>
      </c>
      <c r="B4693">
        <v>2</v>
      </c>
      <c r="C4693" s="1" t="s">
        <v>4714</v>
      </c>
      <c r="D4693">
        <v>2</v>
      </c>
      <c r="E4693">
        <v>3</v>
      </c>
      <c r="F4693">
        <v>11</v>
      </c>
      <c r="G4693">
        <v>2</v>
      </c>
      <c r="H4693">
        <v>61</v>
      </c>
      <c r="I4693">
        <v>2</v>
      </c>
      <c r="J4693">
        <v>1</v>
      </c>
      <c r="K4693">
        <v>6</v>
      </c>
      <c r="L4693">
        <v>14</v>
      </c>
      <c r="M4693">
        <v>2</v>
      </c>
      <c r="N4693">
        <v>2</v>
      </c>
      <c r="O4693">
        <v>5</v>
      </c>
      <c r="P4693">
        <v>1</v>
      </c>
      <c r="Q4693">
        <v>11.279</v>
      </c>
      <c r="R4693">
        <v>-1</v>
      </c>
      <c r="S4693">
        <v>1</v>
      </c>
      <c r="T4693">
        <v>161.19999999999999</v>
      </c>
      <c r="U4693">
        <v>66.3</v>
      </c>
      <c r="V4693">
        <v>25.513999999999999</v>
      </c>
      <c r="W4693">
        <v>0.81100000000000005</v>
      </c>
      <c r="X4693">
        <v>1</v>
      </c>
      <c r="Y4693">
        <v>3</v>
      </c>
      <c r="Z4693">
        <f>IF(AND(MIN(data!D4693:'data'!K4693, data!M4693:'data'!Y4693)&gt;=0, IF(data!L4693&lt;0, FALSE, data!L4693&lt;=95),COUNTA(data!D4693:'data'!Y4693)=22), 1, 0)</f>
        <v>0</v>
      </c>
      <c r="AA4693">
        <f>IF(data!D4693=3, IF(COUNTIFS(data!A:A, data!A4693, data!G:G, "&lt;&gt;2")=0, 1, 0), 0)</f>
        <v>0</v>
      </c>
      <c r="AB4693">
        <f>IF(AND(data!G4693=2, COUNTIFS(data!A:A, data!A4693, data!G:G, 2) = data!D4693), 1, 0)</f>
        <v>0</v>
      </c>
      <c r="AC4693" t="str">
        <f>IF(AB4693=1, data!D4693, "0")</f>
        <v>0</v>
      </c>
    </row>
    <row r="4694" spans="1:29" x14ac:dyDescent="0.25">
      <c r="A4694" s="1">
        <v>468271</v>
      </c>
      <c r="B4694">
        <v>1</v>
      </c>
      <c r="C4694" s="1" t="s">
        <v>4715</v>
      </c>
      <c r="D4694">
        <v>3</v>
      </c>
      <c r="E4694">
        <v>3</v>
      </c>
      <c r="F4694">
        <v>11</v>
      </c>
      <c r="G4694">
        <v>1</v>
      </c>
      <c r="H4694">
        <v>48</v>
      </c>
      <c r="I4694">
        <v>2</v>
      </c>
      <c r="J4694">
        <v>1</v>
      </c>
      <c r="K4694">
        <v>2</v>
      </c>
      <c r="L4694">
        <v>96</v>
      </c>
      <c r="M4694">
        <v>2</v>
      </c>
      <c r="N4694">
        <v>3</v>
      </c>
      <c r="O4694">
        <v>5</v>
      </c>
      <c r="P4694">
        <v>1</v>
      </c>
      <c r="Q4694">
        <v>21.225999999999999</v>
      </c>
      <c r="R4694">
        <v>-1</v>
      </c>
      <c r="S4694">
        <v>2</v>
      </c>
      <c r="T4694">
        <v>174.2</v>
      </c>
      <c r="U4694">
        <v>80.599999999999994</v>
      </c>
      <c r="V4694">
        <v>26.561</v>
      </c>
      <c r="W4694">
        <v>0.89900000000000002</v>
      </c>
      <c r="X4694">
        <v>2</v>
      </c>
      <c r="Y4694">
        <v>1</v>
      </c>
      <c r="Z4694">
        <f>IF(AND(MIN(data!D4694:'data'!K4694, data!M4694:'data'!Y4694)&gt;=0, IF(data!L4694&lt;0, FALSE, data!L4694&lt;=95),COUNTA(data!D4694:'data'!Y4694)=22), 1, 0)</f>
        <v>0</v>
      </c>
      <c r="AA4694">
        <f>IF(data!D4694=3, IF(COUNTIFS(data!A:A, data!A4694, data!G:G, "&lt;&gt;2")=0, 1, 0), 0)</f>
        <v>0</v>
      </c>
      <c r="AB4694">
        <f>IF(AND(data!G4694=2, COUNTIFS(data!A:A, data!A4694, data!G:G, 2) = data!D4694), 1, 0)</f>
        <v>0</v>
      </c>
      <c r="AC4694" t="str">
        <f>IF(AB4694=1, data!D4694, "0")</f>
        <v>0</v>
      </c>
    </row>
    <row r="4695" spans="1:29" x14ac:dyDescent="0.25">
      <c r="A4695" s="1">
        <v>468271</v>
      </c>
      <c r="B4695">
        <v>2</v>
      </c>
      <c r="C4695" s="1" t="s">
        <v>4716</v>
      </c>
      <c r="D4695">
        <v>3</v>
      </c>
      <c r="E4695">
        <v>3</v>
      </c>
      <c r="F4695">
        <v>11</v>
      </c>
      <c r="G4695">
        <v>2</v>
      </c>
      <c r="H4695">
        <v>43</v>
      </c>
      <c r="I4695">
        <v>2</v>
      </c>
      <c r="J4695">
        <v>1</v>
      </c>
      <c r="K4695">
        <v>4</v>
      </c>
      <c r="L4695">
        <v>96</v>
      </c>
      <c r="M4695">
        <v>2</v>
      </c>
      <c r="N4695">
        <v>3</v>
      </c>
      <c r="O4695">
        <v>5</v>
      </c>
      <c r="P4695">
        <v>1</v>
      </c>
      <c r="Q4695">
        <v>7.0460000000000003</v>
      </c>
      <c r="R4695">
        <v>-1</v>
      </c>
      <c r="S4695">
        <v>2</v>
      </c>
      <c r="T4695">
        <v>162.4</v>
      </c>
      <c r="U4695">
        <v>55.6</v>
      </c>
      <c r="V4695">
        <v>21.082000000000001</v>
      </c>
      <c r="W4695">
        <v>0.70899999999999996</v>
      </c>
      <c r="X4695">
        <v>1</v>
      </c>
      <c r="Y4695">
        <v>1</v>
      </c>
      <c r="Z4695">
        <f>IF(AND(MIN(data!D4695:'data'!K4695, data!M4695:'data'!Y4695)&gt;=0, IF(data!L4695&lt;0, FALSE, data!L4695&lt;=95),COUNTA(data!D4695:'data'!Y4695)=22), 1, 0)</f>
        <v>0</v>
      </c>
      <c r="AA4695">
        <f>IF(data!D4695=3, IF(COUNTIFS(data!A:A, data!A4695, data!G:G, "&lt;&gt;2")=0, 1, 0), 0)</f>
        <v>0</v>
      </c>
      <c r="AB4695">
        <f>IF(AND(data!G4695=2, COUNTIFS(data!A:A, data!A4695, data!G:G, 2) = data!D4695), 1, 0)</f>
        <v>0</v>
      </c>
      <c r="AC4695" t="str">
        <f>IF(AB4695=1, data!D4695, "0")</f>
        <v>0</v>
      </c>
    </row>
    <row r="4696" spans="1:29" x14ac:dyDescent="0.25">
      <c r="A4696" s="1">
        <v>468271</v>
      </c>
      <c r="B4696">
        <v>3</v>
      </c>
      <c r="C4696" s="1" t="s">
        <v>4717</v>
      </c>
      <c r="D4696">
        <v>3</v>
      </c>
      <c r="E4696">
        <v>3</v>
      </c>
      <c r="F4696">
        <v>11</v>
      </c>
      <c r="G4696">
        <v>2</v>
      </c>
      <c r="H4696">
        <v>19</v>
      </c>
      <c r="I4696">
        <v>1</v>
      </c>
      <c r="J4696">
        <v>1</v>
      </c>
      <c r="K4696">
        <v>2</v>
      </c>
      <c r="L4696">
        <v>96</v>
      </c>
      <c r="M4696">
        <v>2</v>
      </c>
      <c r="N4696">
        <v>1</v>
      </c>
      <c r="O4696">
        <v>5</v>
      </c>
      <c r="P4696">
        <v>1</v>
      </c>
      <c r="Q4696">
        <v>36.75</v>
      </c>
      <c r="R4696">
        <v>2</v>
      </c>
      <c r="S4696">
        <v>0</v>
      </c>
      <c r="T4696">
        <v>172.1</v>
      </c>
      <c r="U4696">
        <v>53.6</v>
      </c>
      <c r="V4696">
        <v>18.097000000000001</v>
      </c>
      <c r="W4696">
        <v>0.72699999999999998</v>
      </c>
      <c r="X4696">
        <v>3</v>
      </c>
      <c r="Y4696">
        <v>3</v>
      </c>
      <c r="Z4696">
        <f>IF(AND(MIN(data!D4696:'data'!K4696, data!M4696:'data'!Y4696)&gt;=0, IF(data!L4696&lt;0, FALSE, data!L4696&lt;=95),COUNTA(data!D4696:'data'!Y4696)=22), 1, 0)</f>
        <v>0</v>
      </c>
      <c r="AA4696">
        <f>IF(data!D4696=3, IF(COUNTIFS(data!A:A, data!A4696, data!G:G, "&lt;&gt;2")=0, 1, 0), 0)</f>
        <v>0</v>
      </c>
      <c r="AB4696">
        <f>IF(AND(data!G4696=2, COUNTIFS(data!A:A, data!A4696, data!G:G, 2) = data!D4696), 1, 0)</f>
        <v>0</v>
      </c>
      <c r="AC4696" t="str">
        <f>IF(AB4696=1, data!D4696, "0")</f>
        <v>0</v>
      </c>
    </row>
    <row r="4697" spans="1:29" x14ac:dyDescent="0.25">
      <c r="A4697" s="1">
        <v>468341</v>
      </c>
      <c r="B4697">
        <v>1</v>
      </c>
      <c r="C4697" s="1" t="s">
        <v>4718</v>
      </c>
      <c r="D4697">
        <v>2</v>
      </c>
      <c r="E4697">
        <v>3</v>
      </c>
      <c r="F4697">
        <v>11</v>
      </c>
      <c r="G4697">
        <v>1</v>
      </c>
      <c r="H4697">
        <v>60</v>
      </c>
      <c r="I4697">
        <v>2</v>
      </c>
      <c r="J4697">
        <v>1</v>
      </c>
      <c r="K4697">
        <v>1</v>
      </c>
      <c r="L4697">
        <v>18</v>
      </c>
      <c r="M4697">
        <v>1</v>
      </c>
      <c r="N4697">
        <v>1</v>
      </c>
      <c r="O4697">
        <v>5</v>
      </c>
      <c r="P4697">
        <v>1</v>
      </c>
      <c r="Q4697">
        <v>18.529</v>
      </c>
      <c r="R4697">
        <v>-1</v>
      </c>
      <c r="S4697">
        <v>0</v>
      </c>
      <c r="T4697">
        <v>175.6</v>
      </c>
      <c r="U4697">
        <v>79.900000000000006</v>
      </c>
      <c r="V4697">
        <v>25.911999999999999</v>
      </c>
      <c r="W4697">
        <v>0.89800000000000002</v>
      </c>
      <c r="X4697">
        <v>1</v>
      </c>
      <c r="Y4697">
        <v>3</v>
      </c>
      <c r="Z4697">
        <f>IF(AND(MIN(data!D4697:'data'!K4697, data!M4697:'data'!Y4697)&gt;=0, IF(data!L4697&lt;0, FALSE, data!L4697&lt;=95),COUNTA(data!D4697:'data'!Y4697)=22), 1, 0)</f>
        <v>0</v>
      </c>
      <c r="AA4697">
        <f>IF(data!D4697=3, IF(COUNTIFS(data!A:A, data!A4697, data!G:G, "&lt;&gt;2")=0, 1, 0), 0)</f>
        <v>0</v>
      </c>
      <c r="AB4697">
        <f>IF(AND(data!G4697=2, COUNTIFS(data!A:A, data!A4697, data!G:G, 2) = data!D4697), 1, 0)</f>
        <v>0</v>
      </c>
      <c r="AC4697" t="str">
        <f>IF(AB4697=1, data!D4697, "0")</f>
        <v>0</v>
      </c>
    </row>
    <row r="4698" spans="1:29" x14ac:dyDescent="0.25">
      <c r="A4698" s="1">
        <v>468341</v>
      </c>
      <c r="B4698">
        <v>2</v>
      </c>
      <c r="C4698" s="1" t="s">
        <v>4719</v>
      </c>
      <c r="D4698">
        <v>2</v>
      </c>
      <c r="E4698">
        <v>3</v>
      </c>
      <c r="F4698">
        <v>11</v>
      </c>
      <c r="G4698">
        <v>2</v>
      </c>
      <c r="H4698">
        <v>57</v>
      </c>
      <c r="I4698">
        <v>2</v>
      </c>
      <c r="J4698">
        <v>1</v>
      </c>
      <c r="K4698">
        <v>1</v>
      </c>
      <c r="L4698">
        <v>18</v>
      </c>
      <c r="M4698">
        <v>1</v>
      </c>
      <c r="N4698">
        <v>1</v>
      </c>
      <c r="O4698">
        <v>5</v>
      </c>
      <c r="P4698">
        <v>1</v>
      </c>
      <c r="Q4698">
        <v>9.625</v>
      </c>
      <c r="R4698">
        <v>-1</v>
      </c>
      <c r="S4698">
        <v>0</v>
      </c>
      <c r="T4698">
        <v>153.9</v>
      </c>
      <c r="U4698">
        <v>77.7</v>
      </c>
      <c r="V4698">
        <v>32.805</v>
      </c>
      <c r="W4698">
        <v>0.84899999999999998</v>
      </c>
      <c r="X4698">
        <v>2</v>
      </c>
      <c r="Y4698">
        <v>1</v>
      </c>
      <c r="Z4698">
        <f>IF(AND(MIN(data!D4698:'data'!K4698, data!M4698:'data'!Y4698)&gt;=0, IF(data!L4698&lt;0, FALSE, data!L4698&lt;=95),COUNTA(data!D4698:'data'!Y4698)=22), 1, 0)</f>
        <v>0</v>
      </c>
      <c r="AA4698">
        <f>IF(data!D4698=3, IF(COUNTIFS(data!A:A, data!A4698, data!G:G, "&lt;&gt;2")=0, 1, 0), 0)</f>
        <v>0</v>
      </c>
      <c r="AB4698">
        <f>IF(AND(data!G4698=2, COUNTIFS(data!A:A, data!A4698, data!G:G, 2) = data!D4698), 1, 0)</f>
        <v>0</v>
      </c>
      <c r="AC4698" t="str">
        <f>IF(AB4698=1, data!D4698, "0")</f>
        <v>0</v>
      </c>
    </row>
    <row r="4699" spans="1:29" x14ac:dyDescent="0.25">
      <c r="A4699" s="1">
        <v>468351</v>
      </c>
      <c r="B4699">
        <v>1</v>
      </c>
      <c r="C4699" s="1" t="s">
        <v>4720</v>
      </c>
      <c r="D4699">
        <v>1</v>
      </c>
      <c r="E4699">
        <v>3</v>
      </c>
      <c r="F4699">
        <v>11</v>
      </c>
      <c r="G4699">
        <v>1</v>
      </c>
      <c r="H4699">
        <v>84</v>
      </c>
      <c r="I4699">
        <v>5</v>
      </c>
      <c r="J4699">
        <v>1</v>
      </c>
      <c r="K4699">
        <v>7</v>
      </c>
      <c r="L4699">
        <v>5</v>
      </c>
      <c r="M4699">
        <v>1</v>
      </c>
      <c r="N4699">
        <v>2</v>
      </c>
      <c r="O4699">
        <v>5</v>
      </c>
      <c r="P4699">
        <v>1</v>
      </c>
      <c r="Q4699">
        <v>1.5580000000000001</v>
      </c>
      <c r="R4699">
        <v>-1</v>
      </c>
      <c r="S4699">
        <v>0</v>
      </c>
      <c r="T4699">
        <v>145.6</v>
      </c>
      <c r="U4699">
        <v>48</v>
      </c>
      <c r="V4699">
        <v>22.641999999999999</v>
      </c>
      <c r="W4699">
        <v>0.81399999999999995</v>
      </c>
      <c r="X4699">
        <v>1</v>
      </c>
      <c r="Y4699">
        <v>3</v>
      </c>
      <c r="Z4699">
        <f>IF(AND(MIN(data!D4699:'data'!K4699, data!M4699:'data'!Y4699)&gt;=0, IF(data!L4699&lt;0, FALSE, data!L4699&lt;=95),COUNTA(data!D4699:'data'!Y4699)=22), 1, 0)</f>
        <v>0</v>
      </c>
      <c r="AA4699">
        <f>IF(data!D4699=3, IF(COUNTIFS(data!A:A, data!A4699, data!G:G, "&lt;&gt;2")=0, 1, 0), 0)</f>
        <v>0</v>
      </c>
      <c r="AB4699">
        <f>IF(AND(data!G4699=2, COUNTIFS(data!A:A, data!A4699, data!G:G, 2) = data!D4699), 1, 0)</f>
        <v>0</v>
      </c>
      <c r="AC4699" t="str">
        <f>IF(AB4699=1, data!D4699, "0")</f>
        <v>0</v>
      </c>
    </row>
    <row r="4700" spans="1:29" x14ac:dyDescent="0.25">
      <c r="A4700" s="1">
        <v>468371</v>
      </c>
      <c r="B4700">
        <v>1</v>
      </c>
      <c r="C4700" s="1" t="s">
        <v>4721</v>
      </c>
      <c r="D4700">
        <v>2</v>
      </c>
      <c r="E4700">
        <v>3</v>
      </c>
      <c r="F4700">
        <v>11</v>
      </c>
      <c r="G4700">
        <v>1</v>
      </c>
      <c r="H4700">
        <v>81</v>
      </c>
      <c r="I4700">
        <v>2</v>
      </c>
      <c r="J4700">
        <v>1</v>
      </c>
      <c r="K4700">
        <v>7</v>
      </c>
      <c r="L4700">
        <v>7</v>
      </c>
      <c r="M4700">
        <v>3</v>
      </c>
      <c r="N4700">
        <v>3</v>
      </c>
      <c r="O4700">
        <v>5</v>
      </c>
      <c r="P4700">
        <v>2</v>
      </c>
      <c r="Q4700">
        <v>0</v>
      </c>
      <c r="R4700">
        <v>-1</v>
      </c>
      <c r="S4700">
        <v>2</v>
      </c>
      <c r="T4700">
        <v>170.1</v>
      </c>
      <c r="U4700">
        <v>77.099999999999994</v>
      </c>
      <c r="V4700">
        <v>26.646999999999998</v>
      </c>
      <c r="W4700">
        <v>0.94199999999999995</v>
      </c>
      <c r="X4700">
        <v>1</v>
      </c>
      <c r="Y4700">
        <v>3</v>
      </c>
      <c r="Z4700">
        <f>IF(AND(MIN(data!D4700:'data'!K4700, data!M4700:'data'!Y4700)&gt;=0, IF(data!L4700&lt;0, FALSE, data!L4700&lt;=95),COUNTA(data!D4700:'data'!Y4700)=22), 1, 0)</f>
        <v>0</v>
      </c>
      <c r="AA4700">
        <f>IF(data!D4700=3, IF(COUNTIFS(data!A:A, data!A4700, data!G:G, "&lt;&gt;2")=0, 1, 0), 0)</f>
        <v>0</v>
      </c>
      <c r="AB4700">
        <f>IF(AND(data!G4700=2, COUNTIFS(data!A:A, data!A4700, data!G:G, 2) = data!D4700), 1, 0)</f>
        <v>0</v>
      </c>
      <c r="AC4700" t="str">
        <f>IF(AB4700=1, data!D4700, "0")</f>
        <v>0</v>
      </c>
    </row>
    <row r="4701" spans="1:29" x14ac:dyDescent="0.25">
      <c r="A4701" s="1">
        <v>468371</v>
      </c>
      <c r="B4701">
        <v>2</v>
      </c>
      <c r="C4701" s="1" t="s">
        <v>4722</v>
      </c>
      <c r="D4701">
        <v>2</v>
      </c>
      <c r="E4701">
        <v>3</v>
      </c>
      <c r="F4701">
        <v>11</v>
      </c>
      <c r="G4701">
        <v>2</v>
      </c>
      <c r="H4701">
        <v>80</v>
      </c>
      <c r="I4701">
        <v>2</v>
      </c>
      <c r="J4701">
        <v>1</v>
      </c>
      <c r="K4701">
        <v>7</v>
      </c>
      <c r="L4701">
        <v>7</v>
      </c>
      <c r="M4701">
        <v>1</v>
      </c>
      <c r="N4701">
        <v>3</v>
      </c>
      <c r="O4701">
        <v>5</v>
      </c>
      <c r="P4701">
        <v>2</v>
      </c>
      <c r="Q4701">
        <v>0</v>
      </c>
      <c r="R4701">
        <v>-1</v>
      </c>
      <c r="S4701">
        <v>0</v>
      </c>
      <c r="T4701">
        <v>156.5</v>
      </c>
      <c r="U4701">
        <v>65.900000000000006</v>
      </c>
      <c r="V4701">
        <v>26.905999999999999</v>
      </c>
      <c r="W4701">
        <v>0.85399999999999998</v>
      </c>
      <c r="X4701">
        <v>-8</v>
      </c>
      <c r="Y4701">
        <v>3</v>
      </c>
      <c r="Z4701">
        <f>IF(AND(MIN(data!D4701:'data'!K4701, data!M4701:'data'!Y4701)&gt;=0, IF(data!L4701&lt;0, FALSE, data!L4701&lt;=95),COUNTA(data!D4701:'data'!Y4701)=22), 1, 0)</f>
        <v>0</v>
      </c>
      <c r="AA4701">
        <f>IF(data!D4701=3, IF(COUNTIFS(data!A:A, data!A4701, data!G:G, "&lt;&gt;2")=0, 1, 0), 0)</f>
        <v>0</v>
      </c>
      <c r="AB4701">
        <f>IF(AND(data!G4701=2, COUNTIFS(data!A:A, data!A4701, data!G:G, 2) = data!D4701), 1, 0)</f>
        <v>0</v>
      </c>
      <c r="AC4701" t="str">
        <f>IF(AB4701=1, data!D4701, "0")</f>
        <v>0</v>
      </c>
    </row>
    <row r="4702" spans="1:29" x14ac:dyDescent="0.25">
      <c r="A4702" s="1">
        <v>469051</v>
      </c>
      <c r="B4702">
        <v>1</v>
      </c>
      <c r="C4702" s="1" t="s">
        <v>4723</v>
      </c>
      <c r="D4702">
        <v>2</v>
      </c>
      <c r="E4702">
        <v>8</v>
      </c>
      <c r="F4702">
        <v>17</v>
      </c>
      <c r="G4702">
        <v>2</v>
      </c>
      <c r="H4702">
        <v>28</v>
      </c>
      <c r="I4702">
        <v>6</v>
      </c>
      <c r="J4702">
        <v>1</v>
      </c>
      <c r="K4702">
        <v>4</v>
      </c>
      <c r="L4702">
        <v>14</v>
      </c>
      <c r="M4702">
        <v>2</v>
      </c>
      <c r="N4702">
        <v>4</v>
      </c>
      <c r="O4702">
        <v>2</v>
      </c>
      <c r="P4702">
        <v>2</v>
      </c>
      <c r="Q4702">
        <v>0</v>
      </c>
      <c r="R4702">
        <v>-1</v>
      </c>
      <c r="S4702">
        <v>9</v>
      </c>
      <c r="T4702">
        <v>-1</v>
      </c>
      <c r="U4702">
        <v>133.5</v>
      </c>
      <c r="V4702">
        <v>-1</v>
      </c>
      <c r="W4702">
        <v>-1</v>
      </c>
      <c r="X4702">
        <v>2</v>
      </c>
      <c r="Y4702">
        <v>1</v>
      </c>
      <c r="Z4702">
        <f>IF(AND(MIN(data!D4702:'data'!K4702, data!M4702:'data'!Y4702)&gt;=0, IF(data!L4702&lt;0, FALSE, data!L4702&lt;=95),COUNTA(data!D4702:'data'!Y4702)=22), 1, 0)</f>
        <v>0</v>
      </c>
      <c r="AA4702">
        <f>IF(data!D4702=3, IF(COUNTIFS(data!A:A, data!A4702, data!G:G, "&lt;&gt;2")=0, 1, 0), 0)</f>
        <v>0</v>
      </c>
      <c r="AB4702">
        <f>IF(AND(data!G4702=2, COUNTIFS(data!A:A, data!A4702, data!G:G, 2) = data!D4702), 1, 0)</f>
        <v>0</v>
      </c>
      <c r="AC4702" t="str">
        <f>IF(AB4702=1, data!D4702, "0")</f>
        <v>0</v>
      </c>
    </row>
    <row r="4703" spans="1:29" x14ac:dyDescent="0.25">
      <c r="A4703" s="1">
        <v>469051</v>
      </c>
      <c r="B4703">
        <v>2</v>
      </c>
      <c r="C4703" s="1" t="s">
        <v>4724</v>
      </c>
      <c r="D4703">
        <v>2</v>
      </c>
      <c r="E4703">
        <v>8</v>
      </c>
      <c r="F4703">
        <v>17</v>
      </c>
      <c r="G4703">
        <v>1</v>
      </c>
      <c r="H4703">
        <v>37</v>
      </c>
      <c r="I4703">
        <v>6</v>
      </c>
      <c r="J4703">
        <v>1</v>
      </c>
      <c r="K4703">
        <v>3</v>
      </c>
      <c r="L4703">
        <v>14</v>
      </c>
      <c r="M4703">
        <v>2</v>
      </c>
      <c r="N4703">
        <v>4</v>
      </c>
      <c r="O4703">
        <v>3</v>
      </c>
      <c r="P4703">
        <v>1</v>
      </c>
      <c r="Q4703">
        <v>15.403</v>
      </c>
      <c r="R4703">
        <v>-1</v>
      </c>
      <c r="S4703">
        <v>0</v>
      </c>
      <c r="T4703">
        <v>175.6</v>
      </c>
      <c r="U4703">
        <v>71</v>
      </c>
      <c r="V4703">
        <v>23.026</v>
      </c>
      <c r="W4703">
        <v>-1</v>
      </c>
      <c r="X4703">
        <v>1</v>
      </c>
      <c r="Y4703">
        <v>3</v>
      </c>
      <c r="Z4703">
        <f>IF(AND(MIN(data!D4703:'data'!K4703, data!M4703:'data'!Y4703)&gt;=0, IF(data!L4703&lt;0, FALSE, data!L4703&lt;=95),COUNTA(data!D4703:'data'!Y4703)=22), 1, 0)</f>
        <v>0</v>
      </c>
      <c r="AA4703">
        <f>IF(data!D4703=3, IF(COUNTIFS(data!A:A, data!A4703, data!G:G, "&lt;&gt;2")=0, 1, 0), 0)</f>
        <v>0</v>
      </c>
      <c r="AB4703">
        <f>IF(AND(data!G4703=2, COUNTIFS(data!A:A, data!A4703, data!G:G, 2) = data!D4703), 1, 0)</f>
        <v>0</v>
      </c>
      <c r="AC4703" t="str">
        <f>IF(AB4703=1, data!D4703, "0")</f>
        <v>0</v>
      </c>
    </row>
    <row r="4704" spans="1:29" x14ac:dyDescent="0.25">
      <c r="A4704" s="1">
        <v>469151</v>
      </c>
      <c r="B4704">
        <v>1</v>
      </c>
      <c r="C4704" s="1" t="s">
        <v>4725</v>
      </c>
      <c r="D4704">
        <v>3</v>
      </c>
      <c r="E4704">
        <v>8</v>
      </c>
      <c r="F4704">
        <v>17</v>
      </c>
      <c r="G4704">
        <v>2</v>
      </c>
      <c r="H4704">
        <v>33</v>
      </c>
      <c r="I4704">
        <v>4</v>
      </c>
      <c r="J4704">
        <v>1</v>
      </c>
      <c r="K4704">
        <v>2</v>
      </c>
      <c r="L4704">
        <v>8</v>
      </c>
      <c r="M4704">
        <v>1</v>
      </c>
      <c r="N4704">
        <v>4</v>
      </c>
      <c r="O4704">
        <v>2</v>
      </c>
      <c r="P4704">
        <v>1</v>
      </c>
      <c r="Q4704">
        <v>15.72</v>
      </c>
      <c r="R4704">
        <v>-1</v>
      </c>
      <c r="S4704">
        <v>1</v>
      </c>
      <c r="T4704">
        <v>170.9</v>
      </c>
      <c r="U4704">
        <v>-1</v>
      </c>
      <c r="V4704">
        <v>-1</v>
      </c>
      <c r="W4704">
        <v>0.88</v>
      </c>
      <c r="X4704">
        <v>2</v>
      </c>
      <c r="Y4704">
        <v>3</v>
      </c>
      <c r="Z4704">
        <f>IF(AND(MIN(data!D4704:'data'!K4704, data!M4704:'data'!Y4704)&gt;=0, IF(data!L4704&lt;0, FALSE, data!L4704&lt;=95),COUNTA(data!D4704:'data'!Y4704)=22), 1, 0)</f>
        <v>0</v>
      </c>
      <c r="AA4704">
        <f>IF(data!D4704=3, IF(COUNTIFS(data!A:A, data!A4704, data!G:G, "&lt;&gt;2")=0, 1, 0), 0)</f>
        <v>0</v>
      </c>
      <c r="AB4704">
        <f>IF(AND(data!G4704=2, COUNTIFS(data!A:A, data!A4704, data!G:G, 2) = data!D4704), 1, 0)</f>
        <v>0</v>
      </c>
      <c r="AC4704" t="str">
        <f>IF(AB4704=1, data!D4704, "0")</f>
        <v>0</v>
      </c>
    </row>
    <row r="4705" spans="1:29" x14ac:dyDescent="0.25">
      <c r="A4705" s="1">
        <v>469151</v>
      </c>
      <c r="B4705">
        <v>2</v>
      </c>
      <c r="C4705" s="1" t="s">
        <v>4726</v>
      </c>
      <c r="D4705">
        <v>3</v>
      </c>
      <c r="E4705">
        <v>8</v>
      </c>
      <c r="F4705">
        <v>17</v>
      </c>
      <c r="G4705">
        <v>1</v>
      </c>
      <c r="H4705">
        <v>10</v>
      </c>
      <c r="I4705">
        <v>-1</v>
      </c>
      <c r="J4705">
        <v>1</v>
      </c>
      <c r="K4705">
        <v>-1</v>
      </c>
      <c r="L4705">
        <v>8</v>
      </c>
      <c r="M4705">
        <v>1</v>
      </c>
      <c r="N4705">
        <v>-1</v>
      </c>
      <c r="O4705">
        <v>-1</v>
      </c>
      <c r="P4705">
        <v>-1</v>
      </c>
      <c r="Q4705">
        <v>-1</v>
      </c>
      <c r="R4705">
        <v>-1</v>
      </c>
      <c r="S4705">
        <v>-2</v>
      </c>
      <c r="T4705">
        <v>141.1</v>
      </c>
      <c r="U4705">
        <v>43.4</v>
      </c>
      <c r="V4705">
        <v>21.798999999999999</v>
      </c>
      <c r="W4705">
        <v>-1</v>
      </c>
      <c r="X4705">
        <v>2</v>
      </c>
      <c r="Y4705">
        <v>1</v>
      </c>
      <c r="Z4705">
        <f>IF(AND(MIN(data!D4705:'data'!K4705, data!M4705:'data'!Y4705)&gt;=0, IF(data!L4705&lt;0, FALSE, data!L4705&lt;=95),COUNTA(data!D4705:'data'!Y4705)=22), 1, 0)</f>
        <v>0</v>
      </c>
      <c r="AA4705">
        <f>IF(data!D4705=3, IF(COUNTIFS(data!A:A, data!A4705, data!G:G, "&lt;&gt;2")=0, 1, 0), 0)</f>
        <v>0</v>
      </c>
      <c r="AB4705">
        <f>IF(AND(data!G4705=2, COUNTIFS(data!A:A, data!A4705, data!G:G, 2) = data!D4705), 1, 0)</f>
        <v>0</v>
      </c>
      <c r="AC4705" t="str">
        <f>IF(AB4705=1, data!D4705, "0")</f>
        <v>0</v>
      </c>
    </row>
    <row r="4706" spans="1:29" x14ac:dyDescent="0.25">
      <c r="A4706" s="1">
        <v>469151</v>
      </c>
      <c r="B4706">
        <v>3</v>
      </c>
      <c r="C4706" s="1" t="s">
        <v>4727</v>
      </c>
      <c r="D4706">
        <v>3</v>
      </c>
      <c r="E4706">
        <v>8</v>
      </c>
      <c r="F4706">
        <v>17</v>
      </c>
      <c r="G4706">
        <v>1</v>
      </c>
      <c r="H4706">
        <v>8</v>
      </c>
      <c r="I4706">
        <v>-1</v>
      </c>
      <c r="J4706">
        <v>1</v>
      </c>
      <c r="K4706">
        <v>-1</v>
      </c>
      <c r="L4706">
        <v>8</v>
      </c>
      <c r="M4706">
        <v>1</v>
      </c>
      <c r="N4706">
        <v>-1</v>
      </c>
      <c r="O4706">
        <v>-1</v>
      </c>
      <c r="P4706">
        <v>-1</v>
      </c>
      <c r="Q4706">
        <v>-1</v>
      </c>
      <c r="R4706">
        <v>-1</v>
      </c>
      <c r="S4706">
        <v>-2</v>
      </c>
      <c r="T4706">
        <v>128.9</v>
      </c>
      <c r="U4706">
        <v>38.299999999999997</v>
      </c>
      <c r="V4706">
        <v>23.050999999999998</v>
      </c>
      <c r="W4706">
        <v>-1</v>
      </c>
      <c r="X4706">
        <v>1</v>
      </c>
      <c r="Y4706">
        <v>2</v>
      </c>
      <c r="Z4706">
        <f>IF(AND(MIN(data!D4706:'data'!K4706, data!M4706:'data'!Y4706)&gt;=0, IF(data!L4706&lt;0, FALSE, data!L4706&lt;=95),COUNTA(data!D4706:'data'!Y4706)=22), 1, 0)</f>
        <v>0</v>
      </c>
      <c r="AA4706">
        <f>IF(data!D4706=3, IF(COUNTIFS(data!A:A, data!A4706, data!G:G, "&lt;&gt;2")=0, 1, 0), 0)</f>
        <v>0</v>
      </c>
      <c r="AB4706">
        <f>IF(AND(data!G4706=2, COUNTIFS(data!A:A, data!A4706, data!G:G, 2) = data!D4706), 1, 0)</f>
        <v>0</v>
      </c>
      <c r="AC4706" t="str">
        <f>IF(AB4706=1, data!D4706, "0")</f>
        <v>0</v>
      </c>
    </row>
    <row r="4707" spans="1:29" x14ac:dyDescent="0.25">
      <c r="A4707" s="1">
        <v>469181</v>
      </c>
      <c r="B4707">
        <v>1</v>
      </c>
      <c r="C4707" s="1" t="s">
        <v>4728</v>
      </c>
      <c r="D4707">
        <v>3</v>
      </c>
      <c r="E4707">
        <v>8</v>
      </c>
      <c r="F4707">
        <v>17</v>
      </c>
      <c r="G4707">
        <v>2</v>
      </c>
      <c r="H4707">
        <v>37</v>
      </c>
      <c r="I4707">
        <v>2</v>
      </c>
      <c r="J4707">
        <v>1</v>
      </c>
      <c r="K4707">
        <v>3</v>
      </c>
      <c r="L4707">
        <v>97</v>
      </c>
      <c r="M4707">
        <v>2</v>
      </c>
      <c r="N4707">
        <v>4</v>
      </c>
      <c r="O4707">
        <v>2</v>
      </c>
      <c r="P4707">
        <v>1</v>
      </c>
      <c r="Q4707">
        <v>4.875</v>
      </c>
      <c r="R4707">
        <v>-1</v>
      </c>
      <c r="S4707">
        <v>0</v>
      </c>
      <c r="T4707">
        <v>-1</v>
      </c>
      <c r="U4707">
        <v>-1</v>
      </c>
      <c r="V4707">
        <v>-1</v>
      </c>
      <c r="W4707">
        <v>0.81100000000000005</v>
      </c>
      <c r="X4707">
        <v>1</v>
      </c>
      <c r="Y4707">
        <v>3</v>
      </c>
      <c r="Z4707">
        <f>IF(AND(MIN(data!D4707:'data'!K4707, data!M4707:'data'!Y4707)&gt;=0, IF(data!L4707&lt;0, FALSE, data!L4707&lt;=95),COUNTA(data!D4707:'data'!Y4707)=22), 1, 0)</f>
        <v>0</v>
      </c>
      <c r="AA4707">
        <f>IF(data!D4707=3, IF(COUNTIFS(data!A:A, data!A4707, data!G:G, "&lt;&gt;2")=0, 1, 0), 0)</f>
        <v>0</v>
      </c>
      <c r="AB4707">
        <f>IF(AND(data!G4707=2, COUNTIFS(data!A:A, data!A4707, data!G:G, 2) = data!D4707), 1, 0)</f>
        <v>0</v>
      </c>
      <c r="AC4707" t="str">
        <f>IF(AB4707=1, data!D4707, "0")</f>
        <v>0</v>
      </c>
    </row>
    <row r="4708" spans="1:29" x14ac:dyDescent="0.25">
      <c r="A4708" s="1">
        <v>469181</v>
      </c>
      <c r="B4708">
        <v>2</v>
      </c>
      <c r="C4708" s="1" t="s">
        <v>4729</v>
      </c>
      <c r="D4708">
        <v>3</v>
      </c>
      <c r="E4708">
        <v>8</v>
      </c>
      <c r="F4708">
        <v>17</v>
      </c>
      <c r="G4708">
        <v>2</v>
      </c>
      <c r="H4708">
        <v>15</v>
      </c>
      <c r="I4708">
        <v>-1</v>
      </c>
      <c r="J4708">
        <v>1</v>
      </c>
      <c r="K4708">
        <v>-1</v>
      </c>
      <c r="L4708">
        <v>97</v>
      </c>
      <c r="M4708">
        <v>3</v>
      </c>
      <c r="N4708">
        <v>-1</v>
      </c>
      <c r="O4708">
        <v>-1</v>
      </c>
      <c r="P4708">
        <v>-1</v>
      </c>
      <c r="Q4708">
        <v>-1</v>
      </c>
      <c r="R4708">
        <v>-1</v>
      </c>
      <c r="S4708">
        <v>-2</v>
      </c>
      <c r="T4708">
        <v>-1</v>
      </c>
      <c r="U4708">
        <v>-1</v>
      </c>
      <c r="V4708">
        <v>-1</v>
      </c>
      <c r="W4708">
        <v>-1</v>
      </c>
      <c r="X4708">
        <v>-2</v>
      </c>
      <c r="Y4708">
        <v>-2</v>
      </c>
      <c r="Z4708">
        <f>IF(AND(MIN(data!D4708:'data'!K4708, data!M4708:'data'!Y4708)&gt;=0, IF(data!L4708&lt;0, FALSE, data!L4708&lt;=95),COUNTA(data!D4708:'data'!Y4708)=22), 1, 0)</f>
        <v>0</v>
      </c>
      <c r="AA4708">
        <f>IF(data!D4708=3, IF(COUNTIFS(data!A:A, data!A4708, data!G:G, "&lt;&gt;2")=0, 1, 0), 0)</f>
        <v>0</v>
      </c>
      <c r="AB4708">
        <f>IF(AND(data!G4708=2, COUNTIFS(data!A:A, data!A4708, data!G:G, 2) = data!D4708), 1, 0)</f>
        <v>0</v>
      </c>
      <c r="AC4708" t="str">
        <f>IF(AB4708=1, data!D4708, "0")</f>
        <v>0</v>
      </c>
    </row>
    <row r="4709" spans="1:29" x14ac:dyDescent="0.25">
      <c r="A4709" s="1">
        <v>469181</v>
      </c>
      <c r="B4709">
        <v>3</v>
      </c>
      <c r="C4709" s="1" t="s">
        <v>4730</v>
      </c>
      <c r="D4709">
        <v>3</v>
      </c>
      <c r="E4709">
        <v>8</v>
      </c>
      <c r="F4709">
        <v>17</v>
      </c>
      <c r="G4709">
        <v>1</v>
      </c>
      <c r="H4709">
        <v>10</v>
      </c>
      <c r="I4709">
        <v>-1</v>
      </c>
      <c r="J4709">
        <v>1</v>
      </c>
      <c r="K4709">
        <v>-1</v>
      </c>
      <c r="L4709">
        <v>97</v>
      </c>
      <c r="M4709">
        <v>3</v>
      </c>
      <c r="N4709">
        <v>-1</v>
      </c>
      <c r="O4709">
        <v>-1</v>
      </c>
      <c r="P4709">
        <v>-1</v>
      </c>
      <c r="Q4709">
        <v>-1</v>
      </c>
      <c r="R4709">
        <v>-1</v>
      </c>
      <c r="S4709">
        <v>-2</v>
      </c>
      <c r="T4709">
        <v>-1</v>
      </c>
      <c r="U4709">
        <v>-1</v>
      </c>
      <c r="V4709">
        <v>-1</v>
      </c>
      <c r="W4709">
        <v>-1</v>
      </c>
      <c r="X4709">
        <v>-2</v>
      </c>
      <c r="Y4709">
        <v>-2</v>
      </c>
      <c r="Z4709">
        <f>IF(AND(MIN(data!D4709:'data'!K4709, data!M4709:'data'!Y4709)&gt;=0, IF(data!L4709&lt;0, FALSE, data!L4709&lt;=95),COUNTA(data!D4709:'data'!Y4709)=22), 1, 0)</f>
        <v>0</v>
      </c>
      <c r="AA4709">
        <f>IF(data!D4709=3, IF(COUNTIFS(data!A:A, data!A4709, data!G:G, "&lt;&gt;2")=0, 1, 0), 0)</f>
        <v>0</v>
      </c>
      <c r="AB4709">
        <f>IF(AND(data!G4709=2, COUNTIFS(data!A:A, data!A4709, data!G:G, 2) = data!D4709), 1, 0)</f>
        <v>0</v>
      </c>
      <c r="AC4709" t="str">
        <f>IF(AB4709=1, data!D4709, "0")</f>
        <v>0</v>
      </c>
    </row>
    <row r="4710" spans="1:29" x14ac:dyDescent="0.25">
      <c r="A4710" s="1">
        <v>469201</v>
      </c>
      <c r="B4710">
        <v>1</v>
      </c>
      <c r="C4710" s="1" t="s">
        <v>4731</v>
      </c>
      <c r="D4710">
        <v>4</v>
      </c>
      <c r="E4710">
        <v>8</v>
      </c>
      <c r="F4710">
        <v>17</v>
      </c>
      <c r="G4710">
        <v>2</v>
      </c>
      <c r="H4710">
        <v>38</v>
      </c>
      <c r="I4710">
        <v>4</v>
      </c>
      <c r="J4710">
        <v>1</v>
      </c>
      <c r="K4710">
        <v>4</v>
      </c>
      <c r="L4710">
        <v>8</v>
      </c>
      <c r="M4710">
        <v>1</v>
      </c>
      <c r="N4710">
        <v>4</v>
      </c>
      <c r="O4710">
        <v>3</v>
      </c>
      <c r="P4710">
        <v>1</v>
      </c>
      <c r="Q4710">
        <v>7.798</v>
      </c>
      <c r="R4710">
        <v>-1</v>
      </c>
      <c r="S4710">
        <v>0</v>
      </c>
      <c r="T4710">
        <v>168.5</v>
      </c>
      <c r="U4710">
        <v>77.3</v>
      </c>
      <c r="V4710">
        <v>27.225999999999999</v>
      </c>
      <c r="W4710">
        <v>0.84499999999999997</v>
      </c>
      <c r="X4710">
        <v>2</v>
      </c>
      <c r="Y4710">
        <v>1</v>
      </c>
      <c r="Z4710">
        <f>IF(AND(MIN(data!D4710:'data'!K4710, data!M4710:'data'!Y4710)&gt;=0, IF(data!L4710&lt;0, FALSE, data!L4710&lt;=95),COUNTA(data!D4710:'data'!Y4710)=22), 1, 0)</f>
        <v>0</v>
      </c>
      <c r="AA4710">
        <f>IF(data!D4710=3, IF(COUNTIFS(data!A:A, data!A4710, data!G:G, "&lt;&gt;2")=0, 1, 0), 0)</f>
        <v>0</v>
      </c>
      <c r="AB4710">
        <f>IF(AND(data!G4710=2, COUNTIFS(data!A:A, data!A4710, data!G:G, 2) = data!D4710), 1, 0)</f>
        <v>1</v>
      </c>
      <c r="AC4710">
        <f>IF(AB4710=1, data!D4710, "0")</f>
        <v>4</v>
      </c>
    </row>
    <row r="4711" spans="1:29" x14ac:dyDescent="0.25">
      <c r="A4711" s="1">
        <v>469201</v>
      </c>
      <c r="B4711">
        <v>2</v>
      </c>
      <c r="C4711" s="1" t="s">
        <v>4732</v>
      </c>
      <c r="D4711">
        <v>4</v>
      </c>
      <c r="E4711">
        <v>8</v>
      </c>
      <c r="F4711">
        <v>17</v>
      </c>
      <c r="G4711">
        <v>2</v>
      </c>
      <c r="H4711">
        <v>16</v>
      </c>
      <c r="I4711">
        <v>1</v>
      </c>
      <c r="J4711">
        <v>1</v>
      </c>
      <c r="K4711">
        <v>7</v>
      </c>
      <c r="L4711">
        <v>8</v>
      </c>
      <c r="M4711">
        <v>1</v>
      </c>
      <c r="N4711">
        <v>4</v>
      </c>
      <c r="O4711">
        <v>2</v>
      </c>
      <c r="P4711">
        <v>1</v>
      </c>
      <c r="Q4711">
        <v>0.26100000000000001</v>
      </c>
      <c r="R4711">
        <v>0</v>
      </c>
      <c r="S4711">
        <v>0</v>
      </c>
      <c r="T4711">
        <v>162.9</v>
      </c>
      <c r="U4711">
        <v>63.9</v>
      </c>
      <c r="V4711">
        <v>24.08</v>
      </c>
      <c r="W4711">
        <v>0.78200000000000003</v>
      </c>
      <c r="X4711">
        <v>1</v>
      </c>
      <c r="Y4711">
        <v>1</v>
      </c>
      <c r="Z4711">
        <f>IF(AND(MIN(data!D4711:'data'!K4711, data!M4711:'data'!Y4711)&gt;=0, IF(data!L4711&lt;0, FALSE, data!L4711&lt;=95),COUNTA(data!D4711:'data'!Y4711)=22), 1, 0)</f>
        <v>1</v>
      </c>
      <c r="AA4711">
        <f>IF(data!D4711=3, IF(COUNTIFS(data!A:A, data!A4711, data!G:G, "&lt;&gt;2")=0, 1, 0), 0)</f>
        <v>0</v>
      </c>
      <c r="AB4711">
        <f>IF(AND(data!G4711=2, COUNTIFS(data!A:A, data!A4711, data!G:G, 2) = data!D4711), 1, 0)</f>
        <v>1</v>
      </c>
      <c r="AC4711">
        <f>IF(AB4711=1, data!D4711, "0")</f>
        <v>4</v>
      </c>
    </row>
    <row r="4712" spans="1:29" x14ac:dyDescent="0.25">
      <c r="A4712" s="1">
        <v>469201</v>
      </c>
      <c r="B4712">
        <v>3</v>
      </c>
      <c r="C4712" s="1" t="s">
        <v>4733</v>
      </c>
      <c r="D4712">
        <v>4</v>
      </c>
      <c r="E4712">
        <v>8</v>
      </c>
      <c r="F4712">
        <v>17</v>
      </c>
      <c r="G4712">
        <v>2</v>
      </c>
      <c r="H4712">
        <v>12</v>
      </c>
      <c r="I4712">
        <v>-1</v>
      </c>
      <c r="J4712">
        <v>1</v>
      </c>
      <c r="K4712">
        <v>-1</v>
      </c>
      <c r="L4712">
        <v>8</v>
      </c>
      <c r="M4712">
        <v>1</v>
      </c>
      <c r="N4712">
        <v>-1</v>
      </c>
      <c r="O4712">
        <v>-1</v>
      </c>
      <c r="P4712">
        <v>-1</v>
      </c>
      <c r="Q4712">
        <v>-1</v>
      </c>
      <c r="R4712">
        <v>-1</v>
      </c>
      <c r="S4712">
        <v>-2</v>
      </c>
      <c r="T4712">
        <v>-1</v>
      </c>
      <c r="U4712">
        <v>-1</v>
      </c>
      <c r="V4712">
        <v>-1</v>
      </c>
      <c r="W4712">
        <v>-1</v>
      </c>
      <c r="X4712">
        <v>-2</v>
      </c>
      <c r="Y4712">
        <v>-2</v>
      </c>
      <c r="Z4712">
        <f>IF(AND(MIN(data!D4712:'data'!K4712, data!M4712:'data'!Y4712)&gt;=0, IF(data!L4712&lt;0, FALSE, data!L4712&lt;=95),COUNTA(data!D4712:'data'!Y4712)=22), 1, 0)</f>
        <v>0</v>
      </c>
      <c r="AA4712">
        <f>IF(data!D4712=3, IF(COUNTIFS(data!A:A, data!A4712, data!G:G, "&lt;&gt;2")=0, 1, 0), 0)</f>
        <v>0</v>
      </c>
      <c r="AB4712">
        <f>IF(AND(data!G4712=2, COUNTIFS(data!A:A, data!A4712, data!G:G, 2) = data!D4712), 1, 0)</f>
        <v>1</v>
      </c>
      <c r="AC4712">
        <f>IF(AB4712=1, data!D4712, "0")</f>
        <v>4</v>
      </c>
    </row>
    <row r="4713" spans="1:29" x14ac:dyDescent="0.25">
      <c r="A4713" s="1">
        <v>469201</v>
      </c>
      <c r="B4713">
        <v>4</v>
      </c>
      <c r="C4713" s="1" t="s">
        <v>4734</v>
      </c>
      <c r="D4713">
        <v>4</v>
      </c>
      <c r="E4713">
        <v>8</v>
      </c>
      <c r="F4713">
        <v>17</v>
      </c>
      <c r="G4713">
        <v>2</v>
      </c>
      <c r="H4713">
        <v>7</v>
      </c>
      <c r="I4713">
        <v>-1</v>
      </c>
      <c r="J4713">
        <v>1</v>
      </c>
      <c r="K4713">
        <v>-1</v>
      </c>
      <c r="L4713">
        <v>8</v>
      </c>
      <c r="M4713">
        <v>1</v>
      </c>
      <c r="N4713">
        <v>-1</v>
      </c>
      <c r="O4713">
        <v>-1</v>
      </c>
      <c r="P4713">
        <v>-1</v>
      </c>
      <c r="Q4713">
        <v>-1</v>
      </c>
      <c r="R4713">
        <v>-1</v>
      </c>
      <c r="S4713">
        <v>-2</v>
      </c>
      <c r="T4713">
        <v>120.9</v>
      </c>
      <c r="U4713">
        <v>29</v>
      </c>
      <c r="V4713">
        <v>19.84</v>
      </c>
      <c r="W4713">
        <v>-1</v>
      </c>
      <c r="X4713">
        <v>-2</v>
      </c>
      <c r="Y4713">
        <v>-2</v>
      </c>
      <c r="Z4713">
        <f>IF(AND(MIN(data!D4713:'data'!K4713, data!M4713:'data'!Y4713)&gt;=0, IF(data!L4713&lt;0, FALSE, data!L4713&lt;=95),COUNTA(data!D4713:'data'!Y4713)=22), 1, 0)</f>
        <v>0</v>
      </c>
      <c r="AA4713">
        <f>IF(data!D4713=3, IF(COUNTIFS(data!A:A, data!A4713, data!G:G, "&lt;&gt;2")=0, 1, 0), 0)</f>
        <v>0</v>
      </c>
      <c r="AB4713">
        <f>IF(AND(data!G4713=2, COUNTIFS(data!A:A, data!A4713, data!G:G, 2) = data!D4713), 1, 0)</f>
        <v>1</v>
      </c>
      <c r="AC4713">
        <f>IF(AB4713=1, data!D4713, "0")</f>
        <v>4</v>
      </c>
    </row>
    <row r="4714" spans="1:29" x14ac:dyDescent="0.25">
      <c r="A4714" s="1">
        <v>469271</v>
      </c>
      <c r="B4714">
        <v>1</v>
      </c>
      <c r="C4714" s="1" t="s">
        <v>4735</v>
      </c>
      <c r="D4714">
        <v>2</v>
      </c>
      <c r="E4714">
        <v>8</v>
      </c>
      <c r="F4714">
        <v>17</v>
      </c>
      <c r="G4714">
        <v>2</v>
      </c>
      <c r="H4714">
        <v>31</v>
      </c>
      <c r="I4714">
        <v>2</v>
      </c>
      <c r="J4714">
        <v>1</v>
      </c>
      <c r="K4714">
        <v>1</v>
      </c>
      <c r="L4714">
        <v>12</v>
      </c>
      <c r="M4714">
        <v>1</v>
      </c>
      <c r="N4714">
        <v>1</v>
      </c>
      <c r="O4714">
        <v>5</v>
      </c>
      <c r="P4714">
        <v>1</v>
      </c>
      <c r="Q4714">
        <v>1.5</v>
      </c>
      <c r="R4714">
        <v>-1</v>
      </c>
      <c r="S4714">
        <v>1</v>
      </c>
      <c r="T4714">
        <v>163.69999999999999</v>
      </c>
      <c r="U4714">
        <v>83.6</v>
      </c>
      <c r="V4714">
        <v>31.196999999999999</v>
      </c>
      <c r="W4714">
        <v>0.85499999999999998</v>
      </c>
      <c r="X4714">
        <v>2</v>
      </c>
      <c r="Y4714">
        <v>1</v>
      </c>
      <c r="Z4714">
        <f>IF(AND(MIN(data!D4714:'data'!K4714, data!M4714:'data'!Y4714)&gt;=0, IF(data!L4714&lt;0, FALSE, data!L4714&lt;=95),COUNTA(data!D4714:'data'!Y4714)=22), 1, 0)</f>
        <v>0</v>
      </c>
      <c r="AA4714">
        <f>IF(data!D4714=3, IF(COUNTIFS(data!A:A, data!A4714, data!G:G, "&lt;&gt;2")=0, 1, 0), 0)</f>
        <v>0</v>
      </c>
      <c r="AB4714">
        <f>IF(AND(data!G4714=2, COUNTIFS(data!A:A, data!A4714, data!G:G, 2) = data!D4714), 1, 0)</f>
        <v>1</v>
      </c>
      <c r="AC4714">
        <f>IF(AB4714=1, data!D4714, "0")</f>
        <v>2</v>
      </c>
    </row>
    <row r="4715" spans="1:29" x14ac:dyDescent="0.25">
      <c r="A4715" s="1">
        <v>469271</v>
      </c>
      <c r="B4715">
        <v>2</v>
      </c>
      <c r="C4715" s="1" t="s">
        <v>4736</v>
      </c>
      <c r="D4715">
        <v>2</v>
      </c>
      <c r="E4715">
        <v>8</v>
      </c>
      <c r="F4715">
        <v>17</v>
      </c>
      <c r="G4715">
        <v>2</v>
      </c>
      <c r="H4715">
        <v>0</v>
      </c>
      <c r="I4715">
        <v>-1</v>
      </c>
      <c r="J4715">
        <v>1</v>
      </c>
      <c r="K4715">
        <v>-1</v>
      </c>
      <c r="L4715">
        <v>12</v>
      </c>
      <c r="M4715">
        <v>1</v>
      </c>
      <c r="N4715">
        <v>-1</v>
      </c>
      <c r="O4715">
        <v>-1</v>
      </c>
      <c r="P4715">
        <v>-1</v>
      </c>
      <c r="Q4715">
        <v>-1</v>
      </c>
      <c r="R4715">
        <v>-1</v>
      </c>
      <c r="S4715">
        <v>-2</v>
      </c>
      <c r="T4715">
        <v>-1</v>
      </c>
      <c r="U4715">
        <v>9.6999999999999993</v>
      </c>
      <c r="V4715">
        <v>-1</v>
      </c>
      <c r="W4715">
        <v>-1</v>
      </c>
      <c r="X4715">
        <v>-2</v>
      </c>
      <c r="Y4715">
        <v>-2</v>
      </c>
      <c r="Z4715">
        <f>IF(AND(MIN(data!D4715:'data'!K4715, data!M4715:'data'!Y4715)&gt;=0, IF(data!L4715&lt;0, FALSE, data!L4715&lt;=95),COUNTA(data!D4715:'data'!Y4715)=22), 1, 0)</f>
        <v>0</v>
      </c>
      <c r="AA4715">
        <f>IF(data!D4715=3, IF(COUNTIFS(data!A:A, data!A4715, data!G:G, "&lt;&gt;2")=0, 1, 0), 0)</f>
        <v>0</v>
      </c>
      <c r="AB4715">
        <f>IF(AND(data!G4715=2, COUNTIFS(data!A:A, data!A4715, data!G:G, 2) = data!D4715), 1, 0)</f>
        <v>1</v>
      </c>
      <c r="AC4715">
        <f>IF(AB4715=1, data!D4715, "0")</f>
        <v>2</v>
      </c>
    </row>
    <row r="4716" spans="1:29" x14ac:dyDescent="0.25">
      <c r="A4716" s="1">
        <v>469371</v>
      </c>
      <c r="B4716">
        <v>1</v>
      </c>
      <c r="C4716" s="1" t="s">
        <v>4737</v>
      </c>
      <c r="D4716">
        <v>1</v>
      </c>
      <c r="E4716">
        <v>8</v>
      </c>
      <c r="F4716">
        <v>17</v>
      </c>
      <c r="G4716">
        <v>2</v>
      </c>
      <c r="H4716">
        <v>62</v>
      </c>
      <c r="I4716">
        <v>5</v>
      </c>
      <c r="J4716">
        <v>1</v>
      </c>
      <c r="K4716">
        <v>4</v>
      </c>
      <c r="L4716">
        <v>7</v>
      </c>
      <c r="M4716">
        <v>3</v>
      </c>
      <c r="N4716">
        <v>3</v>
      </c>
      <c r="O4716">
        <v>5</v>
      </c>
      <c r="P4716">
        <v>2</v>
      </c>
      <c r="Q4716">
        <v>0.115</v>
      </c>
      <c r="R4716">
        <v>-1</v>
      </c>
      <c r="S4716">
        <v>2</v>
      </c>
      <c r="T4716">
        <v>157.9</v>
      </c>
      <c r="U4716">
        <v>89.4</v>
      </c>
      <c r="V4716">
        <v>35.856999999999999</v>
      </c>
      <c r="W4716">
        <v>0.97199999999999998</v>
      </c>
      <c r="X4716">
        <v>2</v>
      </c>
      <c r="Y4716">
        <v>1</v>
      </c>
      <c r="Z4716">
        <f>IF(AND(MIN(data!D4716:'data'!K4716, data!M4716:'data'!Y4716)&gt;=0, IF(data!L4716&lt;0, FALSE, data!L4716&lt;=95),COUNTA(data!D4716:'data'!Y4716)=22), 1, 0)</f>
        <v>0</v>
      </c>
      <c r="AA4716">
        <f>IF(data!D4716=3, IF(COUNTIFS(data!A:A, data!A4716, data!G:G, "&lt;&gt;2")=0, 1, 0), 0)</f>
        <v>0</v>
      </c>
      <c r="AB4716">
        <f>IF(AND(data!G4716=2, COUNTIFS(data!A:A, data!A4716, data!G:G, 2) = data!D4716), 1, 0)</f>
        <v>1</v>
      </c>
      <c r="AC4716">
        <f>IF(AB4716=1, data!D4716, "0")</f>
        <v>1</v>
      </c>
    </row>
    <row r="4717" spans="1:29" x14ac:dyDescent="0.25">
      <c r="A4717" s="1">
        <v>470051</v>
      </c>
      <c r="B4717">
        <v>1</v>
      </c>
      <c r="C4717" s="1" t="s">
        <v>4738</v>
      </c>
      <c r="D4717">
        <v>2</v>
      </c>
      <c r="E4717">
        <v>7</v>
      </c>
      <c r="F4717">
        <v>4</v>
      </c>
      <c r="G4717">
        <v>1</v>
      </c>
      <c r="H4717">
        <v>32</v>
      </c>
      <c r="I4717">
        <v>2</v>
      </c>
      <c r="J4717">
        <v>1</v>
      </c>
      <c r="K4717">
        <v>1</v>
      </c>
      <c r="L4717">
        <v>19</v>
      </c>
      <c r="M4717">
        <v>2</v>
      </c>
      <c r="N4717">
        <v>1</v>
      </c>
      <c r="O4717">
        <v>5</v>
      </c>
      <c r="P4717">
        <v>1</v>
      </c>
      <c r="Q4717">
        <v>13.558</v>
      </c>
      <c r="R4717">
        <v>-1</v>
      </c>
      <c r="S4717">
        <v>1</v>
      </c>
      <c r="T4717">
        <v>186.6</v>
      </c>
      <c r="U4717">
        <v>95.7</v>
      </c>
      <c r="V4717">
        <v>27.484999999999999</v>
      </c>
      <c r="W4717">
        <v>-1</v>
      </c>
      <c r="X4717">
        <v>2</v>
      </c>
      <c r="Y4717">
        <v>3</v>
      </c>
      <c r="Z4717">
        <f>IF(AND(MIN(data!D4717:'data'!K4717, data!M4717:'data'!Y4717)&gt;=0, IF(data!L4717&lt;0, FALSE, data!L4717&lt;=95),COUNTA(data!D4717:'data'!Y4717)=22), 1, 0)</f>
        <v>0</v>
      </c>
      <c r="AA4717">
        <f>IF(data!D4717=3, IF(COUNTIFS(data!A:A, data!A4717, data!G:G, "&lt;&gt;2")=0, 1, 0), 0)</f>
        <v>0</v>
      </c>
      <c r="AB4717">
        <f>IF(AND(data!G4717=2, COUNTIFS(data!A:A, data!A4717, data!G:G, 2) = data!D4717), 1, 0)</f>
        <v>0</v>
      </c>
      <c r="AC4717" t="str">
        <f>IF(AB4717=1, data!D4717, "0")</f>
        <v>0</v>
      </c>
    </row>
    <row r="4718" spans="1:29" x14ac:dyDescent="0.25">
      <c r="A4718" s="1">
        <v>470051</v>
      </c>
      <c r="B4718">
        <v>2</v>
      </c>
      <c r="C4718" s="1" t="s">
        <v>4739</v>
      </c>
      <c r="D4718">
        <v>2</v>
      </c>
      <c r="E4718">
        <v>7</v>
      </c>
      <c r="F4718">
        <v>4</v>
      </c>
      <c r="G4718">
        <v>2</v>
      </c>
      <c r="H4718">
        <v>34</v>
      </c>
      <c r="I4718">
        <v>2</v>
      </c>
      <c r="J4718">
        <v>1</v>
      </c>
      <c r="K4718">
        <v>1</v>
      </c>
      <c r="L4718">
        <v>19</v>
      </c>
      <c r="M4718">
        <v>1</v>
      </c>
      <c r="N4718">
        <v>1</v>
      </c>
      <c r="O4718">
        <v>5</v>
      </c>
      <c r="P4718">
        <v>1</v>
      </c>
      <c r="Q4718">
        <v>4.5</v>
      </c>
      <c r="R4718">
        <v>-1</v>
      </c>
      <c r="S4718">
        <v>0</v>
      </c>
      <c r="T4718">
        <v>158.4</v>
      </c>
      <c r="U4718">
        <v>63.7</v>
      </c>
      <c r="V4718">
        <v>25.388000000000002</v>
      </c>
      <c r="W4718">
        <v>0.78800000000000003</v>
      </c>
      <c r="X4718">
        <v>1</v>
      </c>
      <c r="Y4718">
        <v>1</v>
      </c>
      <c r="Z4718">
        <f>IF(AND(MIN(data!D4718:'data'!K4718, data!M4718:'data'!Y4718)&gt;=0, IF(data!L4718&lt;0, FALSE, data!L4718&lt;=95),COUNTA(data!D4718:'data'!Y4718)=22), 1, 0)</f>
        <v>0</v>
      </c>
      <c r="AA4718">
        <f>IF(data!D4718=3, IF(COUNTIFS(data!A:A, data!A4718, data!G:G, "&lt;&gt;2")=0, 1, 0), 0)</f>
        <v>0</v>
      </c>
      <c r="AB4718">
        <f>IF(AND(data!G4718=2, COUNTIFS(data!A:A, data!A4718, data!G:G, 2) = data!D4718), 1, 0)</f>
        <v>0</v>
      </c>
      <c r="AC4718" t="str">
        <f>IF(AB4718=1, data!D4718, "0")</f>
        <v>0</v>
      </c>
    </row>
    <row r="4719" spans="1:29" x14ac:dyDescent="0.25">
      <c r="A4719" s="1">
        <v>470151</v>
      </c>
      <c r="B4719">
        <v>1</v>
      </c>
      <c r="C4719" s="1" t="s">
        <v>4740</v>
      </c>
      <c r="D4719">
        <v>1</v>
      </c>
      <c r="E4719">
        <v>7</v>
      </c>
      <c r="F4719">
        <v>4</v>
      </c>
      <c r="G4719">
        <v>1</v>
      </c>
      <c r="H4719">
        <v>26</v>
      </c>
      <c r="I4719">
        <v>1</v>
      </c>
      <c r="J4719">
        <v>5</v>
      </c>
      <c r="K4719">
        <v>4</v>
      </c>
      <c r="L4719">
        <v>97</v>
      </c>
      <c r="M4719">
        <v>1</v>
      </c>
      <c r="N4719">
        <v>1</v>
      </c>
      <c r="O4719">
        <v>5</v>
      </c>
      <c r="P4719">
        <v>2</v>
      </c>
      <c r="Q4719">
        <v>0</v>
      </c>
      <c r="R4719">
        <v>-1</v>
      </c>
      <c r="S4719">
        <v>0</v>
      </c>
      <c r="T4719">
        <v>168.5</v>
      </c>
      <c r="U4719">
        <v>54.3</v>
      </c>
      <c r="V4719">
        <v>19.125</v>
      </c>
      <c r="W4719">
        <v>0.88300000000000001</v>
      </c>
      <c r="X4719">
        <v>3</v>
      </c>
      <c r="Y4719">
        <v>3</v>
      </c>
      <c r="Z4719">
        <f>IF(AND(MIN(data!D4719:'data'!K4719, data!M4719:'data'!Y4719)&gt;=0, IF(data!L4719&lt;0, FALSE, data!L4719&lt;=95),COUNTA(data!D4719:'data'!Y4719)=22), 1, 0)</f>
        <v>0</v>
      </c>
      <c r="AA4719">
        <f>IF(data!D4719=3, IF(COUNTIFS(data!A:A, data!A4719, data!G:G, "&lt;&gt;2")=0, 1, 0), 0)</f>
        <v>0</v>
      </c>
      <c r="AB4719">
        <f>IF(AND(data!G4719=2, COUNTIFS(data!A:A, data!A4719, data!G:G, 2) = data!D4719), 1, 0)</f>
        <v>0</v>
      </c>
      <c r="AC4719" t="str">
        <f>IF(AB4719=1, data!D4719, "0")</f>
        <v>0</v>
      </c>
    </row>
    <row r="4720" spans="1:29" x14ac:dyDescent="0.25">
      <c r="A4720" s="1">
        <v>470251</v>
      </c>
      <c r="B4720">
        <v>1</v>
      </c>
      <c r="C4720" s="1" t="s">
        <v>4741</v>
      </c>
      <c r="D4720">
        <v>2</v>
      </c>
      <c r="E4720">
        <v>7</v>
      </c>
      <c r="F4720">
        <v>4</v>
      </c>
      <c r="G4720">
        <v>1</v>
      </c>
      <c r="H4720">
        <v>20</v>
      </c>
      <c r="I4720">
        <v>6</v>
      </c>
      <c r="J4720">
        <v>1</v>
      </c>
      <c r="K4720">
        <v>3</v>
      </c>
      <c r="L4720">
        <v>9</v>
      </c>
      <c r="M4720">
        <v>2</v>
      </c>
      <c r="N4720">
        <v>3</v>
      </c>
      <c r="O4720">
        <v>5</v>
      </c>
      <c r="P4720">
        <v>1</v>
      </c>
      <c r="Q4720">
        <v>28.995000000000001</v>
      </c>
      <c r="R4720">
        <v>4</v>
      </c>
      <c r="S4720">
        <v>0</v>
      </c>
      <c r="T4720">
        <v>175.1</v>
      </c>
      <c r="U4720">
        <v>59.6</v>
      </c>
      <c r="V4720">
        <v>19.439</v>
      </c>
      <c r="W4720">
        <v>0.78100000000000003</v>
      </c>
      <c r="X4720">
        <v>3</v>
      </c>
      <c r="Y4720">
        <v>3</v>
      </c>
      <c r="Z4720">
        <f>IF(AND(MIN(data!D4720:'data'!K4720, data!M4720:'data'!Y4720)&gt;=0, IF(data!L4720&lt;0, FALSE, data!L4720&lt;=95),COUNTA(data!D4720:'data'!Y4720)=22), 1, 0)</f>
        <v>1</v>
      </c>
      <c r="AA4720">
        <f>IF(data!D4720=3, IF(COUNTIFS(data!A:A, data!A4720, data!G:G, "&lt;&gt;2")=0, 1, 0), 0)</f>
        <v>0</v>
      </c>
      <c r="AB4720">
        <f>IF(AND(data!G4720=2, COUNTIFS(data!A:A, data!A4720, data!G:G, 2) = data!D4720), 1, 0)</f>
        <v>0</v>
      </c>
      <c r="AC4720" t="str">
        <f>IF(AB4720=1, data!D4720, "0")</f>
        <v>0</v>
      </c>
    </row>
    <row r="4721" spans="1:29" x14ac:dyDescent="0.25">
      <c r="A4721" s="1">
        <v>470251</v>
      </c>
      <c r="B4721">
        <v>2</v>
      </c>
      <c r="C4721" s="1" t="s">
        <v>4742</v>
      </c>
      <c r="D4721">
        <v>2</v>
      </c>
      <c r="E4721">
        <v>7</v>
      </c>
      <c r="F4721">
        <v>4</v>
      </c>
      <c r="G4721">
        <v>2</v>
      </c>
      <c r="H4721">
        <v>21</v>
      </c>
      <c r="I4721">
        <v>6</v>
      </c>
      <c r="J4721">
        <v>2</v>
      </c>
      <c r="K4721">
        <v>3</v>
      </c>
      <c r="L4721">
        <v>9</v>
      </c>
      <c r="M4721">
        <v>2</v>
      </c>
      <c r="N4721">
        <v>1</v>
      </c>
      <c r="O4721">
        <v>5</v>
      </c>
      <c r="P4721">
        <v>1</v>
      </c>
      <c r="Q4721">
        <v>3.23</v>
      </c>
      <c r="R4721">
        <v>3</v>
      </c>
      <c r="S4721">
        <v>2</v>
      </c>
      <c r="T4721">
        <v>168.5</v>
      </c>
      <c r="U4721">
        <v>52.4</v>
      </c>
      <c r="V4721">
        <v>18.456</v>
      </c>
      <c r="W4721">
        <v>0.74399999999999999</v>
      </c>
      <c r="X4721">
        <v>3</v>
      </c>
      <c r="Y4721">
        <v>3</v>
      </c>
      <c r="Z4721">
        <f>IF(AND(MIN(data!D4721:'data'!K4721, data!M4721:'data'!Y4721)&gt;=0, IF(data!L4721&lt;0, FALSE, data!L4721&lt;=95),COUNTA(data!D4721:'data'!Y4721)=22), 1, 0)</f>
        <v>1</v>
      </c>
      <c r="AA4721">
        <f>IF(data!D4721=3, IF(COUNTIFS(data!A:A, data!A4721, data!G:G, "&lt;&gt;2")=0, 1, 0), 0)</f>
        <v>0</v>
      </c>
      <c r="AB4721">
        <f>IF(AND(data!G4721=2, COUNTIFS(data!A:A, data!A4721, data!G:G, 2) = data!D4721), 1, 0)</f>
        <v>0</v>
      </c>
      <c r="AC4721" t="str">
        <f>IF(AB4721=1, data!D4721, "0")</f>
        <v>0</v>
      </c>
    </row>
    <row r="4722" spans="1:29" x14ac:dyDescent="0.25">
      <c r="A4722" s="1">
        <v>470341</v>
      </c>
      <c r="B4722">
        <v>1</v>
      </c>
      <c r="C4722" s="1" t="s">
        <v>4743</v>
      </c>
      <c r="D4722">
        <v>2</v>
      </c>
      <c r="E4722">
        <v>7</v>
      </c>
      <c r="F4722">
        <v>4</v>
      </c>
      <c r="G4722">
        <v>1</v>
      </c>
      <c r="H4722">
        <v>65</v>
      </c>
      <c r="I4722">
        <v>2</v>
      </c>
      <c r="J4722">
        <v>5</v>
      </c>
      <c r="K4722">
        <v>3</v>
      </c>
      <c r="L4722">
        <v>-1</v>
      </c>
      <c r="M4722">
        <v>2</v>
      </c>
      <c r="N4722">
        <v>1</v>
      </c>
      <c r="O4722">
        <v>5</v>
      </c>
      <c r="P4722">
        <v>1</v>
      </c>
      <c r="Q4722">
        <v>28.614999999999998</v>
      </c>
      <c r="R4722">
        <v>-1</v>
      </c>
      <c r="S4722">
        <v>1</v>
      </c>
      <c r="T4722">
        <v>161.5</v>
      </c>
      <c r="U4722">
        <v>68.900000000000006</v>
      </c>
      <c r="V4722">
        <v>26.416</v>
      </c>
      <c r="W4722">
        <v>0.96399999999999997</v>
      </c>
      <c r="X4722">
        <v>-9</v>
      </c>
      <c r="Y4722">
        <v>3</v>
      </c>
      <c r="Z4722">
        <f>IF(AND(MIN(data!D4722:'data'!K4722, data!M4722:'data'!Y4722)&gt;=0, IF(data!L4722&lt;0, FALSE, data!L4722&lt;=95),COUNTA(data!D4722:'data'!Y4722)=22), 1, 0)</f>
        <v>0</v>
      </c>
      <c r="AA4722">
        <f>IF(data!D4722=3, IF(COUNTIFS(data!A:A, data!A4722, data!G:G, "&lt;&gt;2")=0, 1, 0), 0)</f>
        <v>0</v>
      </c>
      <c r="AB4722">
        <f>IF(AND(data!G4722=2, COUNTIFS(data!A:A, data!A4722, data!G:G, 2) = data!D4722), 1, 0)</f>
        <v>0</v>
      </c>
      <c r="AC4722" t="str">
        <f>IF(AB4722=1, data!D4722, "0")</f>
        <v>0</v>
      </c>
    </row>
    <row r="4723" spans="1:29" x14ac:dyDescent="0.25">
      <c r="A4723" s="1">
        <v>470341</v>
      </c>
      <c r="B4723">
        <v>2</v>
      </c>
      <c r="C4723" s="1" t="s">
        <v>4744</v>
      </c>
      <c r="D4723">
        <v>2</v>
      </c>
      <c r="E4723">
        <v>7</v>
      </c>
      <c r="F4723">
        <v>4</v>
      </c>
      <c r="G4723">
        <v>2</v>
      </c>
      <c r="H4723">
        <v>35</v>
      </c>
      <c r="I4723">
        <v>1</v>
      </c>
      <c r="J4723">
        <v>5</v>
      </c>
      <c r="K4723">
        <v>3</v>
      </c>
      <c r="L4723">
        <v>-1</v>
      </c>
      <c r="M4723">
        <v>3</v>
      </c>
      <c r="N4723">
        <v>1</v>
      </c>
      <c r="O4723">
        <v>5</v>
      </c>
      <c r="P4723">
        <v>2</v>
      </c>
      <c r="Q4723">
        <v>0</v>
      </c>
      <c r="R4723">
        <v>-1</v>
      </c>
      <c r="S4723">
        <v>4</v>
      </c>
      <c r="T4723">
        <v>159.1</v>
      </c>
      <c r="U4723">
        <v>55.5</v>
      </c>
      <c r="V4723">
        <v>21.925999999999998</v>
      </c>
      <c r="W4723">
        <v>0.78800000000000003</v>
      </c>
      <c r="X4723">
        <v>1</v>
      </c>
      <c r="Y4723">
        <v>3</v>
      </c>
      <c r="Z4723">
        <f>IF(AND(MIN(data!D4723:'data'!K4723, data!M4723:'data'!Y4723)&gt;=0, IF(data!L4723&lt;0, FALSE, data!L4723&lt;=95),COUNTA(data!D4723:'data'!Y4723)=22), 1, 0)</f>
        <v>0</v>
      </c>
      <c r="AA4723">
        <f>IF(data!D4723=3, IF(COUNTIFS(data!A:A, data!A4723, data!G:G, "&lt;&gt;2")=0, 1, 0), 0)</f>
        <v>0</v>
      </c>
      <c r="AB4723">
        <f>IF(AND(data!G4723=2, COUNTIFS(data!A:A, data!A4723, data!G:G, 2) = data!D4723), 1, 0)</f>
        <v>0</v>
      </c>
      <c r="AC4723" t="str">
        <f>IF(AB4723=1, data!D4723, "0")</f>
        <v>0</v>
      </c>
    </row>
    <row r="4724" spans="1:29" x14ac:dyDescent="0.25">
      <c r="A4724" s="1">
        <v>470351</v>
      </c>
      <c r="B4724">
        <v>1</v>
      </c>
      <c r="C4724" s="1" t="s">
        <v>4745</v>
      </c>
      <c r="D4724">
        <v>2</v>
      </c>
      <c r="E4724">
        <v>7</v>
      </c>
      <c r="F4724">
        <v>4</v>
      </c>
      <c r="G4724">
        <v>1</v>
      </c>
      <c r="H4724">
        <v>29</v>
      </c>
      <c r="I4724">
        <v>2</v>
      </c>
      <c r="J4724">
        <v>5</v>
      </c>
      <c r="K4724">
        <v>1</v>
      </c>
      <c r="L4724">
        <v>20</v>
      </c>
      <c r="M4724">
        <v>2</v>
      </c>
      <c r="N4724">
        <v>1</v>
      </c>
      <c r="O4724">
        <v>5</v>
      </c>
      <c r="P4724">
        <v>1</v>
      </c>
      <c r="Q4724">
        <v>4.5</v>
      </c>
      <c r="R4724">
        <v>-1</v>
      </c>
      <c r="S4724">
        <v>2</v>
      </c>
      <c r="T4724">
        <v>182.1</v>
      </c>
      <c r="U4724">
        <v>85.1</v>
      </c>
      <c r="V4724">
        <v>25.663</v>
      </c>
      <c r="W4724">
        <v>-1</v>
      </c>
      <c r="X4724">
        <v>1</v>
      </c>
      <c r="Y4724">
        <v>3</v>
      </c>
      <c r="Z4724">
        <f>IF(AND(MIN(data!D4724:'data'!K4724, data!M4724:'data'!Y4724)&gt;=0, IF(data!L4724&lt;0, FALSE, data!L4724&lt;=95),COUNTA(data!D4724:'data'!Y4724)=22), 1, 0)</f>
        <v>0</v>
      </c>
      <c r="AA4724">
        <f>IF(data!D4724=3, IF(COUNTIFS(data!A:A, data!A4724, data!G:G, "&lt;&gt;2")=0, 1, 0), 0)</f>
        <v>0</v>
      </c>
      <c r="AB4724">
        <f>IF(AND(data!G4724=2, COUNTIFS(data!A:A, data!A4724, data!G:G, 2) = data!D4724), 1, 0)</f>
        <v>0</v>
      </c>
      <c r="AC4724" t="str">
        <f>IF(AB4724=1, data!D4724, "0")</f>
        <v>0</v>
      </c>
    </row>
    <row r="4725" spans="1:29" x14ac:dyDescent="0.25">
      <c r="A4725" s="1">
        <v>470351</v>
      </c>
      <c r="B4725">
        <v>2</v>
      </c>
      <c r="C4725" s="1" t="s">
        <v>4746</v>
      </c>
      <c r="D4725">
        <v>2</v>
      </c>
      <c r="E4725">
        <v>7</v>
      </c>
      <c r="F4725">
        <v>4</v>
      </c>
      <c r="G4725">
        <v>2</v>
      </c>
      <c r="H4725">
        <v>26</v>
      </c>
      <c r="I4725">
        <v>2</v>
      </c>
      <c r="J4725">
        <v>5</v>
      </c>
      <c r="K4725">
        <v>1</v>
      </c>
      <c r="L4725">
        <v>20</v>
      </c>
      <c r="M4725">
        <v>2</v>
      </c>
      <c r="N4725">
        <v>1</v>
      </c>
      <c r="O4725">
        <v>5</v>
      </c>
      <c r="P4725">
        <v>2</v>
      </c>
      <c r="Q4725">
        <v>0</v>
      </c>
      <c r="R4725">
        <v>-1</v>
      </c>
      <c r="S4725">
        <v>8</v>
      </c>
      <c r="T4725">
        <v>159.1</v>
      </c>
      <c r="U4725">
        <v>54.1</v>
      </c>
      <c r="V4725">
        <v>21.373000000000001</v>
      </c>
      <c r="W4725">
        <v>-1</v>
      </c>
      <c r="X4725">
        <v>1</v>
      </c>
      <c r="Y4725">
        <v>3</v>
      </c>
      <c r="Z4725">
        <f>IF(AND(MIN(data!D4725:'data'!K4725, data!M4725:'data'!Y4725)&gt;=0, IF(data!L4725&lt;0, FALSE, data!L4725&lt;=95),COUNTA(data!D4725:'data'!Y4725)=22), 1, 0)</f>
        <v>0</v>
      </c>
      <c r="AA4725">
        <f>IF(data!D4725=3, IF(COUNTIFS(data!A:A, data!A4725, data!G:G, "&lt;&gt;2")=0, 1, 0), 0)</f>
        <v>0</v>
      </c>
      <c r="AB4725">
        <f>IF(AND(data!G4725=2, COUNTIFS(data!A:A, data!A4725, data!G:G, 2) = data!D4725), 1, 0)</f>
        <v>0</v>
      </c>
      <c r="AC4725" t="str">
        <f>IF(AB4725=1, data!D4725, "0")</f>
        <v>0</v>
      </c>
    </row>
    <row r="4726" spans="1:29" x14ac:dyDescent="0.25">
      <c r="A4726" s="1">
        <v>470371</v>
      </c>
      <c r="B4726">
        <v>1</v>
      </c>
      <c r="C4726" s="1" t="s">
        <v>4747</v>
      </c>
      <c r="D4726">
        <v>1</v>
      </c>
      <c r="E4726">
        <v>7</v>
      </c>
      <c r="F4726">
        <v>4</v>
      </c>
      <c r="G4726">
        <v>2</v>
      </c>
      <c r="H4726">
        <v>23</v>
      </c>
      <c r="I4726">
        <v>1</v>
      </c>
      <c r="J4726">
        <v>4</v>
      </c>
      <c r="K4726">
        <v>1</v>
      </c>
      <c r="L4726">
        <v>10</v>
      </c>
      <c r="M4726">
        <v>2</v>
      </c>
      <c r="N4726">
        <v>4</v>
      </c>
      <c r="O4726">
        <v>2</v>
      </c>
      <c r="P4726">
        <v>1</v>
      </c>
      <c r="Q4726">
        <v>33.314999999999998</v>
      </c>
      <c r="R4726">
        <v>1</v>
      </c>
      <c r="S4726">
        <v>2</v>
      </c>
      <c r="T4726">
        <v>174.4</v>
      </c>
      <c r="U4726">
        <v>-1</v>
      </c>
      <c r="V4726">
        <v>-1</v>
      </c>
      <c r="W4726">
        <v>0.876</v>
      </c>
      <c r="X4726">
        <v>1</v>
      </c>
      <c r="Y4726">
        <v>3</v>
      </c>
      <c r="Z4726">
        <f>IF(AND(MIN(data!D4726:'data'!K4726, data!M4726:'data'!Y4726)&gt;=0, IF(data!L4726&lt;0, FALSE, data!L4726&lt;=95),COUNTA(data!D4726:'data'!Y4726)=22), 1, 0)</f>
        <v>0</v>
      </c>
      <c r="AA4726">
        <f>IF(data!D4726=3, IF(COUNTIFS(data!A:A, data!A4726, data!G:G, "&lt;&gt;2")=0, 1, 0), 0)</f>
        <v>0</v>
      </c>
      <c r="AB4726">
        <f>IF(AND(data!G4726=2, COUNTIFS(data!A:A, data!A4726, data!G:G, 2) = data!D4726), 1, 0)</f>
        <v>1</v>
      </c>
      <c r="AC4726">
        <f>IF(AB4726=1, data!D4726, "0")</f>
        <v>1</v>
      </c>
    </row>
    <row r="4727" spans="1:29" x14ac:dyDescent="0.25">
      <c r="A4727" s="1">
        <v>471051</v>
      </c>
      <c r="B4727">
        <v>1</v>
      </c>
      <c r="C4727" s="1" t="s">
        <v>4748</v>
      </c>
      <c r="D4727">
        <v>1</v>
      </c>
      <c r="E4727">
        <v>5</v>
      </c>
      <c r="F4727">
        <v>26</v>
      </c>
      <c r="G4727">
        <v>2</v>
      </c>
      <c r="H4727">
        <v>63</v>
      </c>
      <c r="I4727">
        <v>4</v>
      </c>
      <c r="J4727">
        <v>1</v>
      </c>
      <c r="K4727">
        <v>7</v>
      </c>
      <c r="L4727">
        <v>7</v>
      </c>
      <c r="M4727">
        <v>4</v>
      </c>
      <c r="N4727">
        <v>4</v>
      </c>
      <c r="O4727">
        <v>3</v>
      </c>
      <c r="P4727">
        <v>1</v>
      </c>
      <c r="Q4727">
        <v>0.20200000000000001</v>
      </c>
      <c r="R4727">
        <v>-1</v>
      </c>
      <c r="S4727">
        <v>6</v>
      </c>
      <c r="T4727">
        <v>160</v>
      </c>
      <c r="U4727">
        <v>88.1</v>
      </c>
      <c r="V4727">
        <v>34.414000000000001</v>
      </c>
      <c r="W4727">
        <v>0.92400000000000004</v>
      </c>
      <c r="X4727">
        <v>2</v>
      </c>
      <c r="Y4727">
        <v>1</v>
      </c>
      <c r="Z4727">
        <f>IF(AND(MIN(data!D4727:'data'!K4727, data!M4727:'data'!Y4727)&gt;=0, IF(data!L4727&lt;0, FALSE, data!L4727&lt;=95),COUNTA(data!D4727:'data'!Y4727)=22), 1, 0)</f>
        <v>0</v>
      </c>
      <c r="AA4727">
        <f>IF(data!D4727=3, IF(COUNTIFS(data!A:A, data!A4727, data!G:G, "&lt;&gt;2")=0, 1, 0), 0)</f>
        <v>0</v>
      </c>
      <c r="AB4727">
        <f>IF(AND(data!G4727=2, COUNTIFS(data!A:A, data!A4727, data!G:G, 2) = data!D4727), 1, 0)</f>
        <v>1</v>
      </c>
      <c r="AC4727">
        <f>IF(AB4727=1, data!D4727, "0")</f>
        <v>1</v>
      </c>
    </row>
    <row r="4728" spans="1:29" x14ac:dyDescent="0.25">
      <c r="A4728" s="1">
        <v>471181</v>
      </c>
      <c r="B4728">
        <v>1</v>
      </c>
      <c r="C4728" s="1" t="s">
        <v>4749</v>
      </c>
      <c r="D4728">
        <v>2</v>
      </c>
      <c r="E4728">
        <v>5</v>
      </c>
      <c r="F4728">
        <v>26</v>
      </c>
      <c r="G4728">
        <v>2</v>
      </c>
      <c r="H4728">
        <v>53</v>
      </c>
      <c r="I4728">
        <v>2</v>
      </c>
      <c r="J4728">
        <v>1</v>
      </c>
      <c r="K4728">
        <v>7</v>
      </c>
      <c r="L4728">
        <v>8</v>
      </c>
      <c r="M4728">
        <v>3</v>
      </c>
      <c r="N4728">
        <v>4</v>
      </c>
      <c r="O4728">
        <v>2</v>
      </c>
      <c r="P4728">
        <v>1</v>
      </c>
      <c r="Q4728">
        <v>14</v>
      </c>
      <c r="R4728">
        <v>-1</v>
      </c>
      <c r="S4728">
        <v>12</v>
      </c>
      <c r="T4728">
        <v>153</v>
      </c>
      <c r="U4728">
        <v>62.6</v>
      </c>
      <c r="V4728">
        <v>26.742000000000001</v>
      </c>
      <c r="W4728">
        <v>0.90100000000000002</v>
      </c>
      <c r="X4728">
        <v>2</v>
      </c>
      <c r="Y4728">
        <v>3</v>
      </c>
      <c r="Z4728">
        <f>IF(AND(MIN(data!D4728:'data'!K4728, data!M4728:'data'!Y4728)&gt;=0, IF(data!L4728&lt;0, FALSE, data!L4728&lt;=95),COUNTA(data!D4728:'data'!Y4728)=22), 1, 0)</f>
        <v>0</v>
      </c>
      <c r="AA4728">
        <f>IF(data!D4728=3, IF(COUNTIFS(data!A:A, data!A4728, data!G:G, "&lt;&gt;2")=0, 1, 0), 0)</f>
        <v>0</v>
      </c>
      <c r="AB4728">
        <f>IF(AND(data!G4728=2, COUNTIFS(data!A:A, data!A4728, data!G:G, 2) = data!D4728), 1, 0)</f>
        <v>0</v>
      </c>
      <c r="AC4728" t="str">
        <f>IF(AB4728=1, data!D4728, "0")</f>
        <v>0</v>
      </c>
    </row>
    <row r="4729" spans="1:29" x14ac:dyDescent="0.25">
      <c r="A4729" s="1">
        <v>471181</v>
      </c>
      <c r="B4729">
        <v>2</v>
      </c>
      <c r="C4729" s="1" t="s">
        <v>4750</v>
      </c>
      <c r="D4729">
        <v>2</v>
      </c>
      <c r="E4729">
        <v>5</v>
      </c>
      <c r="F4729">
        <v>26</v>
      </c>
      <c r="G4729">
        <v>1</v>
      </c>
      <c r="H4729">
        <v>53</v>
      </c>
      <c r="I4729">
        <v>2</v>
      </c>
      <c r="J4729">
        <v>1</v>
      </c>
      <c r="K4729">
        <v>4</v>
      </c>
      <c r="L4729">
        <v>8</v>
      </c>
      <c r="M4729">
        <v>3</v>
      </c>
      <c r="N4729">
        <v>4</v>
      </c>
      <c r="O4729">
        <v>2</v>
      </c>
      <c r="P4729">
        <v>1</v>
      </c>
      <c r="Q4729">
        <v>56</v>
      </c>
      <c r="R4729">
        <v>-1</v>
      </c>
      <c r="S4729">
        <v>5</v>
      </c>
      <c r="T4729">
        <v>182.7</v>
      </c>
      <c r="U4729">
        <v>90.6</v>
      </c>
      <c r="V4729">
        <v>27.143000000000001</v>
      </c>
      <c r="W4729">
        <v>0.99</v>
      </c>
      <c r="X4729">
        <v>2</v>
      </c>
      <c r="Y4729">
        <v>3</v>
      </c>
      <c r="Z4729">
        <f>IF(AND(MIN(data!D4729:'data'!K4729, data!M4729:'data'!Y4729)&gt;=0, IF(data!L4729&lt;0, FALSE, data!L4729&lt;=95),COUNTA(data!D4729:'data'!Y4729)=22), 1, 0)</f>
        <v>0</v>
      </c>
      <c r="AA4729">
        <f>IF(data!D4729=3, IF(COUNTIFS(data!A:A, data!A4729, data!G:G, "&lt;&gt;2")=0, 1, 0), 0)</f>
        <v>0</v>
      </c>
      <c r="AB4729">
        <f>IF(AND(data!G4729=2, COUNTIFS(data!A:A, data!A4729, data!G:G, 2) = data!D4729), 1, 0)</f>
        <v>0</v>
      </c>
      <c r="AC4729" t="str">
        <f>IF(AB4729=1, data!D4729, "0")</f>
        <v>0</v>
      </c>
    </row>
    <row r="4730" spans="1:29" x14ac:dyDescent="0.25">
      <c r="A4730" s="1">
        <v>471251</v>
      </c>
      <c r="B4730">
        <v>1</v>
      </c>
      <c r="C4730" s="1" t="s">
        <v>4751</v>
      </c>
      <c r="D4730">
        <v>1</v>
      </c>
      <c r="E4730">
        <v>5</v>
      </c>
      <c r="F4730">
        <v>26</v>
      </c>
      <c r="G4730">
        <v>2</v>
      </c>
      <c r="H4730">
        <v>74</v>
      </c>
      <c r="I4730">
        <v>4</v>
      </c>
      <c r="J4730">
        <v>1</v>
      </c>
      <c r="K4730">
        <v>7</v>
      </c>
      <c r="L4730">
        <v>5</v>
      </c>
      <c r="M4730">
        <v>2</v>
      </c>
      <c r="N4730">
        <v>1</v>
      </c>
      <c r="O4730">
        <v>5</v>
      </c>
      <c r="P4730">
        <v>2</v>
      </c>
      <c r="Q4730">
        <v>5.8000000000000003E-2</v>
      </c>
      <c r="R4730">
        <v>-1</v>
      </c>
      <c r="S4730">
        <v>0</v>
      </c>
      <c r="T4730">
        <v>154.6</v>
      </c>
      <c r="U4730">
        <v>69.599999999999994</v>
      </c>
      <c r="V4730">
        <v>29.12</v>
      </c>
      <c r="W4730">
        <v>0.77500000000000002</v>
      </c>
      <c r="X4730">
        <v>-8</v>
      </c>
      <c r="Y4730">
        <v>1</v>
      </c>
      <c r="Z4730">
        <f>IF(AND(MIN(data!D4730:'data'!K4730, data!M4730:'data'!Y4730)&gt;=0, IF(data!L4730&lt;0, FALSE, data!L4730&lt;=95),COUNTA(data!D4730:'data'!Y4730)=22), 1, 0)</f>
        <v>0</v>
      </c>
      <c r="AA4730">
        <f>IF(data!D4730=3, IF(COUNTIFS(data!A:A, data!A4730, data!G:G, "&lt;&gt;2")=0, 1, 0), 0)</f>
        <v>0</v>
      </c>
      <c r="AB4730">
        <f>IF(AND(data!G4730=2, COUNTIFS(data!A:A, data!A4730, data!G:G, 2) = data!D4730), 1, 0)</f>
        <v>1</v>
      </c>
      <c r="AC4730">
        <f>IF(AB4730=1, data!D4730, "0")</f>
        <v>1</v>
      </c>
    </row>
    <row r="4731" spans="1:29" x14ac:dyDescent="0.25">
      <c r="A4731" s="1">
        <v>471271</v>
      </c>
      <c r="B4731">
        <v>1</v>
      </c>
      <c r="C4731" s="1" t="s">
        <v>4752</v>
      </c>
      <c r="D4731">
        <v>4</v>
      </c>
      <c r="E4731">
        <v>5</v>
      </c>
      <c r="F4731">
        <v>26</v>
      </c>
      <c r="G4731">
        <v>1</v>
      </c>
      <c r="H4731">
        <v>44</v>
      </c>
      <c r="I4731">
        <v>6</v>
      </c>
      <c r="J4731">
        <v>1</v>
      </c>
      <c r="K4731">
        <v>2</v>
      </c>
      <c r="L4731">
        <v>12</v>
      </c>
      <c r="M4731">
        <v>2</v>
      </c>
      <c r="N4731">
        <v>1</v>
      </c>
      <c r="O4731">
        <v>5</v>
      </c>
      <c r="P4731">
        <v>1</v>
      </c>
      <c r="Q4731">
        <v>5.3550000000000004</v>
      </c>
      <c r="R4731">
        <v>-1</v>
      </c>
      <c r="S4731">
        <v>0</v>
      </c>
      <c r="T4731">
        <v>168.2</v>
      </c>
      <c r="U4731">
        <v>90.3</v>
      </c>
      <c r="V4731">
        <v>31.917999999999999</v>
      </c>
      <c r="W4731">
        <v>0.93200000000000005</v>
      </c>
      <c r="X4731">
        <v>2</v>
      </c>
      <c r="Y4731">
        <v>1</v>
      </c>
      <c r="Z4731">
        <f>IF(AND(MIN(data!D4731:'data'!K4731, data!M4731:'data'!Y4731)&gt;=0, IF(data!L4731&lt;0, FALSE, data!L4731&lt;=95),COUNTA(data!D4731:'data'!Y4731)=22), 1, 0)</f>
        <v>0</v>
      </c>
      <c r="AA4731">
        <f>IF(data!D4731=3, IF(COUNTIFS(data!A:A, data!A4731, data!G:G, "&lt;&gt;2")=0, 1, 0), 0)</f>
        <v>0</v>
      </c>
      <c r="AB4731">
        <f>IF(AND(data!G4731=2, COUNTIFS(data!A:A, data!A4731, data!G:G, 2) = data!D4731), 1, 0)</f>
        <v>0</v>
      </c>
      <c r="AC4731" t="str">
        <f>IF(AB4731=1, data!D4731, "0")</f>
        <v>0</v>
      </c>
    </row>
    <row r="4732" spans="1:29" x14ac:dyDescent="0.25">
      <c r="A4732" s="1">
        <v>471271</v>
      </c>
      <c r="B4732">
        <v>2</v>
      </c>
      <c r="C4732" s="1" t="s">
        <v>4753</v>
      </c>
      <c r="D4732">
        <v>4</v>
      </c>
      <c r="E4732">
        <v>5</v>
      </c>
      <c r="F4732">
        <v>26</v>
      </c>
      <c r="G4732">
        <v>2</v>
      </c>
      <c r="H4732">
        <v>30</v>
      </c>
      <c r="I4732">
        <v>6</v>
      </c>
      <c r="J4732">
        <v>1</v>
      </c>
      <c r="K4732">
        <v>4</v>
      </c>
      <c r="L4732">
        <v>12</v>
      </c>
      <c r="M4732">
        <v>2</v>
      </c>
      <c r="N4732">
        <v>3</v>
      </c>
      <c r="O4732">
        <v>5</v>
      </c>
      <c r="P4732">
        <v>1</v>
      </c>
      <c r="Q4732">
        <v>4.9800000000000004</v>
      </c>
      <c r="R4732">
        <v>-1</v>
      </c>
      <c r="S4732">
        <v>0</v>
      </c>
      <c r="T4732">
        <v>155.69999999999999</v>
      </c>
      <c r="U4732">
        <v>84.6</v>
      </c>
      <c r="V4732">
        <v>34.896999999999998</v>
      </c>
      <c r="W4732">
        <v>0.80100000000000005</v>
      </c>
      <c r="X4732">
        <v>2</v>
      </c>
      <c r="Y4732">
        <v>1</v>
      </c>
      <c r="Z4732">
        <f>IF(AND(MIN(data!D4732:'data'!K4732, data!M4732:'data'!Y4732)&gt;=0, IF(data!L4732&lt;0, FALSE, data!L4732&lt;=95),COUNTA(data!D4732:'data'!Y4732)=22), 1, 0)</f>
        <v>0</v>
      </c>
      <c r="AA4732">
        <f>IF(data!D4732=3, IF(COUNTIFS(data!A:A, data!A4732, data!G:G, "&lt;&gt;2")=0, 1, 0), 0)</f>
        <v>0</v>
      </c>
      <c r="AB4732">
        <f>IF(AND(data!G4732=2, COUNTIFS(data!A:A, data!A4732, data!G:G, 2) = data!D4732), 1, 0)</f>
        <v>0</v>
      </c>
      <c r="AC4732" t="str">
        <f>IF(AB4732=1, data!D4732, "0")</f>
        <v>0</v>
      </c>
    </row>
    <row r="4733" spans="1:29" x14ac:dyDescent="0.25">
      <c r="A4733" s="1">
        <v>471271</v>
      </c>
      <c r="B4733">
        <v>3</v>
      </c>
      <c r="C4733" s="1" t="s">
        <v>4754</v>
      </c>
      <c r="D4733">
        <v>4</v>
      </c>
      <c r="E4733">
        <v>5</v>
      </c>
      <c r="F4733">
        <v>26</v>
      </c>
      <c r="G4733">
        <v>1</v>
      </c>
      <c r="H4733">
        <v>11</v>
      </c>
      <c r="I4733">
        <v>-1</v>
      </c>
      <c r="J4733">
        <v>1</v>
      </c>
      <c r="K4733">
        <v>-1</v>
      </c>
      <c r="L4733">
        <v>12</v>
      </c>
      <c r="M4733">
        <v>2</v>
      </c>
      <c r="N4733">
        <v>-1</v>
      </c>
      <c r="O4733">
        <v>-1</v>
      </c>
      <c r="P4733">
        <v>-1</v>
      </c>
      <c r="Q4733">
        <v>-1</v>
      </c>
      <c r="R4733">
        <v>-1</v>
      </c>
      <c r="S4733">
        <v>-2</v>
      </c>
      <c r="T4733">
        <v>152</v>
      </c>
      <c r="U4733">
        <v>57.6</v>
      </c>
      <c r="V4733">
        <v>24.931000000000001</v>
      </c>
      <c r="W4733">
        <v>-1</v>
      </c>
      <c r="X4733">
        <v>-2</v>
      </c>
      <c r="Y4733">
        <v>-2</v>
      </c>
      <c r="Z4733">
        <f>IF(AND(MIN(data!D4733:'data'!K4733, data!M4733:'data'!Y4733)&gt;=0, IF(data!L4733&lt;0, FALSE, data!L4733&lt;=95),COUNTA(data!D4733:'data'!Y4733)=22), 1, 0)</f>
        <v>0</v>
      </c>
      <c r="AA4733">
        <f>IF(data!D4733=3, IF(COUNTIFS(data!A:A, data!A4733, data!G:G, "&lt;&gt;2")=0, 1, 0), 0)</f>
        <v>0</v>
      </c>
      <c r="AB4733">
        <f>IF(AND(data!G4733=2, COUNTIFS(data!A:A, data!A4733, data!G:G, 2) = data!D4733), 1, 0)</f>
        <v>0</v>
      </c>
      <c r="AC4733" t="str">
        <f>IF(AB4733=1, data!D4733, "0")</f>
        <v>0</v>
      </c>
    </row>
    <row r="4734" spans="1:29" x14ac:dyDescent="0.25">
      <c r="A4734" s="1">
        <v>471271</v>
      </c>
      <c r="B4734">
        <v>4</v>
      </c>
      <c r="C4734" s="1" t="s">
        <v>4755</v>
      </c>
      <c r="D4734">
        <v>4</v>
      </c>
      <c r="E4734">
        <v>5</v>
      </c>
      <c r="F4734">
        <v>26</v>
      </c>
      <c r="G4734">
        <v>1</v>
      </c>
      <c r="H4734">
        <v>0</v>
      </c>
      <c r="I4734">
        <v>-1</v>
      </c>
      <c r="J4734">
        <v>1</v>
      </c>
      <c r="K4734">
        <v>-1</v>
      </c>
      <c r="L4734">
        <v>12</v>
      </c>
      <c r="M4734">
        <v>2</v>
      </c>
      <c r="N4734">
        <v>-1</v>
      </c>
      <c r="O4734">
        <v>-1</v>
      </c>
      <c r="P4734">
        <v>-1</v>
      </c>
      <c r="Q4734">
        <v>-1</v>
      </c>
      <c r="R4734">
        <v>-1</v>
      </c>
      <c r="S4734">
        <v>-2</v>
      </c>
      <c r="T4734">
        <v>-1</v>
      </c>
      <c r="U4734">
        <v>4.9000000000000004</v>
      </c>
      <c r="V4734">
        <v>-1</v>
      </c>
      <c r="W4734">
        <v>-1</v>
      </c>
      <c r="X4734">
        <v>-2</v>
      </c>
      <c r="Y4734">
        <v>-2</v>
      </c>
      <c r="Z4734">
        <f>IF(AND(MIN(data!D4734:'data'!K4734, data!M4734:'data'!Y4734)&gt;=0, IF(data!L4734&lt;0, FALSE, data!L4734&lt;=95),COUNTA(data!D4734:'data'!Y4734)=22), 1, 0)</f>
        <v>0</v>
      </c>
      <c r="AA4734">
        <f>IF(data!D4734=3, IF(COUNTIFS(data!A:A, data!A4734, data!G:G, "&lt;&gt;2")=0, 1, 0), 0)</f>
        <v>0</v>
      </c>
      <c r="AB4734">
        <f>IF(AND(data!G4734=2, COUNTIFS(data!A:A, data!A4734, data!G:G, 2) = data!D4734), 1, 0)</f>
        <v>0</v>
      </c>
      <c r="AC4734" t="str">
        <f>IF(AB4734=1, data!D4734, "0")</f>
        <v>0</v>
      </c>
    </row>
    <row r="4735" spans="1:29" x14ac:dyDescent="0.25">
      <c r="A4735" s="1">
        <v>471341</v>
      </c>
      <c r="B4735">
        <v>1</v>
      </c>
      <c r="C4735" s="1" t="s">
        <v>4756</v>
      </c>
      <c r="D4735">
        <v>1</v>
      </c>
      <c r="E4735">
        <v>5</v>
      </c>
      <c r="F4735">
        <v>26</v>
      </c>
      <c r="G4735">
        <v>2</v>
      </c>
      <c r="H4735">
        <v>67</v>
      </c>
      <c r="I4735">
        <v>5</v>
      </c>
      <c r="J4735">
        <v>1</v>
      </c>
      <c r="K4735">
        <v>4</v>
      </c>
      <c r="L4735">
        <v>6</v>
      </c>
      <c r="M4735">
        <v>1</v>
      </c>
      <c r="N4735">
        <v>2</v>
      </c>
      <c r="O4735">
        <v>5</v>
      </c>
      <c r="P4735">
        <v>1</v>
      </c>
      <c r="Q4735">
        <v>11.558</v>
      </c>
      <c r="R4735">
        <v>-1</v>
      </c>
      <c r="S4735">
        <v>1</v>
      </c>
      <c r="T4735">
        <v>154.5</v>
      </c>
      <c r="U4735">
        <v>70.099999999999994</v>
      </c>
      <c r="V4735">
        <v>29.367000000000001</v>
      </c>
      <c r="W4735">
        <v>0.876</v>
      </c>
      <c r="X4735">
        <v>2</v>
      </c>
      <c r="Y4735">
        <v>3</v>
      </c>
      <c r="Z4735">
        <f>IF(AND(MIN(data!D4735:'data'!K4735, data!M4735:'data'!Y4735)&gt;=0, IF(data!L4735&lt;0, FALSE, data!L4735&lt;=95),COUNTA(data!D4735:'data'!Y4735)=22), 1, 0)</f>
        <v>0</v>
      </c>
      <c r="AA4735">
        <f>IF(data!D4735=3, IF(COUNTIFS(data!A:A, data!A4735, data!G:G, "&lt;&gt;2")=0, 1, 0), 0)</f>
        <v>0</v>
      </c>
      <c r="AB4735">
        <f>IF(AND(data!G4735=2, COUNTIFS(data!A:A, data!A4735, data!G:G, 2) = data!D4735), 1, 0)</f>
        <v>1</v>
      </c>
      <c r="AC4735">
        <f>IF(AB4735=1, data!D4735, "0")</f>
        <v>1</v>
      </c>
    </row>
    <row r="4736" spans="1:29" x14ac:dyDescent="0.25">
      <c r="A4736" s="1">
        <v>471371</v>
      </c>
      <c r="B4736">
        <v>1</v>
      </c>
      <c r="C4736" s="1" t="s">
        <v>4757</v>
      </c>
      <c r="D4736">
        <v>3</v>
      </c>
      <c r="E4736">
        <v>5</v>
      </c>
      <c r="F4736">
        <v>26</v>
      </c>
      <c r="G4736">
        <v>2</v>
      </c>
      <c r="H4736">
        <v>23</v>
      </c>
      <c r="I4736">
        <v>1</v>
      </c>
      <c r="J4736">
        <v>1</v>
      </c>
      <c r="K4736">
        <v>4</v>
      </c>
      <c r="L4736">
        <v>6</v>
      </c>
      <c r="M4736">
        <v>2</v>
      </c>
      <c r="N4736">
        <v>1</v>
      </c>
      <c r="O4736">
        <v>5</v>
      </c>
      <c r="P4736">
        <v>2</v>
      </c>
      <c r="Q4736">
        <v>0</v>
      </c>
      <c r="R4736">
        <v>1</v>
      </c>
      <c r="S4736">
        <v>1</v>
      </c>
      <c r="T4736">
        <v>-1</v>
      </c>
      <c r="U4736">
        <v>-1</v>
      </c>
      <c r="V4736">
        <v>-1</v>
      </c>
      <c r="W4736">
        <v>-1</v>
      </c>
      <c r="X4736">
        <v>2</v>
      </c>
      <c r="Y4736">
        <v>1</v>
      </c>
      <c r="Z4736">
        <f>IF(AND(MIN(data!D4736:'data'!K4736, data!M4736:'data'!Y4736)&gt;=0, IF(data!L4736&lt;0, FALSE, data!L4736&lt;=95),COUNTA(data!D4736:'data'!Y4736)=22), 1, 0)</f>
        <v>0</v>
      </c>
      <c r="AA4736">
        <f>IF(data!D4736=3, IF(COUNTIFS(data!A:A, data!A4736, data!G:G, "&lt;&gt;2")=0, 1, 0), 0)</f>
        <v>0</v>
      </c>
      <c r="AB4736">
        <f>IF(AND(data!G4736=2, COUNTIFS(data!A:A, data!A4736, data!G:G, 2) = data!D4736), 1, 0)</f>
        <v>0</v>
      </c>
      <c r="AC4736" t="str">
        <f>IF(AB4736=1, data!D4736, "0")</f>
        <v>0</v>
      </c>
    </row>
    <row r="4737" spans="1:29" x14ac:dyDescent="0.25">
      <c r="A4737" s="1">
        <v>471371</v>
      </c>
      <c r="B4737">
        <v>2</v>
      </c>
      <c r="C4737" s="1" t="s">
        <v>4758</v>
      </c>
      <c r="D4737">
        <v>3</v>
      </c>
      <c r="E4737">
        <v>5</v>
      </c>
      <c r="F4737">
        <v>26</v>
      </c>
      <c r="G4737">
        <v>1</v>
      </c>
      <c r="H4737">
        <v>4</v>
      </c>
      <c r="I4737">
        <v>-1</v>
      </c>
      <c r="J4737">
        <v>2</v>
      </c>
      <c r="K4737">
        <v>-1</v>
      </c>
      <c r="L4737">
        <v>6</v>
      </c>
      <c r="M4737">
        <v>2</v>
      </c>
      <c r="N4737">
        <v>-1</v>
      </c>
      <c r="O4737">
        <v>-1</v>
      </c>
      <c r="P4737">
        <v>-1</v>
      </c>
      <c r="Q4737">
        <v>-1</v>
      </c>
      <c r="R4737">
        <v>-1</v>
      </c>
      <c r="S4737">
        <v>-2</v>
      </c>
      <c r="T4737">
        <v>-1</v>
      </c>
      <c r="U4737">
        <v>-1</v>
      </c>
      <c r="V4737">
        <v>-1</v>
      </c>
      <c r="W4737">
        <v>-1</v>
      </c>
      <c r="X4737">
        <v>-2</v>
      </c>
      <c r="Y4737">
        <v>-2</v>
      </c>
      <c r="Z4737">
        <f>IF(AND(MIN(data!D4737:'data'!K4737, data!M4737:'data'!Y4737)&gt;=0, IF(data!L4737&lt;0, FALSE, data!L4737&lt;=95),COUNTA(data!D4737:'data'!Y4737)=22), 1, 0)</f>
        <v>0</v>
      </c>
      <c r="AA4737">
        <f>IF(data!D4737=3, IF(COUNTIFS(data!A:A, data!A4737, data!G:G, "&lt;&gt;2")=0, 1, 0), 0)</f>
        <v>0</v>
      </c>
      <c r="AB4737">
        <f>IF(AND(data!G4737=2, COUNTIFS(data!A:A, data!A4737, data!G:G, 2) = data!D4737), 1, 0)</f>
        <v>0</v>
      </c>
      <c r="AC4737" t="str">
        <f>IF(AB4737=1, data!D4737, "0")</f>
        <v>0</v>
      </c>
    </row>
    <row r="4738" spans="1:29" x14ac:dyDescent="0.25">
      <c r="A4738" s="1">
        <v>471371</v>
      </c>
      <c r="B4738">
        <v>3</v>
      </c>
      <c r="C4738" s="1" t="s">
        <v>4759</v>
      </c>
      <c r="D4738">
        <v>3</v>
      </c>
      <c r="E4738">
        <v>5</v>
      </c>
      <c r="F4738">
        <v>26</v>
      </c>
      <c r="G4738">
        <v>1</v>
      </c>
      <c r="H4738">
        <v>1</v>
      </c>
      <c r="I4738">
        <v>-1</v>
      </c>
      <c r="J4738">
        <v>2</v>
      </c>
      <c r="K4738">
        <v>-1</v>
      </c>
      <c r="L4738">
        <v>6</v>
      </c>
      <c r="M4738">
        <v>2</v>
      </c>
      <c r="N4738">
        <v>-1</v>
      </c>
      <c r="O4738">
        <v>-1</v>
      </c>
      <c r="P4738">
        <v>-1</v>
      </c>
      <c r="Q4738">
        <v>-1</v>
      </c>
      <c r="R4738">
        <v>-1</v>
      </c>
      <c r="S4738">
        <v>-2</v>
      </c>
      <c r="T4738">
        <v>-1</v>
      </c>
      <c r="U4738">
        <v>-1</v>
      </c>
      <c r="V4738">
        <v>-1</v>
      </c>
      <c r="W4738">
        <v>-1</v>
      </c>
      <c r="X4738">
        <v>-2</v>
      </c>
      <c r="Y4738">
        <v>-2</v>
      </c>
      <c r="Z4738">
        <f>IF(AND(MIN(data!D4738:'data'!K4738, data!M4738:'data'!Y4738)&gt;=0, IF(data!L4738&lt;0, FALSE, data!L4738&lt;=95),COUNTA(data!D4738:'data'!Y4738)=22), 1, 0)</f>
        <v>0</v>
      </c>
      <c r="AA4738">
        <f>IF(data!D4738=3, IF(COUNTIFS(data!A:A, data!A4738, data!G:G, "&lt;&gt;2")=0, 1, 0), 0)</f>
        <v>0</v>
      </c>
      <c r="AB4738">
        <f>IF(AND(data!G4738=2, COUNTIFS(data!A:A, data!A4738, data!G:G, 2) = data!D4738), 1, 0)</f>
        <v>0</v>
      </c>
      <c r="AC4738" t="str">
        <f>IF(AB4738=1, data!D4738, "0")</f>
        <v>0</v>
      </c>
    </row>
    <row r="4739" spans="1:29" x14ac:dyDescent="0.25">
      <c r="A4739" s="1">
        <v>472151</v>
      </c>
      <c r="B4739">
        <v>1</v>
      </c>
      <c r="C4739" s="1" t="s">
        <v>4760</v>
      </c>
      <c r="D4739">
        <v>4</v>
      </c>
      <c r="E4739">
        <v>2</v>
      </c>
      <c r="F4739">
        <v>13</v>
      </c>
      <c r="G4739">
        <v>1</v>
      </c>
      <c r="H4739">
        <v>40</v>
      </c>
      <c r="I4739">
        <v>2</v>
      </c>
      <c r="J4739">
        <v>1</v>
      </c>
      <c r="K4739">
        <v>2</v>
      </c>
      <c r="L4739">
        <v>18</v>
      </c>
      <c r="M4739">
        <v>1</v>
      </c>
      <c r="N4739">
        <v>1</v>
      </c>
      <c r="O4739">
        <v>5</v>
      </c>
      <c r="P4739">
        <v>2</v>
      </c>
      <c r="Q4739">
        <v>0</v>
      </c>
      <c r="R4739">
        <v>-1</v>
      </c>
      <c r="S4739">
        <v>0</v>
      </c>
      <c r="T4739">
        <v>185.7</v>
      </c>
      <c r="U4739">
        <v>102.7</v>
      </c>
      <c r="V4739">
        <v>29.782</v>
      </c>
      <c r="W4739">
        <v>0.91200000000000003</v>
      </c>
      <c r="X4739">
        <v>2</v>
      </c>
      <c r="Y4739">
        <v>3</v>
      </c>
      <c r="Z4739">
        <f>IF(AND(MIN(data!D4739:'data'!K4739, data!M4739:'data'!Y4739)&gt;=0, IF(data!L4739&lt;0, FALSE, data!L4739&lt;=95),COUNTA(data!D4739:'data'!Y4739)=22), 1, 0)</f>
        <v>0</v>
      </c>
      <c r="AA4739">
        <f>IF(data!D4739=3, IF(COUNTIFS(data!A:A, data!A4739, data!G:G, "&lt;&gt;2")=0, 1, 0), 0)</f>
        <v>0</v>
      </c>
      <c r="AB4739">
        <f>IF(AND(data!G4739=2, COUNTIFS(data!A:A, data!A4739, data!G:G, 2) = data!D4739), 1, 0)</f>
        <v>0</v>
      </c>
      <c r="AC4739" t="str">
        <f>IF(AB4739=1, data!D4739, "0")</f>
        <v>0</v>
      </c>
    </row>
    <row r="4740" spans="1:29" x14ac:dyDescent="0.25">
      <c r="A4740" s="1">
        <v>472151</v>
      </c>
      <c r="B4740">
        <v>2</v>
      </c>
      <c r="C4740" s="1" t="s">
        <v>4761</v>
      </c>
      <c r="D4740">
        <v>4</v>
      </c>
      <c r="E4740">
        <v>2</v>
      </c>
      <c r="F4740">
        <v>13</v>
      </c>
      <c r="G4740">
        <v>2</v>
      </c>
      <c r="H4740">
        <v>42</v>
      </c>
      <c r="I4740">
        <v>2</v>
      </c>
      <c r="J4740">
        <v>1</v>
      </c>
      <c r="K4740">
        <v>5</v>
      </c>
      <c r="L4740">
        <v>18</v>
      </c>
      <c r="M4740">
        <v>1</v>
      </c>
      <c r="N4740">
        <v>3</v>
      </c>
      <c r="O4740">
        <v>5</v>
      </c>
      <c r="P4740">
        <v>1</v>
      </c>
      <c r="Q4740">
        <v>1.6206400000000001</v>
      </c>
      <c r="R4740">
        <v>-1</v>
      </c>
      <c r="S4740">
        <v>4</v>
      </c>
      <c r="T4740">
        <v>168.6</v>
      </c>
      <c r="U4740">
        <v>95.6</v>
      </c>
      <c r="V4740">
        <v>33.631</v>
      </c>
      <c r="W4740">
        <v>0.81799999999999995</v>
      </c>
      <c r="X4740">
        <v>2</v>
      </c>
      <c r="Y4740">
        <v>1</v>
      </c>
      <c r="Z4740">
        <f>IF(AND(MIN(data!D4740:'data'!K4740, data!M4740:'data'!Y4740)&gt;=0, IF(data!L4740&lt;0, FALSE, data!L4740&lt;=95),COUNTA(data!D4740:'data'!Y4740)=22), 1, 0)</f>
        <v>0</v>
      </c>
      <c r="AA4740">
        <f>IF(data!D4740=3, IF(COUNTIFS(data!A:A, data!A4740, data!G:G, "&lt;&gt;2")=0, 1, 0), 0)</f>
        <v>0</v>
      </c>
      <c r="AB4740">
        <f>IF(AND(data!G4740=2, COUNTIFS(data!A:A, data!A4740, data!G:G, 2) = data!D4740), 1, 0)</f>
        <v>0</v>
      </c>
      <c r="AC4740" t="str">
        <f>IF(AB4740=1, data!D4740, "0")</f>
        <v>0</v>
      </c>
    </row>
    <row r="4741" spans="1:29" x14ac:dyDescent="0.25">
      <c r="A4741" s="1">
        <v>472151</v>
      </c>
      <c r="B4741">
        <v>3</v>
      </c>
      <c r="C4741" s="1" t="s">
        <v>4762</v>
      </c>
      <c r="D4741">
        <v>4</v>
      </c>
      <c r="E4741">
        <v>2</v>
      </c>
      <c r="F4741">
        <v>13</v>
      </c>
      <c r="G4741">
        <v>1</v>
      </c>
      <c r="H4741">
        <v>12</v>
      </c>
      <c r="I4741">
        <v>-1</v>
      </c>
      <c r="J4741">
        <v>1</v>
      </c>
      <c r="K4741">
        <v>-1</v>
      </c>
      <c r="L4741">
        <v>18</v>
      </c>
      <c r="M4741">
        <v>1</v>
      </c>
      <c r="N4741">
        <v>-1</v>
      </c>
      <c r="O4741">
        <v>-1</v>
      </c>
      <c r="P4741">
        <v>-1</v>
      </c>
      <c r="Q4741">
        <v>-1</v>
      </c>
      <c r="R4741">
        <v>-1</v>
      </c>
      <c r="S4741">
        <v>-2</v>
      </c>
      <c r="T4741">
        <v>160.80000000000001</v>
      </c>
      <c r="U4741">
        <v>46.7</v>
      </c>
      <c r="V4741">
        <v>18.061</v>
      </c>
      <c r="W4741">
        <v>-1</v>
      </c>
      <c r="X4741">
        <v>-8</v>
      </c>
      <c r="Y4741">
        <v>3</v>
      </c>
      <c r="Z4741">
        <f>IF(AND(MIN(data!D4741:'data'!K4741, data!M4741:'data'!Y4741)&gt;=0, IF(data!L4741&lt;0, FALSE, data!L4741&lt;=95),COUNTA(data!D4741:'data'!Y4741)=22), 1, 0)</f>
        <v>0</v>
      </c>
      <c r="AA4741">
        <f>IF(data!D4741=3, IF(COUNTIFS(data!A:A, data!A4741, data!G:G, "&lt;&gt;2")=0, 1, 0), 0)</f>
        <v>0</v>
      </c>
      <c r="AB4741">
        <f>IF(AND(data!G4741=2, COUNTIFS(data!A:A, data!A4741, data!G:G, 2) = data!D4741), 1, 0)</f>
        <v>0</v>
      </c>
      <c r="AC4741" t="str">
        <f>IF(AB4741=1, data!D4741, "0")</f>
        <v>0</v>
      </c>
    </row>
    <row r="4742" spans="1:29" x14ac:dyDescent="0.25">
      <c r="A4742" s="1">
        <v>472151</v>
      </c>
      <c r="B4742">
        <v>4</v>
      </c>
      <c r="C4742" s="1" t="s">
        <v>4763</v>
      </c>
      <c r="D4742">
        <v>4</v>
      </c>
      <c r="E4742">
        <v>2</v>
      </c>
      <c r="F4742">
        <v>13</v>
      </c>
      <c r="G4742">
        <v>2</v>
      </c>
      <c r="H4742">
        <v>9</v>
      </c>
      <c r="I4742">
        <v>-1</v>
      </c>
      <c r="J4742">
        <v>1</v>
      </c>
      <c r="K4742">
        <v>-1</v>
      </c>
      <c r="L4742">
        <v>18</v>
      </c>
      <c r="M4742">
        <v>2</v>
      </c>
      <c r="N4742">
        <v>-1</v>
      </c>
      <c r="O4742">
        <v>-1</v>
      </c>
      <c r="P4742">
        <v>-1</v>
      </c>
      <c r="Q4742">
        <v>-1</v>
      </c>
      <c r="R4742">
        <v>-1</v>
      </c>
      <c r="S4742">
        <v>-2</v>
      </c>
      <c r="T4742">
        <v>132.19999999999999</v>
      </c>
      <c r="U4742">
        <v>40</v>
      </c>
      <c r="V4742">
        <v>22.887</v>
      </c>
      <c r="W4742">
        <v>-1</v>
      </c>
      <c r="X4742">
        <v>-8</v>
      </c>
      <c r="Y4742">
        <v>3</v>
      </c>
      <c r="Z4742">
        <f>IF(AND(MIN(data!D4742:'data'!K4742, data!M4742:'data'!Y4742)&gt;=0, IF(data!L4742&lt;0, FALSE, data!L4742&lt;=95),COUNTA(data!D4742:'data'!Y4742)=22), 1, 0)</f>
        <v>0</v>
      </c>
      <c r="AA4742">
        <f>IF(data!D4742=3, IF(COUNTIFS(data!A:A, data!A4742, data!G:G, "&lt;&gt;2")=0, 1, 0), 0)</f>
        <v>0</v>
      </c>
      <c r="AB4742">
        <f>IF(AND(data!G4742=2, COUNTIFS(data!A:A, data!A4742, data!G:G, 2) = data!D4742), 1, 0)</f>
        <v>0</v>
      </c>
      <c r="AC4742" t="str">
        <f>IF(AB4742=1, data!D4742, "0")</f>
        <v>0</v>
      </c>
    </row>
    <row r="4743" spans="1:29" x14ac:dyDescent="0.25">
      <c r="A4743" s="1">
        <v>472181</v>
      </c>
      <c r="B4743">
        <v>1</v>
      </c>
      <c r="C4743" s="1" t="s">
        <v>4764</v>
      </c>
      <c r="D4743">
        <v>2</v>
      </c>
      <c r="E4743">
        <v>2</v>
      </c>
      <c r="F4743">
        <v>13</v>
      </c>
      <c r="G4743">
        <v>1</v>
      </c>
      <c r="H4743">
        <v>53</v>
      </c>
      <c r="I4743">
        <v>2</v>
      </c>
      <c r="J4743">
        <v>1</v>
      </c>
      <c r="K4743">
        <v>2</v>
      </c>
      <c r="L4743">
        <v>16</v>
      </c>
      <c r="M4743">
        <v>3</v>
      </c>
      <c r="N4743">
        <v>4</v>
      </c>
      <c r="O4743">
        <v>3</v>
      </c>
      <c r="P4743">
        <v>1</v>
      </c>
      <c r="Q4743">
        <v>7.5</v>
      </c>
      <c r="R4743">
        <v>-1</v>
      </c>
      <c r="S4743">
        <v>0</v>
      </c>
      <c r="T4743">
        <v>167.9</v>
      </c>
      <c r="U4743">
        <v>82.7</v>
      </c>
      <c r="V4743">
        <v>29.335999999999999</v>
      </c>
      <c r="W4743">
        <v>1.006</v>
      </c>
      <c r="X4743">
        <v>2</v>
      </c>
      <c r="Y4743">
        <v>3</v>
      </c>
      <c r="Z4743">
        <f>IF(AND(MIN(data!D4743:'data'!K4743, data!M4743:'data'!Y4743)&gt;=0, IF(data!L4743&lt;0, FALSE, data!L4743&lt;=95),COUNTA(data!D4743:'data'!Y4743)=22), 1, 0)</f>
        <v>0</v>
      </c>
      <c r="AA4743">
        <f>IF(data!D4743=3, IF(COUNTIFS(data!A:A, data!A4743, data!G:G, "&lt;&gt;2")=0, 1, 0), 0)</f>
        <v>0</v>
      </c>
      <c r="AB4743">
        <f>IF(AND(data!G4743=2, COUNTIFS(data!A:A, data!A4743, data!G:G, 2) = data!D4743), 1, 0)</f>
        <v>0</v>
      </c>
      <c r="AC4743" t="str">
        <f>IF(AB4743=1, data!D4743, "0")</f>
        <v>0</v>
      </c>
    </row>
    <row r="4744" spans="1:29" x14ac:dyDescent="0.25">
      <c r="A4744" s="1">
        <v>472181</v>
      </c>
      <c r="B4744">
        <v>2</v>
      </c>
      <c r="C4744" s="1" t="s">
        <v>4765</v>
      </c>
      <c r="D4744">
        <v>2</v>
      </c>
      <c r="E4744">
        <v>2</v>
      </c>
      <c r="F4744">
        <v>13</v>
      </c>
      <c r="G4744">
        <v>2</v>
      </c>
      <c r="H4744">
        <v>50</v>
      </c>
      <c r="I4744">
        <v>2</v>
      </c>
      <c r="J4744">
        <v>1</v>
      </c>
      <c r="K4744">
        <v>4</v>
      </c>
      <c r="L4744">
        <v>16</v>
      </c>
      <c r="M4744">
        <v>2</v>
      </c>
      <c r="N4744">
        <v>4</v>
      </c>
      <c r="O4744">
        <v>2</v>
      </c>
      <c r="P4744">
        <v>1</v>
      </c>
      <c r="Q4744">
        <v>4.5</v>
      </c>
      <c r="R4744">
        <v>-1</v>
      </c>
      <c r="S4744">
        <v>0</v>
      </c>
      <c r="T4744">
        <v>165.3</v>
      </c>
      <c r="U4744">
        <v>54.5</v>
      </c>
      <c r="V4744">
        <v>19.946000000000002</v>
      </c>
      <c r="W4744">
        <v>0.86499999999999999</v>
      </c>
      <c r="X4744">
        <v>1</v>
      </c>
      <c r="Y4744">
        <v>3</v>
      </c>
      <c r="Z4744">
        <f>IF(AND(MIN(data!D4744:'data'!K4744, data!M4744:'data'!Y4744)&gt;=0, IF(data!L4744&lt;0, FALSE, data!L4744&lt;=95),COUNTA(data!D4744:'data'!Y4744)=22), 1, 0)</f>
        <v>0</v>
      </c>
      <c r="AA4744">
        <f>IF(data!D4744=3, IF(COUNTIFS(data!A:A, data!A4744, data!G:G, "&lt;&gt;2")=0, 1, 0), 0)</f>
        <v>0</v>
      </c>
      <c r="AB4744">
        <f>IF(AND(data!G4744=2, COUNTIFS(data!A:A, data!A4744, data!G:G, 2) = data!D4744), 1, 0)</f>
        <v>0</v>
      </c>
      <c r="AC4744" t="str">
        <f>IF(AB4744=1, data!D4744, "0")</f>
        <v>0</v>
      </c>
    </row>
    <row r="4745" spans="1:29" x14ac:dyDescent="0.25">
      <c r="A4745" s="1">
        <v>472201</v>
      </c>
      <c r="B4745">
        <v>1</v>
      </c>
      <c r="C4745" s="1" t="s">
        <v>4766</v>
      </c>
      <c r="D4745">
        <v>2</v>
      </c>
      <c r="E4745">
        <v>2</v>
      </c>
      <c r="F4745">
        <v>13</v>
      </c>
      <c r="G4745">
        <v>1</v>
      </c>
      <c r="H4745">
        <v>80</v>
      </c>
      <c r="I4745">
        <v>2</v>
      </c>
      <c r="J4745">
        <v>1</v>
      </c>
      <c r="K4745">
        <v>5</v>
      </c>
      <c r="L4745">
        <v>6</v>
      </c>
      <c r="M4745">
        <v>5</v>
      </c>
      <c r="N4745">
        <v>1</v>
      </c>
      <c r="O4745">
        <v>5</v>
      </c>
      <c r="P4745">
        <v>1</v>
      </c>
      <c r="Q4745">
        <v>4.5</v>
      </c>
      <c r="R4745">
        <v>-1</v>
      </c>
      <c r="S4745">
        <v>11</v>
      </c>
      <c r="T4745">
        <v>167.5</v>
      </c>
      <c r="U4745">
        <v>64.599999999999994</v>
      </c>
      <c r="V4745">
        <v>23.024999999999999</v>
      </c>
      <c r="W4745">
        <v>0.91800000000000004</v>
      </c>
      <c r="X4745">
        <v>1</v>
      </c>
      <c r="Y4745">
        <v>3</v>
      </c>
      <c r="Z4745">
        <f>IF(AND(MIN(data!D4745:'data'!K4745, data!M4745:'data'!Y4745)&gt;=0, IF(data!L4745&lt;0, FALSE, data!L4745&lt;=95),COUNTA(data!D4745:'data'!Y4745)=22), 1, 0)</f>
        <v>0</v>
      </c>
      <c r="AA4745">
        <f>IF(data!D4745=3, IF(COUNTIFS(data!A:A, data!A4745, data!G:G, "&lt;&gt;2")=0, 1, 0), 0)</f>
        <v>0</v>
      </c>
      <c r="AB4745">
        <f>IF(AND(data!G4745=2, COUNTIFS(data!A:A, data!A4745, data!G:G, 2) = data!D4745), 1, 0)</f>
        <v>0</v>
      </c>
      <c r="AC4745" t="str">
        <f>IF(AB4745=1, data!D4745, "0")</f>
        <v>0</v>
      </c>
    </row>
    <row r="4746" spans="1:29" x14ac:dyDescent="0.25">
      <c r="A4746" s="1">
        <v>472201</v>
      </c>
      <c r="B4746">
        <v>2</v>
      </c>
      <c r="C4746" s="1" t="s">
        <v>4767</v>
      </c>
      <c r="D4746">
        <v>2</v>
      </c>
      <c r="E4746">
        <v>2</v>
      </c>
      <c r="F4746">
        <v>13</v>
      </c>
      <c r="G4746">
        <v>2</v>
      </c>
      <c r="H4746">
        <v>78</v>
      </c>
      <c r="I4746">
        <v>2</v>
      </c>
      <c r="J4746">
        <v>1</v>
      </c>
      <c r="K4746">
        <v>7</v>
      </c>
      <c r="L4746">
        <v>6</v>
      </c>
      <c r="M4746">
        <v>2</v>
      </c>
      <c r="N4746">
        <v>3</v>
      </c>
      <c r="O4746">
        <v>5</v>
      </c>
      <c r="P4746">
        <v>1</v>
      </c>
      <c r="Q4746">
        <v>1.5</v>
      </c>
      <c r="R4746">
        <v>-1</v>
      </c>
      <c r="S4746">
        <v>0</v>
      </c>
      <c r="T4746">
        <v>154.4</v>
      </c>
      <c r="U4746">
        <v>66.099999999999994</v>
      </c>
      <c r="V4746">
        <v>27.727</v>
      </c>
      <c r="W4746">
        <v>0.81</v>
      </c>
      <c r="X4746">
        <v>-8</v>
      </c>
      <c r="Y4746">
        <v>1</v>
      </c>
      <c r="Z4746">
        <f>IF(AND(MIN(data!D4746:'data'!K4746, data!M4746:'data'!Y4746)&gt;=0, IF(data!L4746&lt;0, FALSE, data!L4746&lt;=95),COUNTA(data!D4746:'data'!Y4746)=22), 1, 0)</f>
        <v>0</v>
      </c>
      <c r="AA4746">
        <f>IF(data!D4746=3, IF(COUNTIFS(data!A:A, data!A4746, data!G:G, "&lt;&gt;2")=0, 1, 0), 0)</f>
        <v>0</v>
      </c>
      <c r="AB4746">
        <f>IF(AND(data!G4746=2, COUNTIFS(data!A:A, data!A4746, data!G:G, 2) = data!D4746), 1, 0)</f>
        <v>0</v>
      </c>
      <c r="AC4746" t="str">
        <f>IF(AB4746=1, data!D4746, "0")</f>
        <v>0</v>
      </c>
    </row>
    <row r="4747" spans="1:29" x14ac:dyDescent="0.25">
      <c r="A4747" s="1">
        <v>472251</v>
      </c>
      <c r="B4747">
        <v>1</v>
      </c>
      <c r="C4747" s="1" t="s">
        <v>4768</v>
      </c>
      <c r="D4747">
        <v>2</v>
      </c>
      <c r="E4747">
        <v>2</v>
      </c>
      <c r="F4747">
        <v>13</v>
      </c>
      <c r="G4747">
        <v>1</v>
      </c>
      <c r="H4747">
        <v>68</v>
      </c>
      <c r="I4747">
        <v>2</v>
      </c>
      <c r="J4747">
        <v>1</v>
      </c>
      <c r="K4747">
        <v>7</v>
      </c>
      <c r="L4747">
        <v>96</v>
      </c>
      <c r="M4747">
        <v>3</v>
      </c>
      <c r="N4747">
        <v>3</v>
      </c>
      <c r="O4747">
        <v>5</v>
      </c>
      <c r="P4747">
        <v>1</v>
      </c>
      <c r="Q4747">
        <v>4.7590000000000003</v>
      </c>
      <c r="R4747">
        <v>-1</v>
      </c>
      <c r="S4747">
        <v>2</v>
      </c>
      <c r="T4747">
        <v>170.3</v>
      </c>
      <c r="U4747">
        <v>82.2</v>
      </c>
      <c r="V4747">
        <v>28.343</v>
      </c>
      <c r="W4747">
        <v>0.91</v>
      </c>
      <c r="X4747">
        <v>2</v>
      </c>
      <c r="Y4747">
        <v>1</v>
      </c>
      <c r="Z4747">
        <f>IF(AND(MIN(data!D4747:'data'!K4747, data!M4747:'data'!Y4747)&gt;=0, IF(data!L4747&lt;0, FALSE, data!L4747&lt;=95),COUNTA(data!D4747:'data'!Y4747)=22), 1, 0)</f>
        <v>0</v>
      </c>
      <c r="AA4747">
        <f>IF(data!D4747=3, IF(COUNTIFS(data!A:A, data!A4747, data!G:G, "&lt;&gt;2")=0, 1, 0), 0)</f>
        <v>0</v>
      </c>
      <c r="AB4747">
        <f>IF(AND(data!G4747=2, COUNTIFS(data!A:A, data!A4747, data!G:G, 2) = data!D4747), 1, 0)</f>
        <v>0</v>
      </c>
      <c r="AC4747" t="str">
        <f>IF(AB4747=1, data!D4747, "0")</f>
        <v>0</v>
      </c>
    </row>
    <row r="4748" spans="1:29" x14ac:dyDescent="0.25">
      <c r="A4748" s="1">
        <v>472251</v>
      </c>
      <c r="B4748">
        <v>2</v>
      </c>
      <c r="C4748" s="1" t="s">
        <v>4769</v>
      </c>
      <c r="D4748">
        <v>2</v>
      </c>
      <c r="E4748">
        <v>2</v>
      </c>
      <c r="F4748">
        <v>13</v>
      </c>
      <c r="G4748">
        <v>2</v>
      </c>
      <c r="H4748">
        <v>63</v>
      </c>
      <c r="I4748">
        <v>2</v>
      </c>
      <c r="J4748">
        <v>1</v>
      </c>
      <c r="K4748">
        <v>7</v>
      </c>
      <c r="L4748">
        <v>96</v>
      </c>
      <c r="M4748">
        <v>3</v>
      </c>
      <c r="N4748">
        <v>1</v>
      </c>
      <c r="O4748">
        <v>5</v>
      </c>
      <c r="P4748">
        <v>2</v>
      </c>
      <c r="Q4748">
        <v>0</v>
      </c>
      <c r="R4748">
        <v>-1</v>
      </c>
      <c r="S4748">
        <v>0</v>
      </c>
      <c r="T4748">
        <v>166.7</v>
      </c>
      <c r="U4748">
        <v>62.3</v>
      </c>
      <c r="V4748">
        <v>22.419</v>
      </c>
      <c r="W4748">
        <v>0.84099999999999997</v>
      </c>
      <c r="X4748">
        <v>1</v>
      </c>
      <c r="Y4748">
        <v>3</v>
      </c>
      <c r="Z4748">
        <f>IF(AND(MIN(data!D4748:'data'!K4748, data!M4748:'data'!Y4748)&gt;=0, IF(data!L4748&lt;0, FALSE, data!L4748&lt;=95),COUNTA(data!D4748:'data'!Y4748)=22), 1, 0)</f>
        <v>0</v>
      </c>
      <c r="AA4748">
        <f>IF(data!D4748=3, IF(COUNTIFS(data!A:A, data!A4748, data!G:G, "&lt;&gt;2")=0, 1, 0), 0)</f>
        <v>0</v>
      </c>
      <c r="AB4748">
        <f>IF(AND(data!G4748=2, COUNTIFS(data!A:A, data!A4748, data!G:G, 2) = data!D4748), 1, 0)</f>
        <v>0</v>
      </c>
      <c r="AC4748" t="str">
        <f>IF(AB4748=1, data!D4748, "0")</f>
        <v>0</v>
      </c>
    </row>
    <row r="4749" spans="1:29" x14ac:dyDescent="0.25">
      <c r="A4749" s="1">
        <v>472271</v>
      </c>
      <c r="B4749">
        <v>1</v>
      </c>
      <c r="C4749" s="1" t="s">
        <v>4770</v>
      </c>
      <c r="D4749">
        <v>3</v>
      </c>
      <c r="E4749">
        <v>2</v>
      </c>
      <c r="F4749">
        <v>13</v>
      </c>
      <c r="G4749">
        <v>1</v>
      </c>
      <c r="H4749">
        <v>46</v>
      </c>
      <c r="I4749">
        <v>2</v>
      </c>
      <c r="J4749">
        <v>1</v>
      </c>
      <c r="K4749">
        <v>5</v>
      </c>
      <c r="L4749">
        <v>-1</v>
      </c>
      <c r="M4749">
        <v>1</v>
      </c>
      <c r="N4749">
        <v>1</v>
      </c>
      <c r="O4749">
        <v>5</v>
      </c>
      <c r="P4749">
        <v>1</v>
      </c>
      <c r="Q4749">
        <v>13.183</v>
      </c>
      <c r="R4749">
        <v>-1</v>
      </c>
      <c r="S4749">
        <v>0</v>
      </c>
      <c r="T4749">
        <v>171.1</v>
      </c>
      <c r="U4749">
        <v>84.4</v>
      </c>
      <c r="V4749">
        <v>28.83</v>
      </c>
      <c r="W4749">
        <v>0.93500000000000005</v>
      </c>
      <c r="X4749">
        <v>2</v>
      </c>
      <c r="Y4749">
        <v>1</v>
      </c>
      <c r="Z4749">
        <f>IF(AND(MIN(data!D4749:'data'!K4749, data!M4749:'data'!Y4749)&gt;=0, IF(data!L4749&lt;0, FALSE, data!L4749&lt;=95),COUNTA(data!D4749:'data'!Y4749)=22), 1, 0)</f>
        <v>0</v>
      </c>
      <c r="AA4749">
        <f>IF(data!D4749=3, IF(COUNTIFS(data!A:A, data!A4749, data!G:G, "&lt;&gt;2")=0, 1, 0), 0)</f>
        <v>0</v>
      </c>
      <c r="AB4749">
        <f>IF(AND(data!G4749=2, COUNTIFS(data!A:A, data!A4749, data!G:G, 2) = data!D4749), 1, 0)</f>
        <v>0</v>
      </c>
      <c r="AC4749" t="str">
        <f>IF(AB4749=1, data!D4749, "0")</f>
        <v>0</v>
      </c>
    </row>
    <row r="4750" spans="1:29" x14ac:dyDescent="0.25">
      <c r="A4750" s="1">
        <v>472271</v>
      </c>
      <c r="B4750">
        <v>2</v>
      </c>
      <c r="C4750" s="1" t="s">
        <v>4771</v>
      </c>
      <c r="D4750">
        <v>3</v>
      </c>
      <c r="E4750">
        <v>2</v>
      </c>
      <c r="F4750">
        <v>13</v>
      </c>
      <c r="G4750">
        <v>2</v>
      </c>
      <c r="H4750">
        <v>44</v>
      </c>
      <c r="I4750">
        <v>2</v>
      </c>
      <c r="J4750">
        <v>1</v>
      </c>
      <c r="K4750">
        <v>4</v>
      </c>
      <c r="L4750">
        <v>-1</v>
      </c>
      <c r="M4750">
        <v>1</v>
      </c>
      <c r="N4750">
        <v>1</v>
      </c>
      <c r="O4750">
        <v>5</v>
      </c>
      <c r="P4750">
        <v>1</v>
      </c>
      <c r="Q4750">
        <v>4.2699999999999996</v>
      </c>
      <c r="R4750">
        <v>-1</v>
      </c>
      <c r="S4750">
        <v>0</v>
      </c>
      <c r="T4750">
        <v>158.6</v>
      </c>
      <c r="U4750">
        <v>58.4</v>
      </c>
      <c r="V4750">
        <v>23.216999999999999</v>
      </c>
      <c r="W4750">
        <v>0.77100000000000002</v>
      </c>
      <c r="X4750">
        <v>1</v>
      </c>
      <c r="Y4750">
        <v>1</v>
      </c>
      <c r="Z4750">
        <f>IF(AND(MIN(data!D4750:'data'!K4750, data!M4750:'data'!Y4750)&gt;=0, IF(data!L4750&lt;0, FALSE, data!L4750&lt;=95),COUNTA(data!D4750:'data'!Y4750)=22), 1, 0)</f>
        <v>0</v>
      </c>
      <c r="AA4750">
        <f>IF(data!D4750=3, IF(COUNTIFS(data!A:A, data!A4750, data!G:G, "&lt;&gt;2")=0, 1, 0), 0)</f>
        <v>0</v>
      </c>
      <c r="AB4750">
        <f>IF(AND(data!G4750=2, COUNTIFS(data!A:A, data!A4750, data!G:G, 2) = data!D4750), 1, 0)</f>
        <v>0</v>
      </c>
      <c r="AC4750" t="str">
        <f>IF(AB4750=1, data!D4750, "0")</f>
        <v>0</v>
      </c>
    </row>
    <row r="4751" spans="1:29" x14ac:dyDescent="0.25">
      <c r="A4751" s="1">
        <v>472271</v>
      </c>
      <c r="B4751">
        <v>3</v>
      </c>
      <c r="C4751" s="1" t="s">
        <v>4772</v>
      </c>
      <c r="D4751">
        <v>3</v>
      </c>
      <c r="E4751">
        <v>2</v>
      </c>
      <c r="F4751">
        <v>13</v>
      </c>
      <c r="G4751">
        <v>1</v>
      </c>
      <c r="H4751">
        <v>16</v>
      </c>
      <c r="I4751">
        <v>1</v>
      </c>
      <c r="J4751">
        <v>1</v>
      </c>
      <c r="K4751">
        <v>4</v>
      </c>
      <c r="L4751">
        <v>-1</v>
      </c>
      <c r="M4751">
        <v>1</v>
      </c>
      <c r="N4751">
        <v>1</v>
      </c>
      <c r="O4751">
        <v>5</v>
      </c>
      <c r="P4751">
        <v>1</v>
      </c>
      <c r="Q4751">
        <v>56.404000000000003</v>
      </c>
      <c r="R4751">
        <v>3</v>
      </c>
      <c r="S4751">
        <v>0</v>
      </c>
      <c r="T4751">
        <v>174.5</v>
      </c>
      <c r="U4751">
        <v>63.9</v>
      </c>
      <c r="V4751">
        <v>20.984999999999999</v>
      </c>
      <c r="W4751">
        <v>0.81499999999999995</v>
      </c>
      <c r="X4751">
        <v>1</v>
      </c>
      <c r="Y4751">
        <v>3</v>
      </c>
      <c r="Z4751">
        <f>IF(AND(MIN(data!D4751:'data'!K4751, data!M4751:'data'!Y4751)&gt;=0, IF(data!L4751&lt;0, FALSE, data!L4751&lt;=95),COUNTA(data!D4751:'data'!Y4751)=22), 1, 0)</f>
        <v>0</v>
      </c>
      <c r="AA4751">
        <f>IF(data!D4751=3, IF(COUNTIFS(data!A:A, data!A4751, data!G:G, "&lt;&gt;2")=0, 1, 0), 0)</f>
        <v>0</v>
      </c>
      <c r="AB4751">
        <f>IF(AND(data!G4751=2, COUNTIFS(data!A:A, data!A4751, data!G:G, 2) = data!D4751), 1, 0)</f>
        <v>0</v>
      </c>
      <c r="AC4751" t="str">
        <f>IF(AB4751=1, data!D4751, "0")</f>
        <v>0</v>
      </c>
    </row>
    <row r="4752" spans="1:29" x14ac:dyDescent="0.25">
      <c r="A4752" s="1">
        <v>472341</v>
      </c>
      <c r="B4752">
        <v>1</v>
      </c>
      <c r="C4752" s="1" t="s">
        <v>4773</v>
      </c>
      <c r="D4752">
        <v>4</v>
      </c>
      <c r="E4752">
        <v>2</v>
      </c>
      <c r="F4752">
        <v>13</v>
      </c>
      <c r="G4752">
        <v>1</v>
      </c>
      <c r="H4752">
        <v>40</v>
      </c>
      <c r="I4752">
        <v>2</v>
      </c>
      <c r="J4752">
        <v>1</v>
      </c>
      <c r="K4752">
        <v>2</v>
      </c>
      <c r="L4752">
        <v>97</v>
      </c>
      <c r="M4752">
        <v>2</v>
      </c>
      <c r="N4752">
        <v>1</v>
      </c>
      <c r="O4752">
        <v>5</v>
      </c>
      <c r="P4752">
        <v>1</v>
      </c>
      <c r="Q4752">
        <v>1.129</v>
      </c>
      <c r="R4752">
        <v>-1</v>
      </c>
      <c r="S4752">
        <v>0</v>
      </c>
      <c r="T4752">
        <v>174.5</v>
      </c>
      <c r="U4752">
        <v>84.7</v>
      </c>
      <c r="V4752">
        <v>27.815999999999999</v>
      </c>
      <c r="W4752">
        <v>0.89900000000000002</v>
      </c>
      <c r="X4752">
        <v>2</v>
      </c>
      <c r="Y4752">
        <v>1</v>
      </c>
      <c r="Z4752">
        <f>IF(AND(MIN(data!D4752:'data'!K4752, data!M4752:'data'!Y4752)&gt;=0, IF(data!L4752&lt;0, FALSE, data!L4752&lt;=95),COUNTA(data!D4752:'data'!Y4752)=22), 1, 0)</f>
        <v>0</v>
      </c>
      <c r="AA4752">
        <f>IF(data!D4752=3, IF(COUNTIFS(data!A:A, data!A4752, data!G:G, "&lt;&gt;2")=0, 1, 0), 0)</f>
        <v>0</v>
      </c>
      <c r="AB4752">
        <f>IF(AND(data!G4752=2, COUNTIFS(data!A:A, data!A4752, data!G:G, 2) = data!D4752), 1, 0)</f>
        <v>0</v>
      </c>
      <c r="AC4752" t="str">
        <f>IF(AB4752=1, data!D4752, "0")</f>
        <v>0</v>
      </c>
    </row>
    <row r="4753" spans="1:29" x14ac:dyDescent="0.25">
      <c r="A4753" s="1">
        <v>472341</v>
      </c>
      <c r="B4753">
        <v>2</v>
      </c>
      <c r="C4753" s="1" t="s">
        <v>4774</v>
      </c>
      <c r="D4753">
        <v>4</v>
      </c>
      <c r="E4753">
        <v>2</v>
      </c>
      <c r="F4753">
        <v>13</v>
      </c>
      <c r="G4753">
        <v>2</v>
      </c>
      <c r="H4753">
        <v>41</v>
      </c>
      <c r="I4753">
        <v>2</v>
      </c>
      <c r="J4753">
        <v>1</v>
      </c>
      <c r="K4753">
        <v>6</v>
      </c>
      <c r="L4753">
        <v>97</v>
      </c>
      <c r="M4753">
        <v>2</v>
      </c>
      <c r="N4753">
        <v>1</v>
      </c>
      <c r="O4753">
        <v>5</v>
      </c>
      <c r="P4753">
        <v>1</v>
      </c>
      <c r="Q4753">
        <v>0.89400000000000002</v>
      </c>
      <c r="R4753">
        <v>-1</v>
      </c>
      <c r="S4753">
        <v>0</v>
      </c>
      <c r="T4753">
        <v>163.69999999999999</v>
      </c>
      <c r="U4753">
        <v>68.5</v>
      </c>
      <c r="V4753">
        <v>25.562000000000001</v>
      </c>
      <c r="W4753">
        <v>0.82699999999999996</v>
      </c>
      <c r="X4753">
        <v>1</v>
      </c>
      <c r="Y4753">
        <v>1</v>
      </c>
      <c r="Z4753">
        <f>IF(AND(MIN(data!D4753:'data'!K4753, data!M4753:'data'!Y4753)&gt;=0, IF(data!L4753&lt;0, FALSE, data!L4753&lt;=95),COUNTA(data!D4753:'data'!Y4753)=22), 1, 0)</f>
        <v>0</v>
      </c>
      <c r="AA4753">
        <f>IF(data!D4753=3, IF(COUNTIFS(data!A:A, data!A4753, data!G:G, "&lt;&gt;2")=0, 1, 0), 0)</f>
        <v>0</v>
      </c>
      <c r="AB4753">
        <f>IF(AND(data!G4753=2, COUNTIFS(data!A:A, data!A4753, data!G:G, 2) = data!D4753), 1, 0)</f>
        <v>0</v>
      </c>
      <c r="AC4753" t="str">
        <f>IF(AB4753=1, data!D4753, "0")</f>
        <v>0</v>
      </c>
    </row>
    <row r="4754" spans="1:29" x14ac:dyDescent="0.25">
      <c r="A4754" s="1">
        <v>472341</v>
      </c>
      <c r="B4754">
        <v>3</v>
      </c>
      <c r="C4754" s="1" t="s">
        <v>4775</v>
      </c>
      <c r="D4754">
        <v>4</v>
      </c>
      <c r="E4754">
        <v>2</v>
      </c>
      <c r="F4754">
        <v>13</v>
      </c>
      <c r="G4754">
        <v>2</v>
      </c>
      <c r="H4754">
        <v>11</v>
      </c>
      <c r="I4754">
        <v>-1</v>
      </c>
      <c r="J4754">
        <v>1</v>
      </c>
      <c r="K4754">
        <v>-1</v>
      </c>
      <c r="L4754">
        <v>97</v>
      </c>
      <c r="M4754">
        <v>2</v>
      </c>
      <c r="N4754">
        <v>-1</v>
      </c>
      <c r="O4754">
        <v>-1</v>
      </c>
      <c r="P4754">
        <v>-1</v>
      </c>
      <c r="Q4754">
        <v>-1</v>
      </c>
      <c r="R4754">
        <v>-1</v>
      </c>
      <c r="S4754">
        <v>-2</v>
      </c>
      <c r="T4754">
        <v>147.1</v>
      </c>
      <c r="U4754">
        <v>42.7</v>
      </c>
      <c r="V4754">
        <v>19.733000000000001</v>
      </c>
      <c r="W4754">
        <v>-1</v>
      </c>
      <c r="X4754">
        <v>1</v>
      </c>
      <c r="Y4754">
        <v>3</v>
      </c>
      <c r="Z4754">
        <f>IF(AND(MIN(data!D4754:'data'!K4754, data!M4754:'data'!Y4754)&gt;=0, IF(data!L4754&lt;0, FALSE, data!L4754&lt;=95),COUNTA(data!D4754:'data'!Y4754)=22), 1, 0)</f>
        <v>0</v>
      </c>
      <c r="AA4754">
        <f>IF(data!D4754=3, IF(COUNTIFS(data!A:A, data!A4754, data!G:G, "&lt;&gt;2")=0, 1, 0), 0)</f>
        <v>0</v>
      </c>
      <c r="AB4754">
        <f>IF(AND(data!G4754=2, COUNTIFS(data!A:A, data!A4754, data!G:G, 2) = data!D4754), 1, 0)</f>
        <v>0</v>
      </c>
      <c r="AC4754" t="str">
        <f>IF(AB4754=1, data!D4754, "0")</f>
        <v>0</v>
      </c>
    </row>
    <row r="4755" spans="1:29" x14ac:dyDescent="0.25">
      <c r="A4755" s="1">
        <v>472341</v>
      </c>
      <c r="B4755">
        <v>4</v>
      </c>
      <c r="C4755" s="1" t="s">
        <v>4776</v>
      </c>
      <c r="D4755">
        <v>4</v>
      </c>
      <c r="E4755">
        <v>2</v>
      </c>
      <c r="F4755">
        <v>13</v>
      </c>
      <c r="G4755">
        <v>1</v>
      </c>
      <c r="H4755">
        <v>9</v>
      </c>
      <c r="I4755">
        <v>-1</v>
      </c>
      <c r="J4755">
        <v>1</v>
      </c>
      <c r="K4755">
        <v>-1</v>
      </c>
      <c r="L4755">
        <v>97</v>
      </c>
      <c r="M4755">
        <v>2</v>
      </c>
      <c r="N4755">
        <v>-1</v>
      </c>
      <c r="O4755">
        <v>-1</v>
      </c>
      <c r="P4755">
        <v>-1</v>
      </c>
      <c r="Q4755">
        <v>-1</v>
      </c>
      <c r="R4755">
        <v>-1</v>
      </c>
      <c r="S4755">
        <v>-2</v>
      </c>
      <c r="T4755">
        <v>141.6</v>
      </c>
      <c r="U4755">
        <v>34.200000000000003</v>
      </c>
      <c r="V4755">
        <v>17.056999999999999</v>
      </c>
      <c r="W4755">
        <v>-1</v>
      </c>
      <c r="X4755">
        <v>1</v>
      </c>
      <c r="Y4755">
        <v>3</v>
      </c>
      <c r="Z4755">
        <f>IF(AND(MIN(data!D4755:'data'!K4755, data!M4755:'data'!Y4755)&gt;=0, IF(data!L4755&lt;0, FALSE, data!L4755&lt;=95),COUNTA(data!D4755:'data'!Y4755)=22), 1, 0)</f>
        <v>0</v>
      </c>
      <c r="AA4755">
        <f>IF(data!D4755=3, IF(COUNTIFS(data!A:A, data!A4755, data!G:G, "&lt;&gt;2")=0, 1, 0), 0)</f>
        <v>0</v>
      </c>
      <c r="AB4755">
        <f>IF(AND(data!G4755=2, COUNTIFS(data!A:A, data!A4755, data!G:G, 2) = data!D4755), 1, 0)</f>
        <v>0</v>
      </c>
      <c r="AC4755" t="str">
        <f>IF(AB4755=1, data!D4755, "0")</f>
        <v>0</v>
      </c>
    </row>
    <row r="4756" spans="1:29" x14ac:dyDescent="0.25">
      <c r="A4756" s="1">
        <v>472351</v>
      </c>
      <c r="B4756">
        <v>1</v>
      </c>
      <c r="C4756" s="1" t="s">
        <v>4777</v>
      </c>
      <c r="D4756">
        <v>2</v>
      </c>
      <c r="E4756">
        <v>2</v>
      </c>
      <c r="F4756">
        <v>13</v>
      </c>
      <c r="G4756">
        <v>1</v>
      </c>
      <c r="H4756">
        <v>55</v>
      </c>
      <c r="I4756">
        <v>2</v>
      </c>
      <c r="J4756">
        <v>1</v>
      </c>
      <c r="K4756">
        <v>7</v>
      </c>
      <c r="L4756">
        <v>6</v>
      </c>
      <c r="M4756">
        <v>4</v>
      </c>
      <c r="N4756">
        <v>1</v>
      </c>
      <c r="O4756">
        <v>5</v>
      </c>
      <c r="P4756">
        <v>2</v>
      </c>
      <c r="Q4756">
        <v>0</v>
      </c>
      <c r="R4756">
        <v>-1</v>
      </c>
      <c r="S4756">
        <v>-2</v>
      </c>
      <c r="T4756">
        <v>181.8</v>
      </c>
      <c r="U4756">
        <v>104.6</v>
      </c>
      <c r="V4756">
        <v>31.648</v>
      </c>
      <c r="W4756">
        <v>-1</v>
      </c>
      <c r="X4756">
        <v>-2</v>
      </c>
      <c r="Y4756">
        <v>-2</v>
      </c>
      <c r="Z4756">
        <f>IF(AND(MIN(data!D4756:'data'!K4756, data!M4756:'data'!Y4756)&gt;=0, IF(data!L4756&lt;0, FALSE, data!L4756&lt;=95),COUNTA(data!D4756:'data'!Y4756)=22), 1, 0)</f>
        <v>0</v>
      </c>
      <c r="AA4756">
        <f>IF(data!D4756=3, IF(COUNTIFS(data!A:A, data!A4756, data!G:G, "&lt;&gt;2")=0, 1, 0), 0)</f>
        <v>0</v>
      </c>
      <c r="AB4756">
        <f>IF(AND(data!G4756=2, COUNTIFS(data!A:A, data!A4756, data!G:G, 2) = data!D4756), 1, 0)</f>
        <v>0</v>
      </c>
      <c r="AC4756" t="str">
        <f>IF(AB4756=1, data!D4756, "0")</f>
        <v>0</v>
      </c>
    </row>
    <row r="4757" spans="1:29" x14ac:dyDescent="0.25">
      <c r="A4757" s="1">
        <v>472351</v>
      </c>
      <c r="B4757">
        <v>2</v>
      </c>
      <c r="C4757" s="1" t="s">
        <v>4778</v>
      </c>
      <c r="D4757">
        <v>2</v>
      </c>
      <c r="E4757">
        <v>2</v>
      </c>
      <c r="F4757">
        <v>13</v>
      </c>
      <c r="G4757">
        <v>2</v>
      </c>
      <c r="H4757">
        <v>49</v>
      </c>
      <c r="I4757">
        <v>2</v>
      </c>
      <c r="J4757">
        <v>1</v>
      </c>
      <c r="K4757">
        <v>7</v>
      </c>
      <c r="L4757">
        <v>6</v>
      </c>
      <c r="M4757">
        <v>4</v>
      </c>
      <c r="N4757">
        <v>1</v>
      </c>
      <c r="O4757">
        <v>5</v>
      </c>
      <c r="P4757">
        <v>2</v>
      </c>
      <c r="Q4757">
        <v>0</v>
      </c>
      <c r="R4757">
        <v>-1</v>
      </c>
      <c r="S4757">
        <v>-2</v>
      </c>
      <c r="T4757">
        <v>163.6</v>
      </c>
      <c r="U4757">
        <v>83.8</v>
      </c>
      <c r="V4757">
        <v>31.31</v>
      </c>
      <c r="W4757">
        <v>-1</v>
      </c>
      <c r="X4757">
        <v>-2</v>
      </c>
      <c r="Y4757">
        <v>-2</v>
      </c>
      <c r="Z4757">
        <f>IF(AND(MIN(data!D4757:'data'!K4757, data!M4757:'data'!Y4757)&gt;=0, IF(data!L4757&lt;0, FALSE, data!L4757&lt;=95),COUNTA(data!D4757:'data'!Y4757)=22), 1, 0)</f>
        <v>0</v>
      </c>
      <c r="AA4757">
        <f>IF(data!D4757=3, IF(COUNTIFS(data!A:A, data!A4757, data!G:G, "&lt;&gt;2")=0, 1, 0), 0)</f>
        <v>0</v>
      </c>
      <c r="AB4757">
        <f>IF(AND(data!G4757=2, COUNTIFS(data!A:A, data!A4757, data!G:G, 2) = data!D4757), 1, 0)</f>
        <v>0</v>
      </c>
      <c r="AC4757" t="str">
        <f>IF(AB4757=1, data!D4757, "0")</f>
        <v>0</v>
      </c>
    </row>
    <row r="4758" spans="1:29" x14ac:dyDescent="0.25">
      <c r="A4758" s="1">
        <v>472371</v>
      </c>
      <c r="B4758">
        <v>1</v>
      </c>
      <c r="C4758" s="1" t="s">
        <v>4779</v>
      </c>
      <c r="D4758">
        <v>3</v>
      </c>
      <c r="E4758">
        <v>2</v>
      </c>
      <c r="F4758">
        <v>13</v>
      </c>
      <c r="G4758">
        <v>1</v>
      </c>
      <c r="H4758">
        <v>67</v>
      </c>
      <c r="I4758">
        <v>2</v>
      </c>
      <c r="J4758">
        <v>1</v>
      </c>
      <c r="K4758">
        <v>7</v>
      </c>
      <c r="L4758">
        <v>7</v>
      </c>
      <c r="M4758">
        <v>4</v>
      </c>
      <c r="N4758">
        <v>3</v>
      </c>
      <c r="O4758">
        <v>5</v>
      </c>
      <c r="P4758">
        <v>2</v>
      </c>
      <c r="Q4758">
        <v>0</v>
      </c>
      <c r="R4758">
        <v>-1</v>
      </c>
      <c r="S4758">
        <v>4</v>
      </c>
      <c r="T4758">
        <v>170.7</v>
      </c>
      <c r="U4758">
        <v>84.8</v>
      </c>
      <c r="V4758">
        <v>29.102</v>
      </c>
      <c r="W4758">
        <v>0.96799999999999997</v>
      </c>
      <c r="X4758">
        <v>1</v>
      </c>
      <c r="Y4758">
        <v>3</v>
      </c>
      <c r="Z4758">
        <f>IF(AND(MIN(data!D4758:'data'!K4758, data!M4758:'data'!Y4758)&gt;=0, IF(data!L4758&lt;0, FALSE, data!L4758&lt;=95),COUNTA(data!D4758:'data'!Y4758)=22), 1, 0)</f>
        <v>0</v>
      </c>
      <c r="AA4758">
        <f>IF(data!D4758=3, IF(COUNTIFS(data!A:A, data!A4758, data!G:G, "&lt;&gt;2")=0, 1, 0), 0)</f>
        <v>0</v>
      </c>
      <c r="AB4758">
        <f>IF(AND(data!G4758=2, COUNTIFS(data!A:A, data!A4758, data!G:G, 2) = data!D4758), 1, 0)</f>
        <v>0</v>
      </c>
      <c r="AC4758" t="str">
        <f>IF(AB4758=1, data!D4758, "0")</f>
        <v>0</v>
      </c>
    </row>
    <row r="4759" spans="1:29" x14ac:dyDescent="0.25">
      <c r="A4759" s="1">
        <v>472371</v>
      </c>
      <c r="B4759">
        <v>2</v>
      </c>
      <c r="C4759" s="1" t="s">
        <v>4780</v>
      </c>
      <c r="D4759">
        <v>3</v>
      </c>
      <c r="E4759">
        <v>2</v>
      </c>
      <c r="F4759">
        <v>13</v>
      </c>
      <c r="G4759">
        <v>2</v>
      </c>
      <c r="H4759">
        <v>56</v>
      </c>
      <c r="I4759">
        <v>2</v>
      </c>
      <c r="J4759">
        <v>1</v>
      </c>
      <c r="K4759">
        <v>7</v>
      </c>
      <c r="L4759">
        <v>7</v>
      </c>
      <c r="M4759">
        <v>3</v>
      </c>
      <c r="N4759">
        <v>3</v>
      </c>
      <c r="O4759">
        <v>5</v>
      </c>
      <c r="P4759">
        <v>1</v>
      </c>
      <c r="Q4759">
        <v>1.5</v>
      </c>
      <c r="R4759">
        <v>-1</v>
      </c>
      <c r="S4759">
        <v>1</v>
      </c>
      <c r="T4759">
        <v>161.1</v>
      </c>
      <c r="U4759">
        <v>83.6</v>
      </c>
      <c r="V4759">
        <v>32.212000000000003</v>
      </c>
      <c r="W4759">
        <v>0.96</v>
      </c>
      <c r="X4759">
        <v>2</v>
      </c>
      <c r="Y4759">
        <v>3</v>
      </c>
      <c r="Z4759">
        <f>IF(AND(MIN(data!D4759:'data'!K4759, data!M4759:'data'!Y4759)&gt;=0, IF(data!L4759&lt;0, FALSE, data!L4759&lt;=95),COUNTA(data!D4759:'data'!Y4759)=22), 1, 0)</f>
        <v>0</v>
      </c>
      <c r="AA4759">
        <f>IF(data!D4759=3, IF(COUNTIFS(data!A:A, data!A4759, data!G:G, "&lt;&gt;2")=0, 1, 0), 0)</f>
        <v>0</v>
      </c>
      <c r="AB4759">
        <f>IF(AND(data!G4759=2, COUNTIFS(data!A:A, data!A4759, data!G:G, 2) = data!D4759), 1, 0)</f>
        <v>0</v>
      </c>
      <c r="AC4759" t="str">
        <f>IF(AB4759=1, data!D4759, "0")</f>
        <v>0</v>
      </c>
    </row>
    <row r="4760" spans="1:29" x14ac:dyDescent="0.25">
      <c r="A4760" s="1">
        <v>472371</v>
      </c>
      <c r="B4760">
        <v>3</v>
      </c>
      <c r="C4760" s="1" t="s">
        <v>4781</v>
      </c>
      <c r="D4760">
        <v>3</v>
      </c>
      <c r="E4760">
        <v>2</v>
      </c>
      <c r="F4760">
        <v>13</v>
      </c>
      <c r="G4760">
        <v>1</v>
      </c>
      <c r="H4760">
        <v>83</v>
      </c>
      <c r="I4760">
        <v>5</v>
      </c>
      <c r="J4760">
        <v>1</v>
      </c>
      <c r="K4760">
        <v>7</v>
      </c>
      <c r="L4760">
        <v>7</v>
      </c>
      <c r="M4760">
        <v>4</v>
      </c>
      <c r="N4760">
        <v>3</v>
      </c>
      <c r="O4760">
        <v>5</v>
      </c>
      <c r="P4760">
        <v>1</v>
      </c>
      <c r="Q4760">
        <v>0.69</v>
      </c>
      <c r="R4760">
        <v>-1</v>
      </c>
      <c r="S4760">
        <v>2</v>
      </c>
      <c r="T4760">
        <v>166.9</v>
      </c>
      <c r="U4760">
        <v>89.5</v>
      </c>
      <c r="V4760">
        <v>32.130000000000003</v>
      </c>
      <c r="W4760">
        <v>0.99299999999999999</v>
      </c>
      <c r="X4760">
        <v>-8</v>
      </c>
      <c r="Y4760">
        <v>3</v>
      </c>
      <c r="Z4760">
        <f>IF(AND(MIN(data!D4760:'data'!K4760, data!M4760:'data'!Y4760)&gt;=0, IF(data!L4760&lt;0, FALSE, data!L4760&lt;=95),COUNTA(data!D4760:'data'!Y4760)=22), 1, 0)</f>
        <v>0</v>
      </c>
      <c r="AA4760">
        <f>IF(data!D4760=3, IF(COUNTIFS(data!A:A, data!A4760, data!G:G, "&lt;&gt;2")=0, 1, 0), 0)</f>
        <v>0</v>
      </c>
      <c r="AB4760">
        <f>IF(AND(data!G4760=2, COUNTIFS(data!A:A, data!A4760, data!G:G, 2) = data!D4760), 1, 0)</f>
        <v>0</v>
      </c>
      <c r="AC4760" t="str">
        <f>IF(AB4760=1, data!D4760, "0")</f>
        <v>0</v>
      </c>
    </row>
    <row r="4761" spans="1:29" x14ac:dyDescent="0.25">
      <c r="A4761" s="1">
        <v>473051</v>
      </c>
      <c r="B4761">
        <v>1</v>
      </c>
      <c r="C4761" s="1" t="s">
        <v>4782</v>
      </c>
      <c r="D4761">
        <v>2</v>
      </c>
      <c r="E4761">
        <v>9</v>
      </c>
      <c r="F4761">
        <v>21</v>
      </c>
      <c r="G4761">
        <v>1</v>
      </c>
      <c r="H4761">
        <v>28</v>
      </c>
      <c r="I4761">
        <v>6</v>
      </c>
      <c r="J4761">
        <v>1</v>
      </c>
      <c r="K4761">
        <v>4</v>
      </c>
      <c r="L4761">
        <v>16</v>
      </c>
      <c r="M4761">
        <v>1</v>
      </c>
      <c r="N4761">
        <v>1</v>
      </c>
      <c r="O4761">
        <v>5</v>
      </c>
      <c r="P4761">
        <v>1</v>
      </c>
      <c r="Q4761">
        <v>15.558</v>
      </c>
      <c r="R4761">
        <v>-1</v>
      </c>
      <c r="S4761">
        <v>0</v>
      </c>
      <c r="T4761">
        <v>171.9</v>
      </c>
      <c r="U4761">
        <v>65</v>
      </c>
      <c r="V4761">
        <v>21.997</v>
      </c>
      <c r="W4761">
        <v>0.82499999999999996</v>
      </c>
      <c r="X4761">
        <v>1</v>
      </c>
      <c r="Y4761">
        <v>3</v>
      </c>
      <c r="Z4761">
        <f>IF(AND(MIN(data!D4761:'data'!K4761, data!M4761:'data'!Y4761)&gt;=0, IF(data!L4761&lt;0, FALSE, data!L4761&lt;=95),COUNTA(data!D4761:'data'!Y4761)=22), 1, 0)</f>
        <v>0</v>
      </c>
      <c r="AA4761">
        <f>IF(data!D4761=3, IF(COUNTIFS(data!A:A, data!A4761, data!G:G, "&lt;&gt;2")=0, 1, 0), 0)</f>
        <v>0</v>
      </c>
      <c r="AB4761">
        <f>IF(AND(data!G4761=2, COUNTIFS(data!A:A, data!A4761, data!G:G, 2) = data!D4761), 1, 0)</f>
        <v>0</v>
      </c>
      <c r="AC4761" t="str">
        <f>IF(AB4761=1, data!D4761, "0")</f>
        <v>0</v>
      </c>
    </row>
    <row r="4762" spans="1:29" x14ac:dyDescent="0.25">
      <c r="A4762" s="1">
        <v>473051</v>
      </c>
      <c r="B4762">
        <v>2</v>
      </c>
      <c r="C4762" s="1" t="s">
        <v>4783</v>
      </c>
      <c r="D4762">
        <v>2</v>
      </c>
      <c r="E4762">
        <v>9</v>
      </c>
      <c r="F4762">
        <v>21</v>
      </c>
      <c r="G4762">
        <v>2</v>
      </c>
      <c r="H4762">
        <v>21</v>
      </c>
      <c r="I4762">
        <v>6</v>
      </c>
      <c r="J4762">
        <v>1</v>
      </c>
      <c r="K4762">
        <v>4</v>
      </c>
      <c r="L4762">
        <v>16</v>
      </c>
      <c r="M4762">
        <v>1</v>
      </c>
      <c r="N4762">
        <v>2</v>
      </c>
      <c r="O4762">
        <v>5</v>
      </c>
      <c r="P4762">
        <v>1</v>
      </c>
      <c r="Q4762">
        <v>6</v>
      </c>
      <c r="R4762">
        <v>2</v>
      </c>
      <c r="S4762">
        <v>0</v>
      </c>
      <c r="T4762">
        <v>159.6</v>
      </c>
      <c r="U4762">
        <v>58.3</v>
      </c>
      <c r="V4762">
        <v>22.888000000000002</v>
      </c>
      <c r="W4762">
        <v>-1</v>
      </c>
      <c r="X4762">
        <v>1</v>
      </c>
      <c r="Y4762">
        <v>1</v>
      </c>
      <c r="Z4762">
        <f>IF(AND(MIN(data!D4762:'data'!K4762, data!M4762:'data'!Y4762)&gt;=0, IF(data!L4762&lt;0, FALSE, data!L4762&lt;=95),COUNTA(data!D4762:'data'!Y4762)=22), 1, 0)</f>
        <v>0</v>
      </c>
      <c r="AA4762">
        <f>IF(data!D4762=3, IF(COUNTIFS(data!A:A, data!A4762, data!G:G, "&lt;&gt;2")=0, 1, 0), 0)</f>
        <v>0</v>
      </c>
      <c r="AB4762">
        <f>IF(AND(data!G4762=2, COUNTIFS(data!A:A, data!A4762, data!G:G, 2) = data!D4762), 1, 0)</f>
        <v>0</v>
      </c>
      <c r="AC4762" t="str">
        <f>IF(AB4762=1, data!D4762, "0")</f>
        <v>0</v>
      </c>
    </row>
    <row r="4763" spans="1:29" x14ac:dyDescent="0.25">
      <c r="A4763" s="1">
        <v>473181</v>
      </c>
      <c r="B4763">
        <v>1</v>
      </c>
      <c r="C4763" s="1" t="s">
        <v>4784</v>
      </c>
      <c r="D4763">
        <v>1</v>
      </c>
      <c r="E4763">
        <v>9</v>
      </c>
      <c r="F4763">
        <v>21</v>
      </c>
      <c r="G4763">
        <v>1</v>
      </c>
      <c r="H4763">
        <v>68</v>
      </c>
      <c r="I4763">
        <v>2</v>
      </c>
      <c r="J4763">
        <v>1</v>
      </c>
      <c r="K4763">
        <v>1</v>
      </c>
      <c r="L4763">
        <v>12</v>
      </c>
      <c r="M4763">
        <v>2</v>
      </c>
      <c r="N4763">
        <v>1</v>
      </c>
      <c r="O4763">
        <v>5</v>
      </c>
      <c r="P4763">
        <v>1</v>
      </c>
      <c r="Q4763">
        <v>7.2789999999999999</v>
      </c>
      <c r="R4763">
        <v>-1</v>
      </c>
      <c r="S4763">
        <v>0</v>
      </c>
      <c r="T4763">
        <v>-1</v>
      </c>
      <c r="U4763">
        <v>-1</v>
      </c>
      <c r="V4763">
        <v>-1</v>
      </c>
      <c r="W4763">
        <v>0.98199999999999998</v>
      </c>
      <c r="X4763">
        <v>2</v>
      </c>
      <c r="Y4763">
        <v>1</v>
      </c>
      <c r="Z4763">
        <f>IF(AND(MIN(data!D4763:'data'!K4763, data!M4763:'data'!Y4763)&gt;=0, IF(data!L4763&lt;0, FALSE, data!L4763&lt;=95),COUNTA(data!D4763:'data'!Y4763)=22), 1, 0)</f>
        <v>0</v>
      </c>
      <c r="AA4763">
        <f>IF(data!D4763=3, IF(COUNTIFS(data!A:A, data!A4763, data!G:G, "&lt;&gt;2")=0, 1, 0), 0)</f>
        <v>0</v>
      </c>
      <c r="AB4763">
        <f>IF(AND(data!G4763=2, COUNTIFS(data!A:A, data!A4763, data!G:G, 2) = data!D4763), 1, 0)</f>
        <v>0</v>
      </c>
      <c r="AC4763" t="str">
        <f>IF(AB4763=1, data!D4763, "0")</f>
        <v>0</v>
      </c>
    </row>
    <row r="4764" spans="1:29" x14ac:dyDescent="0.25">
      <c r="A4764" s="1">
        <v>473251</v>
      </c>
      <c r="B4764">
        <v>1</v>
      </c>
      <c r="C4764" s="1" t="s">
        <v>4785</v>
      </c>
      <c r="D4764">
        <v>4</v>
      </c>
      <c r="E4764">
        <v>9</v>
      </c>
      <c r="F4764">
        <v>21</v>
      </c>
      <c r="G4764">
        <v>1</v>
      </c>
      <c r="H4764">
        <v>32</v>
      </c>
      <c r="I4764">
        <v>2</v>
      </c>
      <c r="J4764">
        <v>1</v>
      </c>
      <c r="K4764">
        <v>4</v>
      </c>
      <c r="L4764">
        <v>7</v>
      </c>
      <c r="M4764">
        <v>1</v>
      </c>
      <c r="N4764">
        <v>4</v>
      </c>
      <c r="O4764">
        <v>2</v>
      </c>
      <c r="P4764">
        <v>1</v>
      </c>
      <c r="Q4764">
        <v>1.21</v>
      </c>
      <c r="R4764">
        <v>-1</v>
      </c>
      <c r="S4764">
        <v>0</v>
      </c>
      <c r="T4764">
        <v>167.6</v>
      </c>
      <c r="U4764">
        <v>79.400000000000006</v>
      </c>
      <c r="V4764">
        <v>28.266999999999999</v>
      </c>
      <c r="W4764">
        <v>0.93500000000000005</v>
      </c>
      <c r="X4764">
        <v>1</v>
      </c>
      <c r="Y4764">
        <v>1</v>
      </c>
      <c r="Z4764">
        <f>IF(AND(MIN(data!D4764:'data'!K4764, data!M4764:'data'!Y4764)&gt;=0, IF(data!L4764&lt;0, FALSE, data!L4764&lt;=95),COUNTA(data!D4764:'data'!Y4764)=22), 1, 0)</f>
        <v>0</v>
      </c>
      <c r="AA4764">
        <f>IF(data!D4764=3, IF(COUNTIFS(data!A:A, data!A4764, data!G:G, "&lt;&gt;2")=0, 1, 0), 0)</f>
        <v>0</v>
      </c>
      <c r="AB4764">
        <f>IF(AND(data!G4764=2, COUNTIFS(data!A:A, data!A4764, data!G:G, 2) = data!D4764), 1, 0)</f>
        <v>0</v>
      </c>
      <c r="AC4764" t="str">
        <f>IF(AB4764=1, data!D4764, "0")</f>
        <v>0</v>
      </c>
    </row>
    <row r="4765" spans="1:29" x14ac:dyDescent="0.25">
      <c r="A4765" s="1">
        <v>473251</v>
      </c>
      <c r="B4765">
        <v>2</v>
      </c>
      <c r="C4765" s="1" t="s">
        <v>4786</v>
      </c>
      <c r="D4765">
        <v>4</v>
      </c>
      <c r="E4765">
        <v>9</v>
      </c>
      <c r="F4765">
        <v>21</v>
      </c>
      <c r="G4765">
        <v>2</v>
      </c>
      <c r="H4765">
        <v>31</v>
      </c>
      <c r="I4765">
        <v>2</v>
      </c>
      <c r="J4765">
        <v>1</v>
      </c>
      <c r="K4765">
        <v>7</v>
      </c>
      <c r="L4765">
        <v>7</v>
      </c>
      <c r="M4765">
        <v>2</v>
      </c>
      <c r="N4765">
        <v>4</v>
      </c>
      <c r="O4765">
        <v>2</v>
      </c>
      <c r="P4765">
        <v>2</v>
      </c>
      <c r="Q4765">
        <v>0</v>
      </c>
      <c r="R4765">
        <v>-1</v>
      </c>
      <c r="S4765">
        <v>0</v>
      </c>
      <c r="T4765">
        <v>153.30000000000001</v>
      </c>
      <c r="U4765">
        <v>57.6</v>
      </c>
      <c r="V4765">
        <v>24.51</v>
      </c>
      <c r="W4765">
        <v>0.81799999999999995</v>
      </c>
      <c r="X4765">
        <v>-9</v>
      </c>
      <c r="Y4765">
        <v>3</v>
      </c>
      <c r="Z4765">
        <f>IF(AND(MIN(data!D4765:'data'!K4765, data!M4765:'data'!Y4765)&gt;=0, IF(data!L4765&lt;0, FALSE, data!L4765&lt;=95),COUNTA(data!D4765:'data'!Y4765)=22), 1, 0)</f>
        <v>0</v>
      </c>
      <c r="AA4765">
        <f>IF(data!D4765=3, IF(COUNTIFS(data!A:A, data!A4765, data!G:G, "&lt;&gt;2")=0, 1, 0), 0)</f>
        <v>0</v>
      </c>
      <c r="AB4765">
        <f>IF(AND(data!G4765=2, COUNTIFS(data!A:A, data!A4765, data!G:G, 2) = data!D4765), 1, 0)</f>
        <v>0</v>
      </c>
      <c r="AC4765" t="str">
        <f>IF(AB4765=1, data!D4765, "0")</f>
        <v>0</v>
      </c>
    </row>
    <row r="4766" spans="1:29" x14ac:dyDescent="0.25">
      <c r="A4766" s="1">
        <v>473251</v>
      </c>
      <c r="B4766">
        <v>3</v>
      </c>
      <c r="C4766" s="1" t="s">
        <v>4787</v>
      </c>
      <c r="D4766">
        <v>4</v>
      </c>
      <c r="E4766">
        <v>9</v>
      </c>
      <c r="F4766">
        <v>21</v>
      </c>
      <c r="G4766">
        <v>1</v>
      </c>
      <c r="H4766">
        <v>11</v>
      </c>
      <c r="I4766">
        <v>-1</v>
      </c>
      <c r="J4766">
        <v>1</v>
      </c>
      <c r="K4766">
        <v>-1</v>
      </c>
      <c r="L4766">
        <v>7</v>
      </c>
      <c r="M4766">
        <v>1</v>
      </c>
      <c r="N4766">
        <v>-1</v>
      </c>
      <c r="O4766">
        <v>-1</v>
      </c>
      <c r="P4766">
        <v>-1</v>
      </c>
      <c r="Q4766">
        <v>-1</v>
      </c>
      <c r="R4766">
        <v>-1</v>
      </c>
      <c r="S4766">
        <v>-2</v>
      </c>
      <c r="T4766">
        <v>144.1</v>
      </c>
      <c r="U4766">
        <v>33</v>
      </c>
      <c r="V4766">
        <v>15.891999999999999</v>
      </c>
      <c r="W4766">
        <v>-1</v>
      </c>
      <c r="X4766">
        <v>-8</v>
      </c>
      <c r="Y4766">
        <v>2</v>
      </c>
      <c r="Z4766">
        <f>IF(AND(MIN(data!D4766:'data'!K4766, data!M4766:'data'!Y4766)&gt;=0, IF(data!L4766&lt;0, FALSE, data!L4766&lt;=95),COUNTA(data!D4766:'data'!Y4766)=22), 1, 0)</f>
        <v>0</v>
      </c>
      <c r="AA4766">
        <f>IF(data!D4766=3, IF(COUNTIFS(data!A:A, data!A4766, data!G:G, "&lt;&gt;2")=0, 1, 0), 0)</f>
        <v>0</v>
      </c>
      <c r="AB4766">
        <f>IF(AND(data!G4766=2, COUNTIFS(data!A:A, data!A4766, data!G:G, 2) = data!D4766), 1, 0)</f>
        <v>0</v>
      </c>
      <c r="AC4766" t="str">
        <f>IF(AB4766=1, data!D4766, "0")</f>
        <v>0</v>
      </c>
    </row>
    <row r="4767" spans="1:29" x14ac:dyDescent="0.25">
      <c r="A4767" s="1">
        <v>473251</v>
      </c>
      <c r="B4767">
        <v>4</v>
      </c>
      <c r="C4767" s="1" t="s">
        <v>4788</v>
      </c>
      <c r="D4767">
        <v>4</v>
      </c>
      <c r="E4767">
        <v>9</v>
      </c>
      <c r="F4767">
        <v>21</v>
      </c>
      <c r="G4767">
        <v>2</v>
      </c>
      <c r="H4767">
        <v>7</v>
      </c>
      <c r="I4767">
        <v>-1</v>
      </c>
      <c r="J4767">
        <v>1</v>
      </c>
      <c r="K4767">
        <v>-1</v>
      </c>
      <c r="L4767">
        <v>7</v>
      </c>
      <c r="M4767">
        <v>1</v>
      </c>
      <c r="N4767">
        <v>-1</v>
      </c>
      <c r="O4767">
        <v>-1</v>
      </c>
      <c r="P4767">
        <v>-1</v>
      </c>
      <c r="Q4767">
        <v>-1</v>
      </c>
      <c r="R4767">
        <v>-1</v>
      </c>
      <c r="S4767">
        <v>-2</v>
      </c>
      <c r="T4767">
        <v>113.4</v>
      </c>
      <c r="U4767">
        <v>19.8</v>
      </c>
      <c r="V4767">
        <v>15.397</v>
      </c>
      <c r="W4767">
        <v>-1</v>
      </c>
      <c r="X4767">
        <v>-2</v>
      </c>
      <c r="Y4767">
        <v>-2</v>
      </c>
      <c r="Z4767">
        <f>IF(AND(MIN(data!D4767:'data'!K4767, data!M4767:'data'!Y4767)&gt;=0, IF(data!L4767&lt;0, FALSE, data!L4767&lt;=95),COUNTA(data!D4767:'data'!Y4767)=22), 1, 0)</f>
        <v>0</v>
      </c>
      <c r="AA4767">
        <f>IF(data!D4767=3, IF(COUNTIFS(data!A:A, data!A4767, data!G:G, "&lt;&gt;2")=0, 1, 0), 0)</f>
        <v>0</v>
      </c>
      <c r="AB4767">
        <f>IF(AND(data!G4767=2, COUNTIFS(data!A:A, data!A4767, data!G:G, 2) = data!D4767), 1, 0)</f>
        <v>0</v>
      </c>
      <c r="AC4767" t="str">
        <f>IF(AB4767=1, data!D4767, "0")</f>
        <v>0</v>
      </c>
    </row>
    <row r="4768" spans="1:29" x14ac:dyDescent="0.25">
      <c r="A4768" s="1">
        <v>473271</v>
      </c>
      <c r="B4768">
        <v>1</v>
      </c>
      <c r="C4768" s="1" t="s">
        <v>4789</v>
      </c>
      <c r="D4768">
        <v>1</v>
      </c>
      <c r="E4768">
        <v>9</v>
      </c>
      <c r="F4768">
        <v>21</v>
      </c>
      <c r="G4768">
        <v>1</v>
      </c>
      <c r="H4768">
        <v>68</v>
      </c>
      <c r="I4768">
        <v>2</v>
      </c>
      <c r="J4768">
        <v>1</v>
      </c>
      <c r="K4768">
        <v>5</v>
      </c>
      <c r="L4768">
        <v>96</v>
      </c>
      <c r="M4768">
        <v>1</v>
      </c>
      <c r="N4768">
        <v>1</v>
      </c>
      <c r="O4768">
        <v>5</v>
      </c>
      <c r="P4768">
        <v>2</v>
      </c>
      <c r="Q4768">
        <v>6</v>
      </c>
      <c r="R4768">
        <v>-1</v>
      </c>
      <c r="S4768">
        <v>5</v>
      </c>
      <c r="T4768">
        <v>172</v>
      </c>
      <c r="U4768">
        <v>86.6</v>
      </c>
      <c r="V4768">
        <v>29.273</v>
      </c>
      <c r="W4768">
        <v>0.98299999999999998</v>
      </c>
      <c r="X4768">
        <v>2</v>
      </c>
      <c r="Y4768">
        <v>3</v>
      </c>
      <c r="Z4768">
        <f>IF(AND(MIN(data!D4768:'data'!K4768, data!M4768:'data'!Y4768)&gt;=0, IF(data!L4768&lt;0, FALSE, data!L4768&lt;=95),COUNTA(data!D4768:'data'!Y4768)=22), 1, 0)</f>
        <v>0</v>
      </c>
      <c r="AA4768">
        <f>IF(data!D4768=3, IF(COUNTIFS(data!A:A, data!A4768, data!G:G, "&lt;&gt;2")=0, 1, 0), 0)</f>
        <v>0</v>
      </c>
      <c r="AB4768">
        <f>IF(AND(data!G4768=2, COUNTIFS(data!A:A, data!A4768, data!G:G, 2) = data!D4768), 1, 0)</f>
        <v>0</v>
      </c>
      <c r="AC4768" t="str">
        <f>IF(AB4768=1, data!D4768, "0")</f>
        <v>0</v>
      </c>
    </row>
    <row r="4769" spans="1:29" x14ac:dyDescent="0.25">
      <c r="A4769" s="1">
        <v>473341</v>
      </c>
      <c r="B4769">
        <v>1</v>
      </c>
      <c r="C4769" s="1" t="s">
        <v>4790</v>
      </c>
      <c r="D4769">
        <v>4</v>
      </c>
      <c r="E4769">
        <v>9</v>
      </c>
      <c r="F4769">
        <v>21</v>
      </c>
      <c r="G4769">
        <v>1</v>
      </c>
      <c r="H4769">
        <v>50</v>
      </c>
      <c r="I4769">
        <v>2</v>
      </c>
      <c r="J4769">
        <v>1</v>
      </c>
      <c r="K4769">
        <v>1</v>
      </c>
      <c r="L4769">
        <v>21</v>
      </c>
      <c r="M4769">
        <v>1</v>
      </c>
      <c r="N4769">
        <v>3</v>
      </c>
      <c r="O4769">
        <v>5</v>
      </c>
      <c r="P4769">
        <v>1</v>
      </c>
      <c r="Q4769">
        <v>7.21</v>
      </c>
      <c r="R4769">
        <v>-1</v>
      </c>
      <c r="S4769">
        <v>2</v>
      </c>
      <c r="T4769">
        <v>180.5</v>
      </c>
      <c r="U4769">
        <v>127.6</v>
      </c>
      <c r="V4769">
        <v>39.164999999999999</v>
      </c>
      <c r="W4769">
        <v>1.099</v>
      </c>
      <c r="X4769">
        <v>2</v>
      </c>
      <c r="Y4769">
        <v>1</v>
      </c>
      <c r="Z4769">
        <f>IF(AND(MIN(data!D4769:'data'!K4769, data!M4769:'data'!Y4769)&gt;=0, IF(data!L4769&lt;0, FALSE, data!L4769&lt;=95),COUNTA(data!D4769:'data'!Y4769)=22), 1, 0)</f>
        <v>0</v>
      </c>
      <c r="AA4769">
        <f>IF(data!D4769=3, IF(COUNTIFS(data!A:A, data!A4769, data!G:G, "&lt;&gt;2")=0, 1, 0), 0)</f>
        <v>0</v>
      </c>
      <c r="AB4769">
        <f>IF(AND(data!G4769=2, COUNTIFS(data!A:A, data!A4769, data!G:G, 2) = data!D4769), 1, 0)</f>
        <v>0</v>
      </c>
      <c r="AC4769" t="str">
        <f>IF(AB4769=1, data!D4769, "0")</f>
        <v>0</v>
      </c>
    </row>
    <row r="4770" spans="1:29" x14ac:dyDescent="0.25">
      <c r="A4770" s="1">
        <v>473341</v>
      </c>
      <c r="B4770">
        <v>2</v>
      </c>
      <c r="C4770" s="1" t="s">
        <v>4791</v>
      </c>
      <c r="D4770">
        <v>4</v>
      </c>
      <c r="E4770">
        <v>9</v>
      </c>
      <c r="F4770">
        <v>21</v>
      </c>
      <c r="G4770">
        <v>2</v>
      </c>
      <c r="H4770">
        <v>52</v>
      </c>
      <c r="I4770">
        <v>2</v>
      </c>
      <c r="J4770">
        <v>1</v>
      </c>
      <c r="K4770">
        <v>2</v>
      </c>
      <c r="L4770">
        <v>21</v>
      </c>
      <c r="M4770">
        <v>1</v>
      </c>
      <c r="N4770">
        <v>3</v>
      </c>
      <c r="O4770">
        <v>5</v>
      </c>
      <c r="P4770">
        <v>1</v>
      </c>
      <c r="Q4770">
        <v>4.7300000000000004</v>
      </c>
      <c r="R4770">
        <v>-1</v>
      </c>
      <c r="S4770">
        <v>4</v>
      </c>
      <c r="T4770">
        <v>167</v>
      </c>
      <c r="U4770">
        <v>80</v>
      </c>
      <c r="V4770">
        <v>28.684999999999999</v>
      </c>
      <c r="W4770">
        <v>0.73299999999999998</v>
      </c>
      <c r="X4770">
        <v>2</v>
      </c>
      <c r="Y4770">
        <v>1</v>
      </c>
      <c r="Z4770">
        <f>IF(AND(MIN(data!D4770:'data'!K4770, data!M4770:'data'!Y4770)&gt;=0, IF(data!L4770&lt;0, FALSE, data!L4770&lt;=95),COUNTA(data!D4770:'data'!Y4770)=22), 1, 0)</f>
        <v>0</v>
      </c>
      <c r="AA4770">
        <f>IF(data!D4770=3, IF(COUNTIFS(data!A:A, data!A4770, data!G:G, "&lt;&gt;2")=0, 1, 0), 0)</f>
        <v>0</v>
      </c>
      <c r="AB4770">
        <f>IF(AND(data!G4770=2, COUNTIFS(data!A:A, data!A4770, data!G:G, 2) = data!D4770), 1, 0)</f>
        <v>0</v>
      </c>
      <c r="AC4770" t="str">
        <f>IF(AB4770=1, data!D4770, "0")</f>
        <v>0</v>
      </c>
    </row>
    <row r="4771" spans="1:29" x14ac:dyDescent="0.25">
      <c r="A4771" s="1">
        <v>473341</v>
      </c>
      <c r="B4771">
        <v>3</v>
      </c>
      <c r="C4771" s="1" t="s">
        <v>4792</v>
      </c>
      <c r="D4771">
        <v>4</v>
      </c>
      <c r="E4771">
        <v>9</v>
      </c>
      <c r="F4771">
        <v>21</v>
      </c>
      <c r="G4771">
        <v>1</v>
      </c>
      <c r="H4771">
        <v>20</v>
      </c>
      <c r="I4771">
        <v>1</v>
      </c>
      <c r="J4771">
        <v>1</v>
      </c>
      <c r="K4771">
        <v>3</v>
      </c>
      <c r="L4771">
        <v>21</v>
      </c>
      <c r="M4771">
        <v>1</v>
      </c>
      <c r="N4771">
        <v>4</v>
      </c>
      <c r="O4771">
        <v>1</v>
      </c>
      <c r="P4771">
        <v>1</v>
      </c>
      <c r="Q4771">
        <v>25.5</v>
      </c>
      <c r="R4771">
        <v>4</v>
      </c>
      <c r="S4771">
        <v>3</v>
      </c>
      <c r="T4771">
        <v>179</v>
      </c>
      <c r="U4771">
        <v>80</v>
      </c>
      <c r="V4771">
        <v>24.968</v>
      </c>
      <c r="W4771">
        <v>0.78400000000000003</v>
      </c>
      <c r="X4771">
        <v>3</v>
      </c>
      <c r="Y4771">
        <v>2</v>
      </c>
      <c r="Z4771">
        <f>IF(AND(MIN(data!D4771:'data'!K4771, data!M4771:'data'!Y4771)&gt;=0, IF(data!L4771&lt;0, FALSE, data!L4771&lt;=95),COUNTA(data!D4771:'data'!Y4771)=22), 1, 0)</f>
        <v>1</v>
      </c>
      <c r="AA4771">
        <f>IF(data!D4771=3, IF(COUNTIFS(data!A:A, data!A4771, data!G:G, "&lt;&gt;2")=0, 1, 0), 0)</f>
        <v>0</v>
      </c>
      <c r="AB4771">
        <f>IF(AND(data!G4771=2, COUNTIFS(data!A:A, data!A4771, data!G:G, 2) = data!D4771), 1, 0)</f>
        <v>0</v>
      </c>
      <c r="AC4771" t="str">
        <f>IF(AB4771=1, data!D4771, "0")</f>
        <v>0</v>
      </c>
    </row>
    <row r="4772" spans="1:29" x14ac:dyDescent="0.25">
      <c r="A4772" s="1">
        <v>473341</v>
      </c>
      <c r="B4772">
        <v>4</v>
      </c>
      <c r="C4772" s="1" t="s">
        <v>4793</v>
      </c>
      <c r="D4772">
        <v>4</v>
      </c>
      <c r="E4772">
        <v>9</v>
      </c>
      <c r="F4772">
        <v>21</v>
      </c>
      <c r="G4772">
        <v>1</v>
      </c>
      <c r="H4772">
        <v>15</v>
      </c>
      <c r="I4772">
        <v>-1</v>
      </c>
      <c r="J4772">
        <v>1</v>
      </c>
      <c r="K4772">
        <v>-1</v>
      </c>
      <c r="L4772">
        <v>21</v>
      </c>
      <c r="M4772">
        <v>1</v>
      </c>
      <c r="N4772">
        <v>-1</v>
      </c>
      <c r="O4772">
        <v>-1</v>
      </c>
      <c r="P4772">
        <v>-1</v>
      </c>
      <c r="Q4772">
        <v>-1</v>
      </c>
      <c r="R4772">
        <v>-1</v>
      </c>
      <c r="S4772">
        <v>0</v>
      </c>
      <c r="T4772">
        <v>165.9</v>
      </c>
      <c r="U4772">
        <v>59.5</v>
      </c>
      <c r="V4772">
        <v>21.617999999999999</v>
      </c>
      <c r="W4772">
        <v>-1</v>
      </c>
      <c r="X4772">
        <v>1</v>
      </c>
      <c r="Y4772">
        <v>3</v>
      </c>
      <c r="Z4772">
        <f>IF(AND(MIN(data!D4772:'data'!K4772, data!M4772:'data'!Y4772)&gt;=0, IF(data!L4772&lt;0, FALSE, data!L4772&lt;=95),COUNTA(data!D4772:'data'!Y4772)=22), 1, 0)</f>
        <v>0</v>
      </c>
      <c r="AA4772">
        <f>IF(data!D4772=3, IF(COUNTIFS(data!A:A, data!A4772, data!G:G, "&lt;&gt;2")=0, 1, 0), 0)</f>
        <v>0</v>
      </c>
      <c r="AB4772">
        <f>IF(AND(data!G4772=2, COUNTIFS(data!A:A, data!A4772, data!G:G, 2) = data!D4772), 1, 0)</f>
        <v>0</v>
      </c>
      <c r="AC4772" t="str">
        <f>IF(AB4772=1, data!D4772, "0")</f>
        <v>0</v>
      </c>
    </row>
    <row r="4773" spans="1:29" x14ac:dyDescent="0.25">
      <c r="A4773" s="1">
        <v>473351</v>
      </c>
      <c r="B4773">
        <v>1</v>
      </c>
      <c r="C4773" s="1" t="s">
        <v>4794</v>
      </c>
      <c r="D4773">
        <v>5</v>
      </c>
      <c r="E4773">
        <v>9</v>
      </c>
      <c r="F4773">
        <v>21</v>
      </c>
      <c r="G4773">
        <v>1</v>
      </c>
      <c r="H4773">
        <v>46</v>
      </c>
      <c r="I4773">
        <v>2</v>
      </c>
      <c r="J4773">
        <v>1</v>
      </c>
      <c r="K4773">
        <v>4</v>
      </c>
      <c r="L4773">
        <v>11</v>
      </c>
      <c r="M4773">
        <v>2</v>
      </c>
      <c r="N4773">
        <v>1</v>
      </c>
      <c r="O4773">
        <v>5</v>
      </c>
      <c r="P4773">
        <v>1</v>
      </c>
      <c r="Q4773">
        <v>3</v>
      </c>
      <c r="R4773">
        <v>-1</v>
      </c>
      <c r="S4773">
        <v>9</v>
      </c>
      <c r="T4773">
        <v>164.7</v>
      </c>
      <c r="U4773">
        <v>67.400000000000006</v>
      </c>
      <c r="V4773">
        <v>24.847000000000001</v>
      </c>
      <c r="W4773">
        <v>0.84299999999999997</v>
      </c>
      <c r="X4773">
        <v>2</v>
      </c>
      <c r="Y4773">
        <v>3</v>
      </c>
      <c r="Z4773">
        <f>IF(AND(MIN(data!D4773:'data'!K4773, data!M4773:'data'!Y4773)&gt;=0, IF(data!L4773&lt;0, FALSE, data!L4773&lt;=95),COUNTA(data!D4773:'data'!Y4773)=22), 1, 0)</f>
        <v>0</v>
      </c>
      <c r="AA4773">
        <f>IF(data!D4773=3, IF(COUNTIFS(data!A:A, data!A4773, data!G:G, "&lt;&gt;2")=0, 1, 0), 0)</f>
        <v>0</v>
      </c>
      <c r="AB4773">
        <f>IF(AND(data!G4773=2, COUNTIFS(data!A:A, data!A4773, data!G:G, 2) = data!D4773), 1, 0)</f>
        <v>0</v>
      </c>
      <c r="AC4773" t="str">
        <f>IF(AB4773=1, data!D4773, "0")</f>
        <v>0</v>
      </c>
    </row>
    <row r="4774" spans="1:29" x14ac:dyDescent="0.25">
      <c r="A4774" s="1">
        <v>473351</v>
      </c>
      <c r="B4774">
        <v>2</v>
      </c>
      <c r="C4774" s="1" t="s">
        <v>4795</v>
      </c>
      <c r="D4774">
        <v>5</v>
      </c>
      <c r="E4774">
        <v>9</v>
      </c>
      <c r="F4774">
        <v>21</v>
      </c>
      <c r="G4774">
        <v>2</v>
      </c>
      <c r="H4774">
        <v>42</v>
      </c>
      <c r="I4774">
        <v>2</v>
      </c>
      <c r="J4774">
        <v>1</v>
      </c>
      <c r="K4774">
        <v>2</v>
      </c>
      <c r="L4774">
        <v>11</v>
      </c>
      <c r="M4774">
        <v>2</v>
      </c>
      <c r="N4774">
        <v>1</v>
      </c>
      <c r="O4774">
        <v>5</v>
      </c>
      <c r="P4774">
        <v>2</v>
      </c>
      <c r="Q4774">
        <v>1.5</v>
      </c>
      <c r="R4774">
        <v>-1</v>
      </c>
      <c r="S4774">
        <v>11</v>
      </c>
      <c r="T4774">
        <v>166.4</v>
      </c>
      <c r="U4774">
        <v>56.2</v>
      </c>
      <c r="V4774">
        <v>20.297000000000001</v>
      </c>
      <c r="W4774">
        <v>0.78700000000000003</v>
      </c>
      <c r="X4774">
        <v>3</v>
      </c>
      <c r="Y4774">
        <v>3</v>
      </c>
      <c r="Z4774">
        <f>IF(AND(MIN(data!D4774:'data'!K4774, data!M4774:'data'!Y4774)&gt;=0, IF(data!L4774&lt;0, FALSE, data!L4774&lt;=95),COUNTA(data!D4774:'data'!Y4774)=22), 1, 0)</f>
        <v>0</v>
      </c>
      <c r="AA4774">
        <f>IF(data!D4774=3, IF(COUNTIFS(data!A:A, data!A4774, data!G:G, "&lt;&gt;2")=0, 1, 0), 0)</f>
        <v>0</v>
      </c>
      <c r="AB4774">
        <f>IF(AND(data!G4774=2, COUNTIFS(data!A:A, data!A4774, data!G:G, 2) = data!D4774), 1, 0)</f>
        <v>0</v>
      </c>
      <c r="AC4774" t="str">
        <f>IF(AB4774=1, data!D4774, "0")</f>
        <v>0</v>
      </c>
    </row>
    <row r="4775" spans="1:29" x14ac:dyDescent="0.25">
      <c r="A4775" s="1">
        <v>473351</v>
      </c>
      <c r="B4775">
        <v>3</v>
      </c>
      <c r="C4775" s="1" t="s">
        <v>4796</v>
      </c>
      <c r="D4775">
        <v>5</v>
      </c>
      <c r="E4775">
        <v>9</v>
      </c>
      <c r="F4775">
        <v>21</v>
      </c>
      <c r="G4775">
        <v>1</v>
      </c>
      <c r="H4775">
        <v>17</v>
      </c>
      <c r="I4775">
        <v>1</v>
      </c>
      <c r="J4775">
        <v>1</v>
      </c>
      <c r="K4775">
        <v>4</v>
      </c>
      <c r="L4775">
        <v>11</v>
      </c>
      <c r="M4775">
        <v>2</v>
      </c>
      <c r="N4775">
        <v>1</v>
      </c>
      <c r="O4775">
        <v>5</v>
      </c>
      <c r="P4775">
        <v>1</v>
      </c>
      <c r="Q4775">
        <v>57</v>
      </c>
      <c r="R4775">
        <v>3</v>
      </c>
      <c r="S4775">
        <v>4</v>
      </c>
      <c r="T4775">
        <v>173.1</v>
      </c>
      <c r="U4775">
        <v>60.7</v>
      </c>
      <c r="V4775">
        <v>20.257999999999999</v>
      </c>
      <c r="W4775">
        <v>0.76400000000000001</v>
      </c>
      <c r="X4775">
        <v>1</v>
      </c>
      <c r="Y4775">
        <v>2</v>
      </c>
      <c r="Z4775">
        <f>IF(AND(MIN(data!D4775:'data'!K4775, data!M4775:'data'!Y4775)&gt;=0, IF(data!L4775&lt;0, FALSE, data!L4775&lt;=95),COUNTA(data!D4775:'data'!Y4775)=22), 1, 0)</f>
        <v>1</v>
      </c>
      <c r="AA4775">
        <f>IF(data!D4775=3, IF(COUNTIFS(data!A:A, data!A4775, data!G:G, "&lt;&gt;2")=0, 1, 0), 0)</f>
        <v>0</v>
      </c>
      <c r="AB4775">
        <f>IF(AND(data!G4775=2, COUNTIFS(data!A:A, data!A4775, data!G:G, 2) = data!D4775), 1, 0)</f>
        <v>0</v>
      </c>
      <c r="AC4775" t="str">
        <f>IF(AB4775=1, data!D4775, "0")</f>
        <v>0</v>
      </c>
    </row>
    <row r="4776" spans="1:29" x14ac:dyDescent="0.25">
      <c r="A4776" s="1">
        <v>473351</v>
      </c>
      <c r="B4776">
        <v>4</v>
      </c>
      <c r="C4776" s="1" t="s">
        <v>4797</v>
      </c>
      <c r="D4776">
        <v>5</v>
      </c>
      <c r="E4776">
        <v>9</v>
      </c>
      <c r="F4776">
        <v>21</v>
      </c>
      <c r="G4776">
        <v>2</v>
      </c>
      <c r="H4776">
        <v>15</v>
      </c>
      <c r="I4776">
        <v>-1</v>
      </c>
      <c r="J4776">
        <v>1</v>
      </c>
      <c r="K4776">
        <v>-1</v>
      </c>
      <c r="L4776">
        <v>11</v>
      </c>
      <c r="M4776">
        <v>2</v>
      </c>
      <c r="N4776">
        <v>-1</v>
      </c>
      <c r="O4776">
        <v>-1</v>
      </c>
      <c r="P4776">
        <v>-1</v>
      </c>
      <c r="Q4776">
        <v>-1</v>
      </c>
      <c r="R4776">
        <v>-1</v>
      </c>
      <c r="S4776">
        <v>6</v>
      </c>
      <c r="T4776">
        <v>161.6</v>
      </c>
      <c r="U4776">
        <v>55.3</v>
      </c>
      <c r="V4776">
        <v>21.175999999999998</v>
      </c>
      <c r="W4776">
        <v>-1</v>
      </c>
      <c r="X4776">
        <v>-8</v>
      </c>
      <c r="Y4776">
        <v>1</v>
      </c>
      <c r="Z4776">
        <f>IF(AND(MIN(data!D4776:'data'!K4776, data!M4776:'data'!Y4776)&gt;=0, IF(data!L4776&lt;0, FALSE, data!L4776&lt;=95),COUNTA(data!D4776:'data'!Y4776)=22), 1, 0)</f>
        <v>0</v>
      </c>
      <c r="AA4776">
        <f>IF(data!D4776=3, IF(COUNTIFS(data!A:A, data!A4776, data!G:G, "&lt;&gt;2")=0, 1, 0), 0)</f>
        <v>0</v>
      </c>
      <c r="AB4776">
        <f>IF(AND(data!G4776=2, COUNTIFS(data!A:A, data!A4776, data!G:G, 2) = data!D4776), 1, 0)</f>
        <v>0</v>
      </c>
      <c r="AC4776" t="str">
        <f>IF(AB4776=1, data!D4776, "0")</f>
        <v>0</v>
      </c>
    </row>
    <row r="4777" spans="1:29" x14ac:dyDescent="0.25">
      <c r="A4777" s="1">
        <v>473351</v>
      </c>
      <c r="B4777">
        <v>5</v>
      </c>
      <c r="C4777" s="1" t="s">
        <v>4798</v>
      </c>
      <c r="D4777">
        <v>5</v>
      </c>
      <c r="E4777">
        <v>9</v>
      </c>
      <c r="F4777">
        <v>21</v>
      </c>
      <c r="G4777">
        <v>1</v>
      </c>
      <c r="H4777">
        <v>8</v>
      </c>
      <c r="I4777">
        <v>-1</v>
      </c>
      <c r="J4777">
        <v>1</v>
      </c>
      <c r="K4777">
        <v>-1</v>
      </c>
      <c r="L4777">
        <v>11</v>
      </c>
      <c r="M4777">
        <v>1</v>
      </c>
      <c r="N4777">
        <v>-1</v>
      </c>
      <c r="O4777">
        <v>-1</v>
      </c>
      <c r="P4777">
        <v>-1</v>
      </c>
      <c r="Q4777">
        <v>-1</v>
      </c>
      <c r="R4777">
        <v>-1</v>
      </c>
      <c r="S4777">
        <v>-2</v>
      </c>
      <c r="T4777">
        <v>133.80000000000001</v>
      </c>
      <c r="U4777">
        <v>28.7</v>
      </c>
      <c r="V4777">
        <v>16.030999999999999</v>
      </c>
      <c r="W4777">
        <v>-1</v>
      </c>
      <c r="X4777">
        <v>3</v>
      </c>
      <c r="Y4777">
        <v>3</v>
      </c>
      <c r="Z4777">
        <f>IF(AND(MIN(data!D4777:'data'!K4777, data!M4777:'data'!Y4777)&gt;=0, IF(data!L4777&lt;0, FALSE, data!L4777&lt;=95),COUNTA(data!D4777:'data'!Y4777)=22), 1, 0)</f>
        <v>0</v>
      </c>
      <c r="AA4777">
        <f>IF(data!D4777=3, IF(COUNTIFS(data!A:A, data!A4777, data!G:G, "&lt;&gt;2")=0, 1, 0), 0)</f>
        <v>0</v>
      </c>
      <c r="AB4777">
        <f>IF(AND(data!G4777=2, COUNTIFS(data!A:A, data!A4777, data!G:G, 2) = data!D4777), 1, 0)</f>
        <v>0</v>
      </c>
      <c r="AC4777" t="str">
        <f>IF(AB4777=1, data!D4777, "0")</f>
        <v>0</v>
      </c>
    </row>
    <row r="4778" spans="1:29" x14ac:dyDescent="0.25">
      <c r="A4778" s="1">
        <v>473371</v>
      </c>
      <c r="B4778">
        <v>1</v>
      </c>
      <c r="C4778" s="1" t="s">
        <v>4799</v>
      </c>
      <c r="D4778">
        <v>1</v>
      </c>
      <c r="E4778">
        <v>9</v>
      </c>
      <c r="F4778">
        <v>21</v>
      </c>
      <c r="G4778">
        <v>1</v>
      </c>
      <c r="H4778">
        <v>49</v>
      </c>
      <c r="I4778">
        <v>2</v>
      </c>
      <c r="J4778">
        <v>1</v>
      </c>
      <c r="K4778">
        <v>4</v>
      </c>
      <c r="L4778">
        <v>14</v>
      </c>
      <c r="M4778">
        <v>1</v>
      </c>
      <c r="N4778">
        <v>1</v>
      </c>
      <c r="O4778">
        <v>5</v>
      </c>
      <c r="P4778">
        <v>1</v>
      </c>
      <c r="Q4778">
        <v>1.5</v>
      </c>
      <c r="R4778">
        <v>-1</v>
      </c>
      <c r="S4778">
        <v>0</v>
      </c>
      <c r="T4778">
        <v>165.9</v>
      </c>
      <c r="U4778">
        <v>49.8</v>
      </c>
      <c r="V4778">
        <v>18.094000000000001</v>
      </c>
      <c r="W4778">
        <v>0.74099999999999999</v>
      </c>
      <c r="X4778">
        <v>1</v>
      </c>
      <c r="Y4778">
        <v>3</v>
      </c>
      <c r="Z4778">
        <f>IF(AND(MIN(data!D4778:'data'!K4778, data!M4778:'data'!Y4778)&gt;=0, IF(data!L4778&lt;0, FALSE, data!L4778&lt;=95),COUNTA(data!D4778:'data'!Y4778)=22), 1, 0)</f>
        <v>0</v>
      </c>
      <c r="AA4778">
        <f>IF(data!D4778=3, IF(COUNTIFS(data!A:A, data!A4778, data!G:G, "&lt;&gt;2")=0, 1, 0), 0)</f>
        <v>0</v>
      </c>
      <c r="AB4778">
        <f>IF(AND(data!G4778=2, COUNTIFS(data!A:A, data!A4778, data!G:G, 2) = data!D4778), 1, 0)</f>
        <v>0</v>
      </c>
      <c r="AC4778" t="str">
        <f>IF(AB4778=1, data!D4778, "0")</f>
        <v>0</v>
      </c>
    </row>
    <row r="4779" spans="1:29" x14ac:dyDescent="0.25">
      <c r="A4779" s="1">
        <v>474051</v>
      </c>
      <c r="B4779">
        <v>1</v>
      </c>
      <c r="C4779" s="1" t="s">
        <v>4800</v>
      </c>
      <c r="D4779">
        <v>3</v>
      </c>
      <c r="E4779">
        <v>7</v>
      </c>
      <c r="F4779">
        <v>7</v>
      </c>
      <c r="G4779">
        <v>2</v>
      </c>
      <c r="H4779">
        <v>52</v>
      </c>
      <c r="I4779">
        <v>2</v>
      </c>
      <c r="J4779">
        <v>5</v>
      </c>
      <c r="K4779">
        <v>7</v>
      </c>
      <c r="L4779">
        <v>96</v>
      </c>
      <c r="M4779">
        <v>2</v>
      </c>
      <c r="N4779">
        <v>1</v>
      </c>
      <c r="O4779">
        <v>5</v>
      </c>
      <c r="P4779">
        <v>2</v>
      </c>
      <c r="Q4779">
        <v>0</v>
      </c>
      <c r="R4779">
        <v>-1</v>
      </c>
      <c r="S4779">
        <v>-2</v>
      </c>
      <c r="T4779">
        <v>152.5</v>
      </c>
      <c r="U4779">
        <v>66.8</v>
      </c>
      <c r="V4779">
        <v>28.722999999999999</v>
      </c>
      <c r="W4779">
        <v>-1</v>
      </c>
      <c r="X4779">
        <v>-2</v>
      </c>
      <c r="Y4779">
        <v>-2</v>
      </c>
      <c r="Z4779">
        <f>IF(AND(MIN(data!D4779:'data'!K4779, data!M4779:'data'!Y4779)&gt;=0, IF(data!L4779&lt;0, FALSE, data!L4779&lt;=95),COUNTA(data!D4779:'data'!Y4779)=22), 1, 0)</f>
        <v>0</v>
      </c>
      <c r="AA4779">
        <f>IF(data!D4779=3, IF(COUNTIFS(data!A:A, data!A4779, data!G:G, "&lt;&gt;2")=0, 1, 0), 0)</f>
        <v>0</v>
      </c>
      <c r="AB4779">
        <f>IF(AND(data!G4779=2, COUNTIFS(data!A:A, data!A4779, data!G:G, 2) = data!D4779), 1, 0)</f>
        <v>0</v>
      </c>
      <c r="AC4779" t="str">
        <f>IF(AB4779=1, data!D4779, "0")</f>
        <v>0</v>
      </c>
    </row>
    <row r="4780" spans="1:29" x14ac:dyDescent="0.25">
      <c r="A4780" s="1">
        <v>474051</v>
      </c>
      <c r="B4780">
        <v>2</v>
      </c>
      <c r="C4780" s="1" t="s">
        <v>4801</v>
      </c>
      <c r="D4780">
        <v>3</v>
      </c>
      <c r="E4780">
        <v>7</v>
      </c>
      <c r="F4780">
        <v>7</v>
      </c>
      <c r="G4780">
        <v>1</v>
      </c>
      <c r="H4780">
        <v>50</v>
      </c>
      <c r="I4780">
        <v>2</v>
      </c>
      <c r="J4780">
        <v>5</v>
      </c>
      <c r="K4780">
        <v>7</v>
      </c>
      <c r="L4780">
        <v>96</v>
      </c>
      <c r="M4780">
        <v>2</v>
      </c>
      <c r="N4780">
        <v>1</v>
      </c>
      <c r="O4780">
        <v>5</v>
      </c>
      <c r="P4780">
        <v>1</v>
      </c>
      <c r="Q4780">
        <v>5.73</v>
      </c>
      <c r="R4780">
        <v>-1</v>
      </c>
      <c r="S4780">
        <v>-2</v>
      </c>
      <c r="T4780">
        <v>172.9</v>
      </c>
      <c r="U4780">
        <v>86.6</v>
      </c>
      <c r="V4780">
        <v>28.969000000000001</v>
      </c>
      <c r="W4780">
        <v>-1</v>
      </c>
      <c r="X4780">
        <v>-2</v>
      </c>
      <c r="Y4780">
        <v>-2</v>
      </c>
      <c r="Z4780">
        <f>IF(AND(MIN(data!D4780:'data'!K4780, data!M4780:'data'!Y4780)&gt;=0, IF(data!L4780&lt;0, FALSE, data!L4780&lt;=95),COUNTA(data!D4780:'data'!Y4780)=22), 1, 0)</f>
        <v>0</v>
      </c>
      <c r="AA4780">
        <f>IF(data!D4780=3, IF(COUNTIFS(data!A:A, data!A4780, data!G:G, "&lt;&gt;2")=0, 1, 0), 0)</f>
        <v>0</v>
      </c>
      <c r="AB4780">
        <f>IF(AND(data!G4780=2, COUNTIFS(data!A:A, data!A4780, data!G:G, 2) = data!D4780), 1, 0)</f>
        <v>0</v>
      </c>
      <c r="AC4780" t="str">
        <f>IF(AB4780=1, data!D4780, "0")</f>
        <v>0</v>
      </c>
    </row>
    <row r="4781" spans="1:29" x14ac:dyDescent="0.25">
      <c r="A4781" s="1">
        <v>474051</v>
      </c>
      <c r="B4781">
        <v>3</v>
      </c>
      <c r="C4781" s="1" t="s">
        <v>4802</v>
      </c>
      <c r="D4781">
        <v>3</v>
      </c>
      <c r="E4781">
        <v>7</v>
      </c>
      <c r="F4781">
        <v>7</v>
      </c>
      <c r="G4781">
        <v>1</v>
      </c>
      <c r="H4781">
        <v>27</v>
      </c>
      <c r="I4781">
        <v>1</v>
      </c>
      <c r="J4781">
        <v>-8</v>
      </c>
      <c r="K4781">
        <v>-1</v>
      </c>
      <c r="L4781">
        <v>96</v>
      </c>
      <c r="M4781">
        <v>1</v>
      </c>
      <c r="N4781">
        <v>-8</v>
      </c>
      <c r="O4781">
        <v>-8</v>
      </c>
      <c r="P4781">
        <v>-8</v>
      </c>
      <c r="Q4781">
        <v>0</v>
      </c>
      <c r="R4781">
        <v>-1</v>
      </c>
      <c r="S4781">
        <v>-2</v>
      </c>
      <c r="T4781">
        <v>-1</v>
      </c>
      <c r="U4781">
        <v>-1</v>
      </c>
      <c r="V4781">
        <v>-1</v>
      </c>
      <c r="W4781">
        <v>-1</v>
      </c>
      <c r="X4781">
        <v>-2</v>
      </c>
      <c r="Y4781">
        <v>-2</v>
      </c>
      <c r="Z4781">
        <f>IF(AND(MIN(data!D4781:'data'!K4781, data!M4781:'data'!Y4781)&gt;=0, IF(data!L4781&lt;0, FALSE, data!L4781&lt;=95),COUNTA(data!D4781:'data'!Y4781)=22), 1, 0)</f>
        <v>0</v>
      </c>
      <c r="AA4781">
        <f>IF(data!D4781=3, IF(COUNTIFS(data!A:A, data!A4781, data!G:G, "&lt;&gt;2")=0, 1, 0), 0)</f>
        <v>0</v>
      </c>
      <c r="AB4781">
        <f>IF(AND(data!G4781=2, COUNTIFS(data!A:A, data!A4781, data!G:G, 2) = data!D4781), 1, 0)</f>
        <v>0</v>
      </c>
      <c r="AC4781" t="str">
        <f>IF(AB4781=1, data!D4781, "0")</f>
        <v>0</v>
      </c>
    </row>
    <row r="4782" spans="1:29" x14ac:dyDescent="0.25">
      <c r="A4782" s="1">
        <v>474151</v>
      </c>
      <c r="B4782">
        <v>1</v>
      </c>
      <c r="C4782" s="1" t="s">
        <v>4803</v>
      </c>
      <c r="D4782">
        <v>2</v>
      </c>
      <c r="E4782">
        <v>7</v>
      </c>
      <c r="F4782">
        <v>7</v>
      </c>
      <c r="G4782">
        <v>2</v>
      </c>
      <c r="H4782">
        <v>33</v>
      </c>
      <c r="I4782">
        <v>3</v>
      </c>
      <c r="J4782">
        <v>5</v>
      </c>
      <c r="K4782">
        <v>1</v>
      </c>
      <c r="L4782">
        <v>6</v>
      </c>
      <c r="M4782">
        <v>2</v>
      </c>
      <c r="N4782">
        <v>1</v>
      </c>
      <c r="O4782">
        <v>5</v>
      </c>
      <c r="P4782">
        <v>2</v>
      </c>
      <c r="Q4782">
        <v>0</v>
      </c>
      <c r="R4782">
        <v>-1</v>
      </c>
      <c r="S4782">
        <v>0</v>
      </c>
      <c r="T4782">
        <v>-1</v>
      </c>
      <c r="U4782">
        <v>-1</v>
      </c>
      <c r="V4782">
        <v>-1</v>
      </c>
      <c r="W4782">
        <v>-1</v>
      </c>
      <c r="X4782">
        <v>1</v>
      </c>
      <c r="Y4782">
        <v>1</v>
      </c>
      <c r="Z4782">
        <f>IF(AND(MIN(data!D4782:'data'!K4782, data!M4782:'data'!Y4782)&gt;=0, IF(data!L4782&lt;0, FALSE, data!L4782&lt;=95),COUNTA(data!D4782:'data'!Y4782)=22), 1, 0)</f>
        <v>0</v>
      </c>
      <c r="AA4782">
        <f>IF(data!D4782=3, IF(COUNTIFS(data!A:A, data!A4782, data!G:G, "&lt;&gt;2")=0, 1, 0), 0)</f>
        <v>0</v>
      </c>
      <c r="AB4782">
        <f>IF(AND(data!G4782=2, COUNTIFS(data!A:A, data!A4782, data!G:G, 2) = data!D4782), 1, 0)</f>
        <v>1</v>
      </c>
      <c r="AC4782">
        <f>IF(AB4782=1, data!D4782, "0")</f>
        <v>2</v>
      </c>
    </row>
    <row r="4783" spans="1:29" x14ac:dyDescent="0.25">
      <c r="A4783" s="1">
        <v>474151</v>
      </c>
      <c r="B4783">
        <v>2</v>
      </c>
      <c r="C4783" s="1" t="s">
        <v>4804</v>
      </c>
      <c r="D4783">
        <v>2</v>
      </c>
      <c r="E4783">
        <v>7</v>
      </c>
      <c r="F4783">
        <v>7</v>
      </c>
      <c r="G4783">
        <v>2</v>
      </c>
      <c r="H4783">
        <v>0</v>
      </c>
      <c r="I4783">
        <v>-1</v>
      </c>
      <c r="J4783">
        <v>-8</v>
      </c>
      <c r="K4783">
        <v>-1</v>
      </c>
      <c r="L4783">
        <v>6</v>
      </c>
      <c r="M4783">
        <v>2</v>
      </c>
      <c r="N4783">
        <v>-1</v>
      </c>
      <c r="O4783">
        <v>-1</v>
      </c>
      <c r="P4783">
        <v>-1</v>
      </c>
      <c r="Q4783">
        <v>-1</v>
      </c>
      <c r="R4783">
        <v>-1</v>
      </c>
      <c r="S4783">
        <v>-2</v>
      </c>
      <c r="T4783">
        <v>-1</v>
      </c>
      <c r="U4783">
        <v>-1</v>
      </c>
      <c r="V4783">
        <v>-1</v>
      </c>
      <c r="W4783">
        <v>-1</v>
      </c>
      <c r="X4783">
        <v>-2</v>
      </c>
      <c r="Y4783">
        <v>-2</v>
      </c>
      <c r="Z4783">
        <f>IF(AND(MIN(data!D4783:'data'!K4783, data!M4783:'data'!Y4783)&gt;=0, IF(data!L4783&lt;0, FALSE, data!L4783&lt;=95),COUNTA(data!D4783:'data'!Y4783)=22), 1, 0)</f>
        <v>0</v>
      </c>
      <c r="AA4783">
        <f>IF(data!D4783=3, IF(COUNTIFS(data!A:A, data!A4783, data!G:G, "&lt;&gt;2")=0, 1, 0), 0)</f>
        <v>0</v>
      </c>
      <c r="AB4783">
        <f>IF(AND(data!G4783=2, COUNTIFS(data!A:A, data!A4783, data!G:G, 2) = data!D4783), 1, 0)</f>
        <v>1</v>
      </c>
      <c r="AC4783">
        <f>IF(AB4783=1, data!D4783, "0")</f>
        <v>2</v>
      </c>
    </row>
    <row r="4784" spans="1:29" x14ac:dyDescent="0.25">
      <c r="A4784" s="1">
        <v>474201</v>
      </c>
      <c r="B4784">
        <v>1</v>
      </c>
      <c r="C4784" s="1" t="s">
        <v>4805</v>
      </c>
      <c r="D4784">
        <v>2</v>
      </c>
      <c r="E4784">
        <v>7</v>
      </c>
      <c r="F4784">
        <v>7</v>
      </c>
      <c r="G4784">
        <v>1</v>
      </c>
      <c r="H4784">
        <v>70</v>
      </c>
      <c r="I4784">
        <v>2</v>
      </c>
      <c r="J4784">
        <v>1</v>
      </c>
      <c r="K4784">
        <v>7</v>
      </c>
      <c r="L4784">
        <v>6</v>
      </c>
      <c r="M4784">
        <v>3</v>
      </c>
      <c r="N4784">
        <v>4</v>
      </c>
      <c r="O4784">
        <v>3</v>
      </c>
      <c r="P4784">
        <v>1</v>
      </c>
      <c r="Q4784">
        <v>0</v>
      </c>
      <c r="R4784">
        <v>-1</v>
      </c>
      <c r="S4784">
        <v>1</v>
      </c>
      <c r="T4784">
        <v>188.3</v>
      </c>
      <c r="U4784">
        <v>83.8</v>
      </c>
      <c r="V4784">
        <v>23.634</v>
      </c>
      <c r="W4784">
        <v>0.96599999999999997</v>
      </c>
      <c r="X4784">
        <v>1</v>
      </c>
      <c r="Y4784">
        <v>3</v>
      </c>
      <c r="Z4784">
        <f>IF(AND(MIN(data!D4784:'data'!K4784, data!M4784:'data'!Y4784)&gt;=0, IF(data!L4784&lt;0, FALSE, data!L4784&lt;=95),COUNTA(data!D4784:'data'!Y4784)=22), 1, 0)</f>
        <v>0</v>
      </c>
      <c r="AA4784">
        <f>IF(data!D4784=3, IF(COUNTIFS(data!A:A, data!A4784, data!G:G, "&lt;&gt;2")=0, 1, 0), 0)</f>
        <v>0</v>
      </c>
      <c r="AB4784">
        <f>IF(AND(data!G4784=2, COUNTIFS(data!A:A, data!A4784, data!G:G, 2) = data!D4784), 1, 0)</f>
        <v>0</v>
      </c>
      <c r="AC4784" t="str">
        <f>IF(AB4784=1, data!D4784, "0")</f>
        <v>0</v>
      </c>
    </row>
    <row r="4785" spans="1:29" x14ac:dyDescent="0.25">
      <c r="A4785" s="1">
        <v>474201</v>
      </c>
      <c r="B4785">
        <v>2</v>
      </c>
      <c r="C4785" s="1" t="s">
        <v>4806</v>
      </c>
      <c r="D4785">
        <v>2</v>
      </c>
      <c r="E4785">
        <v>7</v>
      </c>
      <c r="F4785">
        <v>7</v>
      </c>
      <c r="G4785">
        <v>2</v>
      </c>
      <c r="H4785">
        <v>74</v>
      </c>
      <c r="I4785">
        <v>2</v>
      </c>
      <c r="J4785">
        <v>1</v>
      </c>
      <c r="K4785">
        <v>7</v>
      </c>
      <c r="L4785">
        <v>6</v>
      </c>
      <c r="M4785">
        <v>3</v>
      </c>
      <c r="N4785">
        <v>4</v>
      </c>
      <c r="O4785">
        <v>3</v>
      </c>
      <c r="P4785">
        <v>2</v>
      </c>
      <c r="Q4785">
        <v>0</v>
      </c>
      <c r="R4785">
        <v>-1</v>
      </c>
      <c r="S4785">
        <v>-2</v>
      </c>
      <c r="T4785">
        <v>160.69999999999999</v>
      </c>
      <c r="U4785">
        <v>-1</v>
      </c>
      <c r="V4785">
        <v>-1</v>
      </c>
      <c r="W4785">
        <v>0.92600000000000005</v>
      </c>
      <c r="X4785">
        <v>-2</v>
      </c>
      <c r="Y4785">
        <v>-2</v>
      </c>
      <c r="Z4785">
        <f>IF(AND(MIN(data!D4785:'data'!K4785, data!M4785:'data'!Y4785)&gt;=0, IF(data!L4785&lt;0, FALSE, data!L4785&lt;=95),COUNTA(data!D4785:'data'!Y4785)=22), 1, 0)</f>
        <v>0</v>
      </c>
      <c r="AA4785">
        <f>IF(data!D4785=3, IF(COUNTIFS(data!A:A, data!A4785, data!G:G, "&lt;&gt;2")=0, 1, 0), 0)</f>
        <v>0</v>
      </c>
      <c r="AB4785">
        <f>IF(AND(data!G4785=2, COUNTIFS(data!A:A, data!A4785, data!G:G, 2) = data!D4785), 1, 0)</f>
        <v>0</v>
      </c>
      <c r="AC4785" t="str">
        <f>IF(AB4785=1, data!D4785, "0")</f>
        <v>0</v>
      </c>
    </row>
    <row r="4786" spans="1:29" x14ac:dyDescent="0.25">
      <c r="A4786" s="1">
        <v>474251</v>
      </c>
      <c r="B4786">
        <v>1</v>
      </c>
      <c r="C4786" s="1" t="s">
        <v>4807</v>
      </c>
      <c r="D4786">
        <v>4</v>
      </c>
      <c r="E4786">
        <v>7</v>
      </c>
      <c r="F4786">
        <v>7</v>
      </c>
      <c r="G4786">
        <v>2</v>
      </c>
      <c r="H4786">
        <v>43</v>
      </c>
      <c r="I4786">
        <v>2</v>
      </c>
      <c r="J4786">
        <v>5</v>
      </c>
      <c r="K4786">
        <v>4</v>
      </c>
      <c r="L4786">
        <v>-1</v>
      </c>
      <c r="M4786">
        <v>3</v>
      </c>
      <c r="N4786">
        <v>1</v>
      </c>
      <c r="O4786">
        <v>5</v>
      </c>
      <c r="P4786">
        <v>2</v>
      </c>
      <c r="Q4786">
        <v>0</v>
      </c>
      <c r="R4786">
        <v>-1</v>
      </c>
      <c r="S4786">
        <v>2</v>
      </c>
      <c r="T4786">
        <v>154.5</v>
      </c>
      <c r="U4786">
        <v>67.400000000000006</v>
      </c>
      <c r="V4786">
        <v>28.236000000000001</v>
      </c>
      <c r="W4786">
        <v>0.94</v>
      </c>
      <c r="X4786">
        <v>2</v>
      </c>
      <c r="Y4786">
        <v>1</v>
      </c>
      <c r="Z4786">
        <f>IF(AND(MIN(data!D4786:'data'!K4786, data!M4786:'data'!Y4786)&gt;=0, IF(data!L4786&lt;0, FALSE, data!L4786&lt;=95),COUNTA(data!D4786:'data'!Y4786)=22), 1, 0)</f>
        <v>0</v>
      </c>
      <c r="AA4786">
        <f>IF(data!D4786=3, IF(COUNTIFS(data!A:A, data!A4786, data!G:G, "&lt;&gt;2")=0, 1, 0), 0)</f>
        <v>0</v>
      </c>
      <c r="AB4786">
        <f>IF(AND(data!G4786=2, COUNTIFS(data!A:A, data!A4786, data!G:G, 2) = data!D4786), 1, 0)</f>
        <v>0</v>
      </c>
      <c r="AC4786" t="str">
        <f>IF(AB4786=1, data!D4786, "0")</f>
        <v>0</v>
      </c>
    </row>
    <row r="4787" spans="1:29" x14ac:dyDescent="0.25">
      <c r="A4787" s="1">
        <v>474251</v>
      </c>
      <c r="B4787">
        <v>2</v>
      </c>
      <c r="C4787" s="1" t="s">
        <v>4808</v>
      </c>
      <c r="D4787">
        <v>4</v>
      </c>
      <c r="E4787">
        <v>7</v>
      </c>
      <c r="F4787">
        <v>7</v>
      </c>
      <c r="G4787">
        <v>2</v>
      </c>
      <c r="H4787">
        <v>21</v>
      </c>
      <c r="I4787">
        <v>1</v>
      </c>
      <c r="J4787">
        <v>6</v>
      </c>
      <c r="K4787">
        <v>3</v>
      </c>
      <c r="L4787">
        <v>-1</v>
      </c>
      <c r="M4787">
        <v>2</v>
      </c>
      <c r="N4787">
        <v>-1</v>
      </c>
      <c r="O4787">
        <v>-1</v>
      </c>
      <c r="P4787">
        <v>-1</v>
      </c>
      <c r="Q4787">
        <v>-1</v>
      </c>
      <c r="R4787">
        <v>0</v>
      </c>
      <c r="S4787">
        <v>-2</v>
      </c>
      <c r="T4787">
        <v>-1</v>
      </c>
      <c r="U4787">
        <v>-1</v>
      </c>
      <c r="V4787">
        <v>-1</v>
      </c>
      <c r="W4787">
        <v>-1</v>
      </c>
      <c r="X4787">
        <v>-2</v>
      </c>
      <c r="Y4787">
        <v>-2</v>
      </c>
      <c r="Z4787">
        <f>IF(AND(MIN(data!D4787:'data'!K4787, data!M4787:'data'!Y4787)&gt;=0, IF(data!L4787&lt;0, FALSE, data!L4787&lt;=95),COUNTA(data!D4787:'data'!Y4787)=22), 1, 0)</f>
        <v>0</v>
      </c>
      <c r="AA4787">
        <f>IF(data!D4787=3, IF(COUNTIFS(data!A:A, data!A4787, data!G:G, "&lt;&gt;2")=0, 1, 0), 0)</f>
        <v>0</v>
      </c>
      <c r="AB4787">
        <f>IF(AND(data!G4787=2, COUNTIFS(data!A:A, data!A4787, data!G:G, 2) = data!D4787), 1, 0)</f>
        <v>0</v>
      </c>
      <c r="AC4787" t="str">
        <f>IF(AB4787=1, data!D4787, "0")</f>
        <v>0</v>
      </c>
    </row>
    <row r="4788" spans="1:29" x14ac:dyDescent="0.25">
      <c r="A4788" s="1">
        <v>474251</v>
      </c>
      <c r="B4788">
        <v>3</v>
      </c>
      <c r="C4788" s="1" t="s">
        <v>4809</v>
      </c>
      <c r="D4788">
        <v>4</v>
      </c>
      <c r="E4788">
        <v>7</v>
      </c>
      <c r="F4788">
        <v>7</v>
      </c>
      <c r="G4788">
        <v>2</v>
      </c>
      <c r="H4788">
        <v>18</v>
      </c>
      <c r="I4788">
        <v>1</v>
      </c>
      <c r="J4788">
        <v>6</v>
      </c>
      <c r="K4788">
        <v>3</v>
      </c>
      <c r="L4788">
        <v>-1</v>
      </c>
      <c r="M4788">
        <v>2</v>
      </c>
      <c r="N4788">
        <v>1</v>
      </c>
      <c r="O4788">
        <v>5</v>
      </c>
      <c r="P4788">
        <v>2</v>
      </c>
      <c r="Q4788">
        <v>0</v>
      </c>
      <c r="R4788">
        <v>0</v>
      </c>
      <c r="S4788">
        <v>1</v>
      </c>
      <c r="T4788">
        <v>155.19999999999999</v>
      </c>
      <c r="U4788">
        <v>53.9</v>
      </c>
      <c r="V4788">
        <v>22.376999999999999</v>
      </c>
      <c r="W4788">
        <v>0.78100000000000003</v>
      </c>
      <c r="X4788">
        <v>-8</v>
      </c>
      <c r="Y4788">
        <v>1</v>
      </c>
      <c r="Z4788">
        <f>IF(AND(MIN(data!D4788:'data'!K4788, data!M4788:'data'!Y4788)&gt;=0, IF(data!L4788&lt;0, FALSE, data!L4788&lt;=95),COUNTA(data!D4788:'data'!Y4788)=22), 1, 0)</f>
        <v>0</v>
      </c>
      <c r="AA4788">
        <f>IF(data!D4788=3, IF(COUNTIFS(data!A:A, data!A4788, data!G:G, "&lt;&gt;2")=0, 1, 0), 0)</f>
        <v>0</v>
      </c>
      <c r="AB4788">
        <f>IF(AND(data!G4788=2, COUNTIFS(data!A:A, data!A4788, data!G:G, 2) = data!D4788), 1, 0)</f>
        <v>0</v>
      </c>
      <c r="AC4788" t="str">
        <f>IF(AB4788=1, data!D4788, "0")</f>
        <v>0</v>
      </c>
    </row>
    <row r="4789" spans="1:29" x14ac:dyDescent="0.25">
      <c r="A4789" s="1">
        <v>474251</v>
      </c>
      <c r="B4789">
        <v>4</v>
      </c>
      <c r="C4789" s="1" t="s">
        <v>4810</v>
      </c>
      <c r="D4789">
        <v>4</v>
      </c>
      <c r="E4789">
        <v>7</v>
      </c>
      <c r="F4789">
        <v>7</v>
      </c>
      <c r="G4789">
        <v>1</v>
      </c>
      <c r="H4789">
        <v>10</v>
      </c>
      <c r="I4789">
        <v>-1</v>
      </c>
      <c r="J4789">
        <v>6</v>
      </c>
      <c r="K4789">
        <v>-1</v>
      </c>
      <c r="L4789">
        <v>-1</v>
      </c>
      <c r="M4789">
        <v>4</v>
      </c>
      <c r="N4789">
        <v>-1</v>
      </c>
      <c r="O4789">
        <v>-1</v>
      </c>
      <c r="P4789">
        <v>-1</v>
      </c>
      <c r="Q4789">
        <v>-1</v>
      </c>
      <c r="R4789">
        <v>-1</v>
      </c>
      <c r="S4789">
        <v>-2</v>
      </c>
      <c r="T4789">
        <v>-1</v>
      </c>
      <c r="U4789">
        <v>51.7</v>
      </c>
      <c r="V4789">
        <v>-1</v>
      </c>
      <c r="W4789">
        <v>-1</v>
      </c>
      <c r="X4789">
        <v>-2</v>
      </c>
      <c r="Y4789">
        <v>-2</v>
      </c>
      <c r="Z4789">
        <f>IF(AND(MIN(data!D4789:'data'!K4789, data!M4789:'data'!Y4789)&gt;=0, IF(data!L4789&lt;0, FALSE, data!L4789&lt;=95),COUNTA(data!D4789:'data'!Y4789)=22), 1, 0)</f>
        <v>0</v>
      </c>
      <c r="AA4789">
        <f>IF(data!D4789=3, IF(COUNTIFS(data!A:A, data!A4789, data!G:G, "&lt;&gt;2")=0, 1, 0), 0)</f>
        <v>0</v>
      </c>
      <c r="AB4789">
        <f>IF(AND(data!G4789=2, COUNTIFS(data!A:A, data!A4789, data!G:G, 2) = data!D4789), 1, 0)</f>
        <v>0</v>
      </c>
      <c r="AC4789" t="str">
        <f>IF(AB4789=1, data!D4789, "0")</f>
        <v>0</v>
      </c>
    </row>
    <row r="4790" spans="1:29" x14ac:dyDescent="0.25">
      <c r="A4790" s="1">
        <v>474351</v>
      </c>
      <c r="B4790">
        <v>1</v>
      </c>
      <c r="C4790" s="1" t="s">
        <v>4811</v>
      </c>
      <c r="D4790">
        <v>2</v>
      </c>
      <c r="E4790">
        <v>7</v>
      </c>
      <c r="F4790">
        <v>7</v>
      </c>
      <c r="G4790">
        <v>2</v>
      </c>
      <c r="H4790">
        <v>35</v>
      </c>
      <c r="I4790">
        <v>2</v>
      </c>
      <c r="J4790">
        <v>1</v>
      </c>
      <c r="K4790">
        <v>2</v>
      </c>
      <c r="L4790">
        <v>12</v>
      </c>
      <c r="M4790">
        <v>2</v>
      </c>
      <c r="N4790">
        <v>1</v>
      </c>
      <c r="O4790">
        <v>5</v>
      </c>
      <c r="P4790">
        <v>1</v>
      </c>
      <c r="Q4790">
        <v>9.25</v>
      </c>
      <c r="R4790">
        <v>-1</v>
      </c>
      <c r="S4790">
        <v>0</v>
      </c>
      <c r="T4790">
        <v>160.5</v>
      </c>
      <c r="U4790">
        <v>70.7</v>
      </c>
      <c r="V4790">
        <v>27.445</v>
      </c>
      <c r="W4790">
        <v>0.76200000000000001</v>
      </c>
      <c r="X4790">
        <v>2</v>
      </c>
      <c r="Y4790">
        <v>3</v>
      </c>
      <c r="Z4790">
        <f>IF(AND(MIN(data!D4790:'data'!K4790, data!M4790:'data'!Y4790)&gt;=0, IF(data!L4790&lt;0, FALSE, data!L4790&lt;=95),COUNTA(data!D4790:'data'!Y4790)=22), 1, 0)</f>
        <v>0</v>
      </c>
      <c r="AA4790">
        <f>IF(data!D4790=3, IF(COUNTIFS(data!A:A, data!A4790, data!G:G, "&lt;&gt;2")=0, 1, 0), 0)</f>
        <v>0</v>
      </c>
      <c r="AB4790">
        <f>IF(AND(data!G4790=2, COUNTIFS(data!A:A, data!A4790, data!G:G, 2) = data!D4790), 1, 0)</f>
        <v>1</v>
      </c>
      <c r="AC4790">
        <f>IF(AB4790=1, data!D4790, "0")</f>
        <v>2</v>
      </c>
    </row>
    <row r="4791" spans="1:29" x14ac:dyDescent="0.25">
      <c r="A4791" s="1">
        <v>474351</v>
      </c>
      <c r="B4791">
        <v>2</v>
      </c>
      <c r="C4791" s="1" t="s">
        <v>4812</v>
      </c>
      <c r="D4791">
        <v>2</v>
      </c>
      <c r="E4791">
        <v>7</v>
      </c>
      <c r="F4791">
        <v>7</v>
      </c>
      <c r="G4791">
        <v>2</v>
      </c>
      <c r="H4791">
        <v>3</v>
      </c>
      <c r="I4791">
        <v>-1</v>
      </c>
      <c r="J4791">
        <v>1</v>
      </c>
      <c r="K4791">
        <v>-1</v>
      </c>
      <c r="L4791">
        <v>12</v>
      </c>
      <c r="M4791">
        <v>2</v>
      </c>
      <c r="N4791">
        <v>-1</v>
      </c>
      <c r="O4791">
        <v>-1</v>
      </c>
      <c r="P4791">
        <v>-1</v>
      </c>
      <c r="Q4791">
        <v>-1</v>
      </c>
      <c r="R4791">
        <v>-1</v>
      </c>
      <c r="S4791">
        <v>-2</v>
      </c>
      <c r="T4791">
        <v>-1</v>
      </c>
      <c r="U4791">
        <v>-1</v>
      </c>
      <c r="V4791">
        <v>-1</v>
      </c>
      <c r="W4791">
        <v>-1</v>
      </c>
      <c r="X4791">
        <v>-2</v>
      </c>
      <c r="Y4791">
        <v>-2</v>
      </c>
      <c r="Z4791">
        <f>IF(AND(MIN(data!D4791:'data'!K4791, data!M4791:'data'!Y4791)&gt;=0, IF(data!L4791&lt;0, FALSE, data!L4791&lt;=95),COUNTA(data!D4791:'data'!Y4791)=22), 1, 0)</f>
        <v>0</v>
      </c>
      <c r="AA4791">
        <f>IF(data!D4791=3, IF(COUNTIFS(data!A:A, data!A4791, data!G:G, "&lt;&gt;2")=0, 1, 0), 0)</f>
        <v>0</v>
      </c>
      <c r="AB4791">
        <f>IF(AND(data!G4791=2, COUNTIFS(data!A:A, data!A4791, data!G:G, 2) = data!D4791), 1, 0)</f>
        <v>1</v>
      </c>
      <c r="AC4791">
        <f>IF(AB4791=1, data!D4791, "0")</f>
        <v>2</v>
      </c>
    </row>
    <row r="4792" spans="1:29" x14ac:dyDescent="0.25">
      <c r="A4792" s="1">
        <v>474371</v>
      </c>
      <c r="B4792">
        <v>1</v>
      </c>
      <c r="C4792" s="1" t="s">
        <v>4813</v>
      </c>
      <c r="D4792">
        <v>3</v>
      </c>
      <c r="E4792">
        <v>7</v>
      </c>
      <c r="F4792">
        <v>7</v>
      </c>
      <c r="G4792">
        <v>2</v>
      </c>
      <c r="H4792">
        <v>28</v>
      </c>
      <c r="I4792">
        <v>2</v>
      </c>
      <c r="J4792">
        <v>1</v>
      </c>
      <c r="K4792">
        <v>4</v>
      </c>
      <c r="L4792">
        <v>16</v>
      </c>
      <c r="M4792">
        <v>1</v>
      </c>
      <c r="N4792">
        <v>4</v>
      </c>
      <c r="O4792">
        <v>1</v>
      </c>
      <c r="P4792">
        <v>1</v>
      </c>
      <c r="Q4792">
        <v>3.8079999999999998</v>
      </c>
      <c r="R4792">
        <v>-1</v>
      </c>
      <c r="S4792">
        <v>1</v>
      </c>
      <c r="T4792">
        <v>151.4</v>
      </c>
      <c r="U4792">
        <v>61.7</v>
      </c>
      <c r="V4792">
        <v>26.917000000000002</v>
      </c>
      <c r="W4792">
        <v>-1</v>
      </c>
      <c r="X4792">
        <v>-8</v>
      </c>
      <c r="Y4792">
        <v>1</v>
      </c>
      <c r="Z4792">
        <f>IF(AND(MIN(data!D4792:'data'!K4792, data!M4792:'data'!Y4792)&gt;=0, IF(data!L4792&lt;0, FALSE, data!L4792&lt;=95),COUNTA(data!D4792:'data'!Y4792)=22), 1, 0)</f>
        <v>0</v>
      </c>
      <c r="AA4792">
        <f>IF(data!D4792=3, IF(COUNTIFS(data!A:A, data!A4792, data!G:G, "&lt;&gt;2")=0, 1, 0), 0)</f>
        <v>1</v>
      </c>
      <c r="AB4792">
        <f>IF(AND(data!G4792=2, COUNTIFS(data!A:A, data!A4792, data!G:G, 2) = data!D4792), 1, 0)</f>
        <v>1</v>
      </c>
      <c r="AC4792">
        <f>IF(AB4792=1, data!D4792, "0")</f>
        <v>3</v>
      </c>
    </row>
    <row r="4793" spans="1:29" x14ac:dyDescent="0.25">
      <c r="A4793" s="1">
        <v>474371</v>
      </c>
      <c r="B4793">
        <v>2</v>
      </c>
      <c r="C4793" s="1" t="s">
        <v>4814</v>
      </c>
      <c r="D4793">
        <v>3</v>
      </c>
      <c r="E4793">
        <v>7</v>
      </c>
      <c r="F4793">
        <v>7</v>
      </c>
      <c r="G4793">
        <v>2</v>
      </c>
      <c r="H4793">
        <v>11</v>
      </c>
      <c r="I4793">
        <v>-1</v>
      </c>
      <c r="J4793">
        <v>1</v>
      </c>
      <c r="K4793">
        <v>-1</v>
      </c>
      <c r="L4793">
        <v>16</v>
      </c>
      <c r="M4793">
        <v>1</v>
      </c>
      <c r="N4793">
        <v>-1</v>
      </c>
      <c r="O4793">
        <v>-1</v>
      </c>
      <c r="P4793">
        <v>-1</v>
      </c>
      <c r="Q4793">
        <v>-1</v>
      </c>
      <c r="R4793">
        <v>-1</v>
      </c>
      <c r="S4793">
        <v>-2</v>
      </c>
      <c r="T4793">
        <v>134.4</v>
      </c>
      <c r="U4793">
        <v>26.7</v>
      </c>
      <c r="V4793">
        <v>14.781000000000001</v>
      </c>
      <c r="W4793">
        <v>-1</v>
      </c>
      <c r="X4793">
        <v>3</v>
      </c>
      <c r="Y4793">
        <v>2</v>
      </c>
      <c r="Z4793">
        <f>IF(AND(MIN(data!D4793:'data'!K4793, data!M4793:'data'!Y4793)&gt;=0, IF(data!L4793&lt;0, FALSE, data!L4793&lt;=95),COUNTA(data!D4793:'data'!Y4793)=22), 1, 0)</f>
        <v>0</v>
      </c>
      <c r="AA4793">
        <f>IF(data!D4793=3, IF(COUNTIFS(data!A:A, data!A4793, data!G:G, "&lt;&gt;2")=0, 1, 0), 0)</f>
        <v>1</v>
      </c>
      <c r="AB4793">
        <f>IF(AND(data!G4793=2, COUNTIFS(data!A:A, data!A4793, data!G:G, 2) = data!D4793), 1, 0)</f>
        <v>1</v>
      </c>
      <c r="AC4793">
        <f>IF(AB4793=1, data!D4793, "0")</f>
        <v>3</v>
      </c>
    </row>
    <row r="4794" spans="1:29" x14ac:dyDescent="0.25">
      <c r="A4794" s="1">
        <v>474371</v>
      </c>
      <c r="B4794">
        <v>3</v>
      </c>
      <c r="C4794" s="1" t="s">
        <v>4815</v>
      </c>
      <c r="D4794">
        <v>3</v>
      </c>
      <c r="E4794">
        <v>7</v>
      </c>
      <c r="F4794">
        <v>7</v>
      </c>
      <c r="G4794">
        <v>2</v>
      </c>
      <c r="H4794">
        <v>8</v>
      </c>
      <c r="I4794">
        <v>-1</v>
      </c>
      <c r="J4794">
        <v>1</v>
      </c>
      <c r="K4794">
        <v>-1</v>
      </c>
      <c r="L4794">
        <v>16</v>
      </c>
      <c r="M4794">
        <v>1</v>
      </c>
      <c r="N4794">
        <v>-1</v>
      </c>
      <c r="O4794">
        <v>-1</v>
      </c>
      <c r="P4794">
        <v>-1</v>
      </c>
      <c r="Q4794">
        <v>-1</v>
      </c>
      <c r="R4794">
        <v>-1</v>
      </c>
      <c r="S4794">
        <v>-2</v>
      </c>
      <c r="T4794">
        <v>130</v>
      </c>
      <c r="U4794">
        <v>25.8</v>
      </c>
      <c r="V4794">
        <v>15.266</v>
      </c>
      <c r="W4794">
        <v>-1</v>
      </c>
      <c r="X4794">
        <v>1</v>
      </c>
      <c r="Y4794">
        <v>3</v>
      </c>
      <c r="Z4794">
        <f>IF(AND(MIN(data!D4794:'data'!K4794, data!M4794:'data'!Y4794)&gt;=0, IF(data!L4794&lt;0, FALSE, data!L4794&lt;=95),COUNTA(data!D4794:'data'!Y4794)=22), 1, 0)</f>
        <v>0</v>
      </c>
      <c r="AA4794">
        <f>IF(data!D4794=3, IF(COUNTIFS(data!A:A, data!A4794, data!G:G, "&lt;&gt;2")=0, 1, 0), 0)</f>
        <v>1</v>
      </c>
      <c r="AB4794">
        <f>IF(AND(data!G4794=2, COUNTIFS(data!A:A, data!A4794, data!G:G, 2) = data!D4794), 1, 0)</f>
        <v>1</v>
      </c>
      <c r="AC4794">
        <f>IF(AB4794=1, data!D4794, "0")</f>
        <v>3</v>
      </c>
    </row>
    <row r="4795" spans="1:29" x14ac:dyDescent="0.25">
      <c r="A4795" s="1">
        <v>475151</v>
      </c>
      <c r="B4795">
        <v>1</v>
      </c>
      <c r="C4795" s="1" t="s">
        <v>4816</v>
      </c>
      <c r="D4795">
        <v>1</v>
      </c>
      <c r="E4795">
        <v>2</v>
      </c>
      <c r="F4795">
        <v>13</v>
      </c>
      <c r="G4795">
        <v>2</v>
      </c>
      <c r="H4795">
        <v>77</v>
      </c>
      <c r="I4795">
        <v>5</v>
      </c>
      <c r="J4795">
        <v>1</v>
      </c>
      <c r="K4795">
        <v>7</v>
      </c>
      <c r="L4795">
        <v>7</v>
      </c>
      <c r="M4795">
        <v>2</v>
      </c>
      <c r="N4795">
        <v>4</v>
      </c>
      <c r="O4795">
        <v>2</v>
      </c>
      <c r="P4795">
        <v>2</v>
      </c>
      <c r="Q4795">
        <v>0</v>
      </c>
      <c r="R4795">
        <v>-1</v>
      </c>
      <c r="S4795">
        <v>1</v>
      </c>
      <c r="T4795">
        <v>157.4</v>
      </c>
      <c r="U4795">
        <v>82.8</v>
      </c>
      <c r="V4795">
        <v>33.420999999999999</v>
      </c>
      <c r="W4795">
        <v>0.85399999999999998</v>
      </c>
      <c r="X4795">
        <v>2</v>
      </c>
      <c r="Y4795">
        <v>3</v>
      </c>
      <c r="Z4795">
        <f>IF(AND(MIN(data!D4795:'data'!K4795, data!M4795:'data'!Y4795)&gt;=0, IF(data!L4795&lt;0, FALSE, data!L4795&lt;=95),COUNTA(data!D4795:'data'!Y4795)=22), 1, 0)</f>
        <v>0</v>
      </c>
      <c r="AA4795">
        <f>IF(data!D4795=3, IF(COUNTIFS(data!A:A, data!A4795, data!G:G, "&lt;&gt;2")=0, 1, 0), 0)</f>
        <v>0</v>
      </c>
      <c r="AB4795">
        <f>IF(AND(data!G4795=2, COUNTIFS(data!A:A, data!A4795, data!G:G, 2) = data!D4795), 1, 0)</f>
        <v>1</v>
      </c>
      <c r="AC4795">
        <f>IF(AB4795=1, data!D4795, "0")</f>
        <v>1</v>
      </c>
    </row>
    <row r="4796" spans="1:29" x14ac:dyDescent="0.25">
      <c r="A4796" s="1">
        <v>475181</v>
      </c>
      <c r="B4796">
        <v>1</v>
      </c>
      <c r="C4796" s="1" t="s">
        <v>4817</v>
      </c>
      <c r="D4796">
        <v>1</v>
      </c>
      <c r="E4796">
        <v>2</v>
      </c>
      <c r="F4796">
        <v>13</v>
      </c>
      <c r="G4796">
        <v>1</v>
      </c>
      <c r="H4796">
        <v>89</v>
      </c>
      <c r="I4796">
        <v>5</v>
      </c>
      <c r="J4796">
        <v>1</v>
      </c>
      <c r="K4796">
        <v>7</v>
      </c>
      <c r="L4796">
        <v>7</v>
      </c>
      <c r="M4796">
        <v>1</v>
      </c>
      <c r="N4796">
        <v>1</v>
      </c>
      <c r="O4796">
        <v>5</v>
      </c>
      <c r="P4796">
        <v>2</v>
      </c>
      <c r="Q4796">
        <v>0</v>
      </c>
      <c r="R4796">
        <v>-1</v>
      </c>
      <c r="S4796">
        <v>0</v>
      </c>
      <c r="T4796">
        <v>-1</v>
      </c>
      <c r="U4796">
        <v>53.6</v>
      </c>
      <c r="V4796">
        <v>-1</v>
      </c>
      <c r="W4796">
        <v>0.91300000000000003</v>
      </c>
      <c r="X4796">
        <v>-8</v>
      </c>
      <c r="Y4796">
        <v>3</v>
      </c>
      <c r="Z4796">
        <f>IF(AND(MIN(data!D4796:'data'!K4796, data!M4796:'data'!Y4796)&gt;=0, IF(data!L4796&lt;0, FALSE, data!L4796&lt;=95),COUNTA(data!D4796:'data'!Y4796)=22), 1, 0)</f>
        <v>0</v>
      </c>
      <c r="AA4796">
        <f>IF(data!D4796=3, IF(COUNTIFS(data!A:A, data!A4796, data!G:G, "&lt;&gt;2")=0, 1, 0), 0)</f>
        <v>0</v>
      </c>
      <c r="AB4796">
        <f>IF(AND(data!G4796=2, COUNTIFS(data!A:A, data!A4796, data!G:G, 2) = data!D4796), 1, 0)</f>
        <v>0</v>
      </c>
      <c r="AC4796" t="str">
        <f>IF(AB4796=1, data!D4796, "0")</f>
        <v>0</v>
      </c>
    </row>
    <row r="4797" spans="1:29" x14ac:dyDescent="0.25">
      <c r="A4797" s="1">
        <v>475201</v>
      </c>
      <c r="B4797">
        <v>1</v>
      </c>
      <c r="C4797" s="1" t="s">
        <v>4818</v>
      </c>
      <c r="D4797">
        <v>4</v>
      </c>
      <c r="E4797">
        <v>2</v>
      </c>
      <c r="F4797">
        <v>13</v>
      </c>
      <c r="G4797">
        <v>1</v>
      </c>
      <c r="H4797">
        <v>44</v>
      </c>
      <c r="I4797">
        <v>2</v>
      </c>
      <c r="J4797">
        <v>1</v>
      </c>
      <c r="K4797">
        <v>7</v>
      </c>
      <c r="L4797">
        <v>7</v>
      </c>
      <c r="M4797">
        <v>2</v>
      </c>
      <c r="N4797">
        <v>4</v>
      </c>
      <c r="O4797">
        <v>1</v>
      </c>
      <c r="P4797">
        <v>1</v>
      </c>
      <c r="Q4797">
        <v>10.73</v>
      </c>
      <c r="R4797">
        <v>-1</v>
      </c>
      <c r="S4797">
        <v>0</v>
      </c>
      <c r="T4797">
        <v>180.6</v>
      </c>
      <c r="U4797">
        <v>92</v>
      </c>
      <c r="V4797">
        <v>28.207000000000001</v>
      </c>
      <c r="W4797">
        <v>1.024</v>
      </c>
      <c r="X4797">
        <v>2</v>
      </c>
      <c r="Y4797">
        <v>3</v>
      </c>
      <c r="Z4797">
        <f>IF(AND(MIN(data!D4797:'data'!K4797, data!M4797:'data'!Y4797)&gt;=0, IF(data!L4797&lt;0, FALSE, data!L4797&lt;=95),COUNTA(data!D4797:'data'!Y4797)=22), 1, 0)</f>
        <v>0</v>
      </c>
      <c r="AA4797">
        <f>IF(data!D4797=3, IF(COUNTIFS(data!A:A, data!A4797, data!G:G, "&lt;&gt;2")=0, 1, 0), 0)</f>
        <v>0</v>
      </c>
      <c r="AB4797">
        <f>IF(AND(data!G4797=2, COUNTIFS(data!A:A, data!A4797, data!G:G, 2) = data!D4797), 1, 0)</f>
        <v>0</v>
      </c>
      <c r="AC4797" t="str">
        <f>IF(AB4797=1, data!D4797, "0")</f>
        <v>0</v>
      </c>
    </row>
    <row r="4798" spans="1:29" x14ac:dyDescent="0.25">
      <c r="A4798" s="1">
        <v>475201</v>
      </c>
      <c r="B4798">
        <v>2</v>
      </c>
      <c r="C4798" s="1" t="s">
        <v>4819</v>
      </c>
      <c r="D4798">
        <v>4</v>
      </c>
      <c r="E4798">
        <v>2</v>
      </c>
      <c r="F4798">
        <v>13</v>
      </c>
      <c r="G4798">
        <v>2</v>
      </c>
      <c r="H4798">
        <v>38</v>
      </c>
      <c r="I4798">
        <v>2</v>
      </c>
      <c r="J4798">
        <v>1</v>
      </c>
      <c r="K4798">
        <v>3</v>
      </c>
      <c r="L4798">
        <v>7</v>
      </c>
      <c r="M4798">
        <v>2</v>
      </c>
      <c r="N4798">
        <v>1</v>
      </c>
      <c r="O4798">
        <v>5</v>
      </c>
      <c r="P4798">
        <v>1</v>
      </c>
      <c r="Q4798">
        <v>2.105</v>
      </c>
      <c r="R4798">
        <v>-1</v>
      </c>
      <c r="S4798">
        <v>0</v>
      </c>
      <c r="T4798">
        <v>162.5</v>
      </c>
      <c r="U4798">
        <v>59.5</v>
      </c>
      <c r="V4798">
        <v>22.533000000000001</v>
      </c>
      <c r="W4798">
        <v>0.78200000000000003</v>
      </c>
      <c r="X4798">
        <v>1</v>
      </c>
      <c r="Y4798">
        <v>1</v>
      </c>
      <c r="Z4798">
        <f>IF(AND(MIN(data!D4798:'data'!K4798, data!M4798:'data'!Y4798)&gt;=0, IF(data!L4798&lt;0, FALSE, data!L4798&lt;=95),COUNTA(data!D4798:'data'!Y4798)=22), 1, 0)</f>
        <v>0</v>
      </c>
      <c r="AA4798">
        <f>IF(data!D4798=3, IF(COUNTIFS(data!A:A, data!A4798, data!G:G, "&lt;&gt;2")=0, 1, 0), 0)</f>
        <v>0</v>
      </c>
      <c r="AB4798">
        <f>IF(AND(data!G4798=2, COUNTIFS(data!A:A, data!A4798, data!G:G, 2) = data!D4798), 1, 0)</f>
        <v>0</v>
      </c>
      <c r="AC4798" t="str">
        <f>IF(AB4798=1, data!D4798, "0")</f>
        <v>0</v>
      </c>
    </row>
    <row r="4799" spans="1:29" x14ac:dyDescent="0.25">
      <c r="A4799" s="1">
        <v>475201</v>
      </c>
      <c r="B4799">
        <v>3</v>
      </c>
      <c r="C4799" s="1" t="s">
        <v>4820</v>
      </c>
      <c r="D4799">
        <v>4</v>
      </c>
      <c r="E4799">
        <v>2</v>
      </c>
      <c r="F4799">
        <v>13</v>
      </c>
      <c r="G4799">
        <v>2</v>
      </c>
      <c r="H4799">
        <v>15</v>
      </c>
      <c r="I4799">
        <v>-1</v>
      </c>
      <c r="J4799">
        <v>1</v>
      </c>
      <c r="K4799">
        <v>-1</v>
      </c>
      <c r="L4799">
        <v>7</v>
      </c>
      <c r="M4799">
        <v>2</v>
      </c>
      <c r="N4799">
        <v>-1</v>
      </c>
      <c r="O4799">
        <v>-1</v>
      </c>
      <c r="P4799">
        <v>-1</v>
      </c>
      <c r="Q4799">
        <v>-1</v>
      </c>
      <c r="R4799">
        <v>-1</v>
      </c>
      <c r="S4799">
        <v>0</v>
      </c>
      <c r="T4799">
        <v>165.3</v>
      </c>
      <c r="U4799">
        <v>71.099999999999994</v>
      </c>
      <c r="V4799">
        <v>26.021000000000001</v>
      </c>
      <c r="W4799">
        <v>-1</v>
      </c>
      <c r="X4799">
        <v>1</v>
      </c>
      <c r="Y4799">
        <v>3</v>
      </c>
      <c r="Z4799">
        <f>IF(AND(MIN(data!D4799:'data'!K4799, data!M4799:'data'!Y4799)&gt;=0, IF(data!L4799&lt;0, FALSE, data!L4799&lt;=95),COUNTA(data!D4799:'data'!Y4799)=22), 1, 0)</f>
        <v>0</v>
      </c>
      <c r="AA4799">
        <f>IF(data!D4799=3, IF(COUNTIFS(data!A:A, data!A4799, data!G:G, "&lt;&gt;2")=0, 1, 0), 0)</f>
        <v>0</v>
      </c>
      <c r="AB4799">
        <f>IF(AND(data!G4799=2, COUNTIFS(data!A:A, data!A4799, data!G:G, 2) = data!D4799), 1, 0)</f>
        <v>0</v>
      </c>
      <c r="AC4799" t="str">
        <f>IF(AB4799=1, data!D4799, "0")</f>
        <v>0</v>
      </c>
    </row>
    <row r="4800" spans="1:29" x14ac:dyDescent="0.25">
      <c r="A4800" s="1">
        <v>475201</v>
      </c>
      <c r="B4800">
        <v>4</v>
      </c>
      <c r="C4800" s="1" t="s">
        <v>4821</v>
      </c>
      <c r="D4800">
        <v>4</v>
      </c>
      <c r="E4800">
        <v>2</v>
      </c>
      <c r="F4800">
        <v>13</v>
      </c>
      <c r="G4800">
        <v>1</v>
      </c>
      <c r="H4800">
        <v>10</v>
      </c>
      <c r="I4800">
        <v>-1</v>
      </c>
      <c r="J4800">
        <v>1</v>
      </c>
      <c r="K4800">
        <v>-1</v>
      </c>
      <c r="L4800">
        <v>7</v>
      </c>
      <c r="M4800">
        <v>2</v>
      </c>
      <c r="N4800">
        <v>-1</v>
      </c>
      <c r="O4800">
        <v>-1</v>
      </c>
      <c r="P4800">
        <v>-1</v>
      </c>
      <c r="Q4800">
        <v>-1</v>
      </c>
      <c r="R4800">
        <v>-1</v>
      </c>
      <c r="S4800">
        <v>-2</v>
      </c>
      <c r="T4800">
        <v>141.5</v>
      </c>
      <c r="U4800">
        <v>50.3</v>
      </c>
      <c r="V4800">
        <v>25.122</v>
      </c>
      <c r="W4800">
        <v>-1</v>
      </c>
      <c r="X4800">
        <v>1</v>
      </c>
      <c r="Y4800">
        <v>3</v>
      </c>
      <c r="Z4800">
        <f>IF(AND(MIN(data!D4800:'data'!K4800, data!M4800:'data'!Y4800)&gt;=0, IF(data!L4800&lt;0, FALSE, data!L4800&lt;=95),COUNTA(data!D4800:'data'!Y4800)=22), 1, 0)</f>
        <v>0</v>
      </c>
      <c r="AA4800">
        <f>IF(data!D4800=3, IF(COUNTIFS(data!A:A, data!A4800, data!G:G, "&lt;&gt;2")=0, 1, 0), 0)</f>
        <v>0</v>
      </c>
      <c r="AB4800">
        <f>IF(AND(data!G4800=2, COUNTIFS(data!A:A, data!A4800, data!G:G, 2) = data!D4800), 1, 0)</f>
        <v>0</v>
      </c>
      <c r="AC4800" t="str">
        <f>IF(AB4800=1, data!D4800, "0")</f>
        <v>0</v>
      </c>
    </row>
    <row r="4801" spans="1:29" x14ac:dyDescent="0.25">
      <c r="A4801" s="1">
        <v>475251</v>
      </c>
      <c r="B4801">
        <v>1</v>
      </c>
      <c r="C4801" s="1" t="s">
        <v>4822</v>
      </c>
      <c r="D4801">
        <v>3</v>
      </c>
      <c r="E4801">
        <v>2</v>
      </c>
      <c r="F4801">
        <v>13</v>
      </c>
      <c r="G4801">
        <v>1</v>
      </c>
      <c r="H4801">
        <v>65</v>
      </c>
      <c r="I4801">
        <v>2</v>
      </c>
      <c r="J4801">
        <v>1</v>
      </c>
      <c r="K4801">
        <v>2</v>
      </c>
      <c r="L4801">
        <v>11</v>
      </c>
      <c r="M4801">
        <v>4</v>
      </c>
      <c r="N4801">
        <v>4</v>
      </c>
      <c r="O4801">
        <v>3</v>
      </c>
      <c r="P4801">
        <v>1</v>
      </c>
      <c r="Q4801">
        <v>4.5</v>
      </c>
      <c r="R4801">
        <v>-1</v>
      </c>
      <c r="S4801">
        <v>0</v>
      </c>
      <c r="T4801">
        <v>172.2</v>
      </c>
      <c r="U4801">
        <v>96.5</v>
      </c>
      <c r="V4801">
        <v>32.542999999999999</v>
      </c>
      <c r="W4801">
        <v>1.1140000000000001</v>
      </c>
      <c r="X4801">
        <v>2</v>
      </c>
      <c r="Y4801">
        <v>3</v>
      </c>
      <c r="Z4801">
        <f>IF(AND(MIN(data!D4801:'data'!K4801, data!M4801:'data'!Y4801)&gt;=0, IF(data!L4801&lt;0, FALSE, data!L4801&lt;=95),COUNTA(data!D4801:'data'!Y4801)=22), 1, 0)</f>
        <v>0</v>
      </c>
      <c r="AA4801">
        <f>IF(data!D4801=3, IF(COUNTIFS(data!A:A, data!A4801, data!G:G, "&lt;&gt;2")=0, 1, 0), 0)</f>
        <v>0</v>
      </c>
      <c r="AB4801">
        <f>IF(AND(data!G4801=2, COUNTIFS(data!A:A, data!A4801, data!G:G, 2) = data!D4801), 1, 0)</f>
        <v>0</v>
      </c>
      <c r="AC4801" t="str">
        <f>IF(AB4801=1, data!D4801, "0")</f>
        <v>0</v>
      </c>
    </row>
    <row r="4802" spans="1:29" x14ac:dyDescent="0.25">
      <c r="A4802" s="1">
        <v>475251</v>
      </c>
      <c r="B4802">
        <v>2</v>
      </c>
      <c r="C4802" s="1" t="s">
        <v>4823</v>
      </c>
      <c r="D4802">
        <v>3</v>
      </c>
      <c r="E4802">
        <v>2</v>
      </c>
      <c r="F4802">
        <v>13</v>
      </c>
      <c r="G4802">
        <v>2</v>
      </c>
      <c r="H4802">
        <v>64</v>
      </c>
      <c r="I4802">
        <v>2</v>
      </c>
      <c r="J4802">
        <v>1</v>
      </c>
      <c r="K4802">
        <v>7</v>
      </c>
      <c r="L4802">
        <v>11</v>
      </c>
      <c r="M4802">
        <v>2</v>
      </c>
      <c r="N4802">
        <v>4</v>
      </c>
      <c r="O4802">
        <v>3</v>
      </c>
      <c r="P4802">
        <v>1</v>
      </c>
      <c r="Q4802">
        <v>5.8000000000000003E-2</v>
      </c>
      <c r="R4802">
        <v>-1</v>
      </c>
      <c r="S4802">
        <v>0</v>
      </c>
      <c r="T4802">
        <v>157.5</v>
      </c>
      <c r="U4802">
        <v>54.6</v>
      </c>
      <c r="V4802">
        <v>22.010999999999999</v>
      </c>
      <c r="W4802">
        <v>0.754</v>
      </c>
      <c r="X4802">
        <v>-9</v>
      </c>
      <c r="Y4802">
        <v>-9</v>
      </c>
      <c r="Z4802">
        <f>IF(AND(MIN(data!D4802:'data'!K4802, data!M4802:'data'!Y4802)&gt;=0, IF(data!L4802&lt;0, FALSE, data!L4802&lt;=95),COUNTA(data!D4802:'data'!Y4802)=22), 1, 0)</f>
        <v>0</v>
      </c>
      <c r="AA4802">
        <f>IF(data!D4802=3, IF(COUNTIFS(data!A:A, data!A4802, data!G:G, "&lt;&gt;2")=0, 1, 0), 0)</f>
        <v>0</v>
      </c>
      <c r="AB4802">
        <f>IF(AND(data!G4802=2, COUNTIFS(data!A:A, data!A4802, data!G:G, 2) = data!D4802), 1, 0)</f>
        <v>0</v>
      </c>
      <c r="AC4802" t="str">
        <f>IF(AB4802=1, data!D4802, "0")</f>
        <v>0</v>
      </c>
    </row>
    <row r="4803" spans="1:29" x14ac:dyDescent="0.25">
      <c r="A4803" s="1">
        <v>475251</v>
      </c>
      <c r="B4803">
        <v>3</v>
      </c>
      <c r="C4803" s="1" t="s">
        <v>4824</v>
      </c>
      <c r="D4803">
        <v>3</v>
      </c>
      <c r="E4803">
        <v>2</v>
      </c>
      <c r="F4803">
        <v>13</v>
      </c>
      <c r="G4803">
        <v>1</v>
      </c>
      <c r="H4803">
        <v>39</v>
      </c>
      <c r="I4803">
        <v>4</v>
      </c>
      <c r="J4803">
        <v>1</v>
      </c>
      <c r="K4803">
        <v>5</v>
      </c>
      <c r="L4803">
        <v>11</v>
      </c>
      <c r="M4803">
        <v>2</v>
      </c>
      <c r="N4803">
        <v>4</v>
      </c>
      <c r="O4803">
        <v>3</v>
      </c>
      <c r="P4803">
        <v>1</v>
      </c>
      <c r="Q4803">
        <v>3.75</v>
      </c>
      <c r="R4803">
        <v>-1</v>
      </c>
      <c r="S4803">
        <v>1</v>
      </c>
      <c r="T4803">
        <v>177.6</v>
      </c>
      <c r="U4803">
        <v>76.400000000000006</v>
      </c>
      <c r="V4803">
        <v>24.222000000000001</v>
      </c>
      <c r="W4803">
        <v>0.94699999999999995</v>
      </c>
      <c r="X4803">
        <v>2</v>
      </c>
      <c r="Y4803">
        <v>3</v>
      </c>
      <c r="Z4803">
        <f>IF(AND(MIN(data!D4803:'data'!K4803, data!M4803:'data'!Y4803)&gt;=0, IF(data!L4803&lt;0, FALSE, data!L4803&lt;=95),COUNTA(data!D4803:'data'!Y4803)=22), 1, 0)</f>
        <v>0</v>
      </c>
      <c r="AA4803">
        <f>IF(data!D4803=3, IF(COUNTIFS(data!A:A, data!A4803, data!G:G, "&lt;&gt;2")=0, 1, 0), 0)</f>
        <v>0</v>
      </c>
      <c r="AB4803">
        <f>IF(AND(data!G4803=2, COUNTIFS(data!A:A, data!A4803, data!G:G, 2) = data!D4803), 1, 0)</f>
        <v>0</v>
      </c>
      <c r="AC4803" t="str">
        <f>IF(AB4803=1, data!D4803, "0")</f>
        <v>0</v>
      </c>
    </row>
    <row r="4804" spans="1:29" x14ac:dyDescent="0.25">
      <c r="A4804" s="1">
        <v>475271</v>
      </c>
      <c r="B4804">
        <v>1</v>
      </c>
      <c r="C4804" s="1" t="s">
        <v>4825</v>
      </c>
      <c r="D4804">
        <v>1</v>
      </c>
      <c r="E4804">
        <v>2</v>
      </c>
      <c r="F4804">
        <v>13</v>
      </c>
      <c r="G4804">
        <v>1</v>
      </c>
      <c r="H4804">
        <v>80</v>
      </c>
      <c r="I4804">
        <v>5</v>
      </c>
      <c r="J4804">
        <v>1</v>
      </c>
      <c r="K4804">
        <v>7</v>
      </c>
      <c r="L4804">
        <v>7</v>
      </c>
      <c r="M4804">
        <v>2</v>
      </c>
      <c r="N4804">
        <v>1</v>
      </c>
      <c r="O4804">
        <v>5</v>
      </c>
      <c r="P4804">
        <v>2</v>
      </c>
      <c r="Q4804">
        <v>0</v>
      </c>
      <c r="R4804">
        <v>-1</v>
      </c>
      <c r="S4804">
        <v>0</v>
      </c>
      <c r="T4804">
        <v>148.1</v>
      </c>
      <c r="U4804">
        <v>62.2</v>
      </c>
      <c r="V4804">
        <v>28.358000000000001</v>
      </c>
      <c r="W4804">
        <v>0.92</v>
      </c>
      <c r="X4804">
        <v>1</v>
      </c>
      <c r="Y4804">
        <v>3</v>
      </c>
      <c r="Z4804">
        <f>IF(AND(MIN(data!D4804:'data'!K4804, data!M4804:'data'!Y4804)&gt;=0, IF(data!L4804&lt;0, FALSE, data!L4804&lt;=95),COUNTA(data!D4804:'data'!Y4804)=22), 1, 0)</f>
        <v>0</v>
      </c>
      <c r="AA4804">
        <f>IF(data!D4804=3, IF(COUNTIFS(data!A:A, data!A4804, data!G:G, "&lt;&gt;2")=0, 1, 0), 0)</f>
        <v>0</v>
      </c>
      <c r="AB4804">
        <f>IF(AND(data!G4804=2, COUNTIFS(data!A:A, data!A4804, data!G:G, 2) = data!D4804), 1, 0)</f>
        <v>0</v>
      </c>
      <c r="AC4804" t="str">
        <f>IF(AB4804=1, data!D4804, "0")</f>
        <v>0</v>
      </c>
    </row>
    <row r="4805" spans="1:29" x14ac:dyDescent="0.25">
      <c r="A4805" s="1">
        <v>475341</v>
      </c>
      <c r="B4805">
        <v>1</v>
      </c>
      <c r="C4805" s="1" t="s">
        <v>4826</v>
      </c>
      <c r="D4805">
        <v>2</v>
      </c>
      <c r="E4805">
        <v>2</v>
      </c>
      <c r="F4805">
        <v>13</v>
      </c>
      <c r="G4805">
        <v>1</v>
      </c>
      <c r="H4805">
        <v>51</v>
      </c>
      <c r="I4805">
        <v>2</v>
      </c>
      <c r="J4805">
        <v>1</v>
      </c>
      <c r="K4805">
        <v>2</v>
      </c>
      <c r="L4805">
        <v>17</v>
      </c>
      <c r="M4805">
        <v>1</v>
      </c>
      <c r="N4805">
        <v>3</v>
      </c>
      <c r="O4805">
        <v>5</v>
      </c>
      <c r="P4805">
        <v>1</v>
      </c>
      <c r="Q4805">
        <v>13.5</v>
      </c>
      <c r="R4805">
        <v>-1</v>
      </c>
      <c r="S4805">
        <v>0</v>
      </c>
      <c r="T4805">
        <v>188.8</v>
      </c>
      <c r="U4805">
        <v>104.1</v>
      </c>
      <c r="V4805">
        <v>29.204000000000001</v>
      </c>
      <c r="W4805">
        <v>0.96</v>
      </c>
      <c r="X4805">
        <v>2</v>
      </c>
      <c r="Y4805">
        <v>1</v>
      </c>
      <c r="Z4805">
        <f>IF(AND(MIN(data!D4805:'data'!K4805, data!M4805:'data'!Y4805)&gt;=0, IF(data!L4805&lt;0, FALSE, data!L4805&lt;=95),COUNTA(data!D4805:'data'!Y4805)=22), 1, 0)</f>
        <v>0</v>
      </c>
      <c r="AA4805">
        <f>IF(data!D4805=3, IF(COUNTIFS(data!A:A, data!A4805, data!G:G, "&lt;&gt;2")=0, 1, 0), 0)</f>
        <v>0</v>
      </c>
      <c r="AB4805">
        <f>IF(AND(data!G4805=2, COUNTIFS(data!A:A, data!A4805, data!G:G, 2) = data!D4805), 1, 0)</f>
        <v>0</v>
      </c>
      <c r="AC4805" t="str">
        <f>IF(AB4805=1, data!D4805, "0")</f>
        <v>0</v>
      </c>
    </row>
    <row r="4806" spans="1:29" x14ac:dyDescent="0.25">
      <c r="A4806" s="1">
        <v>475341</v>
      </c>
      <c r="B4806">
        <v>2</v>
      </c>
      <c r="C4806" s="1" t="s">
        <v>4827</v>
      </c>
      <c r="D4806">
        <v>2</v>
      </c>
      <c r="E4806">
        <v>2</v>
      </c>
      <c r="F4806">
        <v>13</v>
      </c>
      <c r="G4806">
        <v>2</v>
      </c>
      <c r="H4806">
        <v>49</v>
      </c>
      <c r="I4806">
        <v>2</v>
      </c>
      <c r="J4806">
        <v>1</v>
      </c>
      <c r="K4806">
        <v>4</v>
      </c>
      <c r="L4806">
        <v>17</v>
      </c>
      <c r="M4806">
        <v>1</v>
      </c>
      <c r="N4806">
        <v>1</v>
      </c>
      <c r="O4806">
        <v>5</v>
      </c>
      <c r="P4806">
        <v>1</v>
      </c>
      <c r="Q4806">
        <v>4.5289999999999999</v>
      </c>
      <c r="R4806">
        <v>-1</v>
      </c>
      <c r="S4806">
        <v>1</v>
      </c>
      <c r="T4806">
        <v>160.9</v>
      </c>
      <c r="U4806">
        <v>55.6</v>
      </c>
      <c r="V4806">
        <v>21.475999999999999</v>
      </c>
      <c r="W4806">
        <v>0.751</v>
      </c>
      <c r="X4806">
        <v>1</v>
      </c>
      <c r="Y4806">
        <v>3</v>
      </c>
      <c r="Z4806">
        <f>IF(AND(MIN(data!D4806:'data'!K4806, data!M4806:'data'!Y4806)&gt;=0, IF(data!L4806&lt;0, FALSE, data!L4806&lt;=95),COUNTA(data!D4806:'data'!Y4806)=22), 1, 0)</f>
        <v>0</v>
      </c>
      <c r="AA4806">
        <f>IF(data!D4806=3, IF(COUNTIFS(data!A:A, data!A4806, data!G:G, "&lt;&gt;2")=0, 1, 0), 0)</f>
        <v>0</v>
      </c>
      <c r="AB4806">
        <f>IF(AND(data!G4806=2, COUNTIFS(data!A:A, data!A4806, data!G:G, 2) = data!D4806), 1, 0)</f>
        <v>0</v>
      </c>
      <c r="AC4806" t="str">
        <f>IF(AB4806=1, data!D4806, "0")</f>
        <v>0</v>
      </c>
    </row>
    <row r="4807" spans="1:29" x14ac:dyDescent="0.25">
      <c r="A4807" s="1">
        <v>475371</v>
      </c>
      <c r="B4807">
        <v>1</v>
      </c>
      <c r="C4807" s="1" t="s">
        <v>4828</v>
      </c>
      <c r="D4807">
        <v>2</v>
      </c>
      <c r="E4807">
        <v>2</v>
      </c>
      <c r="F4807">
        <v>13</v>
      </c>
      <c r="G4807">
        <v>1</v>
      </c>
      <c r="H4807">
        <v>87</v>
      </c>
      <c r="I4807">
        <v>2</v>
      </c>
      <c r="J4807">
        <v>1</v>
      </c>
      <c r="K4807">
        <v>7</v>
      </c>
      <c r="L4807">
        <v>7</v>
      </c>
      <c r="M4807">
        <v>5</v>
      </c>
      <c r="N4807">
        <v>1</v>
      </c>
      <c r="O4807">
        <v>5</v>
      </c>
      <c r="P4807">
        <v>2</v>
      </c>
      <c r="Q4807">
        <v>0</v>
      </c>
      <c r="R4807">
        <v>-1</v>
      </c>
      <c r="S4807">
        <v>5</v>
      </c>
      <c r="T4807">
        <v>-1</v>
      </c>
      <c r="U4807">
        <v>-1</v>
      </c>
      <c r="V4807">
        <v>-1</v>
      </c>
      <c r="W4807">
        <v>-1</v>
      </c>
      <c r="X4807">
        <v>1</v>
      </c>
      <c r="Y4807">
        <v>3</v>
      </c>
      <c r="Z4807">
        <f>IF(AND(MIN(data!D4807:'data'!K4807, data!M4807:'data'!Y4807)&gt;=0, IF(data!L4807&lt;0, FALSE, data!L4807&lt;=95),COUNTA(data!D4807:'data'!Y4807)=22), 1, 0)</f>
        <v>0</v>
      </c>
      <c r="AA4807">
        <f>IF(data!D4807=3, IF(COUNTIFS(data!A:A, data!A4807, data!G:G, "&lt;&gt;2")=0, 1, 0), 0)</f>
        <v>0</v>
      </c>
      <c r="AB4807">
        <f>IF(AND(data!G4807=2, COUNTIFS(data!A:A, data!A4807, data!G:G, 2) = data!D4807), 1, 0)</f>
        <v>0</v>
      </c>
      <c r="AC4807" t="str">
        <f>IF(AB4807=1, data!D4807, "0")</f>
        <v>0</v>
      </c>
    </row>
    <row r="4808" spans="1:29" x14ac:dyDescent="0.25">
      <c r="A4808" s="1">
        <v>475371</v>
      </c>
      <c r="B4808">
        <v>2</v>
      </c>
      <c r="C4808" s="1" t="s">
        <v>4829</v>
      </c>
      <c r="D4808">
        <v>2</v>
      </c>
      <c r="E4808">
        <v>2</v>
      </c>
      <c r="F4808">
        <v>13</v>
      </c>
      <c r="G4808">
        <v>2</v>
      </c>
      <c r="H4808">
        <v>83</v>
      </c>
      <c r="I4808">
        <v>2</v>
      </c>
      <c r="J4808">
        <v>1</v>
      </c>
      <c r="K4808">
        <v>7</v>
      </c>
      <c r="L4808">
        <v>7</v>
      </c>
      <c r="M4808">
        <v>4</v>
      </c>
      <c r="N4808">
        <v>1</v>
      </c>
      <c r="O4808">
        <v>5</v>
      </c>
      <c r="P4808">
        <v>2</v>
      </c>
      <c r="Q4808">
        <v>0</v>
      </c>
      <c r="R4808">
        <v>-1</v>
      </c>
      <c r="S4808">
        <v>2</v>
      </c>
      <c r="T4808">
        <v>-1</v>
      </c>
      <c r="U4808">
        <v>53.9</v>
      </c>
      <c r="V4808">
        <v>-1</v>
      </c>
      <c r="W4808">
        <v>0.94099999999999995</v>
      </c>
      <c r="X4808">
        <v>-8</v>
      </c>
      <c r="Y4808">
        <v>1</v>
      </c>
      <c r="Z4808">
        <f>IF(AND(MIN(data!D4808:'data'!K4808, data!M4808:'data'!Y4808)&gt;=0, IF(data!L4808&lt;0, FALSE, data!L4808&lt;=95),COUNTA(data!D4808:'data'!Y4808)=22), 1, 0)</f>
        <v>0</v>
      </c>
      <c r="AA4808">
        <f>IF(data!D4808=3, IF(COUNTIFS(data!A:A, data!A4808, data!G:G, "&lt;&gt;2")=0, 1, 0), 0)</f>
        <v>0</v>
      </c>
      <c r="AB4808">
        <f>IF(AND(data!G4808=2, COUNTIFS(data!A:A, data!A4808, data!G:G, 2) = data!D4808), 1, 0)</f>
        <v>0</v>
      </c>
      <c r="AC4808" t="str">
        <f>IF(AB4808=1, data!D4808, "0")</f>
        <v>0</v>
      </c>
    </row>
    <row r="4809" spans="1:29" x14ac:dyDescent="0.25">
      <c r="A4809" s="1">
        <v>476201</v>
      </c>
      <c r="B4809">
        <v>1</v>
      </c>
      <c r="C4809" s="1" t="s">
        <v>4830</v>
      </c>
      <c r="D4809">
        <v>3</v>
      </c>
      <c r="E4809">
        <v>2</v>
      </c>
      <c r="F4809">
        <v>14</v>
      </c>
      <c r="G4809">
        <v>1</v>
      </c>
      <c r="H4809">
        <v>63</v>
      </c>
      <c r="I4809">
        <v>2</v>
      </c>
      <c r="J4809">
        <v>1</v>
      </c>
      <c r="K4809">
        <v>7</v>
      </c>
      <c r="L4809">
        <v>-1</v>
      </c>
      <c r="M4809">
        <v>4</v>
      </c>
      <c r="N4809">
        <v>3</v>
      </c>
      <c r="O4809">
        <v>5</v>
      </c>
      <c r="P4809">
        <v>1</v>
      </c>
      <c r="Q4809">
        <v>57.265000000000001</v>
      </c>
      <c r="R4809">
        <v>-1</v>
      </c>
      <c r="S4809">
        <v>3</v>
      </c>
      <c r="T4809">
        <v>166.5</v>
      </c>
      <c r="U4809">
        <v>83.2</v>
      </c>
      <c r="V4809">
        <v>30.012</v>
      </c>
      <c r="W4809">
        <v>1.0940000000000001</v>
      </c>
      <c r="X4809">
        <v>1</v>
      </c>
      <c r="Y4809">
        <v>3</v>
      </c>
      <c r="Z4809">
        <f>IF(AND(MIN(data!D4809:'data'!K4809, data!M4809:'data'!Y4809)&gt;=0, IF(data!L4809&lt;0, FALSE, data!L4809&lt;=95),COUNTA(data!D4809:'data'!Y4809)=22), 1, 0)</f>
        <v>0</v>
      </c>
      <c r="AA4809">
        <f>IF(data!D4809=3, IF(COUNTIFS(data!A:A, data!A4809, data!G:G, "&lt;&gt;2")=0, 1, 0), 0)</f>
        <v>0</v>
      </c>
      <c r="AB4809">
        <f>IF(AND(data!G4809=2, COUNTIFS(data!A:A, data!A4809, data!G:G, 2) = data!D4809), 1, 0)</f>
        <v>0</v>
      </c>
      <c r="AC4809" t="str">
        <f>IF(AB4809=1, data!D4809, "0")</f>
        <v>0</v>
      </c>
    </row>
    <row r="4810" spans="1:29" x14ac:dyDescent="0.25">
      <c r="A4810" s="1">
        <v>476201</v>
      </c>
      <c r="B4810">
        <v>2</v>
      </c>
      <c r="C4810" s="1" t="s">
        <v>4831</v>
      </c>
      <c r="D4810">
        <v>3</v>
      </c>
      <c r="E4810">
        <v>2</v>
      </c>
      <c r="F4810">
        <v>14</v>
      </c>
      <c r="G4810">
        <v>2</v>
      </c>
      <c r="H4810">
        <v>54</v>
      </c>
      <c r="I4810">
        <v>2</v>
      </c>
      <c r="J4810">
        <v>1</v>
      </c>
      <c r="K4810">
        <v>7</v>
      </c>
      <c r="L4810">
        <v>-1</v>
      </c>
      <c r="M4810">
        <v>2</v>
      </c>
      <c r="N4810">
        <v>1</v>
      </c>
      <c r="O4810">
        <v>5</v>
      </c>
      <c r="P4810">
        <v>1</v>
      </c>
      <c r="Q4810">
        <v>3.8650000000000002</v>
      </c>
      <c r="R4810">
        <v>-1</v>
      </c>
      <c r="S4810">
        <v>0</v>
      </c>
      <c r="T4810">
        <v>161.5</v>
      </c>
      <c r="U4810">
        <v>101.1</v>
      </c>
      <c r="V4810">
        <v>38.762</v>
      </c>
      <c r="W4810">
        <v>0.88500000000000001</v>
      </c>
      <c r="X4810">
        <v>2</v>
      </c>
      <c r="Y4810">
        <v>3</v>
      </c>
      <c r="Z4810">
        <f>IF(AND(MIN(data!D4810:'data'!K4810, data!M4810:'data'!Y4810)&gt;=0, IF(data!L4810&lt;0, FALSE, data!L4810&lt;=95),COUNTA(data!D4810:'data'!Y4810)=22), 1, 0)</f>
        <v>0</v>
      </c>
      <c r="AA4810">
        <f>IF(data!D4810=3, IF(COUNTIFS(data!A:A, data!A4810, data!G:G, "&lt;&gt;2")=0, 1, 0), 0)</f>
        <v>0</v>
      </c>
      <c r="AB4810">
        <f>IF(AND(data!G4810=2, COUNTIFS(data!A:A, data!A4810, data!G:G, 2) = data!D4810), 1, 0)</f>
        <v>0</v>
      </c>
      <c r="AC4810" t="str">
        <f>IF(AB4810=1, data!D4810, "0")</f>
        <v>0</v>
      </c>
    </row>
    <row r="4811" spans="1:29" x14ac:dyDescent="0.25">
      <c r="A4811" s="1">
        <v>476201</v>
      </c>
      <c r="B4811">
        <v>3</v>
      </c>
      <c r="C4811" s="1" t="s">
        <v>4832</v>
      </c>
      <c r="D4811">
        <v>3</v>
      </c>
      <c r="E4811">
        <v>2</v>
      </c>
      <c r="F4811">
        <v>14</v>
      </c>
      <c r="G4811">
        <v>1</v>
      </c>
      <c r="H4811">
        <v>17</v>
      </c>
      <c r="I4811">
        <v>1</v>
      </c>
      <c r="J4811">
        <v>1</v>
      </c>
      <c r="K4811">
        <v>7</v>
      </c>
      <c r="L4811">
        <v>-1</v>
      </c>
      <c r="M4811">
        <v>2</v>
      </c>
      <c r="N4811">
        <v>1</v>
      </c>
      <c r="O4811">
        <v>5</v>
      </c>
      <c r="P4811">
        <v>1</v>
      </c>
      <c r="Q4811">
        <v>218.43299999999999</v>
      </c>
      <c r="R4811">
        <v>4</v>
      </c>
      <c r="S4811">
        <v>3</v>
      </c>
      <c r="T4811">
        <v>176.9</v>
      </c>
      <c r="U4811">
        <v>61.8</v>
      </c>
      <c r="V4811">
        <v>19.748000000000001</v>
      </c>
      <c r="W4811">
        <v>0.82699999999999996</v>
      </c>
      <c r="X4811">
        <v>1</v>
      </c>
      <c r="Y4811">
        <v>3</v>
      </c>
      <c r="Z4811">
        <f>IF(AND(MIN(data!D4811:'data'!K4811, data!M4811:'data'!Y4811)&gt;=0, IF(data!L4811&lt;0, FALSE, data!L4811&lt;=95),COUNTA(data!D4811:'data'!Y4811)=22), 1, 0)</f>
        <v>0</v>
      </c>
      <c r="AA4811">
        <f>IF(data!D4811=3, IF(COUNTIFS(data!A:A, data!A4811, data!G:G, "&lt;&gt;2")=0, 1, 0), 0)</f>
        <v>0</v>
      </c>
      <c r="AB4811">
        <f>IF(AND(data!G4811=2, COUNTIFS(data!A:A, data!A4811, data!G:G, 2) = data!D4811), 1, 0)</f>
        <v>0</v>
      </c>
      <c r="AC4811" t="str">
        <f>IF(AB4811=1, data!D4811, "0")</f>
        <v>0</v>
      </c>
    </row>
    <row r="4812" spans="1:29" x14ac:dyDescent="0.25">
      <c r="A4812" s="1">
        <v>476371</v>
      </c>
      <c r="B4812">
        <v>1</v>
      </c>
      <c r="C4812" s="1" t="s">
        <v>4833</v>
      </c>
      <c r="D4812">
        <v>2</v>
      </c>
      <c r="E4812">
        <v>2</v>
      </c>
      <c r="F4812">
        <v>14</v>
      </c>
      <c r="G4812">
        <v>2</v>
      </c>
      <c r="H4812">
        <v>63</v>
      </c>
      <c r="I4812">
        <v>2</v>
      </c>
      <c r="J4812">
        <v>1</v>
      </c>
      <c r="K4812">
        <v>7</v>
      </c>
      <c r="L4812">
        <v>10</v>
      </c>
      <c r="M4812">
        <v>3</v>
      </c>
      <c r="N4812">
        <v>3</v>
      </c>
      <c r="O4812">
        <v>5</v>
      </c>
      <c r="P4812">
        <v>1</v>
      </c>
      <c r="Q4812">
        <v>1.5580000000000001</v>
      </c>
      <c r="R4812">
        <v>-1</v>
      </c>
      <c r="S4812">
        <v>4</v>
      </c>
      <c r="T4812">
        <v>162.30000000000001</v>
      </c>
      <c r="U4812">
        <v>71.8</v>
      </c>
      <c r="V4812">
        <v>27.257999999999999</v>
      </c>
      <c r="W4812">
        <v>0.84899999999999998</v>
      </c>
      <c r="X4812">
        <v>2</v>
      </c>
      <c r="Y4812">
        <v>1</v>
      </c>
      <c r="Z4812">
        <f>IF(AND(MIN(data!D4812:'data'!K4812, data!M4812:'data'!Y4812)&gt;=0, IF(data!L4812&lt;0, FALSE, data!L4812&lt;=95),COUNTA(data!D4812:'data'!Y4812)=22), 1, 0)</f>
        <v>0</v>
      </c>
      <c r="AA4812">
        <f>IF(data!D4812=3, IF(COUNTIFS(data!A:A, data!A4812, data!G:G, "&lt;&gt;2")=0, 1, 0), 0)</f>
        <v>0</v>
      </c>
      <c r="AB4812">
        <f>IF(AND(data!G4812=2, COUNTIFS(data!A:A, data!A4812, data!G:G, 2) = data!D4812), 1, 0)</f>
        <v>0</v>
      </c>
      <c r="AC4812" t="str">
        <f>IF(AB4812=1, data!D4812, "0")</f>
        <v>0</v>
      </c>
    </row>
    <row r="4813" spans="1:29" x14ac:dyDescent="0.25">
      <c r="A4813" s="1">
        <v>476371</v>
      </c>
      <c r="B4813">
        <v>2</v>
      </c>
      <c r="C4813" s="1" t="s">
        <v>4834</v>
      </c>
      <c r="D4813">
        <v>2</v>
      </c>
      <c r="E4813">
        <v>2</v>
      </c>
      <c r="F4813">
        <v>14</v>
      </c>
      <c r="G4813">
        <v>1</v>
      </c>
      <c r="H4813">
        <v>62</v>
      </c>
      <c r="I4813">
        <v>2</v>
      </c>
      <c r="J4813">
        <v>1</v>
      </c>
      <c r="K4813">
        <v>4</v>
      </c>
      <c r="L4813">
        <v>10</v>
      </c>
      <c r="M4813">
        <v>4</v>
      </c>
      <c r="N4813">
        <v>3</v>
      </c>
      <c r="O4813">
        <v>5</v>
      </c>
      <c r="P4813">
        <v>1</v>
      </c>
      <c r="Q4813">
        <v>2.25</v>
      </c>
      <c r="R4813">
        <v>-1</v>
      </c>
      <c r="S4813">
        <v>1</v>
      </c>
      <c r="T4813">
        <v>170.7</v>
      </c>
      <c r="U4813">
        <v>94.7</v>
      </c>
      <c r="V4813">
        <v>32.5</v>
      </c>
      <c r="W4813">
        <v>1.008</v>
      </c>
      <c r="X4813">
        <v>2</v>
      </c>
      <c r="Y4813">
        <v>1</v>
      </c>
      <c r="Z4813">
        <f>IF(AND(MIN(data!D4813:'data'!K4813, data!M4813:'data'!Y4813)&gt;=0, IF(data!L4813&lt;0, FALSE, data!L4813&lt;=95),COUNTA(data!D4813:'data'!Y4813)=22), 1, 0)</f>
        <v>0</v>
      </c>
      <c r="AA4813">
        <f>IF(data!D4813=3, IF(COUNTIFS(data!A:A, data!A4813, data!G:G, "&lt;&gt;2")=0, 1, 0), 0)</f>
        <v>0</v>
      </c>
      <c r="AB4813">
        <f>IF(AND(data!G4813=2, COUNTIFS(data!A:A, data!A4813, data!G:G, 2) = data!D4813), 1, 0)</f>
        <v>0</v>
      </c>
      <c r="AC4813" t="str">
        <f>IF(AB4813=1, data!D4813, "0")</f>
        <v>0</v>
      </c>
    </row>
    <row r="4814" spans="1:29" x14ac:dyDescent="0.25">
      <c r="A4814" s="1">
        <v>477051</v>
      </c>
      <c r="B4814">
        <v>1</v>
      </c>
      <c r="C4814" s="1" t="s">
        <v>4835</v>
      </c>
      <c r="D4814">
        <v>1</v>
      </c>
      <c r="E4814">
        <v>2</v>
      </c>
      <c r="F4814">
        <v>13</v>
      </c>
      <c r="G4814">
        <v>2</v>
      </c>
      <c r="H4814">
        <v>65</v>
      </c>
      <c r="I4814">
        <v>1</v>
      </c>
      <c r="J4814">
        <v>1</v>
      </c>
      <c r="K4814">
        <v>4</v>
      </c>
      <c r="L4814">
        <v>7</v>
      </c>
      <c r="M4814">
        <v>2</v>
      </c>
      <c r="N4814">
        <v>4</v>
      </c>
      <c r="O4814">
        <v>2</v>
      </c>
      <c r="P4814">
        <v>1</v>
      </c>
      <c r="Q4814">
        <v>33.979999999999997</v>
      </c>
      <c r="R4814">
        <v>-1</v>
      </c>
      <c r="S4814">
        <v>0</v>
      </c>
      <c r="T4814">
        <v>163.19999999999999</v>
      </c>
      <c r="U4814">
        <v>85.7</v>
      </c>
      <c r="V4814">
        <v>32.177</v>
      </c>
      <c r="W4814">
        <v>-1</v>
      </c>
      <c r="X4814">
        <v>2</v>
      </c>
      <c r="Y4814">
        <v>1</v>
      </c>
      <c r="Z4814">
        <f>IF(AND(MIN(data!D4814:'data'!K4814, data!M4814:'data'!Y4814)&gt;=0, IF(data!L4814&lt;0, FALSE, data!L4814&lt;=95),COUNTA(data!D4814:'data'!Y4814)=22), 1, 0)</f>
        <v>0</v>
      </c>
      <c r="AA4814">
        <f>IF(data!D4814=3, IF(COUNTIFS(data!A:A, data!A4814, data!G:G, "&lt;&gt;2")=0, 1, 0), 0)</f>
        <v>0</v>
      </c>
      <c r="AB4814">
        <f>IF(AND(data!G4814=2, COUNTIFS(data!A:A, data!A4814, data!G:G, 2) = data!D4814), 1, 0)</f>
        <v>1</v>
      </c>
      <c r="AC4814">
        <f>IF(AB4814=1, data!D4814, "0")</f>
        <v>1</v>
      </c>
    </row>
    <row r="4815" spans="1:29" x14ac:dyDescent="0.25">
      <c r="A4815" s="1">
        <v>477181</v>
      </c>
      <c r="B4815">
        <v>1</v>
      </c>
      <c r="C4815" s="1" t="s">
        <v>4836</v>
      </c>
      <c r="D4815">
        <v>2</v>
      </c>
      <c r="E4815">
        <v>2</v>
      </c>
      <c r="F4815">
        <v>13</v>
      </c>
      <c r="G4815">
        <v>1</v>
      </c>
      <c r="H4815">
        <v>37</v>
      </c>
      <c r="I4815">
        <v>2</v>
      </c>
      <c r="J4815">
        <v>1</v>
      </c>
      <c r="K4815">
        <v>1</v>
      </c>
      <c r="L4815">
        <v>19</v>
      </c>
      <c r="M4815">
        <v>1</v>
      </c>
      <c r="N4815">
        <v>1</v>
      </c>
      <c r="O4815">
        <v>5</v>
      </c>
      <c r="P4815">
        <v>1</v>
      </c>
      <c r="Q4815">
        <v>10</v>
      </c>
      <c r="R4815">
        <v>-1</v>
      </c>
      <c r="S4815">
        <v>0</v>
      </c>
      <c r="T4815">
        <v>171.8</v>
      </c>
      <c r="U4815">
        <v>102.5</v>
      </c>
      <c r="V4815">
        <v>34.728000000000002</v>
      </c>
      <c r="W4815">
        <v>0.94</v>
      </c>
      <c r="X4815">
        <v>2</v>
      </c>
      <c r="Y4815">
        <v>1</v>
      </c>
      <c r="Z4815">
        <f>IF(AND(MIN(data!D4815:'data'!K4815, data!M4815:'data'!Y4815)&gt;=0, IF(data!L4815&lt;0, FALSE, data!L4815&lt;=95),COUNTA(data!D4815:'data'!Y4815)=22), 1, 0)</f>
        <v>0</v>
      </c>
      <c r="AA4815">
        <f>IF(data!D4815=3, IF(COUNTIFS(data!A:A, data!A4815, data!G:G, "&lt;&gt;2")=0, 1, 0), 0)</f>
        <v>0</v>
      </c>
      <c r="AB4815">
        <f>IF(AND(data!G4815=2, COUNTIFS(data!A:A, data!A4815, data!G:G, 2) = data!D4815), 1, 0)</f>
        <v>0</v>
      </c>
      <c r="AC4815" t="str">
        <f>IF(AB4815=1, data!D4815, "0")</f>
        <v>0</v>
      </c>
    </row>
    <row r="4816" spans="1:29" x14ac:dyDescent="0.25">
      <c r="A4816" s="1">
        <v>477181</v>
      </c>
      <c r="B4816">
        <v>2</v>
      </c>
      <c r="C4816" s="1" t="s">
        <v>4837</v>
      </c>
      <c r="D4816">
        <v>2</v>
      </c>
      <c r="E4816">
        <v>2</v>
      </c>
      <c r="F4816">
        <v>13</v>
      </c>
      <c r="G4816">
        <v>2</v>
      </c>
      <c r="H4816">
        <v>34</v>
      </c>
      <c r="I4816">
        <v>2</v>
      </c>
      <c r="J4816">
        <v>1</v>
      </c>
      <c r="K4816">
        <v>1</v>
      </c>
      <c r="L4816">
        <v>19</v>
      </c>
      <c r="M4816">
        <v>3</v>
      </c>
      <c r="N4816">
        <v>1</v>
      </c>
      <c r="O4816">
        <v>5</v>
      </c>
      <c r="P4816">
        <v>1</v>
      </c>
      <c r="Q4816">
        <v>10</v>
      </c>
      <c r="R4816">
        <v>-1</v>
      </c>
      <c r="S4816">
        <v>1</v>
      </c>
      <c r="T4816">
        <v>165.8</v>
      </c>
      <c r="U4816">
        <v>85.4</v>
      </c>
      <c r="V4816">
        <v>31.065999999999999</v>
      </c>
      <c r="W4816">
        <v>0.85</v>
      </c>
      <c r="X4816">
        <v>2</v>
      </c>
      <c r="Y4816">
        <v>1</v>
      </c>
      <c r="Z4816">
        <f>IF(AND(MIN(data!D4816:'data'!K4816, data!M4816:'data'!Y4816)&gt;=0, IF(data!L4816&lt;0, FALSE, data!L4816&lt;=95),COUNTA(data!D4816:'data'!Y4816)=22), 1, 0)</f>
        <v>0</v>
      </c>
      <c r="AA4816">
        <f>IF(data!D4816=3, IF(COUNTIFS(data!A:A, data!A4816, data!G:G, "&lt;&gt;2")=0, 1, 0), 0)</f>
        <v>0</v>
      </c>
      <c r="AB4816">
        <f>IF(AND(data!G4816=2, COUNTIFS(data!A:A, data!A4816, data!G:G, 2) = data!D4816), 1, 0)</f>
        <v>0</v>
      </c>
      <c r="AC4816" t="str">
        <f>IF(AB4816=1, data!D4816, "0")</f>
        <v>0</v>
      </c>
    </row>
    <row r="4817" spans="1:29" x14ac:dyDescent="0.25">
      <c r="A4817" s="1">
        <v>477201</v>
      </c>
      <c r="B4817">
        <v>1</v>
      </c>
      <c r="C4817" s="1" t="s">
        <v>4838</v>
      </c>
      <c r="D4817">
        <v>2</v>
      </c>
      <c r="E4817">
        <v>2</v>
      </c>
      <c r="F4817">
        <v>13</v>
      </c>
      <c r="G4817">
        <v>1</v>
      </c>
      <c r="H4817">
        <v>63</v>
      </c>
      <c r="I4817">
        <v>2</v>
      </c>
      <c r="J4817">
        <v>1</v>
      </c>
      <c r="K4817">
        <v>4</v>
      </c>
      <c r="L4817">
        <v>20</v>
      </c>
      <c r="M4817">
        <v>2</v>
      </c>
      <c r="N4817">
        <v>3</v>
      </c>
      <c r="O4817">
        <v>5</v>
      </c>
      <c r="P4817">
        <v>1</v>
      </c>
      <c r="Q4817">
        <v>6.75</v>
      </c>
      <c r="R4817">
        <v>-1</v>
      </c>
      <c r="S4817">
        <v>0</v>
      </c>
      <c r="T4817">
        <v>179.7</v>
      </c>
      <c r="U4817">
        <v>105.6</v>
      </c>
      <c r="V4817">
        <v>32.701999999999998</v>
      </c>
      <c r="W4817">
        <v>0.94499999999999995</v>
      </c>
      <c r="X4817">
        <v>2</v>
      </c>
      <c r="Y4817">
        <v>1</v>
      </c>
      <c r="Z4817">
        <f>IF(AND(MIN(data!D4817:'data'!K4817, data!M4817:'data'!Y4817)&gt;=0, IF(data!L4817&lt;0, FALSE, data!L4817&lt;=95),COUNTA(data!D4817:'data'!Y4817)=22), 1, 0)</f>
        <v>0</v>
      </c>
      <c r="AA4817">
        <f>IF(data!D4817=3, IF(COUNTIFS(data!A:A, data!A4817, data!G:G, "&lt;&gt;2")=0, 1, 0), 0)</f>
        <v>0</v>
      </c>
      <c r="AB4817">
        <f>IF(AND(data!G4817=2, COUNTIFS(data!A:A, data!A4817, data!G:G, 2) = data!D4817), 1, 0)</f>
        <v>0</v>
      </c>
      <c r="AC4817" t="str">
        <f>IF(AB4817=1, data!D4817, "0")</f>
        <v>0</v>
      </c>
    </row>
    <row r="4818" spans="1:29" x14ac:dyDescent="0.25">
      <c r="A4818" s="1">
        <v>477201</v>
      </c>
      <c r="B4818">
        <v>2</v>
      </c>
      <c r="C4818" s="1" t="s">
        <v>4839</v>
      </c>
      <c r="D4818">
        <v>2</v>
      </c>
      <c r="E4818">
        <v>2</v>
      </c>
      <c r="F4818">
        <v>13</v>
      </c>
      <c r="G4818">
        <v>2</v>
      </c>
      <c r="H4818">
        <v>58</v>
      </c>
      <c r="I4818">
        <v>2</v>
      </c>
      <c r="J4818">
        <v>1</v>
      </c>
      <c r="K4818">
        <v>1</v>
      </c>
      <c r="L4818">
        <v>20</v>
      </c>
      <c r="M4818">
        <v>2</v>
      </c>
      <c r="N4818">
        <v>4</v>
      </c>
      <c r="O4818">
        <v>1</v>
      </c>
      <c r="P4818">
        <v>1</v>
      </c>
      <c r="Q4818">
        <v>3.4039999999999999</v>
      </c>
      <c r="R4818">
        <v>-1</v>
      </c>
      <c r="S4818">
        <v>0</v>
      </c>
      <c r="T4818">
        <v>166.6</v>
      </c>
      <c r="U4818">
        <v>61.1</v>
      </c>
      <c r="V4818">
        <v>22.013999999999999</v>
      </c>
      <c r="W4818">
        <v>0.77300000000000002</v>
      </c>
      <c r="X4818">
        <v>1</v>
      </c>
      <c r="Y4818">
        <v>-9</v>
      </c>
      <c r="Z4818">
        <f>IF(AND(MIN(data!D4818:'data'!K4818, data!M4818:'data'!Y4818)&gt;=0, IF(data!L4818&lt;0, FALSE, data!L4818&lt;=95),COUNTA(data!D4818:'data'!Y4818)=22), 1, 0)</f>
        <v>0</v>
      </c>
      <c r="AA4818">
        <f>IF(data!D4818=3, IF(COUNTIFS(data!A:A, data!A4818, data!G:G, "&lt;&gt;2")=0, 1, 0), 0)</f>
        <v>0</v>
      </c>
      <c r="AB4818">
        <f>IF(AND(data!G4818=2, COUNTIFS(data!A:A, data!A4818, data!G:G, 2) = data!D4818), 1, 0)</f>
        <v>0</v>
      </c>
      <c r="AC4818" t="str">
        <f>IF(AB4818=1, data!D4818, "0")</f>
        <v>0</v>
      </c>
    </row>
    <row r="4819" spans="1:29" x14ac:dyDescent="0.25">
      <c r="A4819" s="1">
        <v>477251</v>
      </c>
      <c r="B4819">
        <v>1</v>
      </c>
      <c r="C4819" s="1" t="s">
        <v>4840</v>
      </c>
      <c r="D4819">
        <v>3</v>
      </c>
      <c r="E4819">
        <v>2</v>
      </c>
      <c r="F4819">
        <v>13</v>
      </c>
      <c r="G4819">
        <v>1</v>
      </c>
      <c r="H4819">
        <v>72</v>
      </c>
      <c r="I4819">
        <v>2</v>
      </c>
      <c r="J4819">
        <v>1</v>
      </c>
      <c r="K4819">
        <v>2</v>
      </c>
      <c r="L4819">
        <v>96</v>
      </c>
      <c r="M4819">
        <v>3</v>
      </c>
      <c r="N4819">
        <v>3</v>
      </c>
      <c r="O4819">
        <v>5</v>
      </c>
      <c r="P4819">
        <v>2</v>
      </c>
      <c r="Q4819">
        <v>0</v>
      </c>
      <c r="R4819">
        <v>-1</v>
      </c>
      <c r="S4819">
        <v>0</v>
      </c>
      <c r="T4819">
        <v>168.6</v>
      </c>
      <c r="U4819">
        <v>70.3</v>
      </c>
      <c r="V4819">
        <v>24.731000000000002</v>
      </c>
      <c r="W4819">
        <v>0.90100000000000002</v>
      </c>
      <c r="X4819">
        <v>1</v>
      </c>
      <c r="Y4819">
        <v>3</v>
      </c>
      <c r="Z4819">
        <f>IF(AND(MIN(data!D4819:'data'!K4819, data!M4819:'data'!Y4819)&gt;=0, IF(data!L4819&lt;0, FALSE, data!L4819&lt;=95),COUNTA(data!D4819:'data'!Y4819)=22), 1, 0)</f>
        <v>0</v>
      </c>
      <c r="AA4819">
        <f>IF(data!D4819=3, IF(COUNTIFS(data!A:A, data!A4819, data!G:G, "&lt;&gt;2")=0, 1, 0), 0)</f>
        <v>0</v>
      </c>
      <c r="AB4819">
        <f>IF(AND(data!G4819=2, COUNTIFS(data!A:A, data!A4819, data!G:G, 2) = data!D4819), 1, 0)</f>
        <v>0</v>
      </c>
      <c r="AC4819" t="str">
        <f>IF(AB4819=1, data!D4819, "0")</f>
        <v>0</v>
      </c>
    </row>
    <row r="4820" spans="1:29" x14ac:dyDescent="0.25">
      <c r="A4820" s="1">
        <v>477251</v>
      </c>
      <c r="B4820">
        <v>2</v>
      </c>
      <c r="C4820" s="1" t="s">
        <v>4841</v>
      </c>
      <c r="D4820">
        <v>3</v>
      </c>
      <c r="E4820">
        <v>2</v>
      </c>
      <c r="F4820">
        <v>13</v>
      </c>
      <c r="G4820">
        <v>2</v>
      </c>
      <c r="H4820">
        <v>67</v>
      </c>
      <c r="I4820">
        <v>2</v>
      </c>
      <c r="J4820">
        <v>1</v>
      </c>
      <c r="K4820">
        <v>7</v>
      </c>
      <c r="L4820">
        <v>96</v>
      </c>
      <c r="M4820">
        <v>3</v>
      </c>
      <c r="N4820">
        <v>1</v>
      </c>
      <c r="O4820">
        <v>5</v>
      </c>
      <c r="P4820">
        <v>2</v>
      </c>
      <c r="Q4820">
        <v>0</v>
      </c>
      <c r="R4820">
        <v>-1</v>
      </c>
      <c r="S4820">
        <v>0</v>
      </c>
      <c r="T4820">
        <v>159.19999999999999</v>
      </c>
      <c r="U4820">
        <v>78.8</v>
      </c>
      <c r="V4820">
        <v>31.091000000000001</v>
      </c>
      <c r="W4820">
        <v>0.83199999999999996</v>
      </c>
      <c r="X4820">
        <v>2</v>
      </c>
      <c r="Y4820">
        <v>3</v>
      </c>
      <c r="Z4820">
        <f>IF(AND(MIN(data!D4820:'data'!K4820, data!M4820:'data'!Y4820)&gt;=0, IF(data!L4820&lt;0, FALSE, data!L4820&lt;=95),COUNTA(data!D4820:'data'!Y4820)=22), 1, 0)</f>
        <v>0</v>
      </c>
      <c r="AA4820">
        <f>IF(data!D4820=3, IF(COUNTIFS(data!A:A, data!A4820, data!G:G, "&lt;&gt;2")=0, 1, 0), 0)</f>
        <v>0</v>
      </c>
      <c r="AB4820">
        <f>IF(AND(data!G4820=2, COUNTIFS(data!A:A, data!A4820, data!G:G, 2) = data!D4820), 1, 0)</f>
        <v>0</v>
      </c>
      <c r="AC4820" t="str">
        <f>IF(AB4820=1, data!D4820, "0")</f>
        <v>0</v>
      </c>
    </row>
    <row r="4821" spans="1:29" x14ac:dyDescent="0.25">
      <c r="A4821" s="1">
        <v>477251</v>
      </c>
      <c r="B4821">
        <v>3</v>
      </c>
      <c r="C4821" s="1" t="s">
        <v>4842</v>
      </c>
      <c r="D4821">
        <v>3</v>
      </c>
      <c r="E4821">
        <v>2</v>
      </c>
      <c r="F4821">
        <v>13</v>
      </c>
      <c r="G4821">
        <v>1</v>
      </c>
      <c r="H4821">
        <v>39</v>
      </c>
      <c r="I4821">
        <v>1</v>
      </c>
      <c r="J4821">
        <v>1</v>
      </c>
      <c r="K4821">
        <v>4</v>
      </c>
      <c r="L4821">
        <v>96</v>
      </c>
      <c r="M4821">
        <v>3</v>
      </c>
      <c r="N4821">
        <v>1</v>
      </c>
      <c r="O4821">
        <v>5</v>
      </c>
      <c r="P4821">
        <v>1</v>
      </c>
      <c r="Q4821">
        <v>10.44</v>
      </c>
      <c r="R4821">
        <v>-1</v>
      </c>
      <c r="S4821">
        <v>0</v>
      </c>
      <c r="T4821">
        <v>168.5</v>
      </c>
      <c r="U4821">
        <v>71.900000000000006</v>
      </c>
      <c r="V4821">
        <v>25.324000000000002</v>
      </c>
      <c r="W4821">
        <v>0.82899999999999996</v>
      </c>
      <c r="X4821">
        <v>1</v>
      </c>
      <c r="Y4821">
        <v>3</v>
      </c>
      <c r="Z4821">
        <f>IF(AND(MIN(data!D4821:'data'!K4821, data!M4821:'data'!Y4821)&gt;=0, IF(data!L4821&lt;0, FALSE, data!L4821&lt;=95),COUNTA(data!D4821:'data'!Y4821)=22), 1, 0)</f>
        <v>0</v>
      </c>
      <c r="AA4821">
        <f>IF(data!D4821=3, IF(COUNTIFS(data!A:A, data!A4821, data!G:G, "&lt;&gt;2")=0, 1, 0), 0)</f>
        <v>0</v>
      </c>
      <c r="AB4821">
        <f>IF(AND(data!G4821=2, COUNTIFS(data!A:A, data!A4821, data!G:G, 2) = data!D4821), 1, 0)</f>
        <v>0</v>
      </c>
      <c r="AC4821" t="str">
        <f>IF(AB4821=1, data!D4821, "0")</f>
        <v>0</v>
      </c>
    </row>
    <row r="4822" spans="1:29" x14ac:dyDescent="0.25">
      <c r="A4822" s="1">
        <v>477351</v>
      </c>
      <c r="B4822">
        <v>1</v>
      </c>
      <c r="C4822" s="1" t="s">
        <v>4843</v>
      </c>
      <c r="D4822">
        <v>2</v>
      </c>
      <c r="E4822">
        <v>2</v>
      </c>
      <c r="F4822">
        <v>13</v>
      </c>
      <c r="G4822">
        <v>1</v>
      </c>
      <c r="H4822">
        <v>52</v>
      </c>
      <c r="I4822">
        <v>2</v>
      </c>
      <c r="J4822">
        <v>1</v>
      </c>
      <c r="K4822">
        <v>2</v>
      </c>
      <c r="L4822">
        <v>16</v>
      </c>
      <c r="M4822">
        <v>2</v>
      </c>
      <c r="N4822">
        <v>3</v>
      </c>
      <c r="O4822">
        <v>5</v>
      </c>
      <c r="P4822">
        <v>1</v>
      </c>
      <c r="Q4822">
        <v>3.4889999999999999</v>
      </c>
      <c r="R4822">
        <v>-1</v>
      </c>
      <c r="S4822">
        <v>0</v>
      </c>
      <c r="T4822">
        <v>176.2</v>
      </c>
      <c r="U4822">
        <v>84.3</v>
      </c>
      <c r="V4822">
        <v>27.152999999999999</v>
      </c>
      <c r="W4822">
        <v>0.93799999999999994</v>
      </c>
      <c r="X4822">
        <v>2</v>
      </c>
      <c r="Y4822">
        <v>1</v>
      </c>
      <c r="Z4822">
        <f>IF(AND(MIN(data!D4822:'data'!K4822, data!M4822:'data'!Y4822)&gt;=0, IF(data!L4822&lt;0, FALSE, data!L4822&lt;=95),COUNTA(data!D4822:'data'!Y4822)=22), 1, 0)</f>
        <v>0</v>
      </c>
      <c r="AA4822">
        <f>IF(data!D4822=3, IF(COUNTIFS(data!A:A, data!A4822, data!G:G, "&lt;&gt;2")=0, 1, 0), 0)</f>
        <v>0</v>
      </c>
      <c r="AB4822">
        <f>IF(AND(data!G4822=2, COUNTIFS(data!A:A, data!A4822, data!G:G, 2) = data!D4822), 1, 0)</f>
        <v>0</v>
      </c>
      <c r="AC4822" t="str">
        <f>IF(AB4822=1, data!D4822, "0")</f>
        <v>0</v>
      </c>
    </row>
    <row r="4823" spans="1:29" x14ac:dyDescent="0.25">
      <c r="A4823" s="1">
        <v>477351</v>
      </c>
      <c r="B4823">
        <v>2</v>
      </c>
      <c r="C4823" s="1" t="s">
        <v>4844</v>
      </c>
      <c r="D4823">
        <v>2</v>
      </c>
      <c r="E4823">
        <v>2</v>
      </c>
      <c r="F4823">
        <v>13</v>
      </c>
      <c r="G4823">
        <v>2</v>
      </c>
      <c r="H4823">
        <v>51</v>
      </c>
      <c r="I4823">
        <v>2</v>
      </c>
      <c r="J4823">
        <v>1</v>
      </c>
      <c r="K4823">
        <v>7</v>
      </c>
      <c r="L4823">
        <v>16</v>
      </c>
      <c r="M4823">
        <v>2</v>
      </c>
      <c r="N4823">
        <v>3</v>
      </c>
      <c r="O4823">
        <v>5</v>
      </c>
      <c r="P4823">
        <v>1</v>
      </c>
      <c r="Q4823">
        <v>3.0579999999999998</v>
      </c>
      <c r="R4823">
        <v>-1</v>
      </c>
      <c r="S4823">
        <v>0</v>
      </c>
      <c r="T4823">
        <v>161.4</v>
      </c>
      <c r="U4823">
        <v>63.9</v>
      </c>
      <c r="V4823">
        <v>24.53</v>
      </c>
      <c r="W4823">
        <v>0.81599999999999995</v>
      </c>
      <c r="X4823">
        <v>2</v>
      </c>
      <c r="Y4823">
        <v>1</v>
      </c>
      <c r="Z4823">
        <f>IF(AND(MIN(data!D4823:'data'!K4823, data!M4823:'data'!Y4823)&gt;=0, IF(data!L4823&lt;0, FALSE, data!L4823&lt;=95),COUNTA(data!D4823:'data'!Y4823)=22), 1, 0)</f>
        <v>0</v>
      </c>
      <c r="AA4823">
        <f>IF(data!D4823=3, IF(COUNTIFS(data!A:A, data!A4823, data!G:G, "&lt;&gt;2")=0, 1, 0), 0)</f>
        <v>0</v>
      </c>
      <c r="AB4823">
        <f>IF(AND(data!G4823=2, COUNTIFS(data!A:A, data!A4823, data!G:G, 2) = data!D4823), 1, 0)</f>
        <v>0</v>
      </c>
      <c r="AC4823" t="str">
        <f>IF(AB4823=1, data!D4823, "0")</f>
        <v>0</v>
      </c>
    </row>
    <row r="4824" spans="1:29" x14ac:dyDescent="0.25">
      <c r="A4824" s="1">
        <v>477371</v>
      </c>
      <c r="B4824">
        <v>1</v>
      </c>
      <c r="C4824" s="1" t="s">
        <v>4845</v>
      </c>
      <c r="D4824">
        <v>2</v>
      </c>
      <c r="E4824">
        <v>2</v>
      </c>
      <c r="F4824">
        <v>13</v>
      </c>
      <c r="G4824">
        <v>1</v>
      </c>
      <c r="H4824">
        <v>47</v>
      </c>
      <c r="I4824">
        <v>2</v>
      </c>
      <c r="J4824">
        <v>1</v>
      </c>
      <c r="K4824">
        <v>5</v>
      </c>
      <c r="L4824">
        <v>96</v>
      </c>
      <c r="M4824">
        <v>3</v>
      </c>
      <c r="N4824">
        <v>3</v>
      </c>
      <c r="O4824">
        <v>5</v>
      </c>
      <c r="P4824">
        <v>1</v>
      </c>
      <c r="Q4824">
        <v>1.0069999999999999</v>
      </c>
      <c r="R4824">
        <v>-1</v>
      </c>
      <c r="S4824">
        <v>4</v>
      </c>
      <c r="T4824">
        <v>179.3</v>
      </c>
      <c r="U4824">
        <v>94.2</v>
      </c>
      <c r="V4824">
        <v>29.302</v>
      </c>
      <c r="W4824">
        <v>1</v>
      </c>
      <c r="X4824">
        <v>2</v>
      </c>
      <c r="Y4824">
        <v>3</v>
      </c>
      <c r="Z4824">
        <f>IF(AND(MIN(data!D4824:'data'!K4824, data!M4824:'data'!Y4824)&gt;=0, IF(data!L4824&lt;0, FALSE, data!L4824&lt;=95),COUNTA(data!D4824:'data'!Y4824)=22), 1, 0)</f>
        <v>0</v>
      </c>
      <c r="AA4824">
        <f>IF(data!D4824=3, IF(COUNTIFS(data!A:A, data!A4824, data!G:G, "&lt;&gt;2")=0, 1, 0), 0)</f>
        <v>0</v>
      </c>
      <c r="AB4824">
        <f>IF(AND(data!G4824=2, COUNTIFS(data!A:A, data!A4824, data!G:G, 2) = data!D4824), 1, 0)</f>
        <v>0</v>
      </c>
      <c r="AC4824" t="str">
        <f>IF(AB4824=1, data!D4824, "0")</f>
        <v>0</v>
      </c>
    </row>
    <row r="4825" spans="1:29" x14ac:dyDescent="0.25">
      <c r="A4825" s="1">
        <v>477371</v>
      </c>
      <c r="B4825">
        <v>2</v>
      </c>
      <c r="C4825" s="1" t="s">
        <v>4846</v>
      </c>
      <c r="D4825">
        <v>2</v>
      </c>
      <c r="E4825">
        <v>2</v>
      </c>
      <c r="F4825">
        <v>13</v>
      </c>
      <c r="G4825">
        <v>2</v>
      </c>
      <c r="H4825">
        <v>46</v>
      </c>
      <c r="I4825">
        <v>2</v>
      </c>
      <c r="J4825">
        <v>1</v>
      </c>
      <c r="K4825">
        <v>4</v>
      </c>
      <c r="L4825">
        <v>96</v>
      </c>
      <c r="M4825">
        <v>2</v>
      </c>
      <c r="N4825">
        <v>4</v>
      </c>
      <c r="O4825">
        <v>2</v>
      </c>
      <c r="P4825">
        <v>1</v>
      </c>
      <c r="Q4825">
        <v>5.8000000000000003E-2</v>
      </c>
      <c r="R4825">
        <v>-1</v>
      </c>
      <c r="S4825">
        <v>0</v>
      </c>
      <c r="T4825">
        <v>169.6</v>
      </c>
      <c r="U4825">
        <v>88.3</v>
      </c>
      <c r="V4825">
        <v>30.698</v>
      </c>
      <c r="W4825">
        <v>0.81399999999999995</v>
      </c>
      <c r="X4825">
        <v>2</v>
      </c>
      <c r="Y4825">
        <v>3</v>
      </c>
      <c r="Z4825">
        <f>IF(AND(MIN(data!D4825:'data'!K4825, data!M4825:'data'!Y4825)&gt;=0, IF(data!L4825&lt;0, FALSE, data!L4825&lt;=95),COUNTA(data!D4825:'data'!Y4825)=22), 1, 0)</f>
        <v>0</v>
      </c>
      <c r="AA4825">
        <f>IF(data!D4825=3, IF(COUNTIFS(data!A:A, data!A4825, data!G:G, "&lt;&gt;2")=0, 1, 0), 0)</f>
        <v>0</v>
      </c>
      <c r="AB4825">
        <f>IF(AND(data!G4825=2, COUNTIFS(data!A:A, data!A4825, data!G:G, 2) = data!D4825), 1, 0)</f>
        <v>0</v>
      </c>
      <c r="AC4825" t="str">
        <f>IF(AB4825=1, data!D4825, "0")</f>
        <v>0</v>
      </c>
    </row>
    <row r="4826" spans="1:29" x14ac:dyDescent="0.25">
      <c r="A4826" s="1">
        <v>478051</v>
      </c>
      <c r="B4826">
        <v>1</v>
      </c>
      <c r="C4826" s="1" t="s">
        <v>4847</v>
      </c>
      <c r="D4826">
        <v>2</v>
      </c>
      <c r="E4826">
        <v>2</v>
      </c>
      <c r="F4826">
        <v>13</v>
      </c>
      <c r="G4826">
        <v>1</v>
      </c>
      <c r="H4826">
        <v>61</v>
      </c>
      <c r="I4826">
        <v>2</v>
      </c>
      <c r="J4826">
        <v>1</v>
      </c>
      <c r="K4826">
        <v>1</v>
      </c>
      <c r="L4826">
        <v>12</v>
      </c>
      <c r="M4826">
        <v>3</v>
      </c>
      <c r="N4826">
        <v>4</v>
      </c>
      <c r="O4826">
        <v>3</v>
      </c>
      <c r="P4826">
        <v>1</v>
      </c>
      <c r="Q4826">
        <v>27.23</v>
      </c>
      <c r="R4826">
        <v>-1</v>
      </c>
      <c r="S4826">
        <v>4</v>
      </c>
      <c r="T4826">
        <v>175.5</v>
      </c>
      <c r="U4826">
        <v>95.1</v>
      </c>
      <c r="V4826">
        <v>30.876000000000001</v>
      </c>
      <c r="W4826">
        <v>1.0629999999999999</v>
      </c>
      <c r="X4826">
        <v>2</v>
      </c>
      <c r="Y4826">
        <v>3</v>
      </c>
      <c r="Z4826">
        <f>IF(AND(MIN(data!D4826:'data'!K4826, data!M4826:'data'!Y4826)&gt;=0, IF(data!L4826&lt;0, FALSE, data!L4826&lt;=95),COUNTA(data!D4826:'data'!Y4826)=22), 1, 0)</f>
        <v>0</v>
      </c>
      <c r="AA4826">
        <f>IF(data!D4826=3, IF(COUNTIFS(data!A:A, data!A4826, data!G:G, "&lt;&gt;2")=0, 1, 0), 0)</f>
        <v>0</v>
      </c>
      <c r="AB4826">
        <f>IF(AND(data!G4826=2, COUNTIFS(data!A:A, data!A4826, data!G:G, 2) = data!D4826), 1, 0)</f>
        <v>0</v>
      </c>
      <c r="AC4826" t="str">
        <f>IF(AB4826=1, data!D4826, "0")</f>
        <v>0</v>
      </c>
    </row>
    <row r="4827" spans="1:29" x14ac:dyDescent="0.25">
      <c r="A4827" s="1">
        <v>478051</v>
      </c>
      <c r="B4827">
        <v>2</v>
      </c>
      <c r="C4827" s="1" t="s">
        <v>4848</v>
      </c>
      <c r="D4827">
        <v>2</v>
      </c>
      <c r="E4827">
        <v>2</v>
      </c>
      <c r="F4827">
        <v>13</v>
      </c>
      <c r="G4827">
        <v>2</v>
      </c>
      <c r="H4827">
        <v>63</v>
      </c>
      <c r="I4827">
        <v>2</v>
      </c>
      <c r="J4827">
        <v>1</v>
      </c>
      <c r="K4827">
        <v>5</v>
      </c>
      <c r="L4827">
        <v>12</v>
      </c>
      <c r="M4827">
        <v>5</v>
      </c>
      <c r="N4827">
        <v>3</v>
      </c>
      <c r="O4827">
        <v>5</v>
      </c>
      <c r="P4827">
        <v>1</v>
      </c>
      <c r="Q4827">
        <v>17.029</v>
      </c>
      <c r="R4827">
        <v>-1</v>
      </c>
      <c r="S4827">
        <v>5</v>
      </c>
      <c r="T4827">
        <v>157.19999999999999</v>
      </c>
      <c r="U4827">
        <v>57.5</v>
      </c>
      <c r="V4827">
        <v>23.268000000000001</v>
      </c>
      <c r="W4827">
        <v>0.79400000000000004</v>
      </c>
      <c r="X4827">
        <v>1</v>
      </c>
      <c r="Y4827">
        <v>3</v>
      </c>
      <c r="Z4827">
        <f>IF(AND(MIN(data!D4827:'data'!K4827, data!M4827:'data'!Y4827)&gt;=0, IF(data!L4827&lt;0, FALSE, data!L4827&lt;=95),COUNTA(data!D4827:'data'!Y4827)=22), 1, 0)</f>
        <v>0</v>
      </c>
      <c r="AA4827">
        <f>IF(data!D4827=3, IF(COUNTIFS(data!A:A, data!A4827, data!G:G, "&lt;&gt;2")=0, 1, 0), 0)</f>
        <v>0</v>
      </c>
      <c r="AB4827">
        <f>IF(AND(data!G4827=2, COUNTIFS(data!A:A, data!A4827, data!G:G, 2) = data!D4827), 1, 0)</f>
        <v>0</v>
      </c>
      <c r="AC4827" t="str">
        <f>IF(AB4827=1, data!D4827, "0")</f>
        <v>0</v>
      </c>
    </row>
    <row r="4828" spans="1:29" x14ac:dyDescent="0.25">
      <c r="A4828" s="1">
        <v>478181</v>
      </c>
      <c r="B4828">
        <v>1</v>
      </c>
      <c r="C4828" s="1" t="s">
        <v>4849</v>
      </c>
      <c r="D4828">
        <v>2</v>
      </c>
      <c r="E4828">
        <v>2</v>
      </c>
      <c r="F4828">
        <v>13</v>
      </c>
      <c r="G4828">
        <v>1</v>
      </c>
      <c r="H4828">
        <v>52</v>
      </c>
      <c r="I4828">
        <v>6</v>
      </c>
      <c r="J4828">
        <v>1</v>
      </c>
      <c r="K4828">
        <v>3</v>
      </c>
      <c r="L4828">
        <v>5</v>
      </c>
      <c r="M4828">
        <v>5</v>
      </c>
      <c r="N4828">
        <v>4</v>
      </c>
      <c r="O4828">
        <v>1</v>
      </c>
      <c r="P4828">
        <v>2</v>
      </c>
      <c r="Q4828">
        <v>5.8000000000000003E-2</v>
      </c>
      <c r="R4828">
        <v>-1</v>
      </c>
      <c r="S4828">
        <v>-9</v>
      </c>
      <c r="T4828">
        <v>163.9</v>
      </c>
      <c r="U4828">
        <v>49.5</v>
      </c>
      <c r="V4828">
        <v>18.427</v>
      </c>
      <c r="W4828">
        <v>0.872</v>
      </c>
      <c r="X4828">
        <v>3</v>
      </c>
      <c r="Y4828">
        <v>2</v>
      </c>
      <c r="Z4828">
        <f>IF(AND(MIN(data!D4828:'data'!K4828, data!M4828:'data'!Y4828)&gt;=0, IF(data!L4828&lt;0, FALSE, data!L4828&lt;=95),COUNTA(data!D4828:'data'!Y4828)=22), 1, 0)</f>
        <v>0</v>
      </c>
      <c r="AA4828">
        <f>IF(data!D4828=3, IF(COUNTIFS(data!A:A, data!A4828, data!G:G, "&lt;&gt;2")=0, 1, 0), 0)</f>
        <v>0</v>
      </c>
      <c r="AB4828">
        <f>IF(AND(data!G4828=2, COUNTIFS(data!A:A, data!A4828, data!G:G, 2) = data!D4828), 1, 0)</f>
        <v>0</v>
      </c>
      <c r="AC4828" t="str">
        <f>IF(AB4828=1, data!D4828, "0")</f>
        <v>0</v>
      </c>
    </row>
    <row r="4829" spans="1:29" x14ac:dyDescent="0.25">
      <c r="A4829" s="1">
        <v>478181</v>
      </c>
      <c r="B4829">
        <v>2</v>
      </c>
      <c r="C4829" s="1" t="s">
        <v>4850</v>
      </c>
      <c r="D4829">
        <v>2</v>
      </c>
      <c r="E4829">
        <v>2</v>
      </c>
      <c r="F4829">
        <v>13</v>
      </c>
      <c r="G4829">
        <v>2</v>
      </c>
      <c r="H4829">
        <v>40</v>
      </c>
      <c r="I4829">
        <v>6</v>
      </c>
      <c r="J4829">
        <v>1</v>
      </c>
      <c r="K4829">
        <v>7</v>
      </c>
      <c r="L4829">
        <v>5</v>
      </c>
      <c r="M4829">
        <v>4</v>
      </c>
      <c r="N4829">
        <v>4</v>
      </c>
      <c r="O4829">
        <v>3</v>
      </c>
      <c r="P4829">
        <v>2</v>
      </c>
      <c r="Q4829">
        <v>0.75</v>
      </c>
      <c r="R4829">
        <v>-1</v>
      </c>
      <c r="S4829">
        <v>12</v>
      </c>
      <c r="T4829">
        <v>151.4</v>
      </c>
      <c r="U4829">
        <v>65.2</v>
      </c>
      <c r="V4829">
        <v>28.443999999999999</v>
      </c>
      <c r="W4829">
        <v>-1</v>
      </c>
      <c r="X4829">
        <v>2</v>
      </c>
      <c r="Y4829">
        <v>1</v>
      </c>
      <c r="Z4829">
        <f>IF(AND(MIN(data!D4829:'data'!K4829, data!M4829:'data'!Y4829)&gt;=0, IF(data!L4829&lt;0, FALSE, data!L4829&lt;=95),COUNTA(data!D4829:'data'!Y4829)=22), 1, 0)</f>
        <v>0</v>
      </c>
      <c r="AA4829">
        <f>IF(data!D4829=3, IF(COUNTIFS(data!A:A, data!A4829, data!G:G, "&lt;&gt;2")=0, 1, 0), 0)</f>
        <v>0</v>
      </c>
      <c r="AB4829">
        <f>IF(AND(data!G4829=2, COUNTIFS(data!A:A, data!A4829, data!G:G, 2) = data!D4829), 1, 0)</f>
        <v>0</v>
      </c>
      <c r="AC4829" t="str">
        <f>IF(AB4829=1, data!D4829, "0")</f>
        <v>0</v>
      </c>
    </row>
    <row r="4830" spans="1:29" x14ac:dyDescent="0.25">
      <c r="A4830" s="1">
        <v>478201</v>
      </c>
      <c r="B4830">
        <v>1</v>
      </c>
      <c r="C4830" s="1" t="s">
        <v>4851</v>
      </c>
      <c r="D4830">
        <v>2</v>
      </c>
      <c r="E4830">
        <v>2</v>
      </c>
      <c r="F4830">
        <v>13</v>
      </c>
      <c r="G4830">
        <v>1</v>
      </c>
      <c r="H4830">
        <v>47</v>
      </c>
      <c r="I4830">
        <v>2</v>
      </c>
      <c r="J4830">
        <v>1</v>
      </c>
      <c r="K4830">
        <v>6</v>
      </c>
      <c r="L4830">
        <v>9</v>
      </c>
      <c r="M4830">
        <v>1</v>
      </c>
      <c r="N4830">
        <v>4</v>
      </c>
      <c r="O4830">
        <v>3</v>
      </c>
      <c r="P4830">
        <v>1</v>
      </c>
      <c r="Q4830">
        <v>114.76544</v>
      </c>
      <c r="R4830">
        <v>-1</v>
      </c>
      <c r="S4830">
        <v>0</v>
      </c>
      <c r="T4830">
        <v>171.4</v>
      </c>
      <c r="U4830">
        <v>56.7</v>
      </c>
      <c r="V4830">
        <v>19.3</v>
      </c>
      <c r="W4830">
        <v>0.88200000000000001</v>
      </c>
      <c r="X4830">
        <v>-8</v>
      </c>
      <c r="Y4830">
        <v>3</v>
      </c>
      <c r="Z4830">
        <f>IF(AND(MIN(data!D4830:'data'!K4830, data!M4830:'data'!Y4830)&gt;=0, IF(data!L4830&lt;0, FALSE, data!L4830&lt;=95),COUNTA(data!D4830:'data'!Y4830)=22), 1, 0)</f>
        <v>0</v>
      </c>
      <c r="AA4830">
        <f>IF(data!D4830=3, IF(COUNTIFS(data!A:A, data!A4830, data!G:G, "&lt;&gt;2")=0, 1, 0), 0)</f>
        <v>0</v>
      </c>
      <c r="AB4830">
        <f>IF(AND(data!G4830=2, COUNTIFS(data!A:A, data!A4830, data!G:G, 2) = data!D4830), 1, 0)</f>
        <v>0</v>
      </c>
      <c r="AC4830" t="str">
        <f>IF(AB4830=1, data!D4830, "0")</f>
        <v>0</v>
      </c>
    </row>
    <row r="4831" spans="1:29" x14ac:dyDescent="0.25">
      <c r="A4831" s="1">
        <v>478201</v>
      </c>
      <c r="B4831">
        <v>2</v>
      </c>
      <c r="C4831" s="1" t="s">
        <v>4852</v>
      </c>
      <c r="D4831">
        <v>2</v>
      </c>
      <c r="E4831">
        <v>2</v>
      </c>
      <c r="F4831">
        <v>13</v>
      </c>
      <c r="G4831">
        <v>2</v>
      </c>
      <c r="H4831">
        <v>46</v>
      </c>
      <c r="I4831">
        <v>2</v>
      </c>
      <c r="J4831">
        <v>1</v>
      </c>
      <c r="K4831">
        <v>6</v>
      </c>
      <c r="L4831">
        <v>9</v>
      </c>
      <c r="M4831">
        <v>1</v>
      </c>
      <c r="N4831">
        <v>4</v>
      </c>
      <c r="O4831">
        <v>2</v>
      </c>
      <c r="P4831">
        <v>1</v>
      </c>
      <c r="Q4831">
        <v>29.725000000000001</v>
      </c>
      <c r="R4831">
        <v>-1</v>
      </c>
      <c r="S4831">
        <v>0</v>
      </c>
      <c r="T4831">
        <v>163.30000000000001</v>
      </c>
      <c r="U4831">
        <v>52.5</v>
      </c>
      <c r="V4831">
        <v>19.687000000000001</v>
      </c>
      <c r="W4831">
        <v>0.76700000000000002</v>
      </c>
      <c r="X4831">
        <v>-8</v>
      </c>
      <c r="Y4831">
        <v>3</v>
      </c>
      <c r="Z4831">
        <f>IF(AND(MIN(data!D4831:'data'!K4831, data!M4831:'data'!Y4831)&gt;=0, IF(data!L4831&lt;0, FALSE, data!L4831&lt;=95),COUNTA(data!D4831:'data'!Y4831)=22), 1, 0)</f>
        <v>0</v>
      </c>
      <c r="AA4831">
        <f>IF(data!D4831=3, IF(COUNTIFS(data!A:A, data!A4831, data!G:G, "&lt;&gt;2")=0, 1, 0), 0)</f>
        <v>0</v>
      </c>
      <c r="AB4831">
        <f>IF(AND(data!G4831=2, COUNTIFS(data!A:A, data!A4831, data!G:G, 2) = data!D4831), 1, 0)</f>
        <v>0</v>
      </c>
      <c r="AC4831" t="str">
        <f>IF(AB4831=1, data!D4831, "0")</f>
        <v>0</v>
      </c>
    </row>
    <row r="4832" spans="1:29" x14ac:dyDescent="0.25">
      <c r="A4832" s="1">
        <v>478251</v>
      </c>
      <c r="B4832">
        <v>1</v>
      </c>
      <c r="C4832" s="1" t="s">
        <v>4853</v>
      </c>
      <c r="D4832">
        <v>4</v>
      </c>
      <c r="E4832">
        <v>2</v>
      </c>
      <c r="F4832">
        <v>13</v>
      </c>
      <c r="G4832">
        <v>1</v>
      </c>
      <c r="H4832">
        <v>56</v>
      </c>
      <c r="I4832">
        <v>2</v>
      </c>
      <c r="J4832">
        <v>1</v>
      </c>
      <c r="K4832">
        <v>7</v>
      </c>
      <c r="L4832">
        <v>7</v>
      </c>
      <c r="M4832">
        <v>4</v>
      </c>
      <c r="N4832">
        <v>4</v>
      </c>
      <c r="O4832">
        <v>3</v>
      </c>
      <c r="P4832">
        <v>1</v>
      </c>
      <c r="Q4832">
        <v>1.6140000000000001</v>
      </c>
      <c r="R4832">
        <v>-1</v>
      </c>
      <c r="S4832">
        <v>8</v>
      </c>
      <c r="T4832">
        <v>164.1</v>
      </c>
      <c r="U4832">
        <v>64</v>
      </c>
      <c r="V4832">
        <v>23.765999999999998</v>
      </c>
      <c r="W4832">
        <v>0.89100000000000001</v>
      </c>
      <c r="X4832">
        <v>1</v>
      </c>
      <c r="Y4832">
        <v>1</v>
      </c>
      <c r="Z4832">
        <f>IF(AND(MIN(data!D4832:'data'!K4832, data!M4832:'data'!Y4832)&gt;=0, IF(data!L4832&lt;0, FALSE, data!L4832&lt;=95),COUNTA(data!D4832:'data'!Y4832)=22), 1, 0)</f>
        <v>0</v>
      </c>
      <c r="AA4832">
        <f>IF(data!D4832=3, IF(COUNTIFS(data!A:A, data!A4832, data!G:G, "&lt;&gt;2")=0, 1, 0), 0)</f>
        <v>0</v>
      </c>
      <c r="AB4832">
        <f>IF(AND(data!G4832=2, COUNTIFS(data!A:A, data!A4832, data!G:G, 2) = data!D4832), 1, 0)</f>
        <v>0</v>
      </c>
      <c r="AC4832" t="str">
        <f>IF(AB4832=1, data!D4832, "0")</f>
        <v>0</v>
      </c>
    </row>
    <row r="4833" spans="1:29" x14ac:dyDescent="0.25">
      <c r="A4833" s="1">
        <v>478251</v>
      </c>
      <c r="B4833">
        <v>2</v>
      </c>
      <c r="C4833" s="1" t="s">
        <v>4854</v>
      </c>
      <c r="D4833">
        <v>4</v>
      </c>
      <c r="E4833">
        <v>2</v>
      </c>
      <c r="F4833">
        <v>13</v>
      </c>
      <c r="G4833">
        <v>2</v>
      </c>
      <c r="H4833">
        <v>47</v>
      </c>
      <c r="I4833">
        <v>2</v>
      </c>
      <c r="J4833">
        <v>1</v>
      </c>
      <c r="K4833">
        <v>3</v>
      </c>
      <c r="L4833">
        <v>7</v>
      </c>
      <c r="M4833">
        <v>3</v>
      </c>
      <c r="N4833">
        <v>4</v>
      </c>
      <c r="O4833">
        <v>3</v>
      </c>
      <c r="P4833">
        <v>1</v>
      </c>
      <c r="Q4833">
        <v>1.355</v>
      </c>
      <c r="R4833">
        <v>-1</v>
      </c>
      <c r="S4833">
        <v>8</v>
      </c>
      <c r="T4833">
        <v>152.19999999999999</v>
      </c>
      <c r="U4833">
        <v>51.7</v>
      </c>
      <c r="V4833">
        <v>22.318000000000001</v>
      </c>
      <c r="W4833">
        <v>0.78400000000000003</v>
      </c>
      <c r="X4833">
        <v>2</v>
      </c>
      <c r="Y4833">
        <v>3</v>
      </c>
      <c r="Z4833">
        <f>IF(AND(MIN(data!D4833:'data'!K4833, data!M4833:'data'!Y4833)&gt;=0, IF(data!L4833&lt;0, FALSE, data!L4833&lt;=95),COUNTA(data!D4833:'data'!Y4833)=22), 1, 0)</f>
        <v>0</v>
      </c>
      <c r="AA4833">
        <f>IF(data!D4833=3, IF(COUNTIFS(data!A:A, data!A4833, data!G:G, "&lt;&gt;2")=0, 1, 0), 0)</f>
        <v>0</v>
      </c>
      <c r="AB4833">
        <f>IF(AND(data!G4833=2, COUNTIFS(data!A:A, data!A4833, data!G:G, 2) = data!D4833), 1, 0)</f>
        <v>0</v>
      </c>
      <c r="AC4833" t="str">
        <f>IF(AB4833=1, data!D4833, "0")</f>
        <v>0</v>
      </c>
    </row>
    <row r="4834" spans="1:29" x14ac:dyDescent="0.25">
      <c r="A4834" s="1">
        <v>478251</v>
      </c>
      <c r="B4834">
        <v>3</v>
      </c>
      <c r="C4834" s="1" t="s">
        <v>4855</v>
      </c>
      <c r="D4834">
        <v>4</v>
      </c>
      <c r="E4834">
        <v>2</v>
      </c>
      <c r="F4834">
        <v>13</v>
      </c>
      <c r="G4834">
        <v>2</v>
      </c>
      <c r="H4834">
        <v>16</v>
      </c>
      <c r="I4834">
        <v>1</v>
      </c>
      <c r="J4834">
        <v>1</v>
      </c>
      <c r="K4834">
        <v>7</v>
      </c>
      <c r="L4834">
        <v>7</v>
      </c>
      <c r="M4834">
        <v>2</v>
      </c>
      <c r="N4834">
        <v>4</v>
      </c>
      <c r="O4834">
        <v>4</v>
      </c>
      <c r="P4834">
        <v>1</v>
      </c>
      <c r="Q4834">
        <v>-9</v>
      </c>
      <c r="R4834">
        <v>4</v>
      </c>
      <c r="S4834">
        <v>4</v>
      </c>
      <c r="T4834">
        <v>160</v>
      </c>
      <c r="U4834">
        <v>48</v>
      </c>
      <c r="V4834">
        <v>18.75</v>
      </c>
      <c r="W4834">
        <v>0.71399999999999997</v>
      </c>
      <c r="X4834">
        <v>1</v>
      </c>
      <c r="Y4834">
        <v>3</v>
      </c>
      <c r="Z4834">
        <f>IF(AND(MIN(data!D4834:'data'!K4834, data!M4834:'data'!Y4834)&gt;=0, IF(data!L4834&lt;0, FALSE, data!L4834&lt;=95),COUNTA(data!D4834:'data'!Y4834)=22), 1, 0)</f>
        <v>0</v>
      </c>
      <c r="AA4834">
        <f>IF(data!D4834=3, IF(COUNTIFS(data!A:A, data!A4834, data!G:G, "&lt;&gt;2")=0, 1, 0), 0)</f>
        <v>0</v>
      </c>
      <c r="AB4834">
        <f>IF(AND(data!G4834=2, COUNTIFS(data!A:A, data!A4834, data!G:G, 2) = data!D4834), 1, 0)</f>
        <v>0</v>
      </c>
      <c r="AC4834" t="str">
        <f>IF(AB4834=1, data!D4834, "0")</f>
        <v>0</v>
      </c>
    </row>
    <row r="4835" spans="1:29" x14ac:dyDescent="0.25">
      <c r="A4835" s="1">
        <v>478251</v>
      </c>
      <c r="B4835">
        <v>4</v>
      </c>
      <c r="C4835" s="1" t="s">
        <v>4856</v>
      </c>
      <c r="D4835">
        <v>4</v>
      </c>
      <c r="E4835">
        <v>2</v>
      </c>
      <c r="F4835">
        <v>13</v>
      </c>
      <c r="G4835">
        <v>2</v>
      </c>
      <c r="H4835">
        <v>16</v>
      </c>
      <c r="I4835">
        <v>1</v>
      </c>
      <c r="J4835">
        <v>-8</v>
      </c>
      <c r="K4835">
        <v>-1</v>
      </c>
      <c r="L4835">
        <v>7</v>
      </c>
      <c r="M4835">
        <v>2</v>
      </c>
      <c r="N4835">
        <v>-1</v>
      </c>
      <c r="O4835">
        <v>-1</v>
      </c>
      <c r="P4835">
        <v>-1</v>
      </c>
      <c r="Q4835">
        <v>-1</v>
      </c>
      <c r="R4835">
        <v>4</v>
      </c>
      <c r="S4835">
        <v>-2</v>
      </c>
      <c r="T4835">
        <v>-1</v>
      </c>
      <c r="U4835">
        <v>-1</v>
      </c>
      <c r="V4835">
        <v>-1</v>
      </c>
      <c r="W4835">
        <v>-1</v>
      </c>
      <c r="X4835">
        <v>-2</v>
      </c>
      <c r="Y4835">
        <v>-2</v>
      </c>
      <c r="Z4835">
        <f>IF(AND(MIN(data!D4835:'data'!K4835, data!M4835:'data'!Y4835)&gt;=0, IF(data!L4835&lt;0, FALSE, data!L4835&lt;=95),COUNTA(data!D4835:'data'!Y4835)=22), 1, 0)</f>
        <v>0</v>
      </c>
      <c r="AA4835">
        <f>IF(data!D4835=3, IF(COUNTIFS(data!A:A, data!A4835, data!G:G, "&lt;&gt;2")=0, 1, 0), 0)</f>
        <v>0</v>
      </c>
      <c r="AB4835">
        <f>IF(AND(data!G4835=2, COUNTIFS(data!A:A, data!A4835, data!G:G, 2) = data!D4835), 1, 0)</f>
        <v>0</v>
      </c>
      <c r="AC4835" t="str">
        <f>IF(AB4835=1, data!D4835, "0")</f>
        <v>0</v>
      </c>
    </row>
    <row r="4836" spans="1:29" x14ac:dyDescent="0.25">
      <c r="A4836" s="1">
        <v>478271</v>
      </c>
      <c r="B4836">
        <v>1</v>
      </c>
      <c r="C4836" s="1" t="s">
        <v>4857</v>
      </c>
      <c r="D4836">
        <v>4</v>
      </c>
      <c r="E4836">
        <v>2</v>
      </c>
      <c r="F4836">
        <v>13</v>
      </c>
      <c r="G4836">
        <v>1</v>
      </c>
      <c r="H4836">
        <v>37</v>
      </c>
      <c r="I4836">
        <v>6</v>
      </c>
      <c r="J4836">
        <v>1</v>
      </c>
      <c r="K4836">
        <v>5</v>
      </c>
      <c r="L4836">
        <v>6</v>
      </c>
      <c r="M4836">
        <v>1</v>
      </c>
      <c r="N4836">
        <v>3</v>
      </c>
      <c r="O4836">
        <v>5</v>
      </c>
      <c r="P4836">
        <v>1</v>
      </c>
      <c r="Q4836">
        <v>0.51800000000000002</v>
      </c>
      <c r="R4836">
        <v>-1</v>
      </c>
      <c r="S4836">
        <v>-2</v>
      </c>
      <c r="T4836">
        <v>-1</v>
      </c>
      <c r="U4836">
        <v>-1</v>
      </c>
      <c r="V4836">
        <v>-1</v>
      </c>
      <c r="W4836">
        <v>-1</v>
      </c>
      <c r="X4836">
        <v>-2</v>
      </c>
      <c r="Y4836">
        <v>-2</v>
      </c>
      <c r="Z4836">
        <f>IF(AND(MIN(data!D4836:'data'!K4836, data!M4836:'data'!Y4836)&gt;=0, IF(data!L4836&lt;0, FALSE, data!L4836&lt;=95),COUNTA(data!D4836:'data'!Y4836)=22), 1, 0)</f>
        <v>0</v>
      </c>
      <c r="AA4836">
        <f>IF(data!D4836=3, IF(COUNTIFS(data!A:A, data!A4836, data!G:G, "&lt;&gt;2")=0, 1, 0), 0)</f>
        <v>0</v>
      </c>
      <c r="AB4836">
        <f>IF(AND(data!G4836=2, COUNTIFS(data!A:A, data!A4836, data!G:G, 2) = data!D4836), 1, 0)</f>
        <v>0</v>
      </c>
      <c r="AC4836" t="str">
        <f>IF(AB4836=1, data!D4836, "0")</f>
        <v>0</v>
      </c>
    </row>
    <row r="4837" spans="1:29" x14ac:dyDescent="0.25">
      <c r="A4837" s="1">
        <v>478271</v>
      </c>
      <c r="B4837">
        <v>2</v>
      </c>
      <c r="C4837" s="1" t="s">
        <v>4858</v>
      </c>
      <c r="D4837">
        <v>4</v>
      </c>
      <c r="E4837">
        <v>2</v>
      </c>
      <c r="F4837">
        <v>13</v>
      </c>
      <c r="G4837">
        <v>2</v>
      </c>
      <c r="H4837">
        <v>27</v>
      </c>
      <c r="I4837">
        <v>6</v>
      </c>
      <c r="J4837">
        <v>1</v>
      </c>
      <c r="K4837">
        <v>7</v>
      </c>
      <c r="L4837">
        <v>6</v>
      </c>
      <c r="M4837">
        <v>2</v>
      </c>
      <c r="N4837">
        <v>1</v>
      </c>
      <c r="O4837">
        <v>5</v>
      </c>
      <c r="P4837">
        <v>1</v>
      </c>
      <c r="Q4837">
        <v>0.48899999999999999</v>
      </c>
      <c r="R4837">
        <v>-1</v>
      </c>
      <c r="S4837">
        <v>-2</v>
      </c>
      <c r="T4837">
        <v>160.19999999999999</v>
      </c>
      <c r="U4837">
        <v>70.400000000000006</v>
      </c>
      <c r="V4837">
        <v>27.431000000000001</v>
      </c>
      <c r="W4837">
        <v>0.83499999999999996</v>
      </c>
      <c r="X4837">
        <v>-2</v>
      </c>
      <c r="Y4837">
        <v>-2</v>
      </c>
      <c r="Z4837">
        <f>IF(AND(MIN(data!D4837:'data'!K4837, data!M4837:'data'!Y4837)&gt;=0, IF(data!L4837&lt;0, FALSE, data!L4837&lt;=95),COUNTA(data!D4837:'data'!Y4837)=22), 1, 0)</f>
        <v>0</v>
      </c>
      <c r="AA4837">
        <f>IF(data!D4837=3, IF(COUNTIFS(data!A:A, data!A4837, data!G:G, "&lt;&gt;2")=0, 1, 0), 0)</f>
        <v>0</v>
      </c>
      <c r="AB4837">
        <f>IF(AND(data!G4837=2, COUNTIFS(data!A:A, data!A4837, data!G:G, 2) = data!D4837), 1, 0)</f>
        <v>0</v>
      </c>
      <c r="AC4837" t="str">
        <f>IF(AB4837=1, data!D4837, "0")</f>
        <v>0</v>
      </c>
    </row>
    <row r="4838" spans="1:29" x14ac:dyDescent="0.25">
      <c r="A4838" s="1">
        <v>478271</v>
      </c>
      <c r="B4838">
        <v>3</v>
      </c>
      <c r="C4838" s="1" t="s">
        <v>4859</v>
      </c>
      <c r="D4838">
        <v>4</v>
      </c>
      <c r="E4838">
        <v>2</v>
      </c>
      <c r="F4838">
        <v>13</v>
      </c>
      <c r="G4838">
        <v>1</v>
      </c>
      <c r="H4838">
        <v>8</v>
      </c>
      <c r="I4838">
        <v>-1</v>
      </c>
      <c r="J4838">
        <v>1</v>
      </c>
      <c r="K4838">
        <v>-1</v>
      </c>
      <c r="L4838">
        <v>6</v>
      </c>
      <c r="M4838">
        <v>2</v>
      </c>
      <c r="N4838">
        <v>-1</v>
      </c>
      <c r="O4838">
        <v>-1</v>
      </c>
      <c r="P4838">
        <v>-1</v>
      </c>
      <c r="Q4838">
        <v>-1</v>
      </c>
      <c r="R4838">
        <v>-1</v>
      </c>
      <c r="S4838">
        <v>-2</v>
      </c>
      <c r="T4838">
        <v>-1</v>
      </c>
      <c r="U4838">
        <v>20.8</v>
      </c>
      <c r="V4838">
        <v>-1</v>
      </c>
      <c r="W4838">
        <v>-1</v>
      </c>
      <c r="X4838">
        <v>3</v>
      </c>
      <c r="Y4838">
        <v>-9</v>
      </c>
      <c r="Z4838">
        <f>IF(AND(MIN(data!D4838:'data'!K4838, data!M4838:'data'!Y4838)&gt;=0, IF(data!L4838&lt;0, FALSE, data!L4838&lt;=95),COUNTA(data!D4838:'data'!Y4838)=22), 1, 0)</f>
        <v>0</v>
      </c>
      <c r="AA4838">
        <f>IF(data!D4838=3, IF(COUNTIFS(data!A:A, data!A4838, data!G:G, "&lt;&gt;2")=0, 1, 0), 0)</f>
        <v>0</v>
      </c>
      <c r="AB4838">
        <f>IF(AND(data!G4838=2, COUNTIFS(data!A:A, data!A4838, data!G:G, 2) = data!D4838), 1, 0)</f>
        <v>0</v>
      </c>
      <c r="AC4838" t="str">
        <f>IF(AB4838=1, data!D4838, "0")</f>
        <v>0</v>
      </c>
    </row>
    <row r="4839" spans="1:29" x14ac:dyDescent="0.25">
      <c r="A4839" s="1">
        <v>478271</v>
      </c>
      <c r="B4839">
        <v>4</v>
      </c>
      <c r="C4839" s="1" t="s">
        <v>4860</v>
      </c>
      <c r="D4839">
        <v>4</v>
      </c>
      <c r="E4839">
        <v>2</v>
      </c>
      <c r="F4839">
        <v>13</v>
      </c>
      <c r="G4839">
        <v>1</v>
      </c>
      <c r="H4839">
        <v>4</v>
      </c>
      <c r="I4839">
        <v>-1</v>
      </c>
      <c r="J4839">
        <v>1</v>
      </c>
      <c r="K4839">
        <v>-1</v>
      </c>
      <c r="L4839">
        <v>6</v>
      </c>
      <c r="M4839">
        <v>1</v>
      </c>
      <c r="N4839">
        <v>-1</v>
      </c>
      <c r="O4839">
        <v>-1</v>
      </c>
      <c r="P4839">
        <v>-1</v>
      </c>
      <c r="Q4839">
        <v>-1</v>
      </c>
      <c r="R4839">
        <v>-1</v>
      </c>
      <c r="S4839">
        <v>-2</v>
      </c>
      <c r="T4839">
        <v>96.6</v>
      </c>
      <c r="U4839">
        <v>14</v>
      </c>
      <c r="V4839">
        <v>15.003</v>
      </c>
      <c r="W4839">
        <v>-1</v>
      </c>
      <c r="X4839">
        <v>-2</v>
      </c>
      <c r="Y4839">
        <v>-2</v>
      </c>
      <c r="Z4839">
        <f>IF(AND(MIN(data!D4839:'data'!K4839, data!M4839:'data'!Y4839)&gt;=0, IF(data!L4839&lt;0, FALSE, data!L4839&lt;=95),COUNTA(data!D4839:'data'!Y4839)=22), 1, 0)</f>
        <v>0</v>
      </c>
      <c r="AA4839">
        <f>IF(data!D4839=3, IF(COUNTIFS(data!A:A, data!A4839, data!G:G, "&lt;&gt;2")=0, 1, 0), 0)</f>
        <v>0</v>
      </c>
      <c r="AB4839">
        <f>IF(AND(data!G4839=2, COUNTIFS(data!A:A, data!A4839, data!G:G, 2) = data!D4839), 1, 0)</f>
        <v>0</v>
      </c>
      <c r="AC4839" t="str">
        <f>IF(AB4839=1, data!D4839, "0")</f>
        <v>0</v>
      </c>
    </row>
    <row r="4840" spans="1:29" x14ac:dyDescent="0.25">
      <c r="A4840" s="1">
        <v>478341</v>
      </c>
      <c r="B4840">
        <v>1</v>
      </c>
      <c r="C4840" s="1" t="s">
        <v>4861</v>
      </c>
      <c r="D4840">
        <v>1</v>
      </c>
      <c r="E4840">
        <v>2</v>
      </c>
      <c r="F4840">
        <v>13</v>
      </c>
      <c r="G4840">
        <v>2</v>
      </c>
      <c r="H4840">
        <v>65</v>
      </c>
      <c r="I4840">
        <v>4</v>
      </c>
      <c r="J4840">
        <v>1</v>
      </c>
      <c r="K4840">
        <v>3</v>
      </c>
      <c r="L4840">
        <v>5</v>
      </c>
      <c r="M4840">
        <v>4</v>
      </c>
      <c r="N4840">
        <v>3</v>
      </c>
      <c r="O4840">
        <v>5</v>
      </c>
      <c r="P4840">
        <v>1</v>
      </c>
      <c r="Q4840">
        <v>4.125</v>
      </c>
      <c r="R4840">
        <v>-1</v>
      </c>
      <c r="S4840">
        <v>9</v>
      </c>
      <c r="T4840">
        <v>164.7</v>
      </c>
      <c r="U4840">
        <v>71.2</v>
      </c>
      <c r="V4840">
        <v>26.248000000000001</v>
      </c>
      <c r="W4840">
        <v>0.8</v>
      </c>
      <c r="X4840">
        <v>2</v>
      </c>
      <c r="Y4840">
        <v>3</v>
      </c>
      <c r="Z4840">
        <f>IF(AND(MIN(data!D4840:'data'!K4840, data!M4840:'data'!Y4840)&gt;=0, IF(data!L4840&lt;0, FALSE, data!L4840&lt;=95),COUNTA(data!D4840:'data'!Y4840)=22), 1, 0)</f>
        <v>0</v>
      </c>
      <c r="AA4840">
        <f>IF(data!D4840=3, IF(COUNTIFS(data!A:A, data!A4840, data!G:G, "&lt;&gt;2")=0, 1, 0), 0)</f>
        <v>0</v>
      </c>
      <c r="AB4840">
        <f>IF(AND(data!G4840=2, COUNTIFS(data!A:A, data!A4840, data!G:G, 2) = data!D4840), 1, 0)</f>
        <v>1</v>
      </c>
      <c r="AC4840">
        <f>IF(AB4840=1, data!D4840, "0")</f>
        <v>1</v>
      </c>
    </row>
    <row r="4841" spans="1:29" x14ac:dyDescent="0.25">
      <c r="A4841" s="1">
        <v>478351</v>
      </c>
      <c r="B4841">
        <v>1</v>
      </c>
      <c r="C4841" s="1" t="s">
        <v>4862</v>
      </c>
      <c r="D4841">
        <v>1</v>
      </c>
      <c r="E4841">
        <v>2</v>
      </c>
      <c r="F4841">
        <v>13</v>
      </c>
      <c r="G4841">
        <v>1</v>
      </c>
      <c r="H4841">
        <v>17</v>
      </c>
      <c r="I4841">
        <v>1</v>
      </c>
      <c r="J4841">
        <v>1</v>
      </c>
      <c r="K4841">
        <v>7</v>
      </c>
      <c r="L4841">
        <v>6</v>
      </c>
      <c r="M4841">
        <v>3</v>
      </c>
      <c r="N4841">
        <v>4</v>
      </c>
      <c r="O4841">
        <v>3</v>
      </c>
      <c r="P4841">
        <v>1</v>
      </c>
      <c r="Q4841">
        <v>69.375</v>
      </c>
      <c r="R4841">
        <v>1</v>
      </c>
      <c r="S4841">
        <v>0</v>
      </c>
      <c r="T4841">
        <v>167.8</v>
      </c>
      <c r="U4841">
        <v>55.7</v>
      </c>
      <c r="V4841">
        <v>19.782</v>
      </c>
      <c r="W4841">
        <v>0.80900000000000005</v>
      </c>
      <c r="X4841">
        <v>1</v>
      </c>
      <c r="Y4841">
        <v>3</v>
      </c>
      <c r="Z4841">
        <f>IF(AND(MIN(data!D4841:'data'!K4841, data!M4841:'data'!Y4841)&gt;=0, IF(data!L4841&lt;0, FALSE, data!L4841&lt;=95),COUNTA(data!D4841:'data'!Y4841)=22), 1, 0)</f>
        <v>1</v>
      </c>
      <c r="AA4841">
        <f>IF(data!D4841=3, IF(COUNTIFS(data!A:A, data!A4841, data!G:G, "&lt;&gt;2")=0, 1, 0), 0)</f>
        <v>0</v>
      </c>
      <c r="AB4841">
        <f>IF(AND(data!G4841=2, COUNTIFS(data!A:A, data!A4841, data!G:G, 2) = data!D4841), 1, 0)</f>
        <v>0</v>
      </c>
      <c r="AC4841" t="str">
        <f>IF(AB4841=1, data!D4841, "0")</f>
        <v>0</v>
      </c>
    </row>
    <row r="4842" spans="1:29" x14ac:dyDescent="0.25">
      <c r="A4842" s="1">
        <v>479051</v>
      </c>
      <c r="B4842">
        <v>1</v>
      </c>
      <c r="C4842" s="1" t="s">
        <v>4863</v>
      </c>
      <c r="D4842">
        <v>2</v>
      </c>
      <c r="E4842">
        <v>3</v>
      </c>
      <c r="F4842">
        <v>12</v>
      </c>
      <c r="G4842">
        <v>1</v>
      </c>
      <c r="H4842">
        <v>26</v>
      </c>
      <c r="I4842">
        <v>6</v>
      </c>
      <c r="J4842">
        <v>1</v>
      </c>
      <c r="K4842">
        <v>1</v>
      </c>
      <c r="L4842">
        <v>15</v>
      </c>
      <c r="M4842">
        <v>2</v>
      </c>
      <c r="N4842">
        <v>4</v>
      </c>
      <c r="O4842">
        <v>2</v>
      </c>
      <c r="P4842">
        <v>1</v>
      </c>
      <c r="Q4842">
        <v>24.25</v>
      </c>
      <c r="R4842">
        <v>-1</v>
      </c>
      <c r="S4842">
        <v>0</v>
      </c>
      <c r="T4842">
        <v>186.2</v>
      </c>
      <c r="U4842">
        <v>90.1</v>
      </c>
      <c r="V4842">
        <v>25.988</v>
      </c>
      <c r="W4842">
        <v>0.81200000000000006</v>
      </c>
      <c r="X4842">
        <v>1</v>
      </c>
      <c r="Y4842">
        <v>3</v>
      </c>
      <c r="Z4842">
        <f>IF(AND(MIN(data!D4842:'data'!K4842, data!M4842:'data'!Y4842)&gt;=0, IF(data!L4842&lt;0, FALSE, data!L4842&lt;=95),COUNTA(data!D4842:'data'!Y4842)=22), 1, 0)</f>
        <v>0</v>
      </c>
      <c r="AA4842">
        <f>IF(data!D4842=3, IF(COUNTIFS(data!A:A, data!A4842, data!G:G, "&lt;&gt;2")=0, 1, 0), 0)</f>
        <v>0</v>
      </c>
      <c r="AB4842">
        <f>IF(AND(data!G4842=2, COUNTIFS(data!A:A, data!A4842, data!G:G, 2) = data!D4842), 1, 0)</f>
        <v>0</v>
      </c>
      <c r="AC4842" t="str">
        <f>IF(AB4842=1, data!D4842, "0")</f>
        <v>0</v>
      </c>
    </row>
    <row r="4843" spans="1:29" x14ac:dyDescent="0.25">
      <c r="A4843" s="1">
        <v>479051</v>
      </c>
      <c r="B4843">
        <v>2</v>
      </c>
      <c r="C4843" s="1" t="s">
        <v>4864</v>
      </c>
      <c r="D4843">
        <v>2</v>
      </c>
      <c r="E4843">
        <v>3</v>
      </c>
      <c r="F4843">
        <v>12</v>
      </c>
      <c r="G4843">
        <v>2</v>
      </c>
      <c r="H4843">
        <v>20</v>
      </c>
      <c r="I4843">
        <v>6</v>
      </c>
      <c r="J4843">
        <v>1</v>
      </c>
      <c r="K4843">
        <v>3</v>
      </c>
      <c r="L4843">
        <v>15</v>
      </c>
      <c r="M4843">
        <v>3</v>
      </c>
      <c r="N4843">
        <v>4</v>
      </c>
      <c r="O4843">
        <v>2</v>
      </c>
      <c r="P4843">
        <v>1</v>
      </c>
      <c r="Q4843">
        <v>18.190000000000001</v>
      </c>
      <c r="R4843">
        <v>1</v>
      </c>
      <c r="S4843">
        <v>2</v>
      </c>
      <c r="T4843">
        <v>159.80000000000001</v>
      </c>
      <c r="U4843">
        <v>63.3</v>
      </c>
      <c r="V4843">
        <v>24.788</v>
      </c>
      <c r="W4843">
        <v>-1</v>
      </c>
      <c r="X4843">
        <v>2</v>
      </c>
      <c r="Y4843">
        <v>1</v>
      </c>
      <c r="Z4843">
        <f>IF(AND(MIN(data!D4843:'data'!K4843, data!M4843:'data'!Y4843)&gt;=0, IF(data!L4843&lt;0, FALSE, data!L4843&lt;=95),COUNTA(data!D4843:'data'!Y4843)=22), 1, 0)</f>
        <v>0</v>
      </c>
      <c r="AA4843">
        <f>IF(data!D4843=3, IF(COUNTIFS(data!A:A, data!A4843, data!G:G, "&lt;&gt;2")=0, 1, 0), 0)</f>
        <v>0</v>
      </c>
      <c r="AB4843">
        <f>IF(AND(data!G4843=2, COUNTIFS(data!A:A, data!A4843, data!G:G, 2) = data!D4843), 1, 0)</f>
        <v>0</v>
      </c>
      <c r="AC4843" t="str">
        <f>IF(AB4843=1, data!D4843, "0")</f>
        <v>0</v>
      </c>
    </row>
    <row r="4844" spans="1:29" x14ac:dyDescent="0.25">
      <c r="A4844" s="1">
        <v>479151</v>
      </c>
      <c r="B4844">
        <v>1</v>
      </c>
      <c r="C4844" s="1" t="s">
        <v>4865</v>
      </c>
      <c r="D4844">
        <v>1</v>
      </c>
      <c r="E4844">
        <v>3</v>
      </c>
      <c r="F4844">
        <v>12</v>
      </c>
      <c r="G4844">
        <v>1</v>
      </c>
      <c r="H4844">
        <v>37</v>
      </c>
      <c r="I4844">
        <v>1</v>
      </c>
      <c r="J4844">
        <v>1</v>
      </c>
      <c r="K4844">
        <v>4</v>
      </c>
      <c r="L4844">
        <v>8</v>
      </c>
      <c r="M4844">
        <v>1</v>
      </c>
      <c r="N4844">
        <v>4</v>
      </c>
      <c r="O4844">
        <v>3</v>
      </c>
      <c r="P4844">
        <v>2</v>
      </c>
      <c r="Q4844">
        <v>5.8000000000000003E-2</v>
      </c>
      <c r="R4844">
        <v>-1</v>
      </c>
      <c r="S4844">
        <v>0</v>
      </c>
      <c r="T4844">
        <v>148.80000000000001</v>
      </c>
      <c r="U4844">
        <v>53.4</v>
      </c>
      <c r="V4844">
        <v>24.117999999999999</v>
      </c>
      <c r="W4844">
        <v>-1</v>
      </c>
      <c r="X4844">
        <v>1</v>
      </c>
      <c r="Y4844">
        <v>3</v>
      </c>
      <c r="Z4844">
        <f>IF(AND(MIN(data!D4844:'data'!K4844, data!M4844:'data'!Y4844)&gt;=0, IF(data!L4844&lt;0, FALSE, data!L4844&lt;=95),COUNTA(data!D4844:'data'!Y4844)=22), 1, 0)</f>
        <v>0</v>
      </c>
      <c r="AA4844">
        <f>IF(data!D4844=3, IF(COUNTIFS(data!A:A, data!A4844, data!G:G, "&lt;&gt;2")=0, 1, 0), 0)</f>
        <v>0</v>
      </c>
      <c r="AB4844">
        <f>IF(AND(data!G4844=2, COUNTIFS(data!A:A, data!A4844, data!G:G, 2) = data!D4844), 1, 0)</f>
        <v>0</v>
      </c>
      <c r="AC4844" t="str">
        <f>IF(AB4844=1, data!D4844, "0")</f>
        <v>0</v>
      </c>
    </row>
    <row r="4845" spans="1:29" x14ac:dyDescent="0.25">
      <c r="A4845" s="1">
        <v>479181</v>
      </c>
      <c r="B4845">
        <v>1</v>
      </c>
      <c r="C4845" s="1" t="s">
        <v>4866</v>
      </c>
      <c r="D4845">
        <v>3</v>
      </c>
      <c r="E4845">
        <v>3</v>
      </c>
      <c r="F4845">
        <v>12</v>
      </c>
      <c r="G4845">
        <v>1</v>
      </c>
      <c r="H4845">
        <v>22</v>
      </c>
      <c r="I4845">
        <v>6</v>
      </c>
      <c r="J4845">
        <v>1</v>
      </c>
      <c r="K4845">
        <v>7</v>
      </c>
      <c r="L4845">
        <v>8</v>
      </c>
      <c r="M4845">
        <v>2</v>
      </c>
      <c r="N4845">
        <v>4</v>
      </c>
      <c r="O4845">
        <v>1</v>
      </c>
      <c r="P4845">
        <v>1</v>
      </c>
      <c r="Q4845">
        <v>3</v>
      </c>
      <c r="R4845">
        <v>4</v>
      </c>
      <c r="S4845">
        <v>1</v>
      </c>
      <c r="T4845">
        <v>174.6</v>
      </c>
      <c r="U4845">
        <v>72</v>
      </c>
      <c r="V4845">
        <v>23.617999999999999</v>
      </c>
      <c r="W4845">
        <v>0.90500000000000003</v>
      </c>
      <c r="X4845">
        <v>1</v>
      </c>
      <c r="Y4845">
        <v>3</v>
      </c>
      <c r="Z4845">
        <f>IF(AND(MIN(data!D4845:'data'!K4845, data!M4845:'data'!Y4845)&gt;=0, IF(data!L4845&lt;0, FALSE, data!L4845&lt;=95),COUNTA(data!D4845:'data'!Y4845)=22), 1, 0)</f>
        <v>1</v>
      </c>
      <c r="AA4845">
        <f>IF(data!D4845=3, IF(COUNTIFS(data!A:A, data!A4845, data!G:G, "&lt;&gt;2")=0, 1, 0), 0)</f>
        <v>0</v>
      </c>
      <c r="AB4845">
        <f>IF(AND(data!G4845=2, COUNTIFS(data!A:A, data!A4845, data!G:G, 2) = data!D4845), 1, 0)</f>
        <v>0</v>
      </c>
      <c r="AC4845" t="str">
        <f>IF(AB4845=1, data!D4845, "0")</f>
        <v>0</v>
      </c>
    </row>
    <row r="4846" spans="1:29" x14ac:dyDescent="0.25">
      <c r="A4846" s="1">
        <v>479181</v>
      </c>
      <c r="B4846">
        <v>2</v>
      </c>
      <c r="C4846" s="1" t="s">
        <v>4867</v>
      </c>
      <c r="D4846">
        <v>3</v>
      </c>
      <c r="E4846">
        <v>3</v>
      </c>
      <c r="F4846">
        <v>12</v>
      </c>
      <c r="G4846">
        <v>2</v>
      </c>
      <c r="H4846">
        <v>22</v>
      </c>
      <c r="I4846">
        <v>6</v>
      </c>
      <c r="J4846">
        <v>1</v>
      </c>
      <c r="K4846">
        <v>4</v>
      </c>
      <c r="L4846">
        <v>8</v>
      </c>
      <c r="M4846">
        <v>2</v>
      </c>
      <c r="N4846">
        <v>1</v>
      </c>
      <c r="O4846">
        <v>5</v>
      </c>
      <c r="P4846">
        <v>2</v>
      </c>
      <c r="Q4846">
        <v>0</v>
      </c>
      <c r="R4846">
        <v>0</v>
      </c>
      <c r="S4846">
        <v>1</v>
      </c>
      <c r="T4846">
        <v>164.2</v>
      </c>
      <c r="U4846">
        <v>55</v>
      </c>
      <c r="V4846">
        <v>20.399000000000001</v>
      </c>
      <c r="W4846">
        <v>0.83399999999999996</v>
      </c>
      <c r="X4846">
        <v>1</v>
      </c>
      <c r="Y4846">
        <v>3</v>
      </c>
      <c r="Z4846">
        <f>IF(AND(MIN(data!D4846:'data'!K4846, data!M4846:'data'!Y4846)&gt;=0, IF(data!L4846&lt;0, FALSE, data!L4846&lt;=95),COUNTA(data!D4846:'data'!Y4846)=22), 1, 0)</f>
        <v>1</v>
      </c>
      <c r="AA4846">
        <f>IF(data!D4846=3, IF(COUNTIFS(data!A:A, data!A4846, data!G:G, "&lt;&gt;2")=0, 1, 0), 0)</f>
        <v>0</v>
      </c>
      <c r="AB4846">
        <f>IF(AND(data!G4846=2, COUNTIFS(data!A:A, data!A4846, data!G:G, 2) = data!D4846), 1, 0)</f>
        <v>0</v>
      </c>
      <c r="AC4846" t="str">
        <f>IF(AB4846=1, data!D4846, "0")</f>
        <v>0</v>
      </c>
    </row>
    <row r="4847" spans="1:29" x14ac:dyDescent="0.25">
      <c r="A4847" s="1">
        <v>479181</v>
      </c>
      <c r="B4847">
        <v>3</v>
      </c>
      <c r="C4847" s="1" t="s">
        <v>4868</v>
      </c>
      <c r="D4847">
        <v>3</v>
      </c>
      <c r="E4847">
        <v>3</v>
      </c>
      <c r="F4847">
        <v>12</v>
      </c>
      <c r="G4847">
        <v>1</v>
      </c>
      <c r="H4847">
        <v>0</v>
      </c>
      <c r="I4847">
        <v>-1</v>
      </c>
      <c r="J4847">
        <v>1</v>
      </c>
      <c r="K4847">
        <v>-1</v>
      </c>
      <c r="L4847">
        <v>8</v>
      </c>
      <c r="M4847">
        <v>1</v>
      </c>
      <c r="N4847">
        <v>-1</v>
      </c>
      <c r="O4847">
        <v>-1</v>
      </c>
      <c r="P4847">
        <v>-1</v>
      </c>
      <c r="Q4847">
        <v>-1</v>
      </c>
      <c r="R4847">
        <v>-1</v>
      </c>
      <c r="S4847">
        <v>-2</v>
      </c>
      <c r="T4847">
        <v>-1</v>
      </c>
      <c r="U4847">
        <v>6.8</v>
      </c>
      <c r="V4847">
        <v>-1</v>
      </c>
      <c r="W4847">
        <v>-1</v>
      </c>
      <c r="X4847">
        <v>-2</v>
      </c>
      <c r="Y4847">
        <v>-2</v>
      </c>
      <c r="Z4847">
        <f>IF(AND(MIN(data!D4847:'data'!K4847, data!M4847:'data'!Y4847)&gt;=0, IF(data!L4847&lt;0, FALSE, data!L4847&lt;=95),COUNTA(data!D4847:'data'!Y4847)=22), 1, 0)</f>
        <v>0</v>
      </c>
      <c r="AA4847">
        <f>IF(data!D4847=3, IF(COUNTIFS(data!A:A, data!A4847, data!G:G, "&lt;&gt;2")=0, 1, 0), 0)</f>
        <v>0</v>
      </c>
      <c r="AB4847">
        <f>IF(AND(data!G4847=2, COUNTIFS(data!A:A, data!A4847, data!G:G, 2) = data!D4847), 1, 0)</f>
        <v>0</v>
      </c>
      <c r="AC4847" t="str">
        <f>IF(AB4847=1, data!D4847, "0")</f>
        <v>0</v>
      </c>
    </row>
    <row r="4848" spans="1:29" x14ac:dyDescent="0.25">
      <c r="A4848" s="1">
        <v>479201</v>
      </c>
      <c r="B4848">
        <v>1</v>
      </c>
      <c r="C4848" s="1" t="s">
        <v>4869</v>
      </c>
      <c r="D4848">
        <v>1</v>
      </c>
      <c r="E4848">
        <v>3</v>
      </c>
      <c r="F4848">
        <v>12</v>
      </c>
      <c r="G4848">
        <v>2</v>
      </c>
      <c r="H4848">
        <v>86</v>
      </c>
      <c r="I4848">
        <v>5</v>
      </c>
      <c r="J4848">
        <v>1</v>
      </c>
      <c r="K4848">
        <v>7</v>
      </c>
      <c r="L4848">
        <v>97</v>
      </c>
      <c r="M4848">
        <v>2</v>
      </c>
      <c r="N4848">
        <v>1</v>
      </c>
      <c r="O4848">
        <v>5</v>
      </c>
      <c r="P4848">
        <v>2</v>
      </c>
      <c r="Q4848">
        <v>0</v>
      </c>
      <c r="R4848">
        <v>-1</v>
      </c>
      <c r="S4848">
        <v>0</v>
      </c>
      <c r="T4848">
        <v>162.6</v>
      </c>
      <c r="U4848">
        <v>74.400000000000006</v>
      </c>
      <c r="V4848">
        <v>28.140999999999998</v>
      </c>
      <c r="W4848">
        <v>0.89600000000000002</v>
      </c>
      <c r="X4848">
        <v>-8</v>
      </c>
      <c r="Y4848">
        <v>3</v>
      </c>
      <c r="Z4848">
        <f>IF(AND(MIN(data!D4848:'data'!K4848, data!M4848:'data'!Y4848)&gt;=0, IF(data!L4848&lt;0, FALSE, data!L4848&lt;=95),COUNTA(data!D4848:'data'!Y4848)=22), 1, 0)</f>
        <v>0</v>
      </c>
      <c r="AA4848">
        <f>IF(data!D4848=3, IF(COUNTIFS(data!A:A, data!A4848, data!G:G, "&lt;&gt;2")=0, 1, 0), 0)</f>
        <v>0</v>
      </c>
      <c r="AB4848">
        <f>IF(AND(data!G4848=2, COUNTIFS(data!A:A, data!A4848, data!G:G, 2) = data!D4848), 1, 0)</f>
        <v>1</v>
      </c>
      <c r="AC4848">
        <f>IF(AB4848=1, data!D4848, "0")</f>
        <v>1</v>
      </c>
    </row>
    <row r="4849" spans="1:29" x14ac:dyDescent="0.25">
      <c r="A4849" s="1">
        <v>479341</v>
      </c>
      <c r="B4849">
        <v>1</v>
      </c>
      <c r="C4849" s="1" t="s">
        <v>4870</v>
      </c>
      <c r="D4849">
        <v>1</v>
      </c>
      <c r="E4849">
        <v>3</v>
      </c>
      <c r="F4849">
        <v>12</v>
      </c>
      <c r="G4849">
        <v>1</v>
      </c>
      <c r="H4849">
        <v>23</v>
      </c>
      <c r="I4849">
        <v>1</v>
      </c>
      <c r="J4849">
        <v>1</v>
      </c>
      <c r="K4849">
        <v>3</v>
      </c>
      <c r="L4849">
        <v>5</v>
      </c>
      <c r="M4849">
        <v>1</v>
      </c>
      <c r="N4849">
        <v>4</v>
      </c>
      <c r="O4849">
        <v>2</v>
      </c>
      <c r="P4849">
        <v>1</v>
      </c>
      <c r="Q4849">
        <v>13.47</v>
      </c>
      <c r="R4849">
        <v>2</v>
      </c>
      <c r="S4849">
        <v>6</v>
      </c>
      <c r="T4849">
        <v>172.8</v>
      </c>
      <c r="U4849">
        <v>55.2</v>
      </c>
      <c r="V4849">
        <v>18.486000000000001</v>
      </c>
      <c r="W4849">
        <v>-1</v>
      </c>
      <c r="X4849">
        <v>1</v>
      </c>
      <c r="Y4849">
        <v>1</v>
      </c>
      <c r="Z4849">
        <f>IF(AND(MIN(data!D4849:'data'!K4849, data!M4849:'data'!Y4849)&gt;=0, IF(data!L4849&lt;0, FALSE, data!L4849&lt;=95),COUNTA(data!D4849:'data'!Y4849)=22), 1, 0)</f>
        <v>0</v>
      </c>
      <c r="AA4849">
        <f>IF(data!D4849=3, IF(COUNTIFS(data!A:A, data!A4849, data!G:G, "&lt;&gt;2")=0, 1, 0), 0)</f>
        <v>0</v>
      </c>
      <c r="AB4849">
        <f>IF(AND(data!G4849=2, COUNTIFS(data!A:A, data!A4849, data!G:G, 2) = data!D4849), 1, 0)</f>
        <v>0</v>
      </c>
      <c r="AC4849" t="str">
        <f>IF(AB4849=1, data!D4849, "0")</f>
        <v>0</v>
      </c>
    </row>
    <row r="4850" spans="1:29" x14ac:dyDescent="0.25">
      <c r="A4850" s="1">
        <v>479351</v>
      </c>
      <c r="B4850">
        <v>1</v>
      </c>
      <c r="C4850" s="1" t="s">
        <v>4871</v>
      </c>
      <c r="D4850">
        <v>2</v>
      </c>
      <c r="E4850">
        <v>3</v>
      </c>
      <c r="F4850">
        <v>12</v>
      </c>
      <c r="G4850">
        <v>1</v>
      </c>
      <c r="H4850">
        <v>53</v>
      </c>
      <c r="I4850">
        <v>2</v>
      </c>
      <c r="J4850">
        <v>1</v>
      </c>
      <c r="K4850">
        <v>5</v>
      </c>
      <c r="L4850">
        <v>11</v>
      </c>
      <c r="M4850">
        <v>2</v>
      </c>
      <c r="N4850">
        <v>4</v>
      </c>
      <c r="O4850">
        <v>3</v>
      </c>
      <c r="P4850">
        <v>1</v>
      </c>
      <c r="Q4850">
        <v>45</v>
      </c>
      <c r="R4850">
        <v>-1</v>
      </c>
      <c r="S4850">
        <v>0</v>
      </c>
      <c r="T4850">
        <v>177.8</v>
      </c>
      <c r="U4850">
        <v>103.6</v>
      </c>
      <c r="V4850">
        <v>32.771000000000001</v>
      </c>
      <c r="W4850">
        <v>1.0089999999999999</v>
      </c>
      <c r="X4850">
        <v>2</v>
      </c>
      <c r="Y4850">
        <v>1</v>
      </c>
      <c r="Z4850">
        <f>IF(AND(MIN(data!D4850:'data'!K4850, data!M4850:'data'!Y4850)&gt;=0, IF(data!L4850&lt;0, FALSE, data!L4850&lt;=95),COUNTA(data!D4850:'data'!Y4850)=22), 1, 0)</f>
        <v>0</v>
      </c>
      <c r="AA4850">
        <f>IF(data!D4850=3, IF(COUNTIFS(data!A:A, data!A4850, data!G:G, "&lt;&gt;2")=0, 1, 0), 0)</f>
        <v>0</v>
      </c>
      <c r="AB4850">
        <f>IF(AND(data!G4850=2, COUNTIFS(data!A:A, data!A4850, data!G:G, 2) = data!D4850), 1, 0)</f>
        <v>0</v>
      </c>
      <c r="AC4850" t="str">
        <f>IF(AB4850=1, data!D4850, "0")</f>
        <v>0</v>
      </c>
    </row>
    <row r="4851" spans="1:29" x14ac:dyDescent="0.25">
      <c r="A4851" s="1">
        <v>479351</v>
      </c>
      <c r="B4851">
        <v>2</v>
      </c>
      <c r="C4851" s="1" t="s">
        <v>4872</v>
      </c>
      <c r="D4851">
        <v>2</v>
      </c>
      <c r="E4851">
        <v>3</v>
      </c>
      <c r="F4851">
        <v>12</v>
      </c>
      <c r="G4851">
        <v>2</v>
      </c>
      <c r="H4851">
        <v>53</v>
      </c>
      <c r="I4851">
        <v>2</v>
      </c>
      <c r="J4851">
        <v>1</v>
      </c>
      <c r="K4851">
        <v>5</v>
      </c>
      <c r="L4851">
        <v>11</v>
      </c>
      <c r="M4851">
        <v>2</v>
      </c>
      <c r="N4851">
        <v>4</v>
      </c>
      <c r="O4851">
        <v>2</v>
      </c>
      <c r="P4851">
        <v>1</v>
      </c>
      <c r="Q4851">
        <v>16.47</v>
      </c>
      <c r="R4851">
        <v>-1</v>
      </c>
      <c r="S4851">
        <v>0</v>
      </c>
      <c r="T4851">
        <v>164.6</v>
      </c>
      <c r="U4851">
        <v>67.7</v>
      </c>
      <c r="V4851">
        <v>24.988</v>
      </c>
      <c r="W4851">
        <v>0.76</v>
      </c>
      <c r="X4851">
        <v>1</v>
      </c>
      <c r="Y4851">
        <v>3</v>
      </c>
      <c r="Z4851">
        <f>IF(AND(MIN(data!D4851:'data'!K4851, data!M4851:'data'!Y4851)&gt;=0, IF(data!L4851&lt;0, FALSE, data!L4851&lt;=95),COUNTA(data!D4851:'data'!Y4851)=22), 1, 0)</f>
        <v>0</v>
      </c>
      <c r="AA4851">
        <f>IF(data!D4851=3, IF(COUNTIFS(data!A:A, data!A4851, data!G:G, "&lt;&gt;2")=0, 1, 0), 0)</f>
        <v>0</v>
      </c>
      <c r="AB4851">
        <f>IF(AND(data!G4851=2, COUNTIFS(data!A:A, data!A4851, data!G:G, 2) = data!D4851), 1, 0)</f>
        <v>0</v>
      </c>
      <c r="AC4851" t="str">
        <f>IF(AB4851=1, data!D4851, "0")</f>
        <v>0</v>
      </c>
    </row>
    <row r="4852" spans="1:29" x14ac:dyDescent="0.25">
      <c r="A4852" s="1">
        <v>479371</v>
      </c>
      <c r="B4852">
        <v>1</v>
      </c>
      <c r="C4852" s="1" t="s">
        <v>4873</v>
      </c>
      <c r="D4852">
        <v>2</v>
      </c>
      <c r="E4852">
        <v>3</v>
      </c>
      <c r="F4852">
        <v>12</v>
      </c>
      <c r="G4852">
        <v>1</v>
      </c>
      <c r="H4852">
        <v>48</v>
      </c>
      <c r="I4852">
        <v>6</v>
      </c>
      <c r="J4852">
        <v>1</v>
      </c>
      <c r="K4852">
        <v>4</v>
      </c>
      <c r="L4852">
        <v>8</v>
      </c>
      <c r="M4852">
        <v>2</v>
      </c>
      <c r="N4852">
        <v>1</v>
      </c>
      <c r="O4852">
        <v>5</v>
      </c>
      <c r="P4852">
        <v>2</v>
      </c>
      <c r="Q4852">
        <v>0</v>
      </c>
      <c r="R4852">
        <v>-1</v>
      </c>
      <c r="S4852">
        <v>9</v>
      </c>
      <c r="T4852">
        <v>171.2</v>
      </c>
      <c r="U4852">
        <v>101.2</v>
      </c>
      <c r="V4852">
        <v>34.527999999999999</v>
      </c>
      <c r="W4852">
        <v>0.94799999999999995</v>
      </c>
      <c r="X4852">
        <v>2</v>
      </c>
      <c r="Y4852">
        <v>1</v>
      </c>
      <c r="Z4852">
        <f>IF(AND(MIN(data!D4852:'data'!K4852, data!M4852:'data'!Y4852)&gt;=0, IF(data!L4852&lt;0, FALSE, data!L4852&lt;=95),COUNTA(data!D4852:'data'!Y4852)=22), 1, 0)</f>
        <v>0</v>
      </c>
      <c r="AA4852">
        <f>IF(data!D4852=3, IF(COUNTIFS(data!A:A, data!A4852, data!G:G, "&lt;&gt;2")=0, 1, 0), 0)</f>
        <v>0</v>
      </c>
      <c r="AB4852">
        <f>IF(AND(data!G4852=2, COUNTIFS(data!A:A, data!A4852, data!G:G, 2) = data!D4852), 1, 0)</f>
        <v>0</v>
      </c>
      <c r="AC4852" t="str">
        <f>IF(AB4852=1, data!D4852, "0")</f>
        <v>0</v>
      </c>
    </row>
    <row r="4853" spans="1:29" x14ac:dyDescent="0.25">
      <c r="A4853" s="1">
        <v>479371</v>
      </c>
      <c r="B4853">
        <v>2</v>
      </c>
      <c r="C4853" s="1" t="s">
        <v>4874</v>
      </c>
      <c r="D4853">
        <v>2</v>
      </c>
      <c r="E4853">
        <v>3</v>
      </c>
      <c r="F4853">
        <v>12</v>
      </c>
      <c r="G4853">
        <v>2</v>
      </c>
      <c r="H4853">
        <v>35</v>
      </c>
      <c r="I4853">
        <v>6</v>
      </c>
      <c r="J4853">
        <v>1</v>
      </c>
      <c r="K4853">
        <v>7</v>
      </c>
      <c r="L4853">
        <v>8</v>
      </c>
      <c r="M4853">
        <v>3</v>
      </c>
      <c r="N4853">
        <v>4</v>
      </c>
      <c r="O4853">
        <v>3</v>
      </c>
      <c r="P4853">
        <v>2</v>
      </c>
      <c r="Q4853">
        <v>0</v>
      </c>
      <c r="R4853">
        <v>-1</v>
      </c>
      <c r="S4853">
        <v>0</v>
      </c>
      <c r="T4853">
        <v>167.6</v>
      </c>
      <c r="U4853">
        <v>85.7</v>
      </c>
      <c r="V4853">
        <v>30.509</v>
      </c>
      <c r="W4853">
        <v>0.89</v>
      </c>
      <c r="X4853">
        <v>2</v>
      </c>
      <c r="Y4853">
        <v>1</v>
      </c>
      <c r="Z4853">
        <f>IF(AND(MIN(data!D4853:'data'!K4853, data!M4853:'data'!Y4853)&gt;=0, IF(data!L4853&lt;0, FALSE, data!L4853&lt;=95),COUNTA(data!D4853:'data'!Y4853)=22), 1, 0)</f>
        <v>0</v>
      </c>
      <c r="AA4853">
        <f>IF(data!D4853=3, IF(COUNTIFS(data!A:A, data!A4853, data!G:G, "&lt;&gt;2")=0, 1, 0), 0)</f>
        <v>0</v>
      </c>
      <c r="AB4853">
        <f>IF(AND(data!G4853=2, COUNTIFS(data!A:A, data!A4853, data!G:G, 2) = data!D4853), 1, 0)</f>
        <v>0</v>
      </c>
      <c r="AC4853" t="str">
        <f>IF(AB4853=1, data!D4853, "0")</f>
        <v>0</v>
      </c>
    </row>
    <row r="4854" spans="1:29" x14ac:dyDescent="0.25">
      <c r="A4854" s="1">
        <v>480151</v>
      </c>
      <c r="B4854">
        <v>1</v>
      </c>
      <c r="C4854" s="1" t="s">
        <v>4875</v>
      </c>
      <c r="D4854">
        <v>1</v>
      </c>
      <c r="E4854">
        <v>1</v>
      </c>
      <c r="F4854">
        <v>9</v>
      </c>
      <c r="G4854">
        <v>2</v>
      </c>
      <c r="H4854">
        <v>45</v>
      </c>
      <c r="I4854">
        <v>1</v>
      </c>
      <c r="J4854">
        <v>1</v>
      </c>
      <c r="K4854">
        <v>7</v>
      </c>
      <c r="L4854">
        <v>9</v>
      </c>
      <c r="M4854">
        <v>1</v>
      </c>
      <c r="N4854">
        <v>1</v>
      </c>
      <c r="O4854">
        <v>5</v>
      </c>
      <c r="P4854">
        <v>1</v>
      </c>
      <c r="Q4854">
        <v>15</v>
      </c>
      <c r="R4854">
        <v>-1</v>
      </c>
      <c r="S4854">
        <v>0</v>
      </c>
      <c r="T4854">
        <v>169.1</v>
      </c>
      <c r="U4854">
        <v>109.6</v>
      </c>
      <c r="V4854">
        <v>38.329000000000001</v>
      </c>
      <c r="W4854">
        <v>1.0329999999999999</v>
      </c>
      <c r="X4854">
        <v>2</v>
      </c>
      <c r="Y4854">
        <v>1</v>
      </c>
      <c r="Z4854">
        <f>IF(AND(MIN(data!D4854:'data'!K4854, data!M4854:'data'!Y4854)&gt;=0, IF(data!L4854&lt;0, FALSE, data!L4854&lt;=95),COUNTA(data!D4854:'data'!Y4854)=22), 1, 0)</f>
        <v>0</v>
      </c>
      <c r="AA4854">
        <f>IF(data!D4854=3, IF(COUNTIFS(data!A:A, data!A4854, data!G:G, "&lt;&gt;2")=0, 1, 0), 0)</f>
        <v>0</v>
      </c>
      <c r="AB4854">
        <f>IF(AND(data!G4854=2, COUNTIFS(data!A:A, data!A4854, data!G:G, 2) = data!D4854), 1, 0)</f>
        <v>1</v>
      </c>
      <c r="AC4854">
        <f>IF(AB4854=1, data!D4854, "0")</f>
        <v>1</v>
      </c>
    </row>
    <row r="4855" spans="1:29" x14ac:dyDescent="0.25">
      <c r="A4855" s="1">
        <v>480181</v>
      </c>
      <c r="B4855">
        <v>1</v>
      </c>
      <c r="C4855" s="1" t="s">
        <v>4876</v>
      </c>
      <c r="D4855">
        <v>1</v>
      </c>
      <c r="E4855">
        <v>1</v>
      </c>
      <c r="F4855">
        <v>9</v>
      </c>
      <c r="G4855">
        <v>1</v>
      </c>
      <c r="H4855">
        <v>60</v>
      </c>
      <c r="I4855">
        <v>5</v>
      </c>
      <c r="J4855">
        <v>1</v>
      </c>
      <c r="K4855">
        <v>7</v>
      </c>
      <c r="L4855">
        <v>10</v>
      </c>
      <c r="M4855">
        <v>2</v>
      </c>
      <c r="N4855">
        <v>1</v>
      </c>
      <c r="O4855">
        <v>5</v>
      </c>
      <c r="P4855">
        <v>1</v>
      </c>
      <c r="Q4855">
        <v>2.9000000000000001E-2</v>
      </c>
      <c r="R4855">
        <v>-1</v>
      </c>
      <c r="S4855">
        <v>0</v>
      </c>
      <c r="T4855">
        <v>153.1</v>
      </c>
      <c r="U4855">
        <v>70.099999999999994</v>
      </c>
      <c r="V4855">
        <v>29.907</v>
      </c>
      <c r="W4855">
        <v>0.875</v>
      </c>
      <c r="X4855">
        <v>1</v>
      </c>
      <c r="Y4855">
        <v>3</v>
      </c>
      <c r="Z4855">
        <f>IF(AND(MIN(data!D4855:'data'!K4855, data!M4855:'data'!Y4855)&gt;=0, IF(data!L4855&lt;0, FALSE, data!L4855&lt;=95),COUNTA(data!D4855:'data'!Y4855)=22), 1, 0)</f>
        <v>0</v>
      </c>
      <c r="AA4855">
        <f>IF(data!D4855=3, IF(COUNTIFS(data!A:A, data!A4855, data!G:G, "&lt;&gt;2")=0, 1, 0), 0)</f>
        <v>0</v>
      </c>
      <c r="AB4855">
        <f>IF(AND(data!G4855=2, COUNTIFS(data!A:A, data!A4855, data!G:G, 2) = data!D4855), 1, 0)</f>
        <v>0</v>
      </c>
      <c r="AC4855" t="str">
        <f>IF(AB4855=1, data!D4855, "0")</f>
        <v>0</v>
      </c>
    </row>
    <row r="4856" spans="1:29" x14ac:dyDescent="0.25">
      <c r="A4856" s="1">
        <v>480201</v>
      </c>
      <c r="B4856">
        <v>1</v>
      </c>
      <c r="C4856" s="1" t="s">
        <v>4877</v>
      </c>
      <c r="D4856">
        <v>2</v>
      </c>
      <c r="E4856">
        <v>1</v>
      </c>
      <c r="F4856">
        <v>9</v>
      </c>
      <c r="G4856">
        <v>1</v>
      </c>
      <c r="H4856">
        <v>30</v>
      </c>
      <c r="I4856">
        <v>2</v>
      </c>
      <c r="J4856">
        <v>1</v>
      </c>
      <c r="K4856">
        <v>5</v>
      </c>
      <c r="L4856">
        <v>12</v>
      </c>
      <c r="M4856">
        <v>1</v>
      </c>
      <c r="N4856">
        <v>3</v>
      </c>
      <c r="O4856">
        <v>5</v>
      </c>
      <c r="P4856">
        <v>1</v>
      </c>
      <c r="Q4856">
        <v>37.454999999999998</v>
      </c>
      <c r="R4856">
        <v>-1</v>
      </c>
      <c r="S4856">
        <v>0</v>
      </c>
      <c r="T4856">
        <v>172.7</v>
      </c>
      <c r="U4856">
        <v>76.3</v>
      </c>
      <c r="V4856">
        <v>25.582000000000001</v>
      </c>
      <c r="W4856">
        <v>-1</v>
      </c>
      <c r="X4856">
        <v>1</v>
      </c>
      <c r="Y4856">
        <v>3</v>
      </c>
      <c r="Z4856">
        <f>IF(AND(MIN(data!D4856:'data'!K4856, data!M4856:'data'!Y4856)&gt;=0, IF(data!L4856&lt;0, FALSE, data!L4856&lt;=95),COUNTA(data!D4856:'data'!Y4856)=22), 1, 0)</f>
        <v>0</v>
      </c>
      <c r="AA4856">
        <f>IF(data!D4856=3, IF(COUNTIFS(data!A:A, data!A4856, data!G:G, "&lt;&gt;2")=0, 1, 0), 0)</f>
        <v>0</v>
      </c>
      <c r="AB4856">
        <f>IF(AND(data!G4856=2, COUNTIFS(data!A:A, data!A4856, data!G:G, 2) = data!D4856), 1, 0)</f>
        <v>0</v>
      </c>
      <c r="AC4856" t="str">
        <f>IF(AB4856=1, data!D4856, "0")</f>
        <v>0</v>
      </c>
    </row>
    <row r="4857" spans="1:29" x14ac:dyDescent="0.25">
      <c r="A4857" s="1">
        <v>480201</v>
      </c>
      <c r="B4857">
        <v>2</v>
      </c>
      <c r="C4857" s="1" t="s">
        <v>4878</v>
      </c>
      <c r="D4857">
        <v>2</v>
      </c>
      <c r="E4857">
        <v>1</v>
      </c>
      <c r="F4857">
        <v>9</v>
      </c>
      <c r="G4857">
        <v>2</v>
      </c>
      <c r="H4857">
        <v>24</v>
      </c>
      <c r="I4857">
        <v>2</v>
      </c>
      <c r="J4857">
        <v>1</v>
      </c>
      <c r="K4857">
        <v>4</v>
      </c>
      <c r="L4857">
        <v>12</v>
      </c>
      <c r="M4857">
        <v>1</v>
      </c>
      <c r="N4857">
        <v>4</v>
      </c>
      <c r="O4857">
        <v>2</v>
      </c>
      <c r="P4857">
        <v>1</v>
      </c>
      <c r="Q4857">
        <v>10.5</v>
      </c>
      <c r="R4857">
        <v>2</v>
      </c>
      <c r="S4857">
        <v>0</v>
      </c>
      <c r="T4857">
        <v>162.80000000000001</v>
      </c>
      <c r="U4857">
        <v>62.9</v>
      </c>
      <c r="V4857">
        <v>23.731999999999999</v>
      </c>
      <c r="W4857">
        <v>-1</v>
      </c>
      <c r="X4857">
        <v>-8</v>
      </c>
      <c r="Y4857">
        <v>3</v>
      </c>
      <c r="Z4857">
        <f>IF(AND(MIN(data!D4857:'data'!K4857, data!M4857:'data'!Y4857)&gt;=0, IF(data!L4857&lt;0, FALSE, data!L4857&lt;=95),COUNTA(data!D4857:'data'!Y4857)=22), 1, 0)</f>
        <v>0</v>
      </c>
      <c r="AA4857">
        <f>IF(data!D4857=3, IF(COUNTIFS(data!A:A, data!A4857, data!G:G, "&lt;&gt;2")=0, 1, 0), 0)</f>
        <v>0</v>
      </c>
      <c r="AB4857">
        <f>IF(AND(data!G4857=2, COUNTIFS(data!A:A, data!A4857, data!G:G, 2) = data!D4857), 1, 0)</f>
        <v>0</v>
      </c>
      <c r="AC4857" t="str">
        <f>IF(AB4857=1, data!D4857, "0")</f>
        <v>0</v>
      </c>
    </row>
    <row r="4858" spans="1:29" x14ac:dyDescent="0.25">
      <c r="A4858" s="1">
        <v>480251</v>
      </c>
      <c r="B4858">
        <v>1</v>
      </c>
      <c r="C4858" s="1" t="s">
        <v>4879</v>
      </c>
      <c r="D4858">
        <v>4</v>
      </c>
      <c r="E4858">
        <v>1</v>
      </c>
      <c r="F4858">
        <v>9</v>
      </c>
      <c r="G4858">
        <v>1</v>
      </c>
      <c r="H4858">
        <v>41</v>
      </c>
      <c r="I4858">
        <v>6</v>
      </c>
      <c r="J4858">
        <v>1</v>
      </c>
      <c r="K4858">
        <v>2</v>
      </c>
      <c r="L4858">
        <v>18</v>
      </c>
      <c r="M4858">
        <v>1</v>
      </c>
      <c r="N4858">
        <v>3</v>
      </c>
      <c r="O4858">
        <v>5</v>
      </c>
      <c r="P4858">
        <v>1</v>
      </c>
      <c r="Q4858">
        <v>5.6539999999999999</v>
      </c>
      <c r="R4858">
        <v>-1</v>
      </c>
      <c r="S4858">
        <v>0</v>
      </c>
      <c r="T4858">
        <v>174.4</v>
      </c>
      <c r="U4858">
        <v>93.9</v>
      </c>
      <c r="V4858">
        <v>30.873000000000001</v>
      </c>
      <c r="W4858">
        <v>0.93300000000000005</v>
      </c>
      <c r="X4858">
        <v>2</v>
      </c>
      <c r="Y4858">
        <v>1</v>
      </c>
      <c r="Z4858">
        <f>IF(AND(MIN(data!D4858:'data'!K4858, data!M4858:'data'!Y4858)&gt;=0, IF(data!L4858&lt;0, FALSE, data!L4858&lt;=95),COUNTA(data!D4858:'data'!Y4858)=22), 1, 0)</f>
        <v>0</v>
      </c>
      <c r="AA4858">
        <f>IF(data!D4858=3, IF(COUNTIFS(data!A:A, data!A4858, data!G:G, "&lt;&gt;2")=0, 1, 0), 0)</f>
        <v>0</v>
      </c>
      <c r="AB4858">
        <f>IF(AND(data!G4858=2, COUNTIFS(data!A:A, data!A4858, data!G:G, 2) = data!D4858), 1, 0)</f>
        <v>0</v>
      </c>
      <c r="AC4858" t="str">
        <f>IF(AB4858=1, data!D4858, "0")</f>
        <v>0</v>
      </c>
    </row>
    <row r="4859" spans="1:29" x14ac:dyDescent="0.25">
      <c r="A4859" s="1">
        <v>480251</v>
      </c>
      <c r="B4859">
        <v>2</v>
      </c>
      <c r="C4859" s="1" t="s">
        <v>4880</v>
      </c>
      <c r="D4859">
        <v>4</v>
      </c>
      <c r="E4859">
        <v>1</v>
      </c>
      <c r="F4859">
        <v>9</v>
      </c>
      <c r="G4859">
        <v>2</v>
      </c>
      <c r="H4859">
        <v>30</v>
      </c>
      <c r="I4859">
        <v>6</v>
      </c>
      <c r="J4859">
        <v>1</v>
      </c>
      <c r="K4859">
        <v>1</v>
      </c>
      <c r="L4859">
        <v>18</v>
      </c>
      <c r="M4859">
        <v>2</v>
      </c>
      <c r="N4859">
        <v>1</v>
      </c>
      <c r="O4859">
        <v>5</v>
      </c>
      <c r="P4859">
        <v>1</v>
      </c>
      <c r="Q4859">
        <v>5.6539999999999999</v>
      </c>
      <c r="R4859">
        <v>-1</v>
      </c>
      <c r="S4859">
        <v>0</v>
      </c>
      <c r="T4859">
        <v>163.5</v>
      </c>
      <c r="U4859">
        <v>91.2</v>
      </c>
      <c r="V4859">
        <v>34.116</v>
      </c>
      <c r="W4859">
        <v>0.88700000000000001</v>
      </c>
      <c r="X4859">
        <v>2</v>
      </c>
      <c r="Y4859">
        <v>1</v>
      </c>
      <c r="Z4859">
        <f>IF(AND(MIN(data!D4859:'data'!K4859, data!M4859:'data'!Y4859)&gt;=0, IF(data!L4859&lt;0, FALSE, data!L4859&lt;=95),COUNTA(data!D4859:'data'!Y4859)=22), 1, 0)</f>
        <v>0</v>
      </c>
      <c r="AA4859">
        <f>IF(data!D4859=3, IF(COUNTIFS(data!A:A, data!A4859, data!G:G, "&lt;&gt;2")=0, 1, 0), 0)</f>
        <v>0</v>
      </c>
      <c r="AB4859">
        <f>IF(AND(data!G4859=2, COUNTIFS(data!A:A, data!A4859, data!G:G, 2) = data!D4859), 1, 0)</f>
        <v>0</v>
      </c>
      <c r="AC4859" t="str">
        <f>IF(AB4859=1, data!D4859, "0")</f>
        <v>0</v>
      </c>
    </row>
    <row r="4860" spans="1:29" x14ac:dyDescent="0.25">
      <c r="A4860" s="1">
        <v>480251</v>
      </c>
      <c r="B4860">
        <v>3</v>
      </c>
      <c r="C4860" s="1" t="s">
        <v>4881</v>
      </c>
      <c r="D4860">
        <v>4</v>
      </c>
      <c r="E4860">
        <v>1</v>
      </c>
      <c r="F4860">
        <v>9</v>
      </c>
      <c r="G4860">
        <v>1</v>
      </c>
      <c r="H4860">
        <v>11</v>
      </c>
      <c r="I4860">
        <v>-1</v>
      </c>
      <c r="J4860">
        <v>1</v>
      </c>
      <c r="K4860">
        <v>-1</v>
      </c>
      <c r="L4860">
        <v>18</v>
      </c>
      <c r="M4860">
        <v>1</v>
      </c>
      <c r="N4860">
        <v>-1</v>
      </c>
      <c r="O4860">
        <v>-1</v>
      </c>
      <c r="P4860">
        <v>-1</v>
      </c>
      <c r="Q4860">
        <v>-1</v>
      </c>
      <c r="R4860">
        <v>-1</v>
      </c>
      <c r="S4860">
        <v>-2</v>
      </c>
      <c r="T4860">
        <v>146.9</v>
      </c>
      <c r="U4860">
        <v>37.9</v>
      </c>
      <c r="V4860">
        <v>17.562999999999999</v>
      </c>
      <c r="W4860">
        <v>-1</v>
      </c>
      <c r="X4860">
        <v>1</v>
      </c>
      <c r="Y4860">
        <v>3</v>
      </c>
      <c r="Z4860">
        <f>IF(AND(MIN(data!D4860:'data'!K4860, data!M4860:'data'!Y4860)&gt;=0, IF(data!L4860&lt;0, FALSE, data!L4860&lt;=95),COUNTA(data!D4860:'data'!Y4860)=22), 1, 0)</f>
        <v>0</v>
      </c>
      <c r="AA4860">
        <f>IF(data!D4860=3, IF(COUNTIFS(data!A:A, data!A4860, data!G:G, "&lt;&gt;2")=0, 1, 0), 0)</f>
        <v>0</v>
      </c>
      <c r="AB4860">
        <f>IF(AND(data!G4860=2, COUNTIFS(data!A:A, data!A4860, data!G:G, 2) = data!D4860), 1, 0)</f>
        <v>0</v>
      </c>
      <c r="AC4860" t="str">
        <f>IF(AB4860=1, data!D4860, "0")</f>
        <v>0</v>
      </c>
    </row>
    <row r="4861" spans="1:29" x14ac:dyDescent="0.25">
      <c r="A4861" s="1">
        <v>480251</v>
      </c>
      <c r="B4861">
        <v>4</v>
      </c>
      <c r="C4861" s="1" t="s">
        <v>4882</v>
      </c>
      <c r="D4861">
        <v>4</v>
      </c>
      <c r="E4861">
        <v>1</v>
      </c>
      <c r="F4861">
        <v>9</v>
      </c>
      <c r="G4861">
        <v>1</v>
      </c>
      <c r="H4861">
        <v>9</v>
      </c>
      <c r="I4861">
        <v>-1</v>
      </c>
      <c r="J4861">
        <v>1</v>
      </c>
      <c r="K4861">
        <v>-1</v>
      </c>
      <c r="L4861">
        <v>18</v>
      </c>
      <c r="M4861">
        <v>1</v>
      </c>
      <c r="N4861">
        <v>-1</v>
      </c>
      <c r="O4861">
        <v>-1</v>
      </c>
      <c r="P4861">
        <v>-1</v>
      </c>
      <c r="Q4861">
        <v>-1</v>
      </c>
      <c r="R4861">
        <v>-1</v>
      </c>
      <c r="S4861">
        <v>-2</v>
      </c>
      <c r="T4861">
        <v>138.69999999999999</v>
      </c>
      <c r="U4861">
        <v>35.299999999999997</v>
      </c>
      <c r="V4861">
        <v>18.349</v>
      </c>
      <c r="W4861">
        <v>-1</v>
      </c>
      <c r="X4861">
        <v>-8</v>
      </c>
      <c r="Y4861">
        <v>3</v>
      </c>
      <c r="Z4861">
        <f>IF(AND(MIN(data!D4861:'data'!K4861, data!M4861:'data'!Y4861)&gt;=0, IF(data!L4861&lt;0, FALSE, data!L4861&lt;=95),COUNTA(data!D4861:'data'!Y4861)=22), 1, 0)</f>
        <v>0</v>
      </c>
      <c r="AA4861">
        <f>IF(data!D4861=3, IF(COUNTIFS(data!A:A, data!A4861, data!G:G, "&lt;&gt;2")=0, 1, 0), 0)</f>
        <v>0</v>
      </c>
      <c r="AB4861">
        <f>IF(AND(data!G4861=2, COUNTIFS(data!A:A, data!A4861, data!G:G, 2) = data!D4861), 1, 0)</f>
        <v>0</v>
      </c>
      <c r="AC4861" t="str">
        <f>IF(AB4861=1, data!D4861, "0")</f>
        <v>0</v>
      </c>
    </row>
    <row r="4862" spans="1:29" x14ac:dyDescent="0.25">
      <c r="A4862" s="1">
        <v>480271</v>
      </c>
      <c r="B4862">
        <v>1</v>
      </c>
      <c r="C4862" s="1" t="s">
        <v>4883</v>
      </c>
      <c r="D4862">
        <v>4</v>
      </c>
      <c r="E4862">
        <v>1</v>
      </c>
      <c r="F4862">
        <v>9</v>
      </c>
      <c r="G4862">
        <v>1</v>
      </c>
      <c r="H4862">
        <v>42</v>
      </c>
      <c r="I4862">
        <v>2</v>
      </c>
      <c r="J4862">
        <v>1</v>
      </c>
      <c r="K4862">
        <v>4</v>
      </c>
      <c r="L4862">
        <v>18</v>
      </c>
      <c r="M4862">
        <v>3</v>
      </c>
      <c r="N4862">
        <v>4</v>
      </c>
      <c r="O4862">
        <v>3</v>
      </c>
      <c r="P4862">
        <v>1</v>
      </c>
      <c r="Q4862">
        <v>46.25</v>
      </c>
      <c r="R4862">
        <v>-1</v>
      </c>
      <c r="S4862">
        <v>0</v>
      </c>
      <c r="T4862">
        <v>172.2</v>
      </c>
      <c r="U4862">
        <v>85.9</v>
      </c>
      <c r="V4862">
        <v>28.969000000000001</v>
      </c>
      <c r="W4862">
        <v>0.997</v>
      </c>
      <c r="X4862">
        <v>2</v>
      </c>
      <c r="Y4862">
        <v>3</v>
      </c>
      <c r="Z4862">
        <f>IF(AND(MIN(data!D4862:'data'!K4862, data!M4862:'data'!Y4862)&gt;=0, IF(data!L4862&lt;0, FALSE, data!L4862&lt;=95),COUNTA(data!D4862:'data'!Y4862)=22), 1, 0)</f>
        <v>0</v>
      </c>
      <c r="AA4862">
        <f>IF(data!D4862=3, IF(COUNTIFS(data!A:A, data!A4862, data!G:G, "&lt;&gt;2")=0, 1, 0), 0)</f>
        <v>0</v>
      </c>
      <c r="AB4862">
        <f>IF(AND(data!G4862=2, COUNTIFS(data!A:A, data!A4862, data!G:G, 2) = data!D4862), 1, 0)</f>
        <v>0</v>
      </c>
      <c r="AC4862" t="str">
        <f>IF(AB4862=1, data!D4862, "0")</f>
        <v>0</v>
      </c>
    </row>
    <row r="4863" spans="1:29" x14ac:dyDescent="0.25">
      <c r="A4863" s="1">
        <v>480271</v>
      </c>
      <c r="B4863">
        <v>2</v>
      </c>
      <c r="C4863" s="1" t="s">
        <v>4884</v>
      </c>
      <c r="D4863">
        <v>4</v>
      </c>
      <c r="E4863">
        <v>1</v>
      </c>
      <c r="F4863">
        <v>9</v>
      </c>
      <c r="G4863">
        <v>2</v>
      </c>
      <c r="H4863">
        <v>45</v>
      </c>
      <c r="I4863">
        <v>2</v>
      </c>
      <c r="J4863">
        <v>1</v>
      </c>
      <c r="K4863">
        <v>4</v>
      </c>
      <c r="L4863">
        <v>18</v>
      </c>
      <c r="M4863">
        <v>2</v>
      </c>
      <c r="N4863">
        <v>1</v>
      </c>
      <c r="O4863">
        <v>5</v>
      </c>
      <c r="P4863">
        <v>1</v>
      </c>
      <c r="Q4863">
        <v>40.375</v>
      </c>
      <c r="R4863">
        <v>-1</v>
      </c>
      <c r="S4863">
        <v>0</v>
      </c>
      <c r="T4863">
        <v>161.69999999999999</v>
      </c>
      <c r="U4863">
        <v>75.900000000000006</v>
      </c>
      <c r="V4863">
        <v>29.027999999999999</v>
      </c>
      <c r="W4863">
        <v>0.81599999999999995</v>
      </c>
      <c r="X4863">
        <v>2</v>
      </c>
      <c r="Y4863">
        <v>1</v>
      </c>
      <c r="Z4863">
        <f>IF(AND(MIN(data!D4863:'data'!K4863, data!M4863:'data'!Y4863)&gt;=0, IF(data!L4863&lt;0, FALSE, data!L4863&lt;=95),COUNTA(data!D4863:'data'!Y4863)=22), 1, 0)</f>
        <v>0</v>
      </c>
      <c r="AA4863">
        <f>IF(data!D4863=3, IF(COUNTIFS(data!A:A, data!A4863, data!G:G, "&lt;&gt;2")=0, 1, 0), 0)</f>
        <v>0</v>
      </c>
      <c r="AB4863">
        <f>IF(AND(data!G4863=2, COUNTIFS(data!A:A, data!A4863, data!G:G, 2) = data!D4863), 1, 0)</f>
        <v>0</v>
      </c>
      <c r="AC4863" t="str">
        <f>IF(AB4863=1, data!D4863, "0")</f>
        <v>0</v>
      </c>
    </row>
    <row r="4864" spans="1:29" x14ac:dyDescent="0.25">
      <c r="A4864" s="1">
        <v>480271</v>
      </c>
      <c r="B4864">
        <v>3</v>
      </c>
      <c r="C4864" s="1" t="s">
        <v>4885</v>
      </c>
      <c r="D4864">
        <v>4</v>
      </c>
      <c r="E4864">
        <v>1</v>
      </c>
      <c r="F4864">
        <v>9</v>
      </c>
      <c r="G4864">
        <v>1</v>
      </c>
      <c r="H4864">
        <v>20</v>
      </c>
      <c r="I4864">
        <v>1</v>
      </c>
      <c r="J4864">
        <v>1</v>
      </c>
      <c r="K4864">
        <v>4</v>
      </c>
      <c r="L4864">
        <v>18</v>
      </c>
      <c r="M4864">
        <v>2</v>
      </c>
      <c r="N4864">
        <v>4</v>
      </c>
      <c r="O4864">
        <v>1</v>
      </c>
      <c r="P4864">
        <v>1</v>
      </c>
      <c r="Q4864">
        <v>12.29</v>
      </c>
      <c r="R4864">
        <v>4</v>
      </c>
      <c r="S4864">
        <v>1</v>
      </c>
      <c r="T4864">
        <v>176.9</v>
      </c>
      <c r="U4864">
        <v>64.8</v>
      </c>
      <c r="V4864">
        <v>20.707000000000001</v>
      </c>
      <c r="W4864">
        <v>0.77200000000000002</v>
      </c>
      <c r="X4864">
        <v>1</v>
      </c>
      <c r="Y4864">
        <v>3</v>
      </c>
      <c r="Z4864">
        <f>IF(AND(MIN(data!D4864:'data'!K4864, data!M4864:'data'!Y4864)&gt;=0, IF(data!L4864&lt;0, FALSE, data!L4864&lt;=95),COUNTA(data!D4864:'data'!Y4864)=22), 1, 0)</f>
        <v>1</v>
      </c>
      <c r="AA4864">
        <f>IF(data!D4864=3, IF(COUNTIFS(data!A:A, data!A4864, data!G:G, "&lt;&gt;2")=0, 1, 0), 0)</f>
        <v>0</v>
      </c>
      <c r="AB4864">
        <f>IF(AND(data!G4864=2, COUNTIFS(data!A:A, data!A4864, data!G:G, 2) = data!D4864), 1, 0)</f>
        <v>0</v>
      </c>
      <c r="AC4864" t="str">
        <f>IF(AB4864=1, data!D4864, "0")</f>
        <v>0</v>
      </c>
    </row>
    <row r="4865" spans="1:29" x14ac:dyDescent="0.25">
      <c r="A4865" s="1">
        <v>480271</v>
      </c>
      <c r="B4865">
        <v>4</v>
      </c>
      <c r="C4865" s="1" t="s">
        <v>4886</v>
      </c>
      <c r="D4865">
        <v>4</v>
      </c>
      <c r="E4865">
        <v>1</v>
      </c>
      <c r="F4865">
        <v>9</v>
      </c>
      <c r="G4865">
        <v>1</v>
      </c>
      <c r="H4865">
        <v>19</v>
      </c>
      <c r="I4865">
        <v>1</v>
      </c>
      <c r="J4865">
        <v>1</v>
      </c>
      <c r="K4865">
        <v>3</v>
      </c>
      <c r="L4865">
        <v>18</v>
      </c>
      <c r="M4865">
        <v>2</v>
      </c>
      <c r="N4865">
        <v>4</v>
      </c>
      <c r="O4865">
        <v>2</v>
      </c>
      <c r="P4865">
        <v>1</v>
      </c>
      <c r="Q4865">
        <v>33.25</v>
      </c>
      <c r="R4865">
        <v>4</v>
      </c>
      <c r="S4865">
        <v>0</v>
      </c>
      <c r="T4865">
        <v>176.4</v>
      </c>
      <c r="U4865">
        <v>58.3</v>
      </c>
      <c r="V4865">
        <v>18.736000000000001</v>
      </c>
      <c r="W4865">
        <v>-1</v>
      </c>
      <c r="X4865">
        <v>3</v>
      </c>
      <c r="Y4865">
        <v>3</v>
      </c>
      <c r="Z4865">
        <f>IF(AND(MIN(data!D4865:'data'!K4865, data!M4865:'data'!Y4865)&gt;=0, IF(data!L4865&lt;0, FALSE, data!L4865&lt;=95),COUNTA(data!D4865:'data'!Y4865)=22), 1, 0)</f>
        <v>0</v>
      </c>
      <c r="AA4865">
        <f>IF(data!D4865=3, IF(COUNTIFS(data!A:A, data!A4865, data!G:G, "&lt;&gt;2")=0, 1, 0), 0)</f>
        <v>0</v>
      </c>
      <c r="AB4865">
        <f>IF(AND(data!G4865=2, COUNTIFS(data!A:A, data!A4865, data!G:G, 2) = data!D4865), 1, 0)</f>
        <v>0</v>
      </c>
      <c r="AC4865" t="str">
        <f>IF(AB4865=1, data!D4865, "0")</f>
        <v>0</v>
      </c>
    </row>
    <row r="4866" spans="1:29" x14ac:dyDescent="0.25">
      <c r="A4866" s="1">
        <v>480341</v>
      </c>
      <c r="B4866">
        <v>1</v>
      </c>
      <c r="C4866" s="1" t="s">
        <v>4887</v>
      </c>
      <c r="D4866">
        <v>1</v>
      </c>
      <c r="E4866">
        <v>1</v>
      </c>
      <c r="F4866">
        <v>9</v>
      </c>
      <c r="G4866">
        <v>1</v>
      </c>
      <c r="H4866">
        <v>79</v>
      </c>
      <c r="I4866">
        <v>5</v>
      </c>
      <c r="J4866">
        <v>1</v>
      </c>
      <c r="K4866">
        <v>1</v>
      </c>
      <c r="L4866">
        <v>96</v>
      </c>
      <c r="M4866">
        <v>1</v>
      </c>
      <c r="N4866">
        <v>1</v>
      </c>
      <c r="O4866">
        <v>5</v>
      </c>
      <c r="P4866">
        <v>1</v>
      </c>
      <c r="Q4866">
        <v>7.4039999999999999</v>
      </c>
      <c r="R4866">
        <v>-1</v>
      </c>
      <c r="S4866">
        <v>2</v>
      </c>
      <c r="T4866">
        <v>163.6</v>
      </c>
      <c r="U4866">
        <v>67.599999999999994</v>
      </c>
      <c r="V4866">
        <v>25.257000000000001</v>
      </c>
      <c r="W4866">
        <v>0.85199999999999998</v>
      </c>
      <c r="X4866">
        <v>1</v>
      </c>
      <c r="Y4866">
        <v>3</v>
      </c>
      <c r="Z4866">
        <f>IF(AND(MIN(data!D4866:'data'!K4866, data!M4866:'data'!Y4866)&gt;=0, IF(data!L4866&lt;0, FALSE, data!L4866&lt;=95),COUNTA(data!D4866:'data'!Y4866)=22), 1, 0)</f>
        <v>0</v>
      </c>
      <c r="AA4866">
        <f>IF(data!D4866=3, IF(COUNTIFS(data!A:A, data!A4866, data!G:G, "&lt;&gt;2")=0, 1, 0), 0)</f>
        <v>0</v>
      </c>
      <c r="AB4866">
        <f>IF(AND(data!G4866=2, COUNTIFS(data!A:A, data!A4866, data!G:G, 2) = data!D4866), 1, 0)</f>
        <v>0</v>
      </c>
      <c r="AC4866" t="str">
        <f>IF(AB4866=1, data!D4866, "0")</f>
        <v>0</v>
      </c>
    </row>
    <row r="4867" spans="1:29" x14ac:dyDescent="0.25">
      <c r="A4867" s="1">
        <v>480351</v>
      </c>
      <c r="B4867">
        <v>1</v>
      </c>
      <c r="C4867" s="1" t="s">
        <v>4888</v>
      </c>
      <c r="D4867">
        <v>2</v>
      </c>
      <c r="E4867">
        <v>1</v>
      </c>
      <c r="F4867">
        <v>9</v>
      </c>
      <c r="G4867">
        <v>1</v>
      </c>
      <c r="H4867">
        <v>60</v>
      </c>
      <c r="I4867">
        <v>2</v>
      </c>
      <c r="J4867">
        <v>1</v>
      </c>
      <c r="K4867">
        <v>6</v>
      </c>
      <c r="L4867">
        <v>27</v>
      </c>
      <c r="M4867">
        <v>1</v>
      </c>
      <c r="N4867">
        <v>1</v>
      </c>
      <c r="O4867">
        <v>5</v>
      </c>
      <c r="P4867">
        <v>1</v>
      </c>
      <c r="Q4867">
        <v>16.239999999999998</v>
      </c>
      <c r="R4867">
        <v>-1</v>
      </c>
      <c r="S4867">
        <v>0</v>
      </c>
      <c r="T4867">
        <v>178.9</v>
      </c>
      <c r="U4867">
        <v>101.1</v>
      </c>
      <c r="V4867">
        <v>31.588999999999999</v>
      </c>
      <c r="W4867">
        <v>0.94</v>
      </c>
      <c r="X4867">
        <v>2</v>
      </c>
      <c r="Y4867">
        <v>3</v>
      </c>
      <c r="Z4867">
        <f>IF(AND(MIN(data!D4867:'data'!K4867, data!M4867:'data'!Y4867)&gt;=0, IF(data!L4867&lt;0, FALSE, data!L4867&lt;=95),COUNTA(data!D4867:'data'!Y4867)=22), 1, 0)</f>
        <v>0</v>
      </c>
      <c r="AA4867">
        <f>IF(data!D4867=3, IF(COUNTIFS(data!A:A, data!A4867, data!G:G, "&lt;&gt;2")=0, 1, 0), 0)</f>
        <v>0</v>
      </c>
      <c r="AB4867">
        <f>IF(AND(data!G4867=2, COUNTIFS(data!A:A, data!A4867, data!G:G, 2) = data!D4867), 1, 0)</f>
        <v>0</v>
      </c>
      <c r="AC4867" t="str">
        <f>IF(AB4867=1, data!D4867, "0")</f>
        <v>0</v>
      </c>
    </row>
    <row r="4868" spans="1:29" x14ac:dyDescent="0.25">
      <c r="A4868" s="1">
        <v>480351</v>
      </c>
      <c r="B4868">
        <v>2</v>
      </c>
      <c r="C4868" s="1" t="s">
        <v>4889</v>
      </c>
      <c r="D4868">
        <v>2</v>
      </c>
      <c r="E4868">
        <v>1</v>
      </c>
      <c r="F4868">
        <v>9</v>
      </c>
      <c r="G4868">
        <v>2</v>
      </c>
      <c r="H4868">
        <v>62</v>
      </c>
      <c r="I4868">
        <v>2</v>
      </c>
      <c r="J4868">
        <v>1</v>
      </c>
      <c r="K4868">
        <v>7</v>
      </c>
      <c r="L4868">
        <v>27</v>
      </c>
      <c r="M4868">
        <v>1</v>
      </c>
      <c r="N4868">
        <v>1</v>
      </c>
      <c r="O4868">
        <v>5</v>
      </c>
      <c r="P4868">
        <v>1</v>
      </c>
      <c r="Q4868">
        <v>1.298</v>
      </c>
      <c r="R4868">
        <v>-1</v>
      </c>
      <c r="S4868">
        <v>2</v>
      </c>
      <c r="T4868">
        <v>158.9</v>
      </c>
      <c r="U4868">
        <v>59.5</v>
      </c>
      <c r="V4868">
        <v>23.565000000000001</v>
      </c>
      <c r="W4868">
        <v>0.80900000000000005</v>
      </c>
      <c r="X4868">
        <v>1</v>
      </c>
      <c r="Y4868">
        <v>3</v>
      </c>
      <c r="Z4868">
        <f>IF(AND(MIN(data!D4868:'data'!K4868, data!M4868:'data'!Y4868)&gt;=0, IF(data!L4868&lt;0, FALSE, data!L4868&lt;=95),COUNTA(data!D4868:'data'!Y4868)=22), 1, 0)</f>
        <v>0</v>
      </c>
      <c r="AA4868">
        <f>IF(data!D4868=3, IF(COUNTIFS(data!A:A, data!A4868, data!G:G, "&lt;&gt;2")=0, 1, 0), 0)</f>
        <v>0</v>
      </c>
      <c r="AB4868">
        <f>IF(AND(data!G4868=2, COUNTIFS(data!A:A, data!A4868, data!G:G, 2) = data!D4868), 1, 0)</f>
        <v>0</v>
      </c>
      <c r="AC4868" t="str">
        <f>IF(AB4868=1, data!D4868, "0")</f>
        <v>0</v>
      </c>
    </row>
    <row r="4869" spans="1:29" x14ac:dyDescent="0.25">
      <c r="A4869" s="1">
        <v>480371</v>
      </c>
      <c r="B4869">
        <v>1</v>
      </c>
      <c r="C4869" s="1" t="s">
        <v>4890</v>
      </c>
      <c r="D4869">
        <v>2</v>
      </c>
      <c r="E4869">
        <v>1</v>
      </c>
      <c r="F4869">
        <v>9</v>
      </c>
      <c r="G4869">
        <v>2</v>
      </c>
      <c r="H4869">
        <v>84</v>
      </c>
      <c r="I4869">
        <v>5</v>
      </c>
      <c r="J4869">
        <v>1</v>
      </c>
      <c r="K4869">
        <v>2</v>
      </c>
      <c r="L4869">
        <v>7</v>
      </c>
      <c r="M4869">
        <v>1</v>
      </c>
      <c r="N4869">
        <v>3</v>
      </c>
      <c r="O4869">
        <v>5</v>
      </c>
      <c r="P4869">
        <v>1</v>
      </c>
      <c r="Q4869">
        <v>1.5289999999999999</v>
      </c>
      <c r="R4869">
        <v>-1</v>
      </c>
      <c r="S4869">
        <v>0</v>
      </c>
      <c r="T4869">
        <v>-1</v>
      </c>
      <c r="U4869">
        <v>94</v>
      </c>
      <c r="V4869">
        <v>-1</v>
      </c>
      <c r="W4869">
        <v>0.88900000000000001</v>
      </c>
      <c r="X4869">
        <v>2</v>
      </c>
      <c r="Y4869">
        <v>1</v>
      </c>
      <c r="Z4869">
        <f>IF(AND(MIN(data!D4869:'data'!K4869, data!M4869:'data'!Y4869)&gt;=0, IF(data!L4869&lt;0, FALSE, data!L4869&lt;=95),COUNTA(data!D4869:'data'!Y4869)=22), 1, 0)</f>
        <v>0</v>
      </c>
      <c r="AA4869">
        <f>IF(data!D4869=3, IF(COUNTIFS(data!A:A, data!A4869, data!G:G, "&lt;&gt;2")=0, 1, 0), 0)</f>
        <v>0</v>
      </c>
      <c r="AB4869">
        <f>IF(AND(data!G4869=2, COUNTIFS(data!A:A, data!A4869, data!G:G, 2) = data!D4869), 1, 0)</f>
        <v>0</v>
      </c>
      <c r="AC4869" t="str">
        <f>IF(AB4869=1, data!D4869, "0")</f>
        <v>0</v>
      </c>
    </row>
    <row r="4870" spans="1:29" x14ac:dyDescent="0.25">
      <c r="A4870" s="1">
        <v>480371</v>
      </c>
      <c r="B4870">
        <v>2</v>
      </c>
      <c r="C4870" s="1" t="s">
        <v>4891</v>
      </c>
      <c r="D4870">
        <v>2</v>
      </c>
      <c r="E4870">
        <v>1</v>
      </c>
      <c r="F4870">
        <v>9</v>
      </c>
      <c r="G4870">
        <v>1</v>
      </c>
      <c r="H4870">
        <v>67</v>
      </c>
      <c r="I4870">
        <v>1</v>
      </c>
      <c r="J4870">
        <v>1</v>
      </c>
      <c r="K4870">
        <v>7</v>
      </c>
      <c r="L4870">
        <v>7</v>
      </c>
      <c r="M4870">
        <v>3</v>
      </c>
      <c r="N4870">
        <v>1</v>
      </c>
      <c r="O4870">
        <v>5</v>
      </c>
      <c r="P4870">
        <v>2</v>
      </c>
      <c r="Q4870">
        <v>2.9000000000000001E-2</v>
      </c>
      <c r="R4870">
        <v>-1</v>
      </c>
      <c r="S4870">
        <v>0</v>
      </c>
      <c r="T4870">
        <v>173.7</v>
      </c>
      <c r="U4870">
        <v>66.400000000000006</v>
      </c>
      <c r="V4870">
        <v>22.007000000000001</v>
      </c>
      <c r="W4870">
        <v>0.92800000000000005</v>
      </c>
      <c r="X4870">
        <v>1</v>
      </c>
      <c r="Y4870">
        <v>3</v>
      </c>
      <c r="Z4870">
        <f>IF(AND(MIN(data!D4870:'data'!K4870, data!M4870:'data'!Y4870)&gt;=0, IF(data!L4870&lt;0, FALSE, data!L4870&lt;=95),COUNTA(data!D4870:'data'!Y4870)=22), 1, 0)</f>
        <v>0</v>
      </c>
      <c r="AA4870">
        <f>IF(data!D4870=3, IF(COUNTIFS(data!A:A, data!A4870, data!G:G, "&lt;&gt;2")=0, 1, 0), 0)</f>
        <v>0</v>
      </c>
      <c r="AB4870">
        <f>IF(AND(data!G4870=2, COUNTIFS(data!A:A, data!A4870, data!G:G, 2) = data!D4870), 1, 0)</f>
        <v>0</v>
      </c>
      <c r="AC4870" t="str">
        <f>IF(AB4870=1, data!D4870, "0")</f>
        <v>0</v>
      </c>
    </row>
    <row r="4871" spans="1:29" x14ac:dyDescent="0.25">
      <c r="A4871" s="1">
        <v>481051</v>
      </c>
      <c r="B4871">
        <v>1</v>
      </c>
      <c r="C4871" s="1" t="s">
        <v>4892</v>
      </c>
      <c r="D4871">
        <v>1</v>
      </c>
      <c r="E4871">
        <v>6</v>
      </c>
      <c r="F4871">
        <v>3</v>
      </c>
      <c r="G4871">
        <v>2</v>
      </c>
      <c r="H4871">
        <v>38</v>
      </c>
      <c r="I4871">
        <v>1</v>
      </c>
      <c r="J4871">
        <v>1</v>
      </c>
      <c r="K4871">
        <v>1</v>
      </c>
      <c r="L4871">
        <v>14</v>
      </c>
      <c r="M4871">
        <v>2</v>
      </c>
      <c r="N4871">
        <v>1</v>
      </c>
      <c r="O4871">
        <v>5</v>
      </c>
      <c r="P4871">
        <v>1</v>
      </c>
      <c r="Q4871">
        <v>1.615</v>
      </c>
      <c r="R4871">
        <v>-1</v>
      </c>
      <c r="S4871">
        <v>1</v>
      </c>
      <c r="T4871">
        <v>174.9</v>
      </c>
      <c r="U4871">
        <v>83.9</v>
      </c>
      <c r="V4871">
        <v>27.427</v>
      </c>
      <c r="W4871">
        <v>0.90200000000000002</v>
      </c>
      <c r="X4871">
        <v>2</v>
      </c>
      <c r="Y4871">
        <v>1</v>
      </c>
      <c r="Z4871">
        <f>IF(AND(MIN(data!D4871:'data'!K4871, data!M4871:'data'!Y4871)&gt;=0, IF(data!L4871&lt;0, FALSE, data!L4871&lt;=95),COUNTA(data!D4871:'data'!Y4871)=22), 1, 0)</f>
        <v>0</v>
      </c>
      <c r="AA4871">
        <f>IF(data!D4871=3, IF(COUNTIFS(data!A:A, data!A4871, data!G:G, "&lt;&gt;2")=0, 1, 0), 0)</f>
        <v>0</v>
      </c>
      <c r="AB4871">
        <f>IF(AND(data!G4871=2, COUNTIFS(data!A:A, data!A4871, data!G:G, 2) = data!D4871), 1, 0)</f>
        <v>1</v>
      </c>
      <c r="AC4871">
        <f>IF(AB4871=1, data!D4871, "0")</f>
        <v>1</v>
      </c>
    </row>
    <row r="4872" spans="1:29" x14ac:dyDescent="0.25">
      <c r="A4872" s="1">
        <v>481151</v>
      </c>
      <c r="B4872">
        <v>1</v>
      </c>
      <c r="C4872" s="1" t="s">
        <v>4893</v>
      </c>
      <c r="D4872">
        <v>1</v>
      </c>
      <c r="E4872">
        <v>6</v>
      </c>
      <c r="F4872">
        <v>3</v>
      </c>
      <c r="G4872">
        <v>1</v>
      </c>
      <c r="H4872">
        <v>88</v>
      </c>
      <c r="I4872">
        <v>5</v>
      </c>
      <c r="J4872">
        <v>1</v>
      </c>
      <c r="K4872">
        <v>7</v>
      </c>
      <c r="L4872">
        <v>7</v>
      </c>
      <c r="M4872">
        <v>4</v>
      </c>
      <c r="N4872">
        <v>1</v>
      </c>
      <c r="O4872">
        <v>5</v>
      </c>
      <c r="P4872">
        <v>1</v>
      </c>
      <c r="Q4872">
        <v>0.115</v>
      </c>
      <c r="R4872">
        <v>-1</v>
      </c>
      <c r="S4872">
        <v>3</v>
      </c>
      <c r="T4872">
        <v>-1</v>
      </c>
      <c r="U4872">
        <v>64.5</v>
      </c>
      <c r="V4872">
        <v>-1</v>
      </c>
      <c r="W4872">
        <v>-1</v>
      </c>
      <c r="X4872">
        <v>1</v>
      </c>
      <c r="Y4872">
        <v>3</v>
      </c>
      <c r="Z4872">
        <f>IF(AND(MIN(data!D4872:'data'!K4872, data!M4872:'data'!Y4872)&gt;=0, IF(data!L4872&lt;0, FALSE, data!L4872&lt;=95),COUNTA(data!D4872:'data'!Y4872)=22), 1, 0)</f>
        <v>0</v>
      </c>
      <c r="AA4872">
        <f>IF(data!D4872=3, IF(COUNTIFS(data!A:A, data!A4872, data!G:G, "&lt;&gt;2")=0, 1, 0), 0)</f>
        <v>0</v>
      </c>
      <c r="AB4872">
        <f>IF(AND(data!G4872=2, COUNTIFS(data!A:A, data!A4872, data!G:G, 2) = data!D4872), 1, 0)</f>
        <v>0</v>
      </c>
      <c r="AC4872" t="str">
        <f>IF(AB4872=1, data!D4872, "0")</f>
        <v>0</v>
      </c>
    </row>
    <row r="4873" spans="1:29" x14ac:dyDescent="0.25">
      <c r="A4873" s="1">
        <v>481181</v>
      </c>
      <c r="B4873">
        <v>1</v>
      </c>
      <c r="C4873" s="1" t="s">
        <v>4894</v>
      </c>
      <c r="D4873">
        <v>2</v>
      </c>
      <c r="E4873">
        <v>6</v>
      </c>
      <c r="F4873">
        <v>3</v>
      </c>
      <c r="G4873">
        <v>1</v>
      </c>
      <c r="H4873">
        <v>58</v>
      </c>
      <c r="I4873">
        <v>2</v>
      </c>
      <c r="J4873">
        <v>1</v>
      </c>
      <c r="K4873">
        <v>3</v>
      </c>
      <c r="L4873">
        <v>9</v>
      </c>
      <c r="M4873">
        <v>2</v>
      </c>
      <c r="N4873">
        <v>3</v>
      </c>
      <c r="O4873">
        <v>5</v>
      </c>
      <c r="P4873">
        <v>1</v>
      </c>
      <c r="Q4873">
        <v>84.462000000000003</v>
      </c>
      <c r="R4873">
        <v>-1</v>
      </c>
      <c r="S4873">
        <v>3</v>
      </c>
      <c r="T4873">
        <v>177.5</v>
      </c>
      <c r="U4873">
        <v>76.8</v>
      </c>
      <c r="V4873">
        <v>24.376000000000001</v>
      </c>
      <c r="W4873">
        <v>0.94799999999999995</v>
      </c>
      <c r="X4873">
        <v>2</v>
      </c>
      <c r="Y4873">
        <v>3</v>
      </c>
      <c r="Z4873">
        <f>IF(AND(MIN(data!D4873:'data'!K4873, data!M4873:'data'!Y4873)&gt;=0, IF(data!L4873&lt;0, FALSE, data!L4873&lt;=95),COUNTA(data!D4873:'data'!Y4873)=22), 1, 0)</f>
        <v>0</v>
      </c>
      <c r="AA4873">
        <f>IF(data!D4873=3, IF(COUNTIFS(data!A:A, data!A4873, data!G:G, "&lt;&gt;2")=0, 1, 0), 0)</f>
        <v>0</v>
      </c>
      <c r="AB4873">
        <f>IF(AND(data!G4873=2, COUNTIFS(data!A:A, data!A4873, data!G:G, 2) = data!D4873), 1, 0)</f>
        <v>0</v>
      </c>
      <c r="AC4873" t="str">
        <f>IF(AB4873=1, data!D4873, "0")</f>
        <v>0</v>
      </c>
    </row>
    <row r="4874" spans="1:29" x14ac:dyDescent="0.25">
      <c r="A4874" s="1">
        <v>481181</v>
      </c>
      <c r="B4874">
        <v>2</v>
      </c>
      <c r="C4874" s="1" t="s">
        <v>4895</v>
      </c>
      <c r="D4874">
        <v>2</v>
      </c>
      <c r="E4874">
        <v>6</v>
      </c>
      <c r="F4874">
        <v>3</v>
      </c>
      <c r="G4874">
        <v>2</v>
      </c>
      <c r="H4874">
        <v>58</v>
      </c>
      <c r="I4874">
        <v>2</v>
      </c>
      <c r="J4874">
        <v>1</v>
      </c>
      <c r="K4874">
        <v>6</v>
      </c>
      <c r="L4874">
        <v>9</v>
      </c>
      <c r="M4874">
        <v>3</v>
      </c>
      <c r="N4874">
        <v>4</v>
      </c>
      <c r="O4874">
        <v>2</v>
      </c>
      <c r="P4874">
        <v>1</v>
      </c>
      <c r="Q4874">
        <v>21.114999999999998</v>
      </c>
      <c r="R4874">
        <v>-1</v>
      </c>
      <c r="S4874">
        <v>5</v>
      </c>
      <c r="T4874">
        <v>156.19999999999999</v>
      </c>
      <c r="U4874">
        <v>50.2</v>
      </c>
      <c r="V4874">
        <v>20.574999999999999</v>
      </c>
      <c r="W4874">
        <v>0.77600000000000002</v>
      </c>
      <c r="X4874">
        <v>-8</v>
      </c>
      <c r="Y4874">
        <v>3</v>
      </c>
      <c r="Z4874">
        <f>IF(AND(MIN(data!D4874:'data'!K4874, data!M4874:'data'!Y4874)&gt;=0, IF(data!L4874&lt;0, FALSE, data!L4874&lt;=95),COUNTA(data!D4874:'data'!Y4874)=22), 1, 0)</f>
        <v>0</v>
      </c>
      <c r="AA4874">
        <f>IF(data!D4874=3, IF(COUNTIFS(data!A:A, data!A4874, data!G:G, "&lt;&gt;2")=0, 1, 0), 0)</f>
        <v>0</v>
      </c>
      <c r="AB4874">
        <f>IF(AND(data!G4874=2, COUNTIFS(data!A:A, data!A4874, data!G:G, 2) = data!D4874), 1, 0)</f>
        <v>0</v>
      </c>
      <c r="AC4874" t="str">
        <f>IF(AB4874=1, data!D4874, "0")</f>
        <v>0</v>
      </c>
    </row>
    <row r="4875" spans="1:29" x14ac:dyDescent="0.25">
      <c r="A4875" s="1">
        <v>481251</v>
      </c>
      <c r="B4875">
        <v>1</v>
      </c>
      <c r="C4875" s="1" t="s">
        <v>4896</v>
      </c>
      <c r="D4875">
        <v>3</v>
      </c>
      <c r="E4875">
        <v>6</v>
      </c>
      <c r="F4875">
        <v>3</v>
      </c>
      <c r="G4875">
        <v>1</v>
      </c>
      <c r="H4875">
        <v>53</v>
      </c>
      <c r="I4875">
        <v>2</v>
      </c>
      <c r="J4875">
        <v>1</v>
      </c>
      <c r="K4875">
        <v>2</v>
      </c>
      <c r="L4875">
        <v>22</v>
      </c>
      <c r="M4875">
        <v>1</v>
      </c>
      <c r="N4875">
        <v>3</v>
      </c>
      <c r="O4875">
        <v>5</v>
      </c>
      <c r="P4875">
        <v>1</v>
      </c>
      <c r="Q4875">
        <v>9.1851000000000003</v>
      </c>
      <c r="R4875">
        <v>-1</v>
      </c>
      <c r="S4875">
        <v>0</v>
      </c>
      <c r="T4875">
        <v>184.1</v>
      </c>
      <c r="U4875">
        <v>104.7</v>
      </c>
      <c r="V4875">
        <v>30.891999999999999</v>
      </c>
      <c r="W4875">
        <v>0.98199999999999998</v>
      </c>
      <c r="X4875">
        <v>1</v>
      </c>
      <c r="Y4875">
        <v>3</v>
      </c>
      <c r="Z4875">
        <f>IF(AND(MIN(data!D4875:'data'!K4875, data!M4875:'data'!Y4875)&gt;=0, IF(data!L4875&lt;0, FALSE, data!L4875&lt;=95),COUNTA(data!D4875:'data'!Y4875)=22), 1, 0)</f>
        <v>0</v>
      </c>
      <c r="AA4875">
        <f>IF(data!D4875=3, IF(COUNTIFS(data!A:A, data!A4875, data!G:G, "&lt;&gt;2")=0, 1, 0), 0)</f>
        <v>0</v>
      </c>
      <c r="AB4875">
        <f>IF(AND(data!G4875=2, COUNTIFS(data!A:A, data!A4875, data!G:G, 2) = data!D4875), 1, 0)</f>
        <v>0</v>
      </c>
      <c r="AC4875" t="str">
        <f>IF(AB4875=1, data!D4875, "0")</f>
        <v>0</v>
      </c>
    </row>
    <row r="4876" spans="1:29" x14ac:dyDescent="0.25">
      <c r="A4876" s="1">
        <v>481251</v>
      </c>
      <c r="B4876">
        <v>2</v>
      </c>
      <c r="C4876" s="1" t="s">
        <v>4897</v>
      </c>
      <c r="D4876">
        <v>3</v>
      </c>
      <c r="E4876">
        <v>6</v>
      </c>
      <c r="F4876">
        <v>3</v>
      </c>
      <c r="G4876">
        <v>2</v>
      </c>
      <c r="H4876">
        <v>50</v>
      </c>
      <c r="I4876">
        <v>2</v>
      </c>
      <c r="J4876">
        <v>1</v>
      </c>
      <c r="K4876">
        <v>3</v>
      </c>
      <c r="L4876">
        <v>22</v>
      </c>
      <c r="M4876">
        <v>2</v>
      </c>
      <c r="N4876">
        <v>3</v>
      </c>
      <c r="O4876">
        <v>5</v>
      </c>
      <c r="P4876">
        <v>1</v>
      </c>
      <c r="Q4876">
        <v>6.8979999999999997</v>
      </c>
      <c r="R4876">
        <v>-1</v>
      </c>
      <c r="S4876">
        <v>0</v>
      </c>
      <c r="T4876">
        <v>171.2</v>
      </c>
      <c r="U4876">
        <v>75.8</v>
      </c>
      <c r="V4876">
        <v>25.861999999999998</v>
      </c>
      <c r="W4876">
        <v>0.8</v>
      </c>
      <c r="X4876">
        <v>1</v>
      </c>
      <c r="Y4876">
        <v>1</v>
      </c>
      <c r="Z4876">
        <f>IF(AND(MIN(data!D4876:'data'!K4876, data!M4876:'data'!Y4876)&gt;=0, IF(data!L4876&lt;0, FALSE, data!L4876&lt;=95),COUNTA(data!D4876:'data'!Y4876)=22), 1, 0)</f>
        <v>0</v>
      </c>
      <c r="AA4876">
        <f>IF(data!D4876=3, IF(COUNTIFS(data!A:A, data!A4876, data!G:G, "&lt;&gt;2")=0, 1, 0), 0)</f>
        <v>0</v>
      </c>
      <c r="AB4876">
        <f>IF(AND(data!G4876=2, COUNTIFS(data!A:A, data!A4876, data!G:G, 2) = data!D4876), 1, 0)</f>
        <v>0</v>
      </c>
      <c r="AC4876" t="str">
        <f>IF(AB4876=1, data!D4876, "0")</f>
        <v>0</v>
      </c>
    </row>
    <row r="4877" spans="1:29" x14ac:dyDescent="0.25">
      <c r="A4877" s="1">
        <v>481251</v>
      </c>
      <c r="B4877">
        <v>3</v>
      </c>
      <c r="C4877" s="1" t="s">
        <v>4898</v>
      </c>
      <c r="D4877">
        <v>3</v>
      </c>
      <c r="E4877">
        <v>6</v>
      </c>
      <c r="F4877">
        <v>3</v>
      </c>
      <c r="G4877">
        <v>1</v>
      </c>
      <c r="H4877">
        <v>24</v>
      </c>
      <c r="I4877">
        <v>1</v>
      </c>
      <c r="J4877">
        <v>1</v>
      </c>
      <c r="K4877">
        <v>7</v>
      </c>
      <c r="L4877">
        <v>22</v>
      </c>
      <c r="M4877">
        <v>2</v>
      </c>
      <c r="N4877">
        <v>4</v>
      </c>
      <c r="O4877">
        <v>2</v>
      </c>
      <c r="P4877">
        <v>1</v>
      </c>
      <c r="Q4877">
        <v>73</v>
      </c>
      <c r="R4877">
        <v>4</v>
      </c>
      <c r="S4877">
        <v>0</v>
      </c>
      <c r="T4877">
        <v>180.2</v>
      </c>
      <c r="U4877">
        <v>71.099999999999994</v>
      </c>
      <c r="V4877">
        <v>21.896000000000001</v>
      </c>
      <c r="W4877">
        <v>0.83399999999999996</v>
      </c>
      <c r="X4877">
        <v>1</v>
      </c>
      <c r="Y4877">
        <v>3</v>
      </c>
      <c r="Z4877">
        <f>IF(AND(MIN(data!D4877:'data'!K4877, data!M4877:'data'!Y4877)&gt;=0, IF(data!L4877&lt;0, FALSE, data!L4877&lt;=95),COUNTA(data!D4877:'data'!Y4877)=22), 1, 0)</f>
        <v>1</v>
      </c>
      <c r="AA4877">
        <f>IF(data!D4877=3, IF(COUNTIFS(data!A:A, data!A4877, data!G:G, "&lt;&gt;2")=0, 1, 0), 0)</f>
        <v>0</v>
      </c>
      <c r="AB4877">
        <f>IF(AND(data!G4877=2, COUNTIFS(data!A:A, data!A4877, data!G:G, 2) = data!D4877), 1, 0)</f>
        <v>0</v>
      </c>
      <c r="AC4877" t="str">
        <f>IF(AB4877=1, data!D4877, "0")</f>
        <v>0</v>
      </c>
    </row>
    <row r="4878" spans="1:29" x14ac:dyDescent="0.25">
      <c r="A4878" s="1">
        <v>481271</v>
      </c>
      <c r="B4878">
        <v>1</v>
      </c>
      <c r="C4878" s="1" t="s">
        <v>4899</v>
      </c>
      <c r="D4878">
        <v>4</v>
      </c>
      <c r="E4878">
        <v>6</v>
      </c>
      <c r="F4878">
        <v>3</v>
      </c>
      <c r="G4878">
        <v>1</v>
      </c>
      <c r="H4878">
        <v>38</v>
      </c>
      <c r="I4878">
        <v>6</v>
      </c>
      <c r="J4878">
        <v>1</v>
      </c>
      <c r="K4878">
        <v>2</v>
      </c>
      <c r="L4878">
        <v>20</v>
      </c>
      <c r="M4878">
        <v>3</v>
      </c>
      <c r="N4878">
        <v>4</v>
      </c>
      <c r="O4878">
        <v>2</v>
      </c>
      <c r="P4878">
        <v>1</v>
      </c>
      <c r="Q4878">
        <v>7.5579999999999998</v>
      </c>
      <c r="R4878">
        <v>-1</v>
      </c>
      <c r="S4878">
        <v>0</v>
      </c>
      <c r="T4878">
        <v>180.6</v>
      </c>
      <c r="U4878">
        <v>86.3</v>
      </c>
      <c r="V4878">
        <v>26.459</v>
      </c>
      <c r="W4878">
        <v>0.92600000000000005</v>
      </c>
      <c r="X4878">
        <v>1</v>
      </c>
      <c r="Y4878">
        <v>3</v>
      </c>
      <c r="Z4878">
        <f>IF(AND(MIN(data!D4878:'data'!K4878, data!M4878:'data'!Y4878)&gt;=0, IF(data!L4878&lt;0, FALSE, data!L4878&lt;=95),COUNTA(data!D4878:'data'!Y4878)=22), 1, 0)</f>
        <v>0</v>
      </c>
      <c r="AA4878">
        <f>IF(data!D4878=3, IF(COUNTIFS(data!A:A, data!A4878, data!G:G, "&lt;&gt;2")=0, 1, 0), 0)</f>
        <v>0</v>
      </c>
      <c r="AB4878">
        <f>IF(AND(data!G4878=2, COUNTIFS(data!A:A, data!A4878, data!G:G, 2) = data!D4878), 1, 0)</f>
        <v>0</v>
      </c>
      <c r="AC4878" t="str">
        <f>IF(AB4878=1, data!D4878, "0")</f>
        <v>0</v>
      </c>
    </row>
    <row r="4879" spans="1:29" x14ac:dyDescent="0.25">
      <c r="A4879" s="1">
        <v>481271</v>
      </c>
      <c r="B4879">
        <v>2</v>
      </c>
      <c r="C4879" s="1" t="s">
        <v>4900</v>
      </c>
      <c r="D4879">
        <v>4</v>
      </c>
      <c r="E4879">
        <v>6</v>
      </c>
      <c r="F4879">
        <v>3</v>
      </c>
      <c r="G4879">
        <v>2</v>
      </c>
      <c r="H4879">
        <v>47</v>
      </c>
      <c r="I4879">
        <v>6</v>
      </c>
      <c r="J4879">
        <v>1</v>
      </c>
      <c r="K4879">
        <v>6</v>
      </c>
      <c r="L4879">
        <v>20</v>
      </c>
      <c r="M4879">
        <v>1</v>
      </c>
      <c r="N4879">
        <v>2</v>
      </c>
      <c r="O4879">
        <v>5</v>
      </c>
      <c r="P4879">
        <v>1</v>
      </c>
      <c r="Q4879">
        <v>4.5579999999999998</v>
      </c>
      <c r="R4879">
        <v>-1</v>
      </c>
      <c r="S4879">
        <v>0</v>
      </c>
      <c r="T4879">
        <v>159.9</v>
      </c>
      <c r="U4879">
        <v>61.1</v>
      </c>
      <c r="V4879">
        <v>23.896999999999998</v>
      </c>
      <c r="W4879">
        <v>0.77</v>
      </c>
      <c r="X4879">
        <v>1</v>
      </c>
      <c r="Y4879">
        <v>3</v>
      </c>
      <c r="Z4879">
        <f>IF(AND(MIN(data!D4879:'data'!K4879, data!M4879:'data'!Y4879)&gt;=0, IF(data!L4879&lt;0, FALSE, data!L4879&lt;=95),COUNTA(data!D4879:'data'!Y4879)=22), 1, 0)</f>
        <v>0</v>
      </c>
      <c r="AA4879">
        <f>IF(data!D4879=3, IF(COUNTIFS(data!A:A, data!A4879, data!G:G, "&lt;&gt;2")=0, 1, 0), 0)</f>
        <v>0</v>
      </c>
      <c r="AB4879">
        <f>IF(AND(data!G4879=2, COUNTIFS(data!A:A, data!A4879, data!G:G, 2) = data!D4879), 1, 0)</f>
        <v>0</v>
      </c>
      <c r="AC4879" t="str">
        <f>IF(AB4879=1, data!D4879, "0")</f>
        <v>0</v>
      </c>
    </row>
    <row r="4880" spans="1:29" x14ac:dyDescent="0.25">
      <c r="A4880" s="1">
        <v>481271</v>
      </c>
      <c r="B4880">
        <v>3</v>
      </c>
      <c r="C4880" s="1" t="s">
        <v>4901</v>
      </c>
      <c r="D4880">
        <v>4</v>
      </c>
      <c r="E4880">
        <v>6</v>
      </c>
      <c r="F4880">
        <v>3</v>
      </c>
      <c r="G4880">
        <v>1</v>
      </c>
      <c r="H4880">
        <v>23</v>
      </c>
      <c r="I4880">
        <v>1</v>
      </c>
      <c r="J4880">
        <v>1</v>
      </c>
      <c r="K4880">
        <v>4</v>
      </c>
      <c r="L4880">
        <v>20</v>
      </c>
      <c r="M4880">
        <v>2</v>
      </c>
      <c r="N4880">
        <v>2</v>
      </c>
      <c r="O4880">
        <v>5</v>
      </c>
      <c r="P4880">
        <v>1</v>
      </c>
      <c r="Q4880">
        <v>67.593999999999994</v>
      </c>
      <c r="R4880">
        <v>4</v>
      </c>
      <c r="S4880">
        <v>0</v>
      </c>
      <c r="T4880">
        <v>178.3</v>
      </c>
      <c r="U4880">
        <v>89.2</v>
      </c>
      <c r="V4880">
        <v>28.058</v>
      </c>
      <c r="W4880">
        <v>0.86799999999999999</v>
      </c>
      <c r="X4880">
        <v>-8</v>
      </c>
      <c r="Y4880">
        <v>1</v>
      </c>
      <c r="Z4880">
        <f>IF(AND(MIN(data!D4880:'data'!K4880, data!M4880:'data'!Y4880)&gt;=0, IF(data!L4880&lt;0, FALSE, data!L4880&lt;=95),COUNTA(data!D4880:'data'!Y4880)=22), 1, 0)</f>
        <v>0</v>
      </c>
      <c r="AA4880">
        <f>IF(data!D4880=3, IF(COUNTIFS(data!A:A, data!A4880, data!G:G, "&lt;&gt;2")=0, 1, 0), 0)</f>
        <v>0</v>
      </c>
      <c r="AB4880">
        <f>IF(AND(data!G4880=2, COUNTIFS(data!A:A, data!A4880, data!G:G, 2) = data!D4880), 1, 0)</f>
        <v>0</v>
      </c>
      <c r="AC4880" t="str">
        <f>IF(AB4880=1, data!D4880, "0")</f>
        <v>0</v>
      </c>
    </row>
    <row r="4881" spans="1:29" x14ac:dyDescent="0.25">
      <c r="A4881" s="1">
        <v>481271</v>
      </c>
      <c r="B4881">
        <v>4</v>
      </c>
      <c r="C4881" s="1" t="s">
        <v>4902</v>
      </c>
      <c r="D4881">
        <v>4</v>
      </c>
      <c r="E4881">
        <v>6</v>
      </c>
      <c r="F4881">
        <v>3</v>
      </c>
      <c r="G4881">
        <v>1</v>
      </c>
      <c r="H4881">
        <v>9</v>
      </c>
      <c r="I4881">
        <v>-1</v>
      </c>
      <c r="J4881">
        <v>1</v>
      </c>
      <c r="K4881">
        <v>-1</v>
      </c>
      <c r="L4881">
        <v>20</v>
      </c>
      <c r="M4881">
        <v>2</v>
      </c>
      <c r="N4881">
        <v>-1</v>
      </c>
      <c r="O4881">
        <v>-1</v>
      </c>
      <c r="P4881">
        <v>-1</v>
      </c>
      <c r="Q4881">
        <v>-1</v>
      </c>
      <c r="R4881">
        <v>-1</v>
      </c>
      <c r="S4881">
        <v>-2</v>
      </c>
      <c r="T4881">
        <v>142</v>
      </c>
      <c r="U4881">
        <v>33.799999999999997</v>
      </c>
      <c r="V4881">
        <v>16.763000000000002</v>
      </c>
      <c r="W4881">
        <v>-1</v>
      </c>
      <c r="X4881">
        <v>-8</v>
      </c>
      <c r="Y4881">
        <v>3</v>
      </c>
      <c r="Z4881">
        <f>IF(AND(MIN(data!D4881:'data'!K4881, data!M4881:'data'!Y4881)&gt;=0, IF(data!L4881&lt;0, FALSE, data!L4881&lt;=95),COUNTA(data!D4881:'data'!Y4881)=22), 1, 0)</f>
        <v>0</v>
      </c>
      <c r="AA4881">
        <f>IF(data!D4881=3, IF(COUNTIFS(data!A:A, data!A4881, data!G:G, "&lt;&gt;2")=0, 1, 0), 0)</f>
        <v>0</v>
      </c>
      <c r="AB4881">
        <f>IF(AND(data!G4881=2, COUNTIFS(data!A:A, data!A4881, data!G:G, 2) = data!D4881), 1, 0)</f>
        <v>0</v>
      </c>
      <c r="AC4881" t="str">
        <f>IF(AB4881=1, data!D4881, "0")</f>
        <v>0</v>
      </c>
    </row>
    <row r="4882" spans="1:29" x14ac:dyDescent="0.25">
      <c r="A4882" s="1">
        <v>481341</v>
      </c>
      <c r="B4882">
        <v>1</v>
      </c>
      <c r="C4882" s="1" t="s">
        <v>4903</v>
      </c>
      <c r="D4882">
        <v>1</v>
      </c>
      <c r="E4882">
        <v>6</v>
      </c>
      <c r="F4882">
        <v>3</v>
      </c>
      <c r="G4882">
        <v>1</v>
      </c>
      <c r="H4882">
        <v>89</v>
      </c>
      <c r="I4882">
        <v>4</v>
      </c>
      <c r="J4882">
        <v>1</v>
      </c>
      <c r="K4882">
        <v>7</v>
      </c>
      <c r="L4882">
        <v>96</v>
      </c>
      <c r="M4882">
        <v>1</v>
      </c>
      <c r="N4882">
        <v>3</v>
      </c>
      <c r="O4882">
        <v>5</v>
      </c>
      <c r="P4882">
        <v>1</v>
      </c>
      <c r="Q4882">
        <v>0.34499999999999997</v>
      </c>
      <c r="R4882">
        <v>-1</v>
      </c>
      <c r="S4882">
        <v>1</v>
      </c>
      <c r="T4882">
        <v>143.9</v>
      </c>
      <c r="U4882">
        <v>50.6</v>
      </c>
      <c r="V4882">
        <v>24.436</v>
      </c>
      <c r="W4882">
        <v>0.85899999999999999</v>
      </c>
      <c r="X4882">
        <v>1</v>
      </c>
      <c r="Y4882">
        <v>3</v>
      </c>
      <c r="Z4882">
        <f>IF(AND(MIN(data!D4882:'data'!K4882, data!M4882:'data'!Y4882)&gt;=0, IF(data!L4882&lt;0, FALSE, data!L4882&lt;=95),COUNTA(data!D4882:'data'!Y4882)=22), 1, 0)</f>
        <v>0</v>
      </c>
      <c r="AA4882">
        <f>IF(data!D4882=3, IF(COUNTIFS(data!A:A, data!A4882, data!G:G, "&lt;&gt;2")=0, 1, 0), 0)</f>
        <v>0</v>
      </c>
      <c r="AB4882">
        <f>IF(AND(data!G4882=2, COUNTIFS(data!A:A, data!A4882, data!G:G, 2) = data!D4882), 1, 0)</f>
        <v>0</v>
      </c>
      <c r="AC4882" t="str">
        <f>IF(AB4882=1, data!D4882, "0")</f>
        <v>0</v>
      </c>
    </row>
    <row r="4883" spans="1:29" x14ac:dyDescent="0.25">
      <c r="A4883" s="1">
        <v>481351</v>
      </c>
      <c r="B4883">
        <v>1</v>
      </c>
      <c r="C4883" s="1" t="s">
        <v>4904</v>
      </c>
      <c r="D4883">
        <v>1</v>
      </c>
      <c r="E4883">
        <v>6</v>
      </c>
      <c r="F4883">
        <v>3</v>
      </c>
      <c r="G4883">
        <v>1</v>
      </c>
      <c r="H4883">
        <v>58</v>
      </c>
      <c r="I4883">
        <v>2</v>
      </c>
      <c r="J4883">
        <v>1</v>
      </c>
      <c r="K4883">
        <v>3</v>
      </c>
      <c r="L4883">
        <v>21</v>
      </c>
      <c r="M4883">
        <v>3</v>
      </c>
      <c r="N4883">
        <v>1</v>
      </c>
      <c r="O4883">
        <v>5</v>
      </c>
      <c r="P4883">
        <v>1</v>
      </c>
      <c r="Q4883">
        <v>1.212</v>
      </c>
      <c r="R4883">
        <v>-1</v>
      </c>
      <c r="S4883">
        <v>9</v>
      </c>
      <c r="T4883">
        <v>168.2</v>
      </c>
      <c r="U4883">
        <v>82</v>
      </c>
      <c r="V4883">
        <v>28.984000000000002</v>
      </c>
      <c r="W4883">
        <v>0.83399999999999996</v>
      </c>
      <c r="X4883">
        <v>2</v>
      </c>
      <c r="Y4883">
        <v>1</v>
      </c>
      <c r="Z4883">
        <f>IF(AND(MIN(data!D4883:'data'!K4883, data!M4883:'data'!Y4883)&gt;=0, IF(data!L4883&lt;0, FALSE, data!L4883&lt;=95),COUNTA(data!D4883:'data'!Y4883)=22), 1, 0)</f>
        <v>0</v>
      </c>
      <c r="AA4883">
        <f>IF(data!D4883=3, IF(COUNTIFS(data!A:A, data!A4883, data!G:G, "&lt;&gt;2")=0, 1, 0), 0)</f>
        <v>0</v>
      </c>
      <c r="AB4883">
        <f>IF(AND(data!G4883=2, COUNTIFS(data!A:A, data!A4883, data!G:G, 2) = data!D4883), 1, 0)</f>
        <v>0</v>
      </c>
      <c r="AC4883" t="str">
        <f>IF(AB4883=1, data!D4883, "0")</f>
        <v>0</v>
      </c>
    </row>
    <row r="4884" spans="1:29" x14ac:dyDescent="0.25">
      <c r="A4884" s="1">
        <v>481371</v>
      </c>
      <c r="B4884">
        <v>1</v>
      </c>
      <c r="C4884" s="1" t="s">
        <v>4905</v>
      </c>
      <c r="D4884">
        <v>2</v>
      </c>
      <c r="E4884">
        <v>6</v>
      </c>
      <c r="F4884">
        <v>3</v>
      </c>
      <c r="G4884">
        <v>1</v>
      </c>
      <c r="H4884">
        <v>55</v>
      </c>
      <c r="I4884">
        <v>2</v>
      </c>
      <c r="J4884">
        <v>1</v>
      </c>
      <c r="K4884">
        <v>4</v>
      </c>
      <c r="L4884">
        <v>21</v>
      </c>
      <c r="M4884">
        <v>1</v>
      </c>
      <c r="N4884">
        <v>2</v>
      </c>
      <c r="O4884">
        <v>5</v>
      </c>
      <c r="P4884">
        <v>1</v>
      </c>
      <c r="Q4884">
        <v>18.875</v>
      </c>
      <c r="R4884">
        <v>-1</v>
      </c>
      <c r="S4884">
        <v>0</v>
      </c>
      <c r="T4884">
        <v>171.5</v>
      </c>
      <c r="U4884">
        <v>80.3</v>
      </c>
      <c r="V4884">
        <v>27.302</v>
      </c>
      <c r="W4884">
        <v>0.92100000000000004</v>
      </c>
      <c r="X4884">
        <v>1</v>
      </c>
      <c r="Y4884">
        <v>3</v>
      </c>
      <c r="Z4884">
        <f>IF(AND(MIN(data!D4884:'data'!K4884, data!M4884:'data'!Y4884)&gt;=0, IF(data!L4884&lt;0, FALSE, data!L4884&lt;=95),COUNTA(data!D4884:'data'!Y4884)=22), 1, 0)</f>
        <v>0</v>
      </c>
      <c r="AA4884">
        <f>IF(data!D4884=3, IF(COUNTIFS(data!A:A, data!A4884, data!G:G, "&lt;&gt;2")=0, 1, 0), 0)</f>
        <v>0</v>
      </c>
      <c r="AB4884">
        <f>IF(AND(data!G4884=2, COUNTIFS(data!A:A, data!A4884, data!G:G, 2) = data!D4884), 1, 0)</f>
        <v>0</v>
      </c>
      <c r="AC4884" t="str">
        <f>IF(AB4884=1, data!D4884, "0")</f>
        <v>0</v>
      </c>
    </row>
    <row r="4885" spans="1:29" x14ac:dyDescent="0.25">
      <c r="A4885" s="1">
        <v>481371</v>
      </c>
      <c r="B4885">
        <v>2</v>
      </c>
      <c r="C4885" s="1" t="s">
        <v>4906</v>
      </c>
      <c r="D4885">
        <v>2</v>
      </c>
      <c r="E4885">
        <v>6</v>
      </c>
      <c r="F4885">
        <v>3</v>
      </c>
      <c r="G4885">
        <v>2</v>
      </c>
      <c r="H4885">
        <v>54</v>
      </c>
      <c r="I4885">
        <v>2</v>
      </c>
      <c r="J4885">
        <v>1</v>
      </c>
      <c r="K4885">
        <v>4</v>
      </c>
      <c r="L4885">
        <v>21</v>
      </c>
      <c r="M4885">
        <v>1</v>
      </c>
      <c r="N4885">
        <v>1</v>
      </c>
      <c r="O4885">
        <v>5</v>
      </c>
      <c r="P4885">
        <v>1</v>
      </c>
      <c r="Q4885">
        <v>9.5749999999999993</v>
      </c>
      <c r="R4885">
        <v>-1</v>
      </c>
      <c r="S4885">
        <v>2</v>
      </c>
      <c r="T4885">
        <v>157.69999999999999</v>
      </c>
      <c r="U4885">
        <v>81.599999999999994</v>
      </c>
      <c r="V4885">
        <v>32.811999999999998</v>
      </c>
      <c r="W4885">
        <v>0.84</v>
      </c>
      <c r="X4885">
        <v>2</v>
      </c>
      <c r="Y4885">
        <v>1</v>
      </c>
      <c r="Z4885">
        <f>IF(AND(MIN(data!D4885:'data'!K4885, data!M4885:'data'!Y4885)&gt;=0, IF(data!L4885&lt;0, FALSE, data!L4885&lt;=95),COUNTA(data!D4885:'data'!Y4885)=22), 1, 0)</f>
        <v>0</v>
      </c>
      <c r="AA4885">
        <f>IF(data!D4885=3, IF(COUNTIFS(data!A:A, data!A4885, data!G:G, "&lt;&gt;2")=0, 1, 0), 0)</f>
        <v>0</v>
      </c>
      <c r="AB4885">
        <f>IF(AND(data!G4885=2, COUNTIFS(data!A:A, data!A4885, data!G:G, 2) = data!D4885), 1, 0)</f>
        <v>0</v>
      </c>
      <c r="AC4885" t="str">
        <f>IF(AB4885=1, data!D4885, "0")</f>
        <v>0</v>
      </c>
    </row>
    <row r="4886" spans="1:29" x14ac:dyDescent="0.25">
      <c r="A4886" s="1">
        <v>482051</v>
      </c>
      <c r="B4886">
        <v>1</v>
      </c>
      <c r="C4886" s="1" t="s">
        <v>4907</v>
      </c>
      <c r="D4886">
        <v>1</v>
      </c>
      <c r="E4886">
        <v>8</v>
      </c>
      <c r="F4886">
        <v>19</v>
      </c>
      <c r="G4886">
        <v>1</v>
      </c>
      <c r="H4886">
        <v>60</v>
      </c>
      <c r="I4886">
        <v>2</v>
      </c>
      <c r="J4886">
        <v>1</v>
      </c>
      <c r="K4886">
        <v>4</v>
      </c>
      <c r="L4886">
        <v>10</v>
      </c>
      <c r="M4886">
        <v>2</v>
      </c>
      <c r="N4886">
        <v>1</v>
      </c>
      <c r="O4886">
        <v>5</v>
      </c>
      <c r="P4886">
        <v>1</v>
      </c>
      <c r="Q4886">
        <v>0.86499999999999999</v>
      </c>
      <c r="R4886">
        <v>-1</v>
      </c>
      <c r="S4886">
        <v>1</v>
      </c>
      <c r="T4886">
        <v>-1</v>
      </c>
      <c r="U4886">
        <v>-1</v>
      </c>
      <c r="V4886">
        <v>-1</v>
      </c>
      <c r="W4886">
        <v>0.89</v>
      </c>
      <c r="X4886">
        <v>2</v>
      </c>
      <c r="Y4886">
        <v>3</v>
      </c>
      <c r="Z4886">
        <f>IF(AND(MIN(data!D4886:'data'!K4886, data!M4886:'data'!Y4886)&gt;=0, IF(data!L4886&lt;0, FALSE, data!L4886&lt;=95),COUNTA(data!D4886:'data'!Y4886)=22), 1, 0)</f>
        <v>0</v>
      </c>
      <c r="AA4886">
        <f>IF(data!D4886=3, IF(COUNTIFS(data!A:A, data!A4886, data!G:G, "&lt;&gt;2")=0, 1, 0), 0)</f>
        <v>0</v>
      </c>
      <c r="AB4886">
        <f>IF(AND(data!G4886=2, COUNTIFS(data!A:A, data!A4886, data!G:G, 2) = data!D4886), 1, 0)</f>
        <v>0</v>
      </c>
      <c r="AC4886" t="str">
        <f>IF(AB4886=1, data!D4886, "0")</f>
        <v>0</v>
      </c>
    </row>
    <row r="4887" spans="1:29" x14ac:dyDescent="0.25">
      <c r="A4887" s="1">
        <v>482151</v>
      </c>
      <c r="B4887">
        <v>1</v>
      </c>
      <c r="C4887" s="1" t="s">
        <v>4908</v>
      </c>
      <c r="D4887">
        <v>1</v>
      </c>
      <c r="E4887">
        <v>8</v>
      </c>
      <c r="F4887">
        <v>19</v>
      </c>
      <c r="G4887">
        <v>2</v>
      </c>
      <c r="H4887">
        <v>69</v>
      </c>
      <c r="I4887">
        <v>5</v>
      </c>
      <c r="J4887">
        <v>1</v>
      </c>
      <c r="K4887">
        <v>6</v>
      </c>
      <c r="L4887">
        <v>4</v>
      </c>
      <c r="M4887">
        <v>2</v>
      </c>
      <c r="N4887">
        <v>1</v>
      </c>
      <c r="O4887">
        <v>5</v>
      </c>
      <c r="P4887">
        <v>1</v>
      </c>
      <c r="Q4887">
        <v>1.587</v>
      </c>
      <c r="R4887">
        <v>-1</v>
      </c>
      <c r="S4887">
        <v>0</v>
      </c>
      <c r="T4887">
        <v>155.5</v>
      </c>
      <c r="U4887">
        <v>67</v>
      </c>
      <c r="V4887">
        <v>27.709</v>
      </c>
      <c r="W4887">
        <v>0.84599999999999997</v>
      </c>
      <c r="X4887">
        <v>2</v>
      </c>
      <c r="Y4887">
        <v>1</v>
      </c>
      <c r="Z4887">
        <f>IF(AND(MIN(data!D4887:'data'!K4887, data!M4887:'data'!Y4887)&gt;=0, IF(data!L4887&lt;0, FALSE, data!L4887&lt;=95),COUNTA(data!D4887:'data'!Y4887)=22), 1, 0)</f>
        <v>0</v>
      </c>
      <c r="AA4887">
        <f>IF(data!D4887=3, IF(COUNTIFS(data!A:A, data!A4887, data!G:G, "&lt;&gt;2")=0, 1, 0), 0)</f>
        <v>0</v>
      </c>
      <c r="AB4887">
        <f>IF(AND(data!G4887=2, COUNTIFS(data!A:A, data!A4887, data!G:G, 2) = data!D4887), 1, 0)</f>
        <v>1</v>
      </c>
      <c r="AC4887">
        <f>IF(AB4887=1, data!D4887, "0")</f>
        <v>1</v>
      </c>
    </row>
    <row r="4888" spans="1:29" x14ac:dyDescent="0.25">
      <c r="A4888" s="1">
        <v>482181</v>
      </c>
      <c r="B4888">
        <v>1</v>
      </c>
      <c r="C4888" s="1" t="s">
        <v>4909</v>
      </c>
      <c r="D4888">
        <v>1</v>
      </c>
      <c r="E4888">
        <v>8</v>
      </c>
      <c r="F4888">
        <v>19</v>
      </c>
      <c r="G4888">
        <v>2</v>
      </c>
      <c r="H4888">
        <v>31</v>
      </c>
      <c r="I4888">
        <v>1</v>
      </c>
      <c r="J4888">
        <v>1</v>
      </c>
      <c r="K4888">
        <v>3</v>
      </c>
      <c r="L4888">
        <v>10</v>
      </c>
      <c r="M4888">
        <v>2</v>
      </c>
      <c r="N4888">
        <v>4</v>
      </c>
      <c r="O4888">
        <v>3</v>
      </c>
      <c r="P4888">
        <v>1</v>
      </c>
      <c r="Q4888">
        <v>23.25</v>
      </c>
      <c r="R4888">
        <v>-1</v>
      </c>
      <c r="S4888">
        <v>2</v>
      </c>
      <c r="T4888">
        <v>184.9</v>
      </c>
      <c r="U4888">
        <v>88</v>
      </c>
      <c r="V4888">
        <v>25.74</v>
      </c>
      <c r="W4888">
        <v>-1</v>
      </c>
      <c r="X4888">
        <v>1</v>
      </c>
      <c r="Y4888">
        <v>1</v>
      </c>
      <c r="Z4888">
        <f>IF(AND(MIN(data!D4888:'data'!K4888, data!M4888:'data'!Y4888)&gt;=0, IF(data!L4888&lt;0, FALSE, data!L4888&lt;=95),COUNTA(data!D4888:'data'!Y4888)=22), 1, 0)</f>
        <v>0</v>
      </c>
      <c r="AA4888">
        <f>IF(data!D4888=3, IF(COUNTIFS(data!A:A, data!A4888, data!G:G, "&lt;&gt;2")=0, 1, 0), 0)</f>
        <v>0</v>
      </c>
      <c r="AB4888">
        <f>IF(AND(data!G4888=2, COUNTIFS(data!A:A, data!A4888, data!G:G, 2) = data!D4888), 1, 0)</f>
        <v>1</v>
      </c>
      <c r="AC4888">
        <f>IF(AB4888=1, data!D4888, "0")</f>
        <v>1</v>
      </c>
    </row>
    <row r="4889" spans="1:29" x14ac:dyDescent="0.25">
      <c r="A4889" s="1">
        <v>482351</v>
      </c>
      <c r="B4889">
        <v>1</v>
      </c>
      <c r="C4889" s="1" t="s">
        <v>4910</v>
      </c>
      <c r="D4889">
        <v>1</v>
      </c>
      <c r="E4889">
        <v>8</v>
      </c>
      <c r="F4889">
        <v>19</v>
      </c>
      <c r="G4889">
        <v>1</v>
      </c>
      <c r="H4889">
        <v>17</v>
      </c>
      <c r="I4889">
        <v>1</v>
      </c>
      <c r="J4889">
        <v>1</v>
      </c>
      <c r="K4889">
        <v>3</v>
      </c>
      <c r="L4889">
        <v>97</v>
      </c>
      <c r="M4889">
        <v>1</v>
      </c>
      <c r="N4889">
        <v>2</v>
      </c>
      <c r="O4889">
        <v>5</v>
      </c>
      <c r="P4889">
        <v>1</v>
      </c>
      <c r="Q4889">
        <v>12.375</v>
      </c>
      <c r="R4889">
        <v>2</v>
      </c>
      <c r="S4889">
        <v>0</v>
      </c>
      <c r="T4889">
        <v>146.6</v>
      </c>
      <c r="U4889">
        <v>55.1</v>
      </c>
      <c r="V4889">
        <v>25.638000000000002</v>
      </c>
      <c r="W4889">
        <v>-1</v>
      </c>
      <c r="X4889">
        <v>1</v>
      </c>
      <c r="Y4889">
        <v>1</v>
      </c>
      <c r="Z4889">
        <f>IF(AND(MIN(data!D4889:'data'!K4889, data!M4889:'data'!Y4889)&gt;=0, IF(data!L4889&lt;0, FALSE, data!L4889&lt;=95),COUNTA(data!D4889:'data'!Y4889)=22), 1, 0)</f>
        <v>0</v>
      </c>
      <c r="AA4889">
        <f>IF(data!D4889=3, IF(COUNTIFS(data!A:A, data!A4889, data!G:G, "&lt;&gt;2")=0, 1, 0), 0)</f>
        <v>0</v>
      </c>
      <c r="AB4889">
        <f>IF(AND(data!G4889=2, COUNTIFS(data!A:A, data!A4889, data!G:G, 2) = data!D4889), 1, 0)</f>
        <v>0</v>
      </c>
      <c r="AC4889" t="str">
        <f>IF(AB4889=1, data!D4889, "0")</f>
        <v>0</v>
      </c>
    </row>
    <row r="4890" spans="1:29" x14ac:dyDescent="0.25">
      <c r="A4890" s="1">
        <v>482371</v>
      </c>
      <c r="B4890">
        <v>1</v>
      </c>
      <c r="C4890" s="1" t="s">
        <v>4911</v>
      </c>
      <c r="D4890">
        <v>1</v>
      </c>
      <c r="E4890">
        <v>8</v>
      </c>
      <c r="F4890">
        <v>19</v>
      </c>
      <c r="G4890">
        <v>2</v>
      </c>
      <c r="H4890">
        <v>96</v>
      </c>
      <c r="I4890">
        <v>5</v>
      </c>
      <c r="J4890">
        <v>1</v>
      </c>
      <c r="K4890">
        <v>7</v>
      </c>
      <c r="L4890">
        <v>10</v>
      </c>
      <c r="M4890">
        <v>3</v>
      </c>
      <c r="N4890">
        <v>1</v>
      </c>
      <c r="O4890">
        <v>5</v>
      </c>
      <c r="P4890">
        <v>1</v>
      </c>
      <c r="Q4890">
        <v>3</v>
      </c>
      <c r="R4890">
        <v>-1</v>
      </c>
      <c r="S4890">
        <v>-2</v>
      </c>
      <c r="T4890">
        <v>-1</v>
      </c>
      <c r="U4890">
        <v>-1</v>
      </c>
      <c r="V4890">
        <v>-1</v>
      </c>
      <c r="W4890">
        <v>1.0209999999999999</v>
      </c>
      <c r="X4890">
        <v>-2</v>
      </c>
      <c r="Y4890">
        <v>-2</v>
      </c>
      <c r="Z4890">
        <f>IF(AND(MIN(data!D4890:'data'!K4890, data!M4890:'data'!Y4890)&gt;=0, IF(data!L4890&lt;0, FALSE, data!L4890&lt;=95),COUNTA(data!D4890:'data'!Y4890)=22), 1, 0)</f>
        <v>0</v>
      </c>
      <c r="AA4890">
        <f>IF(data!D4890=3, IF(COUNTIFS(data!A:A, data!A4890, data!G:G, "&lt;&gt;2")=0, 1, 0), 0)</f>
        <v>0</v>
      </c>
      <c r="AB4890">
        <f>IF(AND(data!G4890=2, COUNTIFS(data!A:A, data!A4890, data!G:G, 2) = data!D4890), 1, 0)</f>
        <v>1</v>
      </c>
      <c r="AC4890">
        <f>IF(AB4890=1, data!D4890, "0")</f>
        <v>1</v>
      </c>
    </row>
    <row r="4891" spans="1:29" x14ac:dyDescent="0.25">
      <c r="A4891" s="1">
        <v>483051</v>
      </c>
      <c r="B4891">
        <v>1</v>
      </c>
      <c r="C4891" s="1" t="s">
        <v>4912</v>
      </c>
      <c r="D4891">
        <v>4</v>
      </c>
      <c r="E4891">
        <v>2</v>
      </c>
      <c r="F4891">
        <v>14</v>
      </c>
      <c r="G4891">
        <v>2</v>
      </c>
      <c r="H4891">
        <v>23</v>
      </c>
      <c r="I4891">
        <v>6</v>
      </c>
      <c r="J4891">
        <v>1</v>
      </c>
      <c r="K4891">
        <v>4</v>
      </c>
      <c r="L4891">
        <v>8</v>
      </c>
      <c r="M4891">
        <v>2</v>
      </c>
      <c r="N4891">
        <v>3</v>
      </c>
      <c r="O4891">
        <v>5</v>
      </c>
      <c r="P4891">
        <v>2</v>
      </c>
      <c r="Q4891">
        <v>0.11600000000000001</v>
      </c>
      <c r="R4891">
        <v>0</v>
      </c>
      <c r="S4891">
        <v>0</v>
      </c>
      <c r="T4891">
        <v>157.5</v>
      </c>
      <c r="U4891">
        <v>107.1</v>
      </c>
      <c r="V4891">
        <v>43.174999999999997</v>
      </c>
      <c r="W4891">
        <v>0.86299999999999999</v>
      </c>
      <c r="X4891">
        <v>2</v>
      </c>
      <c r="Y4891">
        <v>3</v>
      </c>
      <c r="Z4891">
        <f>IF(AND(MIN(data!D4891:'data'!K4891, data!M4891:'data'!Y4891)&gt;=0, IF(data!L4891&lt;0, FALSE, data!L4891&lt;=95),COUNTA(data!D4891:'data'!Y4891)=22), 1, 0)</f>
        <v>1</v>
      </c>
      <c r="AA4891">
        <f>IF(data!D4891=3, IF(COUNTIFS(data!A:A, data!A4891, data!G:G, "&lt;&gt;2")=0, 1, 0), 0)</f>
        <v>0</v>
      </c>
      <c r="AB4891">
        <f>IF(AND(data!G4891=2, COUNTIFS(data!A:A, data!A4891, data!G:G, 2) = data!D4891), 1, 0)</f>
        <v>0</v>
      </c>
      <c r="AC4891" t="str">
        <f>IF(AB4891=1, data!D4891, "0")</f>
        <v>0</v>
      </c>
    </row>
    <row r="4892" spans="1:29" x14ac:dyDescent="0.25">
      <c r="A4892" s="1">
        <v>483051</v>
      </c>
      <c r="B4892">
        <v>2</v>
      </c>
      <c r="C4892" s="1" t="s">
        <v>4913</v>
      </c>
      <c r="D4892">
        <v>4</v>
      </c>
      <c r="E4892">
        <v>2</v>
      </c>
      <c r="F4892">
        <v>14</v>
      </c>
      <c r="G4892">
        <v>1</v>
      </c>
      <c r="H4892">
        <v>24</v>
      </c>
      <c r="I4892">
        <v>6</v>
      </c>
      <c r="J4892">
        <v>1</v>
      </c>
      <c r="K4892">
        <v>3</v>
      </c>
      <c r="L4892">
        <v>8</v>
      </c>
      <c r="M4892">
        <v>2</v>
      </c>
      <c r="N4892">
        <v>4</v>
      </c>
      <c r="O4892">
        <v>2</v>
      </c>
      <c r="P4892">
        <v>1</v>
      </c>
      <c r="Q4892">
        <v>0.28999999999999998</v>
      </c>
      <c r="R4892">
        <v>0</v>
      </c>
      <c r="S4892">
        <v>0</v>
      </c>
      <c r="T4892">
        <v>185.9</v>
      </c>
      <c r="U4892">
        <v>100.1</v>
      </c>
      <c r="V4892">
        <v>28.965</v>
      </c>
      <c r="W4892">
        <v>0.89100000000000001</v>
      </c>
      <c r="X4892">
        <v>2</v>
      </c>
      <c r="Y4892">
        <v>3</v>
      </c>
      <c r="Z4892">
        <f>IF(AND(MIN(data!D4892:'data'!K4892, data!M4892:'data'!Y4892)&gt;=0, IF(data!L4892&lt;0, FALSE, data!L4892&lt;=95),COUNTA(data!D4892:'data'!Y4892)=22), 1, 0)</f>
        <v>1</v>
      </c>
      <c r="AA4892">
        <f>IF(data!D4892=3, IF(COUNTIFS(data!A:A, data!A4892, data!G:G, "&lt;&gt;2")=0, 1, 0), 0)</f>
        <v>0</v>
      </c>
      <c r="AB4892">
        <f>IF(AND(data!G4892=2, COUNTIFS(data!A:A, data!A4892, data!G:G, 2) = data!D4892), 1, 0)</f>
        <v>0</v>
      </c>
      <c r="AC4892" t="str">
        <f>IF(AB4892=1, data!D4892, "0")</f>
        <v>0</v>
      </c>
    </row>
    <row r="4893" spans="1:29" x14ac:dyDescent="0.25">
      <c r="A4893" s="1">
        <v>483051</v>
      </c>
      <c r="B4893">
        <v>3</v>
      </c>
      <c r="C4893" s="1" t="s">
        <v>4914</v>
      </c>
      <c r="D4893">
        <v>4</v>
      </c>
      <c r="E4893">
        <v>2</v>
      </c>
      <c r="F4893">
        <v>14</v>
      </c>
      <c r="G4893">
        <v>1</v>
      </c>
      <c r="H4893">
        <v>4</v>
      </c>
      <c r="I4893">
        <v>-1</v>
      </c>
      <c r="J4893">
        <v>1</v>
      </c>
      <c r="K4893">
        <v>-1</v>
      </c>
      <c r="L4893">
        <v>8</v>
      </c>
      <c r="M4893">
        <v>1</v>
      </c>
      <c r="N4893">
        <v>-1</v>
      </c>
      <c r="O4893">
        <v>-1</v>
      </c>
      <c r="P4893">
        <v>-1</v>
      </c>
      <c r="Q4893">
        <v>-1</v>
      </c>
      <c r="R4893">
        <v>-1</v>
      </c>
      <c r="S4893">
        <v>-2</v>
      </c>
      <c r="T4893">
        <v>103.4</v>
      </c>
      <c r="U4893">
        <v>20.100000000000001</v>
      </c>
      <c r="V4893">
        <v>18.8</v>
      </c>
      <c r="W4893">
        <v>-1</v>
      </c>
      <c r="X4893">
        <v>-2</v>
      </c>
      <c r="Y4893">
        <v>-2</v>
      </c>
      <c r="Z4893">
        <f>IF(AND(MIN(data!D4893:'data'!K4893, data!M4893:'data'!Y4893)&gt;=0, IF(data!L4893&lt;0, FALSE, data!L4893&lt;=95),COUNTA(data!D4893:'data'!Y4893)=22), 1, 0)</f>
        <v>0</v>
      </c>
      <c r="AA4893">
        <f>IF(data!D4893=3, IF(COUNTIFS(data!A:A, data!A4893, data!G:G, "&lt;&gt;2")=0, 1, 0), 0)</f>
        <v>0</v>
      </c>
      <c r="AB4893">
        <f>IF(AND(data!G4893=2, COUNTIFS(data!A:A, data!A4893, data!G:G, 2) = data!D4893), 1, 0)</f>
        <v>0</v>
      </c>
      <c r="AC4893" t="str">
        <f>IF(AB4893=1, data!D4893, "0")</f>
        <v>0</v>
      </c>
    </row>
    <row r="4894" spans="1:29" x14ac:dyDescent="0.25">
      <c r="A4894" s="1">
        <v>483051</v>
      </c>
      <c r="B4894">
        <v>4</v>
      </c>
      <c r="C4894" s="1" t="s">
        <v>4915</v>
      </c>
      <c r="D4894">
        <v>4</v>
      </c>
      <c r="E4894">
        <v>2</v>
      </c>
      <c r="F4894">
        <v>14</v>
      </c>
      <c r="G4894">
        <v>1</v>
      </c>
      <c r="H4894">
        <v>0</v>
      </c>
      <c r="I4894">
        <v>-1</v>
      </c>
      <c r="J4894">
        <v>1</v>
      </c>
      <c r="K4894">
        <v>-1</v>
      </c>
      <c r="L4894">
        <v>8</v>
      </c>
      <c r="M4894">
        <v>2</v>
      </c>
      <c r="N4894">
        <v>-1</v>
      </c>
      <c r="O4894">
        <v>-1</v>
      </c>
      <c r="P4894">
        <v>-1</v>
      </c>
      <c r="Q4894">
        <v>-1</v>
      </c>
      <c r="R4894">
        <v>-1</v>
      </c>
      <c r="S4894">
        <v>-2</v>
      </c>
      <c r="T4894">
        <v>-1</v>
      </c>
      <c r="U4894">
        <v>-1</v>
      </c>
      <c r="V4894">
        <v>-1</v>
      </c>
      <c r="W4894">
        <v>-1</v>
      </c>
      <c r="X4894">
        <v>-2</v>
      </c>
      <c r="Y4894">
        <v>-2</v>
      </c>
      <c r="Z4894">
        <f>IF(AND(MIN(data!D4894:'data'!K4894, data!M4894:'data'!Y4894)&gt;=0, IF(data!L4894&lt;0, FALSE, data!L4894&lt;=95),COUNTA(data!D4894:'data'!Y4894)=22), 1, 0)</f>
        <v>0</v>
      </c>
      <c r="AA4894">
        <f>IF(data!D4894=3, IF(COUNTIFS(data!A:A, data!A4894, data!G:G, "&lt;&gt;2")=0, 1, 0), 0)</f>
        <v>0</v>
      </c>
      <c r="AB4894">
        <f>IF(AND(data!G4894=2, COUNTIFS(data!A:A, data!A4894, data!G:G, 2) = data!D4894), 1, 0)</f>
        <v>0</v>
      </c>
      <c r="AC4894" t="str">
        <f>IF(AB4894=1, data!D4894, "0")</f>
        <v>0</v>
      </c>
    </row>
    <row r="4895" spans="1:29" x14ac:dyDescent="0.25">
      <c r="A4895" s="1">
        <v>483151</v>
      </c>
      <c r="B4895">
        <v>1</v>
      </c>
      <c r="C4895" s="1" t="s">
        <v>4916</v>
      </c>
      <c r="D4895">
        <v>4</v>
      </c>
      <c r="E4895">
        <v>2</v>
      </c>
      <c r="F4895">
        <v>14</v>
      </c>
      <c r="G4895">
        <v>1</v>
      </c>
      <c r="H4895">
        <v>37</v>
      </c>
      <c r="I4895">
        <v>2</v>
      </c>
      <c r="J4895">
        <v>1</v>
      </c>
      <c r="K4895">
        <v>4</v>
      </c>
      <c r="L4895">
        <v>21</v>
      </c>
      <c r="M4895">
        <v>1</v>
      </c>
      <c r="N4895">
        <v>1</v>
      </c>
      <c r="O4895">
        <v>5</v>
      </c>
      <c r="P4895">
        <v>1</v>
      </c>
      <c r="Q4895">
        <v>9.7789999999999999</v>
      </c>
      <c r="R4895">
        <v>-1</v>
      </c>
      <c r="S4895">
        <v>0</v>
      </c>
      <c r="T4895">
        <v>170.6</v>
      </c>
      <c r="U4895">
        <v>80.2</v>
      </c>
      <c r="V4895">
        <v>27.556000000000001</v>
      </c>
      <c r="W4895">
        <v>-1</v>
      </c>
      <c r="X4895">
        <v>1</v>
      </c>
      <c r="Y4895">
        <v>1</v>
      </c>
      <c r="Z4895">
        <f>IF(AND(MIN(data!D4895:'data'!K4895, data!M4895:'data'!Y4895)&gt;=0, IF(data!L4895&lt;0, FALSE, data!L4895&lt;=95),COUNTA(data!D4895:'data'!Y4895)=22), 1, 0)</f>
        <v>0</v>
      </c>
      <c r="AA4895">
        <f>IF(data!D4895=3, IF(COUNTIFS(data!A:A, data!A4895, data!G:G, "&lt;&gt;2")=0, 1, 0), 0)</f>
        <v>0</v>
      </c>
      <c r="AB4895">
        <f>IF(AND(data!G4895=2, COUNTIFS(data!A:A, data!A4895, data!G:G, 2) = data!D4895), 1, 0)</f>
        <v>0</v>
      </c>
      <c r="AC4895" t="str">
        <f>IF(AB4895=1, data!D4895, "0")</f>
        <v>0</v>
      </c>
    </row>
    <row r="4896" spans="1:29" x14ac:dyDescent="0.25">
      <c r="A4896" s="1">
        <v>483151</v>
      </c>
      <c r="B4896">
        <v>2</v>
      </c>
      <c r="C4896" s="1" t="s">
        <v>4917</v>
      </c>
      <c r="D4896">
        <v>4</v>
      </c>
      <c r="E4896">
        <v>2</v>
      </c>
      <c r="F4896">
        <v>14</v>
      </c>
      <c r="G4896">
        <v>2</v>
      </c>
      <c r="H4896">
        <v>36</v>
      </c>
      <c r="I4896">
        <v>2</v>
      </c>
      <c r="J4896">
        <v>1</v>
      </c>
      <c r="K4896">
        <v>3</v>
      </c>
      <c r="L4896">
        <v>21</v>
      </c>
      <c r="M4896">
        <v>1</v>
      </c>
      <c r="N4896">
        <v>1</v>
      </c>
      <c r="O4896">
        <v>5</v>
      </c>
      <c r="P4896">
        <v>1</v>
      </c>
      <c r="Q4896">
        <v>8.0090000000000003</v>
      </c>
      <c r="R4896">
        <v>-1</v>
      </c>
      <c r="S4896">
        <v>0</v>
      </c>
      <c r="T4896">
        <v>170.4</v>
      </c>
      <c r="U4896">
        <v>60.8</v>
      </c>
      <c r="V4896">
        <v>20.939</v>
      </c>
      <c r="W4896">
        <v>0.747</v>
      </c>
      <c r="X4896">
        <v>1</v>
      </c>
      <c r="Y4896">
        <v>3</v>
      </c>
      <c r="Z4896">
        <f>IF(AND(MIN(data!D4896:'data'!K4896, data!M4896:'data'!Y4896)&gt;=0, IF(data!L4896&lt;0, FALSE, data!L4896&lt;=95),COUNTA(data!D4896:'data'!Y4896)=22), 1, 0)</f>
        <v>0</v>
      </c>
      <c r="AA4896">
        <f>IF(data!D4896=3, IF(COUNTIFS(data!A:A, data!A4896, data!G:G, "&lt;&gt;2")=0, 1, 0), 0)</f>
        <v>0</v>
      </c>
      <c r="AB4896">
        <f>IF(AND(data!G4896=2, COUNTIFS(data!A:A, data!A4896, data!G:G, 2) = data!D4896), 1, 0)</f>
        <v>0</v>
      </c>
      <c r="AC4896" t="str">
        <f>IF(AB4896=1, data!D4896, "0")</f>
        <v>0</v>
      </c>
    </row>
    <row r="4897" spans="1:29" x14ac:dyDescent="0.25">
      <c r="A4897" s="1">
        <v>483151</v>
      </c>
      <c r="B4897">
        <v>3</v>
      </c>
      <c r="C4897" s="1" t="s">
        <v>4918</v>
      </c>
      <c r="D4897">
        <v>4</v>
      </c>
      <c r="E4897">
        <v>2</v>
      </c>
      <c r="F4897">
        <v>14</v>
      </c>
      <c r="G4897">
        <v>1</v>
      </c>
      <c r="H4897">
        <v>3</v>
      </c>
      <c r="I4897">
        <v>-1</v>
      </c>
      <c r="J4897">
        <v>1</v>
      </c>
      <c r="K4897">
        <v>-1</v>
      </c>
      <c r="L4897">
        <v>21</v>
      </c>
      <c r="M4897">
        <v>1</v>
      </c>
      <c r="N4897">
        <v>-1</v>
      </c>
      <c r="O4897">
        <v>-1</v>
      </c>
      <c r="P4897">
        <v>-1</v>
      </c>
      <c r="Q4897">
        <v>-1</v>
      </c>
      <c r="R4897">
        <v>-1</v>
      </c>
      <c r="S4897">
        <v>-2</v>
      </c>
      <c r="T4897">
        <v>105.6</v>
      </c>
      <c r="U4897">
        <v>19.2</v>
      </c>
      <c r="V4897">
        <v>17.218</v>
      </c>
      <c r="W4897">
        <v>-1</v>
      </c>
      <c r="X4897">
        <v>-2</v>
      </c>
      <c r="Y4897">
        <v>-2</v>
      </c>
      <c r="Z4897">
        <f>IF(AND(MIN(data!D4897:'data'!K4897, data!M4897:'data'!Y4897)&gt;=0, IF(data!L4897&lt;0, FALSE, data!L4897&lt;=95),COUNTA(data!D4897:'data'!Y4897)=22), 1, 0)</f>
        <v>0</v>
      </c>
      <c r="AA4897">
        <f>IF(data!D4897=3, IF(COUNTIFS(data!A:A, data!A4897, data!G:G, "&lt;&gt;2")=0, 1, 0), 0)</f>
        <v>0</v>
      </c>
      <c r="AB4897">
        <f>IF(AND(data!G4897=2, COUNTIFS(data!A:A, data!A4897, data!G:G, 2) = data!D4897), 1, 0)</f>
        <v>0</v>
      </c>
      <c r="AC4897" t="str">
        <f>IF(AB4897=1, data!D4897, "0")</f>
        <v>0</v>
      </c>
    </row>
    <row r="4898" spans="1:29" x14ac:dyDescent="0.25">
      <c r="A4898" s="1">
        <v>483151</v>
      </c>
      <c r="B4898">
        <v>4</v>
      </c>
      <c r="C4898" s="1" t="s">
        <v>4919</v>
      </c>
      <c r="D4898">
        <v>4</v>
      </c>
      <c r="E4898">
        <v>2</v>
      </c>
      <c r="F4898">
        <v>14</v>
      </c>
      <c r="G4898">
        <v>1</v>
      </c>
      <c r="H4898">
        <v>1</v>
      </c>
      <c r="I4898">
        <v>-1</v>
      </c>
      <c r="J4898">
        <v>1</v>
      </c>
      <c r="K4898">
        <v>-1</v>
      </c>
      <c r="L4898">
        <v>21</v>
      </c>
      <c r="M4898">
        <v>1</v>
      </c>
      <c r="N4898">
        <v>-1</v>
      </c>
      <c r="O4898">
        <v>-1</v>
      </c>
      <c r="P4898">
        <v>-1</v>
      </c>
      <c r="Q4898">
        <v>-1</v>
      </c>
      <c r="R4898">
        <v>-1</v>
      </c>
      <c r="S4898">
        <v>-2</v>
      </c>
      <c r="T4898">
        <v>-1</v>
      </c>
      <c r="U4898">
        <v>12.4</v>
      </c>
      <c r="V4898">
        <v>-1</v>
      </c>
      <c r="W4898">
        <v>-1</v>
      </c>
      <c r="X4898">
        <v>-2</v>
      </c>
      <c r="Y4898">
        <v>-2</v>
      </c>
      <c r="Z4898">
        <f>IF(AND(MIN(data!D4898:'data'!K4898, data!M4898:'data'!Y4898)&gt;=0, IF(data!L4898&lt;0, FALSE, data!L4898&lt;=95),COUNTA(data!D4898:'data'!Y4898)=22), 1, 0)</f>
        <v>0</v>
      </c>
      <c r="AA4898">
        <f>IF(data!D4898=3, IF(COUNTIFS(data!A:A, data!A4898, data!G:G, "&lt;&gt;2")=0, 1, 0), 0)</f>
        <v>0</v>
      </c>
      <c r="AB4898">
        <f>IF(AND(data!G4898=2, COUNTIFS(data!A:A, data!A4898, data!G:G, 2) = data!D4898), 1, 0)</f>
        <v>0</v>
      </c>
      <c r="AC4898" t="str">
        <f>IF(AB4898=1, data!D4898, "0")</f>
        <v>0</v>
      </c>
    </row>
    <row r="4899" spans="1:29" x14ac:dyDescent="0.25">
      <c r="A4899" s="1">
        <v>483181</v>
      </c>
      <c r="B4899">
        <v>1</v>
      </c>
      <c r="C4899" s="1" t="s">
        <v>4920</v>
      </c>
      <c r="D4899">
        <v>2</v>
      </c>
      <c r="E4899">
        <v>2</v>
      </c>
      <c r="F4899">
        <v>14</v>
      </c>
      <c r="G4899">
        <v>1</v>
      </c>
      <c r="H4899">
        <v>73</v>
      </c>
      <c r="I4899">
        <v>2</v>
      </c>
      <c r="J4899">
        <v>1</v>
      </c>
      <c r="K4899">
        <v>6</v>
      </c>
      <c r="L4899">
        <v>7</v>
      </c>
      <c r="M4899">
        <v>3</v>
      </c>
      <c r="N4899">
        <v>1</v>
      </c>
      <c r="O4899">
        <v>5</v>
      </c>
      <c r="P4899">
        <v>1</v>
      </c>
      <c r="Q4899">
        <v>3.0289999999999999</v>
      </c>
      <c r="R4899">
        <v>-1</v>
      </c>
      <c r="S4899">
        <v>-2</v>
      </c>
      <c r="T4899">
        <v>-1</v>
      </c>
      <c r="U4899">
        <v>-1</v>
      </c>
      <c r="V4899">
        <v>-1</v>
      </c>
      <c r="W4899">
        <v>-1</v>
      </c>
      <c r="X4899">
        <v>-2</v>
      </c>
      <c r="Y4899">
        <v>-2</v>
      </c>
      <c r="Z4899">
        <f>IF(AND(MIN(data!D4899:'data'!K4899, data!M4899:'data'!Y4899)&gt;=0, IF(data!L4899&lt;0, FALSE, data!L4899&lt;=95),COUNTA(data!D4899:'data'!Y4899)=22), 1, 0)</f>
        <v>0</v>
      </c>
      <c r="AA4899">
        <f>IF(data!D4899=3, IF(COUNTIFS(data!A:A, data!A4899, data!G:G, "&lt;&gt;2")=0, 1, 0), 0)</f>
        <v>0</v>
      </c>
      <c r="AB4899">
        <f>IF(AND(data!G4899=2, COUNTIFS(data!A:A, data!A4899, data!G:G, 2) = data!D4899), 1, 0)</f>
        <v>0</v>
      </c>
      <c r="AC4899" t="str">
        <f>IF(AB4899=1, data!D4899, "0")</f>
        <v>0</v>
      </c>
    </row>
    <row r="4900" spans="1:29" x14ac:dyDescent="0.25">
      <c r="A4900" s="1">
        <v>483181</v>
      </c>
      <c r="B4900">
        <v>2</v>
      </c>
      <c r="C4900" s="1" t="s">
        <v>4921</v>
      </c>
      <c r="D4900">
        <v>2</v>
      </c>
      <c r="E4900">
        <v>2</v>
      </c>
      <c r="F4900">
        <v>14</v>
      </c>
      <c r="G4900">
        <v>2</v>
      </c>
      <c r="H4900">
        <v>75</v>
      </c>
      <c r="I4900">
        <v>2</v>
      </c>
      <c r="J4900">
        <v>1</v>
      </c>
      <c r="K4900">
        <v>7</v>
      </c>
      <c r="L4900">
        <v>7</v>
      </c>
      <c r="M4900">
        <v>3</v>
      </c>
      <c r="N4900">
        <v>1</v>
      </c>
      <c r="O4900">
        <v>5</v>
      </c>
      <c r="P4900">
        <v>2</v>
      </c>
      <c r="Q4900">
        <v>5.8000000000000003E-2</v>
      </c>
      <c r="R4900">
        <v>-1</v>
      </c>
      <c r="S4900">
        <v>1</v>
      </c>
      <c r="T4900">
        <v>-1</v>
      </c>
      <c r="U4900">
        <v>66.8</v>
      </c>
      <c r="V4900">
        <v>-1</v>
      </c>
      <c r="W4900">
        <v>-1</v>
      </c>
      <c r="X4900">
        <v>1</v>
      </c>
      <c r="Y4900">
        <v>3</v>
      </c>
      <c r="Z4900">
        <f>IF(AND(MIN(data!D4900:'data'!K4900, data!M4900:'data'!Y4900)&gt;=0, IF(data!L4900&lt;0, FALSE, data!L4900&lt;=95),COUNTA(data!D4900:'data'!Y4900)=22), 1, 0)</f>
        <v>0</v>
      </c>
      <c r="AA4900">
        <f>IF(data!D4900=3, IF(COUNTIFS(data!A:A, data!A4900, data!G:G, "&lt;&gt;2")=0, 1, 0), 0)</f>
        <v>0</v>
      </c>
      <c r="AB4900">
        <f>IF(AND(data!G4900=2, COUNTIFS(data!A:A, data!A4900, data!G:G, 2) = data!D4900), 1, 0)</f>
        <v>0</v>
      </c>
      <c r="AC4900" t="str">
        <f>IF(AB4900=1, data!D4900, "0")</f>
        <v>0</v>
      </c>
    </row>
    <row r="4901" spans="1:29" x14ac:dyDescent="0.25">
      <c r="A4901" s="1">
        <v>483201</v>
      </c>
      <c r="B4901">
        <v>1</v>
      </c>
      <c r="C4901" s="1" t="s">
        <v>4922</v>
      </c>
      <c r="D4901">
        <v>1</v>
      </c>
      <c r="E4901">
        <v>2</v>
      </c>
      <c r="F4901">
        <v>14</v>
      </c>
      <c r="G4901">
        <v>1</v>
      </c>
      <c r="H4901">
        <v>71</v>
      </c>
      <c r="I4901">
        <v>5</v>
      </c>
      <c r="J4901">
        <v>1</v>
      </c>
      <c r="K4901">
        <v>2</v>
      </c>
      <c r="L4901">
        <v>10</v>
      </c>
      <c r="M4901">
        <v>1</v>
      </c>
      <c r="N4901">
        <v>3</v>
      </c>
      <c r="O4901">
        <v>5</v>
      </c>
      <c r="P4901">
        <v>1</v>
      </c>
      <c r="Q4901">
        <v>19.558</v>
      </c>
      <c r="R4901">
        <v>-1</v>
      </c>
      <c r="S4901">
        <v>0</v>
      </c>
      <c r="T4901">
        <v>171.3</v>
      </c>
      <c r="U4901">
        <v>76.8</v>
      </c>
      <c r="V4901">
        <v>26.172999999999998</v>
      </c>
      <c r="W4901">
        <v>1.087</v>
      </c>
      <c r="X4901">
        <v>1</v>
      </c>
      <c r="Y4901">
        <v>1</v>
      </c>
      <c r="Z4901">
        <f>IF(AND(MIN(data!D4901:'data'!K4901, data!M4901:'data'!Y4901)&gt;=0, IF(data!L4901&lt;0, FALSE, data!L4901&lt;=95),COUNTA(data!D4901:'data'!Y4901)=22), 1, 0)</f>
        <v>0</v>
      </c>
      <c r="AA4901">
        <f>IF(data!D4901=3, IF(COUNTIFS(data!A:A, data!A4901, data!G:G, "&lt;&gt;2")=0, 1, 0), 0)</f>
        <v>0</v>
      </c>
      <c r="AB4901">
        <f>IF(AND(data!G4901=2, COUNTIFS(data!A:A, data!A4901, data!G:G, 2) = data!D4901), 1, 0)</f>
        <v>0</v>
      </c>
      <c r="AC4901" t="str">
        <f>IF(AB4901=1, data!D4901, "0")</f>
        <v>0</v>
      </c>
    </row>
    <row r="4902" spans="1:29" x14ac:dyDescent="0.25">
      <c r="A4902" s="1">
        <v>483251</v>
      </c>
      <c r="B4902">
        <v>1</v>
      </c>
      <c r="C4902" s="1" t="s">
        <v>4923</v>
      </c>
      <c r="D4902">
        <v>3</v>
      </c>
      <c r="E4902">
        <v>2</v>
      </c>
      <c r="F4902">
        <v>14</v>
      </c>
      <c r="G4902">
        <v>2</v>
      </c>
      <c r="H4902">
        <v>30</v>
      </c>
      <c r="I4902">
        <v>1</v>
      </c>
      <c r="J4902">
        <v>1</v>
      </c>
      <c r="K4902">
        <v>3</v>
      </c>
      <c r="L4902">
        <v>6</v>
      </c>
      <c r="M4902">
        <v>4</v>
      </c>
      <c r="N4902">
        <v>4</v>
      </c>
      <c r="O4902">
        <v>1</v>
      </c>
      <c r="P4902">
        <v>2</v>
      </c>
      <c r="Q4902">
        <v>0</v>
      </c>
      <c r="R4902">
        <v>-1</v>
      </c>
      <c r="S4902">
        <v>2</v>
      </c>
      <c r="T4902">
        <v>164</v>
      </c>
      <c r="U4902">
        <v>44.9</v>
      </c>
      <c r="V4902">
        <v>16.693999999999999</v>
      </c>
      <c r="W4902">
        <v>0.78100000000000003</v>
      </c>
      <c r="X4902">
        <v>3</v>
      </c>
      <c r="Y4902">
        <v>2</v>
      </c>
      <c r="Z4902">
        <f>IF(AND(MIN(data!D4902:'data'!K4902, data!M4902:'data'!Y4902)&gt;=0, IF(data!L4902&lt;0, FALSE, data!L4902&lt;=95),COUNTA(data!D4902:'data'!Y4902)=22), 1, 0)</f>
        <v>0</v>
      </c>
      <c r="AA4902">
        <f>IF(data!D4902=3, IF(COUNTIFS(data!A:A, data!A4902, data!G:G, "&lt;&gt;2")=0, 1, 0), 0)</f>
        <v>0</v>
      </c>
      <c r="AB4902">
        <f>IF(AND(data!G4902=2, COUNTIFS(data!A:A, data!A4902, data!G:G, 2) = data!D4902), 1, 0)</f>
        <v>0</v>
      </c>
      <c r="AC4902" t="str">
        <f>IF(AB4902=1, data!D4902, "0")</f>
        <v>0</v>
      </c>
    </row>
    <row r="4903" spans="1:29" x14ac:dyDescent="0.25">
      <c r="A4903" s="1">
        <v>483251</v>
      </c>
      <c r="B4903">
        <v>2</v>
      </c>
      <c r="C4903" s="1" t="s">
        <v>4924</v>
      </c>
      <c r="D4903">
        <v>3</v>
      </c>
      <c r="E4903">
        <v>2</v>
      </c>
      <c r="F4903">
        <v>14</v>
      </c>
      <c r="G4903">
        <v>1</v>
      </c>
      <c r="H4903">
        <v>12</v>
      </c>
      <c r="I4903">
        <v>-1</v>
      </c>
      <c r="J4903">
        <v>1</v>
      </c>
      <c r="K4903">
        <v>-1</v>
      </c>
      <c r="L4903">
        <v>6</v>
      </c>
      <c r="M4903">
        <v>2</v>
      </c>
      <c r="N4903">
        <v>-1</v>
      </c>
      <c r="O4903">
        <v>-1</v>
      </c>
      <c r="P4903">
        <v>-1</v>
      </c>
      <c r="Q4903">
        <v>-1</v>
      </c>
      <c r="R4903">
        <v>-1</v>
      </c>
      <c r="S4903">
        <v>-2</v>
      </c>
      <c r="T4903">
        <v>150.1</v>
      </c>
      <c r="U4903">
        <v>34.4</v>
      </c>
      <c r="V4903">
        <v>15.269</v>
      </c>
      <c r="W4903">
        <v>-1</v>
      </c>
      <c r="X4903">
        <v>1</v>
      </c>
      <c r="Y4903">
        <v>3</v>
      </c>
      <c r="Z4903">
        <f>IF(AND(MIN(data!D4903:'data'!K4903, data!M4903:'data'!Y4903)&gt;=0, IF(data!L4903&lt;0, FALSE, data!L4903&lt;=95),COUNTA(data!D4903:'data'!Y4903)=22), 1, 0)</f>
        <v>0</v>
      </c>
      <c r="AA4903">
        <f>IF(data!D4903=3, IF(COUNTIFS(data!A:A, data!A4903, data!G:G, "&lt;&gt;2")=0, 1, 0), 0)</f>
        <v>0</v>
      </c>
      <c r="AB4903">
        <f>IF(AND(data!G4903=2, COUNTIFS(data!A:A, data!A4903, data!G:G, 2) = data!D4903), 1, 0)</f>
        <v>0</v>
      </c>
      <c r="AC4903" t="str">
        <f>IF(AB4903=1, data!D4903, "0")</f>
        <v>0</v>
      </c>
    </row>
    <row r="4904" spans="1:29" x14ac:dyDescent="0.25">
      <c r="A4904" s="1">
        <v>483251</v>
      </c>
      <c r="B4904">
        <v>3</v>
      </c>
      <c r="C4904" s="1" t="s">
        <v>4925</v>
      </c>
      <c r="D4904">
        <v>3</v>
      </c>
      <c r="E4904">
        <v>2</v>
      </c>
      <c r="F4904">
        <v>14</v>
      </c>
      <c r="G4904">
        <v>1</v>
      </c>
      <c r="H4904">
        <v>8</v>
      </c>
      <c r="I4904">
        <v>-1</v>
      </c>
      <c r="J4904">
        <v>1</v>
      </c>
      <c r="K4904">
        <v>-1</v>
      </c>
      <c r="L4904">
        <v>6</v>
      </c>
      <c r="M4904">
        <v>3</v>
      </c>
      <c r="N4904">
        <v>-1</v>
      </c>
      <c r="O4904">
        <v>-1</v>
      </c>
      <c r="P4904">
        <v>-1</v>
      </c>
      <c r="Q4904">
        <v>-1</v>
      </c>
      <c r="R4904">
        <v>-1</v>
      </c>
      <c r="S4904">
        <v>-2</v>
      </c>
      <c r="T4904">
        <v>138.6</v>
      </c>
      <c r="U4904">
        <v>29.4</v>
      </c>
      <c r="V4904">
        <v>15.305</v>
      </c>
      <c r="W4904">
        <v>-1</v>
      </c>
      <c r="X4904">
        <v>1</v>
      </c>
      <c r="Y4904">
        <v>3</v>
      </c>
      <c r="Z4904">
        <f>IF(AND(MIN(data!D4904:'data'!K4904, data!M4904:'data'!Y4904)&gt;=0, IF(data!L4904&lt;0, FALSE, data!L4904&lt;=95),COUNTA(data!D4904:'data'!Y4904)=22), 1, 0)</f>
        <v>0</v>
      </c>
      <c r="AA4904">
        <f>IF(data!D4904=3, IF(COUNTIFS(data!A:A, data!A4904, data!G:G, "&lt;&gt;2")=0, 1, 0), 0)</f>
        <v>0</v>
      </c>
      <c r="AB4904">
        <f>IF(AND(data!G4904=2, COUNTIFS(data!A:A, data!A4904, data!G:G, 2) = data!D4904), 1, 0)</f>
        <v>0</v>
      </c>
      <c r="AC4904" t="str">
        <f>IF(AB4904=1, data!D4904, "0")</f>
        <v>0</v>
      </c>
    </row>
    <row r="4905" spans="1:29" x14ac:dyDescent="0.25">
      <c r="A4905" s="1">
        <v>483271</v>
      </c>
      <c r="B4905">
        <v>1</v>
      </c>
      <c r="C4905" s="1" t="s">
        <v>4926</v>
      </c>
      <c r="D4905">
        <v>2</v>
      </c>
      <c r="E4905">
        <v>2</v>
      </c>
      <c r="F4905">
        <v>14</v>
      </c>
      <c r="G4905">
        <v>2</v>
      </c>
      <c r="H4905">
        <v>58</v>
      </c>
      <c r="I4905">
        <v>2</v>
      </c>
      <c r="J4905">
        <v>1</v>
      </c>
      <c r="K4905">
        <v>7</v>
      </c>
      <c r="L4905">
        <v>8</v>
      </c>
      <c r="M4905">
        <v>3</v>
      </c>
      <c r="N4905">
        <v>4</v>
      </c>
      <c r="O4905">
        <v>3</v>
      </c>
      <c r="P4905">
        <v>1</v>
      </c>
      <c r="Q4905">
        <v>2.944</v>
      </c>
      <c r="R4905">
        <v>-1</v>
      </c>
      <c r="S4905">
        <v>0</v>
      </c>
      <c r="T4905">
        <v>159</v>
      </c>
      <c r="U4905">
        <v>65.900000000000006</v>
      </c>
      <c r="V4905">
        <v>26.067</v>
      </c>
      <c r="W4905">
        <v>0.83099999999999996</v>
      </c>
      <c r="X4905">
        <v>2</v>
      </c>
      <c r="Y4905">
        <v>1</v>
      </c>
      <c r="Z4905">
        <f>IF(AND(MIN(data!D4905:'data'!K4905, data!M4905:'data'!Y4905)&gt;=0, IF(data!L4905&lt;0, FALSE, data!L4905&lt;=95),COUNTA(data!D4905:'data'!Y4905)=22), 1, 0)</f>
        <v>0</v>
      </c>
      <c r="AA4905">
        <f>IF(data!D4905=3, IF(COUNTIFS(data!A:A, data!A4905, data!G:G, "&lt;&gt;2")=0, 1, 0), 0)</f>
        <v>0</v>
      </c>
      <c r="AB4905">
        <f>IF(AND(data!G4905=2, COUNTIFS(data!A:A, data!A4905, data!G:G, 2) = data!D4905), 1, 0)</f>
        <v>0</v>
      </c>
      <c r="AC4905" t="str">
        <f>IF(AB4905=1, data!D4905, "0")</f>
        <v>0</v>
      </c>
    </row>
    <row r="4906" spans="1:29" x14ac:dyDescent="0.25">
      <c r="A4906" s="1">
        <v>483271</v>
      </c>
      <c r="B4906">
        <v>2</v>
      </c>
      <c r="C4906" s="1" t="s">
        <v>4927</v>
      </c>
      <c r="D4906">
        <v>2</v>
      </c>
      <c r="E4906">
        <v>2</v>
      </c>
      <c r="F4906">
        <v>14</v>
      </c>
      <c r="G4906">
        <v>1</v>
      </c>
      <c r="H4906">
        <v>61</v>
      </c>
      <c r="I4906">
        <v>2</v>
      </c>
      <c r="J4906">
        <v>1</v>
      </c>
      <c r="K4906">
        <v>6</v>
      </c>
      <c r="L4906">
        <v>8</v>
      </c>
      <c r="M4906">
        <v>4</v>
      </c>
      <c r="N4906">
        <v>4</v>
      </c>
      <c r="O4906">
        <v>2</v>
      </c>
      <c r="P4906">
        <v>1</v>
      </c>
      <c r="Q4906">
        <v>2.625</v>
      </c>
      <c r="R4906">
        <v>-1</v>
      </c>
      <c r="S4906">
        <v>3</v>
      </c>
      <c r="T4906">
        <v>-1</v>
      </c>
      <c r="U4906">
        <v>70.8</v>
      </c>
      <c r="V4906">
        <v>-1</v>
      </c>
      <c r="W4906">
        <v>0.91</v>
      </c>
      <c r="X4906">
        <v>1</v>
      </c>
      <c r="Y4906">
        <v>3</v>
      </c>
      <c r="Z4906">
        <f>IF(AND(MIN(data!D4906:'data'!K4906, data!M4906:'data'!Y4906)&gt;=0, IF(data!L4906&lt;0, FALSE, data!L4906&lt;=95),COUNTA(data!D4906:'data'!Y4906)=22), 1, 0)</f>
        <v>0</v>
      </c>
      <c r="AA4906">
        <f>IF(data!D4906=3, IF(COUNTIFS(data!A:A, data!A4906, data!G:G, "&lt;&gt;2")=0, 1, 0), 0)</f>
        <v>0</v>
      </c>
      <c r="AB4906">
        <f>IF(AND(data!G4906=2, COUNTIFS(data!A:A, data!A4906, data!G:G, 2) = data!D4906), 1, 0)</f>
        <v>0</v>
      </c>
      <c r="AC4906" t="str">
        <f>IF(AB4906=1, data!D4906, "0")</f>
        <v>0</v>
      </c>
    </row>
    <row r="4907" spans="1:29" x14ac:dyDescent="0.25">
      <c r="A4907" s="1">
        <v>483341</v>
      </c>
      <c r="B4907">
        <v>1</v>
      </c>
      <c r="C4907" s="1" t="s">
        <v>4928</v>
      </c>
      <c r="D4907">
        <v>1</v>
      </c>
      <c r="E4907">
        <v>2</v>
      </c>
      <c r="F4907">
        <v>14</v>
      </c>
      <c r="G4907">
        <v>1</v>
      </c>
      <c r="H4907">
        <v>50</v>
      </c>
      <c r="I4907">
        <v>4</v>
      </c>
      <c r="J4907">
        <v>1</v>
      </c>
      <c r="K4907">
        <v>4</v>
      </c>
      <c r="L4907">
        <v>6</v>
      </c>
      <c r="M4907">
        <v>2</v>
      </c>
      <c r="N4907">
        <v>3</v>
      </c>
      <c r="O4907">
        <v>5</v>
      </c>
      <c r="P4907">
        <v>1</v>
      </c>
      <c r="Q4907">
        <v>8.798</v>
      </c>
      <c r="R4907">
        <v>-1</v>
      </c>
      <c r="S4907">
        <v>0</v>
      </c>
      <c r="T4907">
        <v>159.80000000000001</v>
      </c>
      <c r="U4907">
        <v>66.7</v>
      </c>
      <c r="V4907">
        <v>26.12</v>
      </c>
      <c r="W4907">
        <v>-1</v>
      </c>
      <c r="X4907">
        <v>2</v>
      </c>
      <c r="Y4907">
        <v>1</v>
      </c>
      <c r="Z4907">
        <f>IF(AND(MIN(data!D4907:'data'!K4907, data!M4907:'data'!Y4907)&gt;=0, IF(data!L4907&lt;0, FALSE, data!L4907&lt;=95),COUNTA(data!D4907:'data'!Y4907)=22), 1, 0)</f>
        <v>0</v>
      </c>
      <c r="AA4907">
        <f>IF(data!D4907=3, IF(COUNTIFS(data!A:A, data!A4907, data!G:G, "&lt;&gt;2")=0, 1, 0), 0)</f>
        <v>0</v>
      </c>
      <c r="AB4907">
        <f>IF(AND(data!G4907=2, COUNTIFS(data!A:A, data!A4907, data!G:G, 2) = data!D4907), 1, 0)</f>
        <v>0</v>
      </c>
      <c r="AC4907" t="str">
        <f>IF(AB4907=1, data!D4907, "0")</f>
        <v>0</v>
      </c>
    </row>
    <row r="4908" spans="1:29" x14ac:dyDescent="0.25">
      <c r="A4908" s="1">
        <v>483371</v>
      </c>
      <c r="B4908">
        <v>1</v>
      </c>
      <c r="C4908" s="1" t="s">
        <v>4929</v>
      </c>
      <c r="D4908">
        <v>2</v>
      </c>
      <c r="E4908">
        <v>2</v>
      </c>
      <c r="F4908">
        <v>14</v>
      </c>
      <c r="G4908">
        <v>2</v>
      </c>
      <c r="H4908">
        <v>56</v>
      </c>
      <c r="I4908">
        <v>2</v>
      </c>
      <c r="J4908">
        <v>1</v>
      </c>
      <c r="K4908">
        <v>6</v>
      </c>
      <c r="L4908">
        <v>19</v>
      </c>
      <c r="M4908">
        <v>2</v>
      </c>
      <c r="N4908">
        <v>4</v>
      </c>
      <c r="O4908">
        <v>3</v>
      </c>
      <c r="P4908">
        <v>1</v>
      </c>
      <c r="Q4908">
        <v>29.125</v>
      </c>
      <c r="R4908">
        <v>-1</v>
      </c>
      <c r="S4908">
        <v>0</v>
      </c>
      <c r="T4908">
        <v>164.5</v>
      </c>
      <c r="U4908">
        <v>79.099999999999994</v>
      </c>
      <c r="V4908">
        <v>29.231000000000002</v>
      </c>
      <c r="W4908">
        <v>-1</v>
      </c>
      <c r="X4908">
        <v>2</v>
      </c>
      <c r="Y4908">
        <v>3</v>
      </c>
      <c r="Z4908">
        <f>IF(AND(MIN(data!D4908:'data'!K4908, data!M4908:'data'!Y4908)&gt;=0, IF(data!L4908&lt;0, FALSE, data!L4908&lt;=95),COUNTA(data!D4908:'data'!Y4908)=22), 1, 0)</f>
        <v>0</v>
      </c>
      <c r="AA4908">
        <f>IF(data!D4908=3, IF(COUNTIFS(data!A:A, data!A4908, data!G:G, "&lt;&gt;2")=0, 1, 0), 0)</f>
        <v>0</v>
      </c>
      <c r="AB4908">
        <f>IF(AND(data!G4908=2, COUNTIFS(data!A:A, data!A4908, data!G:G, 2) = data!D4908), 1, 0)</f>
        <v>0</v>
      </c>
      <c r="AC4908" t="str">
        <f>IF(AB4908=1, data!D4908, "0")</f>
        <v>0</v>
      </c>
    </row>
    <row r="4909" spans="1:29" x14ac:dyDescent="0.25">
      <c r="A4909" s="1">
        <v>483371</v>
      </c>
      <c r="B4909">
        <v>2</v>
      </c>
      <c r="C4909" s="1" t="s">
        <v>4930</v>
      </c>
      <c r="D4909">
        <v>2</v>
      </c>
      <c r="E4909">
        <v>2</v>
      </c>
      <c r="F4909">
        <v>14</v>
      </c>
      <c r="G4909">
        <v>1</v>
      </c>
      <c r="H4909">
        <v>54</v>
      </c>
      <c r="I4909">
        <v>2</v>
      </c>
      <c r="J4909">
        <v>1</v>
      </c>
      <c r="K4909">
        <v>1</v>
      </c>
      <c r="L4909">
        <v>19</v>
      </c>
      <c r="M4909">
        <v>2</v>
      </c>
      <c r="N4909">
        <v>2</v>
      </c>
      <c r="O4909">
        <v>5</v>
      </c>
      <c r="P4909">
        <v>1</v>
      </c>
      <c r="Q4909">
        <v>36.125</v>
      </c>
      <c r="R4909">
        <v>-1</v>
      </c>
      <c r="S4909">
        <v>1</v>
      </c>
      <c r="T4909">
        <v>178.6</v>
      </c>
      <c r="U4909">
        <v>81</v>
      </c>
      <c r="V4909">
        <v>25.393000000000001</v>
      </c>
      <c r="W4909">
        <v>-1</v>
      </c>
      <c r="X4909">
        <v>1</v>
      </c>
      <c r="Y4909">
        <v>3</v>
      </c>
      <c r="Z4909">
        <f>IF(AND(MIN(data!D4909:'data'!K4909, data!M4909:'data'!Y4909)&gt;=0, IF(data!L4909&lt;0, FALSE, data!L4909&lt;=95),COUNTA(data!D4909:'data'!Y4909)=22), 1, 0)</f>
        <v>0</v>
      </c>
      <c r="AA4909">
        <f>IF(data!D4909=3, IF(COUNTIFS(data!A:A, data!A4909, data!G:G, "&lt;&gt;2")=0, 1, 0), 0)</f>
        <v>0</v>
      </c>
      <c r="AB4909">
        <f>IF(AND(data!G4909=2, COUNTIFS(data!A:A, data!A4909, data!G:G, 2) = data!D4909), 1, 0)</f>
        <v>0</v>
      </c>
      <c r="AC4909" t="str">
        <f>IF(AB4909=1, data!D4909, "0")</f>
        <v>0</v>
      </c>
    </row>
    <row r="4910" spans="1:29" x14ac:dyDescent="0.25">
      <c r="A4910" s="1">
        <v>484051</v>
      </c>
      <c r="B4910">
        <v>1</v>
      </c>
      <c r="C4910" s="1" t="s">
        <v>4931</v>
      </c>
      <c r="D4910">
        <v>1</v>
      </c>
      <c r="E4910">
        <v>4</v>
      </c>
      <c r="F4910">
        <v>24</v>
      </c>
      <c r="G4910">
        <v>2</v>
      </c>
      <c r="H4910">
        <v>40</v>
      </c>
      <c r="I4910">
        <v>1</v>
      </c>
      <c r="J4910">
        <v>1</v>
      </c>
      <c r="K4910">
        <v>4</v>
      </c>
      <c r="L4910">
        <v>16</v>
      </c>
      <c r="M4910">
        <v>1</v>
      </c>
      <c r="N4910">
        <v>1</v>
      </c>
      <c r="O4910">
        <v>5</v>
      </c>
      <c r="P4910">
        <v>1</v>
      </c>
      <c r="Q4910">
        <v>0.25900000000000001</v>
      </c>
      <c r="R4910">
        <v>-1</v>
      </c>
      <c r="S4910">
        <v>2</v>
      </c>
      <c r="T4910">
        <v>183.1</v>
      </c>
      <c r="U4910">
        <v>90.4</v>
      </c>
      <c r="V4910">
        <v>26.963999999999999</v>
      </c>
      <c r="W4910">
        <v>1.0589999999999999</v>
      </c>
      <c r="X4910">
        <v>1</v>
      </c>
      <c r="Y4910">
        <v>3</v>
      </c>
      <c r="Z4910">
        <f>IF(AND(MIN(data!D4910:'data'!K4910, data!M4910:'data'!Y4910)&gt;=0, IF(data!L4910&lt;0, FALSE, data!L4910&lt;=95),COUNTA(data!D4910:'data'!Y4910)=22), 1, 0)</f>
        <v>0</v>
      </c>
      <c r="AA4910">
        <f>IF(data!D4910=3, IF(COUNTIFS(data!A:A, data!A4910, data!G:G, "&lt;&gt;2")=0, 1, 0), 0)</f>
        <v>0</v>
      </c>
      <c r="AB4910">
        <f>IF(AND(data!G4910=2, COUNTIFS(data!A:A, data!A4910, data!G:G, 2) = data!D4910), 1, 0)</f>
        <v>1</v>
      </c>
      <c r="AC4910">
        <f>IF(AB4910=1, data!D4910, "0")</f>
        <v>1</v>
      </c>
    </row>
    <row r="4911" spans="1:29" x14ac:dyDescent="0.25">
      <c r="A4911" s="1">
        <v>484151</v>
      </c>
      <c r="B4911">
        <v>1</v>
      </c>
      <c r="C4911" s="1" t="s">
        <v>4932</v>
      </c>
      <c r="D4911">
        <v>2</v>
      </c>
      <c r="E4911">
        <v>4</v>
      </c>
      <c r="F4911">
        <v>24</v>
      </c>
      <c r="G4911">
        <v>2</v>
      </c>
      <c r="H4911">
        <v>23</v>
      </c>
      <c r="I4911">
        <v>6</v>
      </c>
      <c r="J4911">
        <v>1</v>
      </c>
      <c r="K4911">
        <v>1</v>
      </c>
      <c r="L4911">
        <v>18</v>
      </c>
      <c r="M4911">
        <v>1</v>
      </c>
      <c r="N4911">
        <v>1</v>
      </c>
      <c r="O4911">
        <v>5</v>
      </c>
      <c r="P4911">
        <v>1</v>
      </c>
      <c r="Q4911">
        <v>6</v>
      </c>
      <c r="R4911">
        <v>2</v>
      </c>
      <c r="S4911">
        <v>0</v>
      </c>
      <c r="T4911">
        <v>167.9</v>
      </c>
      <c r="U4911">
        <v>68</v>
      </c>
      <c r="V4911">
        <v>24.122</v>
      </c>
      <c r="W4911">
        <v>-1</v>
      </c>
      <c r="X4911">
        <v>-8</v>
      </c>
      <c r="Y4911">
        <v>1</v>
      </c>
      <c r="Z4911">
        <f>IF(AND(MIN(data!D4911:'data'!K4911, data!M4911:'data'!Y4911)&gt;=0, IF(data!L4911&lt;0, FALSE, data!L4911&lt;=95),COUNTA(data!D4911:'data'!Y4911)=22), 1, 0)</f>
        <v>0</v>
      </c>
      <c r="AA4911">
        <f>IF(data!D4911=3, IF(COUNTIFS(data!A:A, data!A4911, data!G:G, "&lt;&gt;2")=0, 1, 0), 0)</f>
        <v>0</v>
      </c>
      <c r="AB4911">
        <f>IF(AND(data!G4911=2, COUNTIFS(data!A:A, data!A4911, data!G:G, 2) = data!D4911), 1, 0)</f>
        <v>0</v>
      </c>
      <c r="AC4911" t="str">
        <f>IF(AB4911=1, data!D4911, "0")</f>
        <v>0</v>
      </c>
    </row>
    <row r="4912" spans="1:29" x14ac:dyDescent="0.25">
      <c r="A4912" s="1">
        <v>484151</v>
      </c>
      <c r="B4912">
        <v>2</v>
      </c>
      <c r="C4912" s="1" t="s">
        <v>4933</v>
      </c>
      <c r="D4912">
        <v>2</v>
      </c>
      <c r="E4912">
        <v>4</v>
      </c>
      <c r="F4912">
        <v>24</v>
      </c>
      <c r="G4912">
        <v>1</v>
      </c>
      <c r="H4912">
        <v>24</v>
      </c>
      <c r="I4912">
        <v>6</v>
      </c>
      <c r="J4912">
        <v>1</v>
      </c>
      <c r="K4912">
        <v>1</v>
      </c>
      <c r="L4912">
        <v>18</v>
      </c>
      <c r="M4912">
        <v>1</v>
      </c>
      <c r="N4912">
        <v>4</v>
      </c>
      <c r="O4912">
        <v>1</v>
      </c>
      <c r="P4912">
        <v>1</v>
      </c>
      <c r="Q4912">
        <v>19.625</v>
      </c>
      <c r="R4912">
        <v>2</v>
      </c>
      <c r="S4912">
        <v>1</v>
      </c>
      <c r="T4912">
        <v>168.6</v>
      </c>
      <c r="U4912">
        <v>69.099999999999994</v>
      </c>
      <c r="V4912">
        <v>24.309000000000001</v>
      </c>
      <c r="W4912">
        <v>-1</v>
      </c>
      <c r="X4912">
        <v>1</v>
      </c>
      <c r="Y4912">
        <v>3</v>
      </c>
      <c r="Z4912">
        <f>IF(AND(MIN(data!D4912:'data'!K4912, data!M4912:'data'!Y4912)&gt;=0, IF(data!L4912&lt;0, FALSE, data!L4912&lt;=95),COUNTA(data!D4912:'data'!Y4912)=22), 1, 0)</f>
        <v>0</v>
      </c>
      <c r="AA4912">
        <f>IF(data!D4912=3, IF(COUNTIFS(data!A:A, data!A4912, data!G:G, "&lt;&gt;2")=0, 1, 0), 0)</f>
        <v>0</v>
      </c>
      <c r="AB4912">
        <f>IF(AND(data!G4912=2, COUNTIFS(data!A:A, data!A4912, data!G:G, 2) = data!D4912), 1, 0)</f>
        <v>0</v>
      </c>
      <c r="AC4912" t="str">
        <f>IF(AB4912=1, data!D4912, "0")</f>
        <v>0</v>
      </c>
    </row>
    <row r="4913" spans="1:29" x14ac:dyDescent="0.25">
      <c r="A4913" s="1">
        <v>484181</v>
      </c>
      <c r="B4913">
        <v>1</v>
      </c>
      <c r="C4913" s="1" t="s">
        <v>4934</v>
      </c>
      <c r="D4913">
        <v>3</v>
      </c>
      <c r="E4913">
        <v>4</v>
      </c>
      <c r="F4913">
        <v>24</v>
      </c>
      <c r="G4913">
        <v>2</v>
      </c>
      <c r="H4913">
        <v>74</v>
      </c>
      <c r="I4913">
        <v>5</v>
      </c>
      <c r="J4913">
        <v>1</v>
      </c>
      <c r="K4913">
        <v>6</v>
      </c>
      <c r="L4913">
        <v>-1</v>
      </c>
      <c r="M4913">
        <v>4</v>
      </c>
      <c r="N4913">
        <v>1</v>
      </c>
      <c r="O4913">
        <v>5</v>
      </c>
      <c r="P4913">
        <v>1</v>
      </c>
      <c r="Q4913">
        <v>1.5580000000000001</v>
      </c>
      <c r="R4913">
        <v>-1</v>
      </c>
      <c r="S4913">
        <v>1</v>
      </c>
      <c r="T4913">
        <v>151.4</v>
      </c>
      <c r="U4913">
        <v>83.8</v>
      </c>
      <c r="V4913">
        <v>36.558999999999997</v>
      </c>
      <c r="W4913">
        <v>-1</v>
      </c>
      <c r="X4913">
        <v>2</v>
      </c>
      <c r="Y4913">
        <v>3</v>
      </c>
      <c r="Z4913">
        <f>IF(AND(MIN(data!D4913:'data'!K4913, data!M4913:'data'!Y4913)&gt;=0, IF(data!L4913&lt;0, FALSE, data!L4913&lt;=95),COUNTA(data!D4913:'data'!Y4913)=22), 1, 0)</f>
        <v>0</v>
      </c>
      <c r="AA4913">
        <f>IF(data!D4913=3, IF(COUNTIFS(data!A:A, data!A4913, data!G:G, "&lt;&gt;2")=0, 1, 0), 0)</f>
        <v>0</v>
      </c>
      <c r="AB4913">
        <f>IF(AND(data!G4913=2, COUNTIFS(data!A:A, data!A4913, data!G:G, 2) = data!D4913), 1, 0)</f>
        <v>0</v>
      </c>
      <c r="AC4913" t="str">
        <f>IF(AB4913=1, data!D4913, "0")</f>
        <v>0</v>
      </c>
    </row>
    <row r="4914" spans="1:29" x14ac:dyDescent="0.25">
      <c r="A4914" s="1">
        <v>484181</v>
      </c>
      <c r="B4914">
        <v>2</v>
      </c>
      <c r="C4914" s="1" t="s">
        <v>4935</v>
      </c>
      <c r="D4914">
        <v>3</v>
      </c>
      <c r="E4914">
        <v>4</v>
      </c>
      <c r="F4914">
        <v>24</v>
      </c>
      <c r="G4914">
        <v>1</v>
      </c>
      <c r="H4914">
        <v>51</v>
      </c>
      <c r="I4914">
        <v>4</v>
      </c>
      <c r="J4914">
        <v>1</v>
      </c>
      <c r="K4914">
        <v>1</v>
      </c>
      <c r="L4914">
        <v>-1</v>
      </c>
      <c r="M4914">
        <v>1</v>
      </c>
      <c r="N4914">
        <v>4</v>
      </c>
      <c r="O4914">
        <v>2</v>
      </c>
      <c r="P4914">
        <v>1</v>
      </c>
      <c r="Q4914">
        <v>10.567</v>
      </c>
      <c r="R4914">
        <v>-1</v>
      </c>
      <c r="S4914">
        <v>0</v>
      </c>
      <c r="T4914">
        <v>169.9</v>
      </c>
      <c r="U4914">
        <v>76.599999999999994</v>
      </c>
      <c r="V4914">
        <v>26.536000000000001</v>
      </c>
      <c r="W4914">
        <v>0.93799999999999994</v>
      </c>
      <c r="X4914">
        <v>1</v>
      </c>
      <c r="Y4914">
        <v>3</v>
      </c>
      <c r="Z4914">
        <f>IF(AND(MIN(data!D4914:'data'!K4914, data!M4914:'data'!Y4914)&gt;=0, IF(data!L4914&lt;0, FALSE, data!L4914&lt;=95),COUNTA(data!D4914:'data'!Y4914)=22), 1, 0)</f>
        <v>0</v>
      </c>
      <c r="AA4914">
        <f>IF(data!D4914=3, IF(COUNTIFS(data!A:A, data!A4914, data!G:G, "&lt;&gt;2")=0, 1, 0), 0)</f>
        <v>0</v>
      </c>
      <c r="AB4914">
        <f>IF(AND(data!G4914=2, COUNTIFS(data!A:A, data!A4914, data!G:G, 2) = data!D4914), 1, 0)</f>
        <v>0</v>
      </c>
      <c r="AC4914" t="str">
        <f>IF(AB4914=1, data!D4914, "0")</f>
        <v>0</v>
      </c>
    </row>
    <row r="4915" spans="1:29" x14ac:dyDescent="0.25">
      <c r="A4915" s="1">
        <v>484181</v>
      </c>
      <c r="B4915">
        <v>3</v>
      </c>
      <c r="C4915" s="1" t="s">
        <v>4936</v>
      </c>
      <c r="D4915">
        <v>3</v>
      </c>
      <c r="E4915">
        <v>4</v>
      </c>
      <c r="F4915">
        <v>24</v>
      </c>
      <c r="G4915">
        <v>1</v>
      </c>
      <c r="H4915">
        <v>29</v>
      </c>
      <c r="I4915">
        <v>1</v>
      </c>
      <c r="J4915">
        <v>2</v>
      </c>
      <c r="K4915">
        <v>3</v>
      </c>
      <c r="L4915">
        <v>-1</v>
      </c>
      <c r="M4915">
        <v>1</v>
      </c>
      <c r="N4915">
        <v>4</v>
      </c>
      <c r="O4915">
        <v>2</v>
      </c>
      <c r="P4915">
        <v>2</v>
      </c>
      <c r="Q4915">
        <v>3.3640000000000003E-2</v>
      </c>
      <c r="R4915">
        <v>-1</v>
      </c>
      <c r="S4915">
        <v>0</v>
      </c>
      <c r="T4915">
        <v>181.1</v>
      </c>
      <c r="U4915">
        <v>146.19999999999999</v>
      </c>
      <c r="V4915">
        <v>44.576999999999998</v>
      </c>
      <c r="W4915">
        <v>1.052</v>
      </c>
      <c r="X4915">
        <v>2</v>
      </c>
      <c r="Y4915">
        <v>1</v>
      </c>
      <c r="Z4915">
        <f>IF(AND(MIN(data!D4915:'data'!K4915, data!M4915:'data'!Y4915)&gt;=0, IF(data!L4915&lt;0, FALSE, data!L4915&lt;=95),COUNTA(data!D4915:'data'!Y4915)=22), 1, 0)</f>
        <v>0</v>
      </c>
      <c r="AA4915">
        <f>IF(data!D4915=3, IF(COUNTIFS(data!A:A, data!A4915, data!G:G, "&lt;&gt;2")=0, 1, 0), 0)</f>
        <v>0</v>
      </c>
      <c r="AB4915">
        <f>IF(AND(data!G4915=2, COUNTIFS(data!A:A, data!A4915, data!G:G, 2) = data!D4915), 1, 0)</f>
        <v>0</v>
      </c>
      <c r="AC4915" t="str">
        <f>IF(AB4915=1, data!D4915, "0")</f>
        <v>0</v>
      </c>
    </row>
    <row r="4916" spans="1:29" x14ac:dyDescent="0.25">
      <c r="A4916" s="1">
        <v>484201</v>
      </c>
      <c r="B4916">
        <v>1</v>
      </c>
      <c r="C4916" s="1" t="s">
        <v>4937</v>
      </c>
      <c r="D4916">
        <v>4</v>
      </c>
      <c r="E4916">
        <v>4</v>
      </c>
      <c r="F4916">
        <v>24</v>
      </c>
      <c r="G4916">
        <v>2</v>
      </c>
      <c r="H4916">
        <v>35</v>
      </c>
      <c r="I4916">
        <v>2</v>
      </c>
      <c r="J4916">
        <v>1</v>
      </c>
      <c r="K4916">
        <v>1</v>
      </c>
      <c r="L4916">
        <v>23</v>
      </c>
      <c r="M4916">
        <v>1</v>
      </c>
      <c r="N4916">
        <v>4</v>
      </c>
      <c r="O4916">
        <v>2</v>
      </c>
      <c r="P4916">
        <v>1</v>
      </c>
      <c r="Q4916">
        <v>7.8940000000000001</v>
      </c>
      <c r="R4916">
        <v>-1</v>
      </c>
      <c r="S4916">
        <v>0</v>
      </c>
      <c r="T4916">
        <v>165.6</v>
      </c>
      <c r="U4916">
        <v>79.8</v>
      </c>
      <c r="V4916">
        <v>29.099</v>
      </c>
      <c r="W4916">
        <v>0.83</v>
      </c>
      <c r="X4916">
        <v>2</v>
      </c>
      <c r="Y4916">
        <v>1</v>
      </c>
      <c r="Z4916">
        <f>IF(AND(MIN(data!D4916:'data'!K4916, data!M4916:'data'!Y4916)&gt;=0, IF(data!L4916&lt;0, FALSE, data!L4916&lt;=95),COUNTA(data!D4916:'data'!Y4916)=22), 1, 0)</f>
        <v>0</v>
      </c>
      <c r="AA4916">
        <f>IF(data!D4916=3, IF(COUNTIFS(data!A:A, data!A4916, data!G:G, "&lt;&gt;2")=0, 1, 0), 0)</f>
        <v>0</v>
      </c>
      <c r="AB4916">
        <f>IF(AND(data!G4916=2, COUNTIFS(data!A:A, data!A4916, data!G:G, 2) = data!D4916), 1, 0)</f>
        <v>0</v>
      </c>
      <c r="AC4916" t="str">
        <f>IF(AB4916=1, data!D4916, "0")</f>
        <v>0</v>
      </c>
    </row>
    <row r="4917" spans="1:29" x14ac:dyDescent="0.25">
      <c r="A4917" s="1">
        <v>484201</v>
      </c>
      <c r="B4917">
        <v>2</v>
      </c>
      <c r="C4917" s="1" t="s">
        <v>4938</v>
      </c>
      <c r="D4917">
        <v>4</v>
      </c>
      <c r="E4917">
        <v>4</v>
      </c>
      <c r="F4917">
        <v>24</v>
      </c>
      <c r="G4917">
        <v>1</v>
      </c>
      <c r="H4917">
        <v>38</v>
      </c>
      <c r="I4917">
        <v>2</v>
      </c>
      <c r="J4917">
        <v>1</v>
      </c>
      <c r="K4917">
        <v>1</v>
      </c>
      <c r="L4917">
        <v>23</v>
      </c>
      <c r="M4917">
        <v>1</v>
      </c>
      <c r="N4917">
        <v>2</v>
      </c>
      <c r="O4917">
        <v>5</v>
      </c>
      <c r="P4917">
        <v>1</v>
      </c>
      <c r="Q4917">
        <v>49.5</v>
      </c>
      <c r="R4917">
        <v>-1</v>
      </c>
      <c r="S4917">
        <v>0</v>
      </c>
      <c r="T4917">
        <v>171.2</v>
      </c>
      <c r="U4917">
        <v>60.3</v>
      </c>
      <c r="V4917">
        <v>20.574000000000002</v>
      </c>
      <c r="W4917">
        <v>0.83599999999999997</v>
      </c>
      <c r="X4917">
        <v>1</v>
      </c>
      <c r="Y4917">
        <v>3</v>
      </c>
      <c r="Z4917">
        <f>IF(AND(MIN(data!D4917:'data'!K4917, data!M4917:'data'!Y4917)&gt;=0, IF(data!L4917&lt;0, FALSE, data!L4917&lt;=95),COUNTA(data!D4917:'data'!Y4917)=22), 1, 0)</f>
        <v>0</v>
      </c>
      <c r="AA4917">
        <f>IF(data!D4917=3, IF(COUNTIFS(data!A:A, data!A4917, data!G:G, "&lt;&gt;2")=0, 1, 0), 0)</f>
        <v>0</v>
      </c>
      <c r="AB4917">
        <f>IF(AND(data!G4917=2, COUNTIFS(data!A:A, data!A4917, data!G:G, 2) = data!D4917), 1, 0)</f>
        <v>0</v>
      </c>
      <c r="AC4917" t="str">
        <f>IF(AB4917=1, data!D4917, "0")</f>
        <v>0</v>
      </c>
    </row>
    <row r="4918" spans="1:29" x14ac:dyDescent="0.25">
      <c r="A4918" s="1">
        <v>484201</v>
      </c>
      <c r="B4918">
        <v>3</v>
      </c>
      <c r="C4918" s="1" t="s">
        <v>4939</v>
      </c>
      <c r="D4918">
        <v>4</v>
      </c>
      <c r="E4918">
        <v>4</v>
      </c>
      <c r="F4918">
        <v>24</v>
      </c>
      <c r="G4918">
        <v>2</v>
      </c>
      <c r="H4918">
        <v>0</v>
      </c>
      <c r="I4918">
        <v>-1</v>
      </c>
      <c r="J4918">
        <v>1</v>
      </c>
      <c r="K4918">
        <v>-1</v>
      </c>
      <c r="L4918">
        <v>23</v>
      </c>
      <c r="M4918">
        <v>1</v>
      </c>
      <c r="N4918">
        <v>-1</v>
      </c>
      <c r="O4918">
        <v>-1</v>
      </c>
      <c r="P4918">
        <v>-1</v>
      </c>
      <c r="Q4918">
        <v>-1</v>
      </c>
      <c r="R4918">
        <v>-1</v>
      </c>
      <c r="S4918">
        <v>-2</v>
      </c>
      <c r="T4918">
        <v>-1</v>
      </c>
      <c r="U4918">
        <v>8.1</v>
      </c>
      <c r="V4918">
        <v>-1</v>
      </c>
      <c r="W4918">
        <v>-1</v>
      </c>
      <c r="X4918">
        <v>-2</v>
      </c>
      <c r="Y4918">
        <v>-2</v>
      </c>
      <c r="Z4918">
        <f>IF(AND(MIN(data!D4918:'data'!K4918, data!M4918:'data'!Y4918)&gt;=0, IF(data!L4918&lt;0, FALSE, data!L4918&lt;=95),COUNTA(data!D4918:'data'!Y4918)=22), 1, 0)</f>
        <v>0</v>
      </c>
      <c r="AA4918">
        <f>IF(data!D4918=3, IF(COUNTIFS(data!A:A, data!A4918, data!G:G, "&lt;&gt;2")=0, 1, 0), 0)</f>
        <v>0</v>
      </c>
      <c r="AB4918">
        <f>IF(AND(data!G4918=2, COUNTIFS(data!A:A, data!A4918, data!G:G, 2) = data!D4918), 1, 0)</f>
        <v>0</v>
      </c>
      <c r="AC4918" t="str">
        <f>IF(AB4918=1, data!D4918, "0")</f>
        <v>0</v>
      </c>
    </row>
    <row r="4919" spans="1:29" x14ac:dyDescent="0.25">
      <c r="A4919" s="1">
        <v>484201</v>
      </c>
      <c r="B4919">
        <v>4</v>
      </c>
      <c r="C4919" s="1" t="s">
        <v>4940</v>
      </c>
      <c r="D4919">
        <v>4</v>
      </c>
      <c r="E4919">
        <v>4</v>
      </c>
      <c r="F4919">
        <v>24</v>
      </c>
      <c r="G4919">
        <v>2</v>
      </c>
      <c r="H4919">
        <v>1</v>
      </c>
      <c r="I4919">
        <v>-1</v>
      </c>
      <c r="J4919">
        <v>1</v>
      </c>
      <c r="K4919">
        <v>-1</v>
      </c>
      <c r="L4919">
        <v>23</v>
      </c>
      <c r="M4919">
        <v>1</v>
      </c>
      <c r="N4919">
        <v>-1</v>
      </c>
      <c r="O4919">
        <v>-1</v>
      </c>
      <c r="P4919">
        <v>-1</v>
      </c>
      <c r="Q4919">
        <v>-1</v>
      </c>
      <c r="R4919">
        <v>-1</v>
      </c>
      <c r="S4919">
        <v>-2</v>
      </c>
      <c r="T4919">
        <v>-1</v>
      </c>
      <c r="U4919">
        <v>11.2</v>
      </c>
      <c r="V4919">
        <v>-1</v>
      </c>
      <c r="W4919">
        <v>-1</v>
      </c>
      <c r="X4919">
        <v>-2</v>
      </c>
      <c r="Y4919">
        <v>-2</v>
      </c>
      <c r="Z4919">
        <f>IF(AND(MIN(data!D4919:'data'!K4919, data!M4919:'data'!Y4919)&gt;=0, IF(data!L4919&lt;0, FALSE, data!L4919&lt;=95),COUNTA(data!D4919:'data'!Y4919)=22), 1, 0)</f>
        <v>0</v>
      </c>
      <c r="AA4919">
        <f>IF(data!D4919=3, IF(COUNTIFS(data!A:A, data!A4919, data!G:G, "&lt;&gt;2")=0, 1, 0), 0)</f>
        <v>0</v>
      </c>
      <c r="AB4919">
        <f>IF(AND(data!G4919=2, COUNTIFS(data!A:A, data!A4919, data!G:G, 2) = data!D4919), 1, 0)</f>
        <v>0</v>
      </c>
      <c r="AC4919" t="str">
        <f>IF(AB4919=1, data!D4919, "0")</f>
        <v>0</v>
      </c>
    </row>
    <row r="4920" spans="1:29" x14ac:dyDescent="0.25">
      <c r="A4920" s="1">
        <v>484251</v>
      </c>
      <c r="B4920">
        <v>1</v>
      </c>
      <c r="C4920" s="1" t="s">
        <v>4941</v>
      </c>
      <c r="D4920">
        <v>2</v>
      </c>
      <c r="E4920">
        <v>4</v>
      </c>
      <c r="F4920">
        <v>24</v>
      </c>
      <c r="G4920">
        <v>1</v>
      </c>
      <c r="H4920">
        <v>21</v>
      </c>
      <c r="I4920">
        <v>6</v>
      </c>
      <c r="J4920">
        <v>1</v>
      </c>
      <c r="K4920">
        <v>2</v>
      </c>
      <c r="L4920">
        <v>15</v>
      </c>
      <c r="M4920">
        <v>1</v>
      </c>
      <c r="N4920">
        <v>1</v>
      </c>
      <c r="O4920">
        <v>5</v>
      </c>
      <c r="P4920">
        <v>1</v>
      </c>
      <c r="Q4920">
        <v>20.625</v>
      </c>
      <c r="R4920">
        <v>4</v>
      </c>
      <c r="S4920">
        <v>2</v>
      </c>
      <c r="T4920">
        <v>172.4</v>
      </c>
      <c r="U4920">
        <v>63.3</v>
      </c>
      <c r="V4920">
        <v>21.297999999999998</v>
      </c>
      <c r="W4920">
        <v>0.79200000000000004</v>
      </c>
      <c r="X4920">
        <v>1</v>
      </c>
      <c r="Y4920">
        <v>2</v>
      </c>
      <c r="Z4920">
        <f>IF(AND(MIN(data!D4920:'data'!K4920, data!M4920:'data'!Y4920)&gt;=0, IF(data!L4920&lt;0, FALSE, data!L4920&lt;=95),COUNTA(data!D4920:'data'!Y4920)=22), 1, 0)</f>
        <v>1</v>
      </c>
      <c r="AA4920">
        <f>IF(data!D4920=3, IF(COUNTIFS(data!A:A, data!A4920, data!G:G, "&lt;&gt;2")=0, 1, 0), 0)</f>
        <v>0</v>
      </c>
      <c r="AB4920">
        <f>IF(AND(data!G4920=2, COUNTIFS(data!A:A, data!A4920, data!G:G, 2) = data!D4920), 1, 0)</f>
        <v>0</v>
      </c>
      <c r="AC4920" t="str">
        <f>IF(AB4920=1, data!D4920, "0")</f>
        <v>0</v>
      </c>
    </row>
    <row r="4921" spans="1:29" x14ac:dyDescent="0.25">
      <c r="A4921" s="1">
        <v>484251</v>
      </c>
      <c r="B4921">
        <v>2</v>
      </c>
      <c r="C4921" s="1" t="s">
        <v>4942</v>
      </c>
      <c r="D4921">
        <v>2</v>
      </c>
      <c r="E4921">
        <v>4</v>
      </c>
      <c r="F4921">
        <v>24</v>
      </c>
      <c r="G4921">
        <v>2</v>
      </c>
      <c r="H4921">
        <v>21</v>
      </c>
      <c r="I4921">
        <v>6</v>
      </c>
      <c r="J4921">
        <v>1</v>
      </c>
      <c r="K4921">
        <v>2</v>
      </c>
      <c r="L4921">
        <v>15</v>
      </c>
      <c r="M4921">
        <v>2</v>
      </c>
      <c r="N4921">
        <v>1</v>
      </c>
      <c r="O4921">
        <v>5</v>
      </c>
      <c r="P4921">
        <v>1</v>
      </c>
      <c r="Q4921">
        <v>19.245000000000001</v>
      </c>
      <c r="R4921">
        <v>2</v>
      </c>
      <c r="S4921">
        <v>-2</v>
      </c>
      <c r="T4921">
        <v>162.6</v>
      </c>
      <c r="U4921">
        <v>66.400000000000006</v>
      </c>
      <c r="V4921">
        <v>25.114999999999998</v>
      </c>
      <c r="W4921">
        <v>0.74</v>
      </c>
      <c r="X4921">
        <v>-2</v>
      </c>
      <c r="Y4921">
        <v>-2</v>
      </c>
      <c r="Z4921">
        <f>IF(AND(MIN(data!D4921:'data'!K4921, data!M4921:'data'!Y4921)&gt;=0, IF(data!L4921&lt;0, FALSE, data!L4921&lt;=95),COUNTA(data!D4921:'data'!Y4921)=22), 1, 0)</f>
        <v>0</v>
      </c>
      <c r="AA4921">
        <f>IF(data!D4921=3, IF(COUNTIFS(data!A:A, data!A4921, data!G:G, "&lt;&gt;2")=0, 1, 0), 0)</f>
        <v>0</v>
      </c>
      <c r="AB4921">
        <f>IF(AND(data!G4921=2, COUNTIFS(data!A:A, data!A4921, data!G:G, 2) = data!D4921), 1, 0)</f>
        <v>0</v>
      </c>
      <c r="AC4921" t="str">
        <f>IF(AB4921=1, data!D4921, "0")</f>
        <v>0</v>
      </c>
    </row>
    <row r="4922" spans="1:29" x14ac:dyDescent="0.25">
      <c r="A4922" s="1">
        <v>484271</v>
      </c>
      <c r="B4922">
        <v>1</v>
      </c>
      <c r="C4922" s="1" t="s">
        <v>4943</v>
      </c>
      <c r="D4922">
        <v>2</v>
      </c>
      <c r="E4922">
        <v>4</v>
      </c>
      <c r="F4922">
        <v>24</v>
      </c>
      <c r="G4922">
        <v>2</v>
      </c>
      <c r="H4922">
        <v>23</v>
      </c>
      <c r="I4922">
        <v>6</v>
      </c>
      <c r="J4922">
        <v>1</v>
      </c>
      <c r="K4922">
        <v>1</v>
      </c>
      <c r="L4922">
        <v>8</v>
      </c>
      <c r="M4922">
        <v>3</v>
      </c>
      <c r="N4922">
        <v>4</v>
      </c>
      <c r="O4922">
        <v>3</v>
      </c>
      <c r="P4922">
        <v>1</v>
      </c>
      <c r="Q4922">
        <v>27.23</v>
      </c>
      <c r="R4922">
        <v>2</v>
      </c>
      <c r="S4922">
        <v>4</v>
      </c>
      <c r="T4922">
        <v>167</v>
      </c>
      <c r="U4922">
        <v>57.3</v>
      </c>
      <c r="V4922">
        <v>20.545999999999999</v>
      </c>
      <c r="W4922">
        <v>0.745</v>
      </c>
      <c r="X4922">
        <v>1</v>
      </c>
      <c r="Y4922">
        <v>1</v>
      </c>
      <c r="Z4922">
        <f>IF(AND(MIN(data!D4922:'data'!K4922, data!M4922:'data'!Y4922)&gt;=0, IF(data!L4922&lt;0, FALSE, data!L4922&lt;=95),COUNTA(data!D4922:'data'!Y4922)=22), 1, 0)</f>
        <v>1</v>
      </c>
      <c r="AA4922">
        <f>IF(data!D4922=3, IF(COUNTIFS(data!A:A, data!A4922, data!G:G, "&lt;&gt;2")=0, 1, 0), 0)</f>
        <v>0</v>
      </c>
      <c r="AB4922">
        <f>IF(AND(data!G4922=2, COUNTIFS(data!A:A, data!A4922, data!G:G, 2) = data!D4922), 1, 0)</f>
        <v>0</v>
      </c>
      <c r="AC4922" t="str">
        <f>IF(AB4922=1, data!D4922, "0")</f>
        <v>0</v>
      </c>
    </row>
    <row r="4923" spans="1:29" x14ac:dyDescent="0.25">
      <c r="A4923" s="1">
        <v>484271</v>
      </c>
      <c r="B4923">
        <v>2</v>
      </c>
      <c r="C4923" s="1" t="s">
        <v>4944</v>
      </c>
      <c r="D4923">
        <v>2</v>
      </c>
      <c r="E4923">
        <v>4</v>
      </c>
      <c r="F4923">
        <v>24</v>
      </c>
      <c r="G4923">
        <v>1</v>
      </c>
      <c r="H4923">
        <v>25</v>
      </c>
      <c r="I4923">
        <v>6</v>
      </c>
      <c r="J4923">
        <v>1</v>
      </c>
      <c r="K4923">
        <v>3</v>
      </c>
      <c r="L4923">
        <v>8</v>
      </c>
      <c r="M4923">
        <v>1</v>
      </c>
      <c r="N4923">
        <v>3</v>
      </c>
      <c r="O4923">
        <v>5</v>
      </c>
      <c r="P4923">
        <v>1</v>
      </c>
      <c r="Q4923">
        <v>30.344999999999999</v>
      </c>
      <c r="R4923">
        <v>-1</v>
      </c>
      <c r="S4923">
        <v>1</v>
      </c>
      <c r="T4923">
        <v>187.5</v>
      </c>
      <c r="U4923">
        <v>101.2</v>
      </c>
      <c r="V4923">
        <v>28.786000000000001</v>
      </c>
      <c r="W4923">
        <v>0.877</v>
      </c>
      <c r="X4923">
        <v>2</v>
      </c>
      <c r="Y4923">
        <v>1</v>
      </c>
      <c r="Z4923">
        <f>IF(AND(MIN(data!D4923:'data'!K4923, data!M4923:'data'!Y4923)&gt;=0, IF(data!L4923&lt;0, FALSE, data!L4923&lt;=95),COUNTA(data!D4923:'data'!Y4923)=22), 1, 0)</f>
        <v>0</v>
      </c>
      <c r="AA4923">
        <f>IF(data!D4923=3, IF(COUNTIFS(data!A:A, data!A4923, data!G:G, "&lt;&gt;2")=0, 1, 0), 0)</f>
        <v>0</v>
      </c>
      <c r="AB4923">
        <f>IF(AND(data!G4923=2, COUNTIFS(data!A:A, data!A4923, data!G:G, 2) = data!D4923), 1, 0)</f>
        <v>0</v>
      </c>
      <c r="AC4923" t="str">
        <f>IF(AB4923=1, data!D4923, "0")</f>
        <v>0</v>
      </c>
    </row>
    <row r="4924" spans="1:29" x14ac:dyDescent="0.25">
      <c r="A4924" s="1">
        <v>484341</v>
      </c>
      <c r="B4924">
        <v>1</v>
      </c>
      <c r="C4924" s="1" t="s">
        <v>4945</v>
      </c>
      <c r="D4924">
        <v>3</v>
      </c>
      <c r="E4924">
        <v>4</v>
      </c>
      <c r="F4924">
        <v>24</v>
      </c>
      <c r="G4924">
        <v>2</v>
      </c>
      <c r="H4924">
        <v>45</v>
      </c>
      <c r="I4924">
        <v>6</v>
      </c>
      <c r="J4924">
        <v>1</v>
      </c>
      <c r="K4924">
        <v>7</v>
      </c>
      <c r="L4924">
        <v>96</v>
      </c>
      <c r="M4924">
        <v>2</v>
      </c>
      <c r="N4924">
        <v>4</v>
      </c>
      <c r="O4924">
        <v>2</v>
      </c>
      <c r="P4924">
        <v>1</v>
      </c>
      <c r="Q4924">
        <v>9.23</v>
      </c>
      <c r="R4924">
        <v>-1</v>
      </c>
      <c r="S4924">
        <v>0</v>
      </c>
      <c r="T4924">
        <v>166.7</v>
      </c>
      <c r="U4924">
        <v>60</v>
      </c>
      <c r="V4924">
        <v>21.591000000000001</v>
      </c>
      <c r="W4924">
        <v>-1</v>
      </c>
      <c r="X4924">
        <v>1</v>
      </c>
      <c r="Y4924">
        <v>3</v>
      </c>
      <c r="Z4924">
        <f>IF(AND(MIN(data!D4924:'data'!K4924, data!M4924:'data'!Y4924)&gt;=0, IF(data!L4924&lt;0, FALSE, data!L4924&lt;=95),COUNTA(data!D4924:'data'!Y4924)=22), 1, 0)</f>
        <v>0</v>
      </c>
      <c r="AA4924">
        <f>IF(data!D4924=3, IF(COUNTIFS(data!A:A, data!A4924, data!G:G, "&lt;&gt;2")=0, 1, 0), 0)</f>
        <v>0</v>
      </c>
      <c r="AB4924">
        <f>IF(AND(data!G4924=2, COUNTIFS(data!A:A, data!A4924, data!G:G, 2) = data!D4924), 1, 0)</f>
        <v>0</v>
      </c>
      <c r="AC4924" t="str">
        <f>IF(AB4924=1, data!D4924, "0")</f>
        <v>0</v>
      </c>
    </row>
    <row r="4925" spans="1:29" x14ac:dyDescent="0.25">
      <c r="A4925" s="1">
        <v>484341</v>
      </c>
      <c r="B4925">
        <v>2</v>
      </c>
      <c r="C4925" s="1" t="s">
        <v>4946</v>
      </c>
      <c r="D4925">
        <v>3</v>
      </c>
      <c r="E4925">
        <v>4</v>
      </c>
      <c r="F4925">
        <v>24</v>
      </c>
      <c r="G4925">
        <v>1</v>
      </c>
      <c r="H4925">
        <v>23</v>
      </c>
      <c r="I4925">
        <v>1</v>
      </c>
      <c r="J4925">
        <v>1</v>
      </c>
      <c r="K4925">
        <v>3</v>
      </c>
      <c r="L4925">
        <v>96</v>
      </c>
      <c r="M4925">
        <v>1</v>
      </c>
      <c r="N4925">
        <v>4</v>
      </c>
      <c r="O4925">
        <v>2</v>
      </c>
      <c r="P4925">
        <v>1</v>
      </c>
      <c r="Q4925">
        <v>41.5</v>
      </c>
      <c r="R4925">
        <v>2</v>
      </c>
      <c r="S4925">
        <v>0</v>
      </c>
      <c r="T4925">
        <v>192.3</v>
      </c>
      <c r="U4925">
        <v>85.5</v>
      </c>
      <c r="V4925">
        <v>23.120999999999999</v>
      </c>
      <c r="W4925">
        <v>0.89400000000000002</v>
      </c>
      <c r="X4925">
        <v>1</v>
      </c>
      <c r="Y4925">
        <v>3</v>
      </c>
      <c r="Z4925">
        <f>IF(AND(MIN(data!D4925:'data'!K4925, data!M4925:'data'!Y4925)&gt;=0, IF(data!L4925&lt;0, FALSE, data!L4925&lt;=95),COUNTA(data!D4925:'data'!Y4925)=22), 1, 0)</f>
        <v>0</v>
      </c>
      <c r="AA4925">
        <f>IF(data!D4925=3, IF(COUNTIFS(data!A:A, data!A4925, data!G:G, "&lt;&gt;2")=0, 1, 0), 0)</f>
        <v>0</v>
      </c>
      <c r="AB4925">
        <f>IF(AND(data!G4925=2, COUNTIFS(data!A:A, data!A4925, data!G:G, 2) = data!D4925), 1, 0)</f>
        <v>0</v>
      </c>
      <c r="AC4925" t="str">
        <f>IF(AB4925=1, data!D4925, "0")</f>
        <v>0</v>
      </c>
    </row>
    <row r="4926" spans="1:29" x14ac:dyDescent="0.25">
      <c r="A4926" s="1">
        <v>484341</v>
      </c>
      <c r="B4926">
        <v>3</v>
      </c>
      <c r="C4926" s="1" t="s">
        <v>4947</v>
      </c>
      <c r="D4926">
        <v>3</v>
      </c>
      <c r="E4926">
        <v>4</v>
      </c>
      <c r="F4926">
        <v>24</v>
      </c>
      <c r="G4926">
        <v>2</v>
      </c>
      <c r="H4926">
        <v>9</v>
      </c>
      <c r="I4926">
        <v>-1</v>
      </c>
      <c r="J4926">
        <v>1</v>
      </c>
      <c r="K4926">
        <v>-1</v>
      </c>
      <c r="L4926">
        <v>96</v>
      </c>
      <c r="M4926">
        <v>2</v>
      </c>
      <c r="N4926">
        <v>-1</v>
      </c>
      <c r="O4926">
        <v>-1</v>
      </c>
      <c r="P4926">
        <v>-1</v>
      </c>
      <c r="Q4926">
        <v>-1</v>
      </c>
      <c r="R4926">
        <v>-1</v>
      </c>
      <c r="S4926">
        <v>-2</v>
      </c>
      <c r="T4926">
        <v>140.6</v>
      </c>
      <c r="U4926">
        <v>36.9</v>
      </c>
      <c r="V4926">
        <v>18.666</v>
      </c>
      <c r="W4926">
        <v>-1</v>
      </c>
      <c r="X4926">
        <v>1</v>
      </c>
      <c r="Y4926">
        <v>3</v>
      </c>
      <c r="Z4926">
        <f>IF(AND(MIN(data!D4926:'data'!K4926, data!M4926:'data'!Y4926)&gt;=0, IF(data!L4926&lt;0, FALSE, data!L4926&lt;=95),COUNTA(data!D4926:'data'!Y4926)=22), 1, 0)</f>
        <v>0</v>
      </c>
      <c r="AA4926">
        <f>IF(data!D4926=3, IF(COUNTIFS(data!A:A, data!A4926, data!G:G, "&lt;&gt;2")=0, 1, 0), 0)</f>
        <v>0</v>
      </c>
      <c r="AB4926">
        <f>IF(AND(data!G4926=2, COUNTIFS(data!A:A, data!A4926, data!G:G, 2) = data!D4926), 1, 0)</f>
        <v>0</v>
      </c>
      <c r="AC4926" t="str">
        <f>IF(AB4926=1, data!D4926, "0")</f>
        <v>0</v>
      </c>
    </row>
    <row r="4927" spans="1:29" x14ac:dyDescent="0.25">
      <c r="A4927" s="1">
        <v>484351</v>
      </c>
      <c r="B4927">
        <v>1</v>
      </c>
      <c r="C4927" s="1" t="s">
        <v>4948</v>
      </c>
      <c r="D4927">
        <v>2</v>
      </c>
      <c r="E4927">
        <v>4</v>
      </c>
      <c r="F4927">
        <v>24</v>
      </c>
      <c r="G4927">
        <v>2</v>
      </c>
      <c r="H4927">
        <v>32</v>
      </c>
      <c r="I4927">
        <v>2</v>
      </c>
      <c r="J4927">
        <v>1</v>
      </c>
      <c r="K4927">
        <v>3</v>
      </c>
      <c r="L4927">
        <v>13</v>
      </c>
      <c r="M4927">
        <v>1</v>
      </c>
      <c r="N4927">
        <v>1</v>
      </c>
      <c r="O4927">
        <v>5</v>
      </c>
      <c r="P4927">
        <v>1</v>
      </c>
      <c r="Q4927">
        <v>11.73</v>
      </c>
      <c r="R4927">
        <v>-1</v>
      </c>
      <c r="S4927">
        <v>0</v>
      </c>
      <c r="T4927">
        <v>167.5</v>
      </c>
      <c r="U4927">
        <v>61.3</v>
      </c>
      <c r="V4927">
        <v>21.849</v>
      </c>
      <c r="W4927">
        <v>0.748</v>
      </c>
      <c r="X4927">
        <v>1</v>
      </c>
      <c r="Y4927">
        <v>3</v>
      </c>
      <c r="Z4927">
        <f>IF(AND(MIN(data!D4927:'data'!K4927, data!M4927:'data'!Y4927)&gt;=0, IF(data!L4927&lt;0, FALSE, data!L4927&lt;=95),COUNTA(data!D4927:'data'!Y4927)=22), 1, 0)</f>
        <v>0</v>
      </c>
      <c r="AA4927">
        <f>IF(data!D4927=3, IF(COUNTIFS(data!A:A, data!A4927, data!G:G, "&lt;&gt;2")=0, 1, 0), 0)</f>
        <v>0</v>
      </c>
      <c r="AB4927">
        <f>IF(AND(data!G4927=2, COUNTIFS(data!A:A, data!A4927, data!G:G, 2) = data!D4927), 1, 0)</f>
        <v>0</v>
      </c>
      <c r="AC4927" t="str">
        <f>IF(AB4927=1, data!D4927, "0")</f>
        <v>0</v>
      </c>
    </row>
    <row r="4928" spans="1:29" x14ac:dyDescent="0.25">
      <c r="A4928" s="1">
        <v>484351</v>
      </c>
      <c r="B4928">
        <v>2</v>
      </c>
      <c r="C4928" s="1" t="s">
        <v>4949</v>
      </c>
      <c r="D4928">
        <v>2</v>
      </c>
      <c r="E4928">
        <v>4</v>
      </c>
      <c r="F4928">
        <v>24</v>
      </c>
      <c r="G4928">
        <v>1</v>
      </c>
      <c r="H4928">
        <v>2</v>
      </c>
      <c r="I4928">
        <v>-1</v>
      </c>
      <c r="J4928">
        <v>1</v>
      </c>
      <c r="K4928">
        <v>-1</v>
      </c>
      <c r="L4928">
        <v>13</v>
      </c>
      <c r="M4928">
        <v>1</v>
      </c>
      <c r="N4928">
        <v>-1</v>
      </c>
      <c r="O4928">
        <v>-1</v>
      </c>
      <c r="P4928">
        <v>-1</v>
      </c>
      <c r="Q4928">
        <v>-1</v>
      </c>
      <c r="R4928">
        <v>-1</v>
      </c>
      <c r="S4928">
        <v>-2</v>
      </c>
      <c r="T4928">
        <v>92.8</v>
      </c>
      <c r="U4928">
        <v>14.2</v>
      </c>
      <c r="V4928">
        <v>16.489000000000001</v>
      </c>
      <c r="W4928">
        <v>-1</v>
      </c>
      <c r="X4928">
        <v>-2</v>
      </c>
      <c r="Y4928">
        <v>-2</v>
      </c>
      <c r="Z4928">
        <f>IF(AND(MIN(data!D4928:'data'!K4928, data!M4928:'data'!Y4928)&gt;=0, IF(data!L4928&lt;0, FALSE, data!L4928&lt;=95),COUNTA(data!D4928:'data'!Y4928)=22), 1, 0)</f>
        <v>0</v>
      </c>
      <c r="AA4928">
        <f>IF(data!D4928=3, IF(COUNTIFS(data!A:A, data!A4928, data!G:G, "&lt;&gt;2")=0, 1, 0), 0)</f>
        <v>0</v>
      </c>
      <c r="AB4928">
        <f>IF(AND(data!G4928=2, COUNTIFS(data!A:A, data!A4928, data!G:G, 2) = data!D4928), 1, 0)</f>
        <v>0</v>
      </c>
      <c r="AC4928" t="str">
        <f>IF(AB4928=1, data!D4928, "0")</f>
        <v>0</v>
      </c>
    </row>
    <row r="4929" spans="1:29" x14ac:dyDescent="0.25">
      <c r="A4929" s="1">
        <v>485051</v>
      </c>
      <c r="B4929">
        <v>1</v>
      </c>
      <c r="C4929" s="1" t="s">
        <v>4950</v>
      </c>
      <c r="D4929">
        <v>1</v>
      </c>
      <c r="E4929">
        <v>9</v>
      </c>
      <c r="F4929">
        <v>22</v>
      </c>
      <c r="G4929">
        <v>2</v>
      </c>
      <c r="H4929">
        <v>42</v>
      </c>
      <c r="I4929">
        <v>1</v>
      </c>
      <c r="J4929">
        <v>1</v>
      </c>
      <c r="K4929">
        <v>1</v>
      </c>
      <c r="L4929">
        <v>97</v>
      </c>
      <c r="M4929">
        <v>1</v>
      </c>
      <c r="N4929">
        <v>1</v>
      </c>
      <c r="O4929">
        <v>5</v>
      </c>
      <c r="P4929">
        <v>1</v>
      </c>
      <c r="Q4929">
        <v>4.5</v>
      </c>
      <c r="R4929">
        <v>-1</v>
      </c>
      <c r="S4929">
        <v>0</v>
      </c>
      <c r="T4929">
        <v>185.3</v>
      </c>
      <c r="U4929">
        <v>107.8</v>
      </c>
      <c r="V4929">
        <v>31.396000000000001</v>
      </c>
      <c r="W4929">
        <v>-1</v>
      </c>
      <c r="X4929">
        <v>2</v>
      </c>
      <c r="Y4929">
        <v>1</v>
      </c>
      <c r="Z4929">
        <f>IF(AND(MIN(data!D4929:'data'!K4929, data!M4929:'data'!Y4929)&gt;=0, IF(data!L4929&lt;0, FALSE, data!L4929&lt;=95),COUNTA(data!D4929:'data'!Y4929)=22), 1, 0)</f>
        <v>0</v>
      </c>
      <c r="AA4929">
        <f>IF(data!D4929=3, IF(COUNTIFS(data!A:A, data!A4929, data!G:G, "&lt;&gt;2")=0, 1, 0), 0)</f>
        <v>0</v>
      </c>
      <c r="AB4929">
        <f>IF(AND(data!G4929=2, COUNTIFS(data!A:A, data!A4929, data!G:G, 2) = data!D4929), 1, 0)</f>
        <v>1</v>
      </c>
      <c r="AC4929">
        <f>IF(AB4929=1, data!D4929, "0")</f>
        <v>1</v>
      </c>
    </row>
    <row r="4930" spans="1:29" x14ac:dyDescent="0.25">
      <c r="A4930" s="1">
        <v>485251</v>
      </c>
      <c r="B4930">
        <v>1</v>
      </c>
      <c r="C4930" s="1" t="s">
        <v>4951</v>
      </c>
      <c r="D4930">
        <v>1</v>
      </c>
      <c r="E4930">
        <v>9</v>
      </c>
      <c r="F4930">
        <v>22</v>
      </c>
      <c r="G4930">
        <v>1</v>
      </c>
      <c r="H4930">
        <v>87</v>
      </c>
      <c r="I4930">
        <v>5</v>
      </c>
      <c r="J4930">
        <v>1</v>
      </c>
      <c r="K4930">
        <v>4</v>
      </c>
      <c r="L4930">
        <v>96</v>
      </c>
      <c r="M4930">
        <v>3</v>
      </c>
      <c r="N4930">
        <v>1</v>
      </c>
      <c r="O4930">
        <v>5</v>
      </c>
      <c r="P4930">
        <v>2</v>
      </c>
      <c r="Q4930">
        <v>0</v>
      </c>
      <c r="R4930">
        <v>-1</v>
      </c>
      <c r="S4930">
        <v>-9</v>
      </c>
      <c r="T4930">
        <v>163.4</v>
      </c>
      <c r="U4930">
        <v>55.2</v>
      </c>
      <c r="V4930">
        <v>20.673999999999999</v>
      </c>
      <c r="W4930">
        <v>0.86099999999999999</v>
      </c>
      <c r="X4930">
        <v>1</v>
      </c>
      <c r="Y4930">
        <v>3</v>
      </c>
      <c r="Z4930">
        <f>IF(AND(MIN(data!D4930:'data'!K4930, data!M4930:'data'!Y4930)&gt;=0, IF(data!L4930&lt;0, FALSE, data!L4930&lt;=95),COUNTA(data!D4930:'data'!Y4930)=22), 1, 0)</f>
        <v>0</v>
      </c>
      <c r="AA4930">
        <f>IF(data!D4930=3, IF(COUNTIFS(data!A:A, data!A4930, data!G:G, "&lt;&gt;2")=0, 1, 0), 0)</f>
        <v>0</v>
      </c>
      <c r="AB4930">
        <f>IF(AND(data!G4930=2, COUNTIFS(data!A:A, data!A4930, data!G:G, 2) = data!D4930), 1, 0)</f>
        <v>0</v>
      </c>
      <c r="AC4930" t="str">
        <f>IF(AB4930=1, data!D4930, "0")</f>
        <v>0</v>
      </c>
    </row>
    <row r="4931" spans="1:29" x14ac:dyDescent="0.25">
      <c r="A4931" s="1">
        <v>485351</v>
      </c>
      <c r="B4931">
        <v>1</v>
      </c>
      <c r="C4931" s="1" t="s">
        <v>4952</v>
      </c>
      <c r="D4931">
        <v>1</v>
      </c>
      <c r="E4931">
        <v>9</v>
      </c>
      <c r="F4931">
        <v>22</v>
      </c>
      <c r="G4931">
        <v>1</v>
      </c>
      <c r="H4931">
        <v>36</v>
      </c>
      <c r="I4931">
        <v>1</v>
      </c>
      <c r="J4931">
        <v>1</v>
      </c>
      <c r="K4931">
        <v>7</v>
      </c>
      <c r="L4931">
        <v>4</v>
      </c>
      <c r="M4931">
        <v>4</v>
      </c>
      <c r="N4931">
        <v>4</v>
      </c>
      <c r="O4931">
        <v>2</v>
      </c>
      <c r="P4931">
        <v>1</v>
      </c>
      <c r="Q4931">
        <v>2.25</v>
      </c>
      <c r="R4931">
        <v>-1</v>
      </c>
      <c r="S4931">
        <v>0</v>
      </c>
      <c r="T4931">
        <v>168.6</v>
      </c>
      <c r="U4931">
        <v>65.3</v>
      </c>
      <c r="V4931">
        <v>22.972000000000001</v>
      </c>
      <c r="W4931">
        <v>-1</v>
      </c>
      <c r="X4931">
        <v>1</v>
      </c>
      <c r="Y4931">
        <v>3</v>
      </c>
      <c r="Z4931">
        <f>IF(AND(MIN(data!D4931:'data'!K4931, data!M4931:'data'!Y4931)&gt;=0, IF(data!L4931&lt;0, FALSE, data!L4931&lt;=95),COUNTA(data!D4931:'data'!Y4931)=22), 1, 0)</f>
        <v>0</v>
      </c>
      <c r="AA4931">
        <f>IF(data!D4931=3, IF(COUNTIFS(data!A:A, data!A4931, data!G:G, "&lt;&gt;2")=0, 1, 0), 0)</f>
        <v>0</v>
      </c>
      <c r="AB4931">
        <f>IF(AND(data!G4931=2, COUNTIFS(data!A:A, data!A4931, data!G:G, 2) = data!D4931), 1, 0)</f>
        <v>0</v>
      </c>
      <c r="AC4931" t="str">
        <f>IF(AB4931=1, data!D4931, "0")</f>
        <v>0</v>
      </c>
    </row>
    <row r="4932" spans="1:29" x14ac:dyDescent="0.25">
      <c r="A4932" s="1">
        <v>485371</v>
      </c>
      <c r="B4932">
        <v>1</v>
      </c>
      <c r="C4932" s="1" t="s">
        <v>4953</v>
      </c>
      <c r="D4932">
        <v>2</v>
      </c>
      <c r="E4932">
        <v>9</v>
      </c>
      <c r="F4932">
        <v>22</v>
      </c>
      <c r="G4932">
        <v>1</v>
      </c>
      <c r="H4932">
        <v>66</v>
      </c>
      <c r="I4932">
        <v>2</v>
      </c>
      <c r="J4932">
        <v>1</v>
      </c>
      <c r="K4932">
        <v>7</v>
      </c>
      <c r="L4932">
        <v>97</v>
      </c>
      <c r="M4932">
        <v>4</v>
      </c>
      <c r="N4932">
        <v>3</v>
      </c>
      <c r="O4932">
        <v>5</v>
      </c>
      <c r="P4932">
        <v>2</v>
      </c>
      <c r="Q4932">
        <v>0</v>
      </c>
      <c r="R4932">
        <v>-1</v>
      </c>
      <c r="S4932">
        <v>8</v>
      </c>
      <c r="T4932">
        <v>175.8</v>
      </c>
      <c r="U4932">
        <v>99.8</v>
      </c>
      <c r="V4932">
        <v>32.292000000000002</v>
      </c>
      <c r="W4932">
        <v>1.05</v>
      </c>
      <c r="X4932">
        <v>2</v>
      </c>
      <c r="Y4932">
        <v>3</v>
      </c>
      <c r="Z4932">
        <f>IF(AND(MIN(data!D4932:'data'!K4932, data!M4932:'data'!Y4932)&gt;=0, IF(data!L4932&lt;0, FALSE, data!L4932&lt;=95),COUNTA(data!D4932:'data'!Y4932)=22), 1, 0)</f>
        <v>0</v>
      </c>
      <c r="AA4932">
        <f>IF(data!D4932=3, IF(COUNTIFS(data!A:A, data!A4932, data!G:G, "&lt;&gt;2")=0, 1, 0), 0)</f>
        <v>0</v>
      </c>
      <c r="AB4932">
        <f>IF(AND(data!G4932=2, COUNTIFS(data!A:A, data!A4932, data!G:G, 2) = data!D4932), 1, 0)</f>
        <v>0</v>
      </c>
      <c r="AC4932" t="str">
        <f>IF(AB4932=1, data!D4932, "0")</f>
        <v>0</v>
      </c>
    </row>
    <row r="4933" spans="1:29" x14ac:dyDescent="0.25">
      <c r="A4933" s="1">
        <v>485371</v>
      </c>
      <c r="B4933">
        <v>2</v>
      </c>
      <c r="C4933" s="1" t="s">
        <v>4954</v>
      </c>
      <c r="D4933">
        <v>2</v>
      </c>
      <c r="E4933">
        <v>9</v>
      </c>
      <c r="F4933">
        <v>22</v>
      </c>
      <c r="G4933">
        <v>2</v>
      </c>
      <c r="H4933">
        <v>54</v>
      </c>
      <c r="I4933">
        <v>2</v>
      </c>
      <c r="J4933">
        <v>1</v>
      </c>
      <c r="K4933">
        <v>7</v>
      </c>
      <c r="L4933">
        <v>97</v>
      </c>
      <c r="M4933">
        <v>3</v>
      </c>
      <c r="N4933">
        <v>3</v>
      </c>
      <c r="O4933">
        <v>5</v>
      </c>
      <c r="P4933">
        <v>2</v>
      </c>
      <c r="Q4933">
        <v>0.92</v>
      </c>
      <c r="R4933">
        <v>-1</v>
      </c>
      <c r="S4933">
        <v>7</v>
      </c>
      <c r="T4933">
        <v>166.5</v>
      </c>
      <c r="U4933">
        <v>91.5</v>
      </c>
      <c r="V4933">
        <v>33.006</v>
      </c>
      <c r="W4933">
        <v>0.77600000000000002</v>
      </c>
      <c r="X4933">
        <v>2</v>
      </c>
      <c r="Y4933">
        <v>1</v>
      </c>
      <c r="Z4933">
        <f>IF(AND(MIN(data!D4933:'data'!K4933, data!M4933:'data'!Y4933)&gt;=0, IF(data!L4933&lt;0, FALSE, data!L4933&lt;=95),COUNTA(data!D4933:'data'!Y4933)=22), 1, 0)</f>
        <v>0</v>
      </c>
      <c r="AA4933">
        <f>IF(data!D4933=3, IF(COUNTIFS(data!A:A, data!A4933, data!G:G, "&lt;&gt;2")=0, 1, 0), 0)</f>
        <v>0</v>
      </c>
      <c r="AB4933">
        <f>IF(AND(data!G4933=2, COUNTIFS(data!A:A, data!A4933, data!G:G, 2) = data!D4933), 1, 0)</f>
        <v>0</v>
      </c>
      <c r="AC4933" t="str">
        <f>IF(AB4933=1, data!D4933, "0")</f>
        <v>0</v>
      </c>
    </row>
    <row r="4934" spans="1:29" x14ac:dyDescent="0.25">
      <c r="A4934" s="1">
        <v>486151</v>
      </c>
      <c r="B4934">
        <v>1</v>
      </c>
      <c r="C4934" s="1" t="s">
        <v>4955</v>
      </c>
      <c r="D4934">
        <v>2</v>
      </c>
      <c r="E4934">
        <v>4</v>
      </c>
      <c r="F4934">
        <v>24</v>
      </c>
      <c r="G4934">
        <v>1</v>
      </c>
      <c r="H4934">
        <v>78</v>
      </c>
      <c r="I4934">
        <v>2</v>
      </c>
      <c r="J4934">
        <v>1</v>
      </c>
      <c r="K4934">
        <v>2</v>
      </c>
      <c r="L4934">
        <v>9</v>
      </c>
      <c r="M4934">
        <v>1</v>
      </c>
      <c r="N4934">
        <v>3</v>
      </c>
      <c r="O4934">
        <v>5</v>
      </c>
      <c r="P4934">
        <v>1</v>
      </c>
      <c r="Q4934">
        <v>0.77900000000000003</v>
      </c>
      <c r="R4934">
        <v>-1</v>
      </c>
      <c r="S4934">
        <v>0</v>
      </c>
      <c r="T4934">
        <v>-1</v>
      </c>
      <c r="U4934">
        <v>93.5</v>
      </c>
      <c r="V4934">
        <v>-1</v>
      </c>
      <c r="W4934">
        <v>1.0109999999999999</v>
      </c>
      <c r="X4934">
        <v>2</v>
      </c>
      <c r="Y4934">
        <v>3</v>
      </c>
      <c r="Z4934">
        <f>IF(AND(MIN(data!D4934:'data'!K4934, data!M4934:'data'!Y4934)&gt;=0, IF(data!L4934&lt;0, FALSE, data!L4934&lt;=95),COUNTA(data!D4934:'data'!Y4934)=22), 1, 0)</f>
        <v>0</v>
      </c>
      <c r="AA4934">
        <f>IF(data!D4934=3, IF(COUNTIFS(data!A:A, data!A4934, data!G:G, "&lt;&gt;2")=0, 1, 0), 0)</f>
        <v>0</v>
      </c>
      <c r="AB4934">
        <f>IF(AND(data!G4934=2, COUNTIFS(data!A:A, data!A4934, data!G:G, 2) = data!D4934), 1, 0)</f>
        <v>0</v>
      </c>
      <c r="AC4934" t="str">
        <f>IF(AB4934=1, data!D4934, "0")</f>
        <v>0</v>
      </c>
    </row>
    <row r="4935" spans="1:29" x14ac:dyDescent="0.25">
      <c r="A4935" s="1">
        <v>486151</v>
      </c>
      <c r="B4935">
        <v>2</v>
      </c>
      <c r="C4935" s="1" t="s">
        <v>4956</v>
      </c>
      <c r="D4935">
        <v>2</v>
      </c>
      <c r="E4935">
        <v>4</v>
      </c>
      <c r="F4935">
        <v>24</v>
      </c>
      <c r="G4935">
        <v>2</v>
      </c>
      <c r="H4935">
        <v>78</v>
      </c>
      <c r="I4935">
        <v>2</v>
      </c>
      <c r="J4935">
        <v>1</v>
      </c>
      <c r="K4935">
        <v>7</v>
      </c>
      <c r="L4935">
        <v>9</v>
      </c>
      <c r="M4935">
        <v>2</v>
      </c>
      <c r="N4935">
        <v>3</v>
      </c>
      <c r="O4935">
        <v>5</v>
      </c>
      <c r="P4935">
        <v>1</v>
      </c>
      <c r="Q4935">
        <v>8.6999999999999994E-2</v>
      </c>
      <c r="R4935">
        <v>-1</v>
      </c>
      <c r="S4935">
        <v>0</v>
      </c>
      <c r="T4935">
        <v>152</v>
      </c>
      <c r="U4935">
        <v>49.1</v>
      </c>
      <c r="V4935">
        <v>21.251999999999999</v>
      </c>
      <c r="W4935">
        <v>0.79900000000000004</v>
      </c>
      <c r="X4935">
        <v>-9</v>
      </c>
      <c r="Y4935">
        <v>-9</v>
      </c>
      <c r="Z4935">
        <f>IF(AND(MIN(data!D4935:'data'!K4935, data!M4935:'data'!Y4935)&gt;=0, IF(data!L4935&lt;0, FALSE, data!L4935&lt;=95),COUNTA(data!D4935:'data'!Y4935)=22), 1, 0)</f>
        <v>0</v>
      </c>
      <c r="AA4935">
        <f>IF(data!D4935=3, IF(COUNTIFS(data!A:A, data!A4935, data!G:G, "&lt;&gt;2")=0, 1, 0), 0)</f>
        <v>0</v>
      </c>
      <c r="AB4935">
        <f>IF(AND(data!G4935=2, COUNTIFS(data!A:A, data!A4935, data!G:G, 2) = data!D4935), 1, 0)</f>
        <v>0</v>
      </c>
      <c r="AC4935" t="str">
        <f>IF(AB4935=1, data!D4935, "0")</f>
        <v>0</v>
      </c>
    </row>
    <row r="4936" spans="1:29" x14ac:dyDescent="0.25">
      <c r="A4936" s="1">
        <v>486251</v>
      </c>
      <c r="B4936">
        <v>1</v>
      </c>
      <c r="C4936" s="1" t="s">
        <v>4957</v>
      </c>
      <c r="D4936">
        <v>2</v>
      </c>
      <c r="E4936">
        <v>4</v>
      </c>
      <c r="F4936">
        <v>24</v>
      </c>
      <c r="G4936">
        <v>1</v>
      </c>
      <c r="H4936">
        <v>69</v>
      </c>
      <c r="I4936">
        <v>2</v>
      </c>
      <c r="J4936">
        <v>1</v>
      </c>
      <c r="K4936">
        <v>3</v>
      </c>
      <c r="L4936">
        <v>9</v>
      </c>
      <c r="M4936">
        <v>2</v>
      </c>
      <c r="N4936">
        <v>3</v>
      </c>
      <c r="O4936">
        <v>5</v>
      </c>
      <c r="P4936">
        <v>1</v>
      </c>
      <c r="Q4936">
        <v>10.529</v>
      </c>
      <c r="R4936">
        <v>-1</v>
      </c>
      <c r="S4936">
        <v>0</v>
      </c>
      <c r="T4936">
        <v>177.7</v>
      </c>
      <c r="U4936">
        <v>91.2</v>
      </c>
      <c r="V4936">
        <v>28.882000000000001</v>
      </c>
      <c r="W4936">
        <v>0.94899999999999995</v>
      </c>
      <c r="X4936">
        <v>1</v>
      </c>
      <c r="Y4936">
        <v>3</v>
      </c>
      <c r="Z4936">
        <f>IF(AND(MIN(data!D4936:'data'!K4936, data!M4936:'data'!Y4936)&gt;=0, IF(data!L4936&lt;0, FALSE, data!L4936&lt;=95),COUNTA(data!D4936:'data'!Y4936)=22), 1, 0)</f>
        <v>0</v>
      </c>
      <c r="AA4936">
        <f>IF(data!D4936=3, IF(COUNTIFS(data!A:A, data!A4936, data!G:G, "&lt;&gt;2")=0, 1, 0), 0)</f>
        <v>0</v>
      </c>
      <c r="AB4936">
        <f>IF(AND(data!G4936=2, COUNTIFS(data!A:A, data!A4936, data!G:G, 2) = data!D4936), 1, 0)</f>
        <v>0</v>
      </c>
      <c r="AC4936" t="str">
        <f>IF(AB4936=1, data!D4936, "0")</f>
        <v>0</v>
      </c>
    </row>
    <row r="4937" spans="1:29" x14ac:dyDescent="0.25">
      <c r="A4937" s="1">
        <v>486251</v>
      </c>
      <c r="B4937">
        <v>2</v>
      </c>
      <c r="C4937" s="1" t="s">
        <v>4958</v>
      </c>
      <c r="D4937">
        <v>2</v>
      </c>
      <c r="E4937">
        <v>4</v>
      </c>
      <c r="F4937">
        <v>24</v>
      </c>
      <c r="G4937">
        <v>2</v>
      </c>
      <c r="H4937">
        <v>64</v>
      </c>
      <c r="I4937">
        <v>2</v>
      </c>
      <c r="J4937">
        <v>1</v>
      </c>
      <c r="K4937">
        <v>4</v>
      </c>
      <c r="L4937">
        <v>9</v>
      </c>
      <c r="M4937">
        <v>2</v>
      </c>
      <c r="N4937">
        <v>4</v>
      </c>
      <c r="O4937">
        <v>2</v>
      </c>
      <c r="P4937">
        <v>1</v>
      </c>
      <c r="Q4937">
        <v>38.615000000000002</v>
      </c>
      <c r="R4937">
        <v>-1</v>
      </c>
      <c r="S4937">
        <v>0</v>
      </c>
      <c r="T4937">
        <v>163.30000000000001</v>
      </c>
      <c r="U4937">
        <v>69.5</v>
      </c>
      <c r="V4937">
        <v>26.062000000000001</v>
      </c>
      <c r="W4937">
        <v>0.82799999999999996</v>
      </c>
      <c r="X4937">
        <v>1</v>
      </c>
      <c r="Y4937">
        <v>1</v>
      </c>
      <c r="Z4937">
        <f>IF(AND(MIN(data!D4937:'data'!K4937, data!M4937:'data'!Y4937)&gt;=0, IF(data!L4937&lt;0, FALSE, data!L4937&lt;=95),COUNTA(data!D4937:'data'!Y4937)=22), 1, 0)</f>
        <v>0</v>
      </c>
      <c r="AA4937">
        <f>IF(data!D4937=3, IF(COUNTIFS(data!A:A, data!A4937, data!G:G, "&lt;&gt;2")=0, 1, 0), 0)</f>
        <v>0</v>
      </c>
      <c r="AB4937">
        <f>IF(AND(data!G4937=2, COUNTIFS(data!A:A, data!A4937, data!G:G, 2) = data!D4937), 1, 0)</f>
        <v>0</v>
      </c>
      <c r="AC4937" t="str">
        <f>IF(AB4937=1, data!D4937, "0")</f>
        <v>0</v>
      </c>
    </row>
    <row r="4938" spans="1:29" x14ac:dyDescent="0.25">
      <c r="A4938" s="1">
        <v>486341</v>
      </c>
      <c r="B4938">
        <v>1</v>
      </c>
      <c r="C4938" s="1" t="s">
        <v>4959</v>
      </c>
      <c r="D4938">
        <v>2</v>
      </c>
      <c r="E4938">
        <v>4</v>
      </c>
      <c r="F4938">
        <v>24</v>
      </c>
      <c r="G4938">
        <v>1</v>
      </c>
      <c r="H4938">
        <v>72</v>
      </c>
      <c r="I4938">
        <v>2</v>
      </c>
      <c r="J4938">
        <v>1</v>
      </c>
      <c r="K4938">
        <v>7</v>
      </c>
      <c r="L4938">
        <v>9</v>
      </c>
      <c r="M4938">
        <v>2</v>
      </c>
      <c r="N4938">
        <v>3</v>
      </c>
      <c r="O4938">
        <v>5</v>
      </c>
      <c r="P4938">
        <v>1</v>
      </c>
      <c r="Q4938">
        <v>5.8000000000000003E-2</v>
      </c>
      <c r="R4938">
        <v>-1</v>
      </c>
      <c r="S4938">
        <v>0</v>
      </c>
      <c r="T4938">
        <v>166.5</v>
      </c>
      <c r="U4938">
        <v>71.2</v>
      </c>
      <c r="V4938">
        <v>25.683</v>
      </c>
      <c r="W4938">
        <v>0.94399999999999995</v>
      </c>
      <c r="X4938">
        <v>1</v>
      </c>
      <c r="Y4938">
        <v>3</v>
      </c>
      <c r="Z4938">
        <f>IF(AND(MIN(data!D4938:'data'!K4938, data!M4938:'data'!Y4938)&gt;=0, IF(data!L4938&lt;0, FALSE, data!L4938&lt;=95),COUNTA(data!D4938:'data'!Y4938)=22), 1, 0)</f>
        <v>0</v>
      </c>
      <c r="AA4938">
        <f>IF(data!D4938=3, IF(COUNTIFS(data!A:A, data!A4938, data!G:G, "&lt;&gt;2")=0, 1, 0), 0)</f>
        <v>0</v>
      </c>
      <c r="AB4938">
        <f>IF(AND(data!G4938=2, COUNTIFS(data!A:A, data!A4938, data!G:G, 2) = data!D4938), 1, 0)</f>
        <v>0</v>
      </c>
      <c r="AC4938" t="str">
        <f>IF(AB4938=1, data!D4938, "0")</f>
        <v>0</v>
      </c>
    </row>
    <row r="4939" spans="1:29" x14ac:dyDescent="0.25">
      <c r="A4939" s="1">
        <v>486341</v>
      </c>
      <c r="B4939">
        <v>2</v>
      </c>
      <c r="C4939" s="1" t="s">
        <v>4960</v>
      </c>
      <c r="D4939">
        <v>2</v>
      </c>
      <c r="E4939">
        <v>4</v>
      </c>
      <c r="F4939">
        <v>24</v>
      </c>
      <c r="G4939">
        <v>2</v>
      </c>
      <c r="H4939">
        <v>63</v>
      </c>
      <c r="I4939">
        <v>2</v>
      </c>
      <c r="J4939">
        <v>1</v>
      </c>
      <c r="K4939">
        <v>3</v>
      </c>
      <c r="L4939">
        <v>9</v>
      </c>
      <c r="M4939">
        <v>2</v>
      </c>
      <c r="N4939">
        <v>1</v>
      </c>
      <c r="O4939">
        <v>5</v>
      </c>
      <c r="P4939">
        <v>2</v>
      </c>
      <c r="Q4939">
        <v>0</v>
      </c>
      <c r="R4939">
        <v>-1</v>
      </c>
      <c r="S4939">
        <v>1</v>
      </c>
      <c r="T4939">
        <v>162.4</v>
      </c>
      <c r="U4939">
        <v>55.2</v>
      </c>
      <c r="V4939">
        <v>20.93</v>
      </c>
      <c r="W4939">
        <v>0.82299999999999995</v>
      </c>
      <c r="X4939">
        <v>1</v>
      </c>
      <c r="Y4939">
        <v>3</v>
      </c>
      <c r="Z4939">
        <f>IF(AND(MIN(data!D4939:'data'!K4939, data!M4939:'data'!Y4939)&gt;=0, IF(data!L4939&lt;0, FALSE, data!L4939&lt;=95),COUNTA(data!D4939:'data'!Y4939)=22), 1, 0)</f>
        <v>0</v>
      </c>
      <c r="AA4939">
        <f>IF(data!D4939=3, IF(COUNTIFS(data!A:A, data!A4939, data!G:G, "&lt;&gt;2")=0, 1, 0), 0)</f>
        <v>0</v>
      </c>
      <c r="AB4939">
        <f>IF(AND(data!G4939=2, COUNTIFS(data!A:A, data!A4939, data!G:G, 2) = data!D4939), 1, 0)</f>
        <v>0</v>
      </c>
      <c r="AC4939" t="str">
        <f>IF(AB4939=1, data!D4939, "0")</f>
        <v>0</v>
      </c>
    </row>
    <row r="4940" spans="1:29" x14ac:dyDescent="0.25">
      <c r="A4940" s="1">
        <v>486371</v>
      </c>
      <c r="B4940">
        <v>1</v>
      </c>
      <c r="C4940" s="1" t="s">
        <v>4961</v>
      </c>
      <c r="D4940">
        <v>1</v>
      </c>
      <c r="E4940">
        <v>4</v>
      </c>
      <c r="F4940">
        <v>24</v>
      </c>
      <c r="G4940">
        <v>2</v>
      </c>
      <c r="H4940">
        <v>44</v>
      </c>
      <c r="I4940">
        <v>2</v>
      </c>
      <c r="J4940">
        <v>1</v>
      </c>
      <c r="K4940">
        <v>4</v>
      </c>
      <c r="L4940">
        <v>12</v>
      </c>
      <c r="M4940">
        <v>2</v>
      </c>
      <c r="N4940">
        <v>4</v>
      </c>
      <c r="O4940">
        <v>2</v>
      </c>
      <c r="P4940">
        <v>1</v>
      </c>
      <c r="Q4940">
        <v>0.11600000000000001</v>
      </c>
      <c r="R4940">
        <v>-1</v>
      </c>
      <c r="S4940">
        <v>-2</v>
      </c>
      <c r="T4940">
        <v>160</v>
      </c>
      <c r="U4940">
        <v>112.3</v>
      </c>
      <c r="V4940">
        <v>43.866999999999997</v>
      </c>
      <c r="W4940">
        <v>0.86299999999999999</v>
      </c>
      <c r="X4940">
        <v>-2</v>
      </c>
      <c r="Y4940">
        <v>-2</v>
      </c>
      <c r="Z4940">
        <f>IF(AND(MIN(data!D4940:'data'!K4940, data!M4940:'data'!Y4940)&gt;=0, IF(data!L4940&lt;0, FALSE, data!L4940&lt;=95),COUNTA(data!D4940:'data'!Y4940)=22), 1, 0)</f>
        <v>0</v>
      </c>
      <c r="AA4940">
        <f>IF(data!D4940=3, IF(COUNTIFS(data!A:A, data!A4940, data!G:G, "&lt;&gt;2")=0, 1, 0), 0)</f>
        <v>0</v>
      </c>
      <c r="AB4940">
        <f>IF(AND(data!G4940=2, COUNTIFS(data!A:A, data!A4940, data!G:G, 2) = data!D4940), 1, 0)</f>
        <v>1</v>
      </c>
      <c r="AC4940">
        <f>IF(AB4940=1, data!D4940, "0")</f>
        <v>1</v>
      </c>
    </row>
    <row r="4941" spans="1:29" x14ac:dyDescent="0.25">
      <c r="A4941" s="1">
        <v>487051</v>
      </c>
      <c r="B4941">
        <v>1</v>
      </c>
      <c r="C4941" s="1" t="s">
        <v>4962</v>
      </c>
      <c r="D4941">
        <v>1</v>
      </c>
      <c r="E4941">
        <v>9</v>
      </c>
      <c r="F4941">
        <v>21</v>
      </c>
      <c r="G4941">
        <v>1</v>
      </c>
      <c r="H4941">
        <v>84</v>
      </c>
      <c r="I4941">
        <v>5</v>
      </c>
      <c r="J4941">
        <v>1</v>
      </c>
      <c r="K4941">
        <v>7</v>
      </c>
      <c r="L4941">
        <v>6</v>
      </c>
      <c r="M4941">
        <v>2</v>
      </c>
      <c r="N4941">
        <v>1</v>
      </c>
      <c r="O4941">
        <v>5</v>
      </c>
      <c r="P4941">
        <v>1</v>
      </c>
      <c r="Q4941">
        <v>1.6439999999999999</v>
      </c>
      <c r="R4941">
        <v>-1</v>
      </c>
      <c r="S4941">
        <v>0</v>
      </c>
      <c r="T4941">
        <v>155.6</v>
      </c>
      <c r="U4941">
        <v>58.8</v>
      </c>
      <c r="V4941">
        <v>24.286000000000001</v>
      </c>
      <c r="W4941">
        <v>0.82599999999999996</v>
      </c>
      <c r="X4941">
        <v>-8</v>
      </c>
      <c r="Y4941">
        <v>1</v>
      </c>
      <c r="Z4941">
        <f>IF(AND(MIN(data!D4941:'data'!K4941, data!M4941:'data'!Y4941)&gt;=0, IF(data!L4941&lt;0, FALSE, data!L4941&lt;=95),COUNTA(data!D4941:'data'!Y4941)=22), 1, 0)</f>
        <v>0</v>
      </c>
      <c r="AA4941">
        <f>IF(data!D4941=3, IF(COUNTIFS(data!A:A, data!A4941, data!G:G, "&lt;&gt;2")=0, 1, 0), 0)</f>
        <v>0</v>
      </c>
      <c r="AB4941">
        <f>IF(AND(data!G4941=2, COUNTIFS(data!A:A, data!A4941, data!G:G, 2) = data!D4941), 1, 0)</f>
        <v>0</v>
      </c>
      <c r="AC4941" t="str">
        <f>IF(AB4941=1, data!D4941, "0")</f>
        <v>0</v>
      </c>
    </row>
    <row r="4942" spans="1:29" x14ac:dyDescent="0.25">
      <c r="A4942" s="1">
        <v>487181</v>
      </c>
      <c r="B4942">
        <v>1</v>
      </c>
      <c r="C4942" s="1" t="s">
        <v>4963</v>
      </c>
      <c r="D4942">
        <v>1</v>
      </c>
      <c r="E4942">
        <v>9</v>
      </c>
      <c r="F4942">
        <v>21</v>
      </c>
      <c r="G4942">
        <v>2</v>
      </c>
      <c r="H4942">
        <v>88</v>
      </c>
      <c r="I4942">
        <v>5</v>
      </c>
      <c r="J4942">
        <v>1</v>
      </c>
      <c r="K4942">
        <v>7</v>
      </c>
      <c r="L4942">
        <v>96</v>
      </c>
      <c r="M4942">
        <v>3</v>
      </c>
      <c r="N4942">
        <v>3</v>
      </c>
      <c r="O4942">
        <v>5</v>
      </c>
      <c r="P4942">
        <v>1</v>
      </c>
      <c r="Q4942">
        <v>8.6999999999999994E-2</v>
      </c>
      <c r="R4942">
        <v>-1</v>
      </c>
      <c r="S4942">
        <v>3</v>
      </c>
      <c r="T4942">
        <v>148</v>
      </c>
      <c r="U4942">
        <v>47.2</v>
      </c>
      <c r="V4942">
        <v>21.548999999999999</v>
      </c>
      <c r="W4942">
        <v>-1</v>
      </c>
      <c r="X4942">
        <v>1</v>
      </c>
      <c r="Y4942">
        <v>3</v>
      </c>
      <c r="Z4942">
        <f>IF(AND(MIN(data!D4942:'data'!K4942, data!M4942:'data'!Y4942)&gt;=0, IF(data!L4942&lt;0, FALSE, data!L4942&lt;=95),COUNTA(data!D4942:'data'!Y4942)=22), 1, 0)</f>
        <v>0</v>
      </c>
      <c r="AA4942">
        <f>IF(data!D4942=3, IF(COUNTIFS(data!A:A, data!A4942, data!G:G, "&lt;&gt;2")=0, 1, 0), 0)</f>
        <v>0</v>
      </c>
      <c r="AB4942">
        <f>IF(AND(data!G4942=2, COUNTIFS(data!A:A, data!A4942, data!G:G, 2) = data!D4942), 1, 0)</f>
        <v>1</v>
      </c>
      <c r="AC4942">
        <f>IF(AB4942=1, data!D4942, "0")</f>
        <v>1</v>
      </c>
    </row>
    <row r="4943" spans="1:29" x14ac:dyDescent="0.25">
      <c r="A4943" s="1">
        <v>487271</v>
      </c>
      <c r="B4943">
        <v>1</v>
      </c>
      <c r="C4943" s="1" t="s">
        <v>4964</v>
      </c>
      <c r="D4943">
        <v>2</v>
      </c>
      <c r="E4943">
        <v>9</v>
      </c>
      <c r="F4943">
        <v>21</v>
      </c>
      <c r="G4943">
        <v>1</v>
      </c>
      <c r="H4943">
        <v>63</v>
      </c>
      <c r="I4943">
        <v>2</v>
      </c>
      <c r="J4943">
        <v>1</v>
      </c>
      <c r="K4943">
        <v>7</v>
      </c>
      <c r="L4943">
        <v>96</v>
      </c>
      <c r="M4943">
        <v>2</v>
      </c>
      <c r="N4943">
        <v>3</v>
      </c>
      <c r="O4943">
        <v>5</v>
      </c>
      <c r="P4943">
        <v>1</v>
      </c>
      <c r="Q4943">
        <v>8.25</v>
      </c>
      <c r="R4943">
        <v>-1</v>
      </c>
      <c r="S4943">
        <v>1</v>
      </c>
      <c r="T4943">
        <v>168.2</v>
      </c>
      <c r="U4943">
        <v>86.3</v>
      </c>
      <c r="V4943">
        <v>30.504000000000001</v>
      </c>
      <c r="W4943">
        <v>-1</v>
      </c>
      <c r="X4943">
        <v>2</v>
      </c>
      <c r="Y4943">
        <v>1</v>
      </c>
      <c r="Z4943">
        <f>IF(AND(MIN(data!D4943:'data'!K4943, data!M4943:'data'!Y4943)&gt;=0, IF(data!L4943&lt;0, FALSE, data!L4943&lt;=95),COUNTA(data!D4943:'data'!Y4943)=22), 1, 0)</f>
        <v>0</v>
      </c>
      <c r="AA4943">
        <f>IF(data!D4943=3, IF(COUNTIFS(data!A:A, data!A4943, data!G:G, "&lt;&gt;2")=0, 1, 0), 0)</f>
        <v>0</v>
      </c>
      <c r="AB4943">
        <f>IF(AND(data!G4943=2, COUNTIFS(data!A:A, data!A4943, data!G:G, 2) = data!D4943), 1, 0)</f>
        <v>0</v>
      </c>
      <c r="AC4943" t="str">
        <f>IF(AB4943=1, data!D4943, "0")</f>
        <v>0</v>
      </c>
    </row>
    <row r="4944" spans="1:29" x14ac:dyDescent="0.25">
      <c r="A4944" s="1">
        <v>487271</v>
      </c>
      <c r="B4944">
        <v>2</v>
      </c>
      <c r="C4944" s="1" t="s">
        <v>4965</v>
      </c>
      <c r="D4944">
        <v>2</v>
      </c>
      <c r="E4944">
        <v>9</v>
      </c>
      <c r="F4944">
        <v>21</v>
      </c>
      <c r="G4944">
        <v>2</v>
      </c>
      <c r="H4944">
        <v>59</v>
      </c>
      <c r="I4944">
        <v>2</v>
      </c>
      <c r="J4944">
        <v>1</v>
      </c>
      <c r="K4944">
        <v>4</v>
      </c>
      <c r="L4944">
        <v>96</v>
      </c>
      <c r="M4944">
        <v>1</v>
      </c>
      <c r="N4944">
        <v>3</v>
      </c>
      <c r="O4944">
        <v>5</v>
      </c>
      <c r="P4944">
        <v>1</v>
      </c>
      <c r="Q4944">
        <v>6.7789999999999999</v>
      </c>
      <c r="R4944">
        <v>-1</v>
      </c>
      <c r="S4944">
        <v>0</v>
      </c>
      <c r="T4944">
        <v>159.1</v>
      </c>
      <c r="U4944">
        <v>74.2</v>
      </c>
      <c r="V4944">
        <v>29.312999999999999</v>
      </c>
      <c r="W4944">
        <v>-1</v>
      </c>
      <c r="X4944">
        <v>2</v>
      </c>
      <c r="Y4944">
        <v>1</v>
      </c>
      <c r="Z4944">
        <f>IF(AND(MIN(data!D4944:'data'!K4944, data!M4944:'data'!Y4944)&gt;=0, IF(data!L4944&lt;0, FALSE, data!L4944&lt;=95),COUNTA(data!D4944:'data'!Y4944)=22), 1, 0)</f>
        <v>0</v>
      </c>
      <c r="AA4944">
        <f>IF(data!D4944=3, IF(COUNTIFS(data!A:A, data!A4944, data!G:G, "&lt;&gt;2")=0, 1, 0), 0)</f>
        <v>0</v>
      </c>
      <c r="AB4944">
        <f>IF(AND(data!G4944=2, COUNTIFS(data!A:A, data!A4944, data!G:G, 2) = data!D4944), 1, 0)</f>
        <v>0</v>
      </c>
      <c r="AC4944" t="str">
        <f>IF(AB4944=1, data!D4944, "0")</f>
        <v>0</v>
      </c>
    </row>
    <row r="4945" spans="1:29" x14ac:dyDescent="0.25">
      <c r="A4945" s="1">
        <v>487341</v>
      </c>
      <c r="B4945">
        <v>1</v>
      </c>
      <c r="C4945" s="1" t="s">
        <v>4966</v>
      </c>
      <c r="D4945">
        <v>2</v>
      </c>
      <c r="E4945">
        <v>9</v>
      </c>
      <c r="F4945">
        <v>21</v>
      </c>
      <c r="G4945">
        <v>1</v>
      </c>
      <c r="H4945">
        <v>64</v>
      </c>
      <c r="I4945">
        <v>2</v>
      </c>
      <c r="J4945">
        <v>1</v>
      </c>
      <c r="K4945">
        <v>2</v>
      </c>
      <c r="L4945">
        <v>14</v>
      </c>
      <c r="M4945">
        <v>2</v>
      </c>
      <c r="N4945">
        <v>1</v>
      </c>
      <c r="O4945">
        <v>5</v>
      </c>
      <c r="P4945">
        <v>2</v>
      </c>
      <c r="Q4945">
        <v>0</v>
      </c>
      <c r="R4945">
        <v>-1</v>
      </c>
      <c r="S4945">
        <v>0</v>
      </c>
      <c r="T4945">
        <v>171.4</v>
      </c>
      <c r="U4945">
        <v>92.6</v>
      </c>
      <c r="V4945">
        <v>31.52</v>
      </c>
      <c r="W4945">
        <v>1.016</v>
      </c>
      <c r="X4945">
        <v>2</v>
      </c>
      <c r="Y4945">
        <v>1</v>
      </c>
      <c r="Z4945">
        <f>IF(AND(MIN(data!D4945:'data'!K4945, data!M4945:'data'!Y4945)&gt;=0, IF(data!L4945&lt;0, FALSE, data!L4945&lt;=95),COUNTA(data!D4945:'data'!Y4945)=22), 1, 0)</f>
        <v>0</v>
      </c>
      <c r="AA4945">
        <f>IF(data!D4945=3, IF(COUNTIFS(data!A:A, data!A4945, data!G:G, "&lt;&gt;2")=0, 1, 0), 0)</f>
        <v>0</v>
      </c>
      <c r="AB4945">
        <f>IF(AND(data!G4945=2, COUNTIFS(data!A:A, data!A4945, data!G:G, 2) = data!D4945), 1, 0)</f>
        <v>0</v>
      </c>
      <c r="AC4945" t="str">
        <f>IF(AB4945=1, data!D4945, "0")</f>
        <v>0</v>
      </c>
    </row>
    <row r="4946" spans="1:29" x14ac:dyDescent="0.25">
      <c r="A4946" s="1">
        <v>487341</v>
      </c>
      <c r="B4946">
        <v>2</v>
      </c>
      <c r="C4946" s="1" t="s">
        <v>4967</v>
      </c>
      <c r="D4946">
        <v>2</v>
      </c>
      <c r="E4946">
        <v>9</v>
      </c>
      <c r="F4946">
        <v>21</v>
      </c>
      <c r="G4946">
        <v>2</v>
      </c>
      <c r="H4946">
        <v>59</v>
      </c>
      <c r="I4946">
        <v>2</v>
      </c>
      <c r="J4946">
        <v>1</v>
      </c>
      <c r="K4946">
        <v>7</v>
      </c>
      <c r="L4946">
        <v>14</v>
      </c>
      <c r="M4946">
        <v>2</v>
      </c>
      <c r="N4946">
        <v>3</v>
      </c>
      <c r="O4946">
        <v>5</v>
      </c>
      <c r="P4946">
        <v>2</v>
      </c>
      <c r="Q4946">
        <v>0</v>
      </c>
      <c r="R4946">
        <v>-1</v>
      </c>
      <c r="S4946">
        <v>0</v>
      </c>
      <c r="T4946">
        <v>163.1</v>
      </c>
      <c r="U4946">
        <v>69.7</v>
      </c>
      <c r="V4946">
        <v>26.201000000000001</v>
      </c>
      <c r="W4946">
        <v>0.81200000000000006</v>
      </c>
      <c r="X4946">
        <v>-8</v>
      </c>
      <c r="Y4946">
        <v>3</v>
      </c>
      <c r="Z4946">
        <f>IF(AND(MIN(data!D4946:'data'!K4946, data!M4946:'data'!Y4946)&gt;=0, IF(data!L4946&lt;0, FALSE, data!L4946&lt;=95),COUNTA(data!D4946:'data'!Y4946)=22), 1, 0)</f>
        <v>0</v>
      </c>
      <c r="AA4946">
        <f>IF(data!D4946=3, IF(COUNTIFS(data!A:A, data!A4946, data!G:G, "&lt;&gt;2")=0, 1, 0), 0)</f>
        <v>0</v>
      </c>
      <c r="AB4946">
        <f>IF(AND(data!G4946=2, COUNTIFS(data!A:A, data!A4946, data!G:G, 2) = data!D4946), 1, 0)</f>
        <v>0</v>
      </c>
      <c r="AC4946" t="str">
        <f>IF(AB4946=1, data!D4946, "0")</f>
        <v>0</v>
      </c>
    </row>
    <row r="4947" spans="1:29" x14ac:dyDescent="0.25">
      <c r="A4947" s="1">
        <v>487351</v>
      </c>
      <c r="B4947">
        <v>1</v>
      </c>
      <c r="C4947" s="1" t="s">
        <v>4968</v>
      </c>
      <c r="D4947">
        <v>2</v>
      </c>
      <c r="E4947">
        <v>9</v>
      </c>
      <c r="F4947">
        <v>21</v>
      </c>
      <c r="G4947">
        <v>1</v>
      </c>
      <c r="H4947">
        <v>61</v>
      </c>
      <c r="I4947">
        <v>2</v>
      </c>
      <c r="J4947">
        <v>1</v>
      </c>
      <c r="K4947">
        <v>2</v>
      </c>
      <c r="L4947">
        <v>17</v>
      </c>
      <c r="M4947">
        <v>1</v>
      </c>
      <c r="N4947">
        <v>4</v>
      </c>
      <c r="O4947">
        <v>3</v>
      </c>
      <c r="P4947">
        <v>1</v>
      </c>
      <c r="Q4947">
        <v>11.093999999999999</v>
      </c>
      <c r="R4947">
        <v>-1</v>
      </c>
      <c r="S4947">
        <v>0</v>
      </c>
      <c r="T4947">
        <v>183</v>
      </c>
      <c r="U4947">
        <v>86.4</v>
      </c>
      <c r="V4947">
        <v>25.8</v>
      </c>
      <c r="W4947">
        <v>-1</v>
      </c>
      <c r="X4947">
        <v>-8</v>
      </c>
      <c r="Y4947">
        <v>3</v>
      </c>
      <c r="Z4947">
        <f>IF(AND(MIN(data!D4947:'data'!K4947, data!M4947:'data'!Y4947)&gt;=0, IF(data!L4947&lt;0, FALSE, data!L4947&lt;=95),COUNTA(data!D4947:'data'!Y4947)=22), 1, 0)</f>
        <v>0</v>
      </c>
      <c r="AA4947">
        <f>IF(data!D4947=3, IF(COUNTIFS(data!A:A, data!A4947, data!G:G, "&lt;&gt;2")=0, 1, 0), 0)</f>
        <v>0</v>
      </c>
      <c r="AB4947">
        <f>IF(AND(data!G4947=2, COUNTIFS(data!A:A, data!A4947, data!G:G, 2) = data!D4947), 1, 0)</f>
        <v>0</v>
      </c>
      <c r="AC4947" t="str">
        <f>IF(AB4947=1, data!D4947, "0")</f>
        <v>0</v>
      </c>
    </row>
    <row r="4948" spans="1:29" x14ac:dyDescent="0.25">
      <c r="A4948" s="1">
        <v>487351</v>
      </c>
      <c r="B4948">
        <v>2</v>
      </c>
      <c r="C4948" s="1" t="s">
        <v>4969</v>
      </c>
      <c r="D4948">
        <v>2</v>
      </c>
      <c r="E4948">
        <v>9</v>
      </c>
      <c r="F4948">
        <v>21</v>
      </c>
      <c r="G4948">
        <v>2</v>
      </c>
      <c r="H4948">
        <v>59</v>
      </c>
      <c r="I4948">
        <v>2</v>
      </c>
      <c r="J4948">
        <v>1</v>
      </c>
      <c r="K4948">
        <v>7</v>
      </c>
      <c r="L4948">
        <v>17</v>
      </c>
      <c r="M4948">
        <v>1</v>
      </c>
      <c r="N4948">
        <v>3</v>
      </c>
      <c r="O4948">
        <v>5</v>
      </c>
      <c r="P4948">
        <v>1</v>
      </c>
      <c r="Q4948">
        <v>7.4320000000000004</v>
      </c>
      <c r="R4948">
        <v>-1</v>
      </c>
      <c r="S4948">
        <v>2</v>
      </c>
      <c r="T4948">
        <v>165</v>
      </c>
      <c r="U4948">
        <v>75.3</v>
      </c>
      <c r="V4948">
        <v>27.658000000000001</v>
      </c>
      <c r="W4948">
        <v>-1</v>
      </c>
      <c r="X4948">
        <v>2</v>
      </c>
      <c r="Y4948">
        <v>1</v>
      </c>
      <c r="Z4948">
        <f>IF(AND(MIN(data!D4948:'data'!K4948, data!M4948:'data'!Y4948)&gt;=0, IF(data!L4948&lt;0, FALSE, data!L4948&lt;=95),COUNTA(data!D4948:'data'!Y4948)=22), 1, 0)</f>
        <v>0</v>
      </c>
      <c r="AA4948">
        <f>IF(data!D4948=3, IF(COUNTIFS(data!A:A, data!A4948, data!G:G, "&lt;&gt;2")=0, 1, 0), 0)</f>
        <v>0</v>
      </c>
      <c r="AB4948">
        <f>IF(AND(data!G4948=2, COUNTIFS(data!A:A, data!A4948, data!G:G, 2) = data!D4948), 1, 0)</f>
        <v>0</v>
      </c>
      <c r="AC4948" t="str">
        <f>IF(AB4948=1, data!D4948, "0")</f>
        <v>0</v>
      </c>
    </row>
    <row r="4949" spans="1:29" x14ac:dyDescent="0.25">
      <c r="A4949" s="1">
        <v>487371</v>
      </c>
      <c r="B4949">
        <v>1</v>
      </c>
      <c r="C4949" s="1" t="s">
        <v>4970</v>
      </c>
      <c r="D4949">
        <v>3</v>
      </c>
      <c r="E4949">
        <v>9</v>
      </c>
      <c r="F4949">
        <v>21</v>
      </c>
      <c r="G4949">
        <v>1</v>
      </c>
      <c r="H4949">
        <v>38</v>
      </c>
      <c r="I4949">
        <v>6</v>
      </c>
      <c r="J4949">
        <v>1</v>
      </c>
      <c r="K4949">
        <v>7</v>
      </c>
      <c r="L4949">
        <v>8</v>
      </c>
      <c r="M4949">
        <v>1</v>
      </c>
      <c r="N4949">
        <v>2</v>
      </c>
      <c r="O4949">
        <v>5</v>
      </c>
      <c r="P4949">
        <v>1</v>
      </c>
      <c r="Q4949">
        <v>3.5750000000000002</v>
      </c>
      <c r="R4949">
        <v>-1</v>
      </c>
      <c r="S4949">
        <v>2</v>
      </c>
      <c r="T4949">
        <v>182.5</v>
      </c>
      <c r="U4949">
        <v>110.8</v>
      </c>
      <c r="V4949">
        <v>33.267000000000003</v>
      </c>
      <c r="W4949">
        <v>0.97199999999999998</v>
      </c>
      <c r="X4949">
        <v>1</v>
      </c>
      <c r="Y4949">
        <v>3</v>
      </c>
      <c r="Z4949">
        <f>IF(AND(MIN(data!D4949:'data'!K4949, data!M4949:'data'!Y4949)&gt;=0, IF(data!L4949&lt;0, FALSE, data!L4949&lt;=95),COUNTA(data!D4949:'data'!Y4949)=22), 1, 0)</f>
        <v>0</v>
      </c>
      <c r="AA4949">
        <f>IF(data!D4949=3, IF(COUNTIFS(data!A:A, data!A4949, data!G:G, "&lt;&gt;2")=0, 1, 0), 0)</f>
        <v>0</v>
      </c>
      <c r="AB4949">
        <f>IF(AND(data!G4949=2, COUNTIFS(data!A:A, data!A4949, data!G:G, 2) = data!D4949), 1, 0)</f>
        <v>0</v>
      </c>
      <c r="AC4949" t="str">
        <f>IF(AB4949=1, data!D4949, "0")</f>
        <v>0</v>
      </c>
    </row>
    <row r="4950" spans="1:29" x14ac:dyDescent="0.25">
      <c r="A4950" s="1">
        <v>487371</v>
      </c>
      <c r="B4950">
        <v>2</v>
      </c>
      <c r="C4950" s="1" t="s">
        <v>4971</v>
      </c>
      <c r="D4950">
        <v>3</v>
      </c>
      <c r="E4950">
        <v>9</v>
      </c>
      <c r="F4950">
        <v>21</v>
      </c>
      <c r="G4950">
        <v>2</v>
      </c>
      <c r="H4950">
        <v>28</v>
      </c>
      <c r="I4950">
        <v>6</v>
      </c>
      <c r="J4950">
        <v>1</v>
      </c>
      <c r="K4950">
        <v>4</v>
      </c>
      <c r="L4950">
        <v>8</v>
      </c>
      <c r="M4950">
        <v>3</v>
      </c>
      <c r="N4950">
        <v>3</v>
      </c>
      <c r="O4950">
        <v>5</v>
      </c>
      <c r="P4950">
        <v>1</v>
      </c>
      <c r="Q4950">
        <v>3</v>
      </c>
      <c r="R4950">
        <v>-1</v>
      </c>
      <c r="S4950">
        <v>-9</v>
      </c>
      <c r="T4950">
        <v>165.8</v>
      </c>
      <c r="U4950">
        <v>77.2</v>
      </c>
      <c r="V4950">
        <v>28.082999999999998</v>
      </c>
      <c r="W4950">
        <v>0.85199999999999998</v>
      </c>
      <c r="X4950">
        <v>-9</v>
      </c>
      <c r="Y4950">
        <v>-9</v>
      </c>
      <c r="Z4950">
        <f>IF(AND(MIN(data!D4950:'data'!K4950, data!M4950:'data'!Y4950)&gt;=0, IF(data!L4950&lt;0, FALSE, data!L4950&lt;=95),COUNTA(data!D4950:'data'!Y4950)=22), 1, 0)</f>
        <v>0</v>
      </c>
      <c r="AA4950">
        <f>IF(data!D4950=3, IF(COUNTIFS(data!A:A, data!A4950, data!G:G, "&lt;&gt;2")=0, 1, 0), 0)</f>
        <v>0</v>
      </c>
      <c r="AB4950">
        <f>IF(AND(data!G4950=2, COUNTIFS(data!A:A, data!A4950, data!G:G, 2) = data!D4950), 1, 0)</f>
        <v>0</v>
      </c>
      <c r="AC4950" t="str">
        <f>IF(AB4950=1, data!D4950, "0")</f>
        <v>0</v>
      </c>
    </row>
    <row r="4951" spans="1:29" x14ac:dyDescent="0.25">
      <c r="A4951" s="1">
        <v>487371</v>
      </c>
      <c r="B4951">
        <v>3</v>
      </c>
      <c r="C4951" s="1" t="s">
        <v>4972</v>
      </c>
      <c r="D4951">
        <v>3</v>
      </c>
      <c r="E4951">
        <v>9</v>
      </c>
      <c r="F4951">
        <v>21</v>
      </c>
      <c r="G4951">
        <v>2</v>
      </c>
      <c r="H4951">
        <v>8</v>
      </c>
      <c r="I4951">
        <v>-1</v>
      </c>
      <c r="J4951">
        <v>1</v>
      </c>
      <c r="K4951">
        <v>-1</v>
      </c>
      <c r="L4951">
        <v>8</v>
      </c>
      <c r="M4951">
        <v>1</v>
      </c>
      <c r="N4951">
        <v>-1</v>
      </c>
      <c r="O4951">
        <v>-1</v>
      </c>
      <c r="P4951">
        <v>-1</v>
      </c>
      <c r="Q4951">
        <v>-1</v>
      </c>
      <c r="R4951">
        <v>-1</v>
      </c>
      <c r="S4951">
        <v>-2</v>
      </c>
      <c r="T4951">
        <v>133.69999999999999</v>
      </c>
      <c r="U4951">
        <v>26.8</v>
      </c>
      <c r="V4951">
        <v>14.992000000000001</v>
      </c>
      <c r="W4951">
        <v>-1</v>
      </c>
      <c r="X4951">
        <v>1</v>
      </c>
      <c r="Y4951">
        <v>2</v>
      </c>
      <c r="Z4951">
        <f>IF(AND(MIN(data!D4951:'data'!K4951, data!M4951:'data'!Y4951)&gt;=0, IF(data!L4951&lt;0, FALSE, data!L4951&lt;=95),COUNTA(data!D4951:'data'!Y4951)=22), 1, 0)</f>
        <v>0</v>
      </c>
      <c r="AA4951">
        <f>IF(data!D4951=3, IF(COUNTIFS(data!A:A, data!A4951, data!G:G, "&lt;&gt;2")=0, 1, 0), 0)</f>
        <v>0</v>
      </c>
      <c r="AB4951">
        <f>IF(AND(data!G4951=2, COUNTIFS(data!A:A, data!A4951, data!G:G, 2) = data!D4951), 1, 0)</f>
        <v>0</v>
      </c>
      <c r="AC4951" t="str">
        <f>IF(AB4951=1, data!D4951, "0")</f>
        <v>0</v>
      </c>
    </row>
    <row r="4952" spans="1:29" x14ac:dyDescent="0.25">
      <c r="A4952" s="1">
        <v>488051</v>
      </c>
      <c r="B4952">
        <v>1</v>
      </c>
      <c r="C4952" s="1" t="s">
        <v>4973</v>
      </c>
      <c r="D4952">
        <v>2</v>
      </c>
      <c r="E4952">
        <v>3</v>
      </c>
      <c r="F4952">
        <v>11</v>
      </c>
      <c r="G4952">
        <v>1</v>
      </c>
      <c r="H4952">
        <v>53</v>
      </c>
      <c r="I4952">
        <v>2</v>
      </c>
      <c r="J4952">
        <v>1</v>
      </c>
      <c r="K4952">
        <v>7</v>
      </c>
      <c r="L4952">
        <v>21</v>
      </c>
      <c r="M4952">
        <v>2</v>
      </c>
      <c r="N4952">
        <v>3</v>
      </c>
      <c r="O4952">
        <v>5</v>
      </c>
      <c r="P4952">
        <v>1</v>
      </c>
      <c r="Q4952">
        <v>10.99</v>
      </c>
      <c r="R4952">
        <v>-1</v>
      </c>
      <c r="S4952">
        <v>0</v>
      </c>
      <c r="T4952">
        <v>161.19999999999999</v>
      </c>
      <c r="U4952">
        <v>78.099999999999994</v>
      </c>
      <c r="V4952">
        <v>30.055</v>
      </c>
      <c r="W4952">
        <v>0.93400000000000005</v>
      </c>
      <c r="X4952">
        <v>1</v>
      </c>
      <c r="Y4952">
        <v>3</v>
      </c>
      <c r="Z4952">
        <f>IF(AND(MIN(data!D4952:'data'!K4952, data!M4952:'data'!Y4952)&gt;=0, IF(data!L4952&lt;0, FALSE, data!L4952&lt;=95),COUNTA(data!D4952:'data'!Y4952)=22), 1, 0)</f>
        <v>0</v>
      </c>
      <c r="AA4952">
        <f>IF(data!D4952=3, IF(COUNTIFS(data!A:A, data!A4952, data!G:G, "&lt;&gt;2")=0, 1, 0), 0)</f>
        <v>0</v>
      </c>
      <c r="AB4952">
        <f>IF(AND(data!G4952=2, COUNTIFS(data!A:A, data!A4952, data!G:G, 2) = data!D4952), 1, 0)</f>
        <v>0</v>
      </c>
      <c r="AC4952" t="str">
        <f>IF(AB4952=1, data!D4952, "0")</f>
        <v>0</v>
      </c>
    </row>
    <row r="4953" spans="1:29" x14ac:dyDescent="0.25">
      <c r="A4953" s="1">
        <v>488051</v>
      </c>
      <c r="B4953">
        <v>2</v>
      </c>
      <c r="C4953" s="1" t="s">
        <v>4974</v>
      </c>
      <c r="D4953">
        <v>2</v>
      </c>
      <c r="E4953">
        <v>3</v>
      </c>
      <c r="F4953">
        <v>11</v>
      </c>
      <c r="G4953">
        <v>2</v>
      </c>
      <c r="H4953">
        <v>50</v>
      </c>
      <c r="I4953">
        <v>2</v>
      </c>
      <c r="J4953">
        <v>1</v>
      </c>
      <c r="K4953">
        <v>3</v>
      </c>
      <c r="L4953">
        <v>21</v>
      </c>
      <c r="M4953">
        <v>1</v>
      </c>
      <c r="N4953">
        <v>1</v>
      </c>
      <c r="O4953">
        <v>5</v>
      </c>
      <c r="P4953">
        <v>1</v>
      </c>
      <c r="Q4953">
        <v>4.6150000000000002</v>
      </c>
      <c r="R4953">
        <v>-1</v>
      </c>
      <c r="S4953">
        <v>1</v>
      </c>
      <c r="T4953">
        <v>157.5</v>
      </c>
      <c r="U4953">
        <v>64.900000000000006</v>
      </c>
      <c r="V4953">
        <v>26.163</v>
      </c>
      <c r="W4953">
        <v>0.75600000000000001</v>
      </c>
      <c r="X4953">
        <v>1</v>
      </c>
      <c r="Y4953">
        <v>3</v>
      </c>
      <c r="Z4953">
        <f>IF(AND(MIN(data!D4953:'data'!K4953, data!M4953:'data'!Y4953)&gt;=0, IF(data!L4953&lt;0, FALSE, data!L4953&lt;=95),COUNTA(data!D4953:'data'!Y4953)=22), 1, 0)</f>
        <v>0</v>
      </c>
      <c r="AA4953">
        <f>IF(data!D4953=3, IF(COUNTIFS(data!A:A, data!A4953, data!G:G, "&lt;&gt;2")=0, 1, 0), 0)</f>
        <v>0</v>
      </c>
      <c r="AB4953">
        <f>IF(AND(data!G4953=2, COUNTIFS(data!A:A, data!A4953, data!G:G, 2) = data!D4953), 1, 0)</f>
        <v>0</v>
      </c>
      <c r="AC4953" t="str">
        <f>IF(AB4953=1, data!D4953, "0")</f>
        <v>0</v>
      </c>
    </row>
    <row r="4954" spans="1:29" x14ac:dyDescent="0.25">
      <c r="A4954" s="1">
        <v>488251</v>
      </c>
      <c r="B4954">
        <v>1</v>
      </c>
      <c r="C4954" s="1" t="s">
        <v>4975</v>
      </c>
      <c r="D4954">
        <v>2</v>
      </c>
      <c r="E4954">
        <v>3</v>
      </c>
      <c r="F4954">
        <v>11</v>
      </c>
      <c r="G4954">
        <v>1</v>
      </c>
      <c r="H4954">
        <v>71</v>
      </c>
      <c r="I4954">
        <v>5</v>
      </c>
      <c r="J4954">
        <v>1</v>
      </c>
      <c r="K4954">
        <v>7</v>
      </c>
      <c r="L4954">
        <v>8</v>
      </c>
      <c r="M4954">
        <v>3</v>
      </c>
      <c r="N4954">
        <v>3</v>
      </c>
      <c r="O4954">
        <v>5</v>
      </c>
      <c r="P4954">
        <v>1</v>
      </c>
      <c r="Q4954">
        <v>28.288</v>
      </c>
      <c r="R4954">
        <v>-1</v>
      </c>
      <c r="S4954">
        <v>2</v>
      </c>
      <c r="T4954">
        <v>160.1</v>
      </c>
      <c r="U4954">
        <v>70.099999999999994</v>
      </c>
      <c r="V4954">
        <v>27.349</v>
      </c>
      <c r="W4954">
        <v>0.98</v>
      </c>
      <c r="X4954">
        <v>2</v>
      </c>
      <c r="Y4954">
        <v>3</v>
      </c>
      <c r="Z4954">
        <f>IF(AND(MIN(data!D4954:'data'!K4954, data!M4954:'data'!Y4954)&gt;=0, IF(data!L4954&lt;0, FALSE, data!L4954&lt;=95),COUNTA(data!D4954:'data'!Y4954)=22), 1, 0)</f>
        <v>0</v>
      </c>
      <c r="AA4954">
        <f>IF(data!D4954=3, IF(COUNTIFS(data!A:A, data!A4954, data!G:G, "&lt;&gt;2")=0, 1, 0), 0)</f>
        <v>0</v>
      </c>
      <c r="AB4954">
        <f>IF(AND(data!G4954=2, COUNTIFS(data!A:A, data!A4954, data!G:G, 2) = data!D4954), 1, 0)</f>
        <v>0</v>
      </c>
      <c r="AC4954" t="str">
        <f>IF(AB4954=1, data!D4954, "0")</f>
        <v>0</v>
      </c>
    </row>
    <row r="4955" spans="1:29" x14ac:dyDescent="0.25">
      <c r="A4955" s="1">
        <v>488251</v>
      </c>
      <c r="B4955">
        <v>2</v>
      </c>
      <c r="C4955" s="1" t="s">
        <v>4976</v>
      </c>
      <c r="D4955">
        <v>2</v>
      </c>
      <c r="E4955">
        <v>3</v>
      </c>
      <c r="F4955">
        <v>11</v>
      </c>
      <c r="G4955">
        <v>2</v>
      </c>
      <c r="H4955">
        <v>32</v>
      </c>
      <c r="I4955">
        <v>1</v>
      </c>
      <c r="J4955">
        <v>1</v>
      </c>
      <c r="K4955">
        <v>5</v>
      </c>
      <c r="L4955">
        <v>8</v>
      </c>
      <c r="M4955">
        <v>2</v>
      </c>
      <c r="N4955">
        <v>1</v>
      </c>
      <c r="O4955">
        <v>5</v>
      </c>
      <c r="P4955">
        <v>1</v>
      </c>
      <c r="Q4955">
        <v>0.14499999999999999</v>
      </c>
      <c r="R4955">
        <v>-1</v>
      </c>
      <c r="S4955">
        <v>1</v>
      </c>
      <c r="T4955">
        <v>159.80000000000001</v>
      </c>
      <c r="U4955">
        <v>85.1</v>
      </c>
      <c r="V4955">
        <v>33.325000000000003</v>
      </c>
      <c r="W4955">
        <v>0.80100000000000005</v>
      </c>
      <c r="X4955">
        <v>2</v>
      </c>
      <c r="Y4955">
        <v>3</v>
      </c>
      <c r="Z4955">
        <f>IF(AND(MIN(data!D4955:'data'!K4955, data!M4955:'data'!Y4955)&gt;=0, IF(data!L4955&lt;0, FALSE, data!L4955&lt;=95),COUNTA(data!D4955:'data'!Y4955)=22), 1, 0)</f>
        <v>0</v>
      </c>
      <c r="AA4955">
        <f>IF(data!D4955=3, IF(COUNTIFS(data!A:A, data!A4955, data!G:G, "&lt;&gt;2")=0, 1, 0), 0)</f>
        <v>0</v>
      </c>
      <c r="AB4955">
        <f>IF(AND(data!G4955=2, COUNTIFS(data!A:A, data!A4955, data!G:G, 2) = data!D4955), 1, 0)</f>
        <v>0</v>
      </c>
      <c r="AC4955" t="str">
        <f>IF(AB4955=1, data!D4955, "0")</f>
        <v>0</v>
      </c>
    </row>
    <row r="4956" spans="1:29" x14ac:dyDescent="0.25">
      <c r="A4956" s="1">
        <v>488341</v>
      </c>
      <c r="B4956">
        <v>1</v>
      </c>
      <c r="C4956" s="1" t="s">
        <v>4977</v>
      </c>
      <c r="D4956">
        <v>3</v>
      </c>
      <c r="E4956">
        <v>3</v>
      </c>
      <c r="F4956">
        <v>11</v>
      </c>
      <c r="G4956">
        <v>2</v>
      </c>
      <c r="H4956">
        <v>48</v>
      </c>
      <c r="I4956">
        <v>2</v>
      </c>
      <c r="J4956">
        <v>1</v>
      </c>
      <c r="K4956">
        <v>7</v>
      </c>
      <c r="L4956">
        <v>12</v>
      </c>
      <c r="M4956">
        <v>1</v>
      </c>
      <c r="N4956">
        <v>3</v>
      </c>
      <c r="O4956">
        <v>5</v>
      </c>
      <c r="P4956">
        <v>1</v>
      </c>
      <c r="Q4956">
        <v>16.5</v>
      </c>
      <c r="R4956">
        <v>-1</v>
      </c>
      <c r="S4956">
        <v>-2</v>
      </c>
      <c r="T4956">
        <v>169.3</v>
      </c>
      <c r="U4956">
        <v>75.900000000000006</v>
      </c>
      <c r="V4956">
        <v>26.481000000000002</v>
      </c>
      <c r="W4956">
        <v>-1</v>
      </c>
      <c r="X4956">
        <v>-2</v>
      </c>
      <c r="Y4956">
        <v>-2</v>
      </c>
      <c r="Z4956">
        <f>IF(AND(MIN(data!D4956:'data'!K4956, data!M4956:'data'!Y4956)&gt;=0, IF(data!L4956&lt;0, FALSE, data!L4956&lt;=95),COUNTA(data!D4956:'data'!Y4956)=22), 1, 0)</f>
        <v>0</v>
      </c>
      <c r="AA4956">
        <f>IF(data!D4956=3, IF(COUNTIFS(data!A:A, data!A4956, data!G:G, "&lt;&gt;2")=0, 1, 0), 0)</f>
        <v>0</v>
      </c>
      <c r="AB4956">
        <f>IF(AND(data!G4956=2, COUNTIFS(data!A:A, data!A4956, data!G:G, 2) = data!D4956), 1, 0)</f>
        <v>0</v>
      </c>
      <c r="AC4956" t="str">
        <f>IF(AB4956=1, data!D4956, "0")</f>
        <v>0</v>
      </c>
    </row>
    <row r="4957" spans="1:29" x14ac:dyDescent="0.25">
      <c r="A4957" s="1">
        <v>488341</v>
      </c>
      <c r="B4957">
        <v>2</v>
      </c>
      <c r="C4957" s="1" t="s">
        <v>4978</v>
      </c>
      <c r="D4957">
        <v>3</v>
      </c>
      <c r="E4957">
        <v>3</v>
      </c>
      <c r="F4957">
        <v>11</v>
      </c>
      <c r="G4957">
        <v>2</v>
      </c>
      <c r="H4957">
        <v>16</v>
      </c>
      <c r="I4957">
        <v>1</v>
      </c>
      <c r="J4957">
        <v>1</v>
      </c>
      <c r="K4957">
        <v>7</v>
      </c>
      <c r="L4957">
        <v>12</v>
      </c>
      <c r="M4957">
        <v>2</v>
      </c>
      <c r="N4957">
        <v>4</v>
      </c>
      <c r="O4957">
        <v>1</v>
      </c>
      <c r="P4957">
        <v>1</v>
      </c>
      <c r="Q4957">
        <v>18.606999999999999</v>
      </c>
      <c r="R4957">
        <v>4</v>
      </c>
      <c r="S4957">
        <v>1</v>
      </c>
      <c r="T4957">
        <v>166.8</v>
      </c>
      <c r="U4957">
        <v>61.3</v>
      </c>
      <c r="V4957">
        <v>22.033000000000001</v>
      </c>
      <c r="W4957">
        <v>-1</v>
      </c>
      <c r="X4957">
        <v>1</v>
      </c>
      <c r="Y4957">
        <v>3</v>
      </c>
      <c r="Z4957">
        <f>IF(AND(MIN(data!D4957:'data'!K4957, data!M4957:'data'!Y4957)&gt;=0, IF(data!L4957&lt;0, FALSE, data!L4957&lt;=95),COUNTA(data!D4957:'data'!Y4957)=22), 1, 0)</f>
        <v>0</v>
      </c>
      <c r="AA4957">
        <f>IF(data!D4957=3, IF(COUNTIFS(data!A:A, data!A4957, data!G:G, "&lt;&gt;2")=0, 1, 0), 0)</f>
        <v>0</v>
      </c>
      <c r="AB4957">
        <f>IF(AND(data!G4957=2, COUNTIFS(data!A:A, data!A4957, data!G:G, 2) = data!D4957), 1, 0)</f>
        <v>0</v>
      </c>
      <c r="AC4957" t="str">
        <f>IF(AB4957=1, data!D4957, "0")</f>
        <v>0</v>
      </c>
    </row>
    <row r="4958" spans="1:29" x14ac:dyDescent="0.25">
      <c r="A4958" s="1">
        <v>488341</v>
      </c>
      <c r="B4958">
        <v>3</v>
      </c>
      <c r="C4958" s="1" t="s">
        <v>4979</v>
      </c>
      <c r="D4958">
        <v>3</v>
      </c>
      <c r="E4958">
        <v>3</v>
      </c>
      <c r="F4958">
        <v>11</v>
      </c>
      <c r="G4958">
        <v>1</v>
      </c>
      <c r="H4958">
        <v>13</v>
      </c>
      <c r="I4958">
        <v>-1</v>
      </c>
      <c r="J4958">
        <v>1</v>
      </c>
      <c r="K4958">
        <v>-1</v>
      </c>
      <c r="L4958">
        <v>12</v>
      </c>
      <c r="M4958">
        <v>1</v>
      </c>
      <c r="N4958">
        <v>-1</v>
      </c>
      <c r="O4958">
        <v>-1</v>
      </c>
      <c r="P4958">
        <v>-1</v>
      </c>
      <c r="Q4958">
        <v>-1</v>
      </c>
      <c r="R4958">
        <v>-1</v>
      </c>
      <c r="S4958">
        <v>0</v>
      </c>
      <c r="T4958">
        <v>157.19999999999999</v>
      </c>
      <c r="U4958">
        <v>40.4</v>
      </c>
      <c r="V4958">
        <v>16.347999999999999</v>
      </c>
      <c r="W4958">
        <v>-1</v>
      </c>
      <c r="X4958">
        <v>3</v>
      </c>
      <c r="Y4958">
        <v>3</v>
      </c>
      <c r="Z4958">
        <f>IF(AND(MIN(data!D4958:'data'!K4958, data!M4958:'data'!Y4958)&gt;=0, IF(data!L4958&lt;0, FALSE, data!L4958&lt;=95),COUNTA(data!D4958:'data'!Y4958)=22), 1, 0)</f>
        <v>0</v>
      </c>
      <c r="AA4958">
        <f>IF(data!D4958=3, IF(COUNTIFS(data!A:A, data!A4958, data!G:G, "&lt;&gt;2")=0, 1, 0), 0)</f>
        <v>0</v>
      </c>
      <c r="AB4958">
        <f>IF(AND(data!G4958=2, COUNTIFS(data!A:A, data!A4958, data!G:G, 2) = data!D4958), 1, 0)</f>
        <v>0</v>
      </c>
      <c r="AC4958" t="str">
        <f>IF(AB4958=1, data!D4958, "0")</f>
        <v>0</v>
      </c>
    </row>
    <row r="4959" spans="1:29" x14ac:dyDescent="0.25">
      <c r="A4959" s="1">
        <v>488351</v>
      </c>
      <c r="B4959">
        <v>1</v>
      </c>
      <c r="C4959" s="1" t="s">
        <v>4980</v>
      </c>
      <c r="D4959">
        <v>1</v>
      </c>
      <c r="E4959">
        <v>3</v>
      </c>
      <c r="F4959">
        <v>11</v>
      </c>
      <c r="G4959">
        <v>1</v>
      </c>
      <c r="H4959">
        <v>54</v>
      </c>
      <c r="I4959">
        <v>2</v>
      </c>
      <c r="J4959">
        <v>1</v>
      </c>
      <c r="K4959">
        <v>1</v>
      </c>
      <c r="L4959">
        <v>23</v>
      </c>
      <c r="M4959">
        <v>2</v>
      </c>
      <c r="N4959">
        <v>3</v>
      </c>
      <c r="O4959">
        <v>5</v>
      </c>
      <c r="P4959">
        <v>1</v>
      </c>
      <c r="Q4959">
        <v>7.4420000000000002</v>
      </c>
      <c r="R4959">
        <v>-1</v>
      </c>
      <c r="S4959">
        <v>0</v>
      </c>
      <c r="T4959">
        <v>151.6</v>
      </c>
      <c r="U4959">
        <v>68.400000000000006</v>
      </c>
      <c r="V4959">
        <v>29.762</v>
      </c>
      <c r="W4959">
        <v>0.76700000000000002</v>
      </c>
      <c r="X4959">
        <v>2</v>
      </c>
      <c r="Y4959">
        <v>1</v>
      </c>
      <c r="Z4959">
        <f>IF(AND(MIN(data!D4959:'data'!K4959, data!M4959:'data'!Y4959)&gt;=0, IF(data!L4959&lt;0, FALSE, data!L4959&lt;=95),COUNTA(data!D4959:'data'!Y4959)=22), 1, 0)</f>
        <v>0</v>
      </c>
      <c r="AA4959">
        <f>IF(data!D4959=3, IF(COUNTIFS(data!A:A, data!A4959, data!G:G, "&lt;&gt;2")=0, 1, 0), 0)</f>
        <v>0</v>
      </c>
      <c r="AB4959">
        <f>IF(AND(data!G4959=2, COUNTIFS(data!A:A, data!A4959, data!G:G, 2) = data!D4959), 1, 0)</f>
        <v>0</v>
      </c>
      <c r="AC4959" t="str">
        <f>IF(AB4959=1, data!D4959, "0")</f>
        <v>0</v>
      </c>
    </row>
    <row r="4960" spans="1:29" x14ac:dyDescent="0.25">
      <c r="A4960" s="1">
        <v>488371</v>
      </c>
      <c r="B4960">
        <v>1</v>
      </c>
      <c r="C4960" s="1" t="s">
        <v>4981</v>
      </c>
      <c r="D4960">
        <v>2</v>
      </c>
      <c r="E4960">
        <v>3</v>
      </c>
      <c r="F4960">
        <v>11</v>
      </c>
      <c r="G4960">
        <v>1</v>
      </c>
      <c r="H4960">
        <v>65</v>
      </c>
      <c r="I4960">
        <v>2</v>
      </c>
      <c r="J4960">
        <v>1</v>
      </c>
      <c r="K4960">
        <v>1</v>
      </c>
      <c r="L4960">
        <v>18</v>
      </c>
      <c r="M4960">
        <v>1</v>
      </c>
      <c r="N4960">
        <v>3</v>
      </c>
      <c r="O4960">
        <v>5</v>
      </c>
      <c r="P4960">
        <v>1</v>
      </c>
      <c r="Q4960">
        <v>16.116</v>
      </c>
      <c r="R4960">
        <v>-1</v>
      </c>
      <c r="S4960">
        <v>-2</v>
      </c>
      <c r="T4960">
        <v>171.3</v>
      </c>
      <c r="U4960">
        <v>93.1</v>
      </c>
      <c r="V4960">
        <v>31.727</v>
      </c>
      <c r="W4960">
        <v>0.94099999999999995</v>
      </c>
      <c r="X4960">
        <v>-2</v>
      </c>
      <c r="Y4960">
        <v>-2</v>
      </c>
      <c r="Z4960">
        <f>IF(AND(MIN(data!D4960:'data'!K4960, data!M4960:'data'!Y4960)&gt;=0, IF(data!L4960&lt;0, FALSE, data!L4960&lt;=95),COUNTA(data!D4960:'data'!Y4960)=22), 1, 0)</f>
        <v>0</v>
      </c>
      <c r="AA4960">
        <f>IF(data!D4960=3, IF(COUNTIFS(data!A:A, data!A4960, data!G:G, "&lt;&gt;2")=0, 1, 0), 0)</f>
        <v>0</v>
      </c>
      <c r="AB4960">
        <f>IF(AND(data!G4960=2, COUNTIFS(data!A:A, data!A4960, data!G:G, 2) = data!D4960), 1, 0)</f>
        <v>0</v>
      </c>
      <c r="AC4960" t="str">
        <f>IF(AB4960=1, data!D4960, "0")</f>
        <v>0</v>
      </c>
    </row>
    <row r="4961" spans="1:29" x14ac:dyDescent="0.25">
      <c r="A4961" s="1">
        <v>488371</v>
      </c>
      <c r="B4961">
        <v>2</v>
      </c>
      <c r="C4961" s="1" t="s">
        <v>4982</v>
      </c>
      <c r="D4961">
        <v>2</v>
      </c>
      <c r="E4961">
        <v>3</v>
      </c>
      <c r="F4961">
        <v>11</v>
      </c>
      <c r="G4961">
        <v>2</v>
      </c>
      <c r="H4961">
        <v>59</v>
      </c>
      <c r="I4961">
        <v>2</v>
      </c>
      <c r="J4961">
        <v>1</v>
      </c>
      <c r="K4961">
        <v>2</v>
      </c>
      <c r="L4961">
        <v>18</v>
      </c>
      <c r="M4961">
        <v>1</v>
      </c>
      <c r="N4961">
        <v>1</v>
      </c>
      <c r="O4961">
        <v>5</v>
      </c>
      <c r="P4961">
        <v>1</v>
      </c>
      <c r="Q4961">
        <v>9.5</v>
      </c>
      <c r="R4961">
        <v>-1</v>
      </c>
      <c r="S4961">
        <v>-2</v>
      </c>
      <c r="T4961">
        <v>160.4</v>
      </c>
      <c r="U4961">
        <v>60.7</v>
      </c>
      <c r="V4961">
        <v>23.593</v>
      </c>
      <c r="W4961">
        <v>0.74299999999999999</v>
      </c>
      <c r="X4961">
        <v>-2</v>
      </c>
      <c r="Y4961">
        <v>-2</v>
      </c>
      <c r="Z4961">
        <f>IF(AND(MIN(data!D4961:'data'!K4961, data!M4961:'data'!Y4961)&gt;=0, IF(data!L4961&lt;0, FALSE, data!L4961&lt;=95),COUNTA(data!D4961:'data'!Y4961)=22), 1, 0)</f>
        <v>0</v>
      </c>
      <c r="AA4961">
        <f>IF(data!D4961=3, IF(COUNTIFS(data!A:A, data!A4961, data!G:G, "&lt;&gt;2")=0, 1, 0), 0)</f>
        <v>0</v>
      </c>
      <c r="AB4961">
        <f>IF(AND(data!G4961=2, COUNTIFS(data!A:A, data!A4961, data!G:G, 2) = data!D4961), 1, 0)</f>
        <v>0</v>
      </c>
      <c r="AC4961" t="str">
        <f>IF(AB4961=1, data!D4961, "0")</f>
        <v>0</v>
      </c>
    </row>
    <row r="4962" spans="1:29" x14ac:dyDescent="0.25">
      <c r="A4962" s="1">
        <v>489051</v>
      </c>
      <c r="B4962">
        <v>1</v>
      </c>
      <c r="C4962" s="1" t="s">
        <v>4983</v>
      </c>
      <c r="D4962">
        <v>2</v>
      </c>
      <c r="E4962">
        <v>9</v>
      </c>
      <c r="F4962">
        <v>21</v>
      </c>
      <c r="G4962">
        <v>1</v>
      </c>
      <c r="H4962">
        <v>53</v>
      </c>
      <c r="I4962">
        <v>2</v>
      </c>
      <c r="J4962">
        <v>1</v>
      </c>
      <c r="K4962">
        <v>2</v>
      </c>
      <c r="L4962">
        <v>10</v>
      </c>
      <c r="M4962">
        <v>1</v>
      </c>
      <c r="N4962">
        <v>1</v>
      </c>
      <c r="O4962">
        <v>5</v>
      </c>
      <c r="P4962">
        <v>1</v>
      </c>
      <c r="Q4962">
        <v>6.577</v>
      </c>
      <c r="R4962">
        <v>-1</v>
      </c>
      <c r="S4962">
        <v>0</v>
      </c>
      <c r="T4962">
        <v>180.9</v>
      </c>
      <c r="U4962">
        <v>84.7</v>
      </c>
      <c r="V4962">
        <v>25.882999999999999</v>
      </c>
      <c r="W4962">
        <v>0.93899999999999995</v>
      </c>
      <c r="X4962">
        <v>1</v>
      </c>
      <c r="Y4962">
        <v>1</v>
      </c>
      <c r="Z4962">
        <f>IF(AND(MIN(data!D4962:'data'!K4962, data!M4962:'data'!Y4962)&gt;=0, IF(data!L4962&lt;0, FALSE, data!L4962&lt;=95),COUNTA(data!D4962:'data'!Y4962)=22), 1, 0)</f>
        <v>0</v>
      </c>
      <c r="AA4962">
        <f>IF(data!D4962=3, IF(COUNTIFS(data!A:A, data!A4962, data!G:G, "&lt;&gt;2")=0, 1, 0), 0)</f>
        <v>0</v>
      </c>
      <c r="AB4962">
        <f>IF(AND(data!G4962=2, COUNTIFS(data!A:A, data!A4962, data!G:G, 2) = data!D4962), 1, 0)</f>
        <v>0</v>
      </c>
      <c r="AC4962" t="str">
        <f>IF(AB4962=1, data!D4962, "0")</f>
        <v>0</v>
      </c>
    </row>
    <row r="4963" spans="1:29" x14ac:dyDescent="0.25">
      <c r="A4963" s="1">
        <v>489051</v>
      </c>
      <c r="B4963">
        <v>2</v>
      </c>
      <c r="C4963" s="1" t="s">
        <v>4984</v>
      </c>
      <c r="D4963">
        <v>2</v>
      </c>
      <c r="E4963">
        <v>9</v>
      </c>
      <c r="F4963">
        <v>21</v>
      </c>
      <c r="G4963">
        <v>2</v>
      </c>
      <c r="H4963">
        <v>46</v>
      </c>
      <c r="I4963">
        <v>2</v>
      </c>
      <c r="J4963">
        <v>1</v>
      </c>
      <c r="K4963">
        <v>1</v>
      </c>
      <c r="L4963">
        <v>10</v>
      </c>
      <c r="M4963">
        <v>1</v>
      </c>
      <c r="N4963">
        <v>1</v>
      </c>
      <c r="O4963">
        <v>5</v>
      </c>
      <c r="P4963">
        <v>1</v>
      </c>
      <c r="Q4963">
        <v>3.202</v>
      </c>
      <c r="R4963">
        <v>-1</v>
      </c>
      <c r="S4963">
        <v>0</v>
      </c>
      <c r="T4963">
        <v>159.4</v>
      </c>
      <c r="U4963">
        <v>62.3</v>
      </c>
      <c r="V4963">
        <v>24.518999999999998</v>
      </c>
      <c r="W4963">
        <v>0.76700000000000002</v>
      </c>
      <c r="X4963">
        <v>2</v>
      </c>
      <c r="Y4963">
        <v>1</v>
      </c>
      <c r="Z4963">
        <f>IF(AND(MIN(data!D4963:'data'!K4963, data!M4963:'data'!Y4963)&gt;=0, IF(data!L4963&lt;0, FALSE, data!L4963&lt;=95),COUNTA(data!D4963:'data'!Y4963)=22), 1, 0)</f>
        <v>0</v>
      </c>
      <c r="AA4963">
        <f>IF(data!D4963=3, IF(COUNTIFS(data!A:A, data!A4963, data!G:G, "&lt;&gt;2")=0, 1, 0), 0)</f>
        <v>0</v>
      </c>
      <c r="AB4963">
        <f>IF(AND(data!G4963=2, COUNTIFS(data!A:A, data!A4963, data!G:G, 2) = data!D4963), 1, 0)</f>
        <v>0</v>
      </c>
      <c r="AC4963" t="str">
        <f>IF(AB4963=1, data!D4963, "0")</f>
        <v>0</v>
      </c>
    </row>
    <row r="4964" spans="1:29" x14ac:dyDescent="0.25">
      <c r="A4964" s="1">
        <v>489201</v>
      </c>
      <c r="B4964">
        <v>1</v>
      </c>
      <c r="C4964" s="1" t="s">
        <v>4985</v>
      </c>
      <c r="D4964">
        <v>2</v>
      </c>
      <c r="E4964">
        <v>9</v>
      </c>
      <c r="F4964">
        <v>21</v>
      </c>
      <c r="G4964">
        <v>1</v>
      </c>
      <c r="H4964">
        <v>37</v>
      </c>
      <c r="I4964">
        <v>2</v>
      </c>
      <c r="J4964">
        <v>1</v>
      </c>
      <c r="K4964">
        <v>4</v>
      </c>
      <c r="L4964">
        <v>11</v>
      </c>
      <c r="M4964">
        <v>1</v>
      </c>
      <c r="N4964">
        <v>3</v>
      </c>
      <c r="O4964">
        <v>5</v>
      </c>
      <c r="P4964">
        <v>1</v>
      </c>
      <c r="Q4964">
        <v>16.645</v>
      </c>
      <c r="R4964">
        <v>-1</v>
      </c>
      <c r="S4964">
        <v>0</v>
      </c>
      <c r="T4964">
        <v>177.6</v>
      </c>
      <c r="U4964">
        <v>92.2</v>
      </c>
      <c r="V4964">
        <v>29.231000000000002</v>
      </c>
      <c r="W4964">
        <v>0.90700000000000003</v>
      </c>
      <c r="X4964">
        <v>1</v>
      </c>
      <c r="Y4964">
        <v>1</v>
      </c>
      <c r="Z4964">
        <f>IF(AND(MIN(data!D4964:'data'!K4964, data!M4964:'data'!Y4964)&gt;=0, IF(data!L4964&lt;0, FALSE, data!L4964&lt;=95),COUNTA(data!D4964:'data'!Y4964)=22), 1, 0)</f>
        <v>0</v>
      </c>
      <c r="AA4964">
        <f>IF(data!D4964=3, IF(COUNTIFS(data!A:A, data!A4964, data!G:G, "&lt;&gt;2")=0, 1, 0), 0)</f>
        <v>0</v>
      </c>
      <c r="AB4964">
        <f>IF(AND(data!G4964=2, COUNTIFS(data!A:A, data!A4964, data!G:G, 2) = data!D4964), 1, 0)</f>
        <v>0</v>
      </c>
      <c r="AC4964" t="str">
        <f>IF(AB4964=1, data!D4964, "0")</f>
        <v>0</v>
      </c>
    </row>
    <row r="4965" spans="1:29" x14ac:dyDescent="0.25">
      <c r="A4965" s="1">
        <v>489201</v>
      </c>
      <c r="B4965">
        <v>2</v>
      </c>
      <c r="C4965" s="1" t="s">
        <v>4986</v>
      </c>
      <c r="D4965">
        <v>2</v>
      </c>
      <c r="E4965">
        <v>9</v>
      </c>
      <c r="F4965">
        <v>21</v>
      </c>
      <c r="G4965">
        <v>2</v>
      </c>
      <c r="H4965">
        <v>51</v>
      </c>
      <c r="I4965">
        <v>2</v>
      </c>
      <c r="J4965">
        <v>1</v>
      </c>
      <c r="K4965">
        <v>6</v>
      </c>
      <c r="L4965">
        <v>11</v>
      </c>
      <c r="M4965">
        <v>1</v>
      </c>
      <c r="N4965">
        <v>1</v>
      </c>
      <c r="O4965">
        <v>5</v>
      </c>
      <c r="P4965">
        <v>1</v>
      </c>
      <c r="Q4965">
        <v>16.558</v>
      </c>
      <c r="R4965">
        <v>-1</v>
      </c>
      <c r="S4965">
        <v>2</v>
      </c>
      <c r="T4965">
        <v>160.30000000000001</v>
      </c>
      <c r="U4965">
        <v>61.6</v>
      </c>
      <c r="V4965">
        <v>23.972999999999999</v>
      </c>
      <c r="W4965">
        <v>0.79500000000000004</v>
      </c>
      <c r="X4965">
        <v>1</v>
      </c>
      <c r="Y4965">
        <v>1</v>
      </c>
      <c r="Z4965">
        <f>IF(AND(MIN(data!D4965:'data'!K4965, data!M4965:'data'!Y4965)&gt;=0, IF(data!L4965&lt;0, FALSE, data!L4965&lt;=95),COUNTA(data!D4965:'data'!Y4965)=22), 1, 0)</f>
        <v>0</v>
      </c>
      <c r="AA4965">
        <f>IF(data!D4965=3, IF(COUNTIFS(data!A:A, data!A4965, data!G:G, "&lt;&gt;2")=0, 1, 0), 0)</f>
        <v>0</v>
      </c>
      <c r="AB4965">
        <f>IF(AND(data!G4965=2, COUNTIFS(data!A:A, data!A4965, data!G:G, 2) = data!D4965), 1, 0)</f>
        <v>0</v>
      </c>
      <c r="AC4965" t="str">
        <f>IF(AB4965=1, data!D4965, "0")</f>
        <v>0</v>
      </c>
    </row>
    <row r="4966" spans="1:29" x14ac:dyDescent="0.25">
      <c r="A4966" s="1">
        <v>489251</v>
      </c>
      <c r="B4966">
        <v>1</v>
      </c>
      <c r="C4966" s="1" t="s">
        <v>4987</v>
      </c>
      <c r="D4966">
        <v>2</v>
      </c>
      <c r="E4966">
        <v>9</v>
      </c>
      <c r="F4966">
        <v>21</v>
      </c>
      <c r="G4966">
        <v>2</v>
      </c>
      <c r="H4966">
        <v>44</v>
      </c>
      <c r="I4966">
        <v>2</v>
      </c>
      <c r="J4966">
        <v>1</v>
      </c>
      <c r="K4966">
        <v>2</v>
      </c>
      <c r="L4966">
        <v>97</v>
      </c>
      <c r="M4966">
        <v>1</v>
      </c>
      <c r="N4966">
        <v>4</v>
      </c>
      <c r="O4966">
        <v>1</v>
      </c>
      <c r="P4966">
        <v>1</v>
      </c>
      <c r="Q4966">
        <v>28.058</v>
      </c>
      <c r="R4966">
        <v>-1</v>
      </c>
      <c r="S4966">
        <v>-2</v>
      </c>
      <c r="T4966">
        <v>169.6</v>
      </c>
      <c r="U4966">
        <v>80.8</v>
      </c>
      <c r="V4966">
        <v>28.091000000000001</v>
      </c>
      <c r="W4966">
        <v>-1</v>
      </c>
      <c r="X4966">
        <v>-2</v>
      </c>
      <c r="Y4966">
        <v>-2</v>
      </c>
      <c r="Z4966">
        <f>IF(AND(MIN(data!D4966:'data'!K4966, data!M4966:'data'!Y4966)&gt;=0, IF(data!L4966&lt;0, FALSE, data!L4966&lt;=95),COUNTA(data!D4966:'data'!Y4966)=22), 1, 0)</f>
        <v>0</v>
      </c>
      <c r="AA4966">
        <f>IF(data!D4966=3, IF(COUNTIFS(data!A:A, data!A4966, data!G:G, "&lt;&gt;2")=0, 1, 0), 0)</f>
        <v>0</v>
      </c>
      <c r="AB4966">
        <f>IF(AND(data!G4966=2, COUNTIFS(data!A:A, data!A4966, data!G:G, 2) = data!D4966), 1, 0)</f>
        <v>0</v>
      </c>
      <c r="AC4966" t="str">
        <f>IF(AB4966=1, data!D4966, "0")</f>
        <v>0</v>
      </c>
    </row>
    <row r="4967" spans="1:29" x14ac:dyDescent="0.25">
      <c r="A4967" s="1">
        <v>489251</v>
      </c>
      <c r="B4967">
        <v>2</v>
      </c>
      <c r="C4967" s="1" t="s">
        <v>4988</v>
      </c>
      <c r="D4967">
        <v>2</v>
      </c>
      <c r="E4967">
        <v>9</v>
      </c>
      <c r="F4967">
        <v>21</v>
      </c>
      <c r="G4967">
        <v>1</v>
      </c>
      <c r="H4967">
        <v>16</v>
      </c>
      <c r="I4967">
        <v>1</v>
      </c>
      <c r="J4967">
        <v>1</v>
      </c>
      <c r="K4967">
        <v>4</v>
      </c>
      <c r="L4967">
        <v>97</v>
      </c>
      <c r="M4967">
        <v>1</v>
      </c>
      <c r="N4967">
        <v>4</v>
      </c>
      <c r="O4967">
        <v>2</v>
      </c>
      <c r="P4967">
        <v>1</v>
      </c>
      <c r="Q4967">
        <v>86.25</v>
      </c>
      <c r="R4967">
        <v>4</v>
      </c>
      <c r="S4967">
        <v>1</v>
      </c>
      <c r="T4967">
        <v>172.4</v>
      </c>
      <c r="U4967">
        <v>57.8</v>
      </c>
      <c r="V4967">
        <v>19.446999999999999</v>
      </c>
      <c r="W4967">
        <v>-1</v>
      </c>
      <c r="X4967">
        <v>1</v>
      </c>
      <c r="Y4967">
        <v>3</v>
      </c>
      <c r="Z4967">
        <f>IF(AND(MIN(data!D4967:'data'!K4967, data!M4967:'data'!Y4967)&gt;=0, IF(data!L4967&lt;0, FALSE, data!L4967&lt;=95),COUNTA(data!D4967:'data'!Y4967)=22), 1, 0)</f>
        <v>0</v>
      </c>
      <c r="AA4967">
        <f>IF(data!D4967=3, IF(COUNTIFS(data!A:A, data!A4967, data!G:G, "&lt;&gt;2")=0, 1, 0), 0)</f>
        <v>0</v>
      </c>
      <c r="AB4967">
        <f>IF(AND(data!G4967=2, COUNTIFS(data!A:A, data!A4967, data!G:G, 2) = data!D4967), 1, 0)</f>
        <v>0</v>
      </c>
      <c r="AC4967" t="str">
        <f>IF(AB4967=1, data!D4967, "0")</f>
        <v>0</v>
      </c>
    </row>
    <row r="4968" spans="1:29" x14ac:dyDescent="0.25">
      <c r="A4968" s="1">
        <v>489271</v>
      </c>
      <c r="B4968">
        <v>1</v>
      </c>
      <c r="C4968" s="1" t="s">
        <v>4989</v>
      </c>
      <c r="D4968">
        <v>1</v>
      </c>
      <c r="E4968">
        <v>9</v>
      </c>
      <c r="F4968">
        <v>21</v>
      </c>
      <c r="G4968">
        <v>1</v>
      </c>
      <c r="H4968">
        <v>69</v>
      </c>
      <c r="I4968">
        <v>4</v>
      </c>
      <c r="J4968">
        <v>1</v>
      </c>
      <c r="K4968">
        <v>7</v>
      </c>
      <c r="L4968">
        <v>6</v>
      </c>
      <c r="M4968">
        <v>3</v>
      </c>
      <c r="N4968">
        <v>3</v>
      </c>
      <c r="O4968">
        <v>5</v>
      </c>
      <c r="P4968">
        <v>2</v>
      </c>
      <c r="Q4968">
        <v>0</v>
      </c>
      <c r="R4968">
        <v>-1</v>
      </c>
      <c r="S4968">
        <v>0</v>
      </c>
      <c r="T4968">
        <v>158.4</v>
      </c>
      <c r="U4968">
        <v>79</v>
      </c>
      <c r="V4968">
        <v>31.486000000000001</v>
      </c>
      <c r="W4968">
        <v>-1</v>
      </c>
      <c r="X4968">
        <v>2</v>
      </c>
      <c r="Y4968">
        <v>3</v>
      </c>
      <c r="Z4968">
        <f>IF(AND(MIN(data!D4968:'data'!K4968, data!M4968:'data'!Y4968)&gt;=0, IF(data!L4968&lt;0, FALSE, data!L4968&lt;=95),COUNTA(data!D4968:'data'!Y4968)=22), 1, 0)</f>
        <v>0</v>
      </c>
      <c r="AA4968">
        <f>IF(data!D4968=3, IF(COUNTIFS(data!A:A, data!A4968, data!G:G, "&lt;&gt;2")=0, 1, 0), 0)</f>
        <v>0</v>
      </c>
      <c r="AB4968">
        <f>IF(AND(data!G4968=2, COUNTIFS(data!A:A, data!A4968, data!G:G, 2) = data!D4968), 1, 0)</f>
        <v>0</v>
      </c>
      <c r="AC4968" t="str">
        <f>IF(AB4968=1, data!D4968, "0")</f>
        <v>0</v>
      </c>
    </row>
    <row r="4969" spans="1:29" x14ac:dyDescent="0.25">
      <c r="A4969" s="1">
        <v>489341</v>
      </c>
      <c r="B4969">
        <v>1</v>
      </c>
      <c r="C4969" s="1" t="s">
        <v>4990</v>
      </c>
      <c r="D4969">
        <v>4</v>
      </c>
      <c r="E4969">
        <v>9</v>
      </c>
      <c r="F4969">
        <v>21</v>
      </c>
      <c r="G4969">
        <v>1</v>
      </c>
      <c r="H4969">
        <v>38</v>
      </c>
      <c r="I4969">
        <v>2</v>
      </c>
      <c r="J4969">
        <v>1</v>
      </c>
      <c r="K4969">
        <v>3</v>
      </c>
      <c r="L4969">
        <v>25</v>
      </c>
      <c r="M4969">
        <v>1</v>
      </c>
      <c r="N4969">
        <v>3</v>
      </c>
      <c r="O4969">
        <v>5</v>
      </c>
      <c r="P4969">
        <v>1</v>
      </c>
      <c r="Q4969">
        <v>14.208</v>
      </c>
      <c r="R4969">
        <v>-1</v>
      </c>
      <c r="S4969">
        <v>0</v>
      </c>
      <c r="T4969">
        <v>183.5</v>
      </c>
      <c r="U4969">
        <v>108</v>
      </c>
      <c r="V4969">
        <v>32.073999999999998</v>
      </c>
      <c r="W4969">
        <v>0.90800000000000003</v>
      </c>
      <c r="X4969">
        <v>2</v>
      </c>
      <c r="Y4969">
        <v>1</v>
      </c>
      <c r="Z4969">
        <f>IF(AND(MIN(data!D4969:'data'!K4969, data!M4969:'data'!Y4969)&gt;=0, IF(data!L4969&lt;0, FALSE, data!L4969&lt;=95),COUNTA(data!D4969:'data'!Y4969)=22), 1, 0)</f>
        <v>0</v>
      </c>
      <c r="AA4969">
        <f>IF(data!D4969=3, IF(COUNTIFS(data!A:A, data!A4969, data!G:G, "&lt;&gt;2")=0, 1, 0), 0)</f>
        <v>0</v>
      </c>
      <c r="AB4969">
        <f>IF(AND(data!G4969=2, COUNTIFS(data!A:A, data!A4969, data!G:G, 2) = data!D4969), 1, 0)</f>
        <v>0</v>
      </c>
      <c r="AC4969" t="str">
        <f>IF(AB4969=1, data!D4969, "0")</f>
        <v>0</v>
      </c>
    </row>
    <row r="4970" spans="1:29" x14ac:dyDescent="0.25">
      <c r="A4970" s="1">
        <v>489341</v>
      </c>
      <c r="B4970">
        <v>2</v>
      </c>
      <c r="C4970" s="1" t="s">
        <v>4991</v>
      </c>
      <c r="D4970">
        <v>4</v>
      </c>
      <c r="E4970">
        <v>9</v>
      </c>
      <c r="F4970">
        <v>21</v>
      </c>
      <c r="G4970">
        <v>2</v>
      </c>
      <c r="H4970">
        <v>33</v>
      </c>
      <c r="I4970">
        <v>2</v>
      </c>
      <c r="J4970">
        <v>1</v>
      </c>
      <c r="K4970">
        <v>1</v>
      </c>
      <c r="L4970">
        <v>25</v>
      </c>
      <c r="M4970">
        <v>3</v>
      </c>
      <c r="N4970">
        <v>4</v>
      </c>
      <c r="O4970">
        <v>2</v>
      </c>
      <c r="P4970">
        <v>1</v>
      </c>
      <c r="Q4970">
        <v>15.125</v>
      </c>
      <c r="R4970">
        <v>-1</v>
      </c>
      <c r="S4970">
        <v>2</v>
      </c>
      <c r="T4970">
        <v>169.6</v>
      </c>
      <c r="U4970">
        <v>66.5</v>
      </c>
      <c r="V4970">
        <v>23.119</v>
      </c>
      <c r="W4970">
        <v>0.78300000000000003</v>
      </c>
      <c r="X4970">
        <v>2</v>
      </c>
      <c r="Y4970">
        <v>1</v>
      </c>
      <c r="Z4970">
        <f>IF(AND(MIN(data!D4970:'data'!K4970, data!M4970:'data'!Y4970)&gt;=0, IF(data!L4970&lt;0, FALSE, data!L4970&lt;=95),COUNTA(data!D4970:'data'!Y4970)=22), 1, 0)</f>
        <v>0</v>
      </c>
      <c r="AA4970">
        <f>IF(data!D4970=3, IF(COUNTIFS(data!A:A, data!A4970, data!G:G, "&lt;&gt;2")=0, 1, 0), 0)</f>
        <v>0</v>
      </c>
      <c r="AB4970">
        <f>IF(AND(data!G4970=2, COUNTIFS(data!A:A, data!A4970, data!G:G, 2) = data!D4970), 1, 0)</f>
        <v>0</v>
      </c>
      <c r="AC4970" t="str">
        <f>IF(AB4970=1, data!D4970, "0")</f>
        <v>0</v>
      </c>
    </row>
    <row r="4971" spans="1:29" x14ac:dyDescent="0.25">
      <c r="A4971" s="1">
        <v>489341</v>
      </c>
      <c r="B4971">
        <v>3</v>
      </c>
      <c r="C4971" s="1" t="s">
        <v>4992</v>
      </c>
      <c r="D4971">
        <v>4</v>
      </c>
      <c r="E4971">
        <v>9</v>
      </c>
      <c r="F4971">
        <v>21</v>
      </c>
      <c r="G4971">
        <v>2</v>
      </c>
      <c r="H4971">
        <v>6</v>
      </c>
      <c r="I4971">
        <v>-1</v>
      </c>
      <c r="J4971">
        <v>1</v>
      </c>
      <c r="K4971">
        <v>-1</v>
      </c>
      <c r="L4971">
        <v>25</v>
      </c>
      <c r="M4971">
        <v>1</v>
      </c>
      <c r="N4971">
        <v>-1</v>
      </c>
      <c r="O4971">
        <v>-1</v>
      </c>
      <c r="P4971">
        <v>-1</v>
      </c>
      <c r="Q4971">
        <v>-1</v>
      </c>
      <c r="R4971">
        <v>-1</v>
      </c>
      <c r="S4971">
        <v>-2</v>
      </c>
      <c r="T4971">
        <v>123.2</v>
      </c>
      <c r="U4971">
        <v>23.7</v>
      </c>
      <c r="V4971">
        <v>15.614000000000001</v>
      </c>
      <c r="W4971">
        <v>-1</v>
      </c>
      <c r="X4971">
        <v>-2</v>
      </c>
      <c r="Y4971">
        <v>-2</v>
      </c>
      <c r="Z4971">
        <f>IF(AND(MIN(data!D4971:'data'!K4971, data!M4971:'data'!Y4971)&gt;=0, IF(data!L4971&lt;0, FALSE, data!L4971&lt;=95),COUNTA(data!D4971:'data'!Y4971)=22), 1, 0)</f>
        <v>0</v>
      </c>
      <c r="AA4971">
        <f>IF(data!D4971=3, IF(COUNTIFS(data!A:A, data!A4971, data!G:G, "&lt;&gt;2")=0, 1, 0), 0)</f>
        <v>0</v>
      </c>
      <c r="AB4971">
        <f>IF(AND(data!G4971=2, COUNTIFS(data!A:A, data!A4971, data!G:G, 2) = data!D4971), 1, 0)</f>
        <v>0</v>
      </c>
      <c r="AC4971" t="str">
        <f>IF(AB4971=1, data!D4971, "0")</f>
        <v>0</v>
      </c>
    </row>
    <row r="4972" spans="1:29" x14ac:dyDescent="0.25">
      <c r="A4972" s="1">
        <v>489341</v>
      </c>
      <c r="B4972">
        <v>4</v>
      </c>
      <c r="C4972" s="1" t="s">
        <v>4993</v>
      </c>
      <c r="D4972">
        <v>4</v>
      </c>
      <c r="E4972">
        <v>9</v>
      </c>
      <c r="F4972">
        <v>21</v>
      </c>
      <c r="G4972">
        <v>1</v>
      </c>
      <c r="H4972">
        <v>3</v>
      </c>
      <c r="I4972">
        <v>-1</v>
      </c>
      <c r="J4972">
        <v>1</v>
      </c>
      <c r="K4972">
        <v>-1</v>
      </c>
      <c r="L4972">
        <v>25</v>
      </c>
      <c r="M4972">
        <v>2</v>
      </c>
      <c r="N4972">
        <v>-1</v>
      </c>
      <c r="O4972">
        <v>-1</v>
      </c>
      <c r="P4972">
        <v>-1</v>
      </c>
      <c r="Q4972">
        <v>-1</v>
      </c>
      <c r="R4972">
        <v>-1</v>
      </c>
      <c r="S4972">
        <v>-2</v>
      </c>
      <c r="T4972">
        <v>-1</v>
      </c>
      <c r="U4972">
        <v>-1</v>
      </c>
      <c r="V4972">
        <v>-1</v>
      </c>
      <c r="W4972">
        <v>-1</v>
      </c>
      <c r="X4972">
        <v>-2</v>
      </c>
      <c r="Y4972">
        <v>-2</v>
      </c>
      <c r="Z4972">
        <f>IF(AND(MIN(data!D4972:'data'!K4972, data!M4972:'data'!Y4972)&gt;=0, IF(data!L4972&lt;0, FALSE, data!L4972&lt;=95),COUNTA(data!D4972:'data'!Y4972)=22), 1, 0)</f>
        <v>0</v>
      </c>
      <c r="AA4972">
        <f>IF(data!D4972=3, IF(COUNTIFS(data!A:A, data!A4972, data!G:G, "&lt;&gt;2")=0, 1, 0), 0)</f>
        <v>0</v>
      </c>
      <c r="AB4972">
        <f>IF(AND(data!G4972=2, COUNTIFS(data!A:A, data!A4972, data!G:G, 2) = data!D4972), 1, 0)</f>
        <v>0</v>
      </c>
      <c r="AC4972" t="str">
        <f>IF(AB4972=1, data!D4972, "0")</f>
        <v>0</v>
      </c>
    </row>
    <row r="4973" spans="1:29" x14ac:dyDescent="0.25">
      <c r="A4973" s="1">
        <v>489351</v>
      </c>
      <c r="B4973">
        <v>1</v>
      </c>
      <c r="C4973" s="1" t="s">
        <v>4994</v>
      </c>
      <c r="D4973">
        <v>2</v>
      </c>
      <c r="E4973">
        <v>9</v>
      </c>
      <c r="F4973">
        <v>21</v>
      </c>
      <c r="G4973">
        <v>1</v>
      </c>
      <c r="H4973">
        <v>76</v>
      </c>
      <c r="I4973">
        <v>2</v>
      </c>
      <c r="J4973">
        <v>1</v>
      </c>
      <c r="K4973">
        <v>5</v>
      </c>
      <c r="L4973">
        <v>10</v>
      </c>
      <c r="M4973">
        <v>5</v>
      </c>
      <c r="N4973">
        <v>3</v>
      </c>
      <c r="O4973">
        <v>5</v>
      </c>
      <c r="P4973">
        <v>1</v>
      </c>
      <c r="Q4973">
        <v>1.5</v>
      </c>
      <c r="R4973">
        <v>-1</v>
      </c>
      <c r="S4973">
        <v>5</v>
      </c>
      <c r="T4973">
        <v>166.1</v>
      </c>
      <c r="U4973">
        <v>99.8</v>
      </c>
      <c r="V4973">
        <v>36.173999999999999</v>
      </c>
      <c r="W4973">
        <v>0.97699999999999998</v>
      </c>
      <c r="X4973">
        <v>2</v>
      </c>
      <c r="Y4973">
        <v>1</v>
      </c>
      <c r="Z4973">
        <f>IF(AND(MIN(data!D4973:'data'!K4973, data!M4973:'data'!Y4973)&gt;=0, IF(data!L4973&lt;0, FALSE, data!L4973&lt;=95),COUNTA(data!D4973:'data'!Y4973)=22), 1, 0)</f>
        <v>0</v>
      </c>
      <c r="AA4973">
        <f>IF(data!D4973=3, IF(COUNTIFS(data!A:A, data!A4973, data!G:G, "&lt;&gt;2")=0, 1, 0), 0)</f>
        <v>0</v>
      </c>
      <c r="AB4973">
        <f>IF(AND(data!G4973=2, COUNTIFS(data!A:A, data!A4973, data!G:G, 2) = data!D4973), 1, 0)</f>
        <v>0</v>
      </c>
      <c r="AC4973" t="str">
        <f>IF(AB4973=1, data!D4973, "0")</f>
        <v>0</v>
      </c>
    </row>
    <row r="4974" spans="1:29" x14ac:dyDescent="0.25">
      <c r="A4974" s="1">
        <v>489351</v>
      </c>
      <c r="B4974">
        <v>2</v>
      </c>
      <c r="C4974" s="1" t="s">
        <v>4995</v>
      </c>
      <c r="D4974">
        <v>2</v>
      </c>
      <c r="E4974">
        <v>9</v>
      </c>
      <c r="F4974">
        <v>21</v>
      </c>
      <c r="G4974">
        <v>2</v>
      </c>
      <c r="H4974">
        <v>68</v>
      </c>
      <c r="I4974">
        <v>2</v>
      </c>
      <c r="J4974">
        <v>1</v>
      </c>
      <c r="K4974">
        <v>4</v>
      </c>
      <c r="L4974">
        <v>10</v>
      </c>
      <c r="M4974">
        <v>5</v>
      </c>
      <c r="N4974">
        <v>3</v>
      </c>
      <c r="O4974">
        <v>5</v>
      </c>
      <c r="P4974">
        <v>1</v>
      </c>
      <c r="Q4974">
        <v>7.1150000000000002</v>
      </c>
      <c r="R4974">
        <v>-1</v>
      </c>
      <c r="S4974">
        <v>3</v>
      </c>
      <c r="T4974">
        <v>147.80000000000001</v>
      </c>
      <c r="U4974">
        <v>100.5</v>
      </c>
      <c r="V4974">
        <v>46.006</v>
      </c>
      <c r="W4974">
        <v>-1</v>
      </c>
      <c r="X4974">
        <v>2</v>
      </c>
      <c r="Y4974">
        <v>1</v>
      </c>
      <c r="Z4974">
        <f>IF(AND(MIN(data!D4974:'data'!K4974, data!M4974:'data'!Y4974)&gt;=0, IF(data!L4974&lt;0, FALSE, data!L4974&lt;=95),COUNTA(data!D4974:'data'!Y4974)=22), 1, 0)</f>
        <v>0</v>
      </c>
      <c r="AA4974">
        <f>IF(data!D4974=3, IF(COUNTIFS(data!A:A, data!A4974, data!G:G, "&lt;&gt;2")=0, 1, 0), 0)</f>
        <v>0</v>
      </c>
      <c r="AB4974">
        <f>IF(AND(data!G4974=2, COUNTIFS(data!A:A, data!A4974, data!G:G, 2) = data!D4974), 1, 0)</f>
        <v>0</v>
      </c>
      <c r="AC4974" t="str">
        <f>IF(AB4974=1, data!D4974, "0")</f>
        <v>0</v>
      </c>
    </row>
    <row r="4975" spans="1:29" x14ac:dyDescent="0.25">
      <c r="A4975" s="1">
        <v>489371</v>
      </c>
      <c r="B4975">
        <v>1</v>
      </c>
      <c r="C4975" s="1" t="s">
        <v>4996</v>
      </c>
      <c r="D4975">
        <v>1</v>
      </c>
      <c r="E4975">
        <v>9</v>
      </c>
      <c r="F4975">
        <v>21</v>
      </c>
      <c r="G4975">
        <v>2</v>
      </c>
      <c r="H4975">
        <v>42</v>
      </c>
      <c r="I4975">
        <v>1</v>
      </c>
      <c r="J4975">
        <v>1</v>
      </c>
      <c r="K4975">
        <v>3</v>
      </c>
      <c r="L4975">
        <v>4</v>
      </c>
      <c r="M4975">
        <v>1</v>
      </c>
      <c r="N4975">
        <v>1</v>
      </c>
      <c r="O4975">
        <v>5</v>
      </c>
      <c r="P4975">
        <v>1</v>
      </c>
      <c r="Q4975">
        <v>3.75</v>
      </c>
      <c r="R4975">
        <v>-1</v>
      </c>
      <c r="S4975">
        <v>3</v>
      </c>
      <c r="T4975">
        <v>165.1</v>
      </c>
      <c r="U4975">
        <v>79.599999999999994</v>
      </c>
      <c r="V4975">
        <v>29.202000000000002</v>
      </c>
      <c r="W4975">
        <v>0.95699999999999996</v>
      </c>
      <c r="X4975">
        <v>2</v>
      </c>
      <c r="Y4975">
        <v>1</v>
      </c>
      <c r="Z4975">
        <f>IF(AND(MIN(data!D4975:'data'!K4975, data!M4975:'data'!Y4975)&gt;=0, IF(data!L4975&lt;0, FALSE, data!L4975&lt;=95),COUNTA(data!D4975:'data'!Y4975)=22), 1, 0)</f>
        <v>0</v>
      </c>
      <c r="AA4975">
        <f>IF(data!D4975=3, IF(COUNTIFS(data!A:A, data!A4975, data!G:G, "&lt;&gt;2")=0, 1, 0), 0)</f>
        <v>0</v>
      </c>
      <c r="AB4975">
        <f>IF(AND(data!G4975=2, COUNTIFS(data!A:A, data!A4975, data!G:G, 2) = data!D4975), 1, 0)</f>
        <v>1</v>
      </c>
      <c r="AC4975">
        <f>IF(AB4975=1, data!D4975, "0")</f>
        <v>1</v>
      </c>
    </row>
    <row r="4976" spans="1:29" x14ac:dyDescent="0.25">
      <c r="A4976" s="1">
        <v>490051</v>
      </c>
      <c r="B4976">
        <v>1</v>
      </c>
      <c r="C4976" s="1" t="s">
        <v>4997</v>
      </c>
      <c r="D4976">
        <v>1</v>
      </c>
      <c r="E4976">
        <v>6</v>
      </c>
      <c r="F4976">
        <v>3</v>
      </c>
      <c r="G4976">
        <v>2</v>
      </c>
      <c r="H4976">
        <v>33</v>
      </c>
      <c r="I4976">
        <v>1</v>
      </c>
      <c r="J4976">
        <v>2</v>
      </c>
      <c r="K4976">
        <v>1</v>
      </c>
      <c r="L4976">
        <v>12</v>
      </c>
      <c r="M4976">
        <v>2</v>
      </c>
      <c r="N4976">
        <v>1</v>
      </c>
      <c r="O4976">
        <v>5</v>
      </c>
      <c r="P4976">
        <v>1</v>
      </c>
      <c r="Q4976">
        <v>0.75</v>
      </c>
      <c r="R4976">
        <v>-1</v>
      </c>
      <c r="S4976">
        <v>5</v>
      </c>
      <c r="T4976">
        <v>163.80000000000001</v>
      </c>
      <c r="U4976">
        <v>69.7</v>
      </c>
      <c r="V4976">
        <v>25.978000000000002</v>
      </c>
      <c r="W4976">
        <v>-1</v>
      </c>
      <c r="X4976">
        <v>1</v>
      </c>
      <c r="Y4976">
        <v>3</v>
      </c>
      <c r="Z4976">
        <f>IF(AND(MIN(data!D4976:'data'!K4976, data!M4976:'data'!Y4976)&gt;=0, IF(data!L4976&lt;0, FALSE, data!L4976&lt;=95),COUNTA(data!D4976:'data'!Y4976)=22), 1, 0)</f>
        <v>0</v>
      </c>
      <c r="AA4976">
        <f>IF(data!D4976=3, IF(COUNTIFS(data!A:A, data!A4976, data!G:G, "&lt;&gt;2")=0, 1, 0), 0)</f>
        <v>0</v>
      </c>
      <c r="AB4976">
        <f>IF(AND(data!G4976=2, COUNTIFS(data!A:A, data!A4976, data!G:G, 2) = data!D4976), 1, 0)</f>
        <v>1</v>
      </c>
      <c r="AC4976">
        <f>IF(AB4976=1, data!D4976, "0")</f>
        <v>1</v>
      </c>
    </row>
    <row r="4977" spans="1:29" x14ac:dyDescent="0.25">
      <c r="A4977" s="1">
        <v>490151</v>
      </c>
      <c r="B4977">
        <v>1</v>
      </c>
      <c r="C4977" s="1" t="s">
        <v>4998</v>
      </c>
      <c r="D4977">
        <v>2</v>
      </c>
      <c r="E4977">
        <v>6</v>
      </c>
      <c r="F4977">
        <v>3</v>
      </c>
      <c r="G4977">
        <v>1</v>
      </c>
      <c r="H4977">
        <v>45</v>
      </c>
      <c r="I4977">
        <v>2</v>
      </c>
      <c r="J4977">
        <v>1</v>
      </c>
      <c r="K4977">
        <v>4</v>
      </c>
      <c r="L4977">
        <v>14</v>
      </c>
      <c r="M4977">
        <v>2</v>
      </c>
      <c r="N4977">
        <v>4</v>
      </c>
      <c r="O4977">
        <v>3</v>
      </c>
      <c r="P4977">
        <v>1</v>
      </c>
      <c r="Q4977">
        <v>0.23100000000000001</v>
      </c>
      <c r="R4977">
        <v>-1</v>
      </c>
      <c r="S4977">
        <v>9</v>
      </c>
      <c r="T4977">
        <v>181.7</v>
      </c>
      <c r="U4977">
        <v>83.3</v>
      </c>
      <c r="V4977">
        <v>25.231000000000002</v>
      </c>
      <c r="W4977">
        <v>0.94399999999999995</v>
      </c>
      <c r="X4977">
        <v>1</v>
      </c>
      <c r="Y4977">
        <v>3</v>
      </c>
      <c r="Z4977">
        <f>IF(AND(MIN(data!D4977:'data'!K4977, data!M4977:'data'!Y4977)&gt;=0, IF(data!L4977&lt;0, FALSE, data!L4977&lt;=95),COUNTA(data!D4977:'data'!Y4977)=22), 1, 0)</f>
        <v>0</v>
      </c>
      <c r="AA4977">
        <f>IF(data!D4977=3, IF(COUNTIFS(data!A:A, data!A4977, data!G:G, "&lt;&gt;2")=0, 1, 0), 0)</f>
        <v>0</v>
      </c>
      <c r="AB4977">
        <f>IF(AND(data!G4977=2, COUNTIFS(data!A:A, data!A4977, data!G:G, 2) = data!D4977), 1, 0)</f>
        <v>0</v>
      </c>
      <c r="AC4977" t="str">
        <f>IF(AB4977=1, data!D4977, "0")</f>
        <v>0</v>
      </c>
    </row>
    <row r="4978" spans="1:29" x14ac:dyDescent="0.25">
      <c r="A4978" s="1">
        <v>490151</v>
      </c>
      <c r="B4978">
        <v>2</v>
      </c>
      <c r="C4978" s="1" t="s">
        <v>4999</v>
      </c>
      <c r="D4978">
        <v>2</v>
      </c>
      <c r="E4978">
        <v>6</v>
      </c>
      <c r="F4978">
        <v>3</v>
      </c>
      <c r="G4978">
        <v>2</v>
      </c>
      <c r="H4978">
        <v>52</v>
      </c>
      <c r="I4978">
        <v>2</v>
      </c>
      <c r="J4978">
        <v>5</v>
      </c>
      <c r="K4978">
        <v>1</v>
      </c>
      <c r="L4978">
        <v>14</v>
      </c>
      <c r="M4978">
        <v>1</v>
      </c>
      <c r="N4978">
        <v>1</v>
      </c>
      <c r="O4978">
        <v>5</v>
      </c>
      <c r="P4978">
        <v>2</v>
      </c>
      <c r="Q4978">
        <v>0</v>
      </c>
      <c r="R4978">
        <v>-1</v>
      </c>
      <c r="S4978">
        <v>1</v>
      </c>
      <c r="T4978">
        <v>157.1</v>
      </c>
      <c r="U4978">
        <v>50.4</v>
      </c>
      <c r="V4978">
        <v>20.420999999999999</v>
      </c>
      <c r="W4978">
        <v>0.73199999999999998</v>
      </c>
      <c r="X4978">
        <v>3</v>
      </c>
      <c r="Y4978">
        <v>3</v>
      </c>
      <c r="Z4978">
        <f>IF(AND(MIN(data!D4978:'data'!K4978, data!M4978:'data'!Y4978)&gt;=0, IF(data!L4978&lt;0, FALSE, data!L4978&lt;=95),COUNTA(data!D4978:'data'!Y4978)=22), 1, 0)</f>
        <v>0</v>
      </c>
      <c r="AA4978">
        <f>IF(data!D4978=3, IF(COUNTIFS(data!A:A, data!A4978, data!G:G, "&lt;&gt;2")=0, 1, 0), 0)</f>
        <v>0</v>
      </c>
      <c r="AB4978">
        <f>IF(AND(data!G4978=2, COUNTIFS(data!A:A, data!A4978, data!G:G, 2) = data!D4978), 1, 0)</f>
        <v>0</v>
      </c>
      <c r="AC4978" t="str">
        <f>IF(AB4978=1, data!D4978, "0")</f>
        <v>0</v>
      </c>
    </row>
    <row r="4979" spans="1:29" x14ac:dyDescent="0.25">
      <c r="A4979" s="1">
        <v>490152</v>
      </c>
      <c r="B4979">
        <v>1</v>
      </c>
      <c r="C4979" s="1" t="s">
        <v>5000</v>
      </c>
      <c r="D4979">
        <v>1</v>
      </c>
      <c r="E4979">
        <v>6</v>
      </c>
      <c r="F4979">
        <v>3</v>
      </c>
      <c r="G4979">
        <v>2</v>
      </c>
      <c r="H4979">
        <v>69</v>
      </c>
      <c r="I4979">
        <v>5</v>
      </c>
      <c r="J4979">
        <v>1</v>
      </c>
      <c r="K4979">
        <v>7</v>
      </c>
      <c r="L4979">
        <v>16</v>
      </c>
      <c r="M4979">
        <v>2</v>
      </c>
      <c r="N4979">
        <v>2</v>
      </c>
      <c r="O4979">
        <v>5</v>
      </c>
      <c r="P4979">
        <v>1</v>
      </c>
      <c r="Q4979">
        <v>3</v>
      </c>
      <c r="R4979">
        <v>-1</v>
      </c>
      <c r="S4979">
        <v>2</v>
      </c>
      <c r="T4979">
        <v>159.1</v>
      </c>
      <c r="U4979">
        <v>52.2</v>
      </c>
      <c r="V4979">
        <v>20.622</v>
      </c>
      <c r="W4979">
        <v>0.75</v>
      </c>
      <c r="X4979">
        <v>1</v>
      </c>
      <c r="Y4979">
        <v>3</v>
      </c>
      <c r="Z4979">
        <f>IF(AND(MIN(data!D4979:'data'!K4979, data!M4979:'data'!Y4979)&gt;=0, IF(data!L4979&lt;0, FALSE, data!L4979&lt;=95),COUNTA(data!D4979:'data'!Y4979)=22), 1, 0)</f>
        <v>0</v>
      </c>
      <c r="AA4979">
        <f>IF(data!D4979=3, IF(COUNTIFS(data!A:A, data!A4979, data!G:G, "&lt;&gt;2")=0, 1, 0), 0)</f>
        <v>0</v>
      </c>
      <c r="AB4979">
        <f>IF(AND(data!G4979=2, COUNTIFS(data!A:A, data!A4979, data!G:G, 2) = data!D4979), 1, 0)</f>
        <v>1</v>
      </c>
      <c r="AC4979">
        <f>IF(AB4979=1, data!D4979, "0")</f>
        <v>1</v>
      </c>
    </row>
    <row r="4980" spans="1:29" x14ac:dyDescent="0.25">
      <c r="A4980" s="1">
        <v>490201</v>
      </c>
      <c r="B4980">
        <v>1</v>
      </c>
      <c r="C4980" s="1" t="s">
        <v>5001</v>
      </c>
      <c r="D4980">
        <v>1</v>
      </c>
      <c r="E4980">
        <v>6</v>
      </c>
      <c r="F4980">
        <v>3</v>
      </c>
      <c r="G4980">
        <v>1</v>
      </c>
      <c r="H4980">
        <v>27</v>
      </c>
      <c r="I4980">
        <v>1</v>
      </c>
      <c r="J4980">
        <v>1</v>
      </c>
      <c r="K4980">
        <v>1</v>
      </c>
      <c r="L4980">
        <v>10</v>
      </c>
      <c r="M4980">
        <v>3</v>
      </c>
      <c r="N4980">
        <v>4</v>
      </c>
      <c r="O4980">
        <v>1</v>
      </c>
      <c r="P4980">
        <v>1</v>
      </c>
      <c r="Q4980">
        <v>26.625</v>
      </c>
      <c r="R4980">
        <v>-1</v>
      </c>
      <c r="S4980">
        <v>3</v>
      </c>
      <c r="T4980">
        <v>177.1</v>
      </c>
      <c r="U4980">
        <v>79</v>
      </c>
      <c r="V4980">
        <v>25.187999999999999</v>
      </c>
      <c r="W4980">
        <v>-1</v>
      </c>
      <c r="X4980">
        <v>2</v>
      </c>
      <c r="Y4980">
        <v>3</v>
      </c>
      <c r="Z4980">
        <f>IF(AND(MIN(data!D4980:'data'!K4980, data!M4980:'data'!Y4980)&gt;=0, IF(data!L4980&lt;0, FALSE, data!L4980&lt;=95),COUNTA(data!D4980:'data'!Y4980)=22), 1, 0)</f>
        <v>0</v>
      </c>
      <c r="AA4980">
        <f>IF(data!D4980=3, IF(COUNTIFS(data!A:A, data!A4980, data!G:G, "&lt;&gt;2")=0, 1, 0), 0)</f>
        <v>0</v>
      </c>
      <c r="AB4980">
        <f>IF(AND(data!G4980=2, COUNTIFS(data!A:A, data!A4980, data!G:G, 2) = data!D4980), 1, 0)</f>
        <v>0</v>
      </c>
      <c r="AC4980" t="str">
        <f>IF(AB4980=1, data!D4980, "0")</f>
        <v>0</v>
      </c>
    </row>
    <row r="4981" spans="1:29" x14ac:dyDescent="0.25">
      <c r="A4981" s="1">
        <v>490251</v>
      </c>
      <c r="B4981">
        <v>1</v>
      </c>
      <c r="C4981" s="1" t="s">
        <v>5002</v>
      </c>
      <c r="D4981">
        <v>2</v>
      </c>
      <c r="E4981">
        <v>6</v>
      </c>
      <c r="F4981">
        <v>3</v>
      </c>
      <c r="G4981">
        <v>1</v>
      </c>
      <c r="H4981">
        <v>45</v>
      </c>
      <c r="I4981">
        <v>2</v>
      </c>
      <c r="J4981">
        <v>1</v>
      </c>
      <c r="K4981">
        <v>2</v>
      </c>
      <c r="L4981">
        <v>22</v>
      </c>
      <c r="M4981">
        <v>2</v>
      </c>
      <c r="N4981">
        <v>4</v>
      </c>
      <c r="O4981">
        <v>2</v>
      </c>
      <c r="P4981">
        <v>1</v>
      </c>
      <c r="Q4981">
        <v>7.665</v>
      </c>
      <c r="R4981">
        <v>-1</v>
      </c>
      <c r="S4981">
        <v>1</v>
      </c>
      <c r="T4981">
        <v>171.3</v>
      </c>
      <c r="U4981">
        <v>67.599999999999994</v>
      </c>
      <c r="V4981">
        <v>23.036999999999999</v>
      </c>
      <c r="W4981">
        <v>0.876</v>
      </c>
      <c r="X4981">
        <v>1</v>
      </c>
      <c r="Y4981">
        <v>3</v>
      </c>
      <c r="Z4981">
        <f>IF(AND(MIN(data!D4981:'data'!K4981, data!M4981:'data'!Y4981)&gt;=0, IF(data!L4981&lt;0, FALSE, data!L4981&lt;=95),COUNTA(data!D4981:'data'!Y4981)=22), 1, 0)</f>
        <v>0</v>
      </c>
      <c r="AA4981">
        <f>IF(data!D4981=3, IF(COUNTIFS(data!A:A, data!A4981, data!G:G, "&lt;&gt;2")=0, 1, 0), 0)</f>
        <v>0</v>
      </c>
      <c r="AB4981">
        <f>IF(AND(data!G4981=2, COUNTIFS(data!A:A, data!A4981, data!G:G, 2) = data!D4981), 1, 0)</f>
        <v>0</v>
      </c>
      <c r="AC4981" t="str">
        <f>IF(AB4981=1, data!D4981, "0")</f>
        <v>0</v>
      </c>
    </row>
    <row r="4982" spans="1:29" x14ac:dyDescent="0.25">
      <c r="A4982" s="1">
        <v>490251</v>
      </c>
      <c r="B4982">
        <v>2</v>
      </c>
      <c r="C4982" s="1" t="s">
        <v>5003</v>
      </c>
      <c r="D4982">
        <v>2</v>
      </c>
      <c r="E4982">
        <v>6</v>
      </c>
      <c r="F4982">
        <v>3</v>
      </c>
      <c r="G4982">
        <v>2</v>
      </c>
      <c r="H4982">
        <v>42</v>
      </c>
      <c r="I4982">
        <v>2</v>
      </c>
      <c r="J4982">
        <v>1</v>
      </c>
      <c r="K4982">
        <v>1</v>
      </c>
      <c r="L4982">
        <v>22</v>
      </c>
      <c r="M4982">
        <v>1</v>
      </c>
      <c r="N4982">
        <v>4</v>
      </c>
      <c r="O4982">
        <v>2</v>
      </c>
      <c r="P4982">
        <v>1</v>
      </c>
      <c r="Q4982">
        <v>12.345000000000001</v>
      </c>
      <c r="R4982">
        <v>-1</v>
      </c>
      <c r="S4982">
        <v>0</v>
      </c>
      <c r="T4982">
        <v>142.4</v>
      </c>
      <c r="U4982">
        <v>46.3</v>
      </c>
      <c r="V4982">
        <v>22.832999999999998</v>
      </c>
      <c r="W4982">
        <v>0.69899999999999995</v>
      </c>
      <c r="X4982">
        <v>1</v>
      </c>
      <c r="Y4982">
        <v>1</v>
      </c>
      <c r="Z4982">
        <f>IF(AND(MIN(data!D4982:'data'!K4982, data!M4982:'data'!Y4982)&gt;=0, IF(data!L4982&lt;0, FALSE, data!L4982&lt;=95),COUNTA(data!D4982:'data'!Y4982)=22), 1, 0)</f>
        <v>0</v>
      </c>
      <c r="AA4982">
        <f>IF(data!D4982=3, IF(COUNTIFS(data!A:A, data!A4982, data!G:G, "&lt;&gt;2")=0, 1, 0), 0)</f>
        <v>0</v>
      </c>
      <c r="AB4982">
        <f>IF(AND(data!G4982=2, COUNTIFS(data!A:A, data!A4982, data!G:G, 2) = data!D4982), 1, 0)</f>
        <v>0</v>
      </c>
      <c r="AC4982" t="str">
        <f>IF(AB4982=1, data!D4982, "0")</f>
        <v>0</v>
      </c>
    </row>
    <row r="4983" spans="1:29" x14ac:dyDescent="0.25">
      <c r="A4983" s="1">
        <v>490271</v>
      </c>
      <c r="B4983">
        <v>1</v>
      </c>
      <c r="C4983" s="1" t="s">
        <v>5004</v>
      </c>
      <c r="D4983">
        <v>2</v>
      </c>
      <c r="E4983">
        <v>6</v>
      </c>
      <c r="F4983">
        <v>3</v>
      </c>
      <c r="G4983">
        <v>1</v>
      </c>
      <c r="H4983">
        <v>74</v>
      </c>
      <c r="I4983">
        <v>2</v>
      </c>
      <c r="J4983">
        <v>1</v>
      </c>
      <c r="K4983">
        <v>4</v>
      </c>
      <c r="L4983">
        <v>97</v>
      </c>
      <c r="M4983">
        <v>4</v>
      </c>
      <c r="N4983">
        <v>3</v>
      </c>
      <c r="O4983">
        <v>5</v>
      </c>
      <c r="P4983">
        <v>1</v>
      </c>
      <c r="Q4983">
        <v>18.375</v>
      </c>
      <c r="R4983">
        <v>-1</v>
      </c>
      <c r="S4983">
        <v>1</v>
      </c>
      <c r="T4983">
        <v>167.7</v>
      </c>
      <c r="U4983">
        <v>80.7</v>
      </c>
      <c r="V4983">
        <v>28.695</v>
      </c>
      <c r="W4983">
        <v>0.89200000000000002</v>
      </c>
      <c r="X4983">
        <v>2</v>
      </c>
      <c r="Y4983">
        <v>1</v>
      </c>
      <c r="Z4983">
        <f>IF(AND(MIN(data!D4983:'data'!K4983, data!M4983:'data'!Y4983)&gt;=0, IF(data!L4983&lt;0, FALSE, data!L4983&lt;=95),COUNTA(data!D4983:'data'!Y4983)=22), 1, 0)</f>
        <v>0</v>
      </c>
      <c r="AA4983">
        <f>IF(data!D4983=3, IF(COUNTIFS(data!A:A, data!A4983, data!G:G, "&lt;&gt;2")=0, 1, 0), 0)</f>
        <v>0</v>
      </c>
      <c r="AB4983">
        <f>IF(AND(data!G4983=2, COUNTIFS(data!A:A, data!A4983, data!G:G, 2) = data!D4983), 1, 0)</f>
        <v>0</v>
      </c>
      <c r="AC4983" t="str">
        <f>IF(AB4983=1, data!D4983, "0")</f>
        <v>0</v>
      </c>
    </row>
    <row r="4984" spans="1:29" x14ac:dyDescent="0.25">
      <c r="A4984" s="1">
        <v>490271</v>
      </c>
      <c r="B4984">
        <v>2</v>
      </c>
      <c r="C4984" s="1" t="s">
        <v>5005</v>
      </c>
      <c r="D4984">
        <v>2</v>
      </c>
      <c r="E4984">
        <v>6</v>
      </c>
      <c r="F4984">
        <v>3</v>
      </c>
      <c r="G4984">
        <v>2</v>
      </c>
      <c r="H4984">
        <v>76</v>
      </c>
      <c r="I4984">
        <v>2</v>
      </c>
      <c r="J4984">
        <v>1</v>
      </c>
      <c r="K4984">
        <v>7</v>
      </c>
      <c r="L4984">
        <v>97</v>
      </c>
      <c r="M4984">
        <v>5</v>
      </c>
      <c r="N4984">
        <v>3</v>
      </c>
      <c r="O4984">
        <v>5</v>
      </c>
      <c r="P4984">
        <v>1</v>
      </c>
      <c r="Q4984">
        <v>7</v>
      </c>
      <c r="R4984">
        <v>-1</v>
      </c>
      <c r="S4984">
        <v>2</v>
      </c>
      <c r="T4984">
        <v>153.1</v>
      </c>
      <c r="U4984">
        <v>81.599999999999994</v>
      </c>
      <c r="V4984">
        <v>34.813000000000002</v>
      </c>
      <c r="W4984">
        <v>0.85099999999999998</v>
      </c>
      <c r="X4984">
        <v>2</v>
      </c>
      <c r="Y4984">
        <v>1</v>
      </c>
      <c r="Z4984">
        <f>IF(AND(MIN(data!D4984:'data'!K4984, data!M4984:'data'!Y4984)&gt;=0, IF(data!L4984&lt;0, FALSE, data!L4984&lt;=95),COUNTA(data!D4984:'data'!Y4984)=22), 1, 0)</f>
        <v>0</v>
      </c>
      <c r="AA4984">
        <f>IF(data!D4984=3, IF(COUNTIFS(data!A:A, data!A4984, data!G:G, "&lt;&gt;2")=0, 1, 0), 0)</f>
        <v>0</v>
      </c>
      <c r="AB4984">
        <f>IF(AND(data!G4984=2, COUNTIFS(data!A:A, data!A4984, data!G:G, 2) = data!D4984), 1, 0)</f>
        <v>0</v>
      </c>
      <c r="AC4984" t="str">
        <f>IF(AB4984=1, data!D4984, "0")</f>
        <v>0</v>
      </c>
    </row>
    <row r="4985" spans="1:29" x14ac:dyDescent="0.25">
      <c r="A4985" s="1">
        <v>490272</v>
      </c>
      <c r="B4985">
        <v>1</v>
      </c>
      <c r="C4985" s="1" t="s">
        <v>5006</v>
      </c>
      <c r="D4985">
        <v>2</v>
      </c>
      <c r="E4985">
        <v>6</v>
      </c>
      <c r="F4985">
        <v>3</v>
      </c>
      <c r="G4985">
        <v>1</v>
      </c>
      <c r="H4985">
        <v>32</v>
      </c>
      <c r="I4985">
        <v>2</v>
      </c>
      <c r="J4985">
        <v>1</v>
      </c>
      <c r="K4985">
        <v>4</v>
      </c>
      <c r="L4985">
        <v>12</v>
      </c>
      <c r="M4985">
        <v>2</v>
      </c>
      <c r="N4985">
        <v>4</v>
      </c>
      <c r="O4985">
        <v>3</v>
      </c>
      <c r="P4985">
        <v>1</v>
      </c>
      <c r="Q4985">
        <v>153.5</v>
      </c>
      <c r="R4985">
        <v>-1</v>
      </c>
      <c r="S4985">
        <v>2</v>
      </c>
      <c r="T4985">
        <v>168.4</v>
      </c>
      <c r="U4985">
        <v>69.5</v>
      </c>
      <c r="V4985">
        <v>24.507999999999999</v>
      </c>
      <c r="W4985">
        <v>-1</v>
      </c>
      <c r="X4985">
        <v>1</v>
      </c>
      <c r="Y4985">
        <v>3</v>
      </c>
      <c r="Z4985">
        <f>IF(AND(MIN(data!D4985:'data'!K4985, data!M4985:'data'!Y4985)&gt;=0, IF(data!L4985&lt;0, FALSE, data!L4985&lt;=95),COUNTA(data!D4985:'data'!Y4985)=22), 1, 0)</f>
        <v>0</v>
      </c>
      <c r="AA4985">
        <f>IF(data!D4985=3, IF(COUNTIFS(data!A:A, data!A4985, data!G:G, "&lt;&gt;2")=0, 1, 0), 0)</f>
        <v>0</v>
      </c>
      <c r="AB4985">
        <f>IF(AND(data!G4985=2, COUNTIFS(data!A:A, data!A4985, data!G:G, 2) = data!D4985), 1, 0)</f>
        <v>0</v>
      </c>
      <c r="AC4985" t="str">
        <f>IF(AB4985=1, data!D4985, "0")</f>
        <v>0</v>
      </c>
    </row>
    <row r="4986" spans="1:29" x14ac:dyDescent="0.25">
      <c r="A4986" s="1">
        <v>490272</v>
      </c>
      <c r="B4986">
        <v>2</v>
      </c>
      <c r="C4986" s="1" t="s">
        <v>5007</v>
      </c>
      <c r="D4986">
        <v>2</v>
      </c>
      <c r="E4986">
        <v>6</v>
      </c>
      <c r="F4986">
        <v>3</v>
      </c>
      <c r="G4986">
        <v>2</v>
      </c>
      <c r="H4986">
        <v>28</v>
      </c>
      <c r="I4986">
        <v>2</v>
      </c>
      <c r="J4986">
        <v>1</v>
      </c>
      <c r="K4986">
        <v>4</v>
      </c>
      <c r="L4986">
        <v>12</v>
      </c>
      <c r="M4986">
        <v>1</v>
      </c>
      <c r="N4986">
        <v>2</v>
      </c>
      <c r="O4986">
        <v>5</v>
      </c>
      <c r="P4986">
        <v>1</v>
      </c>
      <c r="Q4986">
        <v>31.5</v>
      </c>
      <c r="R4986">
        <v>-1</v>
      </c>
      <c r="S4986">
        <v>0</v>
      </c>
      <c r="T4986">
        <v>164</v>
      </c>
      <c r="U4986">
        <v>-1</v>
      </c>
      <c r="V4986">
        <v>-1</v>
      </c>
      <c r="W4986">
        <v>-1</v>
      </c>
      <c r="X4986">
        <v>1</v>
      </c>
      <c r="Y4986">
        <v>3</v>
      </c>
      <c r="Z4986">
        <f>IF(AND(MIN(data!D4986:'data'!K4986, data!M4986:'data'!Y4986)&gt;=0, IF(data!L4986&lt;0, FALSE, data!L4986&lt;=95),COUNTA(data!D4986:'data'!Y4986)=22), 1, 0)</f>
        <v>0</v>
      </c>
      <c r="AA4986">
        <f>IF(data!D4986=3, IF(COUNTIFS(data!A:A, data!A4986, data!G:G, "&lt;&gt;2")=0, 1, 0), 0)</f>
        <v>0</v>
      </c>
      <c r="AB4986">
        <f>IF(AND(data!G4986=2, COUNTIFS(data!A:A, data!A4986, data!G:G, 2) = data!D4986), 1, 0)</f>
        <v>0</v>
      </c>
      <c r="AC4986" t="str">
        <f>IF(AB4986=1, data!D4986, "0")</f>
        <v>0</v>
      </c>
    </row>
    <row r="4987" spans="1:29" x14ac:dyDescent="0.25">
      <c r="A4987" s="1">
        <v>490341</v>
      </c>
      <c r="B4987">
        <v>1</v>
      </c>
      <c r="C4987" s="1" t="s">
        <v>5008</v>
      </c>
      <c r="D4987">
        <v>1</v>
      </c>
      <c r="E4987">
        <v>6</v>
      </c>
      <c r="F4987">
        <v>3</v>
      </c>
      <c r="G4987">
        <v>1</v>
      </c>
      <c r="H4987">
        <v>75</v>
      </c>
      <c r="I4987">
        <v>5</v>
      </c>
      <c r="J4987">
        <v>1</v>
      </c>
      <c r="K4987">
        <v>7</v>
      </c>
      <c r="L4987">
        <v>5</v>
      </c>
      <c r="M4987">
        <v>2</v>
      </c>
      <c r="N4987">
        <v>4</v>
      </c>
      <c r="O4987">
        <v>1</v>
      </c>
      <c r="P4987">
        <v>1</v>
      </c>
      <c r="Q4987">
        <v>1.0089999999999999</v>
      </c>
      <c r="R4987">
        <v>-1</v>
      </c>
      <c r="S4987">
        <v>1</v>
      </c>
      <c r="T4987">
        <v>158.69999999999999</v>
      </c>
      <c r="U4987">
        <v>95.7</v>
      </c>
      <c r="V4987">
        <v>37.997999999999998</v>
      </c>
      <c r="W4987">
        <v>0.86099999999999999</v>
      </c>
      <c r="X4987">
        <v>2</v>
      </c>
      <c r="Y4987">
        <v>3</v>
      </c>
      <c r="Z4987">
        <f>IF(AND(MIN(data!D4987:'data'!K4987, data!M4987:'data'!Y4987)&gt;=0, IF(data!L4987&lt;0, FALSE, data!L4987&lt;=95),COUNTA(data!D4987:'data'!Y4987)=22), 1, 0)</f>
        <v>0</v>
      </c>
      <c r="AA4987">
        <f>IF(data!D4987=3, IF(COUNTIFS(data!A:A, data!A4987, data!G:G, "&lt;&gt;2")=0, 1, 0), 0)</f>
        <v>0</v>
      </c>
      <c r="AB4987">
        <f>IF(AND(data!G4987=2, COUNTIFS(data!A:A, data!A4987, data!G:G, 2) = data!D4987), 1, 0)</f>
        <v>0</v>
      </c>
      <c r="AC4987" t="str">
        <f>IF(AB4987=1, data!D4987, "0")</f>
        <v>0</v>
      </c>
    </row>
    <row r="4988" spans="1:29" x14ac:dyDescent="0.25">
      <c r="A4988" s="1">
        <v>490371</v>
      </c>
      <c r="B4988">
        <v>1</v>
      </c>
      <c r="C4988" s="1" t="s">
        <v>5009</v>
      </c>
      <c r="D4988">
        <v>2</v>
      </c>
      <c r="E4988">
        <v>6</v>
      </c>
      <c r="F4988">
        <v>3</v>
      </c>
      <c r="G4988">
        <v>1</v>
      </c>
      <c r="H4988">
        <v>53</v>
      </c>
      <c r="I4988">
        <v>2</v>
      </c>
      <c r="J4988">
        <v>1</v>
      </c>
      <c r="K4988">
        <v>7</v>
      </c>
      <c r="L4988">
        <v>13</v>
      </c>
      <c r="M4988">
        <v>2</v>
      </c>
      <c r="N4988">
        <v>3</v>
      </c>
      <c r="O4988">
        <v>5</v>
      </c>
      <c r="P4988">
        <v>1</v>
      </c>
      <c r="Q4988">
        <v>10.23</v>
      </c>
      <c r="R4988">
        <v>-1</v>
      </c>
      <c r="S4988">
        <v>0</v>
      </c>
      <c r="T4988">
        <v>179.4</v>
      </c>
      <c r="U4988">
        <v>94.4</v>
      </c>
      <c r="V4988">
        <v>29.331</v>
      </c>
      <c r="W4988">
        <v>-1</v>
      </c>
      <c r="X4988">
        <v>2</v>
      </c>
      <c r="Y4988">
        <v>1</v>
      </c>
      <c r="Z4988">
        <f>IF(AND(MIN(data!D4988:'data'!K4988, data!M4988:'data'!Y4988)&gt;=0, IF(data!L4988&lt;0, FALSE, data!L4988&lt;=95),COUNTA(data!D4988:'data'!Y4988)=22), 1, 0)</f>
        <v>0</v>
      </c>
      <c r="AA4988">
        <f>IF(data!D4988=3, IF(COUNTIFS(data!A:A, data!A4988, data!G:G, "&lt;&gt;2")=0, 1, 0), 0)</f>
        <v>0</v>
      </c>
      <c r="AB4988">
        <f>IF(AND(data!G4988=2, COUNTIFS(data!A:A, data!A4988, data!G:G, 2) = data!D4988), 1, 0)</f>
        <v>0</v>
      </c>
      <c r="AC4988" t="str">
        <f>IF(AB4988=1, data!D4988, "0")</f>
        <v>0</v>
      </c>
    </row>
    <row r="4989" spans="1:29" x14ac:dyDescent="0.25">
      <c r="A4989" s="1">
        <v>490371</v>
      </c>
      <c r="B4989">
        <v>2</v>
      </c>
      <c r="C4989" s="1" t="s">
        <v>5010</v>
      </c>
      <c r="D4989">
        <v>2</v>
      </c>
      <c r="E4989">
        <v>6</v>
      </c>
      <c r="F4989">
        <v>3</v>
      </c>
      <c r="G4989">
        <v>2</v>
      </c>
      <c r="H4989">
        <v>55</v>
      </c>
      <c r="I4989">
        <v>2</v>
      </c>
      <c r="J4989">
        <v>1</v>
      </c>
      <c r="K4989">
        <v>5</v>
      </c>
      <c r="L4989">
        <v>13</v>
      </c>
      <c r="M4989">
        <v>2</v>
      </c>
      <c r="N4989">
        <v>1</v>
      </c>
      <c r="O4989">
        <v>5</v>
      </c>
      <c r="P4989">
        <v>1</v>
      </c>
      <c r="Q4989">
        <v>7.7500000000000098</v>
      </c>
      <c r="R4989">
        <v>-1</v>
      </c>
      <c r="S4989">
        <v>0</v>
      </c>
      <c r="T4989">
        <v>163.80000000000001</v>
      </c>
      <c r="U4989">
        <v>64.900000000000006</v>
      </c>
      <c r="V4989">
        <v>24.189</v>
      </c>
      <c r="W4989">
        <v>-1</v>
      </c>
      <c r="X4989">
        <v>1</v>
      </c>
      <c r="Y4989">
        <v>1</v>
      </c>
      <c r="Z4989">
        <f>IF(AND(MIN(data!D4989:'data'!K4989, data!M4989:'data'!Y4989)&gt;=0, IF(data!L4989&lt;0, FALSE, data!L4989&lt;=95),COUNTA(data!D4989:'data'!Y4989)=22), 1, 0)</f>
        <v>0</v>
      </c>
      <c r="AA4989">
        <f>IF(data!D4989=3, IF(COUNTIFS(data!A:A, data!A4989, data!G:G, "&lt;&gt;2")=0, 1, 0), 0)</f>
        <v>0</v>
      </c>
      <c r="AB4989">
        <f>IF(AND(data!G4989=2, COUNTIFS(data!A:A, data!A4989, data!G:G, 2) = data!D4989), 1, 0)</f>
        <v>0</v>
      </c>
      <c r="AC4989" t="str">
        <f>IF(AB4989=1, data!D4989, "0")</f>
        <v>0</v>
      </c>
    </row>
    <row r="4990" spans="1:29" x14ac:dyDescent="0.25">
      <c r="A4990" s="1">
        <v>491151</v>
      </c>
      <c r="B4990">
        <v>1</v>
      </c>
      <c r="C4990" s="1" t="s">
        <v>5011</v>
      </c>
      <c r="D4990">
        <v>1</v>
      </c>
      <c r="E4990">
        <v>3</v>
      </c>
      <c r="F4990">
        <v>11</v>
      </c>
      <c r="G4990">
        <v>1</v>
      </c>
      <c r="H4990">
        <v>81</v>
      </c>
      <c r="I4990">
        <v>5</v>
      </c>
      <c r="J4990">
        <v>1</v>
      </c>
      <c r="K4990">
        <v>4</v>
      </c>
      <c r="L4990">
        <v>7</v>
      </c>
      <c r="M4990">
        <v>3</v>
      </c>
      <c r="N4990">
        <v>1</v>
      </c>
      <c r="O4990">
        <v>5</v>
      </c>
      <c r="P4990">
        <v>2</v>
      </c>
      <c r="Q4990">
        <v>0</v>
      </c>
      <c r="R4990">
        <v>-1</v>
      </c>
      <c r="S4990">
        <v>2</v>
      </c>
      <c r="T4990">
        <v>166.2</v>
      </c>
      <c r="U4990">
        <v>80.8</v>
      </c>
      <c r="V4990">
        <v>29.251999999999999</v>
      </c>
      <c r="W4990">
        <v>0.92900000000000005</v>
      </c>
      <c r="X4990">
        <v>-9</v>
      </c>
      <c r="Y4990">
        <v>-9</v>
      </c>
      <c r="Z4990">
        <f>IF(AND(MIN(data!D4990:'data'!K4990, data!M4990:'data'!Y4990)&gt;=0, IF(data!L4990&lt;0, FALSE, data!L4990&lt;=95),COUNTA(data!D4990:'data'!Y4990)=22), 1, 0)</f>
        <v>0</v>
      </c>
      <c r="AA4990">
        <f>IF(data!D4990=3, IF(COUNTIFS(data!A:A, data!A4990, data!G:G, "&lt;&gt;2")=0, 1, 0), 0)</f>
        <v>0</v>
      </c>
      <c r="AB4990">
        <f>IF(AND(data!G4990=2, COUNTIFS(data!A:A, data!A4990, data!G:G, 2) = data!D4990), 1, 0)</f>
        <v>0</v>
      </c>
      <c r="AC4990" t="str">
        <f>IF(AB4990=1, data!D4990, "0")</f>
        <v>0</v>
      </c>
    </row>
    <row r="4991" spans="1:29" x14ac:dyDescent="0.25">
      <c r="A4991" s="1">
        <v>491181</v>
      </c>
      <c r="B4991">
        <v>1</v>
      </c>
      <c r="C4991" s="1" t="s">
        <v>5012</v>
      </c>
      <c r="D4991">
        <v>4</v>
      </c>
      <c r="E4991">
        <v>3</v>
      </c>
      <c r="F4991">
        <v>11</v>
      </c>
      <c r="G4991">
        <v>1</v>
      </c>
      <c r="H4991">
        <v>33</v>
      </c>
      <c r="I4991">
        <v>6</v>
      </c>
      <c r="J4991">
        <v>1</v>
      </c>
      <c r="K4991">
        <v>3</v>
      </c>
      <c r="L4991">
        <v>15</v>
      </c>
      <c r="M4991">
        <v>1</v>
      </c>
      <c r="N4991">
        <v>1</v>
      </c>
      <c r="O4991">
        <v>5</v>
      </c>
      <c r="P4991">
        <v>1</v>
      </c>
      <c r="Q4991">
        <v>5.19</v>
      </c>
      <c r="R4991">
        <v>-1</v>
      </c>
      <c r="S4991">
        <v>1</v>
      </c>
      <c r="T4991">
        <v>182.9</v>
      </c>
      <c r="U4991">
        <v>182.9</v>
      </c>
      <c r="V4991">
        <v>54.674999999999997</v>
      </c>
      <c r="W4991">
        <v>1.079</v>
      </c>
      <c r="X4991">
        <v>2</v>
      </c>
      <c r="Y4991">
        <v>1</v>
      </c>
      <c r="Z4991">
        <f>IF(AND(MIN(data!D4991:'data'!K4991, data!M4991:'data'!Y4991)&gt;=0, IF(data!L4991&lt;0, FALSE, data!L4991&lt;=95),COUNTA(data!D4991:'data'!Y4991)=22), 1, 0)</f>
        <v>0</v>
      </c>
      <c r="AA4991">
        <f>IF(data!D4991=3, IF(COUNTIFS(data!A:A, data!A4991, data!G:G, "&lt;&gt;2")=0, 1, 0), 0)</f>
        <v>0</v>
      </c>
      <c r="AB4991">
        <f>IF(AND(data!G4991=2, COUNTIFS(data!A:A, data!A4991, data!G:G, 2) = data!D4991), 1, 0)</f>
        <v>0</v>
      </c>
      <c r="AC4991" t="str">
        <f>IF(AB4991=1, data!D4991, "0")</f>
        <v>0</v>
      </c>
    </row>
    <row r="4992" spans="1:29" x14ac:dyDescent="0.25">
      <c r="A4992" s="1">
        <v>491181</v>
      </c>
      <c r="B4992">
        <v>2</v>
      </c>
      <c r="C4992" s="1" t="s">
        <v>5013</v>
      </c>
      <c r="D4992">
        <v>4</v>
      </c>
      <c r="E4992">
        <v>3</v>
      </c>
      <c r="F4992">
        <v>11</v>
      </c>
      <c r="G4992">
        <v>2</v>
      </c>
      <c r="H4992">
        <v>26</v>
      </c>
      <c r="I4992">
        <v>6</v>
      </c>
      <c r="J4992">
        <v>1</v>
      </c>
      <c r="K4992">
        <v>4</v>
      </c>
      <c r="L4992">
        <v>15</v>
      </c>
      <c r="M4992">
        <v>3</v>
      </c>
      <c r="N4992">
        <v>1</v>
      </c>
      <c r="O4992">
        <v>5</v>
      </c>
      <c r="P4992">
        <v>2</v>
      </c>
      <c r="Q4992">
        <v>1.5</v>
      </c>
      <c r="R4992">
        <v>-1</v>
      </c>
      <c r="S4992">
        <v>1</v>
      </c>
      <c r="T4992">
        <v>164.8</v>
      </c>
      <c r="U4992">
        <v>-1</v>
      </c>
      <c r="V4992">
        <v>-1</v>
      </c>
      <c r="W4992">
        <v>-1</v>
      </c>
      <c r="X4992">
        <v>2</v>
      </c>
      <c r="Y4992">
        <v>3</v>
      </c>
      <c r="Z4992">
        <f>IF(AND(MIN(data!D4992:'data'!K4992, data!M4992:'data'!Y4992)&gt;=0, IF(data!L4992&lt;0, FALSE, data!L4992&lt;=95),COUNTA(data!D4992:'data'!Y4992)=22), 1, 0)</f>
        <v>0</v>
      </c>
      <c r="AA4992">
        <f>IF(data!D4992=3, IF(COUNTIFS(data!A:A, data!A4992, data!G:G, "&lt;&gt;2")=0, 1, 0), 0)</f>
        <v>0</v>
      </c>
      <c r="AB4992">
        <f>IF(AND(data!G4992=2, COUNTIFS(data!A:A, data!A4992, data!G:G, 2) = data!D4992), 1, 0)</f>
        <v>0</v>
      </c>
      <c r="AC4992" t="str">
        <f>IF(AB4992=1, data!D4992, "0")</f>
        <v>0</v>
      </c>
    </row>
    <row r="4993" spans="1:29" x14ac:dyDescent="0.25">
      <c r="A4993" s="1">
        <v>491181</v>
      </c>
      <c r="B4993">
        <v>3</v>
      </c>
      <c r="C4993" s="1" t="s">
        <v>5014</v>
      </c>
      <c r="D4993">
        <v>4</v>
      </c>
      <c r="E4993">
        <v>3</v>
      </c>
      <c r="F4993">
        <v>11</v>
      </c>
      <c r="G4993">
        <v>1</v>
      </c>
      <c r="H4993">
        <v>5</v>
      </c>
      <c r="I4993">
        <v>-1</v>
      </c>
      <c r="J4993">
        <v>1</v>
      </c>
      <c r="K4993">
        <v>-1</v>
      </c>
      <c r="L4993">
        <v>15</v>
      </c>
      <c r="M4993">
        <v>1</v>
      </c>
      <c r="N4993">
        <v>-1</v>
      </c>
      <c r="O4993">
        <v>-1</v>
      </c>
      <c r="P4993">
        <v>-1</v>
      </c>
      <c r="Q4993">
        <v>-1</v>
      </c>
      <c r="R4993">
        <v>-1</v>
      </c>
      <c r="S4993">
        <v>-2</v>
      </c>
      <c r="T4993">
        <v>114.3</v>
      </c>
      <c r="U4993">
        <v>24.6</v>
      </c>
      <c r="V4993">
        <v>18.829999999999998</v>
      </c>
      <c r="W4993">
        <v>-1</v>
      </c>
      <c r="X4993">
        <v>-2</v>
      </c>
      <c r="Y4993">
        <v>-2</v>
      </c>
      <c r="Z4993">
        <f>IF(AND(MIN(data!D4993:'data'!K4993, data!M4993:'data'!Y4993)&gt;=0, IF(data!L4993&lt;0, FALSE, data!L4993&lt;=95),COUNTA(data!D4993:'data'!Y4993)=22), 1, 0)</f>
        <v>0</v>
      </c>
      <c r="AA4993">
        <f>IF(data!D4993=3, IF(COUNTIFS(data!A:A, data!A4993, data!G:G, "&lt;&gt;2")=0, 1, 0), 0)</f>
        <v>0</v>
      </c>
      <c r="AB4993">
        <f>IF(AND(data!G4993=2, COUNTIFS(data!A:A, data!A4993, data!G:G, 2) = data!D4993), 1, 0)</f>
        <v>0</v>
      </c>
      <c r="AC4993" t="str">
        <f>IF(AB4993=1, data!D4993, "0")</f>
        <v>0</v>
      </c>
    </row>
    <row r="4994" spans="1:29" x14ac:dyDescent="0.25">
      <c r="A4994" s="1">
        <v>491181</v>
      </c>
      <c r="B4994">
        <v>4</v>
      </c>
      <c r="C4994" s="1" t="s">
        <v>5015</v>
      </c>
      <c r="D4994">
        <v>4</v>
      </c>
      <c r="E4994">
        <v>3</v>
      </c>
      <c r="F4994">
        <v>11</v>
      </c>
      <c r="G4994">
        <v>1</v>
      </c>
      <c r="H4994">
        <v>0</v>
      </c>
      <c r="I4994">
        <v>-1</v>
      </c>
      <c r="J4994">
        <v>1</v>
      </c>
      <c r="K4994">
        <v>-1</v>
      </c>
      <c r="L4994">
        <v>15</v>
      </c>
      <c r="M4994">
        <v>1</v>
      </c>
      <c r="N4994">
        <v>-1</v>
      </c>
      <c r="O4994">
        <v>-1</v>
      </c>
      <c r="P4994">
        <v>-1</v>
      </c>
      <c r="Q4994">
        <v>-1</v>
      </c>
      <c r="R4994">
        <v>-1</v>
      </c>
      <c r="S4994">
        <v>-2</v>
      </c>
      <c r="T4994">
        <v>-1</v>
      </c>
      <c r="U4994">
        <v>12.1</v>
      </c>
      <c r="V4994">
        <v>-1</v>
      </c>
      <c r="W4994">
        <v>-1</v>
      </c>
      <c r="X4994">
        <v>-2</v>
      </c>
      <c r="Y4994">
        <v>-2</v>
      </c>
      <c r="Z4994">
        <f>IF(AND(MIN(data!D4994:'data'!K4994, data!M4994:'data'!Y4994)&gt;=0, IF(data!L4994&lt;0, FALSE, data!L4994&lt;=95),COUNTA(data!D4994:'data'!Y4994)=22), 1, 0)</f>
        <v>0</v>
      </c>
      <c r="AA4994">
        <f>IF(data!D4994=3, IF(COUNTIFS(data!A:A, data!A4994, data!G:G, "&lt;&gt;2")=0, 1, 0), 0)</f>
        <v>0</v>
      </c>
      <c r="AB4994">
        <f>IF(AND(data!G4994=2, COUNTIFS(data!A:A, data!A4994, data!G:G, 2) = data!D4994), 1, 0)</f>
        <v>0</v>
      </c>
      <c r="AC4994" t="str">
        <f>IF(AB4994=1, data!D4994, "0")</f>
        <v>0</v>
      </c>
    </row>
    <row r="4995" spans="1:29" x14ac:dyDescent="0.25">
      <c r="A4995" s="1">
        <v>491201</v>
      </c>
      <c r="B4995">
        <v>1</v>
      </c>
      <c r="C4995" s="1" t="s">
        <v>5016</v>
      </c>
      <c r="D4995">
        <v>3</v>
      </c>
      <c r="E4995">
        <v>3</v>
      </c>
      <c r="F4995">
        <v>11</v>
      </c>
      <c r="G4995">
        <v>1</v>
      </c>
      <c r="H4995">
        <v>54</v>
      </c>
      <c r="I4995">
        <v>2</v>
      </c>
      <c r="J4995">
        <v>1</v>
      </c>
      <c r="K4995">
        <v>7</v>
      </c>
      <c r="L4995">
        <v>21</v>
      </c>
      <c r="M4995">
        <v>1</v>
      </c>
      <c r="N4995">
        <v>4</v>
      </c>
      <c r="O4995">
        <v>3</v>
      </c>
      <c r="P4995">
        <v>1</v>
      </c>
      <c r="Q4995">
        <v>21.808</v>
      </c>
      <c r="R4995">
        <v>-1</v>
      </c>
      <c r="S4995">
        <v>0</v>
      </c>
      <c r="T4995">
        <v>167.1</v>
      </c>
      <c r="U4995">
        <v>75.5</v>
      </c>
      <c r="V4995">
        <v>27.039000000000001</v>
      </c>
      <c r="W4995">
        <v>0.96199999999999997</v>
      </c>
      <c r="X4995">
        <v>-8</v>
      </c>
      <c r="Y4995">
        <v>3</v>
      </c>
      <c r="Z4995">
        <f>IF(AND(MIN(data!D4995:'data'!K4995, data!M4995:'data'!Y4995)&gt;=0, IF(data!L4995&lt;0, FALSE, data!L4995&lt;=95),COUNTA(data!D4995:'data'!Y4995)=22), 1, 0)</f>
        <v>0</v>
      </c>
      <c r="AA4995">
        <f>IF(data!D4995=3, IF(COUNTIFS(data!A:A, data!A4995, data!G:G, "&lt;&gt;2")=0, 1, 0), 0)</f>
        <v>0</v>
      </c>
      <c r="AB4995">
        <f>IF(AND(data!G4995=2, COUNTIFS(data!A:A, data!A4995, data!G:G, 2) = data!D4995), 1, 0)</f>
        <v>0</v>
      </c>
      <c r="AC4995" t="str">
        <f>IF(AB4995=1, data!D4995, "0")</f>
        <v>0</v>
      </c>
    </row>
    <row r="4996" spans="1:29" x14ac:dyDescent="0.25">
      <c r="A4996" s="1">
        <v>491201</v>
      </c>
      <c r="B4996">
        <v>2</v>
      </c>
      <c r="C4996" s="1" t="s">
        <v>5017</v>
      </c>
      <c r="D4996">
        <v>3</v>
      </c>
      <c r="E4996">
        <v>3</v>
      </c>
      <c r="F4996">
        <v>11</v>
      </c>
      <c r="G4996">
        <v>2</v>
      </c>
      <c r="H4996">
        <v>44</v>
      </c>
      <c r="I4996">
        <v>2</v>
      </c>
      <c r="J4996">
        <v>1</v>
      </c>
      <c r="K4996">
        <v>2</v>
      </c>
      <c r="L4996">
        <v>21</v>
      </c>
      <c r="M4996">
        <v>1</v>
      </c>
      <c r="N4996">
        <v>4</v>
      </c>
      <c r="O4996">
        <v>2</v>
      </c>
      <c r="P4996">
        <v>1</v>
      </c>
      <c r="Q4996">
        <v>7.0949999999999998</v>
      </c>
      <c r="R4996">
        <v>-1</v>
      </c>
      <c r="S4996">
        <v>3</v>
      </c>
      <c r="T4996">
        <v>162.69999999999999</v>
      </c>
      <c r="U4996">
        <v>82.3</v>
      </c>
      <c r="V4996">
        <v>31.09</v>
      </c>
      <c r="W4996">
        <v>0.81799999999999995</v>
      </c>
      <c r="X4996">
        <v>2</v>
      </c>
      <c r="Y4996">
        <v>1</v>
      </c>
      <c r="Z4996">
        <f>IF(AND(MIN(data!D4996:'data'!K4996, data!M4996:'data'!Y4996)&gt;=0, IF(data!L4996&lt;0, FALSE, data!L4996&lt;=95),COUNTA(data!D4996:'data'!Y4996)=22), 1, 0)</f>
        <v>0</v>
      </c>
      <c r="AA4996">
        <f>IF(data!D4996=3, IF(COUNTIFS(data!A:A, data!A4996, data!G:G, "&lt;&gt;2")=0, 1, 0), 0)</f>
        <v>0</v>
      </c>
      <c r="AB4996">
        <f>IF(AND(data!G4996=2, COUNTIFS(data!A:A, data!A4996, data!G:G, 2) = data!D4996), 1, 0)</f>
        <v>0</v>
      </c>
      <c r="AC4996" t="str">
        <f>IF(AB4996=1, data!D4996, "0")</f>
        <v>0</v>
      </c>
    </row>
    <row r="4997" spans="1:29" x14ac:dyDescent="0.25">
      <c r="A4997" s="1">
        <v>491201</v>
      </c>
      <c r="B4997">
        <v>3</v>
      </c>
      <c r="C4997" s="1" t="s">
        <v>5018</v>
      </c>
      <c r="D4997">
        <v>3</v>
      </c>
      <c r="E4997">
        <v>3</v>
      </c>
      <c r="F4997">
        <v>11</v>
      </c>
      <c r="G4997">
        <v>1</v>
      </c>
      <c r="H4997">
        <v>22</v>
      </c>
      <c r="I4997">
        <v>1</v>
      </c>
      <c r="J4997">
        <v>1</v>
      </c>
      <c r="K4997">
        <v>5</v>
      </c>
      <c r="L4997">
        <v>21</v>
      </c>
      <c r="M4997">
        <v>1</v>
      </c>
      <c r="N4997">
        <v>4</v>
      </c>
      <c r="O4997">
        <v>2</v>
      </c>
      <c r="P4997">
        <v>1</v>
      </c>
      <c r="Q4997">
        <v>75</v>
      </c>
      <c r="R4997">
        <v>4</v>
      </c>
      <c r="S4997">
        <v>0</v>
      </c>
      <c r="T4997">
        <v>183.5</v>
      </c>
      <c r="U4997">
        <v>108.6</v>
      </c>
      <c r="V4997">
        <v>32.252000000000002</v>
      </c>
      <c r="W4997">
        <v>-1</v>
      </c>
      <c r="X4997">
        <v>2</v>
      </c>
      <c r="Y4997">
        <v>3</v>
      </c>
      <c r="Z4997">
        <f>IF(AND(MIN(data!D4997:'data'!K4997, data!M4997:'data'!Y4997)&gt;=0, IF(data!L4997&lt;0, FALSE, data!L4997&lt;=95),COUNTA(data!D4997:'data'!Y4997)=22), 1, 0)</f>
        <v>0</v>
      </c>
      <c r="AA4997">
        <f>IF(data!D4997=3, IF(COUNTIFS(data!A:A, data!A4997, data!G:G, "&lt;&gt;2")=0, 1, 0), 0)</f>
        <v>0</v>
      </c>
      <c r="AB4997">
        <f>IF(AND(data!G4997=2, COUNTIFS(data!A:A, data!A4997, data!G:G, 2) = data!D4997), 1, 0)</f>
        <v>0</v>
      </c>
      <c r="AC4997" t="str">
        <f>IF(AB4997=1, data!D4997, "0")</f>
        <v>0</v>
      </c>
    </row>
    <row r="4998" spans="1:29" x14ac:dyDescent="0.25">
      <c r="A4998" s="1">
        <v>491251</v>
      </c>
      <c r="B4998">
        <v>1</v>
      </c>
      <c r="C4998" s="1" t="s">
        <v>5019</v>
      </c>
      <c r="D4998">
        <v>2</v>
      </c>
      <c r="E4998">
        <v>3</v>
      </c>
      <c r="F4998">
        <v>11</v>
      </c>
      <c r="G4998">
        <v>1</v>
      </c>
      <c r="H4998">
        <v>68</v>
      </c>
      <c r="I4998">
        <v>2</v>
      </c>
      <c r="J4998">
        <v>1</v>
      </c>
      <c r="K4998">
        <v>7</v>
      </c>
      <c r="L4998">
        <v>96</v>
      </c>
      <c r="M4998">
        <v>2</v>
      </c>
      <c r="N4998">
        <v>3</v>
      </c>
      <c r="O4998">
        <v>5</v>
      </c>
      <c r="P4998">
        <v>1</v>
      </c>
      <c r="Q4998">
        <v>2.6819999999999999</v>
      </c>
      <c r="R4998">
        <v>-1</v>
      </c>
      <c r="S4998">
        <v>2</v>
      </c>
      <c r="T4998">
        <v>178.7</v>
      </c>
      <c r="U4998">
        <v>88.4</v>
      </c>
      <c r="V4998">
        <v>27.681999999999999</v>
      </c>
      <c r="W4998">
        <v>0.89500000000000002</v>
      </c>
      <c r="X4998">
        <v>2</v>
      </c>
      <c r="Y4998">
        <v>1</v>
      </c>
      <c r="Z4998">
        <f>IF(AND(MIN(data!D4998:'data'!K4998, data!M4998:'data'!Y4998)&gt;=0, IF(data!L4998&lt;0, FALSE, data!L4998&lt;=95),COUNTA(data!D4998:'data'!Y4998)=22), 1, 0)</f>
        <v>0</v>
      </c>
      <c r="AA4998">
        <f>IF(data!D4998=3, IF(COUNTIFS(data!A:A, data!A4998, data!G:G, "&lt;&gt;2")=0, 1, 0), 0)</f>
        <v>0</v>
      </c>
      <c r="AB4998">
        <f>IF(AND(data!G4998=2, COUNTIFS(data!A:A, data!A4998, data!G:G, 2) = data!D4998), 1, 0)</f>
        <v>0</v>
      </c>
      <c r="AC4998" t="str">
        <f>IF(AB4998=1, data!D4998, "0")</f>
        <v>0</v>
      </c>
    </row>
    <row r="4999" spans="1:29" x14ac:dyDescent="0.25">
      <c r="A4999" s="1">
        <v>491251</v>
      </c>
      <c r="B4999">
        <v>2</v>
      </c>
      <c r="C4999" s="1" t="s">
        <v>5020</v>
      </c>
      <c r="D4999">
        <v>2</v>
      </c>
      <c r="E4999">
        <v>3</v>
      </c>
      <c r="F4999">
        <v>11</v>
      </c>
      <c r="G4999">
        <v>2</v>
      </c>
      <c r="H4999">
        <v>67</v>
      </c>
      <c r="I4999">
        <v>2</v>
      </c>
      <c r="J4999">
        <v>1</v>
      </c>
      <c r="K4999">
        <v>7</v>
      </c>
      <c r="L4999">
        <v>96</v>
      </c>
      <c r="M4999">
        <v>2</v>
      </c>
      <c r="N4999">
        <v>3</v>
      </c>
      <c r="O4999">
        <v>5</v>
      </c>
      <c r="P4999">
        <v>1</v>
      </c>
      <c r="Q4999">
        <v>21.431999999999999</v>
      </c>
      <c r="R4999">
        <v>-1</v>
      </c>
      <c r="S4999">
        <v>0</v>
      </c>
      <c r="T4999">
        <v>154.6</v>
      </c>
      <c r="U4999">
        <v>85.2</v>
      </c>
      <c r="V4999">
        <v>35.646999999999998</v>
      </c>
      <c r="W4999">
        <v>0.85499999999999998</v>
      </c>
      <c r="X4999">
        <v>2</v>
      </c>
      <c r="Y4999">
        <v>1</v>
      </c>
      <c r="Z4999">
        <f>IF(AND(MIN(data!D4999:'data'!K4999, data!M4999:'data'!Y4999)&gt;=0, IF(data!L4999&lt;0, FALSE, data!L4999&lt;=95),COUNTA(data!D4999:'data'!Y4999)=22), 1, 0)</f>
        <v>0</v>
      </c>
      <c r="AA4999">
        <f>IF(data!D4999=3, IF(COUNTIFS(data!A:A, data!A4999, data!G:G, "&lt;&gt;2")=0, 1, 0), 0)</f>
        <v>0</v>
      </c>
      <c r="AB4999">
        <f>IF(AND(data!G4999=2, COUNTIFS(data!A:A, data!A4999, data!G:G, 2) = data!D4999), 1, 0)</f>
        <v>0</v>
      </c>
      <c r="AC4999" t="str">
        <f>IF(AB4999=1, data!D4999, "0")</f>
        <v>0</v>
      </c>
    </row>
    <row r="5000" spans="1:29" x14ac:dyDescent="0.25">
      <c r="A5000" s="1">
        <v>526201</v>
      </c>
      <c r="B5000">
        <v>1</v>
      </c>
      <c r="C5000" s="1" t="s">
        <v>5021</v>
      </c>
      <c r="D5000">
        <v>3</v>
      </c>
      <c r="E5000">
        <v>9</v>
      </c>
      <c r="F5000">
        <v>21</v>
      </c>
      <c r="G5000">
        <v>1</v>
      </c>
      <c r="H5000">
        <v>35</v>
      </c>
      <c r="I5000">
        <v>2</v>
      </c>
      <c r="J5000">
        <v>1</v>
      </c>
      <c r="K5000">
        <v>2</v>
      </c>
      <c r="L5000">
        <v>18</v>
      </c>
      <c r="M5000">
        <v>2</v>
      </c>
      <c r="N5000">
        <v>1</v>
      </c>
      <c r="O5000">
        <v>5</v>
      </c>
      <c r="P5000">
        <v>1</v>
      </c>
      <c r="Q5000">
        <v>5.0380000000000003</v>
      </c>
      <c r="R5000">
        <v>-1</v>
      </c>
      <c r="S5000">
        <v>0</v>
      </c>
      <c r="T5000">
        <v>178</v>
      </c>
      <c r="U5000">
        <v>94.4</v>
      </c>
      <c r="V5000">
        <v>29.794</v>
      </c>
      <c r="W5000">
        <v>-1</v>
      </c>
      <c r="X5000">
        <v>2</v>
      </c>
      <c r="Y5000">
        <v>1</v>
      </c>
      <c r="Z5000">
        <f>IF(AND(MIN(data!D5000:'data'!K5000, data!M5000:'data'!Y5000)&gt;=0, IF(data!L5000&lt;0, FALSE, data!L5000&lt;=95),COUNTA(data!D5000:'data'!Y5000)=22), 1, 0)</f>
        <v>0</v>
      </c>
      <c r="AA5000">
        <f>IF(data!D5000=3, IF(COUNTIFS(data!A:A, data!A5000, data!G:G, "&lt;&gt;2")=0, 1, 0), 0)</f>
        <v>0</v>
      </c>
      <c r="AB5000">
        <f>IF(AND(data!G5000=2, COUNTIFS(data!A:A, data!A5000, data!G:G, 2) = data!D5000), 1, 0)</f>
        <v>0</v>
      </c>
      <c r="AC5000" t="str">
        <f>IF(AB5000=1, data!D5000, "0")</f>
        <v>0</v>
      </c>
    </row>
    <row r="5001" spans="1:29" x14ac:dyDescent="0.25">
      <c r="A5001" s="1">
        <v>526201</v>
      </c>
      <c r="B5001">
        <v>2</v>
      </c>
      <c r="C5001" s="1" t="s">
        <v>5022</v>
      </c>
      <c r="D5001">
        <v>3</v>
      </c>
      <c r="E5001">
        <v>9</v>
      </c>
      <c r="F5001">
        <v>21</v>
      </c>
      <c r="G5001">
        <v>2</v>
      </c>
      <c r="H5001">
        <v>7</v>
      </c>
      <c r="I5001">
        <v>-1</v>
      </c>
      <c r="J5001">
        <v>1</v>
      </c>
      <c r="K5001">
        <v>-1</v>
      </c>
      <c r="L5001">
        <v>18</v>
      </c>
      <c r="M5001">
        <v>2</v>
      </c>
      <c r="N5001">
        <v>-1</v>
      </c>
      <c r="O5001">
        <v>-1</v>
      </c>
      <c r="P5001">
        <v>-1</v>
      </c>
      <c r="Q5001">
        <v>-1</v>
      </c>
      <c r="R5001">
        <v>-1</v>
      </c>
      <c r="S5001">
        <v>-2</v>
      </c>
      <c r="T5001">
        <v>136.4</v>
      </c>
      <c r="U5001">
        <v>32.6</v>
      </c>
      <c r="V5001">
        <v>17.521999999999998</v>
      </c>
      <c r="W5001">
        <v>-1</v>
      </c>
      <c r="X5001">
        <v>-2</v>
      </c>
      <c r="Y5001">
        <v>-2</v>
      </c>
      <c r="Z5001">
        <f>IF(AND(MIN(data!D5001:'data'!K5001, data!M5001:'data'!Y5001)&gt;=0, IF(data!L5001&lt;0, FALSE, data!L5001&lt;=95),COUNTA(data!D5001:'data'!Y5001)=22), 1, 0)</f>
        <v>0</v>
      </c>
      <c r="AA5001">
        <f>IF(data!D5001=3, IF(COUNTIFS(data!A:A, data!A5001, data!G:G, "&lt;&gt;2")=0, 1, 0), 0)</f>
        <v>0</v>
      </c>
      <c r="AB5001">
        <f>IF(AND(data!G5001=2, COUNTIFS(data!A:A, data!A5001, data!G:G, 2) = data!D5001), 1, 0)</f>
        <v>0</v>
      </c>
      <c r="AC5001" t="str">
        <f>IF(AB5001=1, data!D5001, "0")</f>
        <v>0</v>
      </c>
    </row>
    <row r="5002" spans="1:29" x14ac:dyDescent="0.25">
      <c r="A5002" s="1">
        <v>526201</v>
      </c>
      <c r="B5002">
        <v>3</v>
      </c>
      <c r="C5002" s="1" t="s">
        <v>5023</v>
      </c>
      <c r="D5002">
        <v>3</v>
      </c>
      <c r="E5002">
        <v>9</v>
      </c>
      <c r="F5002">
        <v>21</v>
      </c>
      <c r="G5002">
        <v>1</v>
      </c>
      <c r="H5002">
        <v>3</v>
      </c>
      <c r="I5002">
        <v>-1</v>
      </c>
      <c r="J5002">
        <v>1</v>
      </c>
      <c r="K5002">
        <v>-1</v>
      </c>
      <c r="L5002">
        <v>18</v>
      </c>
      <c r="M5002">
        <v>2</v>
      </c>
      <c r="N5002">
        <v>-1</v>
      </c>
      <c r="O5002">
        <v>-1</v>
      </c>
      <c r="P5002">
        <v>-1</v>
      </c>
      <c r="Q5002">
        <v>-1</v>
      </c>
      <c r="R5002">
        <v>-1</v>
      </c>
      <c r="S5002">
        <v>-2</v>
      </c>
      <c r="T5002">
        <v>101</v>
      </c>
      <c r="U5002">
        <v>17.2</v>
      </c>
      <c r="V5002">
        <v>16.861000000000001</v>
      </c>
      <c r="W5002">
        <v>-1</v>
      </c>
      <c r="X5002">
        <v>-2</v>
      </c>
      <c r="Y5002">
        <v>-2</v>
      </c>
      <c r="Z5002">
        <f>IF(AND(MIN(data!D5002:'data'!K5002, data!M5002:'data'!Y5002)&gt;=0, IF(data!L5002&lt;0, FALSE, data!L5002&lt;=95),COUNTA(data!D5002:'data'!Y5002)=22), 1, 0)</f>
        <v>0</v>
      </c>
      <c r="AA5002">
        <f>IF(data!D5002=3, IF(COUNTIFS(data!A:A, data!A5002, data!G:G, "&lt;&gt;2")=0, 1, 0), 0)</f>
        <v>0</v>
      </c>
      <c r="AB5002">
        <f>IF(AND(data!G5002=2, COUNTIFS(data!A:A, data!A5002, data!G:G, 2) = data!D5002), 1, 0)</f>
        <v>0</v>
      </c>
      <c r="AC5002" t="str">
        <f>IF(AB5002=1, data!D5002, "0")</f>
        <v>0</v>
      </c>
    </row>
    <row r="5003" spans="1:29" x14ac:dyDescent="0.25">
      <c r="A5003" s="1">
        <v>526271</v>
      </c>
      <c r="B5003">
        <v>1</v>
      </c>
      <c r="C5003" s="1" t="s">
        <v>5024</v>
      </c>
      <c r="D5003">
        <v>2</v>
      </c>
      <c r="E5003">
        <v>9</v>
      </c>
      <c r="F5003">
        <v>21</v>
      </c>
      <c r="G5003">
        <v>2</v>
      </c>
      <c r="H5003">
        <v>48</v>
      </c>
      <c r="I5003">
        <v>3</v>
      </c>
      <c r="J5003">
        <v>1</v>
      </c>
      <c r="K5003">
        <v>4</v>
      </c>
      <c r="L5003">
        <v>12</v>
      </c>
      <c r="M5003">
        <v>3</v>
      </c>
      <c r="N5003">
        <v>4</v>
      </c>
      <c r="O5003">
        <v>3</v>
      </c>
      <c r="P5003">
        <v>1</v>
      </c>
      <c r="Q5003">
        <v>16.645</v>
      </c>
      <c r="R5003">
        <v>-1</v>
      </c>
      <c r="S5003">
        <v>12</v>
      </c>
      <c r="T5003">
        <v>172.5</v>
      </c>
      <c r="U5003">
        <v>72.099999999999994</v>
      </c>
      <c r="V5003">
        <v>24.23</v>
      </c>
      <c r="W5003">
        <v>0.89700000000000002</v>
      </c>
      <c r="X5003">
        <v>1</v>
      </c>
      <c r="Y5003">
        <v>3</v>
      </c>
      <c r="Z5003">
        <f>IF(AND(MIN(data!D5003:'data'!K5003, data!M5003:'data'!Y5003)&gt;=0, IF(data!L5003&lt;0, FALSE, data!L5003&lt;=95),COUNTA(data!D5003:'data'!Y5003)=22), 1, 0)</f>
        <v>0</v>
      </c>
      <c r="AA5003">
        <f>IF(data!D5003=3, IF(COUNTIFS(data!A:A, data!A5003, data!G:G, "&lt;&gt;2")=0, 1, 0), 0)</f>
        <v>0</v>
      </c>
      <c r="AB5003">
        <f>IF(AND(data!G5003=2, COUNTIFS(data!A:A, data!A5003, data!G:G, 2) = data!D5003), 1, 0)</f>
        <v>0</v>
      </c>
      <c r="AC5003" t="str">
        <f>IF(AB5003=1, data!D5003, "0")</f>
        <v>0</v>
      </c>
    </row>
    <row r="5004" spans="1:29" x14ac:dyDescent="0.25">
      <c r="A5004" s="1">
        <v>526271</v>
      </c>
      <c r="B5004">
        <v>2</v>
      </c>
      <c r="C5004" s="1" t="s">
        <v>5025</v>
      </c>
      <c r="D5004">
        <v>2</v>
      </c>
      <c r="E5004">
        <v>9</v>
      </c>
      <c r="F5004">
        <v>21</v>
      </c>
      <c r="G5004">
        <v>1</v>
      </c>
      <c r="H5004">
        <v>10</v>
      </c>
      <c r="I5004">
        <v>-1</v>
      </c>
      <c r="J5004">
        <v>1</v>
      </c>
      <c r="K5004">
        <v>-1</v>
      </c>
      <c r="L5004">
        <v>12</v>
      </c>
      <c r="M5004">
        <v>2</v>
      </c>
      <c r="N5004">
        <v>-1</v>
      </c>
      <c r="O5004">
        <v>-1</v>
      </c>
      <c r="P5004">
        <v>-1</v>
      </c>
      <c r="Q5004">
        <v>-1</v>
      </c>
      <c r="R5004">
        <v>-1</v>
      </c>
      <c r="S5004">
        <v>-2</v>
      </c>
      <c r="T5004">
        <v>153.4</v>
      </c>
      <c r="U5004">
        <v>44.4</v>
      </c>
      <c r="V5004">
        <v>18.867999999999999</v>
      </c>
      <c r="W5004">
        <v>-1</v>
      </c>
      <c r="X5004">
        <v>1</v>
      </c>
      <c r="Y5004">
        <v>3</v>
      </c>
      <c r="Z5004">
        <f>IF(AND(MIN(data!D5004:'data'!K5004, data!M5004:'data'!Y5004)&gt;=0, IF(data!L5004&lt;0, FALSE, data!L5004&lt;=95),COUNTA(data!D5004:'data'!Y5004)=22), 1, 0)</f>
        <v>0</v>
      </c>
      <c r="AA5004">
        <f>IF(data!D5004=3, IF(COUNTIFS(data!A:A, data!A5004, data!G:G, "&lt;&gt;2")=0, 1, 0), 0)</f>
        <v>0</v>
      </c>
      <c r="AB5004">
        <f>IF(AND(data!G5004=2, COUNTIFS(data!A:A, data!A5004, data!G:G, 2) = data!D5004), 1, 0)</f>
        <v>0</v>
      </c>
      <c r="AC5004" t="str">
        <f>IF(AB5004=1, data!D5004, "0")</f>
        <v>0</v>
      </c>
    </row>
    <row r="5005" spans="1:29" x14ac:dyDescent="0.25">
      <c r="A5005" s="1">
        <v>526341</v>
      </c>
      <c r="B5005">
        <v>1</v>
      </c>
      <c r="C5005" s="1" t="s">
        <v>5026</v>
      </c>
      <c r="D5005">
        <v>1</v>
      </c>
      <c r="E5005">
        <v>9</v>
      </c>
      <c r="F5005">
        <v>21</v>
      </c>
      <c r="G5005">
        <v>2</v>
      </c>
      <c r="H5005">
        <v>59</v>
      </c>
      <c r="I5005">
        <v>4</v>
      </c>
      <c r="J5005">
        <v>1</v>
      </c>
      <c r="K5005">
        <v>4</v>
      </c>
      <c r="L5005">
        <v>6</v>
      </c>
      <c r="M5005">
        <v>5</v>
      </c>
      <c r="N5005">
        <v>1</v>
      </c>
      <c r="O5005">
        <v>5</v>
      </c>
      <c r="P5005">
        <v>1</v>
      </c>
      <c r="Q5005">
        <v>0.77900000000000003</v>
      </c>
      <c r="R5005">
        <v>-1</v>
      </c>
      <c r="S5005">
        <v>11</v>
      </c>
      <c r="T5005">
        <v>172.4</v>
      </c>
      <c r="U5005">
        <v>78.5</v>
      </c>
      <c r="V5005">
        <v>26.411999999999999</v>
      </c>
      <c r="W5005">
        <v>0.90500000000000003</v>
      </c>
      <c r="X5005">
        <v>1</v>
      </c>
      <c r="Y5005">
        <v>3</v>
      </c>
      <c r="Z5005">
        <f>IF(AND(MIN(data!D5005:'data'!K5005, data!M5005:'data'!Y5005)&gt;=0, IF(data!L5005&lt;0, FALSE, data!L5005&lt;=95),COUNTA(data!D5005:'data'!Y5005)=22), 1, 0)</f>
        <v>0</v>
      </c>
      <c r="AA5005">
        <f>IF(data!D5005=3, IF(COUNTIFS(data!A:A, data!A5005, data!G:G, "&lt;&gt;2")=0, 1, 0), 0)</f>
        <v>0</v>
      </c>
      <c r="AB5005">
        <f>IF(AND(data!G5005=2, COUNTIFS(data!A:A, data!A5005, data!G:G, 2) = data!D5005), 1, 0)</f>
        <v>1</v>
      </c>
      <c r="AC5005">
        <f>IF(AB5005=1, data!D5005, "0")</f>
        <v>1</v>
      </c>
    </row>
    <row r="5006" spans="1:29" x14ac:dyDescent="0.25">
      <c r="A5006" s="1">
        <v>526351</v>
      </c>
      <c r="B5006">
        <v>1</v>
      </c>
      <c r="C5006" s="1" t="s">
        <v>5027</v>
      </c>
      <c r="D5006">
        <v>4</v>
      </c>
      <c r="E5006">
        <v>9</v>
      </c>
      <c r="F5006">
        <v>21</v>
      </c>
      <c r="G5006">
        <v>2</v>
      </c>
      <c r="H5006">
        <v>28</v>
      </c>
      <c r="I5006">
        <v>2</v>
      </c>
      <c r="J5006">
        <v>1</v>
      </c>
      <c r="K5006">
        <v>4</v>
      </c>
      <c r="L5006">
        <v>14</v>
      </c>
      <c r="M5006">
        <v>2</v>
      </c>
      <c r="N5006">
        <v>4</v>
      </c>
      <c r="O5006">
        <v>1</v>
      </c>
      <c r="P5006">
        <v>1</v>
      </c>
      <c r="Q5006">
        <v>3.22</v>
      </c>
      <c r="R5006">
        <v>-1</v>
      </c>
      <c r="S5006">
        <v>0</v>
      </c>
      <c r="T5006">
        <v>176</v>
      </c>
      <c r="U5006">
        <v>80.599999999999994</v>
      </c>
      <c r="V5006">
        <v>26.02</v>
      </c>
      <c r="W5006">
        <v>-1</v>
      </c>
      <c r="X5006">
        <v>1</v>
      </c>
      <c r="Y5006">
        <v>3</v>
      </c>
      <c r="Z5006">
        <f>IF(AND(MIN(data!D5006:'data'!K5006, data!M5006:'data'!Y5006)&gt;=0, IF(data!L5006&lt;0, FALSE, data!L5006&lt;=95),COUNTA(data!D5006:'data'!Y5006)=22), 1, 0)</f>
        <v>0</v>
      </c>
      <c r="AA5006">
        <f>IF(data!D5006=3, IF(COUNTIFS(data!A:A, data!A5006, data!G:G, "&lt;&gt;2")=0, 1, 0), 0)</f>
        <v>0</v>
      </c>
      <c r="AB5006">
        <f>IF(AND(data!G5006=2, COUNTIFS(data!A:A, data!A5006, data!G:G, 2) = data!D5006), 1, 0)</f>
        <v>0</v>
      </c>
      <c r="AC5006" t="str">
        <f>IF(AB5006=1, data!D5006, "0")</f>
        <v>0</v>
      </c>
    </row>
    <row r="5007" spans="1:29" x14ac:dyDescent="0.25">
      <c r="A5007" s="1">
        <v>526351</v>
      </c>
      <c r="B5007">
        <v>2</v>
      </c>
      <c r="C5007" s="1" t="s">
        <v>5028</v>
      </c>
      <c r="D5007">
        <v>4</v>
      </c>
      <c r="E5007">
        <v>9</v>
      </c>
      <c r="F5007">
        <v>21</v>
      </c>
      <c r="G5007">
        <v>1</v>
      </c>
      <c r="H5007">
        <v>26</v>
      </c>
      <c r="I5007">
        <v>2</v>
      </c>
      <c r="J5007">
        <v>1</v>
      </c>
      <c r="K5007">
        <v>4</v>
      </c>
      <c r="L5007">
        <v>14</v>
      </c>
      <c r="M5007">
        <v>1</v>
      </c>
      <c r="N5007">
        <v>2</v>
      </c>
      <c r="O5007">
        <v>5</v>
      </c>
      <c r="P5007">
        <v>1</v>
      </c>
      <c r="Q5007">
        <v>6.75</v>
      </c>
      <c r="R5007">
        <v>-1</v>
      </c>
      <c r="S5007">
        <v>8</v>
      </c>
      <c r="T5007">
        <v>169.4</v>
      </c>
      <c r="U5007">
        <v>70.3</v>
      </c>
      <c r="V5007">
        <v>24.498000000000001</v>
      </c>
      <c r="W5007">
        <v>0.75</v>
      </c>
      <c r="X5007">
        <v>-8</v>
      </c>
      <c r="Y5007">
        <v>1</v>
      </c>
      <c r="Z5007">
        <f>IF(AND(MIN(data!D5007:'data'!K5007, data!M5007:'data'!Y5007)&gt;=0, IF(data!L5007&lt;0, FALSE, data!L5007&lt;=95),COUNTA(data!D5007:'data'!Y5007)=22), 1, 0)</f>
        <v>0</v>
      </c>
      <c r="AA5007">
        <f>IF(data!D5007=3, IF(COUNTIFS(data!A:A, data!A5007, data!G:G, "&lt;&gt;2")=0, 1, 0), 0)</f>
        <v>0</v>
      </c>
      <c r="AB5007">
        <f>IF(AND(data!G5007=2, COUNTIFS(data!A:A, data!A5007, data!G:G, 2) = data!D5007), 1, 0)</f>
        <v>0</v>
      </c>
      <c r="AC5007" t="str">
        <f>IF(AB5007=1, data!D5007, "0")</f>
        <v>0</v>
      </c>
    </row>
    <row r="5008" spans="1:29" x14ac:dyDescent="0.25">
      <c r="A5008" s="1">
        <v>526351</v>
      </c>
      <c r="B5008">
        <v>3</v>
      </c>
      <c r="C5008" s="1" t="s">
        <v>5029</v>
      </c>
      <c r="D5008">
        <v>4</v>
      </c>
      <c r="E5008">
        <v>9</v>
      </c>
      <c r="F5008">
        <v>21</v>
      </c>
      <c r="G5008">
        <v>2</v>
      </c>
      <c r="H5008">
        <v>2</v>
      </c>
      <c r="I5008">
        <v>-1</v>
      </c>
      <c r="J5008">
        <v>1</v>
      </c>
      <c r="K5008">
        <v>-1</v>
      </c>
      <c r="L5008">
        <v>14</v>
      </c>
      <c r="M5008">
        <v>1</v>
      </c>
      <c r="N5008">
        <v>-1</v>
      </c>
      <c r="O5008">
        <v>-1</v>
      </c>
      <c r="P5008">
        <v>-1</v>
      </c>
      <c r="Q5008">
        <v>-1</v>
      </c>
      <c r="R5008">
        <v>-1</v>
      </c>
      <c r="S5008">
        <v>-2</v>
      </c>
      <c r="T5008">
        <v>84.5</v>
      </c>
      <c r="U5008">
        <v>13.9</v>
      </c>
      <c r="V5008">
        <v>19.466999999999999</v>
      </c>
      <c r="W5008">
        <v>-1</v>
      </c>
      <c r="X5008">
        <v>-2</v>
      </c>
      <c r="Y5008">
        <v>-2</v>
      </c>
      <c r="Z5008">
        <f>IF(AND(MIN(data!D5008:'data'!K5008, data!M5008:'data'!Y5008)&gt;=0, IF(data!L5008&lt;0, FALSE, data!L5008&lt;=95),COUNTA(data!D5008:'data'!Y5008)=22), 1, 0)</f>
        <v>0</v>
      </c>
      <c r="AA5008">
        <f>IF(data!D5008=3, IF(COUNTIFS(data!A:A, data!A5008, data!G:G, "&lt;&gt;2")=0, 1, 0), 0)</f>
        <v>0</v>
      </c>
      <c r="AB5008">
        <f>IF(AND(data!G5008=2, COUNTIFS(data!A:A, data!A5008, data!G:G, 2) = data!D5008), 1, 0)</f>
        <v>0</v>
      </c>
      <c r="AC5008" t="str">
        <f>IF(AB5008=1, data!D5008, "0")</f>
        <v>0</v>
      </c>
    </row>
    <row r="5009" spans="1:29" x14ac:dyDescent="0.25">
      <c r="A5009" s="1">
        <v>526351</v>
      </c>
      <c r="B5009">
        <v>4</v>
      </c>
      <c r="C5009" s="1" t="s">
        <v>5030</v>
      </c>
      <c r="D5009">
        <v>4</v>
      </c>
      <c r="E5009">
        <v>9</v>
      </c>
      <c r="F5009">
        <v>21</v>
      </c>
      <c r="G5009">
        <v>1</v>
      </c>
      <c r="H5009">
        <v>0</v>
      </c>
      <c r="I5009">
        <v>-1</v>
      </c>
      <c r="J5009">
        <v>1</v>
      </c>
      <c r="K5009">
        <v>-1</v>
      </c>
      <c r="L5009">
        <v>14</v>
      </c>
      <c r="M5009">
        <v>1</v>
      </c>
      <c r="N5009">
        <v>-1</v>
      </c>
      <c r="O5009">
        <v>-1</v>
      </c>
      <c r="P5009">
        <v>-1</v>
      </c>
      <c r="Q5009">
        <v>-1</v>
      </c>
      <c r="R5009">
        <v>-1</v>
      </c>
      <c r="S5009">
        <v>-2</v>
      </c>
      <c r="T5009">
        <v>-1</v>
      </c>
      <c r="U5009">
        <v>7.2</v>
      </c>
      <c r="V5009">
        <v>-1</v>
      </c>
      <c r="W5009">
        <v>-1</v>
      </c>
      <c r="X5009">
        <v>-2</v>
      </c>
      <c r="Y5009">
        <v>-2</v>
      </c>
      <c r="Z5009">
        <f>IF(AND(MIN(data!D5009:'data'!K5009, data!M5009:'data'!Y5009)&gt;=0, IF(data!L5009&lt;0, FALSE, data!L5009&lt;=95),COUNTA(data!D5009:'data'!Y5009)=22), 1, 0)</f>
        <v>0</v>
      </c>
      <c r="AA5009">
        <f>IF(data!D5009=3, IF(COUNTIFS(data!A:A, data!A5009, data!G:G, "&lt;&gt;2")=0, 1, 0), 0)</f>
        <v>0</v>
      </c>
      <c r="AB5009">
        <f>IF(AND(data!G5009=2, COUNTIFS(data!A:A, data!A5009, data!G:G, 2) = data!D5009), 1, 0)</f>
        <v>0</v>
      </c>
      <c r="AC5009" t="str">
        <f>IF(AB5009=1, data!D5009, "0")</f>
        <v>0</v>
      </c>
    </row>
    <row r="5010" spans="1:29" x14ac:dyDescent="0.25">
      <c r="A5010" s="1">
        <v>526371</v>
      </c>
      <c r="B5010">
        <v>1</v>
      </c>
      <c r="C5010" s="1" t="s">
        <v>5031</v>
      </c>
      <c r="D5010">
        <v>3</v>
      </c>
      <c r="E5010">
        <v>9</v>
      </c>
      <c r="F5010">
        <v>21</v>
      </c>
      <c r="G5010">
        <v>2</v>
      </c>
      <c r="H5010">
        <v>66</v>
      </c>
      <c r="I5010">
        <v>2</v>
      </c>
      <c r="J5010">
        <v>1</v>
      </c>
      <c r="K5010">
        <v>7</v>
      </c>
      <c r="L5010">
        <v>96</v>
      </c>
      <c r="M5010">
        <v>2</v>
      </c>
      <c r="N5010">
        <v>1</v>
      </c>
      <c r="O5010">
        <v>5</v>
      </c>
      <c r="P5010">
        <v>1</v>
      </c>
      <c r="Q5010">
        <v>0.80800000000000005</v>
      </c>
      <c r="R5010">
        <v>-1</v>
      </c>
      <c r="S5010">
        <v>0</v>
      </c>
      <c r="T5010">
        <v>161.4</v>
      </c>
      <c r="U5010">
        <v>65.2</v>
      </c>
      <c r="V5010">
        <v>25.029</v>
      </c>
      <c r="W5010">
        <v>0.80600000000000005</v>
      </c>
      <c r="X5010">
        <v>2</v>
      </c>
      <c r="Y5010">
        <v>3</v>
      </c>
      <c r="Z5010">
        <f>IF(AND(MIN(data!D5010:'data'!K5010, data!M5010:'data'!Y5010)&gt;=0, IF(data!L5010&lt;0, FALSE, data!L5010&lt;=95),COUNTA(data!D5010:'data'!Y5010)=22), 1, 0)</f>
        <v>0</v>
      </c>
      <c r="AA5010">
        <f>IF(data!D5010=3, IF(COUNTIFS(data!A:A, data!A5010, data!G:G, "&lt;&gt;2")=0, 1, 0), 0)</f>
        <v>0</v>
      </c>
      <c r="AB5010">
        <f>IF(AND(data!G5010=2, COUNTIFS(data!A:A, data!A5010, data!G:G, 2) = data!D5010), 1, 0)</f>
        <v>0</v>
      </c>
      <c r="AC5010" t="str">
        <f>IF(AB5010=1, data!D5010, "0")</f>
        <v>0</v>
      </c>
    </row>
    <row r="5011" spans="1:29" x14ac:dyDescent="0.25">
      <c r="A5011" s="1">
        <v>526371</v>
      </c>
      <c r="B5011">
        <v>2</v>
      </c>
      <c r="C5011" s="1" t="s">
        <v>5032</v>
      </c>
      <c r="D5011">
        <v>3</v>
      </c>
      <c r="E5011">
        <v>9</v>
      </c>
      <c r="F5011">
        <v>21</v>
      </c>
      <c r="G5011">
        <v>1</v>
      </c>
      <c r="H5011">
        <v>70</v>
      </c>
      <c r="I5011">
        <v>2</v>
      </c>
      <c r="J5011">
        <v>1</v>
      </c>
      <c r="K5011">
        <v>4</v>
      </c>
      <c r="L5011">
        <v>96</v>
      </c>
      <c r="M5011">
        <v>1</v>
      </c>
      <c r="N5011">
        <v>2</v>
      </c>
      <c r="O5011">
        <v>5</v>
      </c>
      <c r="P5011">
        <v>1</v>
      </c>
      <c r="Q5011">
        <v>1.2255</v>
      </c>
      <c r="R5011">
        <v>-1</v>
      </c>
      <c r="S5011">
        <v>2</v>
      </c>
      <c r="T5011">
        <v>164.7</v>
      </c>
      <c r="U5011">
        <v>69.3</v>
      </c>
      <c r="V5011">
        <v>25.547000000000001</v>
      </c>
      <c r="W5011">
        <v>0.90600000000000003</v>
      </c>
      <c r="X5011">
        <v>1</v>
      </c>
      <c r="Y5011">
        <v>3</v>
      </c>
      <c r="Z5011">
        <f>IF(AND(MIN(data!D5011:'data'!K5011, data!M5011:'data'!Y5011)&gt;=0, IF(data!L5011&lt;0, FALSE, data!L5011&lt;=95),COUNTA(data!D5011:'data'!Y5011)=22), 1, 0)</f>
        <v>0</v>
      </c>
      <c r="AA5011">
        <f>IF(data!D5011=3, IF(COUNTIFS(data!A:A, data!A5011, data!G:G, "&lt;&gt;2")=0, 1, 0), 0)</f>
        <v>0</v>
      </c>
      <c r="AB5011">
        <f>IF(AND(data!G5011=2, COUNTIFS(data!A:A, data!A5011, data!G:G, 2) = data!D5011), 1, 0)</f>
        <v>0</v>
      </c>
      <c r="AC5011" t="str">
        <f>IF(AB5011=1, data!D5011, "0")</f>
        <v>0</v>
      </c>
    </row>
    <row r="5012" spans="1:29" x14ac:dyDescent="0.25">
      <c r="A5012" s="1">
        <v>526371</v>
      </c>
      <c r="B5012">
        <v>3</v>
      </c>
      <c r="C5012" s="1" t="s">
        <v>5033</v>
      </c>
      <c r="D5012">
        <v>3</v>
      </c>
      <c r="E5012">
        <v>9</v>
      </c>
      <c r="F5012">
        <v>21</v>
      </c>
      <c r="G5012">
        <v>2</v>
      </c>
      <c r="H5012">
        <v>33</v>
      </c>
      <c r="I5012">
        <v>1</v>
      </c>
      <c r="J5012">
        <v>1</v>
      </c>
      <c r="K5012">
        <v>4</v>
      </c>
      <c r="L5012">
        <v>96</v>
      </c>
      <c r="M5012">
        <v>1</v>
      </c>
      <c r="N5012">
        <v>1</v>
      </c>
      <c r="O5012">
        <v>5</v>
      </c>
      <c r="P5012">
        <v>1</v>
      </c>
      <c r="Q5012">
        <v>0.34499999999999997</v>
      </c>
      <c r="R5012">
        <v>-1</v>
      </c>
      <c r="S5012">
        <v>0</v>
      </c>
      <c r="T5012">
        <v>176</v>
      </c>
      <c r="U5012">
        <v>69.099999999999994</v>
      </c>
      <c r="V5012">
        <v>22.308</v>
      </c>
      <c r="W5012">
        <v>0.89900000000000002</v>
      </c>
      <c r="X5012">
        <v>1</v>
      </c>
      <c r="Y5012">
        <v>3</v>
      </c>
      <c r="Z5012">
        <f>IF(AND(MIN(data!D5012:'data'!K5012, data!M5012:'data'!Y5012)&gt;=0, IF(data!L5012&lt;0, FALSE, data!L5012&lt;=95),COUNTA(data!D5012:'data'!Y5012)=22), 1, 0)</f>
        <v>0</v>
      </c>
      <c r="AA5012">
        <f>IF(data!D5012=3, IF(COUNTIFS(data!A:A, data!A5012, data!G:G, "&lt;&gt;2")=0, 1, 0), 0)</f>
        <v>0</v>
      </c>
      <c r="AB5012">
        <f>IF(AND(data!G5012=2, COUNTIFS(data!A:A, data!A5012, data!G:G, 2) = data!D5012), 1, 0)</f>
        <v>0</v>
      </c>
      <c r="AC5012" t="str">
        <f>IF(AB5012=1, data!D5012, "0")</f>
        <v>0</v>
      </c>
    </row>
    <row r="5013" spans="1:29" x14ac:dyDescent="0.25">
      <c r="A5013" s="1">
        <v>527051</v>
      </c>
      <c r="B5013">
        <v>1</v>
      </c>
      <c r="C5013" s="1" t="s">
        <v>5034</v>
      </c>
      <c r="D5013">
        <v>1</v>
      </c>
      <c r="E5013">
        <v>5</v>
      </c>
      <c r="F5013">
        <v>27</v>
      </c>
      <c r="G5013">
        <v>1</v>
      </c>
      <c r="H5013">
        <v>25</v>
      </c>
      <c r="I5013">
        <v>2</v>
      </c>
      <c r="J5013">
        <v>5</v>
      </c>
      <c r="K5013">
        <v>4</v>
      </c>
      <c r="L5013">
        <v>-1</v>
      </c>
      <c r="M5013">
        <v>3</v>
      </c>
      <c r="N5013">
        <v>4</v>
      </c>
      <c r="O5013">
        <v>2</v>
      </c>
      <c r="P5013">
        <v>1</v>
      </c>
      <c r="Q5013">
        <v>6</v>
      </c>
      <c r="R5013">
        <v>-1</v>
      </c>
      <c r="S5013">
        <v>0</v>
      </c>
      <c r="T5013">
        <v>166.2</v>
      </c>
      <c r="U5013">
        <v>87.8</v>
      </c>
      <c r="V5013">
        <v>31.786000000000001</v>
      </c>
      <c r="W5013">
        <v>-1</v>
      </c>
      <c r="X5013">
        <v>2</v>
      </c>
      <c r="Y5013">
        <v>1</v>
      </c>
      <c r="Z5013">
        <f>IF(AND(MIN(data!D5013:'data'!K5013, data!M5013:'data'!Y5013)&gt;=0, IF(data!L5013&lt;0, FALSE, data!L5013&lt;=95),COUNTA(data!D5013:'data'!Y5013)=22), 1, 0)</f>
        <v>0</v>
      </c>
      <c r="AA5013">
        <f>IF(data!D5013=3, IF(COUNTIFS(data!A:A, data!A5013, data!G:G, "&lt;&gt;2")=0, 1, 0), 0)</f>
        <v>0</v>
      </c>
      <c r="AB5013">
        <f>IF(AND(data!G5013=2, COUNTIFS(data!A:A, data!A5013, data!G:G, 2) = data!D5013), 1, 0)</f>
        <v>0</v>
      </c>
      <c r="AC5013" t="str">
        <f>IF(AB5013=1, data!D5013, "0")</f>
        <v>0</v>
      </c>
    </row>
    <row r="5014" spans="1:29" x14ac:dyDescent="0.25">
      <c r="A5014" s="1">
        <v>527341</v>
      </c>
      <c r="B5014">
        <v>1</v>
      </c>
      <c r="C5014" s="1" t="s">
        <v>5035</v>
      </c>
      <c r="D5014">
        <v>3</v>
      </c>
      <c r="E5014">
        <v>5</v>
      </c>
      <c r="F5014">
        <v>27</v>
      </c>
      <c r="G5014">
        <v>2</v>
      </c>
      <c r="H5014">
        <v>33</v>
      </c>
      <c r="I5014">
        <v>2</v>
      </c>
      <c r="J5014">
        <v>5</v>
      </c>
      <c r="K5014">
        <v>7</v>
      </c>
      <c r="L5014">
        <v>9</v>
      </c>
      <c r="M5014">
        <v>3</v>
      </c>
      <c r="N5014">
        <v>4</v>
      </c>
      <c r="O5014">
        <v>2</v>
      </c>
      <c r="P5014">
        <v>2</v>
      </c>
      <c r="Q5014">
        <v>0</v>
      </c>
      <c r="R5014">
        <v>-1</v>
      </c>
      <c r="S5014">
        <v>0</v>
      </c>
      <c r="T5014">
        <v>168.2</v>
      </c>
      <c r="U5014">
        <v>66.8</v>
      </c>
      <c r="V5014">
        <v>23.611999999999998</v>
      </c>
      <c r="W5014">
        <v>-1</v>
      </c>
      <c r="X5014">
        <v>1</v>
      </c>
      <c r="Y5014">
        <v>3</v>
      </c>
      <c r="Z5014">
        <f>IF(AND(MIN(data!D5014:'data'!K5014, data!M5014:'data'!Y5014)&gt;=0, IF(data!L5014&lt;0, FALSE, data!L5014&lt;=95),COUNTA(data!D5014:'data'!Y5014)=22), 1, 0)</f>
        <v>0</v>
      </c>
      <c r="AA5014">
        <f>IF(data!D5014=3, IF(COUNTIFS(data!A:A, data!A5014, data!G:G, "&lt;&gt;2")=0, 1, 0), 0)</f>
        <v>0</v>
      </c>
      <c r="AB5014">
        <f>IF(AND(data!G5014=2, COUNTIFS(data!A:A, data!A5014, data!G:G, 2) = data!D5014), 1, 0)</f>
        <v>0</v>
      </c>
      <c r="AC5014" t="str">
        <f>IF(AB5014=1, data!D5014, "0")</f>
        <v>0</v>
      </c>
    </row>
    <row r="5015" spans="1:29" x14ac:dyDescent="0.25">
      <c r="A5015" s="1">
        <v>527341</v>
      </c>
      <c r="B5015">
        <v>2</v>
      </c>
      <c r="C5015" s="1" t="s">
        <v>5036</v>
      </c>
      <c r="D5015">
        <v>3</v>
      </c>
      <c r="E5015">
        <v>5</v>
      </c>
      <c r="F5015">
        <v>27</v>
      </c>
      <c r="G5015">
        <v>1</v>
      </c>
      <c r="H5015">
        <v>7</v>
      </c>
      <c r="I5015">
        <v>-1</v>
      </c>
      <c r="J5015">
        <v>6</v>
      </c>
      <c r="K5015">
        <v>-1</v>
      </c>
      <c r="L5015">
        <v>9</v>
      </c>
      <c r="M5015">
        <v>2</v>
      </c>
      <c r="N5015">
        <v>-1</v>
      </c>
      <c r="O5015">
        <v>-1</v>
      </c>
      <c r="P5015">
        <v>-1</v>
      </c>
      <c r="Q5015">
        <v>-1</v>
      </c>
      <c r="R5015">
        <v>-1</v>
      </c>
      <c r="S5015">
        <v>-2</v>
      </c>
      <c r="T5015">
        <v>121.5</v>
      </c>
      <c r="U5015">
        <v>32.299999999999997</v>
      </c>
      <c r="V5015">
        <v>21.88</v>
      </c>
      <c r="W5015">
        <v>-1</v>
      </c>
      <c r="X5015">
        <v>-2</v>
      </c>
      <c r="Y5015">
        <v>-2</v>
      </c>
      <c r="Z5015">
        <f>IF(AND(MIN(data!D5015:'data'!K5015, data!M5015:'data'!Y5015)&gt;=0, IF(data!L5015&lt;0, FALSE, data!L5015&lt;=95),COUNTA(data!D5015:'data'!Y5015)=22), 1, 0)</f>
        <v>0</v>
      </c>
      <c r="AA5015">
        <f>IF(data!D5015=3, IF(COUNTIFS(data!A:A, data!A5015, data!G:G, "&lt;&gt;2")=0, 1, 0), 0)</f>
        <v>0</v>
      </c>
      <c r="AB5015">
        <f>IF(AND(data!G5015=2, COUNTIFS(data!A:A, data!A5015, data!G:G, 2) = data!D5015), 1, 0)</f>
        <v>0</v>
      </c>
      <c r="AC5015" t="str">
        <f>IF(AB5015=1, data!D5015, "0")</f>
        <v>0</v>
      </c>
    </row>
    <row r="5016" spans="1:29" x14ac:dyDescent="0.25">
      <c r="A5016" s="1">
        <v>527341</v>
      </c>
      <c r="B5016">
        <v>3</v>
      </c>
      <c r="C5016" s="1" t="s">
        <v>5037</v>
      </c>
      <c r="D5016">
        <v>3</v>
      </c>
      <c r="E5016">
        <v>5</v>
      </c>
      <c r="F5016">
        <v>27</v>
      </c>
      <c r="G5016">
        <v>2</v>
      </c>
      <c r="H5016">
        <v>6</v>
      </c>
      <c r="I5016">
        <v>-1</v>
      </c>
      <c r="J5016">
        <v>6</v>
      </c>
      <c r="K5016">
        <v>-1</v>
      </c>
      <c r="L5016">
        <v>9</v>
      </c>
      <c r="M5016">
        <v>2</v>
      </c>
      <c r="N5016">
        <v>-1</v>
      </c>
      <c r="O5016">
        <v>-1</v>
      </c>
      <c r="P5016">
        <v>-1</v>
      </c>
      <c r="Q5016">
        <v>-1</v>
      </c>
      <c r="R5016">
        <v>-1</v>
      </c>
      <c r="S5016">
        <v>-2</v>
      </c>
      <c r="T5016">
        <v>116</v>
      </c>
      <c r="U5016">
        <v>20.5</v>
      </c>
      <c r="V5016">
        <v>15.234999999999999</v>
      </c>
      <c r="W5016">
        <v>-1</v>
      </c>
      <c r="X5016">
        <v>-2</v>
      </c>
      <c r="Y5016">
        <v>-2</v>
      </c>
      <c r="Z5016">
        <f>IF(AND(MIN(data!D5016:'data'!K5016, data!M5016:'data'!Y5016)&gt;=0, IF(data!L5016&lt;0, FALSE, data!L5016&lt;=95),COUNTA(data!D5016:'data'!Y5016)=22), 1, 0)</f>
        <v>0</v>
      </c>
      <c r="AA5016">
        <f>IF(data!D5016=3, IF(COUNTIFS(data!A:A, data!A5016, data!G:G, "&lt;&gt;2")=0, 1, 0), 0)</f>
        <v>0</v>
      </c>
      <c r="AB5016">
        <f>IF(AND(data!G5016=2, COUNTIFS(data!A:A, data!A5016, data!G:G, 2) = data!D5016), 1, 0)</f>
        <v>0</v>
      </c>
      <c r="AC5016" t="str">
        <f>IF(AB5016=1, data!D5016, "0")</f>
        <v>0</v>
      </c>
    </row>
    <row r="5017" spans="1:29" x14ac:dyDescent="0.25">
      <c r="A5017" s="1">
        <v>528051</v>
      </c>
      <c r="B5017">
        <v>1</v>
      </c>
      <c r="C5017" s="1" t="s">
        <v>5038</v>
      </c>
      <c r="D5017">
        <v>1</v>
      </c>
      <c r="E5017">
        <v>6</v>
      </c>
      <c r="F5017">
        <v>1</v>
      </c>
      <c r="G5017">
        <v>1</v>
      </c>
      <c r="H5017">
        <v>29</v>
      </c>
      <c r="I5017">
        <v>1</v>
      </c>
      <c r="J5017">
        <v>1</v>
      </c>
      <c r="K5017">
        <v>3</v>
      </c>
      <c r="L5017">
        <v>15</v>
      </c>
      <c r="M5017">
        <v>2</v>
      </c>
      <c r="N5017">
        <v>4</v>
      </c>
      <c r="O5017">
        <v>1</v>
      </c>
      <c r="P5017">
        <v>1</v>
      </c>
      <c r="Q5017">
        <v>80.028999999999996</v>
      </c>
      <c r="R5017">
        <v>-1</v>
      </c>
      <c r="S5017">
        <v>0</v>
      </c>
      <c r="T5017">
        <v>180.4</v>
      </c>
      <c r="U5017">
        <v>81.599999999999994</v>
      </c>
      <c r="V5017">
        <v>25.074000000000002</v>
      </c>
      <c r="W5017">
        <v>0.88900000000000001</v>
      </c>
      <c r="X5017">
        <v>1</v>
      </c>
      <c r="Y5017">
        <v>1</v>
      </c>
      <c r="Z5017">
        <f>IF(AND(MIN(data!D5017:'data'!K5017, data!M5017:'data'!Y5017)&gt;=0, IF(data!L5017&lt;0, FALSE, data!L5017&lt;=95),COUNTA(data!D5017:'data'!Y5017)=22), 1, 0)</f>
        <v>0</v>
      </c>
      <c r="AA5017">
        <f>IF(data!D5017=3, IF(COUNTIFS(data!A:A, data!A5017, data!G:G, "&lt;&gt;2")=0, 1, 0), 0)</f>
        <v>0</v>
      </c>
      <c r="AB5017">
        <f>IF(AND(data!G5017=2, COUNTIFS(data!A:A, data!A5017, data!G:G, 2) = data!D5017), 1, 0)</f>
        <v>0</v>
      </c>
      <c r="AC5017" t="str">
        <f>IF(AB5017=1, data!D5017, "0")</f>
        <v>0</v>
      </c>
    </row>
    <row r="5018" spans="1:29" x14ac:dyDescent="0.25">
      <c r="A5018" s="1">
        <v>528151</v>
      </c>
      <c r="B5018">
        <v>1</v>
      </c>
      <c r="C5018" s="1" t="s">
        <v>5039</v>
      </c>
      <c r="D5018">
        <v>1</v>
      </c>
      <c r="E5018">
        <v>6</v>
      </c>
      <c r="F5018">
        <v>1</v>
      </c>
      <c r="G5018">
        <v>2</v>
      </c>
      <c r="H5018">
        <v>31</v>
      </c>
      <c r="I5018">
        <v>1</v>
      </c>
      <c r="J5018">
        <v>4</v>
      </c>
      <c r="K5018">
        <v>2</v>
      </c>
      <c r="L5018">
        <v>8</v>
      </c>
      <c r="M5018">
        <v>3</v>
      </c>
      <c r="N5018">
        <v>1</v>
      </c>
      <c r="O5018">
        <v>5</v>
      </c>
      <c r="P5018">
        <v>1</v>
      </c>
      <c r="Q5018">
        <v>24.116</v>
      </c>
      <c r="R5018">
        <v>-1</v>
      </c>
      <c r="S5018">
        <v>1</v>
      </c>
      <c r="T5018">
        <v>178.3</v>
      </c>
      <c r="U5018">
        <v>85.8</v>
      </c>
      <c r="V5018">
        <v>26.989000000000001</v>
      </c>
      <c r="W5018">
        <v>0.94</v>
      </c>
      <c r="X5018">
        <v>-8</v>
      </c>
      <c r="Y5018">
        <v>3</v>
      </c>
      <c r="Z5018">
        <f>IF(AND(MIN(data!D5018:'data'!K5018, data!M5018:'data'!Y5018)&gt;=0, IF(data!L5018&lt;0, FALSE, data!L5018&lt;=95),COUNTA(data!D5018:'data'!Y5018)=22), 1, 0)</f>
        <v>0</v>
      </c>
      <c r="AA5018">
        <f>IF(data!D5018=3, IF(COUNTIFS(data!A:A, data!A5018, data!G:G, "&lt;&gt;2")=0, 1, 0), 0)</f>
        <v>0</v>
      </c>
      <c r="AB5018">
        <f>IF(AND(data!G5018=2, COUNTIFS(data!A:A, data!A5018, data!G:G, 2) = data!D5018), 1, 0)</f>
        <v>1</v>
      </c>
      <c r="AC5018">
        <f>IF(AB5018=1, data!D5018, "0")</f>
        <v>1</v>
      </c>
    </row>
    <row r="5019" spans="1:29" x14ac:dyDescent="0.25">
      <c r="A5019" s="1">
        <v>528181</v>
      </c>
      <c r="B5019">
        <v>1</v>
      </c>
      <c r="C5019" s="1" t="s">
        <v>5040</v>
      </c>
      <c r="D5019">
        <v>2</v>
      </c>
      <c r="E5019">
        <v>6</v>
      </c>
      <c r="F5019">
        <v>1</v>
      </c>
      <c r="G5019">
        <v>1</v>
      </c>
      <c r="H5019">
        <v>67</v>
      </c>
      <c r="I5019">
        <v>2</v>
      </c>
      <c r="J5019">
        <v>1</v>
      </c>
      <c r="K5019">
        <v>2</v>
      </c>
      <c r="L5019">
        <v>11</v>
      </c>
      <c r="M5019">
        <v>2</v>
      </c>
      <c r="N5019">
        <v>3</v>
      </c>
      <c r="O5019">
        <v>5</v>
      </c>
      <c r="P5019">
        <v>1</v>
      </c>
      <c r="Q5019">
        <v>10.718</v>
      </c>
      <c r="R5019">
        <v>-1</v>
      </c>
      <c r="S5019">
        <v>0</v>
      </c>
      <c r="T5019">
        <v>172.5</v>
      </c>
      <c r="U5019">
        <v>69.599999999999994</v>
      </c>
      <c r="V5019">
        <v>23.39</v>
      </c>
      <c r="W5019">
        <v>0.85799999999999998</v>
      </c>
      <c r="X5019">
        <v>1</v>
      </c>
      <c r="Y5019">
        <v>3</v>
      </c>
      <c r="Z5019">
        <f>IF(AND(MIN(data!D5019:'data'!K5019, data!M5019:'data'!Y5019)&gt;=0, IF(data!L5019&lt;0, FALSE, data!L5019&lt;=95),COUNTA(data!D5019:'data'!Y5019)=22), 1, 0)</f>
        <v>0</v>
      </c>
      <c r="AA5019">
        <f>IF(data!D5019=3, IF(COUNTIFS(data!A:A, data!A5019, data!G:G, "&lt;&gt;2")=0, 1, 0), 0)</f>
        <v>0</v>
      </c>
      <c r="AB5019">
        <f>IF(AND(data!G5019=2, COUNTIFS(data!A:A, data!A5019, data!G:G, 2) = data!D5019), 1, 0)</f>
        <v>0</v>
      </c>
      <c r="AC5019" t="str">
        <f>IF(AB5019=1, data!D5019, "0")</f>
        <v>0</v>
      </c>
    </row>
    <row r="5020" spans="1:29" x14ac:dyDescent="0.25">
      <c r="A5020" s="1">
        <v>528181</v>
      </c>
      <c r="B5020">
        <v>2</v>
      </c>
      <c r="C5020" s="1" t="s">
        <v>5041</v>
      </c>
      <c r="D5020">
        <v>2</v>
      </c>
      <c r="E5020">
        <v>6</v>
      </c>
      <c r="F5020">
        <v>1</v>
      </c>
      <c r="G5020">
        <v>1</v>
      </c>
      <c r="H5020">
        <v>64</v>
      </c>
      <c r="I5020">
        <v>2</v>
      </c>
      <c r="J5020">
        <v>1</v>
      </c>
      <c r="K5020">
        <v>2</v>
      </c>
      <c r="L5020">
        <v>11</v>
      </c>
      <c r="M5020">
        <v>1</v>
      </c>
      <c r="N5020">
        <v>4</v>
      </c>
      <c r="O5020">
        <v>2</v>
      </c>
      <c r="P5020">
        <v>1</v>
      </c>
      <c r="Q5020">
        <v>13.32</v>
      </c>
      <c r="R5020">
        <v>-1</v>
      </c>
      <c r="S5020">
        <v>0</v>
      </c>
      <c r="T5020">
        <v>169</v>
      </c>
      <c r="U5020">
        <v>77.400000000000006</v>
      </c>
      <c r="V5020">
        <v>27.1</v>
      </c>
      <c r="W5020">
        <v>0.84299999999999997</v>
      </c>
      <c r="X5020">
        <v>1</v>
      </c>
      <c r="Y5020">
        <v>1</v>
      </c>
      <c r="Z5020">
        <f>IF(AND(MIN(data!D5020:'data'!K5020, data!M5020:'data'!Y5020)&gt;=0, IF(data!L5020&lt;0, FALSE, data!L5020&lt;=95),COUNTA(data!D5020:'data'!Y5020)=22), 1, 0)</f>
        <v>0</v>
      </c>
      <c r="AA5020">
        <f>IF(data!D5020=3, IF(COUNTIFS(data!A:A, data!A5020, data!G:G, "&lt;&gt;2")=0, 1, 0), 0)</f>
        <v>0</v>
      </c>
      <c r="AB5020">
        <f>IF(AND(data!G5020=2, COUNTIFS(data!A:A, data!A5020, data!G:G, 2) = data!D5020), 1, 0)</f>
        <v>0</v>
      </c>
      <c r="AC5020" t="str">
        <f>IF(AB5020=1, data!D5020, "0")</f>
        <v>0</v>
      </c>
    </row>
    <row r="5021" spans="1:29" x14ac:dyDescent="0.25">
      <c r="A5021" s="1">
        <v>528251</v>
      </c>
      <c r="B5021">
        <v>1</v>
      </c>
      <c r="C5021" s="1" t="s">
        <v>5042</v>
      </c>
      <c r="D5021">
        <v>3</v>
      </c>
      <c r="E5021">
        <v>6</v>
      </c>
      <c r="F5021">
        <v>1</v>
      </c>
      <c r="G5021">
        <v>2</v>
      </c>
      <c r="H5021">
        <v>34</v>
      </c>
      <c r="I5021">
        <v>2</v>
      </c>
      <c r="J5021">
        <v>1</v>
      </c>
      <c r="K5021">
        <v>3</v>
      </c>
      <c r="L5021">
        <v>21</v>
      </c>
      <c r="M5021">
        <v>2</v>
      </c>
      <c r="N5021">
        <v>3</v>
      </c>
      <c r="O5021">
        <v>5</v>
      </c>
      <c r="P5021">
        <v>1</v>
      </c>
      <c r="Q5021">
        <v>41</v>
      </c>
      <c r="R5021">
        <v>-1</v>
      </c>
      <c r="S5021">
        <v>2</v>
      </c>
      <c r="T5021">
        <v>174.5</v>
      </c>
      <c r="U5021">
        <v>87.5</v>
      </c>
      <c r="V5021">
        <v>28.734999999999999</v>
      </c>
      <c r="W5021">
        <v>0.95199999999999996</v>
      </c>
      <c r="X5021">
        <v>2</v>
      </c>
      <c r="Y5021">
        <v>1</v>
      </c>
      <c r="Z5021">
        <f>IF(AND(MIN(data!D5021:'data'!K5021, data!M5021:'data'!Y5021)&gt;=0, IF(data!L5021&lt;0, FALSE, data!L5021&lt;=95),COUNTA(data!D5021:'data'!Y5021)=22), 1, 0)</f>
        <v>0</v>
      </c>
      <c r="AA5021">
        <f>IF(data!D5021=3, IF(COUNTIFS(data!A:A, data!A5021, data!G:G, "&lt;&gt;2")=0, 1, 0), 0)</f>
        <v>0</v>
      </c>
      <c r="AB5021">
        <f>IF(AND(data!G5021=2, COUNTIFS(data!A:A, data!A5021, data!G:G, 2) = data!D5021), 1, 0)</f>
        <v>0</v>
      </c>
      <c r="AC5021" t="str">
        <f>IF(AB5021=1, data!D5021, "0")</f>
        <v>0</v>
      </c>
    </row>
    <row r="5022" spans="1:29" x14ac:dyDescent="0.25">
      <c r="A5022" s="1">
        <v>528251</v>
      </c>
      <c r="B5022">
        <v>2</v>
      </c>
      <c r="C5022" s="1" t="s">
        <v>5043</v>
      </c>
      <c r="D5022">
        <v>3</v>
      </c>
      <c r="E5022">
        <v>6</v>
      </c>
      <c r="F5022">
        <v>1</v>
      </c>
      <c r="G5022">
        <v>1</v>
      </c>
      <c r="H5022">
        <v>42</v>
      </c>
      <c r="I5022">
        <v>2</v>
      </c>
      <c r="J5022">
        <v>1</v>
      </c>
      <c r="K5022">
        <v>4</v>
      </c>
      <c r="L5022">
        <v>21</v>
      </c>
      <c r="M5022">
        <v>2</v>
      </c>
      <c r="N5022">
        <v>3</v>
      </c>
      <c r="O5022">
        <v>5</v>
      </c>
      <c r="P5022">
        <v>1</v>
      </c>
      <c r="Q5022">
        <v>9</v>
      </c>
      <c r="R5022">
        <v>-1</v>
      </c>
      <c r="S5022">
        <v>8</v>
      </c>
      <c r="T5022">
        <v>158.9</v>
      </c>
      <c r="U5022">
        <v>63.7</v>
      </c>
      <c r="V5022">
        <v>25.228999999999999</v>
      </c>
      <c r="W5022">
        <v>0.82899999999999996</v>
      </c>
      <c r="X5022">
        <v>2</v>
      </c>
      <c r="Y5022">
        <v>1</v>
      </c>
      <c r="Z5022">
        <f>IF(AND(MIN(data!D5022:'data'!K5022, data!M5022:'data'!Y5022)&gt;=0, IF(data!L5022&lt;0, FALSE, data!L5022&lt;=95),COUNTA(data!D5022:'data'!Y5022)=22), 1, 0)</f>
        <v>0</v>
      </c>
      <c r="AA5022">
        <f>IF(data!D5022=3, IF(COUNTIFS(data!A:A, data!A5022, data!G:G, "&lt;&gt;2")=0, 1, 0), 0)</f>
        <v>0</v>
      </c>
      <c r="AB5022">
        <f>IF(AND(data!G5022=2, COUNTIFS(data!A:A, data!A5022, data!G:G, 2) = data!D5022), 1, 0)</f>
        <v>0</v>
      </c>
      <c r="AC5022" t="str">
        <f>IF(AB5022=1, data!D5022, "0")</f>
        <v>0</v>
      </c>
    </row>
    <row r="5023" spans="1:29" x14ac:dyDescent="0.25">
      <c r="A5023" s="1">
        <v>528251</v>
      </c>
      <c r="B5023">
        <v>3</v>
      </c>
      <c r="C5023" s="1" t="s">
        <v>5044</v>
      </c>
      <c r="D5023">
        <v>3</v>
      </c>
      <c r="E5023">
        <v>6</v>
      </c>
      <c r="F5023">
        <v>1</v>
      </c>
      <c r="G5023">
        <v>1</v>
      </c>
      <c r="H5023">
        <v>18</v>
      </c>
      <c r="I5023">
        <v>1</v>
      </c>
      <c r="J5023">
        <v>1</v>
      </c>
      <c r="K5023">
        <v>4</v>
      </c>
      <c r="L5023">
        <v>21</v>
      </c>
      <c r="M5023">
        <v>1</v>
      </c>
      <c r="N5023">
        <v>1</v>
      </c>
      <c r="O5023">
        <v>5</v>
      </c>
      <c r="P5023">
        <v>1</v>
      </c>
      <c r="Q5023">
        <v>9.923</v>
      </c>
      <c r="R5023">
        <v>0</v>
      </c>
      <c r="S5023">
        <v>4</v>
      </c>
      <c r="T5023">
        <v>161.30000000000001</v>
      </c>
      <c r="U5023">
        <v>60.3</v>
      </c>
      <c r="V5023">
        <v>23.177</v>
      </c>
      <c r="W5023">
        <v>0.71099999999999997</v>
      </c>
      <c r="X5023">
        <v>1</v>
      </c>
      <c r="Y5023">
        <v>1</v>
      </c>
      <c r="Z5023">
        <f>IF(AND(MIN(data!D5023:'data'!K5023, data!M5023:'data'!Y5023)&gt;=0, IF(data!L5023&lt;0, FALSE, data!L5023&lt;=95),COUNTA(data!D5023:'data'!Y5023)=22), 1, 0)</f>
        <v>1</v>
      </c>
      <c r="AA5023">
        <f>IF(data!D5023=3, IF(COUNTIFS(data!A:A, data!A5023, data!G:G, "&lt;&gt;2")=0, 1, 0), 0)</f>
        <v>0</v>
      </c>
      <c r="AB5023">
        <f>IF(AND(data!G5023=2, COUNTIFS(data!A:A, data!A5023, data!G:G, 2) = data!D5023), 1, 0)</f>
        <v>0</v>
      </c>
      <c r="AC5023" t="str">
        <f>IF(AB5023=1, data!D5023, "0")</f>
        <v>0</v>
      </c>
    </row>
    <row r="5024" spans="1:29" x14ac:dyDescent="0.25">
      <c r="A5024" s="1">
        <v>528271</v>
      </c>
      <c r="B5024">
        <v>1</v>
      </c>
      <c r="C5024" s="1" t="s">
        <v>5045</v>
      </c>
      <c r="D5024">
        <v>3</v>
      </c>
      <c r="E5024">
        <v>6</v>
      </c>
      <c r="F5024">
        <v>1</v>
      </c>
      <c r="G5024">
        <v>1</v>
      </c>
      <c r="H5024">
        <v>35</v>
      </c>
      <c r="I5024">
        <v>4</v>
      </c>
      <c r="J5024">
        <v>1</v>
      </c>
      <c r="K5024">
        <v>4</v>
      </c>
      <c r="L5024">
        <v>6</v>
      </c>
      <c r="M5024">
        <v>2</v>
      </c>
      <c r="N5024">
        <v>4</v>
      </c>
      <c r="O5024">
        <v>2</v>
      </c>
      <c r="P5024">
        <v>1</v>
      </c>
      <c r="Q5024">
        <v>2.3660000000000001</v>
      </c>
      <c r="R5024">
        <v>-1</v>
      </c>
      <c r="S5024">
        <v>0</v>
      </c>
      <c r="T5024">
        <v>155.30000000000001</v>
      </c>
      <c r="U5024">
        <v>49.9</v>
      </c>
      <c r="V5024">
        <v>20.69</v>
      </c>
      <c r="W5024">
        <v>0.76</v>
      </c>
      <c r="X5024">
        <v>1</v>
      </c>
      <c r="Y5024">
        <v>3</v>
      </c>
      <c r="Z5024">
        <f>IF(AND(MIN(data!D5024:'data'!K5024, data!M5024:'data'!Y5024)&gt;=0, IF(data!L5024&lt;0, FALSE, data!L5024&lt;=95),COUNTA(data!D5024:'data'!Y5024)=22), 1, 0)</f>
        <v>0</v>
      </c>
      <c r="AA5024">
        <f>IF(data!D5024=3, IF(COUNTIFS(data!A:A, data!A5024, data!G:G, "&lt;&gt;2")=0, 1, 0), 0)</f>
        <v>0</v>
      </c>
      <c r="AB5024">
        <f>IF(AND(data!G5024=2, COUNTIFS(data!A:A, data!A5024, data!G:G, 2) = data!D5024), 1, 0)</f>
        <v>0</v>
      </c>
      <c r="AC5024" t="str">
        <f>IF(AB5024=1, data!D5024, "0")</f>
        <v>0</v>
      </c>
    </row>
    <row r="5025" spans="1:29" x14ac:dyDescent="0.25">
      <c r="A5025" s="1">
        <v>528271</v>
      </c>
      <c r="B5025">
        <v>2</v>
      </c>
      <c r="C5025" s="1" t="s">
        <v>5046</v>
      </c>
      <c r="D5025">
        <v>3</v>
      </c>
      <c r="E5025">
        <v>6</v>
      </c>
      <c r="F5025">
        <v>1</v>
      </c>
      <c r="G5025">
        <v>2</v>
      </c>
      <c r="H5025">
        <v>15</v>
      </c>
      <c r="I5025">
        <v>-1</v>
      </c>
      <c r="J5025">
        <v>1</v>
      </c>
      <c r="K5025">
        <v>-1</v>
      </c>
      <c r="L5025">
        <v>6</v>
      </c>
      <c r="M5025">
        <v>2</v>
      </c>
      <c r="N5025">
        <v>-1</v>
      </c>
      <c r="O5025">
        <v>-1</v>
      </c>
      <c r="P5025">
        <v>-1</v>
      </c>
      <c r="Q5025">
        <v>-1</v>
      </c>
      <c r="R5025">
        <v>-1</v>
      </c>
      <c r="S5025">
        <v>2</v>
      </c>
      <c r="T5025">
        <v>171.5</v>
      </c>
      <c r="U5025">
        <v>62.5</v>
      </c>
      <c r="V5025">
        <v>21.25</v>
      </c>
      <c r="W5025">
        <v>-1</v>
      </c>
      <c r="X5025">
        <v>1</v>
      </c>
      <c r="Y5025">
        <v>3</v>
      </c>
      <c r="Z5025">
        <f>IF(AND(MIN(data!D5025:'data'!K5025, data!M5025:'data'!Y5025)&gt;=0, IF(data!L5025&lt;0, FALSE, data!L5025&lt;=95),COUNTA(data!D5025:'data'!Y5025)=22), 1, 0)</f>
        <v>0</v>
      </c>
      <c r="AA5025">
        <f>IF(data!D5025=3, IF(COUNTIFS(data!A:A, data!A5025, data!G:G, "&lt;&gt;2")=0, 1, 0), 0)</f>
        <v>0</v>
      </c>
      <c r="AB5025">
        <f>IF(AND(data!G5025=2, COUNTIFS(data!A:A, data!A5025, data!G:G, 2) = data!D5025), 1, 0)</f>
        <v>0</v>
      </c>
      <c r="AC5025" t="str">
        <f>IF(AB5025=1, data!D5025, "0")</f>
        <v>0</v>
      </c>
    </row>
    <row r="5026" spans="1:29" x14ac:dyDescent="0.25">
      <c r="A5026" s="1">
        <v>528271</v>
      </c>
      <c r="B5026">
        <v>3</v>
      </c>
      <c r="C5026" s="1" t="s">
        <v>5047</v>
      </c>
      <c r="D5026">
        <v>3</v>
      </c>
      <c r="E5026">
        <v>6</v>
      </c>
      <c r="F5026">
        <v>1</v>
      </c>
      <c r="G5026">
        <v>2</v>
      </c>
      <c r="H5026">
        <v>3</v>
      </c>
      <c r="I5026">
        <v>-1</v>
      </c>
      <c r="J5026">
        <v>1</v>
      </c>
      <c r="K5026">
        <v>-1</v>
      </c>
      <c r="L5026">
        <v>6</v>
      </c>
      <c r="M5026">
        <v>2</v>
      </c>
      <c r="N5026">
        <v>-1</v>
      </c>
      <c r="O5026">
        <v>-1</v>
      </c>
      <c r="P5026">
        <v>-1</v>
      </c>
      <c r="Q5026">
        <v>-1</v>
      </c>
      <c r="R5026">
        <v>-1</v>
      </c>
      <c r="S5026">
        <v>-2</v>
      </c>
      <c r="T5026">
        <v>104.8</v>
      </c>
      <c r="U5026">
        <v>18.7</v>
      </c>
      <c r="V5026">
        <v>17.026</v>
      </c>
      <c r="W5026">
        <v>-1</v>
      </c>
      <c r="X5026">
        <v>-2</v>
      </c>
      <c r="Y5026">
        <v>-2</v>
      </c>
      <c r="Z5026">
        <f>IF(AND(MIN(data!D5026:'data'!K5026, data!M5026:'data'!Y5026)&gt;=0, IF(data!L5026&lt;0, FALSE, data!L5026&lt;=95),COUNTA(data!D5026:'data'!Y5026)=22), 1, 0)</f>
        <v>0</v>
      </c>
      <c r="AA5026">
        <f>IF(data!D5026=3, IF(COUNTIFS(data!A:A, data!A5026, data!G:G, "&lt;&gt;2")=0, 1, 0), 0)</f>
        <v>0</v>
      </c>
      <c r="AB5026">
        <f>IF(AND(data!G5026=2, COUNTIFS(data!A:A, data!A5026, data!G:G, 2) = data!D5026), 1, 0)</f>
        <v>0</v>
      </c>
      <c r="AC5026" t="str">
        <f>IF(AB5026=1, data!D5026, "0")</f>
        <v>0</v>
      </c>
    </row>
    <row r="5027" spans="1:29" x14ac:dyDescent="0.25">
      <c r="A5027" s="1">
        <v>528351</v>
      </c>
      <c r="B5027">
        <v>1</v>
      </c>
      <c r="C5027" s="1" t="s">
        <v>5048</v>
      </c>
      <c r="D5027">
        <v>1</v>
      </c>
      <c r="E5027">
        <v>6</v>
      </c>
      <c r="F5027">
        <v>1</v>
      </c>
      <c r="G5027">
        <v>2</v>
      </c>
      <c r="H5027">
        <v>29</v>
      </c>
      <c r="I5027">
        <v>1</v>
      </c>
      <c r="J5027">
        <v>1</v>
      </c>
      <c r="K5027">
        <v>1</v>
      </c>
      <c r="L5027">
        <v>13</v>
      </c>
      <c r="M5027">
        <v>2</v>
      </c>
      <c r="N5027">
        <v>3</v>
      </c>
      <c r="O5027">
        <v>5</v>
      </c>
      <c r="P5027">
        <v>1</v>
      </c>
      <c r="Q5027">
        <v>6.0579999999999998</v>
      </c>
      <c r="R5027">
        <v>-1</v>
      </c>
      <c r="S5027">
        <v>0</v>
      </c>
      <c r="T5027">
        <v>164</v>
      </c>
      <c r="U5027">
        <v>66.5</v>
      </c>
      <c r="V5027">
        <v>24.725000000000001</v>
      </c>
      <c r="W5027">
        <v>0.8</v>
      </c>
      <c r="X5027">
        <v>1</v>
      </c>
      <c r="Y5027">
        <v>1</v>
      </c>
      <c r="Z5027">
        <f>IF(AND(MIN(data!D5027:'data'!K5027, data!M5027:'data'!Y5027)&gt;=0, IF(data!L5027&lt;0, FALSE, data!L5027&lt;=95),COUNTA(data!D5027:'data'!Y5027)=22), 1, 0)</f>
        <v>0</v>
      </c>
      <c r="AA5027">
        <f>IF(data!D5027=3, IF(COUNTIFS(data!A:A, data!A5027, data!G:G, "&lt;&gt;2")=0, 1, 0), 0)</f>
        <v>0</v>
      </c>
      <c r="AB5027">
        <f>IF(AND(data!G5027=2, COUNTIFS(data!A:A, data!A5027, data!G:G, 2) = data!D5027), 1, 0)</f>
        <v>1</v>
      </c>
      <c r="AC5027">
        <f>IF(AB5027=1, data!D5027, "0")</f>
        <v>1</v>
      </c>
    </row>
    <row r="5028" spans="1:29" x14ac:dyDescent="0.25">
      <c r="A5028" s="1">
        <v>528371</v>
      </c>
      <c r="B5028">
        <v>1</v>
      </c>
      <c r="C5028" s="1" t="s">
        <v>5049</v>
      </c>
      <c r="D5028">
        <v>4</v>
      </c>
      <c r="E5028">
        <v>6</v>
      </c>
      <c r="F5028">
        <v>1</v>
      </c>
      <c r="G5028">
        <v>2</v>
      </c>
      <c r="H5028">
        <v>45</v>
      </c>
      <c r="I5028">
        <v>2</v>
      </c>
      <c r="J5028">
        <v>1</v>
      </c>
      <c r="K5028">
        <v>1</v>
      </c>
      <c r="L5028">
        <v>21</v>
      </c>
      <c r="M5028">
        <v>1</v>
      </c>
      <c r="N5028">
        <v>1</v>
      </c>
      <c r="O5028">
        <v>5</v>
      </c>
      <c r="P5028">
        <v>1</v>
      </c>
      <c r="Q5028">
        <v>9.75</v>
      </c>
      <c r="R5028">
        <v>-1</v>
      </c>
      <c r="S5028">
        <v>4</v>
      </c>
      <c r="T5028">
        <v>173.8</v>
      </c>
      <c r="U5028">
        <v>67.599999999999994</v>
      </c>
      <c r="V5028">
        <v>22.379000000000001</v>
      </c>
      <c r="W5028">
        <v>0.82299999999999995</v>
      </c>
      <c r="X5028">
        <v>1</v>
      </c>
      <c r="Y5028">
        <v>3</v>
      </c>
      <c r="Z5028">
        <f>IF(AND(MIN(data!D5028:'data'!K5028, data!M5028:'data'!Y5028)&gt;=0, IF(data!L5028&lt;0, FALSE, data!L5028&lt;=95),COUNTA(data!D5028:'data'!Y5028)=22), 1, 0)</f>
        <v>0</v>
      </c>
      <c r="AA5028">
        <f>IF(data!D5028=3, IF(COUNTIFS(data!A:A, data!A5028, data!G:G, "&lt;&gt;2")=0, 1, 0), 0)</f>
        <v>0</v>
      </c>
      <c r="AB5028">
        <f>IF(AND(data!G5028=2, COUNTIFS(data!A:A, data!A5028, data!G:G, 2) = data!D5028), 1, 0)</f>
        <v>0</v>
      </c>
      <c r="AC5028" t="str">
        <f>IF(AB5028=1, data!D5028, "0")</f>
        <v>0</v>
      </c>
    </row>
    <row r="5029" spans="1:29" x14ac:dyDescent="0.25">
      <c r="A5029" s="1">
        <v>528371</v>
      </c>
      <c r="B5029">
        <v>2</v>
      </c>
      <c r="C5029" s="1" t="s">
        <v>5050</v>
      </c>
      <c r="D5029">
        <v>4</v>
      </c>
      <c r="E5029">
        <v>6</v>
      </c>
      <c r="F5029">
        <v>1</v>
      </c>
      <c r="G5029">
        <v>1</v>
      </c>
      <c r="H5029">
        <v>44</v>
      </c>
      <c r="I5029">
        <v>2</v>
      </c>
      <c r="J5029">
        <v>1</v>
      </c>
      <c r="K5029">
        <v>1</v>
      </c>
      <c r="L5029">
        <v>21</v>
      </c>
      <c r="M5029">
        <v>2</v>
      </c>
      <c r="N5029">
        <v>3</v>
      </c>
      <c r="O5029">
        <v>5</v>
      </c>
      <c r="P5029">
        <v>1</v>
      </c>
      <c r="Q5029">
        <v>6.4349999999999996</v>
      </c>
      <c r="R5029">
        <v>-1</v>
      </c>
      <c r="S5029">
        <v>1</v>
      </c>
      <c r="T5029">
        <v>165.4</v>
      </c>
      <c r="U5029">
        <v>92.2</v>
      </c>
      <c r="V5029">
        <v>33.701999999999998</v>
      </c>
      <c r="W5029">
        <v>0.91</v>
      </c>
      <c r="X5029">
        <v>2</v>
      </c>
      <c r="Y5029">
        <v>3</v>
      </c>
      <c r="Z5029">
        <f>IF(AND(MIN(data!D5029:'data'!K5029, data!M5029:'data'!Y5029)&gt;=0, IF(data!L5029&lt;0, FALSE, data!L5029&lt;=95),COUNTA(data!D5029:'data'!Y5029)=22), 1, 0)</f>
        <v>0</v>
      </c>
      <c r="AA5029">
        <f>IF(data!D5029=3, IF(COUNTIFS(data!A:A, data!A5029, data!G:G, "&lt;&gt;2")=0, 1, 0), 0)</f>
        <v>0</v>
      </c>
      <c r="AB5029">
        <f>IF(AND(data!G5029=2, COUNTIFS(data!A:A, data!A5029, data!G:G, 2) = data!D5029), 1, 0)</f>
        <v>0</v>
      </c>
      <c r="AC5029" t="str">
        <f>IF(AB5029=1, data!D5029, "0")</f>
        <v>0</v>
      </c>
    </row>
    <row r="5030" spans="1:29" x14ac:dyDescent="0.25">
      <c r="A5030" s="1">
        <v>528371</v>
      </c>
      <c r="B5030">
        <v>3</v>
      </c>
      <c r="C5030" s="1" t="s">
        <v>5051</v>
      </c>
      <c r="D5030">
        <v>4</v>
      </c>
      <c r="E5030">
        <v>6</v>
      </c>
      <c r="F5030">
        <v>1</v>
      </c>
      <c r="G5030">
        <v>2</v>
      </c>
      <c r="H5030">
        <v>14</v>
      </c>
      <c r="I5030">
        <v>-1</v>
      </c>
      <c r="J5030">
        <v>1</v>
      </c>
      <c r="K5030">
        <v>-1</v>
      </c>
      <c r="L5030">
        <v>21</v>
      </c>
      <c r="M5030">
        <v>1</v>
      </c>
      <c r="N5030">
        <v>-1</v>
      </c>
      <c r="O5030">
        <v>-1</v>
      </c>
      <c r="P5030">
        <v>-1</v>
      </c>
      <c r="Q5030">
        <v>-1</v>
      </c>
      <c r="R5030">
        <v>-1</v>
      </c>
      <c r="S5030">
        <v>1</v>
      </c>
      <c r="T5030">
        <v>167.3</v>
      </c>
      <c r="U5030">
        <v>54.6</v>
      </c>
      <c r="V5030">
        <v>19.507000000000001</v>
      </c>
      <c r="W5030">
        <v>-1</v>
      </c>
      <c r="X5030">
        <v>1</v>
      </c>
      <c r="Y5030">
        <v>3</v>
      </c>
      <c r="Z5030">
        <f>IF(AND(MIN(data!D5030:'data'!K5030, data!M5030:'data'!Y5030)&gt;=0, IF(data!L5030&lt;0, FALSE, data!L5030&lt;=95),COUNTA(data!D5030:'data'!Y5030)=22), 1, 0)</f>
        <v>0</v>
      </c>
      <c r="AA5030">
        <f>IF(data!D5030=3, IF(COUNTIFS(data!A:A, data!A5030, data!G:G, "&lt;&gt;2")=0, 1, 0), 0)</f>
        <v>0</v>
      </c>
      <c r="AB5030">
        <f>IF(AND(data!G5030=2, COUNTIFS(data!A:A, data!A5030, data!G:G, 2) = data!D5030), 1, 0)</f>
        <v>0</v>
      </c>
      <c r="AC5030" t="str">
        <f>IF(AB5030=1, data!D5030, "0")</f>
        <v>0</v>
      </c>
    </row>
    <row r="5031" spans="1:29" x14ac:dyDescent="0.25">
      <c r="A5031" s="1">
        <v>528371</v>
      </c>
      <c r="B5031">
        <v>4</v>
      </c>
      <c r="C5031" s="1" t="s">
        <v>5052</v>
      </c>
      <c r="D5031">
        <v>4</v>
      </c>
      <c r="E5031">
        <v>6</v>
      </c>
      <c r="F5031">
        <v>1</v>
      </c>
      <c r="G5031">
        <v>2</v>
      </c>
      <c r="H5031">
        <v>12</v>
      </c>
      <c r="I5031">
        <v>-1</v>
      </c>
      <c r="J5031">
        <v>1</v>
      </c>
      <c r="K5031">
        <v>-1</v>
      </c>
      <c r="L5031">
        <v>21</v>
      </c>
      <c r="M5031">
        <v>1</v>
      </c>
      <c r="N5031">
        <v>-1</v>
      </c>
      <c r="O5031">
        <v>-1</v>
      </c>
      <c r="P5031">
        <v>-1</v>
      </c>
      <c r="Q5031">
        <v>-1</v>
      </c>
      <c r="R5031">
        <v>-1</v>
      </c>
      <c r="S5031">
        <v>-2</v>
      </c>
      <c r="T5031">
        <v>152.5</v>
      </c>
      <c r="U5031">
        <v>44.1</v>
      </c>
      <c r="V5031">
        <v>18.963000000000001</v>
      </c>
      <c r="W5031">
        <v>-1</v>
      </c>
      <c r="X5031">
        <v>2</v>
      </c>
      <c r="Y5031">
        <v>1</v>
      </c>
      <c r="Z5031">
        <f>IF(AND(MIN(data!D5031:'data'!K5031, data!M5031:'data'!Y5031)&gt;=0, IF(data!L5031&lt;0, FALSE, data!L5031&lt;=95),COUNTA(data!D5031:'data'!Y5031)=22), 1, 0)</f>
        <v>0</v>
      </c>
      <c r="AA5031">
        <f>IF(data!D5031=3, IF(COUNTIFS(data!A:A, data!A5031, data!G:G, "&lt;&gt;2")=0, 1, 0), 0)</f>
        <v>0</v>
      </c>
      <c r="AB5031">
        <f>IF(AND(data!G5031=2, COUNTIFS(data!A:A, data!A5031, data!G:G, 2) = data!D5031), 1, 0)</f>
        <v>0</v>
      </c>
      <c r="AC5031" t="str">
        <f>IF(AB5031=1, data!D5031, "0")</f>
        <v>0</v>
      </c>
    </row>
    <row r="5032" spans="1:29" x14ac:dyDescent="0.25">
      <c r="A5032" s="1">
        <v>529151</v>
      </c>
      <c r="B5032">
        <v>1</v>
      </c>
      <c r="C5032" s="1" t="s">
        <v>5053</v>
      </c>
      <c r="D5032">
        <v>3</v>
      </c>
      <c r="E5032">
        <v>6</v>
      </c>
      <c r="F5032">
        <v>3</v>
      </c>
      <c r="G5032">
        <v>2</v>
      </c>
      <c r="H5032">
        <v>41</v>
      </c>
      <c r="I5032">
        <v>2</v>
      </c>
      <c r="J5032">
        <v>1</v>
      </c>
      <c r="K5032">
        <v>6</v>
      </c>
      <c r="L5032">
        <v>97</v>
      </c>
      <c r="M5032">
        <v>1</v>
      </c>
      <c r="N5032">
        <v>1</v>
      </c>
      <c r="O5032">
        <v>5</v>
      </c>
      <c r="P5032">
        <v>1</v>
      </c>
      <c r="Q5032">
        <v>3.6920000000000002</v>
      </c>
      <c r="R5032">
        <v>-1</v>
      </c>
      <c r="S5032">
        <v>0</v>
      </c>
      <c r="T5032">
        <v>173.5</v>
      </c>
      <c r="U5032">
        <v>73.7</v>
      </c>
      <c r="V5032">
        <v>24.483000000000001</v>
      </c>
      <c r="W5032">
        <v>0.80700000000000005</v>
      </c>
      <c r="X5032">
        <v>1</v>
      </c>
      <c r="Y5032">
        <v>3</v>
      </c>
      <c r="Z5032">
        <f>IF(AND(MIN(data!D5032:'data'!K5032, data!M5032:'data'!Y5032)&gt;=0, IF(data!L5032&lt;0, FALSE, data!L5032&lt;=95),COUNTA(data!D5032:'data'!Y5032)=22), 1, 0)</f>
        <v>0</v>
      </c>
      <c r="AA5032">
        <f>IF(data!D5032=3, IF(COUNTIFS(data!A:A, data!A5032, data!G:G, "&lt;&gt;2")=0, 1, 0), 0)</f>
        <v>0</v>
      </c>
      <c r="AB5032">
        <f>IF(AND(data!G5032=2, COUNTIFS(data!A:A, data!A5032, data!G:G, 2) = data!D5032), 1, 0)</f>
        <v>0</v>
      </c>
      <c r="AC5032" t="str">
        <f>IF(AB5032=1, data!D5032, "0")</f>
        <v>0</v>
      </c>
    </row>
    <row r="5033" spans="1:29" x14ac:dyDescent="0.25">
      <c r="A5033" s="1">
        <v>529151</v>
      </c>
      <c r="B5033">
        <v>2</v>
      </c>
      <c r="C5033" s="1" t="s">
        <v>5054</v>
      </c>
      <c r="D5033">
        <v>3</v>
      </c>
      <c r="E5033">
        <v>6</v>
      </c>
      <c r="F5033">
        <v>3</v>
      </c>
      <c r="G5033">
        <v>1</v>
      </c>
      <c r="H5033">
        <v>11</v>
      </c>
      <c r="I5033">
        <v>-1</v>
      </c>
      <c r="J5033">
        <v>1</v>
      </c>
      <c r="K5033">
        <v>-1</v>
      </c>
      <c r="L5033">
        <v>97</v>
      </c>
      <c r="M5033">
        <v>1</v>
      </c>
      <c r="N5033">
        <v>-1</v>
      </c>
      <c r="O5033">
        <v>-1</v>
      </c>
      <c r="P5033">
        <v>-1</v>
      </c>
      <c r="Q5033">
        <v>-1</v>
      </c>
      <c r="R5033">
        <v>-1</v>
      </c>
      <c r="S5033">
        <v>-2</v>
      </c>
      <c r="T5033">
        <v>163.1</v>
      </c>
      <c r="U5033">
        <v>53.1</v>
      </c>
      <c r="V5033">
        <v>19.960999999999999</v>
      </c>
      <c r="W5033">
        <v>-1</v>
      </c>
      <c r="X5033">
        <v>1</v>
      </c>
      <c r="Y5033">
        <v>3</v>
      </c>
      <c r="Z5033">
        <f>IF(AND(MIN(data!D5033:'data'!K5033, data!M5033:'data'!Y5033)&gt;=0, IF(data!L5033&lt;0, FALSE, data!L5033&lt;=95),COUNTA(data!D5033:'data'!Y5033)=22), 1, 0)</f>
        <v>0</v>
      </c>
      <c r="AA5033">
        <f>IF(data!D5033=3, IF(COUNTIFS(data!A:A, data!A5033, data!G:G, "&lt;&gt;2")=0, 1, 0), 0)</f>
        <v>0</v>
      </c>
      <c r="AB5033">
        <f>IF(AND(data!G5033=2, COUNTIFS(data!A:A, data!A5033, data!G:G, 2) = data!D5033), 1, 0)</f>
        <v>0</v>
      </c>
      <c r="AC5033" t="str">
        <f>IF(AB5033=1, data!D5033, "0")</f>
        <v>0</v>
      </c>
    </row>
    <row r="5034" spans="1:29" x14ac:dyDescent="0.25">
      <c r="A5034" s="1">
        <v>529151</v>
      </c>
      <c r="B5034">
        <v>3</v>
      </c>
      <c r="C5034" s="1" t="s">
        <v>5055</v>
      </c>
      <c r="D5034">
        <v>3</v>
      </c>
      <c r="E5034">
        <v>6</v>
      </c>
      <c r="F5034">
        <v>3</v>
      </c>
      <c r="G5034">
        <v>2</v>
      </c>
      <c r="H5034">
        <v>6</v>
      </c>
      <c r="I5034">
        <v>-1</v>
      </c>
      <c r="J5034">
        <v>1</v>
      </c>
      <c r="K5034">
        <v>-1</v>
      </c>
      <c r="L5034">
        <v>97</v>
      </c>
      <c r="M5034">
        <v>2</v>
      </c>
      <c r="N5034">
        <v>-1</v>
      </c>
      <c r="O5034">
        <v>-1</v>
      </c>
      <c r="P5034">
        <v>-1</v>
      </c>
      <c r="Q5034">
        <v>-1</v>
      </c>
      <c r="R5034">
        <v>-1</v>
      </c>
      <c r="S5034">
        <v>-2</v>
      </c>
      <c r="T5034">
        <v>121.8</v>
      </c>
      <c r="U5034">
        <v>25.2</v>
      </c>
      <c r="V5034">
        <v>16.986999999999998</v>
      </c>
      <c r="W5034">
        <v>-1</v>
      </c>
      <c r="X5034">
        <v>-2</v>
      </c>
      <c r="Y5034">
        <v>-2</v>
      </c>
      <c r="Z5034">
        <f>IF(AND(MIN(data!D5034:'data'!K5034, data!M5034:'data'!Y5034)&gt;=0, IF(data!L5034&lt;0, FALSE, data!L5034&lt;=95),COUNTA(data!D5034:'data'!Y5034)=22), 1, 0)</f>
        <v>0</v>
      </c>
      <c r="AA5034">
        <f>IF(data!D5034=3, IF(COUNTIFS(data!A:A, data!A5034, data!G:G, "&lt;&gt;2")=0, 1, 0), 0)</f>
        <v>0</v>
      </c>
      <c r="AB5034">
        <f>IF(AND(data!G5034=2, COUNTIFS(data!A:A, data!A5034, data!G:G, 2) = data!D5034), 1, 0)</f>
        <v>0</v>
      </c>
      <c r="AC5034" t="str">
        <f>IF(AB5034=1, data!D5034, "0")</f>
        <v>0</v>
      </c>
    </row>
    <row r="5035" spans="1:29" x14ac:dyDescent="0.25">
      <c r="A5035" s="1">
        <v>529251</v>
      </c>
      <c r="B5035">
        <v>1</v>
      </c>
      <c r="C5035" s="1" t="s">
        <v>5056</v>
      </c>
      <c r="D5035">
        <v>1</v>
      </c>
      <c r="E5035">
        <v>6</v>
      </c>
      <c r="F5035">
        <v>3</v>
      </c>
      <c r="G5035">
        <v>1</v>
      </c>
      <c r="H5035">
        <v>88</v>
      </c>
      <c r="I5035">
        <v>5</v>
      </c>
      <c r="J5035">
        <v>1</v>
      </c>
      <c r="K5035">
        <v>7</v>
      </c>
      <c r="L5035">
        <v>5</v>
      </c>
      <c r="M5035">
        <v>2</v>
      </c>
      <c r="N5035">
        <v>3</v>
      </c>
      <c r="O5035">
        <v>5</v>
      </c>
      <c r="P5035">
        <v>1</v>
      </c>
      <c r="Q5035">
        <v>3.75</v>
      </c>
      <c r="R5035">
        <v>-1</v>
      </c>
      <c r="S5035">
        <v>0</v>
      </c>
      <c r="T5035">
        <v>-1</v>
      </c>
      <c r="U5035">
        <v>-1</v>
      </c>
      <c r="V5035">
        <v>-1</v>
      </c>
      <c r="W5035">
        <v>-1</v>
      </c>
      <c r="X5035">
        <v>1</v>
      </c>
      <c r="Y5035">
        <v>3</v>
      </c>
      <c r="Z5035">
        <f>IF(AND(MIN(data!D5035:'data'!K5035, data!M5035:'data'!Y5035)&gt;=0, IF(data!L5035&lt;0, FALSE, data!L5035&lt;=95),COUNTA(data!D5035:'data'!Y5035)=22), 1, 0)</f>
        <v>0</v>
      </c>
      <c r="AA5035">
        <f>IF(data!D5035=3, IF(COUNTIFS(data!A:A, data!A5035, data!G:G, "&lt;&gt;2")=0, 1, 0), 0)</f>
        <v>0</v>
      </c>
      <c r="AB5035">
        <f>IF(AND(data!G5035=2, COUNTIFS(data!A:A, data!A5035, data!G:G, 2) = data!D5035), 1, 0)</f>
        <v>0</v>
      </c>
      <c r="AC5035" t="str">
        <f>IF(AB5035=1, data!D5035, "0")</f>
        <v>0</v>
      </c>
    </row>
    <row r="5036" spans="1:29" x14ac:dyDescent="0.25">
      <c r="A5036" s="1">
        <v>529271</v>
      </c>
      <c r="B5036">
        <v>1</v>
      </c>
      <c r="C5036" s="1" t="s">
        <v>5057</v>
      </c>
      <c r="D5036">
        <v>2</v>
      </c>
      <c r="E5036">
        <v>6</v>
      </c>
      <c r="F5036">
        <v>3</v>
      </c>
      <c r="G5036">
        <v>1</v>
      </c>
      <c r="H5036">
        <v>32</v>
      </c>
      <c r="I5036">
        <v>2</v>
      </c>
      <c r="J5036">
        <v>1</v>
      </c>
      <c r="K5036">
        <v>3</v>
      </c>
      <c r="L5036">
        <v>19</v>
      </c>
      <c r="M5036">
        <v>2</v>
      </c>
      <c r="N5036">
        <v>1</v>
      </c>
      <c r="O5036">
        <v>5</v>
      </c>
      <c r="P5036">
        <v>1</v>
      </c>
      <c r="Q5036">
        <v>17.375</v>
      </c>
      <c r="R5036">
        <v>-1</v>
      </c>
      <c r="S5036">
        <v>0</v>
      </c>
      <c r="T5036">
        <v>183</v>
      </c>
      <c r="U5036">
        <v>95.1</v>
      </c>
      <c r="V5036">
        <v>28.396999999999998</v>
      </c>
      <c r="W5036">
        <v>0.879</v>
      </c>
      <c r="X5036">
        <v>2</v>
      </c>
      <c r="Y5036">
        <v>3</v>
      </c>
      <c r="Z5036">
        <f>IF(AND(MIN(data!D5036:'data'!K5036, data!M5036:'data'!Y5036)&gt;=0, IF(data!L5036&lt;0, FALSE, data!L5036&lt;=95),COUNTA(data!D5036:'data'!Y5036)=22), 1, 0)</f>
        <v>0</v>
      </c>
      <c r="AA5036">
        <f>IF(data!D5036=3, IF(COUNTIFS(data!A:A, data!A5036, data!G:G, "&lt;&gt;2")=0, 1, 0), 0)</f>
        <v>0</v>
      </c>
      <c r="AB5036">
        <f>IF(AND(data!G5036=2, COUNTIFS(data!A:A, data!A5036, data!G:G, 2) = data!D5036), 1, 0)</f>
        <v>0</v>
      </c>
      <c r="AC5036" t="str">
        <f>IF(AB5036=1, data!D5036, "0")</f>
        <v>0</v>
      </c>
    </row>
    <row r="5037" spans="1:29" x14ac:dyDescent="0.25">
      <c r="A5037" s="1">
        <v>529271</v>
      </c>
      <c r="B5037">
        <v>2</v>
      </c>
      <c r="C5037" s="1" t="s">
        <v>5058</v>
      </c>
      <c r="D5037">
        <v>2</v>
      </c>
      <c r="E5037">
        <v>6</v>
      </c>
      <c r="F5037">
        <v>3</v>
      </c>
      <c r="G5037">
        <v>2</v>
      </c>
      <c r="H5037">
        <v>34</v>
      </c>
      <c r="I5037">
        <v>2</v>
      </c>
      <c r="J5037">
        <v>1</v>
      </c>
      <c r="K5037">
        <v>4</v>
      </c>
      <c r="L5037">
        <v>19</v>
      </c>
      <c r="M5037">
        <v>1</v>
      </c>
      <c r="N5037">
        <v>1</v>
      </c>
      <c r="O5037">
        <v>5</v>
      </c>
      <c r="P5037">
        <v>1</v>
      </c>
      <c r="Q5037">
        <v>6.23</v>
      </c>
      <c r="R5037">
        <v>-1</v>
      </c>
      <c r="S5037">
        <v>0</v>
      </c>
      <c r="T5037">
        <v>175.1</v>
      </c>
      <c r="U5037">
        <v>66.599999999999994</v>
      </c>
      <c r="V5037">
        <v>21.722000000000001</v>
      </c>
      <c r="W5037">
        <v>-1</v>
      </c>
      <c r="X5037">
        <v>1</v>
      </c>
      <c r="Y5037">
        <v>3</v>
      </c>
      <c r="Z5037">
        <f>IF(AND(MIN(data!D5037:'data'!K5037, data!M5037:'data'!Y5037)&gt;=0, IF(data!L5037&lt;0, FALSE, data!L5037&lt;=95),COUNTA(data!D5037:'data'!Y5037)=22), 1, 0)</f>
        <v>0</v>
      </c>
      <c r="AA5037">
        <f>IF(data!D5037=3, IF(COUNTIFS(data!A:A, data!A5037, data!G:G, "&lt;&gt;2")=0, 1, 0), 0)</f>
        <v>0</v>
      </c>
      <c r="AB5037">
        <f>IF(AND(data!G5037=2, COUNTIFS(data!A:A, data!A5037, data!G:G, 2) = data!D5037), 1, 0)</f>
        <v>0</v>
      </c>
      <c r="AC5037" t="str">
        <f>IF(AB5037=1, data!D5037, "0")</f>
        <v>0</v>
      </c>
    </row>
    <row r="5038" spans="1:29" x14ac:dyDescent="0.25">
      <c r="A5038" s="1">
        <v>529351</v>
      </c>
      <c r="B5038">
        <v>1</v>
      </c>
      <c r="C5038" s="1" t="s">
        <v>5059</v>
      </c>
      <c r="D5038">
        <v>3</v>
      </c>
      <c r="E5038">
        <v>6</v>
      </c>
      <c r="F5038">
        <v>3</v>
      </c>
      <c r="G5038">
        <v>2</v>
      </c>
      <c r="H5038">
        <v>82</v>
      </c>
      <c r="I5038">
        <v>2</v>
      </c>
      <c r="J5038">
        <v>1</v>
      </c>
      <c r="K5038">
        <v>4</v>
      </c>
      <c r="L5038">
        <v>-1</v>
      </c>
      <c r="M5038">
        <v>3</v>
      </c>
      <c r="N5038">
        <v>4</v>
      </c>
      <c r="O5038">
        <v>2</v>
      </c>
      <c r="P5038">
        <v>1</v>
      </c>
      <c r="Q5038">
        <v>4.2690000000000001</v>
      </c>
      <c r="R5038">
        <v>-1</v>
      </c>
      <c r="S5038">
        <v>1</v>
      </c>
      <c r="T5038">
        <v>161.1</v>
      </c>
      <c r="U5038">
        <v>80.7</v>
      </c>
      <c r="V5038">
        <v>31.094000000000001</v>
      </c>
      <c r="W5038">
        <v>0.99399999999999999</v>
      </c>
      <c r="X5038">
        <v>2</v>
      </c>
      <c r="Y5038">
        <v>1</v>
      </c>
      <c r="Z5038">
        <f>IF(AND(MIN(data!D5038:'data'!K5038, data!M5038:'data'!Y5038)&gt;=0, IF(data!L5038&lt;0, FALSE, data!L5038&lt;=95),COUNTA(data!D5038:'data'!Y5038)=22), 1, 0)</f>
        <v>0</v>
      </c>
      <c r="AA5038">
        <f>IF(data!D5038=3, IF(COUNTIFS(data!A:A, data!A5038, data!G:G, "&lt;&gt;2")=0, 1, 0), 0)</f>
        <v>0</v>
      </c>
      <c r="AB5038">
        <f>IF(AND(data!G5038=2, COUNTIFS(data!A:A, data!A5038, data!G:G, 2) = data!D5038), 1, 0)</f>
        <v>0</v>
      </c>
      <c r="AC5038" t="str">
        <f>IF(AB5038=1, data!D5038, "0")</f>
        <v>0</v>
      </c>
    </row>
    <row r="5039" spans="1:29" x14ac:dyDescent="0.25">
      <c r="A5039" s="1">
        <v>529351</v>
      </c>
      <c r="B5039">
        <v>2</v>
      </c>
      <c r="C5039" s="1" t="s">
        <v>5060</v>
      </c>
      <c r="D5039">
        <v>3</v>
      </c>
      <c r="E5039">
        <v>6</v>
      </c>
      <c r="F5039">
        <v>3</v>
      </c>
      <c r="G5039">
        <v>1</v>
      </c>
      <c r="H5039">
        <v>75</v>
      </c>
      <c r="I5039">
        <v>2</v>
      </c>
      <c r="J5039">
        <v>1</v>
      </c>
      <c r="K5039">
        <v>7</v>
      </c>
      <c r="L5039">
        <v>-1</v>
      </c>
      <c r="M5039">
        <v>2</v>
      </c>
      <c r="N5039">
        <v>4</v>
      </c>
      <c r="O5039">
        <v>2</v>
      </c>
      <c r="P5039">
        <v>1</v>
      </c>
      <c r="Q5039">
        <v>0.34499999999999997</v>
      </c>
      <c r="R5039">
        <v>-1</v>
      </c>
      <c r="S5039">
        <v>4</v>
      </c>
      <c r="T5039">
        <v>154.80000000000001</v>
      </c>
      <c r="U5039">
        <v>67.5</v>
      </c>
      <c r="V5039">
        <v>28.167999999999999</v>
      </c>
      <c r="W5039">
        <v>0.89600000000000002</v>
      </c>
      <c r="X5039">
        <v>2</v>
      </c>
      <c r="Y5039">
        <v>3</v>
      </c>
      <c r="Z5039">
        <f>IF(AND(MIN(data!D5039:'data'!K5039, data!M5039:'data'!Y5039)&gt;=0, IF(data!L5039&lt;0, FALSE, data!L5039&lt;=95),COUNTA(data!D5039:'data'!Y5039)=22), 1, 0)</f>
        <v>0</v>
      </c>
      <c r="AA5039">
        <f>IF(data!D5039=3, IF(COUNTIFS(data!A:A, data!A5039, data!G:G, "&lt;&gt;2")=0, 1, 0), 0)</f>
        <v>0</v>
      </c>
      <c r="AB5039">
        <f>IF(AND(data!G5039=2, COUNTIFS(data!A:A, data!A5039, data!G:G, 2) = data!D5039), 1, 0)</f>
        <v>0</v>
      </c>
      <c r="AC5039" t="str">
        <f>IF(AB5039=1, data!D5039, "0")</f>
        <v>0</v>
      </c>
    </row>
    <row r="5040" spans="1:29" x14ac:dyDescent="0.25">
      <c r="A5040" s="1">
        <v>529351</v>
      </c>
      <c r="B5040">
        <v>3</v>
      </c>
      <c r="C5040" s="1" t="s">
        <v>5061</v>
      </c>
      <c r="D5040">
        <v>3</v>
      </c>
      <c r="E5040">
        <v>6</v>
      </c>
      <c r="F5040">
        <v>3</v>
      </c>
      <c r="G5040">
        <v>2</v>
      </c>
      <c r="H5040">
        <v>47</v>
      </c>
      <c r="I5040">
        <v>1</v>
      </c>
      <c r="J5040">
        <v>1</v>
      </c>
      <c r="K5040">
        <v>4</v>
      </c>
      <c r="L5040">
        <v>-1</v>
      </c>
      <c r="M5040">
        <v>2</v>
      </c>
      <c r="N5040">
        <v>3</v>
      </c>
      <c r="O5040">
        <v>5</v>
      </c>
      <c r="P5040">
        <v>1</v>
      </c>
      <c r="Q5040">
        <v>10.73</v>
      </c>
      <c r="R5040">
        <v>-1</v>
      </c>
      <c r="S5040">
        <v>1</v>
      </c>
      <c r="T5040">
        <v>168.2</v>
      </c>
      <c r="U5040">
        <v>77.8</v>
      </c>
      <c r="V5040">
        <v>27.5</v>
      </c>
      <c r="W5040">
        <v>0.92900000000000005</v>
      </c>
      <c r="X5040">
        <v>1</v>
      </c>
      <c r="Y5040">
        <v>3</v>
      </c>
      <c r="Z5040">
        <f>IF(AND(MIN(data!D5040:'data'!K5040, data!M5040:'data'!Y5040)&gt;=0, IF(data!L5040&lt;0, FALSE, data!L5040&lt;=95),COUNTA(data!D5040:'data'!Y5040)=22), 1, 0)</f>
        <v>0</v>
      </c>
      <c r="AA5040">
        <f>IF(data!D5040=3, IF(COUNTIFS(data!A:A, data!A5040, data!G:G, "&lt;&gt;2")=0, 1, 0), 0)</f>
        <v>0</v>
      </c>
      <c r="AB5040">
        <f>IF(AND(data!G5040=2, COUNTIFS(data!A:A, data!A5040, data!G:G, 2) = data!D5040), 1, 0)</f>
        <v>0</v>
      </c>
      <c r="AC5040" t="str">
        <f>IF(AB5040=1, data!D5040, "0")</f>
        <v>0</v>
      </c>
    </row>
    <row r="5041" spans="1:29" x14ac:dyDescent="0.25">
      <c r="A5041" s="1">
        <v>530151</v>
      </c>
      <c r="B5041">
        <v>1</v>
      </c>
      <c r="C5041" s="1" t="s">
        <v>5062</v>
      </c>
      <c r="D5041">
        <v>1</v>
      </c>
      <c r="E5041">
        <v>9</v>
      </c>
      <c r="F5041">
        <v>22</v>
      </c>
      <c r="G5041">
        <v>1</v>
      </c>
      <c r="H5041">
        <v>81</v>
      </c>
      <c r="I5041">
        <v>1</v>
      </c>
      <c r="J5041">
        <v>1</v>
      </c>
      <c r="K5041">
        <v>4</v>
      </c>
      <c r="L5041">
        <v>6</v>
      </c>
      <c r="M5041">
        <v>2</v>
      </c>
      <c r="N5041">
        <v>1</v>
      </c>
      <c r="O5041">
        <v>5</v>
      </c>
      <c r="P5041">
        <v>2</v>
      </c>
      <c r="Q5041">
        <v>0</v>
      </c>
      <c r="R5041">
        <v>-1</v>
      </c>
      <c r="S5041">
        <v>0</v>
      </c>
      <c r="T5041">
        <v>-1</v>
      </c>
      <c r="U5041">
        <v>69.5</v>
      </c>
      <c r="V5041">
        <v>-1</v>
      </c>
      <c r="W5041">
        <v>0.873</v>
      </c>
      <c r="X5041">
        <v>1</v>
      </c>
      <c r="Y5041">
        <v>3</v>
      </c>
      <c r="Z5041">
        <f>IF(AND(MIN(data!D5041:'data'!K5041, data!M5041:'data'!Y5041)&gt;=0, IF(data!L5041&lt;0, FALSE, data!L5041&lt;=95),COUNTA(data!D5041:'data'!Y5041)=22), 1, 0)</f>
        <v>0</v>
      </c>
      <c r="AA5041">
        <f>IF(data!D5041=3, IF(COUNTIFS(data!A:A, data!A5041, data!G:G, "&lt;&gt;2")=0, 1, 0), 0)</f>
        <v>0</v>
      </c>
      <c r="AB5041">
        <f>IF(AND(data!G5041=2, COUNTIFS(data!A:A, data!A5041, data!G:G, 2) = data!D5041), 1, 0)</f>
        <v>0</v>
      </c>
      <c r="AC5041" t="str">
        <f>IF(AB5041=1, data!D5041, "0")</f>
        <v>0</v>
      </c>
    </row>
    <row r="5042" spans="1:29" x14ac:dyDescent="0.25">
      <c r="A5042" s="1">
        <v>530181</v>
      </c>
      <c r="B5042">
        <v>1</v>
      </c>
      <c r="C5042" s="1" t="s">
        <v>5063</v>
      </c>
      <c r="D5042">
        <v>3</v>
      </c>
      <c r="E5042">
        <v>9</v>
      </c>
      <c r="F5042">
        <v>22</v>
      </c>
      <c r="G5042">
        <v>2</v>
      </c>
      <c r="H5042">
        <v>36</v>
      </c>
      <c r="I5042">
        <v>2</v>
      </c>
      <c r="J5042">
        <v>1</v>
      </c>
      <c r="K5042">
        <v>2</v>
      </c>
      <c r="L5042">
        <v>20</v>
      </c>
      <c r="M5042">
        <v>2</v>
      </c>
      <c r="N5042">
        <v>3</v>
      </c>
      <c r="O5042">
        <v>5</v>
      </c>
      <c r="P5042">
        <v>1</v>
      </c>
      <c r="Q5042">
        <v>11.048</v>
      </c>
      <c r="R5042">
        <v>-1</v>
      </c>
      <c r="S5042">
        <v>0</v>
      </c>
      <c r="T5042">
        <v>167.9</v>
      </c>
      <c r="U5042">
        <v>70.900000000000006</v>
      </c>
      <c r="V5042">
        <v>25.15</v>
      </c>
      <c r="W5042">
        <v>0.76500000000000001</v>
      </c>
      <c r="X5042">
        <v>2</v>
      </c>
      <c r="Y5042">
        <v>1</v>
      </c>
      <c r="Z5042">
        <f>IF(AND(MIN(data!D5042:'data'!K5042, data!M5042:'data'!Y5042)&gt;=0, IF(data!L5042&lt;0, FALSE, data!L5042&lt;=95),COUNTA(data!D5042:'data'!Y5042)=22), 1, 0)</f>
        <v>0</v>
      </c>
      <c r="AA5042">
        <f>IF(data!D5042=3, IF(COUNTIFS(data!A:A, data!A5042, data!G:G, "&lt;&gt;2")=0, 1, 0), 0)</f>
        <v>0</v>
      </c>
      <c r="AB5042">
        <f>IF(AND(data!G5042=2, COUNTIFS(data!A:A, data!A5042, data!G:G, 2) = data!D5042), 1, 0)</f>
        <v>0</v>
      </c>
      <c r="AC5042" t="str">
        <f>IF(AB5042=1, data!D5042, "0")</f>
        <v>0</v>
      </c>
    </row>
    <row r="5043" spans="1:29" x14ac:dyDescent="0.25">
      <c r="A5043" s="1">
        <v>530181</v>
      </c>
      <c r="B5043">
        <v>2</v>
      </c>
      <c r="C5043" s="1" t="s">
        <v>5064</v>
      </c>
      <c r="D5043">
        <v>3</v>
      </c>
      <c r="E5043">
        <v>9</v>
      </c>
      <c r="F5043">
        <v>22</v>
      </c>
      <c r="G5043">
        <v>1</v>
      </c>
      <c r="H5043">
        <v>5</v>
      </c>
      <c r="I5043">
        <v>-1</v>
      </c>
      <c r="J5043">
        <v>1</v>
      </c>
      <c r="K5043">
        <v>-1</v>
      </c>
      <c r="L5043">
        <v>20</v>
      </c>
      <c r="M5043">
        <v>2</v>
      </c>
      <c r="N5043">
        <v>-1</v>
      </c>
      <c r="O5043">
        <v>-1</v>
      </c>
      <c r="P5043">
        <v>-1</v>
      </c>
      <c r="Q5043">
        <v>-1</v>
      </c>
      <c r="R5043">
        <v>-1</v>
      </c>
      <c r="S5043">
        <v>-2</v>
      </c>
      <c r="T5043">
        <v>118.5</v>
      </c>
      <c r="U5043">
        <v>28.4</v>
      </c>
      <c r="V5043">
        <v>20.225000000000001</v>
      </c>
      <c r="W5043">
        <v>-1</v>
      </c>
      <c r="X5043">
        <v>-2</v>
      </c>
      <c r="Y5043">
        <v>-2</v>
      </c>
      <c r="Z5043">
        <f>IF(AND(MIN(data!D5043:'data'!K5043, data!M5043:'data'!Y5043)&gt;=0, IF(data!L5043&lt;0, FALSE, data!L5043&lt;=95),COUNTA(data!D5043:'data'!Y5043)=22), 1, 0)</f>
        <v>0</v>
      </c>
      <c r="AA5043">
        <f>IF(data!D5043=3, IF(COUNTIFS(data!A:A, data!A5043, data!G:G, "&lt;&gt;2")=0, 1, 0), 0)</f>
        <v>0</v>
      </c>
      <c r="AB5043">
        <f>IF(AND(data!G5043=2, COUNTIFS(data!A:A, data!A5043, data!G:G, 2) = data!D5043), 1, 0)</f>
        <v>0</v>
      </c>
      <c r="AC5043" t="str">
        <f>IF(AB5043=1, data!D5043, "0")</f>
        <v>0</v>
      </c>
    </row>
    <row r="5044" spans="1:29" x14ac:dyDescent="0.25">
      <c r="A5044" s="1">
        <v>530181</v>
      </c>
      <c r="B5044">
        <v>3</v>
      </c>
      <c r="C5044" s="1" t="s">
        <v>5065</v>
      </c>
      <c r="D5044">
        <v>3</v>
      </c>
      <c r="E5044">
        <v>9</v>
      </c>
      <c r="F5044">
        <v>22</v>
      </c>
      <c r="G5044">
        <v>2</v>
      </c>
      <c r="H5044">
        <v>2</v>
      </c>
      <c r="I5044">
        <v>-1</v>
      </c>
      <c r="J5044">
        <v>1</v>
      </c>
      <c r="K5044">
        <v>-1</v>
      </c>
      <c r="L5044">
        <v>20</v>
      </c>
      <c r="M5044">
        <v>2</v>
      </c>
      <c r="N5044">
        <v>-1</v>
      </c>
      <c r="O5044">
        <v>-1</v>
      </c>
      <c r="P5044">
        <v>-1</v>
      </c>
      <c r="Q5044">
        <v>-1</v>
      </c>
      <c r="R5044">
        <v>-1</v>
      </c>
      <c r="S5044">
        <v>-2</v>
      </c>
      <c r="T5044">
        <v>97.4</v>
      </c>
      <c r="U5044">
        <v>18</v>
      </c>
      <c r="V5044">
        <v>18.974</v>
      </c>
      <c r="W5044">
        <v>-1</v>
      </c>
      <c r="X5044">
        <v>-2</v>
      </c>
      <c r="Y5044">
        <v>-2</v>
      </c>
      <c r="Z5044">
        <f>IF(AND(MIN(data!D5044:'data'!K5044, data!M5044:'data'!Y5044)&gt;=0, IF(data!L5044&lt;0, FALSE, data!L5044&lt;=95),COUNTA(data!D5044:'data'!Y5044)=22), 1, 0)</f>
        <v>0</v>
      </c>
      <c r="AA5044">
        <f>IF(data!D5044=3, IF(COUNTIFS(data!A:A, data!A5044, data!G:G, "&lt;&gt;2")=0, 1, 0), 0)</f>
        <v>0</v>
      </c>
      <c r="AB5044">
        <f>IF(AND(data!G5044=2, COUNTIFS(data!A:A, data!A5044, data!G:G, 2) = data!D5044), 1, 0)</f>
        <v>0</v>
      </c>
      <c r="AC5044" t="str">
        <f>IF(AB5044=1, data!D5044, "0")</f>
        <v>0</v>
      </c>
    </row>
    <row r="5045" spans="1:29" x14ac:dyDescent="0.25">
      <c r="A5045" s="1">
        <v>530201</v>
      </c>
      <c r="B5045">
        <v>1</v>
      </c>
      <c r="C5045" s="1" t="s">
        <v>5066</v>
      </c>
      <c r="D5045">
        <v>2</v>
      </c>
      <c r="E5045">
        <v>9</v>
      </c>
      <c r="F5045">
        <v>22</v>
      </c>
      <c r="G5045">
        <v>2</v>
      </c>
      <c r="H5045">
        <v>55</v>
      </c>
      <c r="I5045">
        <v>2</v>
      </c>
      <c r="J5045">
        <v>1</v>
      </c>
      <c r="K5045">
        <v>5</v>
      </c>
      <c r="L5045">
        <v>96</v>
      </c>
      <c r="M5045">
        <v>1</v>
      </c>
      <c r="N5045">
        <v>3</v>
      </c>
      <c r="O5045">
        <v>5</v>
      </c>
      <c r="P5045">
        <v>1</v>
      </c>
      <c r="Q5045">
        <v>3.0579999999999998</v>
      </c>
      <c r="R5045">
        <v>-1</v>
      </c>
      <c r="S5045">
        <v>0</v>
      </c>
      <c r="T5045">
        <v>180.6</v>
      </c>
      <c r="U5045">
        <v>127.5</v>
      </c>
      <c r="V5045">
        <v>39.091000000000001</v>
      </c>
      <c r="W5045">
        <v>0.998</v>
      </c>
      <c r="X5045">
        <v>-9</v>
      </c>
      <c r="Y5045">
        <v>3</v>
      </c>
      <c r="Z5045">
        <f>IF(AND(MIN(data!D5045:'data'!K5045, data!M5045:'data'!Y5045)&gt;=0, IF(data!L5045&lt;0, FALSE, data!L5045&lt;=95),COUNTA(data!D5045:'data'!Y5045)=22), 1, 0)</f>
        <v>0</v>
      </c>
      <c r="AA5045">
        <f>IF(data!D5045=3, IF(COUNTIFS(data!A:A, data!A5045, data!G:G, "&lt;&gt;2")=0, 1, 0), 0)</f>
        <v>0</v>
      </c>
      <c r="AB5045">
        <f>IF(AND(data!G5045=2, COUNTIFS(data!A:A, data!A5045, data!G:G, 2) = data!D5045), 1, 0)</f>
        <v>0</v>
      </c>
      <c r="AC5045" t="str">
        <f>IF(AB5045=1, data!D5045, "0")</f>
        <v>0</v>
      </c>
    </row>
    <row r="5046" spans="1:29" x14ac:dyDescent="0.25">
      <c r="A5046" s="1">
        <v>530201</v>
      </c>
      <c r="B5046">
        <v>2</v>
      </c>
      <c r="C5046" s="1" t="s">
        <v>5067</v>
      </c>
      <c r="D5046">
        <v>2</v>
      </c>
      <c r="E5046">
        <v>9</v>
      </c>
      <c r="F5046">
        <v>22</v>
      </c>
      <c r="G5046">
        <v>1</v>
      </c>
      <c r="H5046">
        <v>51</v>
      </c>
      <c r="I5046">
        <v>2</v>
      </c>
      <c r="J5046">
        <v>1</v>
      </c>
      <c r="K5046">
        <v>7</v>
      </c>
      <c r="L5046">
        <v>96</v>
      </c>
      <c r="M5046">
        <v>2</v>
      </c>
      <c r="N5046">
        <v>1</v>
      </c>
      <c r="O5046">
        <v>5</v>
      </c>
      <c r="P5046">
        <v>2</v>
      </c>
      <c r="Q5046">
        <v>0</v>
      </c>
      <c r="R5046">
        <v>-1</v>
      </c>
      <c r="S5046">
        <v>2</v>
      </c>
      <c r="T5046">
        <v>156.5</v>
      </c>
      <c r="U5046">
        <v>67.5</v>
      </c>
      <c r="V5046">
        <v>27.56</v>
      </c>
      <c r="W5046">
        <v>0.72299999999999998</v>
      </c>
      <c r="X5046">
        <v>1</v>
      </c>
      <c r="Y5046">
        <v>3</v>
      </c>
      <c r="Z5046">
        <f>IF(AND(MIN(data!D5046:'data'!K5046, data!M5046:'data'!Y5046)&gt;=0, IF(data!L5046&lt;0, FALSE, data!L5046&lt;=95),COUNTA(data!D5046:'data'!Y5046)=22), 1, 0)</f>
        <v>0</v>
      </c>
      <c r="AA5046">
        <f>IF(data!D5046=3, IF(COUNTIFS(data!A:A, data!A5046, data!G:G, "&lt;&gt;2")=0, 1, 0), 0)</f>
        <v>0</v>
      </c>
      <c r="AB5046">
        <f>IF(AND(data!G5046=2, COUNTIFS(data!A:A, data!A5046, data!G:G, 2) = data!D5046), 1, 0)</f>
        <v>0</v>
      </c>
      <c r="AC5046" t="str">
        <f>IF(AB5046=1, data!D5046, "0")</f>
        <v>0</v>
      </c>
    </row>
    <row r="5047" spans="1:29" x14ac:dyDescent="0.25">
      <c r="A5047" s="1">
        <v>530251</v>
      </c>
      <c r="B5047">
        <v>1</v>
      </c>
      <c r="C5047" s="1" t="s">
        <v>5068</v>
      </c>
      <c r="D5047">
        <v>2</v>
      </c>
      <c r="E5047">
        <v>9</v>
      </c>
      <c r="F5047">
        <v>22</v>
      </c>
      <c r="G5047">
        <v>1</v>
      </c>
      <c r="H5047">
        <v>66</v>
      </c>
      <c r="I5047">
        <v>2</v>
      </c>
      <c r="J5047">
        <v>1</v>
      </c>
      <c r="K5047">
        <v>2</v>
      </c>
      <c r="L5047">
        <v>8</v>
      </c>
      <c r="M5047">
        <v>4</v>
      </c>
      <c r="N5047">
        <v>3</v>
      </c>
      <c r="O5047">
        <v>5</v>
      </c>
      <c r="P5047">
        <v>2</v>
      </c>
      <c r="Q5047">
        <v>0</v>
      </c>
      <c r="R5047">
        <v>-1</v>
      </c>
      <c r="S5047">
        <v>2</v>
      </c>
      <c r="T5047">
        <v>181</v>
      </c>
      <c r="U5047">
        <v>90.1</v>
      </c>
      <c r="V5047">
        <v>27.501999999999999</v>
      </c>
      <c r="W5047">
        <v>1.038</v>
      </c>
      <c r="X5047">
        <v>1</v>
      </c>
      <c r="Y5047">
        <v>3</v>
      </c>
      <c r="Z5047">
        <f>IF(AND(MIN(data!D5047:'data'!K5047, data!M5047:'data'!Y5047)&gt;=0, IF(data!L5047&lt;0, FALSE, data!L5047&lt;=95),COUNTA(data!D5047:'data'!Y5047)=22), 1, 0)</f>
        <v>0</v>
      </c>
      <c r="AA5047">
        <f>IF(data!D5047=3, IF(COUNTIFS(data!A:A, data!A5047, data!G:G, "&lt;&gt;2")=0, 1, 0), 0)</f>
        <v>0</v>
      </c>
      <c r="AB5047">
        <f>IF(AND(data!G5047=2, COUNTIFS(data!A:A, data!A5047, data!G:G, 2) = data!D5047), 1, 0)</f>
        <v>0</v>
      </c>
      <c r="AC5047" t="str">
        <f>IF(AB5047=1, data!D5047, "0")</f>
        <v>0</v>
      </c>
    </row>
    <row r="5048" spans="1:29" x14ac:dyDescent="0.25">
      <c r="A5048" s="1">
        <v>530251</v>
      </c>
      <c r="B5048">
        <v>2</v>
      </c>
      <c r="C5048" s="1" t="s">
        <v>5069</v>
      </c>
      <c r="D5048">
        <v>2</v>
      </c>
      <c r="E5048">
        <v>9</v>
      </c>
      <c r="F5048">
        <v>22</v>
      </c>
      <c r="G5048">
        <v>2</v>
      </c>
      <c r="H5048">
        <v>64</v>
      </c>
      <c r="I5048">
        <v>2</v>
      </c>
      <c r="J5048">
        <v>1</v>
      </c>
      <c r="K5048">
        <v>7</v>
      </c>
      <c r="L5048">
        <v>8</v>
      </c>
      <c r="M5048">
        <v>2</v>
      </c>
      <c r="N5048">
        <v>1</v>
      </c>
      <c r="O5048">
        <v>5</v>
      </c>
      <c r="P5048">
        <v>1</v>
      </c>
      <c r="Q5048">
        <v>0.11600000000000001</v>
      </c>
      <c r="R5048">
        <v>-1</v>
      </c>
      <c r="S5048">
        <v>0</v>
      </c>
      <c r="T5048">
        <v>156.80000000000001</v>
      </c>
      <c r="U5048">
        <v>61</v>
      </c>
      <c r="V5048">
        <v>24.811</v>
      </c>
      <c r="W5048">
        <v>0.85</v>
      </c>
      <c r="X5048">
        <v>2</v>
      </c>
      <c r="Y5048">
        <v>1</v>
      </c>
      <c r="Z5048">
        <f>IF(AND(MIN(data!D5048:'data'!K5048, data!M5048:'data'!Y5048)&gt;=0, IF(data!L5048&lt;0, FALSE, data!L5048&lt;=95),COUNTA(data!D5048:'data'!Y5048)=22), 1, 0)</f>
        <v>0</v>
      </c>
      <c r="AA5048">
        <f>IF(data!D5048=3, IF(COUNTIFS(data!A:A, data!A5048, data!G:G, "&lt;&gt;2")=0, 1, 0), 0)</f>
        <v>0</v>
      </c>
      <c r="AB5048">
        <f>IF(AND(data!G5048=2, COUNTIFS(data!A:A, data!A5048, data!G:G, 2) = data!D5048), 1, 0)</f>
        <v>0</v>
      </c>
      <c r="AC5048" t="str">
        <f>IF(AB5048=1, data!D5048, "0")</f>
        <v>0</v>
      </c>
    </row>
    <row r="5049" spans="1:29" x14ac:dyDescent="0.25">
      <c r="A5049" s="1">
        <v>530341</v>
      </c>
      <c r="B5049">
        <v>1</v>
      </c>
      <c r="C5049" s="1" t="s">
        <v>5070</v>
      </c>
      <c r="D5049">
        <v>2</v>
      </c>
      <c r="E5049">
        <v>9</v>
      </c>
      <c r="F5049">
        <v>22</v>
      </c>
      <c r="G5049">
        <v>2</v>
      </c>
      <c r="H5049">
        <v>59</v>
      </c>
      <c r="I5049">
        <v>2</v>
      </c>
      <c r="J5049">
        <v>1</v>
      </c>
      <c r="K5049">
        <v>1</v>
      </c>
      <c r="L5049">
        <v>20</v>
      </c>
      <c r="M5049">
        <v>2</v>
      </c>
      <c r="N5049">
        <v>1</v>
      </c>
      <c r="O5049">
        <v>5</v>
      </c>
      <c r="P5049">
        <v>1</v>
      </c>
      <c r="Q5049">
        <v>18.25</v>
      </c>
      <c r="R5049">
        <v>-1</v>
      </c>
      <c r="S5049">
        <v>2</v>
      </c>
      <c r="T5049">
        <v>172.3</v>
      </c>
      <c r="U5049">
        <v>101.7</v>
      </c>
      <c r="V5049">
        <v>34.256999999999998</v>
      </c>
      <c r="W5049">
        <v>0.996</v>
      </c>
      <c r="X5049">
        <v>2</v>
      </c>
      <c r="Y5049">
        <v>1</v>
      </c>
      <c r="Z5049">
        <f>IF(AND(MIN(data!D5049:'data'!K5049, data!M5049:'data'!Y5049)&gt;=0, IF(data!L5049&lt;0, FALSE, data!L5049&lt;=95),COUNTA(data!D5049:'data'!Y5049)=22), 1, 0)</f>
        <v>0</v>
      </c>
      <c r="AA5049">
        <f>IF(data!D5049=3, IF(COUNTIFS(data!A:A, data!A5049, data!G:G, "&lt;&gt;2")=0, 1, 0), 0)</f>
        <v>0</v>
      </c>
      <c r="AB5049">
        <f>IF(AND(data!G5049=2, COUNTIFS(data!A:A, data!A5049, data!G:G, 2) = data!D5049), 1, 0)</f>
        <v>1</v>
      </c>
      <c r="AC5049">
        <f>IF(AB5049=1, data!D5049, "0")</f>
        <v>2</v>
      </c>
    </row>
    <row r="5050" spans="1:29" x14ac:dyDescent="0.25">
      <c r="A5050" s="1">
        <v>530341</v>
      </c>
      <c r="B5050">
        <v>2</v>
      </c>
      <c r="C5050" s="1" t="s">
        <v>5071</v>
      </c>
      <c r="D5050">
        <v>2</v>
      </c>
      <c r="E5050">
        <v>9</v>
      </c>
      <c r="F5050">
        <v>22</v>
      </c>
      <c r="G5050">
        <v>2</v>
      </c>
      <c r="H5050">
        <v>59</v>
      </c>
      <c r="I5050">
        <v>2</v>
      </c>
      <c r="J5050">
        <v>1</v>
      </c>
      <c r="K5050">
        <v>4</v>
      </c>
      <c r="L5050">
        <v>20</v>
      </c>
      <c r="M5050">
        <v>2</v>
      </c>
      <c r="N5050">
        <v>1</v>
      </c>
      <c r="O5050">
        <v>5</v>
      </c>
      <c r="P5050">
        <v>1</v>
      </c>
      <c r="Q5050">
        <v>7.375</v>
      </c>
      <c r="R5050">
        <v>-1</v>
      </c>
      <c r="S5050">
        <v>0</v>
      </c>
      <c r="T5050">
        <v>159.9</v>
      </c>
      <c r="U5050">
        <v>70.2</v>
      </c>
      <c r="V5050">
        <v>27.456</v>
      </c>
      <c r="W5050">
        <v>0.74</v>
      </c>
      <c r="X5050">
        <v>2</v>
      </c>
      <c r="Y5050">
        <v>1</v>
      </c>
      <c r="Z5050">
        <f>IF(AND(MIN(data!D5050:'data'!K5050, data!M5050:'data'!Y5050)&gt;=0, IF(data!L5050&lt;0, FALSE, data!L5050&lt;=95),COUNTA(data!D5050:'data'!Y5050)=22), 1, 0)</f>
        <v>0</v>
      </c>
      <c r="AA5050">
        <f>IF(data!D5050=3, IF(COUNTIFS(data!A:A, data!A5050, data!G:G, "&lt;&gt;2")=0, 1, 0), 0)</f>
        <v>0</v>
      </c>
      <c r="AB5050">
        <f>IF(AND(data!G5050=2, COUNTIFS(data!A:A, data!A5050, data!G:G, 2) = data!D5050), 1, 0)</f>
        <v>1</v>
      </c>
      <c r="AC5050">
        <f>IF(AB5050=1, data!D5050, "0")</f>
        <v>2</v>
      </c>
    </row>
    <row r="5051" spans="1:29" x14ac:dyDescent="0.25">
      <c r="A5051" s="1">
        <v>530351</v>
      </c>
      <c r="B5051">
        <v>1</v>
      </c>
      <c r="C5051" s="1" t="s">
        <v>5072</v>
      </c>
      <c r="D5051">
        <v>4</v>
      </c>
      <c r="E5051">
        <v>9</v>
      </c>
      <c r="F5051">
        <v>22</v>
      </c>
      <c r="G5051">
        <v>2</v>
      </c>
      <c r="H5051">
        <v>42</v>
      </c>
      <c r="I5051">
        <v>2</v>
      </c>
      <c r="J5051">
        <v>1</v>
      </c>
      <c r="K5051">
        <v>4</v>
      </c>
      <c r="L5051">
        <v>15</v>
      </c>
      <c r="M5051">
        <v>1</v>
      </c>
      <c r="N5051">
        <v>1</v>
      </c>
      <c r="O5051">
        <v>5</v>
      </c>
      <c r="P5051">
        <v>1</v>
      </c>
      <c r="Q5051">
        <v>3.0289999999999999</v>
      </c>
      <c r="R5051">
        <v>-1</v>
      </c>
      <c r="S5051">
        <v>0</v>
      </c>
      <c r="T5051">
        <v>175.2</v>
      </c>
      <c r="U5051">
        <v>86.6</v>
      </c>
      <c r="V5051">
        <v>28.213000000000001</v>
      </c>
      <c r="W5051">
        <v>-1</v>
      </c>
      <c r="X5051">
        <v>2</v>
      </c>
      <c r="Y5051">
        <v>1</v>
      </c>
      <c r="Z5051">
        <f>IF(AND(MIN(data!D5051:'data'!K5051, data!M5051:'data'!Y5051)&gt;=0, IF(data!L5051&lt;0, FALSE, data!L5051&lt;=95),COUNTA(data!D5051:'data'!Y5051)=22), 1, 0)</f>
        <v>0</v>
      </c>
      <c r="AA5051">
        <f>IF(data!D5051=3, IF(COUNTIFS(data!A:A, data!A5051, data!G:G, "&lt;&gt;2")=0, 1, 0), 0)</f>
        <v>0</v>
      </c>
      <c r="AB5051">
        <f>IF(AND(data!G5051=2, COUNTIFS(data!A:A, data!A5051, data!G:G, 2) = data!D5051), 1, 0)</f>
        <v>0</v>
      </c>
      <c r="AC5051" t="str">
        <f>IF(AB5051=1, data!D5051, "0")</f>
        <v>0</v>
      </c>
    </row>
    <row r="5052" spans="1:29" x14ac:dyDescent="0.25">
      <c r="A5052" s="1">
        <v>530351</v>
      </c>
      <c r="B5052">
        <v>2</v>
      </c>
      <c r="C5052" s="1" t="s">
        <v>5073</v>
      </c>
      <c r="D5052">
        <v>4</v>
      </c>
      <c r="E5052">
        <v>9</v>
      </c>
      <c r="F5052">
        <v>22</v>
      </c>
      <c r="G5052">
        <v>1</v>
      </c>
      <c r="H5052">
        <v>41</v>
      </c>
      <c r="I5052">
        <v>2</v>
      </c>
      <c r="J5052">
        <v>1</v>
      </c>
      <c r="K5052">
        <v>4</v>
      </c>
      <c r="L5052">
        <v>15</v>
      </c>
      <c r="M5052">
        <v>1</v>
      </c>
      <c r="N5052">
        <v>1</v>
      </c>
      <c r="O5052">
        <v>5</v>
      </c>
      <c r="P5052">
        <v>1</v>
      </c>
      <c r="Q5052">
        <v>3.75</v>
      </c>
      <c r="R5052">
        <v>-1</v>
      </c>
      <c r="S5052">
        <v>0</v>
      </c>
      <c r="T5052">
        <v>169.7</v>
      </c>
      <c r="U5052">
        <v>68.3</v>
      </c>
      <c r="V5052">
        <v>23.716999999999999</v>
      </c>
      <c r="W5052">
        <v>0.79600000000000004</v>
      </c>
      <c r="X5052">
        <v>1</v>
      </c>
      <c r="Y5052">
        <v>3</v>
      </c>
      <c r="Z5052">
        <f>IF(AND(MIN(data!D5052:'data'!K5052, data!M5052:'data'!Y5052)&gt;=0, IF(data!L5052&lt;0, FALSE, data!L5052&lt;=95),COUNTA(data!D5052:'data'!Y5052)=22), 1, 0)</f>
        <v>0</v>
      </c>
      <c r="AA5052">
        <f>IF(data!D5052=3, IF(COUNTIFS(data!A:A, data!A5052, data!G:G, "&lt;&gt;2")=0, 1, 0), 0)</f>
        <v>0</v>
      </c>
      <c r="AB5052">
        <f>IF(AND(data!G5052=2, COUNTIFS(data!A:A, data!A5052, data!G:G, 2) = data!D5052), 1, 0)</f>
        <v>0</v>
      </c>
      <c r="AC5052" t="str">
        <f>IF(AB5052=1, data!D5052, "0")</f>
        <v>0</v>
      </c>
    </row>
    <row r="5053" spans="1:29" x14ac:dyDescent="0.25">
      <c r="A5053" s="1">
        <v>530351</v>
      </c>
      <c r="B5053">
        <v>3</v>
      </c>
      <c r="C5053" s="1" t="s">
        <v>5074</v>
      </c>
      <c r="D5053">
        <v>4</v>
      </c>
      <c r="E5053">
        <v>9</v>
      </c>
      <c r="F5053">
        <v>22</v>
      </c>
      <c r="G5053">
        <v>2</v>
      </c>
      <c r="H5053">
        <v>16</v>
      </c>
      <c r="I5053">
        <v>1</v>
      </c>
      <c r="J5053">
        <v>1</v>
      </c>
      <c r="K5053">
        <v>7</v>
      </c>
      <c r="L5053">
        <v>15</v>
      </c>
      <c r="M5053">
        <v>1</v>
      </c>
      <c r="N5053">
        <v>1</v>
      </c>
      <c r="O5053">
        <v>5</v>
      </c>
      <c r="P5053">
        <v>2</v>
      </c>
      <c r="Q5053">
        <v>0.40300000000000002</v>
      </c>
      <c r="R5053">
        <v>4</v>
      </c>
      <c r="S5053">
        <v>0</v>
      </c>
      <c r="T5053">
        <v>185.5</v>
      </c>
      <c r="U5053">
        <v>67.8</v>
      </c>
      <c r="V5053">
        <v>19.702999999999999</v>
      </c>
      <c r="W5053">
        <v>0.77300000000000002</v>
      </c>
      <c r="X5053">
        <v>1</v>
      </c>
      <c r="Y5053">
        <v>3</v>
      </c>
      <c r="Z5053">
        <f>IF(AND(MIN(data!D5053:'data'!K5053, data!M5053:'data'!Y5053)&gt;=0, IF(data!L5053&lt;0, FALSE, data!L5053&lt;=95),COUNTA(data!D5053:'data'!Y5053)=22), 1, 0)</f>
        <v>1</v>
      </c>
      <c r="AA5053">
        <f>IF(data!D5053=3, IF(COUNTIFS(data!A:A, data!A5053, data!G:G, "&lt;&gt;2")=0, 1, 0), 0)</f>
        <v>0</v>
      </c>
      <c r="AB5053">
        <f>IF(AND(data!G5053=2, COUNTIFS(data!A:A, data!A5053, data!G:G, 2) = data!D5053), 1, 0)</f>
        <v>0</v>
      </c>
      <c r="AC5053" t="str">
        <f>IF(AB5053=1, data!D5053, "0")</f>
        <v>0</v>
      </c>
    </row>
    <row r="5054" spans="1:29" x14ac:dyDescent="0.25">
      <c r="A5054" s="1">
        <v>530351</v>
      </c>
      <c r="B5054">
        <v>4</v>
      </c>
      <c r="C5054" s="1" t="s">
        <v>5075</v>
      </c>
      <c r="D5054">
        <v>4</v>
      </c>
      <c r="E5054">
        <v>9</v>
      </c>
      <c r="F5054">
        <v>22</v>
      </c>
      <c r="G5054">
        <v>2</v>
      </c>
      <c r="H5054">
        <v>13</v>
      </c>
      <c r="I5054">
        <v>-1</v>
      </c>
      <c r="J5054">
        <v>1</v>
      </c>
      <c r="K5054">
        <v>-1</v>
      </c>
      <c r="L5054">
        <v>15</v>
      </c>
      <c r="M5054">
        <v>1</v>
      </c>
      <c r="N5054">
        <v>-1</v>
      </c>
      <c r="O5054">
        <v>-1</v>
      </c>
      <c r="P5054">
        <v>-1</v>
      </c>
      <c r="Q5054">
        <v>-1</v>
      </c>
      <c r="R5054">
        <v>-1</v>
      </c>
      <c r="S5054">
        <v>0</v>
      </c>
      <c r="T5054">
        <v>164.9</v>
      </c>
      <c r="U5054">
        <v>53.1</v>
      </c>
      <c r="V5054">
        <v>19.527999999999999</v>
      </c>
      <c r="W5054">
        <v>-1</v>
      </c>
      <c r="X5054">
        <v>1</v>
      </c>
      <c r="Y5054">
        <v>3</v>
      </c>
      <c r="Z5054">
        <f>IF(AND(MIN(data!D5054:'data'!K5054, data!M5054:'data'!Y5054)&gt;=0, IF(data!L5054&lt;0, FALSE, data!L5054&lt;=95),COUNTA(data!D5054:'data'!Y5054)=22), 1, 0)</f>
        <v>0</v>
      </c>
      <c r="AA5054">
        <f>IF(data!D5054=3, IF(COUNTIFS(data!A:A, data!A5054, data!G:G, "&lt;&gt;2")=0, 1, 0), 0)</f>
        <v>0</v>
      </c>
      <c r="AB5054">
        <f>IF(AND(data!G5054=2, COUNTIFS(data!A:A, data!A5054, data!G:G, 2) = data!D5054), 1, 0)</f>
        <v>0</v>
      </c>
      <c r="AC5054" t="str">
        <f>IF(AB5054=1, data!D5054, "0")</f>
        <v>0</v>
      </c>
    </row>
    <row r="5055" spans="1:29" x14ac:dyDescent="0.25">
      <c r="A5055" s="1">
        <v>531051</v>
      </c>
      <c r="B5055">
        <v>1</v>
      </c>
      <c r="C5055" s="1" t="s">
        <v>5076</v>
      </c>
      <c r="D5055">
        <v>2</v>
      </c>
      <c r="E5055">
        <v>5</v>
      </c>
      <c r="F5055">
        <v>28</v>
      </c>
      <c r="G5055">
        <v>1</v>
      </c>
      <c r="H5055">
        <v>73</v>
      </c>
      <c r="I5055">
        <v>5</v>
      </c>
      <c r="J5055">
        <v>1</v>
      </c>
      <c r="K5055">
        <v>6</v>
      </c>
      <c r="L5055">
        <v>96</v>
      </c>
      <c r="M5055">
        <v>3</v>
      </c>
      <c r="N5055">
        <v>2</v>
      </c>
      <c r="O5055">
        <v>5</v>
      </c>
      <c r="P5055">
        <v>1</v>
      </c>
      <c r="Q5055">
        <v>2.9000000000000001E-2</v>
      </c>
      <c r="R5055">
        <v>-1</v>
      </c>
      <c r="S5055">
        <v>0</v>
      </c>
      <c r="T5055">
        <v>158.19999999999999</v>
      </c>
      <c r="U5055">
        <v>83.7</v>
      </c>
      <c r="V5055">
        <v>33.444000000000003</v>
      </c>
      <c r="W5055">
        <v>0.86799999999999999</v>
      </c>
      <c r="X5055">
        <v>2</v>
      </c>
      <c r="Y5055">
        <v>1</v>
      </c>
      <c r="Z5055">
        <f>IF(AND(MIN(data!D5055:'data'!K5055, data!M5055:'data'!Y5055)&gt;=0, IF(data!L5055&lt;0, FALSE, data!L5055&lt;=95),COUNTA(data!D5055:'data'!Y5055)=22), 1, 0)</f>
        <v>0</v>
      </c>
      <c r="AA5055">
        <f>IF(data!D5055=3, IF(COUNTIFS(data!A:A, data!A5055, data!G:G, "&lt;&gt;2")=0, 1, 0), 0)</f>
        <v>0</v>
      </c>
      <c r="AB5055">
        <f>IF(AND(data!G5055=2, COUNTIFS(data!A:A, data!A5055, data!G:G, 2) = data!D5055), 1, 0)</f>
        <v>0</v>
      </c>
      <c r="AC5055" t="str">
        <f>IF(AB5055=1, data!D5055, "0")</f>
        <v>0</v>
      </c>
    </row>
    <row r="5056" spans="1:29" x14ac:dyDescent="0.25">
      <c r="A5056" s="1">
        <v>531051</v>
      </c>
      <c r="B5056">
        <v>2</v>
      </c>
      <c r="C5056" s="1" t="s">
        <v>5077</v>
      </c>
      <c r="D5056">
        <v>2</v>
      </c>
      <c r="E5056">
        <v>5</v>
      </c>
      <c r="F5056">
        <v>28</v>
      </c>
      <c r="G5056">
        <v>1</v>
      </c>
      <c r="H5056">
        <v>46</v>
      </c>
      <c r="I5056">
        <v>1</v>
      </c>
      <c r="J5056">
        <v>1</v>
      </c>
      <c r="K5056">
        <v>2</v>
      </c>
      <c r="L5056">
        <v>96</v>
      </c>
      <c r="M5056">
        <v>1</v>
      </c>
      <c r="N5056">
        <v>1</v>
      </c>
      <c r="O5056">
        <v>5</v>
      </c>
      <c r="P5056">
        <v>1</v>
      </c>
      <c r="Q5056">
        <v>1.5</v>
      </c>
      <c r="R5056">
        <v>-1</v>
      </c>
      <c r="S5056">
        <v>3</v>
      </c>
      <c r="T5056">
        <v>165.2</v>
      </c>
      <c r="U5056">
        <v>68.900000000000006</v>
      </c>
      <c r="V5056">
        <v>25.245999999999999</v>
      </c>
      <c r="W5056">
        <v>0.79100000000000004</v>
      </c>
      <c r="X5056">
        <v>1</v>
      </c>
      <c r="Y5056">
        <v>1</v>
      </c>
      <c r="Z5056">
        <f>IF(AND(MIN(data!D5056:'data'!K5056, data!M5056:'data'!Y5056)&gt;=0, IF(data!L5056&lt;0, FALSE, data!L5056&lt;=95),COUNTA(data!D5056:'data'!Y5056)=22), 1, 0)</f>
        <v>0</v>
      </c>
      <c r="AA5056">
        <f>IF(data!D5056=3, IF(COUNTIFS(data!A:A, data!A5056, data!G:G, "&lt;&gt;2")=0, 1, 0), 0)</f>
        <v>0</v>
      </c>
      <c r="AB5056">
        <f>IF(AND(data!G5056=2, COUNTIFS(data!A:A, data!A5056, data!G:G, 2) = data!D5056), 1, 0)</f>
        <v>0</v>
      </c>
      <c r="AC5056" t="str">
        <f>IF(AB5056=1, data!D5056, "0")</f>
        <v>0</v>
      </c>
    </row>
    <row r="5057" spans="1:29" x14ac:dyDescent="0.25">
      <c r="A5057" s="1">
        <v>531151</v>
      </c>
      <c r="B5057">
        <v>1</v>
      </c>
      <c r="C5057" s="1" t="s">
        <v>5078</v>
      </c>
      <c r="D5057">
        <v>1</v>
      </c>
      <c r="E5057">
        <v>5</v>
      </c>
      <c r="F5057">
        <v>28</v>
      </c>
      <c r="G5057">
        <v>2</v>
      </c>
      <c r="H5057">
        <v>41</v>
      </c>
      <c r="I5057">
        <v>3</v>
      </c>
      <c r="J5057">
        <v>1</v>
      </c>
      <c r="K5057">
        <v>1</v>
      </c>
      <c r="L5057">
        <v>9</v>
      </c>
      <c r="M5057">
        <v>2</v>
      </c>
      <c r="N5057">
        <v>1</v>
      </c>
      <c r="O5057">
        <v>5</v>
      </c>
      <c r="P5057">
        <v>1</v>
      </c>
      <c r="Q5057">
        <v>4.5</v>
      </c>
      <c r="R5057">
        <v>-1</v>
      </c>
      <c r="S5057">
        <v>3</v>
      </c>
      <c r="T5057">
        <v>163.19999999999999</v>
      </c>
      <c r="U5057">
        <v>73.099999999999994</v>
      </c>
      <c r="V5057">
        <v>27.446000000000002</v>
      </c>
      <c r="W5057">
        <v>0.874</v>
      </c>
      <c r="X5057">
        <v>2</v>
      </c>
      <c r="Y5057">
        <v>1</v>
      </c>
      <c r="Z5057">
        <f>IF(AND(MIN(data!D5057:'data'!K5057, data!M5057:'data'!Y5057)&gt;=0, IF(data!L5057&lt;0, FALSE, data!L5057&lt;=95),COUNTA(data!D5057:'data'!Y5057)=22), 1, 0)</f>
        <v>0</v>
      </c>
      <c r="AA5057">
        <f>IF(data!D5057=3, IF(COUNTIFS(data!A:A, data!A5057, data!G:G, "&lt;&gt;2")=0, 1, 0), 0)</f>
        <v>0</v>
      </c>
      <c r="AB5057">
        <f>IF(AND(data!G5057=2, COUNTIFS(data!A:A, data!A5057, data!G:G, 2) = data!D5057), 1, 0)</f>
        <v>1</v>
      </c>
      <c r="AC5057">
        <f>IF(AB5057=1, data!D5057, "0")</f>
        <v>1</v>
      </c>
    </row>
    <row r="5058" spans="1:29" x14ac:dyDescent="0.25">
      <c r="A5058" s="1">
        <v>531201</v>
      </c>
      <c r="B5058">
        <v>1</v>
      </c>
      <c r="C5058" s="1" t="s">
        <v>5079</v>
      </c>
      <c r="D5058">
        <v>1</v>
      </c>
      <c r="E5058">
        <v>5</v>
      </c>
      <c r="F5058">
        <v>28</v>
      </c>
      <c r="G5058">
        <v>1</v>
      </c>
      <c r="H5058">
        <v>54</v>
      </c>
      <c r="I5058">
        <v>2</v>
      </c>
      <c r="J5058">
        <v>1</v>
      </c>
      <c r="K5058">
        <v>6</v>
      </c>
      <c r="L5058">
        <v>23</v>
      </c>
      <c r="M5058">
        <v>1</v>
      </c>
      <c r="N5058">
        <v>3</v>
      </c>
      <c r="O5058">
        <v>5</v>
      </c>
      <c r="P5058">
        <v>1</v>
      </c>
      <c r="Q5058">
        <v>21.632999999999999</v>
      </c>
      <c r="R5058">
        <v>-1</v>
      </c>
      <c r="S5058">
        <v>0</v>
      </c>
      <c r="T5058">
        <v>168.3</v>
      </c>
      <c r="U5058">
        <v>82</v>
      </c>
      <c r="V5058">
        <v>28.95</v>
      </c>
      <c r="W5058">
        <v>-1</v>
      </c>
      <c r="X5058">
        <v>2</v>
      </c>
      <c r="Y5058">
        <v>1</v>
      </c>
      <c r="Z5058">
        <f>IF(AND(MIN(data!D5058:'data'!K5058, data!M5058:'data'!Y5058)&gt;=0, IF(data!L5058&lt;0, FALSE, data!L5058&lt;=95),COUNTA(data!D5058:'data'!Y5058)=22), 1, 0)</f>
        <v>0</v>
      </c>
      <c r="AA5058">
        <f>IF(data!D5058=3, IF(COUNTIFS(data!A:A, data!A5058, data!G:G, "&lt;&gt;2")=0, 1, 0), 0)</f>
        <v>0</v>
      </c>
      <c r="AB5058">
        <f>IF(AND(data!G5058=2, COUNTIFS(data!A:A, data!A5058, data!G:G, 2) = data!D5058), 1, 0)</f>
        <v>0</v>
      </c>
      <c r="AC5058" t="str">
        <f>IF(AB5058=1, data!D5058, "0")</f>
        <v>0</v>
      </c>
    </row>
    <row r="5059" spans="1:29" x14ac:dyDescent="0.25">
      <c r="A5059" s="1">
        <v>531351</v>
      </c>
      <c r="B5059">
        <v>1</v>
      </c>
      <c r="C5059" s="1" t="s">
        <v>5080</v>
      </c>
      <c r="D5059">
        <v>3</v>
      </c>
      <c r="E5059">
        <v>5</v>
      </c>
      <c r="F5059">
        <v>28</v>
      </c>
      <c r="G5059">
        <v>1</v>
      </c>
      <c r="H5059">
        <v>58</v>
      </c>
      <c r="I5059">
        <v>2</v>
      </c>
      <c r="J5059">
        <v>1</v>
      </c>
      <c r="K5059">
        <v>1</v>
      </c>
      <c r="L5059">
        <v>23</v>
      </c>
      <c r="M5059">
        <v>1</v>
      </c>
      <c r="N5059">
        <v>3</v>
      </c>
      <c r="O5059">
        <v>5</v>
      </c>
      <c r="P5059">
        <v>1</v>
      </c>
      <c r="Q5059">
        <v>21</v>
      </c>
      <c r="R5059">
        <v>-1</v>
      </c>
      <c r="S5059">
        <v>0</v>
      </c>
      <c r="T5059">
        <v>168.3</v>
      </c>
      <c r="U5059">
        <v>66.3</v>
      </c>
      <c r="V5059">
        <v>23.407</v>
      </c>
      <c r="W5059">
        <v>0.85399999999999998</v>
      </c>
      <c r="X5059">
        <v>1</v>
      </c>
      <c r="Y5059">
        <v>3</v>
      </c>
      <c r="Z5059">
        <f>IF(AND(MIN(data!D5059:'data'!K5059, data!M5059:'data'!Y5059)&gt;=0, IF(data!L5059&lt;0, FALSE, data!L5059&lt;=95),COUNTA(data!D5059:'data'!Y5059)=22), 1, 0)</f>
        <v>0</v>
      </c>
      <c r="AA5059">
        <f>IF(data!D5059=3, IF(COUNTIFS(data!A:A, data!A5059, data!G:G, "&lt;&gt;2")=0, 1, 0), 0)</f>
        <v>0</v>
      </c>
      <c r="AB5059">
        <f>IF(AND(data!G5059=2, COUNTIFS(data!A:A, data!A5059, data!G:G, 2) = data!D5059), 1, 0)</f>
        <v>0</v>
      </c>
      <c r="AC5059" t="str">
        <f>IF(AB5059=1, data!D5059, "0")</f>
        <v>0</v>
      </c>
    </row>
    <row r="5060" spans="1:29" x14ac:dyDescent="0.25">
      <c r="A5060" s="1">
        <v>531351</v>
      </c>
      <c r="B5060">
        <v>2</v>
      </c>
      <c r="C5060" s="1" t="s">
        <v>5081</v>
      </c>
      <c r="D5060">
        <v>3</v>
      </c>
      <c r="E5060">
        <v>5</v>
      </c>
      <c r="F5060">
        <v>28</v>
      </c>
      <c r="G5060">
        <v>1</v>
      </c>
      <c r="H5060">
        <v>57</v>
      </c>
      <c r="I5060">
        <v>2</v>
      </c>
      <c r="J5060">
        <v>1</v>
      </c>
      <c r="K5060">
        <v>2</v>
      </c>
      <c r="L5060">
        <v>23</v>
      </c>
      <c r="M5060">
        <v>2</v>
      </c>
      <c r="N5060">
        <v>2</v>
      </c>
      <c r="O5060">
        <v>5</v>
      </c>
      <c r="P5060">
        <v>1</v>
      </c>
      <c r="Q5060">
        <v>0.34499999999999997</v>
      </c>
      <c r="R5060">
        <v>-1</v>
      </c>
      <c r="S5060">
        <v>0</v>
      </c>
      <c r="T5060">
        <v>167.4</v>
      </c>
      <c r="U5060">
        <v>64.7</v>
      </c>
      <c r="V5060">
        <v>23.088000000000001</v>
      </c>
      <c r="W5060">
        <v>0.84</v>
      </c>
      <c r="X5060">
        <v>2</v>
      </c>
      <c r="Y5060">
        <v>1</v>
      </c>
      <c r="Z5060">
        <f>IF(AND(MIN(data!D5060:'data'!K5060, data!M5060:'data'!Y5060)&gt;=0, IF(data!L5060&lt;0, FALSE, data!L5060&lt;=95),COUNTA(data!D5060:'data'!Y5060)=22), 1, 0)</f>
        <v>0</v>
      </c>
      <c r="AA5060">
        <f>IF(data!D5060=3, IF(COUNTIFS(data!A:A, data!A5060, data!G:G, "&lt;&gt;2")=0, 1, 0), 0)</f>
        <v>0</v>
      </c>
      <c r="AB5060">
        <f>IF(AND(data!G5060=2, COUNTIFS(data!A:A, data!A5060, data!G:G, 2) = data!D5060), 1, 0)</f>
        <v>0</v>
      </c>
      <c r="AC5060" t="str">
        <f>IF(AB5060=1, data!D5060, "0")</f>
        <v>0</v>
      </c>
    </row>
    <row r="5061" spans="1:29" x14ac:dyDescent="0.25">
      <c r="A5061" s="1">
        <v>531351</v>
      </c>
      <c r="B5061">
        <v>3</v>
      </c>
      <c r="C5061" s="1" t="s">
        <v>5082</v>
      </c>
      <c r="D5061">
        <v>3</v>
      </c>
      <c r="E5061">
        <v>5</v>
      </c>
      <c r="F5061">
        <v>28</v>
      </c>
      <c r="G5061">
        <v>2</v>
      </c>
      <c r="H5061">
        <v>19</v>
      </c>
      <c r="I5061">
        <v>1</v>
      </c>
      <c r="J5061">
        <v>1</v>
      </c>
      <c r="K5061">
        <v>4</v>
      </c>
      <c r="L5061">
        <v>23</v>
      </c>
      <c r="M5061">
        <v>2</v>
      </c>
      <c r="N5061">
        <v>4</v>
      </c>
      <c r="O5061">
        <v>2</v>
      </c>
      <c r="P5061">
        <v>1</v>
      </c>
      <c r="Q5061">
        <v>131.44999999999999</v>
      </c>
      <c r="R5061">
        <v>2</v>
      </c>
      <c r="S5061">
        <v>0</v>
      </c>
      <c r="T5061">
        <v>180.1</v>
      </c>
      <c r="U5061">
        <v>75.599999999999994</v>
      </c>
      <c r="V5061">
        <v>23.306999999999999</v>
      </c>
      <c r="W5061">
        <v>0.86099999999999999</v>
      </c>
      <c r="X5061">
        <v>1</v>
      </c>
      <c r="Y5061">
        <v>3</v>
      </c>
      <c r="Z5061">
        <f>IF(AND(MIN(data!D5061:'data'!K5061, data!M5061:'data'!Y5061)&gt;=0, IF(data!L5061&lt;0, FALSE, data!L5061&lt;=95),COUNTA(data!D5061:'data'!Y5061)=22), 1, 0)</f>
        <v>1</v>
      </c>
      <c r="AA5061">
        <f>IF(data!D5061=3, IF(COUNTIFS(data!A:A, data!A5061, data!G:G, "&lt;&gt;2")=0, 1, 0), 0)</f>
        <v>0</v>
      </c>
      <c r="AB5061">
        <f>IF(AND(data!G5061=2, COUNTIFS(data!A:A, data!A5061, data!G:G, 2) = data!D5061), 1, 0)</f>
        <v>0</v>
      </c>
      <c r="AC5061" t="str">
        <f>IF(AB5061=1, data!D5061, "0")</f>
        <v>0</v>
      </c>
    </row>
    <row r="5062" spans="1:29" x14ac:dyDescent="0.25">
      <c r="A5062" s="1">
        <v>531371</v>
      </c>
      <c r="B5062">
        <v>1</v>
      </c>
      <c r="C5062" s="1" t="s">
        <v>5083</v>
      </c>
      <c r="D5062">
        <v>2</v>
      </c>
      <c r="E5062">
        <v>5</v>
      </c>
      <c r="F5062">
        <v>28</v>
      </c>
      <c r="G5062">
        <v>1</v>
      </c>
      <c r="H5062">
        <v>36</v>
      </c>
      <c r="I5062">
        <v>6</v>
      </c>
      <c r="J5062">
        <v>1</v>
      </c>
      <c r="K5062">
        <v>2</v>
      </c>
      <c r="L5062">
        <v>18</v>
      </c>
      <c r="M5062">
        <v>1</v>
      </c>
      <c r="N5062">
        <v>2</v>
      </c>
      <c r="O5062">
        <v>5</v>
      </c>
      <c r="P5062">
        <v>1</v>
      </c>
      <c r="Q5062">
        <v>4.74</v>
      </c>
      <c r="R5062">
        <v>-1</v>
      </c>
      <c r="S5062">
        <v>0</v>
      </c>
      <c r="T5062">
        <v>187.9</v>
      </c>
      <c r="U5062">
        <v>86.2</v>
      </c>
      <c r="V5062">
        <v>24.414999999999999</v>
      </c>
      <c r="W5062">
        <v>0.873</v>
      </c>
      <c r="X5062">
        <v>1</v>
      </c>
      <c r="Y5062">
        <v>3</v>
      </c>
      <c r="Z5062">
        <f>IF(AND(MIN(data!D5062:'data'!K5062, data!M5062:'data'!Y5062)&gt;=0, IF(data!L5062&lt;0, FALSE, data!L5062&lt;=95),COUNTA(data!D5062:'data'!Y5062)=22), 1, 0)</f>
        <v>0</v>
      </c>
      <c r="AA5062">
        <f>IF(data!D5062=3, IF(COUNTIFS(data!A:A, data!A5062, data!G:G, "&lt;&gt;2")=0, 1, 0), 0)</f>
        <v>0</v>
      </c>
      <c r="AB5062">
        <f>IF(AND(data!G5062=2, COUNTIFS(data!A:A, data!A5062, data!G:G, 2) = data!D5062), 1, 0)</f>
        <v>0</v>
      </c>
      <c r="AC5062" t="str">
        <f>IF(AB5062=1, data!D5062, "0")</f>
        <v>0</v>
      </c>
    </row>
    <row r="5063" spans="1:29" x14ac:dyDescent="0.25">
      <c r="A5063" s="1">
        <v>531371</v>
      </c>
      <c r="B5063">
        <v>2</v>
      </c>
      <c r="C5063" s="1" t="s">
        <v>5084</v>
      </c>
      <c r="D5063">
        <v>2</v>
      </c>
      <c r="E5063">
        <v>5</v>
      </c>
      <c r="F5063">
        <v>28</v>
      </c>
      <c r="G5063">
        <v>1</v>
      </c>
      <c r="H5063">
        <v>37</v>
      </c>
      <c r="I5063">
        <v>6</v>
      </c>
      <c r="J5063">
        <v>1</v>
      </c>
      <c r="K5063">
        <v>1</v>
      </c>
      <c r="L5063">
        <v>18</v>
      </c>
      <c r="M5063">
        <v>1</v>
      </c>
      <c r="N5063">
        <v>2</v>
      </c>
      <c r="O5063">
        <v>5</v>
      </c>
      <c r="P5063">
        <v>1</v>
      </c>
      <c r="Q5063">
        <v>14.587</v>
      </c>
      <c r="R5063">
        <v>-1</v>
      </c>
      <c r="S5063">
        <v>0</v>
      </c>
      <c r="T5063">
        <v>167.8</v>
      </c>
      <c r="U5063">
        <v>69.2</v>
      </c>
      <c r="V5063">
        <v>24.577000000000002</v>
      </c>
      <c r="W5063">
        <v>0.746</v>
      </c>
      <c r="X5063">
        <v>1</v>
      </c>
      <c r="Y5063">
        <v>1</v>
      </c>
      <c r="Z5063">
        <f>IF(AND(MIN(data!D5063:'data'!K5063, data!M5063:'data'!Y5063)&gt;=0, IF(data!L5063&lt;0, FALSE, data!L5063&lt;=95),COUNTA(data!D5063:'data'!Y5063)=22), 1, 0)</f>
        <v>0</v>
      </c>
      <c r="AA5063">
        <f>IF(data!D5063=3, IF(COUNTIFS(data!A:A, data!A5063, data!G:G, "&lt;&gt;2")=0, 1, 0), 0)</f>
        <v>0</v>
      </c>
      <c r="AB5063">
        <f>IF(AND(data!G5063=2, COUNTIFS(data!A:A, data!A5063, data!G:G, 2) = data!D5063), 1, 0)</f>
        <v>0</v>
      </c>
      <c r="AC5063" t="str">
        <f>IF(AB5063=1, data!D5063, "0")</f>
        <v>0</v>
      </c>
    </row>
    <row r="5064" spans="1:29" x14ac:dyDescent="0.25">
      <c r="A5064" s="1">
        <v>532051</v>
      </c>
      <c r="B5064">
        <v>1</v>
      </c>
      <c r="C5064" s="1" t="s">
        <v>5085</v>
      </c>
      <c r="D5064">
        <v>3</v>
      </c>
      <c r="E5064">
        <v>4</v>
      </c>
      <c r="F5064">
        <v>24</v>
      </c>
      <c r="G5064">
        <v>2</v>
      </c>
      <c r="H5064">
        <v>31</v>
      </c>
      <c r="I5064">
        <v>6</v>
      </c>
      <c r="J5064">
        <v>1</v>
      </c>
      <c r="K5064">
        <v>2</v>
      </c>
      <c r="L5064">
        <v>96</v>
      </c>
      <c r="M5064">
        <v>1</v>
      </c>
      <c r="N5064">
        <v>3</v>
      </c>
      <c r="O5064">
        <v>5</v>
      </c>
      <c r="P5064">
        <v>1</v>
      </c>
      <c r="Q5064">
        <v>1.73</v>
      </c>
      <c r="R5064">
        <v>-1</v>
      </c>
      <c r="S5064">
        <v>0</v>
      </c>
      <c r="T5064">
        <v>152.9</v>
      </c>
      <c r="U5064">
        <v>-1</v>
      </c>
      <c r="V5064">
        <v>-1</v>
      </c>
      <c r="W5064">
        <v>-1</v>
      </c>
      <c r="X5064">
        <v>1</v>
      </c>
      <c r="Y5064">
        <v>3</v>
      </c>
      <c r="Z5064">
        <f>IF(AND(MIN(data!D5064:'data'!K5064, data!M5064:'data'!Y5064)&gt;=0, IF(data!L5064&lt;0, FALSE, data!L5064&lt;=95),COUNTA(data!D5064:'data'!Y5064)=22), 1, 0)</f>
        <v>0</v>
      </c>
      <c r="AA5064">
        <f>IF(data!D5064=3, IF(COUNTIFS(data!A:A, data!A5064, data!G:G, "&lt;&gt;2")=0, 1, 0), 0)</f>
        <v>1</v>
      </c>
      <c r="AB5064">
        <f>IF(AND(data!G5064=2, COUNTIFS(data!A:A, data!A5064, data!G:G, 2) = data!D5064), 1, 0)</f>
        <v>1</v>
      </c>
      <c r="AC5064">
        <f>IF(AB5064=1, data!D5064, "0")</f>
        <v>3</v>
      </c>
    </row>
    <row r="5065" spans="1:29" x14ac:dyDescent="0.25">
      <c r="A5065" s="1">
        <v>532051</v>
      </c>
      <c r="B5065">
        <v>2</v>
      </c>
      <c r="C5065" s="1" t="s">
        <v>5086</v>
      </c>
      <c r="D5065">
        <v>3</v>
      </c>
      <c r="E5065">
        <v>4</v>
      </c>
      <c r="F5065">
        <v>24</v>
      </c>
      <c r="G5065">
        <v>2</v>
      </c>
      <c r="H5065">
        <v>33</v>
      </c>
      <c r="I5065">
        <v>6</v>
      </c>
      <c r="J5065">
        <v>1</v>
      </c>
      <c r="K5065">
        <v>5</v>
      </c>
      <c r="L5065">
        <v>96</v>
      </c>
      <c r="M5065">
        <v>3</v>
      </c>
      <c r="N5065">
        <v>1</v>
      </c>
      <c r="O5065">
        <v>5</v>
      </c>
      <c r="P5065">
        <v>1</v>
      </c>
      <c r="Q5065">
        <v>17.23</v>
      </c>
      <c r="R5065">
        <v>-1</v>
      </c>
      <c r="S5065">
        <v>0</v>
      </c>
      <c r="T5065">
        <v>178.2</v>
      </c>
      <c r="U5065">
        <v>77.8</v>
      </c>
      <c r="V5065">
        <v>24.5</v>
      </c>
      <c r="W5065">
        <v>0.91900000000000004</v>
      </c>
      <c r="X5065">
        <v>1</v>
      </c>
      <c r="Y5065">
        <v>3</v>
      </c>
      <c r="Z5065">
        <f>IF(AND(MIN(data!D5065:'data'!K5065, data!M5065:'data'!Y5065)&gt;=0, IF(data!L5065&lt;0, FALSE, data!L5065&lt;=95),COUNTA(data!D5065:'data'!Y5065)=22), 1, 0)</f>
        <v>0</v>
      </c>
      <c r="AA5065">
        <f>IF(data!D5065=3, IF(COUNTIFS(data!A:A, data!A5065, data!G:G, "&lt;&gt;2")=0, 1, 0), 0)</f>
        <v>1</v>
      </c>
      <c r="AB5065">
        <f>IF(AND(data!G5065=2, COUNTIFS(data!A:A, data!A5065, data!G:G, 2) = data!D5065), 1, 0)</f>
        <v>1</v>
      </c>
      <c r="AC5065">
        <f>IF(AB5065=1, data!D5065, "0")</f>
        <v>3</v>
      </c>
    </row>
    <row r="5066" spans="1:29" x14ac:dyDescent="0.25">
      <c r="A5066" s="1">
        <v>532051</v>
      </c>
      <c r="B5066">
        <v>3</v>
      </c>
      <c r="C5066" s="1" t="s">
        <v>5087</v>
      </c>
      <c r="D5066">
        <v>3</v>
      </c>
      <c r="E5066">
        <v>4</v>
      </c>
      <c r="F5066">
        <v>24</v>
      </c>
      <c r="G5066">
        <v>2</v>
      </c>
      <c r="H5066">
        <v>1</v>
      </c>
      <c r="I5066">
        <v>-1</v>
      </c>
      <c r="J5066">
        <v>1</v>
      </c>
      <c r="K5066">
        <v>-1</v>
      </c>
      <c r="L5066">
        <v>96</v>
      </c>
      <c r="M5066">
        <v>1</v>
      </c>
      <c r="N5066">
        <v>-1</v>
      </c>
      <c r="O5066">
        <v>-1</v>
      </c>
      <c r="P5066">
        <v>-1</v>
      </c>
      <c r="Q5066">
        <v>-1</v>
      </c>
      <c r="R5066">
        <v>-1</v>
      </c>
      <c r="S5066">
        <v>-2</v>
      </c>
      <c r="T5066">
        <v>-1</v>
      </c>
      <c r="U5066">
        <v>13.1</v>
      </c>
      <c r="V5066">
        <v>-1</v>
      </c>
      <c r="W5066">
        <v>-1</v>
      </c>
      <c r="X5066">
        <v>-2</v>
      </c>
      <c r="Y5066">
        <v>-2</v>
      </c>
      <c r="Z5066">
        <f>IF(AND(MIN(data!D5066:'data'!K5066, data!M5066:'data'!Y5066)&gt;=0, IF(data!L5066&lt;0, FALSE, data!L5066&lt;=95),COUNTA(data!D5066:'data'!Y5066)=22), 1, 0)</f>
        <v>0</v>
      </c>
      <c r="AA5066">
        <f>IF(data!D5066=3, IF(COUNTIFS(data!A:A, data!A5066, data!G:G, "&lt;&gt;2")=0, 1, 0), 0)</f>
        <v>1</v>
      </c>
      <c r="AB5066">
        <f>IF(AND(data!G5066=2, COUNTIFS(data!A:A, data!A5066, data!G:G, 2) = data!D5066), 1, 0)</f>
        <v>1</v>
      </c>
      <c r="AC5066">
        <f>IF(AB5066=1, data!D5066, "0")</f>
        <v>3</v>
      </c>
    </row>
    <row r="5067" spans="1:29" x14ac:dyDescent="0.25">
      <c r="A5067" s="1">
        <v>532151</v>
      </c>
      <c r="B5067">
        <v>1</v>
      </c>
      <c r="C5067" s="1" t="s">
        <v>5088</v>
      </c>
      <c r="D5067">
        <v>1</v>
      </c>
      <c r="E5067">
        <v>4</v>
      </c>
      <c r="F5067">
        <v>24</v>
      </c>
      <c r="G5067">
        <v>1</v>
      </c>
      <c r="H5067">
        <v>56</v>
      </c>
      <c r="I5067">
        <v>4</v>
      </c>
      <c r="J5067">
        <v>1</v>
      </c>
      <c r="K5067">
        <v>3</v>
      </c>
      <c r="L5067">
        <v>97</v>
      </c>
      <c r="M5067">
        <v>3</v>
      </c>
      <c r="N5067">
        <v>4</v>
      </c>
      <c r="O5067">
        <v>3</v>
      </c>
      <c r="P5067">
        <v>1</v>
      </c>
      <c r="Q5067">
        <v>20</v>
      </c>
      <c r="R5067">
        <v>-1</v>
      </c>
      <c r="S5067">
        <v>1</v>
      </c>
      <c r="T5067">
        <v>155.30000000000001</v>
      </c>
      <c r="U5067">
        <v>58.8</v>
      </c>
      <c r="V5067">
        <v>24.38</v>
      </c>
      <c r="W5067">
        <v>0.82</v>
      </c>
      <c r="X5067">
        <v>2</v>
      </c>
      <c r="Y5067">
        <v>3</v>
      </c>
      <c r="Z5067">
        <f>IF(AND(MIN(data!D5067:'data'!K5067, data!M5067:'data'!Y5067)&gt;=0, IF(data!L5067&lt;0, FALSE, data!L5067&lt;=95),COUNTA(data!D5067:'data'!Y5067)=22), 1, 0)</f>
        <v>0</v>
      </c>
      <c r="AA5067">
        <f>IF(data!D5067=3, IF(COUNTIFS(data!A:A, data!A5067, data!G:G, "&lt;&gt;2")=0, 1, 0), 0)</f>
        <v>0</v>
      </c>
      <c r="AB5067">
        <f>IF(AND(data!G5067=2, COUNTIFS(data!A:A, data!A5067, data!G:G, 2) = data!D5067), 1, 0)</f>
        <v>0</v>
      </c>
      <c r="AC5067" t="str">
        <f>IF(AB5067=1, data!D5067, "0")</f>
        <v>0</v>
      </c>
    </row>
    <row r="5068" spans="1:29" x14ac:dyDescent="0.25">
      <c r="A5068" s="1">
        <v>532181</v>
      </c>
      <c r="B5068">
        <v>1</v>
      </c>
      <c r="C5068" s="1" t="s">
        <v>5089</v>
      </c>
      <c r="D5068">
        <v>2</v>
      </c>
      <c r="E5068">
        <v>4</v>
      </c>
      <c r="F5068">
        <v>24</v>
      </c>
      <c r="G5068">
        <v>1</v>
      </c>
      <c r="H5068">
        <v>20</v>
      </c>
      <c r="I5068">
        <v>6</v>
      </c>
      <c r="J5068">
        <v>1</v>
      </c>
      <c r="K5068">
        <v>4</v>
      </c>
      <c r="L5068">
        <v>12</v>
      </c>
      <c r="M5068">
        <v>1</v>
      </c>
      <c r="N5068">
        <v>2</v>
      </c>
      <c r="O5068">
        <v>5</v>
      </c>
      <c r="P5068">
        <v>1</v>
      </c>
      <c r="Q5068">
        <v>0.80500000000000005</v>
      </c>
      <c r="R5068">
        <v>2</v>
      </c>
      <c r="S5068">
        <v>0</v>
      </c>
      <c r="T5068">
        <v>153.30000000000001</v>
      </c>
      <c r="U5068">
        <v>53.2</v>
      </c>
      <c r="V5068">
        <v>22.637</v>
      </c>
      <c r="W5068">
        <v>0.73099999999999998</v>
      </c>
      <c r="X5068">
        <v>1</v>
      </c>
      <c r="Y5068">
        <v>1</v>
      </c>
      <c r="Z5068">
        <f>IF(AND(MIN(data!D5068:'data'!K5068, data!M5068:'data'!Y5068)&gt;=0, IF(data!L5068&lt;0, FALSE, data!L5068&lt;=95),COUNTA(data!D5068:'data'!Y5068)=22), 1, 0)</f>
        <v>1</v>
      </c>
      <c r="AA5068">
        <f>IF(data!D5068=3, IF(COUNTIFS(data!A:A, data!A5068, data!G:G, "&lt;&gt;2")=0, 1, 0), 0)</f>
        <v>0</v>
      </c>
      <c r="AB5068">
        <f>IF(AND(data!G5068=2, COUNTIFS(data!A:A, data!A5068, data!G:G, 2) = data!D5068), 1, 0)</f>
        <v>0</v>
      </c>
      <c r="AC5068" t="str">
        <f>IF(AB5068=1, data!D5068, "0")</f>
        <v>0</v>
      </c>
    </row>
    <row r="5069" spans="1:29" x14ac:dyDescent="0.25">
      <c r="A5069" s="1">
        <v>532181</v>
      </c>
      <c r="B5069">
        <v>2</v>
      </c>
      <c r="C5069" s="1" t="s">
        <v>5090</v>
      </c>
      <c r="D5069">
        <v>2</v>
      </c>
      <c r="E5069">
        <v>4</v>
      </c>
      <c r="F5069">
        <v>24</v>
      </c>
      <c r="G5069">
        <v>2</v>
      </c>
      <c r="H5069">
        <v>1</v>
      </c>
      <c r="I5069">
        <v>-1</v>
      </c>
      <c r="J5069">
        <v>1</v>
      </c>
      <c r="K5069">
        <v>-1</v>
      </c>
      <c r="L5069">
        <v>12</v>
      </c>
      <c r="M5069">
        <v>1</v>
      </c>
      <c r="N5069">
        <v>-1</v>
      </c>
      <c r="O5069">
        <v>-1</v>
      </c>
      <c r="P5069">
        <v>-1</v>
      </c>
      <c r="Q5069">
        <v>-1</v>
      </c>
      <c r="R5069">
        <v>-1</v>
      </c>
      <c r="S5069">
        <v>-2</v>
      </c>
      <c r="T5069">
        <v>-1</v>
      </c>
      <c r="U5069">
        <v>8.1999999999999993</v>
      </c>
      <c r="V5069">
        <v>-1</v>
      </c>
      <c r="W5069">
        <v>-1</v>
      </c>
      <c r="X5069">
        <v>-2</v>
      </c>
      <c r="Y5069">
        <v>-2</v>
      </c>
      <c r="Z5069">
        <f>IF(AND(MIN(data!D5069:'data'!K5069, data!M5069:'data'!Y5069)&gt;=0, IF(data!L5069&lt;0, FALSE, data!L5069&lt;=95),COUNTA(data!D5069:'data'!Y5069)=22), 1, 0)</f>
        <v>0</v>
      </c>
      <c r="AA5069">
        <f>IF(data!D5069=3, IF(COUNTIFS(data!A:A, data!A5069, data!G:G, "&lt;&gt;2")=0, 1, 0), 0)</f>
        <v>0</v>
      </c>
      <c r="AB5069">
        <f>IF(AND(data!G5069=2, COUNTIFS(data!A:A, data!A5069, data!G:G, 2) = data!D5069), 1, 0)</f>
        <v>0</v>
      </c>
      <c r="AC5069" t="str">
        <f>IF(AB5069=1, data!D5069, "0")</f>
        <v>0</v>
      </c>
    </row>
    <row r="5070" spans="1:29" x14ac:dyDescent="0.25">
      <c r="A5070" s="1">
        <v>532201</v>
      </c>
      <c r="B5070">
        <v>1</v>
      </c>
      <c r="C5070" s="1" t="s">
        <v>5091</v>
      </c>
      <c r="D5070">
        <v>4</v>
      </c>
      <c r="E5070">
        <v>4</v>
      </c>
      <c r="F5070">
        <v>24</v>
      </c>
      <c r="G5070">
        <v>1</v>
      </c>
      <c r="H5070">
        <v>26</v>
      </c>
      <c r="I5070">
        <v>2</v>
      </c>
      <c r="J5070">
        <v>1</v>
      </c>
      <c r="K5070">
        <v>4</v>
      </c>
      <c r="L5070">
        <v>10</v>
      </c>
      <c r="M5070">
        <v>3</v>
      </c>
      <c r="N5070">
        <v>4</v>
      </c>
      <c r="O5070">
        <v>1</v>
      </c>
      <c r="P5070">
        <v>2</v>
      </c>
      <c r="Q5070">
        <v>0</v>
      </c>
      <c r="R5070">
        <v>-1</v>
      </c>
      <c r="S5070">
        <v>10</v>
      </c>
      <c r="T5070">
        <v>164.3</v>
      </c>
      <c r="U5070">
        <v>66.599999999999994</v>
      </c>
      <c r="V5070">
        <v>24.672000000000001</v>
      </c>
      <c r="W5070">
        <v>0.75600000000000001</v>
      </c>
      <c r="X5070">
        <v>2</v>
      </c>
      <c r="Y5070">
        <v>3</v>
      </c>
      <c r="Z5070">
        <f>IF(AND(MIN(data!D5070:'data'!K5070, data!M5070:'data'!Y5070)&gt;=0, IF(data!L5070&lt;0, FALSE, data!L5070&lt;=95),COUNTA(data!D5070:'data'!Y5070)=22), 1, 0)</f>
        <v>0</v>
      </c>
      <c r="AA5070">
        <f>IF(data!D5070=3, IF(COUNTIFS(data!A:A, data!A5070, data!G:G, "&lt;&gt;2")=0, 1, 0), 0)</f>
        <v>0</v>
      </c>
      <c r="AB5070">
        <f>IF(AND(data!G5070=2, COUNTIFS(data!A:A, data!A5070, data!G:G, 2) = data!D5070), 1, 0)</f>
        <v>0</v>
      </c>
      <c r="AC5070" t="str">
        <f>IF(AB5070=1, data!D5070, "0")</f>
        <v>0</v>
      </c>
    </row>
    <row r="5071" spans="1:29" x14ac:dyDescent="0.25">
      <c r="A5071" s="1">
        <v>532201</v>
      </c>
      <c r="B5071">
        <v>2</v>
      </c>
      <c r="C5071" s="1" t="s">
        <v>5092</v>
      </c>
      <c r="D5071">
        <v>4</v>
      </c>
      <c r="E5071">
        <v>4</v>
      </c>
      <c r="F5071">
        <v>24</v>
      </c>
      <c r="G5071">
        <v>1</v>
      </c>
      <c r="H5071">
        <v>27</v>
      </c>
      <c r="I5071">
        <v>2</v>
      </c>
      <c r="J5071">
        <v>1</v>
      </c>
      <c r="K5071">
        <v>4</v>
      </c>
      <c r="L5071">
        <v>10</v>
      </c>
      <c r="M5071">
        <v>1</v>
      </c>
      <c r="N5071">
        <v>1</v>
      </c>
      <c r="O5071">
        <v>5</v>
      </c>
      <c r="P5071">
        <v>1</v>
      </c>
      <c r="Q5071">
        <v>9.4350000000000005</v>
      </c>
      <c r="R5071">
        <v>-1</v>
      </c>
      <c r="S5071">
        <v>0</v>
      </c>
      <c r="T5071">
        <v>174.6</v>
      </c>
      <c r="U5071">
        <v>108.5</v>
      </c>
      <c r="V5071">
        <v>35.591000000000001</v>
      </c>
      <c r="W5071">
        <v>0.996</v>
      </c>
      <c r="X5071">
        <v>2</v>
      </c>
      <c r="Y5071">
        <v>1</v>
      </c>
      <c r="Z5071">
        <f>IF(AND(MIN(data!D5071:'data'!K5071, data!M5071:'data'!Y5071)&gt;=0, IF(data!L5071&lt;0, FALSE, data!L5071&lt;=95),COUNTA(data!D5071:'data'!Y5071)=22), 1, 0)</f>
        <v>0</v>
      </c>
      <c r="AA5071">
        <f>IF(data!D5071=3, IF(COUNTIFS(data!A:A, data!A5071, data!G:G, "&lt;&gt;2")=0, 1, 0), 0)</f>
        <v>0</v>
      </c>
      <c r="AB5071">
        <f>IF(AND(data!G5071=2, COUNTIFS(data!A:A, data!A5071, data!G:G, 2) = data!D5071), 1, 0)</f>
        <v>0</v>
      </c>
      <c r="AC5071" t="str">
        <f>IF(AB5071=1, data!D5071, "0")</f>
        <v>0</v>
      </c>
    </row>
    <row r="5072" spans="1:29" x14ac:dyDescent="0.25">
      <c r="A5072" s="1">
        <v>532201</v>
      </c>
      <c r="B5072">
        <v>3</v>
      </c>
      <c r="C5072" s="1" t="s">
        <v>5093</v>
      </c>
      <c r="D5072">
        <v>4</v>
      </c>
      <c r="E5072">
        <v>4</v>
      </c>
      <c r="F5072">
        <v>24</v>
      </c>
      <c r="G5072">
        <v>1</v>
      </c>
      <c r="H5072">
        <v>8</v>
      </c>
      <c r="I5072">
        <v>-1</v>
      </c>
      <c r="J5072">
        <v>1</v>
      </c>
      <c r="K5072">
        <v>-1</v>
      </c>
      <c r="L5072">
        <v>10</v>
      </c>
      <c r="M5072">
        <v>2</v>
      </c>
      <c r="N5072">
        <v>-1</v>
      </c>
      <c r="O5072">
        <v>-1</v>
      </c>
      <c r="P5072">
        <v>-1</v>
      </c>
      <c r="Q5072">
        <v>-1</v>
      </c>
      <c r="R5072">
        <v>-1</v>
      </c>
      <c r="S5072">
        <v>-2</v>
      </c>
      <c r="T5072">
        <v>145.1</v>
      </c>
      <c r="U5072">
        <v>39.700000000000003</v>
      </c>
      <c r="V5072">
        <v>18.856000000000002</v>
      </c>
      <c r="W5072">
        <v>-1</v>
      </c>
      <c r="X5072">
        <v>-8</v>
      </c>
      <c r="Y5072">
        <v>1</v>
      </c>
      <c r="Z5072">
        <f>IF(AND(MIN(data!D5072:'data'!K5072, data!M5072:'data'!Y5072)&gt;=0, IF(data!L5072&lt;0, FALSE, data!L5072&lt;=95),COUNTA(data!D5072:'data'!Y5072)=22), 1, 0)</f>
        <v>0</v>
      </c>
      <c r="AA5072">
        <f>IF(data!D5072=3, IF(COUNTIFS(data!A:A, data!A5072, data!G:G, "&lt;&gt;2")=0, 1, 0), 0)</f>
        <v>0</v>
      </c>
      <c r="AB5072">
        <f>IF(AND(data!G5072=2, COUNTIFS(data!A:A, data!A5072, data!G:G, 2) = data!D5072), 1, 0)</f>
        <v>0</v>
      </c>
      <c r="AC5072" t="str">
        <f>IF(AB5072=1, data!D5072, "0")</f>
        <v>0</v>
      </c>
    </row>
    <row r="5073" spans="1:29" x14ac:dyDescent="0.25">
      <c r="A5073" s="1">
        <v>532201</v>
      </c>
      <c r="B5073">
        <v>4</v>
      </c>
      <c r="C5073" s="1" t="s">
        <v>5094</v>
      </c>
      <c r="D5073">
        <v>4</v>
      </c>
      <c r="E5073">
        <v>4</v>
      </c>
      <c r="F5073">
        <v>24</v>
      </c>
      <c r="G5073">
        <v>2</v>
      </c>
      <c r="H5073">
        <v>3</v>
      </c>
      <c r="I5073">
        <v>-1</v>
      </c>
      <c r="J5073">
        <v>1</v>
      </c>
      <c r="K5073">
        <v>-1</v>
      </c>
      <c r="L5073">
        <v>10</v>
      </c>
      <c r="M5073">
        <v>1</v>
      </c>
      <c r="N5073">
        <v>-1</v>
      </c>
      <c r="O5073">
        <v>-1</v>
      </c>
      <c r="P5073">
        <v>-1</v>
      </c>
      <c r="Q5073">
        <v>-1</v>
      </c>
      <c r="R5073">
        <v>-1</v>
      </c>
      <c r="S5073">
        <v>-2</v>
      </c>
      <c r="T5073">
        <v>94.8</v>
      </c>
      <c r="U5073">
        <v>18.100000000000001</v>
      </c>
      <c r="V5073">
        <v>20.14</v>
      </c>
      <c r="W5073">
        <v>-1</v>
      </c>
      <c r="X5073">
        <v>-2</v>
      </c>
      <c r="Y5073">
        <v>-2</v>
      </c>
      <c r="Z5073">
        <f>IF(AND(MIN(data!D5073:'data'!K5073, data!M5073:'data'!Y5073)&gt;=0, IF(data!L5073&lt;0, FALSE, data!L5073&lt;=95),COUNTA(data!D5073:'data'!Y5073)=22), 1, 0)</f>
        <v>0</v>
      </c>
      <c r="AA5073">
        <f>IF(data!D5073=3, IF(COUNTIFS(data!A:A, data!A5073, data!G:G, "&lt;&gt;2")=0, 1, 0), 0)</f>
        <v>0</v>
      </c>
      <c r="AB5073">
        <f>IF(AND(data!G5073=2, COUNTIFS(data!A:A, data!A5073, data!G:G, 2) = data!D5073), 1, 0)</f>
        <v>0</v>
      </c>
      <c r="AC5073" t="str">
        <f>IF(AB5073=1, data!D5073, "0")</f>
        <v>0</v>
      </c>
    </row>
    <row r="5074" spans="1:29" x14ac:dyDescent="0.25">
      <c r="A5074" s="1">
        <v>532251</v>
      </c>
      <c r="B5074">
        <v>1</v>
      </c>
      <c r="C5074" s="1" t="s">
        <v>5095</v>
      </c>
      <c r="D5074">
        <v>3</v>
      </c>
      <c r="E5074">
        <v>4</v>
      </c>
      <c r="F5074">
        <v>24</v>
      </c>
      <c r="G5074">
        <v>1</v>
      </c>
      <c r="H5074">
        <v>42</v>
      </c>
      <c r="I5074">
        <v>2</v>
      </c>
      <c r="J5074">
        <v>1</v>
      </c>
      <c r="K5074">
        <v>4</v>
      </c>
      <c r="L5074">
        <v>97</v>
      </c>
      <c r="M5074">
        <v>1</v>
      </c>
      <c r="N5074">
        <v>2</v>
      </c>
      <c r="O5074">
        <v>5</v>
      </c>
      <c r="P5074">
        <v>1</v>
      </c>
      <c r="Q5074">
        <v>3.4039999999999999</v>
      </c>
      <c r="R5074">
        <v>-1</v>
      </c>
      <c r="S5074">
        <v>0</v>
      </c>
      <c r="T5074">
        <v>-1</v>
      </c>
      <c r="U5074">
        <v>-1</v>
      </c>
      <c r="V5074">
        <v>-1</v>
      </c>
      <c r="W5074">
        <v>-1</v>
      </c>
      <c r="X5074">
        <v>2</v>
      </c>
      <c r="Y5074">
        <v>1</v>
      </c>
      <c r="Z5074">
        <f>IF(AND(MIN(data!D5074:'data'!K5074, data!M5074:'data'!Y5074)&gt;=0, IF(data!L5074&lt;0, FALSE, data!L5074&lt;=95),COUNTA(data!D5074:'data'!Y5074)=22), 1, 0)</f>
        <v>0</v>
      </c>
      <c r="AA5074">
        <f>IF(data!D5074=3, IF(COUNTIFS(data!A:A, data!A5074, data!G:G, "&lt;&gt;2")=0, 1, 0), 0)</f>
        <v>0</v>
      </c>
      <c r="AB5074">
        <f>IF(AND(data!G5074=2, COUNTIFS(data!A:A, data!A5074, data!G:G, 2) = data!D5074), 1, 0)</f>
        <v>0</v>
      </c>
      <c r="AC5074" t="str">
        <f>IF(AB5074=1, data!D5074, "0")</f>
        <v>0</v>
      </c>
    </row>
    <row r="5075" spans="1:29" x14ac:dyDescent="0.25">
      <c r="A5075" s="1">
        <v>532251</v>
      </c>
      <c r="B5075">
        <v>2</v>
      </c>
      <c r="C5075" s="1" t="s">
        <v>5096</v>
      </c>
      <c r="D5075">
        <v>3</v>
      </c>
      <c r="E5075">
        <v>4</v>
      </c>
      <c r="F5075">
        <v>24</v>
      </c>
      <c r="G5075">
        <v>2</v>
      </c>
      <c r="H5075">
        <v>13</v>
      </c>
      <c r="I5075">
        <v>-1</v>
      </c>
      <c r="J5075">
        <v>1</v>
      </c>
      <c r="K5075">
        <v>-1</v>
      </c>
      <c r="L5075">
        <v>97</v>
      </c>
      <c r="M5075">
        <v>1</v>
      </c>
      <c r="N5075">
        <v>-1</v>
      </c>
      <c r="O5075">
        <v>-1</v>
      </c>
      <c r="P5075">
        <v>-1</v>
      </c>
      <c r="Q5075">
        <v>-1</v>
      </c>
      <c r="R5075">
        <v>-1</v>
      </c>
      <c r="S5075">
        <v>-2</v>
      </c>
      <c r="T5075">
        <v>-1</v>
      </c>
      <c r="U5075">
        <v>-1</v>
      </c>
      <c r="V5075">
        <v>-1</v>
      </c>
      <c r="W5075">
        <v>-1</v>
      </c>
      <c r="X5075">
        <v>-2</v>
      </c>
      <c r="Y5075">
        <v>-2</v>
      </c>
      <c r="Z5075">
        <f>IF(AND(MIN(data!D5075:'data'!K5075, data!M5075:'data'!Y5075)&gt;=0, IF(data!L5075&lt;0, FALSE, data!L5075&lt;=95),COUNTA(data!D5075:'data'!Y5075)=22), 1, 0)</f>
        <v>0</v>
      </c>
      <c r="AA5075">
        <f>IF(data!D5075=3, IF(COUNTIFS(data!A:A, data!A5075, data!G:G, "&lt;&gt;2")=0, 1, 0), 0)</f>
        <v>0</v>
      </c>
      <c r="AB5075">
        <f>IF(AND(data!G5075=2, COUNTIFS(data!A:A, data!A5075, data!G:G, 2) = data!D5075), 1, 0)</f>
        <v>0</v>
      </c>
      <c r="AC5075" t="str">
        <f>IF(AB5075=1, data!D5075, "0")</f>
        <v>0</v>
      </c>
    </row>
    <row r="5076" spans="1:29" x14ac:dyDescent="0.25">
      <c r="A5076" s="1">
        <v>532251</v>
      </c>
      <c r="B5076">
        <v>3</v>
      </c>
      <c r="C5076" s="1" t="s">
        <v>5097</v>
      </c>
      <c r="D5076">
        <v>3</v>
      </c>
      <c r="E5076">
        <v>4</v>
      </c>
      <c r="F5076">
        <v>24</v>
      </c>
      <c r="G5076">
        <v>1</v>
      </c>
      <c r="H5076">
        <v>10</v>
      </c>
      <c r="I5076">
        <v>-1</v>
      </c>
      <c r="J5076">
        <v>1</v>
      </c>
      <c r="K5076">
        <v>-1</v>
      </c>
      <c r="L5076">
        <v>97</v>
      </c>
      <c r="M5076">
        <v>1</v>
      </c>
      <c r="N5076">
        <v>-1</v>
      </c>
      <c r="O5076">
        <v>-1</v>
      </c>
      <c r="P5076">
        <v>-1</v>
      </c>
      <c r="Q5076">
        <v>-1</v>
      </c>
      <c r="R5076">
        <v>-1</v>
      </c>
      <c r="S5076">
        <v>-2</v>
      </c>
      <c r="T5076">
        <v>-1</v>
      </c>
      <c r="U5076">
        <v>-1</v>
      </c>
      <c r="V5076">
        <v>-1</v>
      </c>
      <c r="W5076">
        <v>-1</v>
      </c>
      <c r="X5076">
        <v>-2</v>
      </c>
      <c r="Y5076">
        <v>-2</v>
      </c>
      <c r="Z5076">
        <f>IF(AND(MIN(data!D5076:'data'!K5076, data!M5076:'data'!Y5076)&gt;=0, IF(data!L5076&lt;0, FALSE, data!L5076&lt;=95),COUNTA(data!D5076:'data'!Y5076)=22), 1, 0)</f>
        <v>0</v>
      </c>
      <c r="AA5076">
        <f>IF(data!D5076=3, IF(COUNTIFS(data!A:A, data!A5076, data!G:G, "&lt;&gt;2")=0, 1, 0), 0)</f>
        <v>0</v>
      </c>
      <c r="AB5076">
        <f>IF(AND(data!G5076=2, COUNTIFS(data!A:A, data!A5076, data!G:G, 2) = data!D5076), 1, 0)</f>
        <v>0</v>
      </c>
      <c r="AC5076" t="str">
        <f>IF(AB5076=1, data!D5076, "0")</f>
        <v>0</v>
      </c>
    </row>
    <row r="5077" spans="1:29" x14ac:dyDescent="0.25">
      <c r="A5077" s="1">
        <v>532271</v>
      </c>
      <c r="B5077">
        <v>1</v>
      </c>
      <c r="C5077" s="1" t="s">
        <v>5098</v>
      </c>
      <c r="D5077">
        <v>1</v>
      </c>
      <c r="E5077">
        <v>4</v>
      </c>
      <c r="F5077">
        <v>24</v>
      </c>
      <c r="G5077">
        <v>2</v>
      </c>
      <c r="H5077">
        <v>57</v>
      </c>
      <c r="I5077">
        <v>2</v>
      </c>
      <c r="J5077">
        <v>1</v>
      </c>
      <c r="K5077">
        <v>4</v>
      </c>
      <c r="L5077">
        <v>9</v>
      </c>
      <c r="M5077">
        <v>2</v>
      </c>
      <c r="N5077">
        <v>3</v>
      </c>
      <c r="O5077">
        <v>5</v>
      </c>
      <c r="P5077">
        <v>1</v>
      </c>
      <c r="Q5077">
        <v>0.72</v>
      </c>
      <c r="R5077">
        <v>-1</v>
      </c>
      <c r="S5077">
        <v>5</v>
      </c>
      <c r="T5077">
        <v>164.9</v>
      </c>
      <c r="U5077">
        <v>86.8</v>
      </c>
      <c r="V5077">
        <v>31.920999999999999</v>
      </c>
      <c r="W5077">
        <v>-1</v>
      </c>
      <c r="X5077">
        <v>2</v>
      </c>
      <c r="Y5077">
        <v>3</v>
      </c>
      <c r="Z5077">
        <f>IF(AND(MIN(data!D5077:'data'!K5077, data!M5077:'data'!Y5077)&gt;=0, IF(data!L5077&lt;0, FALSE, data!L5077&lt;=95),COUNTA(data!D5077:'data'!Y5077)=22), 1, 0)</f>
        <v>0</v>
      </c>
      <c r="AA5077">
        <f>IF(data!D5077=3, IF(COUNTIFS(data!A:A, data!A5077, data!G:G, "&lt;&gt;2")=0, 1, 0), 0)</f>
        <v>0</v>
      </c>
      <c r="AB5077">
        <f>IF(AND(data!G5077=2, COUNTIFS(data!A:A, data!A5077, data!G:G, 2) = data!D5077), 1, 0)</f>
        <v>1</v>
      </c>
      <c r="AC5077">
        <f>IF(AB5077=1, data!D5077, "0")</f>
        <v>1</v>
      </c>
    </row>
    <row r="5078" spans="1:29" x14ac:dyDescent="0.25">
      <c r="A5078" s="1">
        <v>532351</v>
      </c>
      <c r="B5078">
        <v>1</v>
      </c>
      <c r="C5078" s="1" t="s">
        <v>5099</v>
      </c>
      <c r="D5078">
        <v>1</v>
      </c>
      <c r="E5078">
        <v>4</v>
      </c>
      <c r="F5078">
        <v>24</v>
      </c>
      <c r="G5078">
        <v>1</v>
      </c>
      <c r="H5078">
        <v>28</v>
      </c>
      <c r="I5078">
        <v>1</v>
      </c>
      <c r="J5078">
        <v>1</v>
      </c>
      <c r="K5078">
        <v>1</v>
      </c>
      <c r="L5078">
        <v>7</v>
      </c>
      <c r="M5078">
        <v>3</v>
      </c>
      <c r="N5078">
        <v>1</v>
      </c>
      <c r="O5078">
        <v>5</v>
      </c>
      <c r="P5078">
        <v>1</v>
      </c>
      <c r="Q5078">
        <v>0.26</v>
      </c>
      <c r="R5078">
        <v>-1</v>
      </c>
      <c r="S5078">
        <v>-2</v>
      </c>
      <c r="T5078">
        <v>169.3</v>
      </c>
      <c r="U5078">
        <v>83.1</v>
      </c>
      <c r="V5078">
        <v>28.992999999999999</v>
      </c>
      <c r="W5078">
        <v>-1</v>
      </c>
      <c r="X5078">
        <v>-2</v>
      </c>
      <c r="Y5078">
        <v>-2</v>
      </c>
      <c r="Z5078">
        <f>IF(AND(MIN(data!D5078:'data'!K5078, data!M5078:'data'!Y5078)&gt;=0, IF(data!L5078&lt;0, FALSE, data!L5078&lt;=95),COUNTA(data!D5078:'data'!Y5078)=22), 1, 0)</f>
        <v>0</v>
      </c>
      <c r="AA5078">
        <f>IF(data!D5078=3, IF(COUNTIFS(data!A:A, data!A5078, data!G:G, "&lt;&gt;2")=0, 1, 0), 0)</f>
        <v>0</v>
      </c>
      <c r="AB5078">
        <f>IF(AND(data!G5078=2, COUNTIFS(data!A:A, data!A5078, data!G:G, 2) = data!D5078), 1, 0)</f>
        <v>0</v>
      </c>
      <c r="AC5078" t="str">
        <f>IF(AB5078=1, data!D5078, "0")</f>
        <v>0</v>
      </c>
    </row>
    <row r="5079" spans="1:29" x14ac:dyDescent="0.25">
      <c r="A5079" s="1">
        <v>532371</v>
      </c>
      <c r="B5079">
        <v>1</v>
      </c>
      <c r="C5079" s="1" t="s">
        <v>5100</v>
      </c>
      <c r="D5079">
        <v>2</v>
      </c>
      <c r="E5079">
        <v>4</v>
      </c>
      <c r="F5079">
        <v>24</v>
      </c>
      <c r="G5079">
        <v>2</v>
      </c>
      <c r="H5079">
        <v>73</v>
      </c>
      <c r="I5079">
        <v>2</v>
      </c>
      <c r="J5079">
        <v>1</v>
      </c>
      <c r="K5079">
        <v>5</v>
      </c>
      <c r="L5079">
        <v>9</v>
      </c>
      <c r="M5079">
        <v>3</v>
      </c>
      <c r="N5079">
        <v>3</v>
      </c>
      <c r="O5079">
        <v>5</v>
      </c>
      <c r="P5079">
        <v>1</v>
      </c>
      <c r="Q5079">
        <v>2.1339999999999999</v>
      </c>
      <c r="R5079">
        <v>-1</v>
      </c>
      <c r="S5079">
        <v>0</v>
      </c>
      <c r="T5079">
        <v>174.8</v>
      </c>
      <c r="U5079">
        <v>79.5</v>
      </c>
      <c r="V5079">
        <v>26.018999999999998</v>
      </c>
      <c r="W5079">
        <v>0.93600000000000005</v>
      </c>
      <c r="X5079">
        <v>1</v>
      </c>
      <c r="Y5079">
        <v>3</v>
      </c>
      <c r="Z5079">
        <f>IF(AND(MIN(data!D5079:'data'!K5079, data!M5079:'data'!Y5079)&gt;=0, IF(data!L5079&lt;0, FALSE, data!L5079&lt;=95),COUNTA(data!D5079:'data'!Y5079)=22), 1, 0)</f>
        <v>0</v>
      </c>
      <c r="AA5079">
        <f>IF(data!D5079=3, IF(COUNTIFS(data!A:A, data!A5079, data!G:G, "&lt;&gt;2")=0, 1, 0), 0)</f>
        <v>0</v>
      </c>
      <c r="AB5079">
        <f>IF(AND(data!G5079=2, COUNTIFS(data!A:A, data!A5079, data!G:G, 2) = data!D5079), 1, 0)</f>
        <v>1</v>
      </c>
      <c r="AC5079">
        <f>IF(AB5079=1, data!D5079, "0")</f>
        <v>2</v>
      </c>
    </row>
    <row r="5080" spans="1:29" x14ac:dyDescent="0.25">
      <c r="A5080" s="1">
        <v>532371</v>
      </c>
      <c r="B5080">
        <v>2</v>
      </c>
      <c r="C5080" s="1" t="s">
        <v>5101</v>
      </c>
      <c r="D5080">
        <v>2</v>
      </c>
      <c r="E5080">
        <v>4</v>
      </c>
      <c r="F5080">
        <v>24</v>
      </c>
      <c r="G5080">
        <v>2</v>
      </c>
      <c r="H5080">
        <v>71</v>
      </c>
      <c r="I5080">
        <v>2</v>
      </c>
      <c r="J5080">
        <v>1</v>
      </c>
      <c r="K5080">
        <v>2</v>
      </c>
      <c r="L5080">
        <v>9</v>
      </c>
      <c r="M5080">
        <v>3</v>
      </c>
      <c r="N5080">
        <v>3</v>
      </c>
      <c r="O5080">
        <v>5</v>
      </c>
      <c r="P5080">
        <v>1</v>
      </c>
      <c r="Q5080">
        <v>1.962</v>
      </c>
      <c r="R5080">
        <v>-1</v>
      </c>
      <c r="S5080">
        <v>0</v>
      </c>
      <c r="T5080">
        <v>162.1</v>
      </c>
      <c r="U5080">
        <v>49.3</v>
      </c>
      <c r="V5080">
        <v>18.762</v>
      </c>
      <c r="W5080">
        <v>0.77400000000000002</v>
      </c>
      <c r="X5080">
        <v>3</v>
      </c>
      <c r="Y5080">
        <v>3</v>
      </c>
      <c r="Z5080">
        <f>IF(AND(MIN(data!D5080:'data'!K5080, data!M5080:'data'!Y5080)&gt;=0, IF(data!L5080&lt;0, FALSE, data!L5080&lt;=95),COUNTA(data!D5080:'data'!Y5080)=22), 1, 0)</f>
        <v>0</v>
      </c>
      <c r="AA5080">
        <f>IF(data!D5080=3, IF(COUNTIFS(data!A:A, data!A5080, data!G:G, "&lt;&gt;2")=0, 1, 0), 0)</f>
        <v>0</v>
      </c>
      <c r="AB5080">
        <f>IF(AND(data!G5080=2, COUNTIFS(data!A:A, data!A5080, data!G:G, 2) = data!D5080), 1, 0)</f>
        <v>1</v>
      </c>
      <c r="AC5080">
        <f>IF(AB5080=1, data!D5080, "0")</f>
        <v>2</v>
      </c>
    </row>
    <row r="5081" spans="1:29" x14ac:dyDescent="0.25">
      <c r="A5081" s="1">
        <v>533051</v>
      </c>
      <c r="B5081">
        <v>1</v>
      </c>
      <c r="C5081" s="1" t="s">
        <v>5102</v>
      </c>
      <c r="D5081">
        <v>4</v>
      </c>
      <c r="E5081">
        <v>9</v>
      </c>
      <c r="F5081">
        <v>21</v>
      </c>
      <c r="G5081">
        <v>2</v>
      </c>
      <c r="H5081">
        <v>45</v>
      </c>
      <c r="I5081">
        <v>2</v>
      </c>
      <c r="J5081">
        <v>-9</v>
      </c>
      <c r="K5081">
        <v>1</v>
      </c>
      <c r="L5081">
        <v>13</v>
      </c>
      <c r="M5081">
        <v>1</v>
      </c>
      <c r="N5081">
        <v>3</v>
      </c>
      <c r="O5081">
        <v>5</v>
      </c>
      <c r="P5081">
        <v>1</v>
      </c>
      <c r="Q5081">
        <v>9.7789999999999999</v>
      </c>
      <c r="R5081">
        <v>-1</v>
      </c>
      <c r="S5081">
        <v>0</v>
      </c>
      <c r="T5081">
        <v>174.6</v>
      </c>
      <c r="U5081">
        <v>64.3</v>
      </c>
      <c r="V5081">
        <v>21.091999999999999</v>
      </c>
      <c r="W5081">
        <v>0.81599999999999995</v>
      </c>
      <c r="X5081">
        <v>1</v>
      </c>
      <c r="Y5081">
        <v>3</v>
      </c>
      <c r="Z5081">
        <f>IF(AND(MIN(data!D5081:'data'!K5081, data!M5081:'data'!Y5081)&gt;=0, IF(data!L5081&lt;0, FALSE, data!L5081&lt;=95),COUNTA(data!D5081:'data'!Y5081)=22), 1, 0)</f>
        <v>0</v>
      </c>
      <c r="AA5081">
        <f>IF(data!D5081=3, IF(COUNTIFS(data!A:A, data!A5081, data!G:G, "&lt;&gt;2")=0, 1, 0), 0)</f>
        <v>0</v>
      </c>
      <c r="AB5081">
        <f>IF(AND(data!G5081=2, COUNTIFS(data!A:A, data!A5081, data!G:G, 2) = data!D5081), 1, 0)</f>
        <v>0</v>
      </c>
      <c r="AC5081" t="str">
        <f>IF(AB5081=1, data!D5081, "0")</f>
        <v>0</v>
      </c>
    </row>
    <row r="5082" spans="1:29" x14ac:dyDescent="0.25">
      <c r="A5082" s="1">
        <v>533051</v>
      </c>
      <c r="B5082">
        <v>2</v>
      </c>
      <c r="C5082" s="1" t="s">
        <v>5103</v>
      </c>
      <c r="D5082">
        <v>4</v>
      </c>
      <c r="E5082">
        <v>9</v>
      </c>
      <c r="F5082">
        <v>21</v>
      </c>
      <c r="G5082">
        <v>1</v>
      </c>
      <c r="H5082">
        <v>42</v>
      </c>
      <c r="I5082">
        <v>2</v>
      </c>
      <c r="J5082">
        <v>1</v>
      </c>
      <c r="K5082">
        <v>4</v>
      </c>
      <c r="L5082">
        <v>13</v>
      </c>
      <c r="M5082">
        <v>1</v>
      </c>
      <c r="N5082">
        <v>1</v>
      </c>
      <c r="O5082">
        <v>5</v>
      </c>
      <c r="P5082">
        <v>1</v>
      </c>
      <c r="Q5082">
        <v>3.4039999999999999</v>
      </c>
      <c r="R5082">
        <v>-1</v>
      </c>
      <c r="S5082">
        <v>0</v>
      </c>
      <c r="T5082">
        <v>164.5</v>
      </c>
      <c r="U5082">
        <v>51.9</v>
      </c>
      <c r="V5082">
        <v>19.178999999999998</v>
      </c>
      <c r="W5082">
        <v>0.76600000000000001</v>
      </c>
      <c r="X5082">
        <v>3</v>
      </c>
      <c r="Y5082">
        <v>2</v>
      </c>
      <c r="Z5082">
        <f>IF(AND(MIN(data!D5082:'data'!K5082, data!M5082:'data'!Y5082)&gt;=0, IF(data!L5082&lt;0, FALSE, data!L5082&lt;=95),COUNTA(data!D5082:'data'!Y5082)=22), 1, 0)</f>
        <v>0</v>
      </c>
      <c r="AA5082">
        <f>IF(data!D5082=3, IF(COUNTIFS(data!A:A, data!A5082, data!G:G, "&lt;&gt;2")=0, 1, 0), 0)</f>
        <v>0</v>
      </c>
      <c r="AB5082">
        <f>IF(AND(data!G5082=2, COUNTIFS(data!A:A, data!A5082, data!G:G, 2) = data!D5082), 1, 0)</f>
        <v>0</v>
      </c>
      <c r="AC5082" t="str">
        <f>IF(AB5082=1, data!D5082, "0")</f>
        <v>0</v>
      </c>
    </row>
    <row r="5083" spans="1:29" x14ac:dyDescent="0.25">
      <c r="A5083" s="1">
        <v>533051</v>
      </c>
      <c r="B5083">
        <v>3</v>
      </c>
      <c r="C5083" s="1" t="s">
        <v>5104</v>
      </c>
      <c r="D5083">
        <v>4</v>
      </c>
      <c r="E5083">
        <v>9</v>
      </c>
      <c r="F5083">
        <v>21</v>
      </c>
      <c r="G5083">
        <v>2</v>
      </c>
      <c r="H5083">
        <v>13</v>
      </c>
      <c r="I5083">
        <v>-1</v>
      </c>
      <c r="J5083">
        <v>1</v>
      </c>
      <c r="K5083">
        <v>-1</v>
      </c>
      <c r="L5083">
        <v>13</v>
      </c>
      <c r="M5083">
        <v>2</v>
      </c>
      <c r="N5083">
        <v>-1</v>
      </c>
      <c r="O5083">
        <v>-1</v>
      </c>
      <c r="P5083">
        <v>-1</v>
      </c>
      <c r="Q5083">
        <v>-1</v>
      </c>
      <c r="R5083">
        <v>-1</v>
      </c>
      <c r="S5083">
        <v>0</v>
      </c>
      <c r="T5083">
        <v>162.69999999999999</v>
      </c>
      <c r="U5083">
        <v>51.3</v>
      </c>
      <c r="V5083">
        <v>19.379000000000001</v>
      </c>
      <c r="W5083">
        <v>-1</v>
      </c>
      <c r="X5083">
        <v>1</v>
      </c>
      <c r="Y5083">
        <v>1</v>
      </c>
      <c r="Z5083">
        <f>IF(AND(MIN(data!D5083:'data'!K5083, data!M5083:'data'!Y5083)&gt;=0, IF(data!L5083&lt;0, FALSE, data!L5083&lt;=95),COUNTA(data!D5083:'data'!Y5083)=22), 1, 0)</f>
        <v>0</v>
      </c>
      <c r="AA5083">
        <f>IF(data!D5083=3, IF(COUNTIFS(data!A:A, data!A5083, data!G:G, "&lt;&gt;2")=0, 1, 0), 0)</f>
        <v>0</v>
      </c>
      <c r="AB5083">
        <f>IF(AND(data!G5083=2, COUNTIFS(data!A:A, data!A5083, data!G:G, 2) = data!D5083), 1, 0)</f>
        <v>0</v>
      </c>
      <c r="AC5083" t="str">
        <f>IF(AB5083=1, data!D5083, "0")</f>
        <v>0</v>
      </c>
    </row>
    <row r="5084" spans="1:29" x14ac:dyDescent="0.25">
      <c r="A5084" s="1">
        <v>533051</v>
      </c>
      <c r="B5084">
        <v>4</v>
      </c>
      <c r="C5084" s="1" t="s">
        <v>5105</v>
      </c>
      <c r="D5084">
        <v>4</v>
      </c>
      <c r="E5084">
        <v>9</v>
      </c>
      <c r="F5084">
        <v>21</v>
      </c>
      <c r="G5084">
        <v>2</v>
      </c>
      <c r="H5084">
        <v>11</v>
      </c>
      <c r="I5084">
        <v>-1</v>
      </c>
      <c r="J5084">
        <v>1</v>
      </c>
      <c r="K5084">
        <v>-1</v>
      </c>
      <c r="L5084">
        <v>13</v>
      </c>
      <c r="M5084">
        <v>1</v>
      </c>
      <c r="N5084">
        <v>-1</v>
      </c>
      <c r="O5084">
        <v>-1</v>
      </c>
      <c r="P5084">
        <v>-1</v>
      </c>
      <c r="Q5084">
        <v>-1</v>
      </c>
      <c r="R5084">
        <v>-1</v>
      </c>
      <c r="S5084">
        <v>-2</v>
      </c>
      <c r="T5084">
        <v>158</v>
      </c>
      <c r="U5084">
        <v>45.9</v>
      </c>
      <c r="V5084">
        <v>18.385999999999999</v>
      </c>
      <c r="W5084">
        <v>-1</v>
      </c>
      <c r="X5084">
        <v>1</v>
      </c>
      <c r="Y5084">
        <v>3</v>
      </c>
      <c r="Z5084">
        <f>IF(AND(MIN(data!D5084:'data'!K5084, data!M5084:'data'!Y5084)&gt;=0, IF(data!L5084&lt;0, FALSE, data!L5084&lt;=95),COUNTA(data!D5084:'data'!Y5084)=22), 1, 0)</f>
        <v>0</v>
      </c>
      <c r="AA5084">
        <f>IF(data!D5084=3, IF(COUNTIFS(data!A:A, data!A5084, data!G:G, "&lt;&gt;2")=0, 1, 0), 0)</f>
        <v>0</v>
      </c>
      <c r="AB5084">
        <f>IF(AND(data!G5084=2, COUNTIFS(data!A:A, data!A5084, data!G:G, 2) = data!D5084), 1, 0)</f>
        <v>0</v>
      </c>
      <c r="AC5084" t="str">
        <f>IF(AB5084=1, data!D5084, "0")</f>
        <v>0</v>
      </c>
    </row>
    <row r="5085" spans="1:29" x14ac:dyDescent="0.25">
      <c r="A5085" s="1">
        <v>533181</v>
      </c>
      <c r="B5085">
        <v>1</v>
      </c>
      <c r="C5085" s="1" t="s">
        <v>5106</v>
      </c>
      <c r="D5085">
        <v>3</v>
      </c>
      <c r="E5085">
        <v>9</v>
      </c>
      <c r="F5085">
        <v>21</v>
      </c>
      <c r="G5085">
        <v>2</v>
      </c>
      <c r="H5085">
        <v>45</v>
      </c>
      <c r="I5085">
        <v>2</v>
      </c>
      <c r="J5085">
        <v>1</v>
      </c>
      <c r="K5085">
        <v>2</v>
      </c>
      <c r="L5085">
        <v>17</v>
      </c>
      <c r="M5085">
        <v>1</v>
      </c>
      <c r="N5085">
        <v>1</v>
      </c>
      <c r="O5085">
        <v>5</v>
      </c>
      <c r="P5085">
        <v>1</v>
      </c>
      <c r="Q5085">
        <v>4.96</v>
      </c>
      <c r="R5085">
        <v>-1</v>
      </c>
      <c r="S5085">
        <v>0</v>
      </c>
      <c r="T5085">
        <v>172.8</v>
      </c>
      <c r="U5085">
        <v>68.900000000000006</v>
      </c>
      <c r="V5085">
        <v>23.074000000000002</v>
      </c>
      <c r="W5085">
        <v>-1</v>
      </c>
      <c r="X5085">
        <v>1</v>
      </c>
      <c r="Y5085">
        <v>3</v>
      </c>
      <c r="Z5085">
        <f>IF(AND(MIN(data!D5085:'data'!K5085, data!M5085:'data'!Y5085)&gt;=0, IF(data!L5085&lt;0, FALSE, data!L5085&lt;=95),COUNTA(data!D5085:'data'!Y5085)=22), 1, 0)</f>
        <v>0</v>
      </c>
      <c r="AA5085">
        <f>IF(data!D5085=3, IF(COUNTIFS(data!A:A, data!A5085, data!G:G, "&lt;&gt;2")=0, 1, 0), 0)</f>
        <v>0</v>
      </c>
      <c r="AB5085">
        <f>IF(AND(data!G5085=2, COUNTIFS(data!A:A, data!A5085, data!G:G, 2) = data!D5085), 1, 0)</f>
        <v>0</v>
      </c>
      <c r="AC5085" t="str">
        <f>IF(AB5085=1, data!D5085, "0")</f>
        <v>0</v>
      </c>
    </row>
    <row r="5086" spans="1:29" x14ac:dyDescent="0.25">
      <c r="A5086" s="1">
        <v>533181</v>
      </c>
      <c r="B5086">
        <v>2</v>
      </c>
      <c r="C5086" s="1" t="s">
        <v>5107</v>
      </c>
      <c r="D5086">
        <v>3</v>
      </c>
      <c r="E5086">
        <v>9</v>
      </c>
      <c r="F5086">
        <v>21</v>
      </c>
      <c r="G5086">
        <v>2</v>
      </c>
      <c r="H5086">
        <v>42</v>
      </c>
      <c r="I5086">
        <v>2</v>
      </c>
      <c r="J5086">
        <v>1</v>
      </c>
      <c r="K5086">
        <v>4</v>
      </c>
      <c r="L5086">
        <v>17</v>
      </c>
      <c r="M5086">
        <v>1</v>
      </c>
      <c r="N5086">
        <v>2</v>
      </c>
      <c r="O5086">
        <v>5</v>
      </c>
      <c r="P5086">
        <v>1</v>
      </c>
      <c r="Q5086">
        <v>4.96</v>
      </c>
      <c r="R5086">
        <v>-1</v>
      </c>
      <c r="S5086">
        <v>0</v>
      </c>
      <c r="T5086">
        <v>172.5</v>
      </c>
      <c r="U5086">
        <v>68.5</v>
      </c>
      <c r="V5086">
        <v>23.02</v>
      </c>
      <c r="W5086">
        <v>0.79</v>
      </c>
      <c r="X5086">
        <v>1</v>
      </c>
      <c r="Y5086">
        <v>3</v>
      </c>
      <c r="Z5086">
        <f>IF(AND(MIN(data!D5086:'data'!K5086, data!M5086:'data'!Y5086)&gt;=0, IF(data!L5086&lt;0, FALSE, data!L5086&lt;=95),COUNTA(data!D5086:'data'!Y5086)=22), 1, 0)</f>
        <v>0</v>
      </c>
      <c r="AA5086">
        <f>IF(data!D5086=3, IF(COUNTIFS(data!A:A, data!A5086, data!G:G, "&lt;&gt;2")=0, 1, 0), 0)</f>
        <v>0</v>
      </c>
      <c r="AB5086">
        <f>IF(AND(data!G5086=2, COUNTIFS(data!A:A, data!A5086, data!G:G, 2) = data!D5086), 1, 0)</f>
        <v>0</v>
      </c>
      <c r="AC5086" t="str">
        <f>IF(AB5086=1, data!D5086, "0")</f>
        <v>0</v>
      </c>
    </row>
    <row r="5087" spans="1:29" x14ac:dyDescent="0.25">
      <c r="A5087" s="1">
        <v>533181</v>
      </c>
      <c r="B5087">
        <v>3</v>
      </c>
      <c r="C5087" s="1" t="s">
        <v>5108</v>
      </c>
      <c r="D5087">
        <v>3</v>
      </c>
      <c r="E5087">
        <v>9</v>
      </c>
      <c r="F5087">
        <v>21</v>
      </c>
      <c r="G5087">
        <v>1</v>
      </c>
      <c r="H5087">
        <v>14</v>
      </c>
      <c r="I5087">
        <v>-1</v>
      </c>
      <c r="J5087">
        <v>1</v>
      </c>
      <c r="K5087">
        <v>-1</v>
      </c>
      <c r="L5087">
        <v>17</v>
      </c>
      <c r="M5087">
        <v>1</v>
      </c>
      <c r="N5087">
        <v>-1</v>
      </c>
      <c r="O5087">
        <v>-1</v>
      </c>
      <c r="P5087">
        <v>-1</v>
      </c>
      <c r="Q5087">
        <v>-1</v>
      </c>
      <c r="R5087">
        <v>-1</v>
      </c>
      <c r="S5087">
        <v>0</v>
      </c>
      <c r="T5087">
        <v>168.4</v>
      </c>
      <c r="U5087">
        <v>51.4</v>
      </c>
      <c r="V5087">
        <v>18.125</v>
      </c>
      <c r="W5087">
        <v>-1</v>
      </c>
      <c r="X5087">
        <v>1</v>
      </c>
      <c r="Y5087">
        <v>3</v>
      </c>
      <c r="Z5087">
        <f>IF(AND(MIN(data!D5087:'data'!K5087, data!M5087:'data'!Y5087)&gt;=0, IF(data!L5087&lt;0, FALSE, data!L5087&lt;=95),COUNTA(data!D5087:'data'!Y5087)=22), 1, 0)</f>
        <v>0</v>
      </c>
      <c r="AA5087">
        <f>IF(data!D5087=3, IF(COUNTIFS(data!A:A, data!A5087, data!G:G, "&lt;&gt;2")=0, 1, 0), 0)</f>
        <v>0</v>
      </c>
      <c r="AB5087">
        <f>IF(AND(data!G5087=2, COUNTIFS(data!A:A, data!A5087, data!G:G, 2) = data!D5087), 1, 0)</f>
        <v>0</v>
      </c>
      <c r="AC5087" t="str">
        <f>IF(AB5087=1, data!D5087, "0")</f>
        <v>0</v>
      </c>
    </row>
    <row r="5088" spans="1:29" x14ac:dyDescent="0.25">
      <c r="A5088" s="1">
        <v>533251</v>
      </c>
      <c r="B5088">
        <v>1</v>
      </c>
      <c r="C5088" s="1" t="s">
        <v>5109</v>
      </c>
      <c r="D5088">
        <v>4</v>
      </c>
      <c r="E5088">
        <v>9</v>
      </c>
      <c r="F5088">
        <v>21</v>
      </c>
      <c r="G5088">
        <v>1</v>
      </c>
      <c r="H5088">
        <v>45</v>
      </c>
      <c r="I5088">
        <v>6</v>
      </c>
      <c r="J5088">
        <v>1</v>
      </c>
      <c r="K5088">
        <v>5</v>
      </c>
      <c r="L5088">
        <v>15</v>
      </c>
      <c r="M5088">
        <v>2</v>
      </c>
      <c r="N5088">
        <v>3</v>
      </c>
      <c r="O5088">
        <v>5</v>
      </c>
      <c r="P5088">
        <v>1</v>
      </c>
      <c r="Q5088">
        <v>6.52</v>
      </c>
      <c r="R5088">
        <v>-1</v>
      </c>
      <c r="S5088">
        <v>0</v>
      </c>
      <c r="T5088">
        <v>173</v>
      </c>
      <c r="U5088">
        <v>74.3</v>
      </c>
      <c r="V5088">
        <v>24.824999999999999</v>
      </c>
      <c r="W5088">
        <v>-1</v>
      </c>
      <c r="X5088">
        <v>1</v>
      </c>
      <c r="Y5088">
        <v>3</v>
      </c>
      <c r="Z5088">
        <f>IF(AND(MIN(data!D5088:'data'!K5088, data!M5088:'data'!Y5088)&gt;=0, IF(data!L5088&lt;0, FALSE, data!L5088&lt;=95),COUNTA(data!D5088:'data'!Y5088)=22), 1, 0)</f>
        <v>0</v>
      </c>
      <c r="AA5088">
        <f>IF(data!D5088=3, IF(COUNTIFS(data!A:A, data!A5088, data!G:G, "&lt;&gt;2")=0, 1, 0), 0)</f>
        <v>0</v>
      </c>
      <c r="AB5088">
        <f>IF(AND(data!G5088=2, COUNTIFS(data!A:A, data!A5088, data!G:G, 2) = data!D5088), 1, 0)</f>
        <v>0</v>
      </c>
      <c r="AC5088" t="str">
        <f>IF(AB5088=1, data!D5088, "0")</f>
        <v>0</v>
      </c>
    </row>
    <row r="5089" spans="1:29" x14ac:dyDescent="0.25">
      <c r="A5089" s="1">
        <v>533251</v>
      </c>
      <c r="B5089">
        <v>2</v>
      </c>
      <c r="C5089" s="1" t="s">
        <v>5110</v>
      </c>
      <c r="D5089">
        <v>4</v>
      </c>
      <c r="E5089">
        <v>9</v>
      </c>
      <c r="F5089">
        <v>21</v>
      </c>
      <c r="G5089">
        <v>2</v>
      </c>
      <c r="H5089">
        <v>42</v>
      </c>
      <c r="I5089">
        <v>6</v>
      </c>
      <c r="J5089">
        <v>1</v>
      </c>
      <c r="K5089">
        <v>5</v>
      </c>
      <c r="L5089">
        <v>15</v>
      </c>
      <c r="M5089">
        <v>2</v>
      </c>
      <c r="N5089">
        <v>4</v>
      </c>
      <c r="O5089">
        <v>2</v>
      </c>
      <c r="P5089">
        <v>1</v>
      </c>
      <c r="Q5089">
        <v>1.927</v>
      </c>
      <c r="R5089">
        <v>-1</v>
      </c>
      <c r="S5089">
        <v>0</v>
      </c>
      <c r="T5089">
        <v>160</v>
      </c>
      <c r="U5089">
        <v>50</v>
      </c>
      <c r="V5089">
        <v>19.530999999999999</v>
      </c>
      <c r="W5089">
        <v>0.79300000000000004</v>
      </c>
      <c r="X5089">
        <v>3</v>
      </c>
      <c r="Y5089">
        <v>2</v>
      </c>
      <c r="Z5089">
        <f>IF(AND(MIN(data!D5089:'data'!K5089, data!M5089:'data'!Y5089)&gt;=0, IF(data!L5089&lt;0, FALSE, data!L5089&lt;=95),COUNTA(data!D5089:'data'!Y5089)=22), 1, 0)</f>
        <v>0</v>
      </c>
      <c r="AA5089">
        <f>IF(data!D5089=3, IF(COUNTIFS(data!A:A, data!A5089, data!G:G, "&lt;&gt;2")=0, 1, 0), 0)</f>
        <v>0</v>
      </c>
      <c r="AB5089">
        <f>IF(AND(data!G5089=2, COUNTIFS(data!A:A, data!A5089, data!G:G, 2) = data!D5089), 1, 0)</f>
        <v>0</v>
      </c>
      <c r="AC5089" t="str">
        <f>IF(AB5089=1, data!D5089, "0")</f>
        <v>0</v>
      </c>
    </row>
    <row r="5090" spans="1:29" x14ac:dyDescent="0.25">
      <c r="A5090" s="1">
        <v>533251</v>
      </c>
      <c r="B5090">
        <v>3</v>
      </c>
      <c r="C5090" s="1" t="s">
        <v>5111</v>
      </c>
      <c r="D5090">
        <v>4</v>
      </c>
      <c r="E5090">
        <v>9</v>
      </c>
      <c r="F5090">
        <v>21</v>
      </c>
      <c r="G5090">
        <v>2</v>
      </c>
      <c r="H5090">
        <v>14</v>
      </c>
      <c r="I5090">
        <v>-1</v>
      </c>
      <c r="J5090">
        <v>1</v>
      </c>
      <c r="K5090">
        <v>-1</v>
      </c>
      <c r="L5090">
        <v>15</v>
      </c>
      <c r="M5090">
        <v>1</v>
      </c>
      <c r="N5090">
        <v>-1</v>
      </c>
      <c r="O5090">
        <v>-1</v>
      </c>
      <c r="P5090">
        <v>-1</v>
      </c>
      <c r="Q5090">
        <v>-1</v>
      </c>
      <c r="R5090">
        <v>-1</v>
      </c>
      <c r="S5090">
        <v>0</v>
      </c>
      <c r="T5090">
        <v>172.9</v>
      </c>
      <c r="U5090">
        <v>52.4</v>
      </c>
      <c r="V5090">
        <v>17.527999999999999</v>
      </c>
      <c r="W5090">
        <v>-1</v>
      </c>
      <c r="X5090">
        <v>-8</v>
      </c>
      <c r="Y5090">
        <v>2</v>
      </c>
      <c r="Z5090">
        <f>IF(AND(MIN(data!D5090:'data'!K5090, data!M5090:'data'!Y5090)&gt;=0, IF(data!L5090&lt;0, FALSE, data!L5090&lt;=95),COUNTA(data!D5090:'data'!Y5090)=22), 1, 0)</f>
        <v>0</v>
      </c>
      <c r="AA5090">
        <f>IF(data!D5090=3, IF(COUNTIFS(data!A:A, data!A5090, data!G:G, "&lt;&gt;2")=0, 1, 0), 0)</f>
        <v>0</v>
      </c>
      <c r="AB5090">
        <f>IF(AND(data!G5090=2, COUNTIFS(data!A:A, data!A5090, data!G:G, 2) = data!D5090), 1, 0)</f>
        <v>0</v>
      </c>
      <c r="AC5090" t="str">
        <f>IF(AB5090=1, data!D5090, "0")</f>
        <v>0</v>
      </c>
    </row>
    <row r="5091" spans="1:29" x14ac:dyDescent="0.25">
      <c r="A5091" s="1">
        <v>533251</v>
      </c>
      <c r="B5091">
        <v>4</v>
      </c>
      <c r="C5091" s="1" t="s">
        <v>5112</v>
      </c>
      <c r="D5091">
        <v>4</v>
      </c>
      <c r="E5091">
        <v>9</v>
      </c>
      <c r="F5091">
        <v>21</v>
      </c>
      <c r="G5091">
        <v>1</v>
      </c>
      <c r="H5091">
        <v>11</v>
      </c>
      <c r="I5091">
        <v>-1</v>
      </c>
      <c r="J5091">
        <v>1</v>
      </c>
      <c r="K5091">
        <v>-1</v>
      </c>
      <c r="L5091">
        <v>15</v>
      </c>
      <c r="M5091">
        <v>1</v>
      </c>
      <c r="N5091">
        <v>-1</v>
      </c>
      <c r="O5091">
        <v>-1</v>
      </c>
      <c r="P5091">
        <v>-1</v>
      </c>
      <c r="Q5091">
        <v>-1</v>
      </c>
      <c r="R5091">
        <v>-1</v>
      </c>
      <c r="S5091">
        <v>-2</v>
      </c>
      <c r="T5091">
        <v>161.69999999999999</v>
      </c>
      <c r="U5091">
        <v>52</v>
      </c>
      <c r="V5091">
        <v>19.888000000000002</v>
      </c>
      <c r="W5091">
        <v>-1</v>
      </c>
      <c r="X5091">
        <v>1</v>
      </c>
      <c r="Y5091">
        <v>3</v>
      </c>
      <c r="Z5091">
        <f>IF(AND(MIN(data!D5091:'data'!K5091, data!M5091:'data'!Y5091)&gt;=0, IF(data!L5091&lt;0, FALSE, data!L5091&lt;=95),COUNTA(data!D5091:'data'!Y5091)=22), 1, 0)</f>
        <v>0</v>
      </c>
      <c r="AA5091">
        <f>IF(data!D5091=3, IF(COUNTIFS(data!A:A, data!A5091, data!G:G, "&lt;&gt;2")=0, 1, 0), 0)</f>
        <v>0</v>
      </c>
      <c r="AB5091">
        <f>IF(AND(data!G5091=2, COUNTIFS(data!A:A, data!A5091, data!G:G, 2) = data!D5091), 1, 0)</f>
        <v>0</v>
      </c>
      <c r="AC5091" t="str">
        <f>IF(AB5091=1, data!D5091, "0")</f>
        <v>0</v>
      </c>
    </row>
    <row r="5092" spans="1:29" x14ac:dyDescent="0.25">
      <c r="A5092" s="1">
        <v>533341</v>
      </c>
      <c r="B5092">
        <v>1</v>
      </c>
      <c r="C5092" s="1" t="s">
        <v>5113</v>
      </c>
      <c r="D5092">
        <v>1</v>
      </c>
      <c r="E5092">
        <v>9</v>
      </c>
      <c r="F5092">
        <v>21</v>
      </c>
      <c r="G5092">
        <v>2</v>
      </c>
      <c r="H5092">
        <v>26</v>
      </c>
      <c r="I5092">
        <v>1</v>
      </c>
      <c r="J5092">
        <v>1</v>
      </c>
      <c r="K5092">
        <v>3</v>
      </c>
      <c r="L5092">
        <v>96</v>
      </c>
      <c r="M5092">
        <v>1</v>
      </c>
      <c r="N5092">
        <v>4</v>
      </c>
      <c r="O5092">
        <v>2</v>
      </c>
      <c r="P5092">
        <v>1</v>
      </c>
      <c r="Q5092">
        <v>14.25</v>
      </c>
      <c r="R5092">
        <v>-1</v>
      </c>
      <c r="S5092">
        <v>-9</v>
      </c>
      <c r="T5092">
        <v>165.8</v>
      </c>
      <c r="U5092">
        <v>67.099999999999994</v>
      </c>
      <c r="V5092">
        <v>24.408999999999999</v>
      </c>
      <c r="W5092">
        <v>0.72399999999999998</v>
      </c>
      <c r="X5092">
        <v>1</v>
      </c>
      <c r="Y5092">
        <v>3</v>
      </c>
      <c r="Z5092">
        <f>IF(AND(MIN(data!D5092:'data'!K5092, data!M5092:'data'!Y5092)&gt;=0, IF(data!L5092&lt;0, FALSE, data!L5092&lt;=95),COUNTA(data!D5092:'data'!Y5092)=22), 1, 0)</f>
        <v>0</v>
      </c>
      <c r="AA5092">
        <f>IF(data!D5092=3, IF(COUNTIFS(data!A:A, data!A5092, data!G:G, "&lt;&gt;2")=0, 1, 0), 0)</f>
        <v>0</v>
      </c>
      <c r="AB5092">
        <f>IF(AND(data!G5092=2, COUNTIFS(data!A:A, data!A5092, data!G:G, 2) = data!D5092), 1, 0)</f>
        <v>1</v>
      </c>
      <c r="AC5092">
        <f>IF(AB5092=1, data!D5092, "0")</f>
        <v>1</v>
      </c>
    </row>
    <row r="5093" spans="1:29" x14ac:dyDescent="0.25">
      <c r="A5093" s="1">
        <v>534051</v>
      </c>
      <c r="B5093">
        <v>1</v>
      </c>
      <c r="C5093" s="1" t="s">
        <v>5114</v>
      </c>
      <c r="D5093">
        <v>1</v>
      </c>
      <c r="E5093">
        <v>5</v>
      </c>
      <c r="F5093">
        <v>26</v>
      </c>
      <c r="G5093">
        <v>2</v>
      </c>
      <c r="H5093">
        <v>77</v>
      </c>
      <c r="I5093">
        <v>1</v>
      </c>
      <c r="J5093">
        <v>1</v>
      </c>
      <c r="K5093">
        <v>7</v>
      </c>
      <c r="L5093">
        <v>5</v>
      </c>
      <c r="M5093">
        <v>2</v>
      </c>
      <c r="N5093">
        <v>4</v>
      </c>
      <c r="O5093">
        <v>2</v>
      </c>
      <c r="P5093">
        <v>2</v>
      </c>
      <c r="Q5093">
        <v>0</v>
      </c>
      <c r="R5093">
        <v>-1</v>
      </c>
      <c r="S5093">
        <v>0</v>
      </c>
      <c r="T5093">
        <v>151.19999999999999</v>
      </c>
      <c r="U5093">
        <v>58.3</v>
      </c>
      <c r="V5093">
        <v>25.501000000000001</v>
      </c>
      <c r="W5093">
        <v>-1</v>
      </c>
      <c r="X5093">
        <v>1</v>
      </c>
      <c r="Y5093">
        <v>3</v>
      </c>
      <c r="Z5093">
        <f>IF(AND(MIN(data!D5093:'data'!K5093, data!M5093:'data'!Y5093)&gt;=0, IF(data!L5093&lt;0, FALSE, data!L5093&lt;=95),COUNTA(data!D5093:'data'!Y5093)=22), 1, 0)</f>
        <v>0</v>
      </c>
      <c r="AA5093">
        <f>IF(data!D5093=3, IF(COUNTIFS(data!A:A, data!A5093, data!G:G, "&lt;&gt;2")=0, 1, 0), 0)</f>
        <v>0</v>
      </c>
      <c r="AB5093">
        <f>IF(AND(data!G5093=2, COUNTIFS(data!A:A, data!A5093, data!G:G, 2) = data!D5093), 1, 0)</f>
        <v>1</v>
      </c>
      <c r="AC5093">
        <f>IF(AB5093=1, data!D5093, "0")</f>
        <v>1</v>
      </c>
    </row>
    <row r="5094" spans="1:29" x14ac:dyDescent="0.25">
      <c r="A5094" s="1">
        <v>534151</v>
      </c>
      <c r="B5094">
        <v>1</v>
      </c>
      <c r="C5094" s="1" t="s">
        <v>5115</v>
      </c>
      <c r="D5094">
        <v>2</v>
      </c>
      <c r="E5094">
        <v>5</v>
      </c>
      <c r="F5094">
        <v>26</v>
      </c>
      <c r="G5094">
        <v>2</v>
      </c>
      <c r="H5094">
        <v>75</v>
      </c>
      <c r="I5094">
        <v>2</v>
      </c>
      <c r="J5094">
        <v>1</v>
      </c>
      <c r="K5094">
        <v>7</v>
      </c>
      <c r="L5094">
        <v>97</v>
      </c>
      <c r="M5094">
        <v>1</v>
      </c>
      <c r="N5094">
        <v>3</v>
      </c>
      <c r="O5094">
        <v>5</v>
      </c>
      <c r="P5094">
        <v>2</v>
      </c>
      <c r="Q5094">
        <v>0</v>
      </c>
      <c r="R5094">
        <v>-1</v>
      </c>
      <c r="S5094">
        <v>0</v>
      </c>
      <c r="T5094">
        <v>168.9</v>
      </c>
      <c r="U5094">
        <v>72.2</v>
      </c>
      <c r="V5094">
        <v>25.309000000000001</v>
      </c>
      <c r="W5094">
        <v>-1</v>
      </c>
      <c r="X5094">
        <v>1</v>
      </c>
      <c r="Y5094">
        <v>3</v>
      </c>
      <c r="Z5094">
        <f>IF(AND(MIN(data!D5094:'data'!K5094, data!M5094:'data'!Y5094)&gt;=0, IF(data!L5094&lt;0, FALSE, data!L5094&lt;=95),COUNTA(data!D5094:'data'!Y5094)=22), 1, 0)</f>
        <v>0</v>
      </c>
      <c r="AA5094">
        <f>IF(data!D5094=3, IF(COUNTIFS(data!A:A, data!A5094, data!G:G, "&lt;&gt;2")=0, 1, 0), 0)</f>
        <v>0</v>
      </c>
      <c r="AB5094">
        <f>IF(AND(data!G5094=2, COUNTIFS(data!A:A, data!A5094, data!G:G, 2) = data!D5094), 1, 0)</f>
        <v>0</v>
      </c>
      <c r="AC5094" t="str">
        <f>IF(AB5094=1, data!D5094, "0")</f>
        <v>0</v>
      </c>
    </row>
    <row r="5095" spans="1:29" x14ac:dyDescent="0.25">
      <c r="A5095" s="1">
        <v>534151</v>
      </c>
      <c r="B5095">
        <v>2</v>
      </c>
      <c r="C5095" s="1" t="s">
        <v>5116</v>
      </c>
      <c r="D5095">
        <v>2</v>
      </c>
      <c r="E5095">
        <v>5</v>
      </c>
      <c r="F5095">
        <v>26</v>
      </c>
      <c r="G5095">
        <v>1</v>
      </c>
      <c r="H5095">
        <v>74</v>
      </c>
      <c r="I5095">
        <v>2</v>
      </c>
      <c r="J5095">
        <v>1</v>
      </c>
      <c r="K5095">
        <v>2</v>
      </c>
      <c r="L5095">
        <v>97</v>
      </c>
      <c r="M5095">
        <v>3</v>
      </c>
      <c r="N5095">
        <v>3</v>
      </c>
      <c r="O5095">
        <v>5</v>
      </c>
      <c r="P5095">
        <v>2</v>
      </c>
      <c r="Q5095">
        <v>0</v>
      </c>
      <c r="R5095">
        <v>-1</v>
      </c>
      <c r="S5095">
        <v>1</v>
      </c>
      <c r="T5095">
        <v>161.19999999999999</v>
      </c>
      <c r="U5095">
        <v>65.7</v>
      </c>
      <c r="V5095">
        <v>25.283000000000001</v>
      </c>
      <c r="W5095">
        <v>0.73299999999999998</v>
      </c>
      <c r="X5095">
        <v>1</v>
      </c>
      <c r="Y5095">
        <v>3</v>
      </c>
      <c r="Z5095">
        <f>IF(AND(MIN(data!D5095:'data'!K5095, data!M5095:'data'!Y5095)&gt;=0, IF(data!L5095&lt;0, FALSE, data!L5095&lt;=95),COUNTA(data!D5095:'data'!Y5095)=22), 1, 0)</f>
        <v>0</v>
      </c>
      <c r="AA5095">
        <f>IF(data!D5095=3, IF(COUNTIFS(data!A:A, data!A5095, data!G:G, "&lt;&gt;2")=0, 1, 0), 0)</f>
        <v>0</v>
      </c>
      <c r="AB5095">
        <f>IF(AND(data!G5095=2, COUNTIFS(data!A:A, data!A5095, data!G:G, 2) = data!D5095), 1, 0)</f>
        <v>0</v>
      </c>
      <c r="AC5095" t="str">
        <f>IF(AB5095=1, data!D5095, "0")</f>
        <v>0</v>
      </c>
    </row>
    <row r="5096" spans="1:29" x14ac:dyDescent="0.25">
      <c r="A5096" s="1">
        <v>534201</v>
      </c>
      <c r="B5096">
        <v>1</v>
      </c>
      <c r="C5096" s="1" t="s">
        <v>5117</v>
      </c>
      <c r="D5096">
        <v>2</v>
      </c>
      <c r="E5096">
        <v>5</v>
      </c>
      <c r="F5096">
        <v>26</v>
      </c>
      <c r="G5096">
        <v>2</v>
      </c>
      <c r="H5096">
        <v>90</v>
      </c>
      <c r="I5096">
        <v>2</v>
      </c>
      <c r="J5096">
        <v>1</v>
      </c>
      <c r="K5096">
        <v>7</v>
      </c>
      <c r="L5096">
        <v>4</v>
      </c>
      <c r="M5096">
        <v>2</v>
      </c>
      <c r="N5096">
        <v>1</v>
      </c>
      <c r="O5096">
        <v>5</v>
      </c>
      <c r="P5096">
        <v>1</v>
      </c>
      <c r="Q5096">
        <v>7</v>
      </c>
      <c r="R5096">
        <v>-1</v>
      </c>
      <c r="S5096">
        <v>0</v>
      </c>
      <c r="T5096">
        <v>165.8</v>
      </c>
      <c r="U5096">
        <v>58.8</v>
      </c>
      <c r="V5096">
        <v>21.39</v>
      </c>
      <c r="W5096">
        <v>-1</v>
      </c>
      <c r="X5096">
        <v>1</v>
      </c>
      <c r="Y5096">
        <v>3</v>
      </c>
      <c r="Z5096">
        <f>IF(AND(MIN(data!D5096:'data'!K5096, data!M5096:'data'!Y5096)&gt;=0, IF(data!L5096&lt;0, FALSE, data!L5096&lt;=95),COUNTA(data!D5096:'data'!Y5096)=22), 1, 0)</f>
        <v>0</v>
      </c>
      <c r="AA5096">
        <f>IF(data!D5096=3, IF(COUNTIFS(data!A:A, data!A5096, data!G:G, "&lt;&gt;2")=0, 1, 0), 0)</f>
        <v>0</v>
      </c>
      <c r="AB5096">
        <f>IF(AND(data!G5096=2, COUNTIFS(data!A:A, data!A5096, data!G:G, 2) = data!D5096), 1, 0)</f>
        <v>1</v>
      </c>
      <c r="AC5096">
        <f>IF(AB5096=1, data!D5096, "0")</f>
        <v>2</v>
      </c>
    </row>
    <row r="5097" spans="1:29" x14ac:dyDescent="0.25">
      <c r="A5097" s="1">
        <v>534201</v>
      </c>
      <c r="B5097">
        <v>2</v>
      </c>
      <c r="C5097" s="1" t="s">
        <v>5118</v>
      </c>
      <c r="D5097">
        <v>2</v>
      </c>
      <c r="E5097">
        <v>5</v>
      </c>
      <c r="F5097">
        <v>26</v>
      </c>
      <c r="G5097">
        <v>2</v>
      </c>
      <c r="H5097">
        <v>81</v>
      </c>
      <c r="I5097">
        <v>2</v>
      </c>
      <c r="J5097">
        <v>1</v>
      </c>
      <c r="K5097">
        <v>7</v>
      </c>
      <c r="L5097">
        <v>4</v>
      </c>
      <c r="M5097">
        <v>2</v>
      </c>
      <c r="N5097">
        <v>1</v>
      </c>
      <c r="O5097">
        <v>5</v>
      </c>
      <c r="P5097">
        <v>1</v>
      </c>
      <c r="Q5097">
        <v>7</v>
      </c>
      <c r="R5097">
        <v>-1</v>
      </c>
      <c r="S5097">
        <v>1</v>
      </c>
      <c r="T5097">
        <v>148.19999999999999</v>
      </c>
      <c r="U5097">
        <v>52.8</v>
      </c>
      <c r="V5097">
        <v>24.04</v>
      </c>
      <c r="W5097">
        <v>-1</v>
      </c>
      <c r="X5097">
        <v>-8</v>
      </c>
      <c r="Y5097">
        <v>3</v>
      </c>
      <c r="Z5097">
        <f>IF(AND(MIN(data!D5097:'data'!K5097, data!M5097:'data'!Y5097)&gt;=0, IF(data!L5097&lt;0, FALSE, data!L5097&lt;=95),COUNTA(data!D5097:'data'!Y5097)=22), 1, 0)</f>
        <v>0</v>
      </c>
      <c r="AA5097">
        <f>IF(data!D5097=3, IF(COUNTIFS(data!A:A, data!A5097, data!G:G, "&lt;&gt;2")=0, 1, 0), 0)</f>
        <v>0</v>
      </c>
      <c r="AB5097">
        <f>IF(AND(data!G5097=2, COUNTIFS(data!A:A, data!A5097, data!G:G, 2) = data!D5097), 1, 0)</f>
        <v>1</v>
      </c>
      <c r="AC5097">
        <f>IF(AB5097=1, data!D5097, "0")</f>
        <v>2</v>
      </c>
    </row>
    <row r="5098" spans="1:29" x14ac:dyDescent="0.25">
      <c r="A5098" s="1">
        <v>534251</v>
      </c>
      <c r="B5098">
        <v>1</v>
      </c>
      <c r="C5098" s="1" t="s">
        <v>5119</v>
      </c>
      <c r="D5098">
        <v>2</v>
      </c>
      <c r="E5098">
        <v>5</v>
      </c>
      <c r="F5098">
        <v>26</v>
      </c>
      <c r="G5098">
        <v>1</v>
      </c>
      <c r="H5098">
        <v>42</v>
      </c>
      <c r="I5098">
        <v>2</v>
      </c>
      <c r="J5098">
        <v>1</v>
      </c>
      <c r="K5098">
        <v>3</v>
      </c>
      <c r="L5098">
        <v>30</v>
      </c>
      <c r="M5098">
        <v>3</v>
      </c>
      <c r="N5098">
        <v>4</v>
      </c>
      <c r="O5098">
        <v>2</v>
      </c>
      <c r="P5098">
        <v>1</v>
      </c>
      <c r="Q5098">
        <v>9</v>
      </c>
      <c r="R5098">
        <v>-1</v>
      </c>
      <c r="S5098">
        <v>2</v>
      </c>
      <c r="T5098">
        <v>165.4</v>
      </c>
      <c r="U5098">
        <v>97.2</v>
      </c>
      <c r="V5098">
        <v>35.53</v>
      </c>
      <c r="W5098">
        <v>0.999</v>
      </c>
      <c r="X5098">
        <v>2</v>
      </c>
      <c r="Y5098">
        <v>1</v>
      </c>
      <c r="Z5098">
        <f>IF(AND(MIN(data!D5098:'data'!K5098, data!M5098:'data'!Y5098)&gt;=0, IF(data!L5098&lt;0, FALSE, data!L5098&lt;=95),COUNTA(data!D5098:'data'!Y5098)=22), 1, 0)</f>
        <v>0</v>
      </c>
      <c r="AA5098">
        <f>IF(data!D5098=3, IF(COUNTIFS(data!A:A, data!A5098, data!G:G, "&lt;&gt;2")=0, 1, 0), 0)</f>
        <v>0</v>
      </c>
      <c r="AB5098">
        <f>IF(AND(data!G5098=2, COUNTIFS(data!A:A, data!A5098, data!G:G, 2) = data!D5098), 1, 0)</f>
        <v>0</v>
      </c>
      <c r="AC5098" t="str">
        <f>IF(AB5098=1, data!D5098, "0")</f>
        <v>0</v>
      </c>
    </row>
    <row r="5099" spans="1:29" x14ac:dyDescent="0.25">
      <c r="A5099" s="1">
        <v>534251</v>
      </c>
      <c r="B5099">
        <v>2</v>
      </c>
      <c r="C5099" s="1" t="s">
        <v>5120</v>
      </c>
      <c r="D5099">
        <v>2</v>
      </c>
      <c r="E5099">
        <v>5</v>
      </c>
      <c r="F5099">
        <v>26</v>
      </c>
      <c r="G5099">
        <v>2</v>
      </c>
      <c r="H5099">
        <v>48</v>
      </c>
      <c r="I5099">
        <v>2</v>
      </c>
      <c r="J5099">
        <v>1</v>
      </c>
      <c r="K5099">
        <v>7</v>
      </c>
      <c r="L5099">
        <v>30</v>
      </c>
      <c r="M5099">
        <v>2</v>
      </c>
      <c r="N5099">
        <v>4</v>
      </c>
      <c r="O5099">
        <v>2</v>
      </c>
      <c r="P5099">
        <v>2</v>
      </c>
      <c r="Q5099">
        <v>0.14399999999999999</v>
      </c>
      <c r="R5099">
        <v>-1</v>
      </c>
      <c r="S5099">
        <v>0</v>
      </c>
      <c r="T5099">
        <v>168.5</v>
      </c>
      <c r="U5099">
        <v>92.1</v>
      </c>
      <c r="V5099">
        <v>32.438000000000002</v>
      </c>
      <c r="W5099">
        <v>0.82299999999999995</v>
      </c>
      <c r="X5099">
        <v>-8</v>
      </c>
      <c r="Y5099">
        <v>1</v>
      </c>
      <c r="Z5099">
        <f>IF(AND(MIN(data!D5099:'data'!K5099, data!M5099:'data'!Y5099)&gt;=0, IF(data!L5099&lt;0, FALSE, data!L5099&lt;=95),COUNTA(data!D5099:'data'!Y5099)=22), 1, 0)</f>
        <v>0</v>
      </c>
      <c r="AA5099">
        <f>IF(data!D5099=3, IF(COUNTIFS(data!A:A, data!A5099, data!G:G, "&lt;&gt;2")=0, 1, 0), 0)</f>
        <v>0</v>
      </c>
      <c r="AB5099">
        <f>IF(AND(data!G5099=2, COUNTIFS(data!A:A, data!A5099, data!G:G, 2) = data!D5099), 1, 0)</f>
        <v>0</v>
      </c>
      <c r="AC5099" t="str">
        <f>IF(AB5099=1, data!D5099, "0")</f>
        <v>0</v>
      </c>
    </row>
    <row r="5100" spans="1:29" x14ac:dyDescent="0.25">
      <c r="A5100" s="1">
        <v>534271</v>
      </c>
      <c r="B5100">
        <v>1</v>
      </c>
      <c r="C5100" s="1" t="s">
        <v>5121</v>
      </c>
      <c r="D5100">
        <v>2</v>
      </c>
      <c r="E5100">
        <v>5</v>
      </c>
      <c r="F5100">
        <v>26</v>
      </c>
      <c r="G5100">
        <v>1</v>
      </c>
      <c r="H5100">
        <v>82</v>
      </c>
      <c r="I5100">
        <v>2</v>
      </c>
      <c r="J5100">
        <v>1</v>
      </c>
      <c r="K5100">
        <v>2</v>
      </c>
      <c r="L5100">
        <v>96</v>
      </c>
      <c r="M5100">
        <v>1</v>
      </c>
      <c r="N5100">
        <v>1</v>
      </c>
      <c r="O5100">
        <v>5</v>
      </c>
      <c r="P5100">
        <v>2</v>
      </c>
      <c r="Q5100">
        <v>0.77900000000000003</v>
      </c>
      <c r="R5100">
        <v>-1</v>
      </c>
      <c r="S5100">
        <v>0</v>
      </c>
      <c r="T5100">
        <v>178.9</v>
      </c>
      <c r="U5100">
        <v>94.9</v>
      </c>
      <c r="V5100">
        <v>29.651</v>
      </c>
      <c r="W5100">
        <v>0.97299999999999998</v>
      </c>
      <c r="X5100">
        <v>2</v>
      </c>
      <c r="Y5100">
        <v>1</v>
      </c>
      <c r="Z5100">
        <f>IF(AND(MIN(data!D5100:'data'!K5100, data!M5100:'data'!Y5100)&gt;=0, IF(data!L5100&lt;0, FALSE, data!L5100&lt;=95),COUNTA(data!D5100:'data'!Y5100)=22), 1, 0)</f>
        <v>0</v>
      </c>
      <c r="AA5100">
        <f>IF(data!D5100=3, IF(COUNTIFS(data!A:A, data!A5100, data!G:G, "&lt;&gt;2")=0, 1, 0), 0)</f>
        <v>0</v>
      </c>
      <c r="AB5100">
        <f>IF(AND(data!G5100=2, COUNTIFS(data!A:A, data!A5100, data!G:G, 2) = data!D5100), 1, 0)</f>
        <v>0</v>
      </c>
      <c r="AC5100" t="str">
        <f>IF(AB5100=1, data!D5100, "0")</f>
        <v>0</v>
      </c>
    </row>
    <row r="5101" spans="1:29" x14ac:dyDescent="0.25">
      <c r="A5101" s="1">
        <v>534271</v>
      </c>
      <c r="B5101">
        <v>2</v>
      </c>
      <c r="C5101" s="1" t="s">
        <v>5122</v>
      </c>
      <c r="D5101">
        <v>2</v>
      </c>
      <c r="E5101">
        <v>5</v>
      </c>
      <c r="F5101">
        <v>26</v>
      </c>
      <c r="G5101">
        <v>2</v>
      </c>
      <c r="H5101">
        <v>77</v>
      </c>
      <c r="I5101">
        <v>2</v>
      </c>
      <c r="J5101">
        <v>1</v>
      </c>
      <c r="K5101">
        <v>2</v>
      </c>
      <c r="L5101">
        <v>96</v>
      </c>
      <c r="M5101">
        <v>3</v>
      </c>
      <c r="N5101">
        <v>1</v>
      </c>
      <c r="O5101">
        <v>5</v>
      </c>
      <c r="P5101">
        <v>2</v>
      </c>
      <c r="Q5101">
        <v>0.77900000000000003</v>
      </c>
      <c r="R5101">
        <v>-1</v>
      </c>
      <c r="S5101">
        <v>7</v>
      </c>
      <c r="T5101">
        <v>-1</v>
      </c>
      <c r="U5101">
        <v>117.9</v>
      </c>
      <c r="V5101">
        <v>-1</v>
      </c>
      <c r="W5101">
        <v>0.91500000000000004</v>
      </c>
      <c r="X5101">
        <v>-9</v>
      </c>
      <c r="Y5101">
        <v>1</v>
      </c>
      <c r="Z5101">
        <f>IF(AND(MIN(data!D5101:'data'!K5101, data!M5101:'data'!Y5101)&gt;=0, IF(data!L5101&lt;0, FALSE, data!L5101&lt;=95),COUNTA(data!D5101:'data'!Y5101)=22), 1, 0)</f>
        <v>0</v>
      </c>
      <c r="AA5101">
        <f>IF(data!D5101=3, IF(COUNTIFS(data!A:A, data!A5101, data!G:G, "&lt;&gt;2")=0, 1, 0), 0)</f>
        <v>0</v>
      </c>
      <c r="AB5101">
        <f>IF(AND(data!G5101=2, COUNTIFS(data!A:A, data!A5101, data!G:G, 2) = data!D5101), 1, 0)</f>
        <v>0</v>
      </c>
      <c r="AC5101" t="str">
        <f>IF(AB5101=1, data!D5101, "0")</f>
        <v>0</v>
      </c>
    </row>
    <row r="5102" spans="1:29" x14ac:dyDescent="0.25">
      <c r="A5102" s="1">
        <v>534341</v>
      </c>
      <c r="B5102">
        <v>1</v>
      </c>
      <c r="C5102" s="1" t="s">
        <v>5123</v>
      </c>
      <c r="D5102">
        <v>2</v>
      </c>
      <c r="E5102">
        <v>5</v>
      </c>
      <c r="F5102">
        <v>26</v>
      </c>
      <c r="G5102">
        <v>1</v>
      </c>
      <c r="H5102">
        <v>63</v>
      </c>
      <c r="I5102">
        <v>2</v>
      </c>
      <c r="J5102">
        <v>1</v>
      </c>
      <c r="K5102">
        <v>2</v>
      </c>
      <c r="L5102">
        <v>10</v>
      </c>
      <c r="M5102">
        <v>1</v>
      </c>
      <c r="N5102">
        <v>3</v>
      </c>
      <c r="O5102">
        <v>5</v>
      </c>
      <c r="P5102">
        <v>1</v>
      </c>
      <c r="Q5102">
        <v>24.779</v>
      </c>
      <c r="R5102">
        <v>-1</v>
      </c>
      <c r="S5102">
        <v>0</v>
      </c>
      <c r="T5102">
        <v>176.3</v>
      </c>
      <c r="U5102">
        <v>88.3</v>
      </c>
      <c r="V5102">
        <v>28.408999999999999</v>
      </c>
      <c r="W5102">
        <v>0.97399999999999998</v>
      </c>
      <c r="X5102">
        <v>2</v>
      </c>
      <c r="Y5102">
        <v>1</v>
      </c>
      <c r="Z5102">
        <f>IF(AND(MIN(data!D5102:'data'!K5102, data!M5102:'data'!Y5102)&gt;=0, IF(data!L5102&lt;0, FALSE, data!L5102&lt;=95),COUNTA(data!D5102:'data'!Y5102)=22), 1, 0)</f>
        <v>0</v>
      </c>
      <c r="AA5102">
        <f>IF(data!D5102=3, IF(COUNTIFS(data!A:A, data!A5102, data!G:G, "&lt;&gt;2")=0, 1, 0), 0)</f>
        <v>0</v>
      </c>
      <c r="AB5102">
        <f>IF(AND(data!G5102=2, COUNTIFS(data!A:A, data!A5102, data!G:G, 2) = data!D5102), 1, 0)</f>
        <v>0</v>
      </c>
      <c r="AC5102" t="str">
        <f>IF(AB5102=1, data!D5102, "0")</f>
        <v>0</v>
      </c>
    </row>
    <row r="5103" spans="1:29" x14ac:dyDescent="0.25">
      <c r="A5103" s="1">
        <v>534341</v>
      </c>
      <c r="B5103">
        <v>2</v>
      </c>
      <c r="C5103" s="1" t="s">
        <v>5124</v>
      </c>
      <c r="D5103">
        <v>2</v>
      </c>
      <c r="E5103">
        <v>5</v>
      </c>
      <c r="F5103">
        <v>26</v>
      </c>
      <c r="G5103">
        <v>2</v>
      </c>
      <c r="H5103">
        <v>61</v>
      </c>
      <c r="I5103">
        <v>2</v>
      </c>
      <c r="J5103">
        <v>1</v>
      </c>
      <c r="K5103">
        <v>7</v>
      </c>
      <c r="L5103">
        <v>10</v>
      </c>
      <c r="M5103">
        <v>3</v>
      </c>
      <c r="N5103">
        <v>1</v>
      </c>
      <c r="O5103">
        <v>5</v>
      </c>
      <c r="P5103">
        <v>1</v>
      </c>
      <c r="Q5103">
        <v>3.1150000000000002</v>
      </c>
      <c r="R5103">
        <v>-1</v>
      </c>
      <c r="S5103">
        <v>0</v>
      </c>
      <c r="T5103">
        <v>166.9</v>
      </c>
      <c r="U5103">
        <v>86.6</v>
      </c>
      <c r="V5103">
        <v>31.088999999999999</v>
      </c>
      <c r="W5103">
        <v>0.81699999999999995</v>
      </c>
      <c r="X5103">
        <v>2</v>
      </c>
      <c r="Y5103">
        <v>1</v>
      </c>
      <c r="Z5103">
        <f>IF(AND(MIN(data!D5103:'data'!K5103, data!M5103:'data'!Y5103)&gt;=0, IF(data!L5103&lt;0, FALSE, data!L5103&lt;=95),COUNTA(data!D5103:'data'!Y5103)=22), 1, 0)</f>
        <v>0</v>
      </c>
      <c r="AA5103">
        <f>IF(data!D5103=3, IF(COUNTIFS(data!A:A, data!A5103, data!G:G, "&lt;&gt;2")=0, 1, 0), 0)</f>
        <v>0</v>
      </c>
      <c r="AB5103">
        <f>IF(AND(data!G5103=2, COUNTIFS(data!A:A, data!A5103, data!G:G, 2) = data!D5103), 1, 0)</f>
        <v>0</v>
      </c>
      <c r="AC5103" t="str">
        <f>IF(AB5103=1, data!D5103, "0")</f>
        <v>0</v>
      </c>
    </row>
    <row r="5104" spans="1:29" x14ac:dyDescent="0.25">
      <c r="A5104" s="1">
        <v>534371</v>
      </c>
      <c r="B5104">
        <v>1</v>
      </c>
      <c r="C5104" s="1" t="s">
        <v>5125</v>
      </c>
      <c r="D5104">
        <v>1</v>
      </c>
      <c r="E5104">
        <v>5</v>
      </c>
      <c r="F5104">
        <v>26</v>
      </c>
      <c r="G5104">
        <v>1</v>
      </c>
      <c r="H5104">
        <v>65</v>
      </c>
      <c r="I5104">
        <v>5</v>
      </c>
      <c r="J5104">
        <v>1</v>
      </c>
      <c r="K5104">
        <v>7</v>
      </c>
      <c r="L5104">
        <v>5</v>
      </c>
      <c r="M5104">
        <v>1</v>
      </c>
      <c r="N5104">
        <v>1</v>
      </c>
      <c r="O5104">
        <v>5</v>
      </c>
      <c r="P5104">
        <v>2</v>
      </c>
      <c r="Q5104">
        <v>0</v>
      </c>
      <c r="R5104">
        <v>-1</v>
      </c>
      <c r="S5104">
        <v>6</v>
      </c>
      <c r="T5104">
        <v>150.19999999999999</v>
      </c>
      <c r="U5104">
        <v>57.3</v>
      </c>
      <c r="V5104">
        <v>25.399000000000001</v>
      </c>
      <c r="W5104">
        <v>0.82</v>
      </c>
      <c r="X5104">
        <v>2</v>
      </c>
      <c r="Y5104">
        <v>1</v>
      </c>
      <c r="Z5104">
        <f>IF(AND(MIN(data!D5104:'data'!K5104, data!M5104:'data'!Y5104)&gt;=0, IF(data!L5104&lt;0, FALSE, data!L5104&lt;=95),COUNTA(data!D5104:'data'!Y5104)=22), 1, 0)</f>
        <v>0</v>
      </c>
      <c r="AA5104">
        <f>IF(data!D5104=3, IF(COUNTIFS(data!A:A, data!A5104, data!G:G, "&lt;&gt;2")=0, 1, 0), 0)</f>
        <v>0</v>
      </c>
      <c r="AB5104">
        <f>IF(AND(data!G5104=2, COUNTIFS(data!A:A, data!A5104, data!G:G, 2) = data!D5104), 1, 0)</f>
        <v>0</v>
      </c>
      <c r="AC5104" t="str">
        <f>IF(AB5104=1, data!D5104, "0")</f>
        <v>0</v>
      </c>
    </row>
    <row r="5105" spans="1:29" x14ac:dyDescent="0.25">
      <c r="A5105" s="1">
        <v>535151</v>
      </c>
      <c r="B5105">
        <v>1</v>
      </c>
      <c r="C5105" s="1" t="s">
        <v>5126</v>
      </c>
      <c r="D5105">
        <v>4</v>
      </c>
      <c r="E5105">
        <v>5</v>
      </c>
      <c r="F5105">
        <v>28</v>
      </c>
      <c r="G5105">
        <v>1</v>
      </c>
      <c r="H5105">
        <v>39</v>
      </c>
      <c r="I5105">
        <v>2</v>
      </c>
      <c r="J5105">
        <v>1</v>
      </c>
      <c r="K5105">
        <v>4</v>
      </c>
      <c r="L5105">
        <v>12</v>
      </c>
      <c r="M5105">
        <v>2</v>
      </c>
      <c r="N5105">
        <v>4</v>
      </c>
      <c r="O5105">
        <v>2</v>
      </c>
      <c r="P5105">
        <v>1</v>
      </c>
      <c r="Q5105">
        <v>28.173999999999999</v>
      </c>
      <c r="R5105">
        <v>-1</v>
      </c>
      <c r="S5105">
        <v>0</v>
      </c>
      <c r="T5105">
        <v>173.8</v>
      </c>
      <c r="U5105">
        <v>92.2</v>
      </c>
      <c r="V5105">
        <v>30.523</v>
      </c>
      <c r="W5105">
        <v>0.995</v>
      </c>
      <c r="X5105">
        <v>-8</v>
      </c>
      <c r="Y5105">
        <v>3</v>
      </c>
      <c r="Z5105">
        <f>IF(AND(MIN(data!D5105:'data'!K5105, data!M5105:'data'!Y5105)&gt;=0, IF(data!L5105&lt;0, FALSE, data!L5105&lt;=95),COUNTA(data!D5105:'data'!Y5105)=22), 1, 0)</f>
        <v>0</v>
      </c>
      <c r="AA5105">
        <f>IF(data!D5105=3, IF(COUNTIFS(data!A:A, data!A5105, data!G:G, "&lt;&gt;2")=0, 1, 0), 0)</f>
        <v>0</v>
      </c>
      <c r="AB5105">
        <f>IF(AND(data!G5105=2, COUNTIFS(data!A:A, data!A5105, data!G:G, 2) = data!D5105), 1, 0)</f>
        <v>0</v>
      </c>
      <c r="AC5105" t="str">
        <f>IF(AB5105=1, data!D5105, "0")</f>
        <v>0</v>
      </c>
    </row>
    <row r="5106" spans="1:29" x14ac:dyDescent="0.25">
      <c r="A5106" s="1">
        <v>535151</v>
      </c>
      <c r="B5106">
        <v>2</v>
      </c>
      <c r="C5106" s="1" t="s">
        <v>5127</v>
      </c>
      <c r="D5106">
        <v>4</v>
      </c>
      <c r="E5106">
        <v>5</v>
      </c>
      <c r="F5106">
        <v>28</v>
      </c>
      <c r="G5106">
        <v>1</v>
      </c>
      <c r="H5106">
        <v>43</v>
      </c>
      <c r="I5106">
        <v>2</v>
      </c>
      <c r="J5106">
        <v>1</v>
      </c>
      <c r="K5106">
        <v>7</v>
      </c>
      <c r="L5106">
        <v>12</v>
      </c>
      <c r="M5106">
        <v>3</v>
      </c>
      <c r="N5106">
        <v>2</v>
      </c>
      <c r="O5106">
        <v>5</v>
      </c>
      <c r="P5106">
        <v>2</v>
      </c>
      <c r="Q5106">
        <v>0</v>
      </c>
      <c r="R5106">
        <v>-1</v>
      </c>
      <c r="S5106">
        <v>0</v>
      </c>
      <c r="T5106">
        <v>147</v>
      </c>
      <c r="U5106">
        <v>93.2</v>
      </c>
      <c r="V5106">
        <v>43.13</v>
      </c>
      <c r="W5106">
        <v>0.89100000000000001</v>
      </c>
      <c r="X5106">
        <v>2</v>
      </c>
      <c r="Y5106">
        <v>1</v>
      </c>
      <c r="Z5106">
        <f>IF(AND(MIN(data!D5106:'data'!K5106, data!M5106:'data'!Y5106)&gt;=0, IF(data!L5106&lt;0, FALSE, data!L5106&lt;=95),COUNTA(data!D5106:'data'!Y5106)=22), 1, 0)</f>
        <v>0</v>
      </c>
      <c r="AA5106">
        <f>IF(data!D5106=3, IF(COUNTIFS(data!A:A, data!A5106, data!G:G, "&lt;&gt;2")=0, 1, 0), 0)</f>
        <v>0</v>
      </c>
      <c r="AB5106">
        <f>IF(AND(data!G5106=2, COUNTIFS(data!A:A, data!A5106, data!G:G, 2) = data!D5106), 1, 0)</f>
        <v>0</v>
      </c>
      <c r="AC5106" t="str">
        <f>IF(AB5106=1, data!D5106, "0")</f>
        <v>0</v>
      </c>
    </row>
    <row r="5107" spans="1:29" x14ac:dyDescent="0.25">
      <c r="A5107" s="1">
        <v>535151</v>
      </c>
      <c r="B5107">
        <v>3</v>
      </c>
      <c r="C5107" s="1" t="s">
        <v>5128</v>
      </c>
      <c r="D5107">
        <v>4</v>
      </c>
      <c r="E5107">
        <v>5</v>
      </c>
      <c r="F5107">
        <v>28</v>
      </c>
      <c r="G5107">
        <v>2</v>
      </c>
      <c r="H5107">
        <v>11</v>
      </c>
      <c r="I5107">
        <v>-1</v>
      </c>
      <c r="J5107">
        <v>1</v>
      </c>
      <c r="K5107">
        <v>-1</v>
      </c>
      <c r="L5107">
        <v>12</v>
      </c>
      <c r="M5107">
        <v>3</v>
      </c>
      <c r="N5107">
        <v>-1</v>
      </c>
      <c r="O5107">
        <v>-1</v>
      </c>
      <c r="P5107">
        <v>-1</v>
      </c>
      <c r="Q5107">
        <v>-1</v>
      </c>
      <c r="R5107">
        <v>-1</v>
      </c>
      <c r="S5107">
        <v>-2</v>
      </c>
      <c r="T5107">
        <v>131.4</v>
      </c>
      <c r="U5107">
        <v>37.6</v>
      </c>
      <c r="V5107">
        <v>21.777000000000001</v>
      </c>
      <c r="W5107">
        <v>-1</v>
      </c>
      <c r="X5107">
        <v>2</v>
      </c>
      <c r="Y5107">
        <v>1</v>
      </c>
      <c r="Z5107">
        <f>IF(AND(MIN(data!D5107:'data'!K5107, data!M5107:'data'!Y5107)&gt;=0, IF(data!L5107&lt;0, FALSE, data!L5107&lt;=95),COUNTA(data!D5107:'data'!Y5107)=22), 1, 0)</f>
        <v>0</v>
      </c>
      <c r="AA5107">
        <f>IF(data!D5107=3, IF(COUNTIFS(data!A:A, data!A5107, data!G:G, "&lt;&gt;2")=0, 1, 0), 0)</f>
        <v>0</v>
      </c>
      <c r="AB5107">
        <f>IF(AND(data!G5107=2, COUNTIFS(data!A:A, data!A5107, data!G:G, 2) = data!D5107), 1, 0)</f>
        <v>0</v>
      </c>
      <c r="AC5107" t="str">
        <f>IF(AB5107=1, data!D5107, "0")</f>
        <v>0</v>
      </c>
    </row>
    <row r="5108" spans="1:29" x14ac:dyDescent="0.25">
      <c r="A5108" s="1">
        <v>535151</v>
      </c>
      <c r="B5108">
        <v>4</v>
      </c>
      <c r="C5108" s="1" t="s">
        <v>5129</v>
      </c>
      <c r="D5108">
        <v>4</v>
      </c>
      <c r="E5108">
        <v>5</v>
      </c>
      <c r="F5108">
        <v>28</v>
      </c>
      <c r="G5108">
        <v>1</v>
      </c>
      <c r="H5108">
        <v>9</v>
      </c>
      <c r="I5108">
        <v>-1</v>
      </c>
      <c r="J5108">
        <v>1</v>
      </c>
      <c r="K5108">
        <v>-1</v>
      </c>
      <c r="L5108">
        <v>12</v>
      </c>
      <c r="M5108">
        <v>1</v>
      </c>
      <c r="N5108">
        <v>-1</v>
      </c>
      <c r="O5108">
        <v>-1</v>
      </c>
      <c r="P5108">
        <v>-1</v>
      </c>
      <c r="Q5108">
        <v>-1</v>
      </c>
      <c r="R5108">
        <v>-1</v>
      </c>
      <c r="S5108">
        <v>-2</v>
      </c>
      <c r="T5108">
        <v>130.1</v>
      </c>
      <c r="U5108">
        <v>37.1</v>
      </c>
      <c r="V5108">
        <v>21.919</v>
      </c>
      <c r="W5108">
        <v>-1</v>
      </c>
      <c r="X5108">
        <v>2</v>
      </c>
      <c r="Y5108">
        <v>1</v>
      </c>
      <c r="Z5108">
        <f>IF(AND(MIN(data!D5108:'data'!K5108, data!M5108:'data'!Y5108)&gt;=0, IF(data!L5108&lt;0, FALSE, data!L5108&lt;=95),COUNTA(data!D5108:'data'!Y5108)=22), 1, 0)</f>
        <v>0</v>
      </c>
      <c r="AA5108">
        <f>IF(data!D5108=3, IF(COUNTIFS(data!A:A, data!A5108, data!G:G, "&lt;&gt;2")=0, 1, 0), 0)</f>
        <v>0</v>
      </c>
      <c r="AB5108">
        <f>IF(AND(data!G5108=2, COUNTIFS(data!A:A, data!A5108, data!G:G, 2) = data!D5108), 1, 0)</f>
        <v>0</v>
      </c>
      <c r="AC5108" t="str">
        <f>IF(AB5108=1, data!D5108, "0")</f>
        <v>0</v>
      </c>
    </row>
    <row r="5109" spans="1:29" x14ac:dyDescent="0.25">
      <c r="A5109" s="1">
        <v>535181</v>
      </c>
      <c r="B5109">
        <v>1</v>
      </c>
      <c r="C5109" s="1" t="s">
        <v>5130</v>
      </c>
      <c r="D5109">
        <v>1</v>
      </c>
      <c r="E5109">
        <v>5</v>
      </c>
      <c r="F5109">
        <v>28</v>
      </c>
      <c r="G5109">
        <v>2</v>
      </c>
      <c r="H5109">
        <v>57</v>
      </c>
      <c r="I5109">
        <v>4</v>
      </c>
      <c r="J5109">
        <v>1</v>
      </c>
      <c r="K5109">
        <v>4</v>
      </c>
      <c r="L5109">
        <v>12</v>
      </c>
      <c r="M5109">
        <v>1</v>
      </c>
      <c r="N5109">
        <v>3</v>
      </c>
      <c r="O5109">
        <v>5</v>
      </c>
      <c r="P5109">
        <v>1</v>
      </c>
      <c r="Q5109">
        <v>7.0869999999999997</v>
      </c>
      <c r="R5109">
        <v>-1</v>
      </c>
      <c r="S5109">
        <v>1</v>
      </c>
      <c r="T5109">
        <v>180.1</v>
      </c>
      <c r="U5109">
        <v>72.599999999999994</v>
      </c>
      <c r="V5109">
        <v>22.382999999999999</v>
      </c>
      <c r="W5109">
        <v>0.877</v>
      </c>
      <c r="X5109">
        <v>1</v>
      </c>
      <c r="Y5109">
        <v>3</v>
      </c>
      <c r="Z5109">
        <f>IF(AND(MIN(data!D5109:'data'!K5109, data!M5109:'data'!Y5109)&gt;=0, IF(data!L5109&lt;0, FALSE, data!L5109&lt;=95),COUNTA(data!D5109:'data'!Y5109)=22), 1, 0)</f>
        <v>0</v>
      </c>
      <c r="AA5109">
        <f>IF(data!D5109=3, IF(COUNTIFS(data!A:A, data!A5109, data!G:G, "&lt;&gt;2")=0, 1, 0), 0)</f>
        <v>0</v>
      </c>
      <c r="AB5109">
        <f>IF(AND(data!G5109=2, COUNTIFS(data!A:A, data!A5109, data!G:G, 2) = data!D5109), 1, 0)</f>
        <v>1</v>
      </c>
      <c r="AC5109">
        <f>IF(AB5109=1, data!D5109, "0")</f>
        <v>1</v>
      </c>
    </row>
    <row r="5110" spans="1:29" x14ac:dyDescent="0.25">
      <c r="A5110" s="1">
        <v>535251</v>
      </c>
      <c r="B5110">
        <v>1</v>
      </c>
      <c r="C5110" s="1" t="s">
        <v>5131</v>
      </c>
      <c r="D5110">
        <v>1</v>
      </c>
      <c r="E5110">
        <v>5</v>
      </c>
      <c r="F5110">
        <v>28</v>
      </c>
      <c r="G5110">
        <v>1</v>
      </c>
      <c r="H5110">
        <v>61</v>
      </c>
      <c r="I5110">
        <v>2</v>
      </c>
      <c r="J5110">
        <v>1</v>
      </c>
      <c r="K5110">
        <v>7</v>
      </c>
      <c r="L5110">
        <v>10</v>
      </c>
      <c r="M5110">
        <v>2</v>
      </c>
      <c r="N5110">
        <v>1</v>
      </c>
      <c r="O5110">
        <v>5</v>
      </c>
      <c r="P5110">
        <v>2</v>
      </c>
      <c r="Q5110">
        <v>0</v>
      </c>
      <c r="R5110">
        <v>-1</v>
      </c>
      <c r="S5110">
        <v>0</v>
      </c>
      <c r="T5110">
        <v>160.69999999999999</v>
      </c>
      <c r="U5110">
        <v>54.6</v>
      </c>
      <c r="V5110">
        <v>21.143000000000001</v>
      </c>
      <c r="W5110">
        <v>0.76</v>
      </c>
      <c r="X5110">
        <v>1</v>
      </c>
      <c r="Y5110">
        <v>3</v>
      </c>
      <c r="Z5110">
        <f>IF(AND(MIN(data!D5110:'data'!K5110, data!M5110:'data'!Y5110)&gt;=0, IF(data!L5110&lt;0, FALSE, data!L5110&lt;=95),COUNTA(data!D5110:'data'!Y5110)=22), 1, 0)</f>
        <v>0</v>
      </c>
      <c r="AA5110">
        <f>IF(data!D5110=3, IF(COUNTIFS(data!A:A, data!A5110, data!G:G, "&lt;&gt;2")=0, 1, 0), 0)</f>
        <v>0</v>
      </c>
      <c r="AB5110">
        <f>IF(AND(data!G5110=2, COUNTIFS(data!A:A, data!A5110, data!G:G, 2) = data!D5110), 1, 0)</f>
        <v>0</v>
      </c>
      <c r="AC5110" t="str">
        <f>IF(AB5110=1, data!D5110, "0")</f>
        <v>0</v>
      </c>
    </row>
    <row r="5111" spans="1:29" x14ac:dyDescent="0.25">
      <c r="A5111" s="1">
        <v>535271</v>
      </c>
      <c r="B5111">
        <v>1</v>
      </c>
      <c r="C5111" s="1" t="s">
        <v>5132</v>
      </c>
      <c r="D5111">
        <v>3</v>
      </c>
      <c r="E5111">
        <v>5</v>
      </c>
      <c r="F5111">
        <v>28</v>
      </c>
      <c r="G5111">
        <v>2</v>
      </c>
      <c r="H5111">
        <v>45</v>
      </c>
      <c r="I5111">
        <v>2</v>
      </c>
      <c r="J5111">
        <v>1</v>
      </c>
      <c r="K5111">
        <v>4</v>
      </c>
      <c r="L5111">
        <v>31</v>
      </c>
      <c r="M5111">
        <v>1</v>
      </c>
      <c r="N5111">
        <v>4</v>
      </c>
      <c r="O5111">
        <v>1</v>
      </c>
      <c r="P5111">
        <v>1</v>
      </c>
      <c r="Q5111">
        <v>16.68</v>
      </c>
      <c r="R5111">
        <v>-1</v>
      </c>
      <c r="S5111">
        <v>0</v>
      </c>
      <c r="T5111">
        <v>165.5</v>
      </c>
      <c r="U5111">
        <v>76.7</v>
      </c>
      <c r="V5111">
        <v>28.003</v>
      </c>
      <c r="W5111">
        <v>0.84399999999999997</v>
      </c>
      <c r="X5111">
        <v>2</v>
      </c>
      <c r="Y5111">
        <v>1</v>
      </c>
      <c r="Z5111">
        <f>IF(AND(MIN(data!D5111:'data'!K5111, data!M5111:'data'!Y5111)&gt;=0, IF(data!L5111&lt;0, FALSE, data!L5111&lt;=95),COUNTA(data!D5111:'data'!Y5111)=22), 1, 0)</f>
        <v>0</v>
      </c>
      <c r="AA5111">
        <f>IF(data!D5111=3, IF(COUNTIFS(data!A:A, data!A5111, data!G:G, "&lt;&gt;2")=0, 1, 0), 0)</f>
        <v>0</v>
      </c>
      <c r="AB5111">
        <f>IF(AND(data!G5111=2, COUNTIFS(data!A:A, data!A5111, data!G:G, 2) = data!D5111), 1, 0)</f>
        <v>0</v>
      </c>
      <c r="AC5111" t="str">
        <f>IF(AB5111=1, data!D5111, "0")</f>
        <v>0</v>
      </c>
    </row>
    <row r="5112" spans="1:29" x14ac:dyDescent="0.25">
      <c r="A5112" s="1">
        <v>535271</v>
      </c>
      <c r="B5112">
        <v>2</v>
      </c>
      <c r="C5112" s="1" t="s">
        <v>5133</v>
      </c>
      <c r="D5112">
        <v>3</v>
      </c>
      <c r="E5112">
        <v>5</v>
      </c>
      <c r="F5112">
        <v>28</v>
      </c>
      <c r="G5112">
        <v>1</v>
      </c>
      <c r="H5112">
        <v>10</v>
      </c>
      <c r="I5112">
        <v>-1</v>
      </c>
      <c r="J5112">
        <v>1</v>
      </c>
      <c r="K5112">
        <v>-1</v>
      </c>
      <c r="L5112">
        <v>31</v>
      </c>
      <c r="M5112">
        <v>2</v>
      </c>
      <c r="N5112">
        <v>-1</v>
      </c>
      <c r="O5112">
        <v>-1</v>
      </c>
      <c r="P5112">
        <v>-1</v>
      </c>
      <c r="Q5112">
        <v>-1</v>
      </c>
      <c r="R5112">
        <v>-1</v>
      </c>
      <c r="S5112">
        <v>-2</v>
      </c>
      <c r="T5112">
        <v>140.1</v>
      </c>
      <c r="U5112">
        <v>36.5</v>
      </c>
      <c r="V5112">
        <v>18.596</v>
      </c>
      <c r="W5112">
        <v>-1</v>
      </c>
      <c r="X5112">
        <v>1</v>
      </c>
      <c r="Y5112">
        <v>3</v>
      </c>
      <c r="Z5112">
        <f>IF(AND(MIN(data!D5112:'data'!K5112, data!M5112:'data'!Y5112)&gt;=0, IF(data!L5112&lt;0, FALSE, data!L5112&lt;=95),COUNTA(data!D5112:'data'!Y5112)=22), 1, 0)</f>
        <v>0</v>
      </c>
      <c r="AA5112">
        <f>IF(data!D5112=3, IF(COUNTIFS(data!A:A, data!A5112, data!G:G, "&lt;&gt;2")=0, 1, 0), 0)</f>
        <v>0</v>
      </c>
      <c r="AB5112">
        <f>IF(AND(data!G5112=2, COUNTIFS(data!A:A, data!A5112, data!G:G, 2) = data!D5112), 1, 0)</f>
        <v>0</v>
      </c>
      <c r="AC5112" t="str">
        <f>IF(AB5112=1, data!D5112, "0")</f>
        <v>0</v>
      </c>
    </row>
    <row r="5113" spans="1:29" x14ac:dyDescent="0.25">
      <c r="A5113" s="1">
        <v>535271</v>
      </c>
      <c r="B5113">
        <v>3</v>
      </c>
      <c r="C5113" s="1" t="s">
        <v>5134</v>
      </c>
      <c r="D5113">
        <v>3</v>
      </c>
      <c r="E5113">
        <v>5</v>
      </c>
      <c r="F5113">
        <v>28</v>
      </c>
      <c r="G5113">
        <v>2</v>
      </c>
      <c r="H5113">
        <v>6</v>
      </c>
      <c r="I5113">
        <v>-1</v>
      </c>
      <c r="J5113">
        <v>1</v>
      </c>
      <c r="K5113">
        <v>-1</v>
      </c>
      <c r="L5113">
        <v>31</v>
      </c>
      <c r="M5113">
        <v>1</v>
      </c>
      <c r="N5113">
        <v>-1</v>
      </c>
      <c r="O5113">
        <v>-1</v>
      </c>
      <c r="P5113">
        <v>-1</v>
      </c>
      <c r="Q5113">
        <v>-1</v>
      </c>
      <c r="R5113">
        <v>-1</v>
      </c>
      <c r="S5113">
        <v>-2</v>
      </c>
      <c r="T5113">
        <v>123.1</v>
      </c>
      <c r="U5113">
        <v>29.2</v>
      </c>
      <c r="V5113">
        <v>19.268999999999998</v>
      </c>
      <c r="W5113">
        <v>-1</v>
      </c>
      <c r="X5113">
        <v>-2</v>
      </c>
      <c r="Y5113">
        <v>-2</v>
      </c>
      <c r="Z5113">
        <f>IF(AND(MIN(data!D5113:'data'!K5113, data!M5113:'data'!Y5113)&gt;=0, IF(data!L5113&lt;0, FALSE, data!L5113&lt;=95),COUNTA(data!D5113:'data'!Y5113)=22), 1, 0)</f>
        <v>0</v>
      </c>
      <c r="AA5113">
        <f>IF(data!D5113=3, IF(COUNTIFS(data!A:A, data!A5113, data!G:G, "&lt;&gt;2")=0, 1, 0), 0)</f>
        <v>0</v>
      </c>
      <c r="AB5113">
        <f>IF(AND(data!G5113=2, COUNTIFS(data!A:A, data!A5113, data!G:G, 2) = data!D5113), 1, 0)</f>
        <v>0</v>
      </c>
      <c r="AC5113" t="str">
        <f>IF(AB5113=1, data!D5113, "0")</f>
        <v>0</v>
      </c>
    </row>
    <row r="5114" spans="1:29" x14ac:dyDescent="0.25">
      <c r="A5114" s="1">
        <v>535341</v>
      </c>
      <c r="B5114">
        <v>1</v>
      </c>
      <c r="C5114" s="1" t="s">
        <v>5135</v>
      </c>
      <c r="D5114">
        <v>1</v>
      </c>
      <c r="E5114">
        <v>5</v>
      </c>
      <c r="F5114">
        <v>28</v>
      </c>
      <c r="G5114">
        <v>2</v>
      </c>
      <c r="H5114">
        <v>30</v>
      </c>
      <c r="I5114">
        <v>2</v>
      </c>
      <c r="J5114">
        <v>1</v>
      </c>
      <c r="K5114">
        <v>1</v>
      </c>
      <c r="L5114">
        <v>11</v>
      </c>
      <c r="M5114">
        <v>2</v>
      </c>
      <c r="N5114">
        <v>3</v>
      </c>
      <c r="O5114">
        <v>5</v>
      </c>
      <c r="P5114">
        <v>1</v>
      </c>
      <c r="Q5114">
        <v>15.21</v>
      </c>
      <c r="R5114">
        <v>-1</v>
      </c>
      <c r="S5114">
        <v>2</v>
      </c>
      <c r="T5114">
        <v>168.2</v>
      </c>
      <c r="U5114">
        <v>56.7</v>
      </c>
      <c r="V5114">
        <v>20.042000000000002</v>
      </c>
      <c r="W5114">
        <v>0.84499999999999997</v>
      </c>
      <c r="X5114">
        <v>3</v>
      </c>
      <c r="Y5114">
        <v>3</v>
      </c>
      <c r="Z5114">
        <f>IF(AND(MIN(data!D5114:'data'!K5114, data!M5114:'data'!Y5114)&gt;=0, IF(data!L5114&lt;0, FALSE, data!L5114&lt;=95),COUNTA(data!D5114:'data'!Y5114)=22), 1, 0)</f>
        <v>0</v>
      </c>
      <c r="AA5114">
        <f>IF(data!D5114=3, IF(COUNTIFS(data!A:A, data!A5114, data!G:G, "&lt;&gt;2")=0, 1, 0), 0)</f>
        <v>0</v>
      </c>
      <c r="AB5114">
        <f>IF(AND(data!G5114=2, COUNTIFS(data!A:A, data!A5114, data!G:G, 2) = data!D5114), 1, 0)</f>
        <v>1</v>
      </c>
      <c r="AC5114">
        <f>IF(AB5114=1, data!D5114, "0")</f>
        <v>1</v>
      </c>
    </row>
    <row r="5115" spans="1:29" x14ac:dyDescent="0.25">
      <c r="A5115" s="1">
        <v>535371</v>
      </c>
      <c r="B5115">
        <v>1</v>
      </c>
      <c r="C5115" s="1" t="s">
        <v>5136</v>
      </c>
      <c r="D5115">
        <v>4</v>
      </c>
      <c r="E5115">
        <v>5</v>
      </c>
      <c r="F5115">
        <v>28</v>
      </c>
      <c r="G5115">
        <v>1</v>
      </c>
      <c r="H5115">
        <v>35</v>
      </c>
      <c r="I5115">
        <v>2</v>
      </c>
      <c r="J5115">
        <v>1</v>
      </c>
      <c r="K5115">
        <v>1</v>
      </c>
      <c r="L5115">
        <v>17</v>
      </c>
      <c r="M5115">
        <v>1</v>
      </c>
      <c r="N5115">
        <v>1</v>
      </c>
      <c r="O5115">
        <v>5</v>
      </c>
      <c r="P5115">
        <v>1</v>
      </c>
      <c r="Q5115">
        <v>17.035</v>
      </c>
      <c r="R5115">
        <v>-1</v>
      </c>
      <c r="S5115">
        <v>0</v>
      </c>
      <c r="T5115">
        <v>162.30000000000001</v>
      </c>
      <c r="U5115">
        <v>72.3</v>
      </c>
      <c r="V5115">
        <v>27.446999999999999</v>
      </c>
      <c r="W5115">
        <v>0.86299999999999999</v>
      </c>
      <c r="X5115">
        <v>1</v>
      </c>
      <c r="Y5115">
        <v>3</v>
      </c>
      <c r="Z5115">
        <f>IF(AND(MIN(data!D5115:'data'!K5115, data!M5115:'data'!Y5115)&gt;=0, IF(data!L5115&lt;0, FALSE, data!L5115&lt;=95),COUNTA(data!D5115:'data'!Y5115)=22), 1, 0)</f>
        <v>0</v>
      </c>
      <c r="AA5115">
        <f>IF(data!D5115=3, IF(COUNTIFS(data!A:A, data!A5115, data!G:G, "&lt;&gt;2")=0, 1, 0), 0)</f>
        <v>0</v>
      </c>
      <c r="AB5115">
        <f>IF(AND(data!G5115=2, COUNTIFS(data!A:A, data!A5115, data!G:G, 2) = data!D5115), 1, 0)</f>
        <v>0</v>
      </c>
      <c r="AC5115" t="str">
        <f>IF(AB5115=1, data!D5115, "0")</f>
        <v>0</v>
      </c>
    </row>
    <row r="5116" spans="1:29" x14ac:dyDescent="0.25">
      <c r="A5116" s="1">
        <v>535371</v>
      </c>
      <c r="B5116">
        <v>2</v>
      </c>
      <c r="C5116" s="1" t="s">
        <v>5137</v>
      </c>
      <c r="D5116">
        <v>4</v>
      </c>
      <c r="E5116">
        <v>5</v>
      </c>
      <c r="F5116">
        <v>28</v>
      </c>
      <c r="G5116">
        <v>2</v>
      </c>
      <c r="H5116">
        <v>35</v>
      </c>
      <c r="I5116">
        <v>2</v>
      </c>
      <c r="J5116">
        <v>1</v>
      </c>
      <c r="K5116">
        <v>1</v>
      </c>
      <c r="L5116">
        <v>17</v>
      </c>
      <c r="M5116">
        <v>1</v>
      </c>
      <c r="N5116">
        <v>1</v>
      </c>
      <c r="O5116">
        <v>5</v>
      </c>
      <c r="P5116">
        <v>1</v>
      </c>
      <c r="Q5116">
        <v>21.135000000000002</v>
      </c>
      <c r="R5116">
        <v>-1</v>
      </c>
      <c r="S5116">
        <v>0</v>
      </c>
      <c r="T5116">
        <v>165.3</v>
      </c>
      <c r="U5116">
        <v>73</v>
      </c>
      <c r="V5116">
        <v>26.716000000000001</v>
      </c>
      <c r="W5116">
        <v>0.82299999999999995</v>
      </c>
      <c r="X5116">
        <v>2</v>
      </c>
      <c r="Y5116">
        <v>1</v>
      </c>
      <c r="Z5116">
        <f>IF(AND(MIN(data!D5116:'data'!K5116, data!M5116:'data'!Y5116)&gt;=0, IF(data!L5116&lt;0, FALSE, data!L5116&lt;=95),COUNTA(data!D5116:'data'!Y5116)=22), 1, 0)</f>
        <v>0</v>
      </c>
      <c r="AA5116">
        <f>IF(data!D5116=3, IF(COUNTIFS(data!A:A, data!A5116, data!G:G, "&lt;&gt;2")=0, 1, 0), 0)</f>
        <v>0</v>
      </c>
      <c r="AB5116">
        <f>IF(AND(data!G5116=2, COUNTIFS(data!A:A, data!A5116, data!G:G, 2) = data!D5116), 1, 0)</f>
        <v>0</v>
      </c>
      <c r="AC5116" t="str">
        <f>IF(AB5116=1, data!D5116, "0")</f>
        <v>0</v>
      </c>
    </row>
    <row r="5117" spans="1:29" x14ac:dyDescent="0.25">
      <c r="A5117" s="1">
        <v>535371</v>
      </c>
      <c r="B5117">
        <v>3</v>
      </c>
      <c r="C5117" s="1" t="s">
        <v>5138</v>
      </c>
      <c r="D5117">
        <v>4</v>
      </c>
      <c r="E5117">
        <v>5</v>
      </c>
      <c r="F5117">
        <v>28</v>
      </c>
      <c r="G5117">
        <v>2</v>
      </c>
      <c r="H5117">
        <v>5</v>
      </c>
      <c r="I5117">
        <v>-1</v>
      </c>
      <c r="J5117">
        <v>1</v>
      </c>
      <c r="K5117">
        <v>-1</v>
      </c>
      <c r="L5117">
        <v>17</v>
      </c>
      <c r="M5117">
        <v>2</v>
      </c>
      <c r="N5117">
        <v>-1</v>
      </c>
      <c r="O5117">
        <v>-1</v>
      </c>
      <c r="P5117">
        <v>-1</v>
      </c>
      <c r="Q5117">
        <v>-1</v>
      </c>
      <c r="R5117">
        <v>-1</v>
      </c>
      <c r="S5117">
        <v>-2</v>
      </c>
      <c r="T5117">
        <v>111.9</v>
      </c>
      <c r="U5117">
        <v>19.5</v>
      </c>
      <c r="V5117">
        <v>15.573</v>
      </c>
      <c r="W5117">
        <v>-1</v>
      </c>
      <c r="X5117">
        <v>-2</v>
      </c>
      <c r="Y5117">
        <v>-2</v>
      </c>
      <c r="Z5117">
        <f>IF(AND(MIN(data!D5117:'data'!K5117, data!M5117:'data'!Y5117)&gt;=0, IF(data!L5117&lt;0, FALSE, data!L5117&lt;=95),COUNTA(data!D5117:'data'!Y5117)=22), 1, 0)</f>
        <v>0</v>
      </c>
      <c r="AA5117">
        <f>IF(data!D5117=3, IF(COUNTIFS(data!A:A, data!A5117, data!G:G, "&lt;&gt;2")=0, 1, 0), 0)</f>
        <v>0</v>
      </c>
      <c r="AB5117">
        <f>IF(AND(data!G5117=2, COUNTIFS(data!A:A, data!A5117, data!G:G, 2) = data!D5117), 1, 0)</f>
        <v>0</v>
      </c>
      <c r="AC5117" t="str">
        <f>IF(AB5117=1, data!D5117, "0")</f>
        <v>0</v>
      </c>
    </row>
    <row r="5118" spans="1:29" x14ac:dyDescent="0.25">
      <c r="A5118" s="1">
        <v>535371</v>
      </c>
      <c r="B5118">
        <v>4</v>
      </c>
      <c r="C5118" s="1" t="s">
        <v>5139</v>
      </c>
      <c r="D5118">
        <v>4</v>
      </c>
      <c r="E5118">
        <v>5</v>
      </c>
      <c r="F5118">
        <v>28</v>
      </c>
      <c r="G5118">
        <v>1</v>
      </c>
      <c r="H5118">
        <v>1</v>
      </c>
      <c r="I5118">
        <v>-1</v>
      </c>
      <c r="J5118">
        <v>1</v>
      </c>
      <c r="K5118">
        <v>-1</v>
      </c>
      <c r="L5118">
        <v>17</v>
      </c>
      <c r="M5118">
        <v>2</v>
      </c>
      <c r="N5118">
        <v>-1</v>
      </c>
      <c r="O5118">
        <v>-1</v>
      </c>
      <c r="P5118">
        <v>-1</v>
      </c>
      <c r="Q5118">
        <v>-1</v>
      </c>
      <c r="R5118">
        <v>-1</v>
      </c>
      <c r="S5118">
        <v>-2</v>
      </c>
      <c r="T5118">
        <v>-1</v>
      </c>
      <c r="U5118">
        <v>13.7</v>
      </c>
      <c r="V5118">
        <v>-1</v>
      </c>
      <c r="W5118">
        <v>-1</v>
      </c>
      <c r="X5118">
        <v>-2</v>
      </c>
      <c r="Y5118">
        <v>-2</v>
      </c>
      <c r="Z5118">
        <f>IF(AND(MIN(data!D5118:'data'!K5118, data!M5118:'data'!Y5118)&gt;=0, IF(data!L5118&lt;0, FALSE, data!L5118&lt;=95),COUNTA(data!D5118:'data'!Y5118)=22), 1, 0)</f>
        <v>0</v>
      </c>
      <c r="AA5118">
        <f>IF(data!D5118=3, IF(COUNTIFS(data!A:A, data!A5118, data!G:G, "&lt;&gt;2")=0, 1, 0), 0)</f>
        <v>0</v>
      </c>
      <c r="AB5118">
        <f>IF(AND(data!G5118=2, COUNTIFS(data!A:A, data!A5118, data!G:G, 2) = data!D5118), 1, 0)</f>
        <v>0</v>
      </c>
      <c r="AC5118" t="str">
        <f>IF(AB5118=1, data!D5118, "0")</f>
        <v>0</v>
      </c>
    </row>
    <row r="5119" spans="1:29" x14ac:dyDescent="0.25">
      <c r="A5119" s="1">
        <v>536051</v>
      </c>
      <c r="B5119">
        <v>1</v>
      </c>
      <c r="C5119" s="1" t="s">
        <v>5140</v>
      </c>
      <c r="D5119">
        <v>2</v>
      </c>
      <c r="E5119">
        <v>9</v>
      </c>
      <c r="F5119">
        <v>20</v>
      </c>
      <c r="G5119">
        <v>2</v>
      </c>
      <c r="H5119">
        <v>58</v>
      </c>
      <c r="I5119">
        <v>1</v>
      </c>
      <c r="J5119">
        <v>1</v>
      </c>
      <c r="K5119">
        <v>4</v>
      </c>
      <c r="L5119">
        <v>6</v>
      </c>
      <c r="M5119">
        <v>4</v>
      </c>
      <c r="N5119">
        <v>1</v>
      </c>
      <c r="O5119">
        <v>5</v>
      </c>
      <c r="P5119">
        <v>1</v>
      </c>
      <c r="Q5119">
        <v>0.20200000000000001</v>
      </c>
      <c r="R5119">
        <v>-1</v>
      </c>
      <c r="S5119">
        <v>9</v>
      </c>
      <c r="T5119">
        <v>159.5</v>
      </c>
      <c r="U5119">
        <v>60.4</v>
      </c>
      <c r="V5119">
        <v>23.742000000000001</v>
      </c>
      <c r="W5119">
        <v>0.95799999999999996</v>
      </c>
      <c r="X5119">
        <v>1</v>
      </c>
      <c r="Y5119">
        <v>3</v>
      </c>
      <c r="Z5119">
        <f>IF(AND(MIN(data!D5119:'data'!K5119, data!M5119:'data'!Y5119)&gt;=0, IF(data!L5119&lt;0, FALSE, data!L5119&lt;=95),COUNTA(data!D5119:'data'!Y5119)=22), 1, 0)</f>
        <v>0</v>
      </c>
      <c r="AA5119">
        <f>IF(data!D5119=3, IF(COUNTIFS(data!A:A, data!A5119, data!G:G, "&lt;&gt;2")=0, 1, 0), 0)</f>
        <v>0</v>
      </c>
      <c r="AB5119">
        <f>IF(AND(data!G5119=2, COUNTIFS(data!A:A, data!A5119, data!G:G, 2) = data!D5119), 1, 0)</f>
        <v>1</v>
      </c>
      <c r="AC5119">
        <f>IF(AB5119=1, data!D5119, "0")</f>
        <v>2</v>
      </c>
    </row>
    <row r="5120" spans="1:29" x14ac:dyDescent="0.25">
      <c r="A5120" s="1">
        <v>536051</v>
      </c>
      <c r="B5120">
        <v>2</v>
      </c>
      <c r="C5120" s="1" t="s">
        <v>5141</v>
      </c>
      <c r="D5120">
        <v>2</v>
      </c>
      <c r="E5120">
        <v>9</v>
      </c>
      <c r="F5120">
        <v>20</v>
      </c>
      <c r="G5120">
        <v>2</v>
      </c>
      <c r="H5120">
        <v>14</v>
      </c>
      <c r="I5120">
        <v>-1</v>
      </c>
      <c r="J5120">
        <v>1</v>
      </c>
      <c r="K5120">
        <v>-1</v>
      </c>
      <c r="L5120">
        <v>6</v>
      </c>
      <c r="M5120">
        <v>1</v>
      </c>
      <c r="N5120">
        <v>-1</v>
      </c>
      <c r="O5120">
        <v>-1</v>
      </c>
      <c r="P5120">
        <v>-1</v>
      </c>
      <c r="Q5120">
        <v>-1</v>
      </c>
      <c r="R5120">
        <v>-1</v>
      </c>
      <c r="S5120">
        <v>0</v>
      </c>
      <c r="T5120">
        <v>171.9</v>
      </c>
      <c r="U5120">
        <v>63</v>
      </c>
      <c r="V5120">
        <v>21.32</v>
      </c>
      <c r="W5120">
        <v>-1</v>
      </c>
      <c r="X5120">
        <v>1</v>
      </c>
      <c r="Y5120">
        <v>1</v>
      </c>
      <c r="Z5120">
        <f>IF(AND(MIN(data!D5120:'data'!K5120, data!M5120:'data'!Y5120)&gt;=0, IF(data!L5120&lt;0, FALSE, data!L5120&lt;=95),COUNTA(data!D5120:'data'!Y5120)=22), 1, 0)</f>
        <v>0</v>
      </c>
      <c r="AA5120">
        <f>IF(data!D5120=3, IF(COUNTIFS(data!A:A, data!A5120, data!G:G, "&lt;&gt;2")=0, 1, 0), 0)</f>
        <v>0</v>
      </c>
      <c r="AB5120">
        <f>IF(AND(data!G5120=2, COUNTIFS(data!A:A, data!A5120, data!G:G, 2) = data!D5120), 1, 0)</f>
        <v>1</v>
      </c>
      <c r="AC5120">
        <f>IF(AB5120=1, data!D5120, "0")</f>
        <v>2</v>
      </c>
    </row>
    <row r="5121" spans="1:29" x14ac:dyDescent="0.25">
      <c r="A5121" s="1">
        <v>536181</v>
      </c>
      <c r="B5121">
        <v>1</v>
      </c>
      <c r="C5121" s="1" t="s">
        <v>5142</v>
      </c>
      <c r="D5121">
        <v>1</v>
      </c>
      <c r="E5121">
        <v>9</v>
      </c>
      <c r="F5121">
        <v>20</v>
      </c>
      <c r="G5121">
        <v>1</v>
      </c>
      <c r="H5121">
        <v>73</v>
      </c>
      <c r="I5121">
        <v>5</v>
      </c>
      <c r="J5121">
        <v>1</v>
      </c>
      <c r="K5121">
        <v>7</v>
      </c>
      <c r="L5121">
        <v>5</v>
      </c>
      <c r="M5121">
        <v>3</v>
      </c>
      <c r="N5121">
        <v>1</v>
      </c>
      <c r="O5121">
        <v>5</v>
      </c>
      <c r="P5121">
        <v>2</v>
      </c>
      <c r="Q5121">
        <v>0</v>
      </c>
      <c r="R5121">
        <v>-1</v>
      </c>
      <c r="S5121">
        <v>0</v>
      </c>
      <c r="T5121">
        <v>151.19999999999999</v>
      </c>
      <c r="U5121">
        <v>64.2</v>
      </c>
      <c r="V5121">
        <v>28.082000000000001</v>
      </c>
      <c r="W5121">
        <v>-1</v>
      </c>
      <c r="X5121">
        <v>1</v>
      </c>
      <c r="Y5121">
        <v>3</v>
      </c>
      <c r="Z5121">
        <f>IF(AND(MIN(data!D5121:'data'!K5121, data!M5121:'data'!Y5121)&gt;=0, IF(data!L5121&lt;0, FALSE, data!L5121&lt;=95),COUNTA(data!D5121:'data'!Y5121)=22), 1, 0)</f>
        <v>0</v>
      </c>
      <c r="AA5121">
        <f>IF(data!D5121=3, IF(COUNTIFS(data!A:A, data!A5121, data!G:G, "&lt;&gt;2")=0, 1, 0), 0)</f>
        <v>0</v>
      </c>
      <c r="AB5121">
        <f>IF(AND(data!G5121=2, COUNTIFS(data!A:A, data!A5121, data!G:G, 2) = data!D5121), 1, 0)</f>
        <v>0</v>
      </c>
      <c r="AC5121" t="str">
        <f>IF(AB5121=1, data!D5121, "0")</f>
        <v>0</v>
      </c>
    </row>
    <row r="5122" spans="1:29" x14ac:dyDescent="0.25">
      <c r="A5122" s="1">
        <v>536201</v>
      </c>
      <c r="B5122">
        <v>1</v>
      </c>
      <c r="C5122" s="1" t="s">
        <v>5143</v>
      </c>
      <c r="D5122">
        <v>1</v>
      </c>
      <c r="E5122">
        <v>9</v>
      </c>
      <c r="F5122">
        <v>20</v>
      </c>
      <c r="G5122">
        <v>1</v>
      </c>
      <c r="H5122">
        <v>58</v>
      </c>
      <c r="I5122">
        <v>4</v>
      </c>
      <c r="J5122">
        <v>1</v>
      </c>
      <c r="K5122">
        <v>7</v>
      </c>
      <c r="L5122">
        <v>5</v>
      </c>
      <c r="M5122">
        <v>3</v>
      </c>
      <c r="N5122">
        <v>4</v>
      </c>
      <c r="O5122">
        <v>2</v>
      </c>
      <c r="P5122">
        <v>1</v>
      </c>
      <c r="Q5122">
        <v>2.19</v>
      </c>
      <c r="R5122">
        <v>-1</v>
      </c>
      <c r="S5122">
        <v>0</v>
      </c>
      <c r="T5122">
        <v>168.2</v>
      </c>
      <c r="U5122">
        <v>86.5</v>
      </c>
      <c r="V5122">
        <v>30.574999999999999</v>
      </c>
      <c r="W5122">
        <v>0.83299999999999996</v>
      </c>
      <c r="X5122">
        <v>-8</v>
      </c>
      <c r="Y5122">
        <v>3</v>
      </c>
      <c r="Z5122">
        <f>IF(AND(MIN(data!D5122:'data'!K5122, data!M5122:'data'!Y5122)&gt;=0, IF(data!L5122&lt;0, FALSE, data!L5122&lt;=95),COUNTA(data!D5122:'data'!Y5122)=22), 1, 0)</f>
        <v>0</v>
      </c>
      <c r="AA5122">
        <f>IF(data!D5122=3, IF(COUNTIFS(data!A:A, data!A5122, data!G:G, "&lt;&gt;2")=0, 1, 0), 0)</f>
        <v>0</v>
      </c>
      <c r="AB5122">
        <f>IF(AND(data!G5122=2, COUNTIFS(data!A:A, data!A5122, data!G:G, 2) = data!D5122), 1, 0)</f>
        <v>0</v>
      </c>
      <c r="AC5122" t="str">
        <f>IF(AB5122=1, data!D5122, "0")</f>
        <v>0</v>
      </c>
    </row>
    <row r="5123" spans="1:29" x14ac:dyDescent="0.25">
      <c r="A5123" s="1">
        <v>536271</v>
      </c>
      <c r="B5123">
        <v>1</v>
      </c>
      <c r="C5123" s="1" t="s">
        <v>5144</v>
      </c>
      <c r="D5123">
        <v>5</v>
      </c>
      <c r="E5123">
        <v>9</v>
      </c>
      <c r="F5123">
        <v>20</v>
      </c>
      <c r="G5123">
        <v>1</v>
      </c>
      <c r="H5123">
        <v>27</v>
      </c>
      <c r="I5123">
        <v>2</v>
      </c>
      <c r="J5123">
        <v>1</v>
      </c>
      <c r="K5123">
        <v>1</v>
      </c>
      <c r="L5123">
        <v>12</v>
      </c>
      <c r="M5123">
        <v>2</v>
      </c>
      <c r="N5123">
        <v>4</v>
      </c>
      <c r="O5123">
        <v>2</v>
      </c>
      <c r="P5123">
        <v>1</v>
      </c>
      <c r="Q5123">
        <v>5.7990000000000004</v>
      </c>
      <c r="R5123">
        <v>-1</v>
      </c>
      <c r="S5123">
        <v>2</v>
      </c>
      <c r="T5123">
        <v>178.6</v>
      </c>
      <c r="U5123">
        <v>81.599999999999994</v>
      </c>
      <c r="V5123">
        <v>25.582000000000001</v>
      </c>
      <c r="W5123">
        <v>0.85799999999999998</v>
      </c>
      <c r="X5123">
        <v>2</v>
      </c>
      <c r="Y5123">
        <v>3</v>
      </c>
      <c r="Z5123">
        <f>IF(AND(MIN(data!D5123:'data'!K5123, data!M5123:'data'!Y5123)&gt;=0, IF(data!L5123&lt;0, FALSE, data!L5123&lt;=95),COUNTA(data!D5123:'data'!Y5123)=22), 1, 0)</f>
        <v>0</v>
      </c>
      <c r="AA5123">
        <f>IF(data!D5123=3, IF(COUNTIFS(data!A:A, data!A5123, data!G:G, "&lt;&gt;2")=0, 1, 0), 0)</f>
        <v>0</v>
      </c>
      <c r="AB5123">
        <f>IF(AND(data!G5123=2, COUNTIFS(data!A:A, data!A5123, data!G:G, 2) = data!D5123), 1, 0)</f>
        <v>0</v>
      </c>
      <c r="AC5123" t="str">
        <f>IF(AB5123=1, data!D5123, "0")</f>
        <v>0</v>
      </c>
    </row>
    <row r="5124" spans="1:29" x14ac:dyDescent="0.25">
      <c r="A5124" s="1">
        <v>536271</v>
      </c>
      <c r="B5124">
        <v>2</v>
      </c>
      <c r="C5124" s="1" t="s">
        <v>5145</v>
      </c>
      <c r="D5124">
        <v>5</v>
      </c>
      <c r="E5124">
        <v>9</v>
      </c>
      <c r="F5124">
        <v>20</v>
      </c>
      <c r="G5124">
        <v>2</v>
      </c>
      <c r="H5124">
        <v>37</v>
      </c>
      <c r="I5124">
        <v>2</v>
      </c>
      <c r="J5124">
        <v>1</v>
      </c>
      <c r="K5124">
        <v>2</v>
      </c>
      <c r="L5124">
        <v>12</v>
      </c>
      <c r="M5124">
        <v>3</v>
      </c>
      <c r="N5124">
        <v>4</v>
      </c>
      <c r="O5124">
        <v>2</v>
      </c>
      <c r="P5124">
        <v>1</v>
      </c>
      <c r="Q5124">
        <v>3</v>
      </c>
      <c r="R5124">
        <v>-1</v>
      </c>
      <c r="S5124">
        <v>3</v>
      </c>
      <c r="T5124">
        <v>158.69999999999999</v>
      </c>
      <c r="U5124">
        <v>69.099999999999994</v>
      </c>
      <c r="V5124">
        <v>27.436</v>
      </c>
      <c r="W5124">
        <v>0.78400000000000003</v>
      </c>
      <c r="X5124">
        <v>2</v>
      </c>
      <c r="Y5124">
        <v>1</v>
      </c>
      <c r="Z5124">
        <f>IF(AND(MIN(data!D5124:'data'!K5124, data!M5124:'data'!Y5124)&gt;=0, IF(data!L5124&lt;0, FALSE, data!L5124&lt;=95),COUNTA(data!D5124:'data'!Y5124)=22), 1, 0)</f>
        <v>0</v>
      </c>
      <c r="AA5124">
        <f>IF(data!D5124=3, IF(COUNTIFS(data!A:A, data!A5124, data!G:G, "&lt;&gt;2")=0, 1, 0), 0)</f>
        <v>0</v>
      </c>
      <c r="AB5124">
        <f>IF(AND(data!G5124=2, COUNTIFS(data!A:A, data!A5124, data!G:G, 2) = data!D5124), 1, 0)</f>
        <v>0</v>
      </c>
      <c r="AC5124" t="str">
        <f>IF(AB5124=1, data!D5124, "0")</f>
        <v>0</v>
      </c>
    </row>
    <row r="5125" spans="1:29" x14ac:dyDescent="0.25">
      <c r="A5125" s="1">
        <v>536271</v>
      </c>
      <c r="B5125">
        <v>3</v>
      </c>
      <c r="C5125" s="1" t="s">
        <v>5146</v>
      </c>
      <c r="D5125">
        <v>5</v>
      </c>
      <c r="E5125">
        <v>9</v>
      </c>
      <c r="F5125">
        <v>20</v>
      </c>
      <c r="G5125">
        <v>1</v>
      </c>
      <c r="H5125">
        <v>17</v>
      </c>
      <c r="I5125">
        <v>1</v>
      </c>
      <c r="J5125">
        <v>1</v>
      </c>
      <c r="K5125">
        <v>4</v>
      </c>
      <c r="L5125">
        <v>12</v>
      </c>
      <c r="M5125">
        <v>3</v>
      </c>
      <c r="N5125">
        <v>4</v>
      </c>
      <c r="O5125">
        <v>2</v>
      </c>
      <c r="P5125">
        <v>2</v>
      </c>
      <c r="Q5125">
        <v>0.57799999999999996</v>
      </c>
      <c r="R5125">
        <v>2</v>
      </c>
      <c r="S5125">
        <v>2</v>
      </c>
      <c r="T5125">
        <v>160.80000000000001</v>
      </c>
      <c r="U5125">
        <v>53.3</v>
      </c>
      <c r="V5125">
        <v>20.614000000000001</v>
      </c>
      <c r="W5125">
        <v>0.71099999999999997</v>
      </c>
      <c r="X5125">
        <v>1</v>
      </c>
      <c r="Y5125">
        <v>3</v>
      </c>
      <c r="Z5125">
        <f>IF(AND(MIN(data!D5125:'data'!K5125, data!M5125:'data'!Y5125)&gt;=0, IF(data!L5125&lt;0, FALSE, data!L5125&lt;=95),COUNTA(data!D5125:'data'!Y5125)=22), 1, 0)</f>
        <v>1</v>
      </c>
      <c r="AA5125">
        <f>IF(data!D5125=3, IF(COUNTIFS(data!A:A, data!A5125, data!G:G, "&lt;&gt;2")=0, 1, 0), 0)</f>
        <v>0</v>
      </c>
      <c r="AB5125">
        <f>IF(AND(data!G5125=2, COUNTIFS(data!A:A, data!A5125, data!G:G, 2) = data!D5125), 1, 0)</f>
        <v>0</v>
      </c>
      <c r="AC5125" t="str">
        <f>IF(AB5125=1, data!D5125, "0")</f>
        <v>0</v>
      </c>
    </row>
    <row r="5126" spans="1:29" x14ac:dyDescent="0.25">
      <c r="A5126" s="1">
        <v>536271</v>
      </c>
      <c r="B5126">
        <v>4</v>
      </c>
      <c r="C5126" s="1" t="s">
        <v>5147</v>
      </c>
      <c r="D5126">
        <v>5</v>
      </c>
      <c r="E5126">
        <v>9</v>
      </c>
      <c r="F5126">
        <v>20</v>
      </c>
      <c r="G5126">
        <v>2</v>
      </c>
      <c r="H5126">
        <v>8</v>
      </c>
      <c r="I5126">
        <v>-1</v>
      </c>
      <c r="J5126">
        <v>1</v>
      </c>
      <c r="K5126">
        <v>-1</v>
      </c>
      <c r="L5126">
        <v>12</v>
      </c>
      <c r="M5126">
        <v>2</v>
      </c>
      <c r="N5126">
        <v>-1</v>
      </c>
      <c r="O5126">
        <v>-1</v>
      </c>
      <c r="P5126">
        <v>-1</v>
      </c>
      <c r="Q5126">
        <v>-1</v>
      </c>
      <c r="R5126">
        <v>-1</v>
      </c>
      <c r="S5126">
        <v>-2</v>
      </c>
      <c r="T5126">
        <v>138.19999999999999</v>
      </c>
      <c r="U5126">
        <v>31.4</v>
      </c>
      <c r="V5126">
        <v>16.440000000000001</v>
      </c>
      <c r="W5126">
        <v>-1</v>
      </c>
      <c r="X5126">
        <v>1</v>
      </c>
      <c r="Y5126">
        <v>3</v>
      </c>
      <c r="Z5126">
        <f>IF(AND(MIN(data!D5126:'data'!K5126, data!M5126:'data'!Y5126)&gt;=0, IF(data!L5126&lt;0, FALSE, data!L5126&lt;=95),COUNTA(data!D5126:'data'!Y5126)=22), 1, 0)</f>
        <v>0</v>
      </c>
      <c r="AA5126">
        <f>IF(data!D5126=3, IF(COUNTIFS(data!A:A, data!A5126, data!G:G, "&lt;&gt;2")=0, 1, 0), 0)</f>
        <v>0</v>
      </c>
      <c r="AB5126">
        <f>IF(AND(data!G5126=2, COUNTIFS(data!A:A, data!A5126, data!G:G, 2) = data!D5126), 1, 0)</f>
        <v>0</v>
      </c>
      <c r="AC5126" t="str">
        <f>IF(AB5126=1, data!D5126, "0")</f>
        <v>0</v>
      </c>
    </row>
    <row r="5127" spans="1:29" x14ac:dyDescent="0.25">
      <c r="A5127" s="1">
        <v>536271</v>
      </c>
      <c r="B5127">
        <v>5</v>
      </c>
      <c r="C5127" s="1" t="s">
        <v>5148</v>
      </c>
      <c r="D5127">
        <v>5</v>
      </c>
      <c r="E5127">
        <v>9</v>
      </c>
      <c r="F5127">
        <v>20</v>
      </c>
      <c r="G5127">
        <v>1</v>
      </c>
      <c r="H5127">
        <v>1</v>
      </c>
      <c r="I5127">
        <v>-1</v>
      </c>
      <c r="J5127">
        <v>1</v>
      </c>
      <c r="K5127">
        <v>-1</v>
      </c>
      <c r="L5127">
        <v>12</v>
      </c>
      <c r="M5127">
        <v>2</v>
      </c>
      <c r="N5127">
        <v>-1</v>
      </c>
      <c r="O5127">
        <v>-1</v>
      </c>
      <c r="P5127">
        <v>-1</v>
      </c>
      <c r="Q5127">
        <v>-1</v>
      </c>
      <c r="R5127">
        <v>-1</v>
      </c>
      <c r="S5127">
        <v>-2</v>
      </c>
      <c r="T5127">
        <v>-1</v>
      </c>
      <c r="U5127">
        <v>8.6999999999999993</v>
      </c>
      <c r="V5127">
        <v>-1</v>
      </c>
      <c r="W5127">
        <v>-1</v>
      </c>
      <c r="X5127">
        <v>-2</v>
      </c>
      <c r="Y5127">
        <v>-2</v>
      </c>
      <c r="Z5127">
        <f>IF(AND(MIN(data!D5127:'data'!K5127, data!M5127:'data'!Y5127)&gt;=0, IF(data!L5127&lt;0, FALSE, data!L5127&lt;=95),COUNTA(data!D5127:'data'!Y5127)=22), 1, 0)</f>
        <v>0</v>
      </c>
      <c r="AA5127">
        <f>IF(data!D5127=3, IF(COUNTIFS(data!A:A, data!A5127, data!G:G, "&lt;&gt;2")=0, 1, 0), 0)</f>
        <v>0</v>
      </c>
      <c r="AB5127">
        <f>IF(AND(data!G5127=2, COUNTIFS(data!A:A, data!A5127, data!G:G, 2) = data!D5127), 1, 0)</f>
        <v>0</v>
      </c>
      <c r="AC5127" t="str">
        <f>IF(AB5127=1, data!D5127, "0")</f>
        <v>0</v>
      </c>
    </row>
    <row r="5128" spans="1:29" x14ac:dyDescent="0.25">
      <c r="A5128" s="1">
        <v>536341</v>
      </c>
      <c r="B5128">
        <v>1</v>
      </c>
      <c r="C5128" s="1" t="s">
        <v>5149</v>
      </c>
      <c r="D5128">
        <v>2</v>
      </c>
      <c r="E5128">
        <v>9</v>
      </c>
      <c r="F5128">
        <v>20</v>
      </c>
      <c r="G5128">
        <v>2</v>
      </c>
      <c r="H5128">
        <v>82</v>
      </c>
      <c r="I5128">
        <v>2</v>
      </c>
      <c r="J5128">
        <v>4</v>
      </c>
      <c r="K5128">
        <v>7</v>
      </c>
      <c r="L5128">
        <v>96</v>
      </c>
      <c r="M5128">
        <v>4</v>
      </c>
      <c r="N5128">
        <v>1</v>
      </c>
      <c r="O5128">
        <v>5</v>
      </c>
      <c r="P5128">
        <v>1</v>
      </c>
      <c r="Q5128">
        <v>14</v>
      </c>
      <c r="R5128">
        <v>-1</v>
      </c>
      <c r="S5128">
        <v>-2</v>
      </c>
      <c r="T5128">
        <v>-1</v>
      </c>
      <c r="U5128">
        <v>-1</v>
      </c>
      <c r="V5128">
        <v>-1</v>
      </c>
      <c r="W5128">
        <v>-1</v>
      </c>
      <c r="X5128">
        <v>-2</v>
      </c>
      <c r="Y5128">
        <v>-2</v>
      </c>
      <c r="Z5128">
        <f>IF(AND(MIN(data!D5128:'data'!K5128, data!M5128:'data'!Y5128)&gt;=0, IF(data!L5128&lt;0, FALSE, data!L5128&lt;=95),COUNTA(data!D5128:'data'!Y5128)=22), 1, 0)</f>
        <v>0</v>
      </c>
      <c r="AA5128">
        <f>IF(data!D5128=3, IF(COUNTIFS(data!A:A, data!A5128, data!G:G, "&lt;&gt;2")=0, 1, 0), 0)</f>
        <v>0</v>
      </c>
      <c r="AB5128">
        <f>IF(AND(data!G5128=2, COUNTIFS(data!A:A, data!A5128, data!G:G, 2) = data!D5128), 1, 0)</f>
        <v>1</v>
      </c>
      <c r="AC5128">
        <f>IF(AB5128=1, data!D5128, "0")</f>
        <v>2</v>
      </c>
    </row>
    <row r="5129" spans="1:29" x14ac:dyDescent="0.25">
      <c r="A5129" s="1">
        <v>536341</v>
      </c>
      <c r="B5129">
        <v>2</v>
      </c>
      <c r="C5129" s="1" t="s">
        <v>5150</v>
      </c>
      <c r="D5129">
        <v>2</v>
      </c>
      <c r="E5129">
        <v>9</v>
      </c>
      <c r="F5129">
        <v>20</v>
      </c>
      <c r="G5129">
        <v>2</v>
      </c>
      <c r="H5129">
        <v>76</v>
      </c>
      <c r="I5129">
        <v>2</v>
      </c>
      <c r="J5129">
        <v>4</v>
      </c>
      <c r="K5129">
        <v>7</v>
      </c>
      <c r="L5129">
        <v>96</v>
      </c>
      <c r="M5129">
        <v>3</v>
      </c>
      <c r="N5129">
        <v>3</v>
      </c>
      <c r="O5129">
        <v>5</v>
      </c>
      <c r="P5129">
        <v>2</v>
      </c>
      <c r="Q5129">
        <v>0</v>
      </c>
      <c r="R5129">
        <v>-1</v>
      </c>
      <c r="S5129">
        <v>-2</v>
      </c>
      <c r="T5129">
        <v>-1</v>
      </c>
      <c r="U5129">
        <v>-1</v>
      </c>
      <c r="V5129">
        <v>-1</v>
      </c>
      <c r="W5129">
        <v>-1</v>
      </c>
      <c r="X5129">
        <v>-2</v>
      </c>
      <c r="Y5129">
        <v>-2</v>
      </c>
      <c r="Z5129">
        <f>IF(AND(MIN(data!D5129:'data'!K5129, data!M5129:'data'!Y5129)&gt;=0, IF(data!L5129&lt;0, FALSE, data!L5129&lt;=95),COUNTA(data!D5129:'data'!Y5129)=22), 1, 0)</f>
        <v>0</v>
      </c>
      <c r="AA5129">
        <f>IF(data!D5129=3, IF(COUNTIFS(data!A:A, data!A5129, data!G:G, "&lt;&gt;2")=0, 1, 0), 0)</f>
        <v>0</v>
      </c>
      <c r="AB5129">
        <f>IF(AND(data!G5129=2, COUNTIFS(data!A:A, data!A5129, data!G:G, 2) = data!D5129), 1, 0)</f>
        <v>1</v>
      </c>
      <c r="AC5129">
        <f>IF(AB5129=1, data!D5129, "0")</f>
        <v>2</v>
      </c>
    </row>
    <row r="5130" spans="1:29" x14ac:dyDescent="0.25">
      <c r="A5130" s="1">
        <v>536351</v>
      </c>
      <c r="B5130">
        <v>1</v>
      </c>
      <c r="C5130" s="1" t="s">
        <v>5151</v>
      </c>
      <c r="D5130">
        <v>1</v>
      </c>
      <c r="E5130">
        <v>9</v>
      </c>
      <c r="F5130">
        <v>20</v>
      </c>
      <c r="G5130">
        <v>2</v>
      </c>
      <c r="H5130">
        <v>52</v>
      </c>
      <c r="I5130">
        <v>2</v>
      </c>
      <c r="J5130">
        <v>1</v>
      </c>
      <c r="K5130">
        <v>3</v>
      </c>
      <c r="L5130">
        <v>97</v>
      </c>
      <c r="M5130">
        <v>2</v>
      </c>
      <c r="N5130">
        <v>3</v>
      </c>
      <c r="O5130">
        <v>5</v>
      </c>
      <c r="P5130">
        <v>1</v>
      </c>
      <c r="Q5130">
        <v>3</v>
      </c>
      <c r="R5130">
        <v>-1</v>
      </c>
      <c r="S5130">
        <v>-2</v>
      </c>
      <c r="T5130">
        <v>162.4</v>
      </c>
      <c r="U5130">
        <v>79.400000000000006</v>
      </c>
      <c r="V5130">
        <v>30.106000000000002</v>
      </c>
      <c r="W5130">
        <v>0.871</v>
      </c>
      <c r="X5130">
        <v>-2</v>
      </c>
      <c r="Y5130">
        <v>-2</v>
      </c>
      <c r="Z5130">
        <f>IF(AND(MIN(data!D5130:'data'!K5130, data!M5130:'data'!Y5130)&gt;=0, IF(data!L5130&lt;0, FALSE, data!L5130&lt;=95),COUNTA(data!D5130:'data'!Y5130)=22), 1, 0)</f>
        <v>0</v>
      </c>
      <c r="AA5130">
        <f>IF(data!D5130=3, IF(COUNTIFS(data!A:A, data!A5130, data!G:G, "&lt;&gt;2")=0, 1, 0), 0)</f>
        <v>0</v>
      </c>
      <c r="AB5130">
        <f>IF(AND(data!G5130=2, COUNTIFS(data!A:A, data!A5130, data!G:G, 2) = data!D5130), 1, 0)</f>
        <v>1</v>
      </c>
      <c r="AC5130">
        <f>IF(AB5130=1, data!D5130, "0")</f>
        <v>1</v>
      </c>
    </row>
    <row r="5131" spans="1:29" x14ac:dyDescent="0.25">
      <c r="A5131" s="1">
        <v>536371</v>
      </c>
      <c r="B5131">
        <v>1</v>
      </c>
      <c r="C5131" s="1" t="s">
        <v>5152</v>
      </c>
      <c r="D5131">
        <v>4</v>
      </c>
      <c r="E5131">
        <v>9</v>
      </c>
      <c r="F5131">
        <v>20</v>
      </c>
      <c r="G5131">
        <v>1</v>
      </c>
      <c r="H5131">
        <v>36</v>
      </c>
      <c r="I5131">
        <v>1</v>
      </c>
      <c r="J5131">
        <v>1</v>
      </c>
      <c r="K5131">
        <v>7</v>
      </c>
      <c r="L5131">
        <v>6</v>
      </c>
      <c r="M5131">
        <v>3</v>
      </c>
      <c r="N5131">
        <v>4</v>
      </c>
      <c r="O5131">
        <v>3</v>
      </c>
      <c r="P5131">
        <v>1</v>
      </c>
      <c r="Q5131">
        <v>11.625</v>
      </c>
      <c r="R5131">
        <v>-1</v>
      </c>
      <c r="S5131">
        <v>1</v>
      </c>
      <c r="T5131">
        <v>164.2</v>
      </c>
      <c r="U5131">
        <v>58.8</v>
      </c>
      <c r="V5131">
        <v>21.809000000000001</v>
      </c>
      <c r="W5131">
        <v>0.82499999999999996</v>
      </c>
      <c r="X5131">
        <v>-8</v>
      </c>
      <c r="Y5131">
        <v>1</v>
      </c>
      <c r="Z5131">
        <f>IF(AND(MIN(data!D5131:'data'!K5131, data!M5131:'data'!Y5131)&gt;=0, IF(data!L5131&lt;0, FALSE, data!L5131&lt;=95),COUNTA(data!D5131:'data'!Y5131)=22), 1, 0)</f>
        <v>0</v>
      </c>
      <c r="AA5131">
        <f>IF(data!D5131=3, IF(COUNTIFS(data!A:A, data!A5131, data!G:G, "&lt;&gt;2")=0, 1, 0), 0)</f>
        <v>0</v>
      </c>
      <c r="AB5131">
        <f>IF(AND(data!G5131=2, COUNTIFS(data!A:A, data!A5131, data!G:G, 2) = data!D5131), 1, 0)</f>
        <v>0</v>
      </c>
      <c r="AC5131" t="str">
        <f>IF(AB5131=1, data!D5131, "0")</f>
        <v>0</v>
      </c>
    </row>
    <row r="5132" spans="1:29" x14ac:dyDescent="0.25">
      <c r="A5132" s="1">
        <v>536371</v>
      </c>
      <c r="B5132">
        <v>2</v>
      </c>
      <c r="C5132" s="1" t="s">
        <v>5153</v>
      </c>
      <c r="D5132">
        <v>4</v>
      </c>
      <c r="E5132">
        <v>9</v>
      </c>
      <c r="F5132">
        <v>20</v>
      </c>
      <c r="G5132">
        <v>1</v>
      </c>
      <c r="H5132">
        <v>18</v>
      </c>
      <c r="I5132">
        <v>1</v>
      </c>
      <c r="J5132">
        <v>1</v>
      </c>
      <c r="K5132">
        <v>7</v>
      </c>
      <c r="L5132">
        <v>6</v>
      </c>
      <c r="M5132">
        <v>2</v>
      </c>
      <c r="N5132">
        <v>4</v>
      </c>
      <c r="O5132">
        <v>2</v>
      </c>
      <c r="P5132">
        <v>1</v>
      </c>
      <c r="Q5132">
        <v>6.98</v>
      </c>
      <c r="R5132">
        <v>4</v>
      </c>
      <c r="S5132">
        <v>0</v>
      </c>
      <c r="T5132">
        <v>163.69999999999999</v>
      </c>
      <c r="U5132">
        <v>50.1</v>
      </c>
      <c r="V5132">
        <v>18.696000000000002</v>
      </c>
      <c r="W5132">
        <v>0.752</v>
      </c>
      <c r="X5132">
        <v>3</v>
      </c>
      <c r="Y5132">
        <v>3</v>
      </c>
      <c r="Z5132">
        <f>IF(AND(MIN(data!D5132:'data'!K5132, data!M5132:'data'!Y5132)&gt;=0, IF(data!L5132&lt;0, FALSE, data!L5132&lt;=95),COUNTA(data!D5132:'data'!Y5132)=22), 1, 0)</f>
        <v>1</v>
      </c>
      <c r="AA5132">
        <f>IF(data!D5132=3, IF(COUNTIFS(data!A:A, data!A5132, data!G:G, "&lt;&gt;2")=0, 1, 0), 0)</f>
        <v>0</v>
      </c>
      <c r="AB5132">
        <f>IF(AND(data!G5132=2, COUNTIFS(data!A:A, data!A5132, data!G:G, 2) = data!D5132), 1, 0)</f>
        <v>0</v>
      </c>
      <c r="AC5132" t="str">
        <f>IF(AB5132=1, data!D5132, "0")</f>
        <v>0</v>
      </c>
    </row>
    <row r="5133" spans="1:29" x14ac:dyDescent="0.25">
      <c r="A5133" s="1">
        <v>536371</v>
      </c>
      <c r="B5133">
        <v>3</v>
      </c>
      <c r="C5133" s="1" t="s">
        <v>5154</v>
      </c>
      <c r="D5133">
        <v>4</v>
      </c>
      <c r="E5133">
        <v>9</v>
      </c>
      <c r="F5133">
        <v>20</v>
      </c>
      <c r="G5133">
        <v>1</v>
      </c>
      <c r="H5133">
        <v>15</v>
      </c>
      <c r="I5133">
        <v>-1</v>
      </c>
      <c r="J5133">
        <v>1</v>
      </c>
      <c r="K5133">
        <v>-1</v>
      </c>
      <c r="L5133">
        <v>6</v>
      </c>
      <c r="M5133">
        <v>2</v>
      </c>
      <c r="N5133">
        <v>-1</v>
      </c>
      <c r="O5133">
        <v>-1</v>
      </c>
      <c r="P5133">
        <v>-1</v>
      </c>
      <c r="Q5133">
        <v>-1</v>
      </c>
      <c r="R5133">
        <v>-1</v>
      </c>
      <c r="S5133">
        <v>0</v>
      </c>
      <c r="T5133">
        <v>173.1</v>
      </c>
      <c r="U5133">
        <v>61.4</v>
      </c>
      <c r="V5133">
        <v>20.492000000000001</v>
      </c>
      <c r="W5133">
        <v>-1</v>
      </c>
      <c r="X5133">
        <v>1</v>
      </c>
      <c r="Y5133">
        <v>3</v>
      </c>
      <c r="Z5133">
        <f>IF(AND(MIN(data!D5133:'data'!K5133, data!M5133:'data'!Y5133)&gt;=0, IF(data!L5133&lt;0, FALSE, data!L5133&lt;=95),COUNTA(data!D5133:'data'!Y5133)=22), 1, 0)</f>
        <v>0</v>
      </c>
      <c r="AA5133">
        <f>IF(data!D5133=3, IF(COUNTIFS(data!A:A, data!A5133, data!G:G, "&lt;&gt;2")=0, 1, 0), 0)</f>
        <v>0</v>
      </c>
      <c r="AB5133">
        <f>IF(AND(data!G5133=2, COUNTIFS(data!A:A, data!A5133, data!G:G, 2) = data!D5133), 1, 0)</f>
        <v>0</v>
      </c>
      <c r="AC5133" t="str">
        <f>IF(AB5133=1, data!D5133, "0")</f>
        <v>0</v>
      </c>
    </row>
    <row r="5134" spans="1:29" x14ac:dyDescent="0.25">
      <c r="A5134" s="1">
        <v>536371</v>
      </c>
      <c r="B5134">
        <v>4</v>
      </c>
      <c r="C5134" s="1" t="s">
        <v>5155</v>
      </c>
      <c r="D5134">
        <v>4</v>
      </c>
      <c r="E5134">
        <v>9</v>
      </c>
      <c r="F5134">
        <v>20</v>
      </c>
      <c r="G5134">
        <v>2</v>
      </c>
      <c r="H5134">
        <v>14</v>
      </c>
      <c r="I5134">
        <v>-1</v>
      </c>
      <c r="J5134">
        <v>1</v>
      </c>
      <c r="K5134">
        <v>-1</v>
      </c>
      <c r="L5134">
        <v>6</v>
      </c>
      <c r="M5134">
        <v>2</v>
      </c>
      <c r="N5134">
        <v>-1</v>
      </c>
      <c r="O5134">
        <v>-1</v>
      </c>
      <c r="P5134">
        <v>-1</v>
      </c>
      <c r="Q5134">
        <v>-1</v>
      </c>
      <c r="R5134">
        <v>-1</v>
      </c>
      <c r="S5134">
        <v>0</v>
      </c>
      <c r="T5134">
        <v>160.69999999999999</v>
      </c>
      <c r="U5134">
        <v>42.5</v>
      </c>
      <c r="V5134">
        <v>16.457000000000001</v>
      </c>
      <c r="W5134">
        <v>-1</v>
      </c>
      <c r="X5134">
        <v>1</v>
      </c>
      <c r="Y5134">
        <v>3</v>
      </c>
      <c r="Z5134">
        <f>IF(AND(MIN(data!D5134:'data'!K5134, data!M5134:'data'!Y5134)&gt;=0, IF(data!L5134&lt;0, FALSE, data!L5134&lt;=95),COUNTA(data!D5134:'data'!Y5134)=22), 1, 0)</f>
        <v>0</v>
      </c>
      <c r="AA5134">
        <f>IF(data!D5134=3, IF(COUNTIFS(data!A:A, data!A5134, data!G:G, "&lt;&gt;2")=0, 1, 0), 0)</f>
        <v>0</v>
      </c>
      <c r="AB5134">
        <f>IF(AND(data!G5134=2, COUNTIFS(data!A:A, data!A5134, data!G:G, 2) = data!D5134), 1, 0)</f>
        <v>0</v>
      </c>
      <c r="AC5134" t="str">
        <f>IF(AB5134=1, data!D5134, "0")</f>
        <v>0</v>
      </c>
    </row>
    <row r="5135" spans="1:29" x14ac:dyDescent="0.25">
      <c r="A5135" s="1">
        <v>537181</v>
      </c>
      <c r="B5135">
        <v>1</v>
      </c>
      <c r="C5135" s="1" t="s">
        <v>5156</v>
      </c>
      <c r="D5135">
        <v>2</v>
      </c>
      <c r="E5135">
        <v>4</v>
      </c>
      <c r="F5135">
        <v>24</v>
      </c>
      <c r="G5135">
        <v>1</v>
      </c>
      <c r="H5135">
        <v>43</v>
      </c>
      <c r="I5135">
        <v>2</v>
      </c>
      <c r="J5135">
        <v>1</v>
      </c>
      <c r="K5135">
        <v>3</v>
      </c>
      <c r="L5135">
        <v>20</v>
      </c>
      <c r="M5135">
        <v>1</v>
      </c>
      <c r="N5135">
        <v>4</v>
      </c>
      <c r="O5135">
        <v>1</v>
      </c>
      <c r="P5135">
        <v>1</v>
      </c>
      <c r="Q5135">
        <v>16.875</v>
      </c>
      <c r="R5135">
        <v>-1</v>
      </c>
      <c r="S5135">
        <v>1</v>
      </c>
      <c r="T5135">
        <v>161.6</v>
      </c>
      <c r="U5135">
        <v>71.900000000000006</v>
      </c>
      <c r="V5135">
        <v>27.533000000000001</v>
      </c>
      <c r="W5135">
        <v>0.86799999999999999</v>
      </c>
      <c r="X5135">
        <v>2</v>
      </c>
      <c r="Y5135">
        <v>1</v>
      </c>
      <c r="Z5135">
        <f>IF(AND(MIN(data!D5135:'data'!K5135, data!M5135:'data'!Y5135)&gt;=0, IF(data!L5135&lt;0, FALSE, data!L5135&lt;=95),COUNTA(data!D5135:'data'!Y5135)=22), 1, 0)</f>
        <v>0</v>
      </c>
      <c r="AA5135">
        <f>IF(data!D5135=3, IF(COUNTIFS(data!A:A, data!A5135, data!G:G, "&lt;&gt;2")=0, 1, 0), 0)</f>
        <v>0</v>
      </c>
      <c r="AB5135">
        <f>IF(AND(data!G5135=2, COUNTIFS(data!A:A, data!A5135, data!G:G, 2) = data!D5135), 1, 0)</f>
        <v>0</v>
      </c>
      <c r="AC5135" t="str">
        <f>IF(AB5135=1, data!D5135, "0")</f>
        <v>0</v>
      </c>
    </row>
    <row r="5136" spans="1:29" x14ac:dyDescent="0.25">
      <c r="A5136" s="1">
        <v>537181</v>
      </c>
      <c r="B5136">
        <v>2</v>
      </c>
      <c r="C5136" s="1" t="s">
        <v>5157</v>
      </c>
      <c r="D5136">
        <v>2</v>
      </c>
      <c r="E5136">
        <v>4</v>
      </c>
      <c r="F5136">
        <v>24</v>
      </c>
      <c r="G5136">
        <v>2</v>
      </c>
      <c r="H5136">
        <v>17</v>
      </c>
      <c r="I5136">
        <v>1</v>
      </c>
      <c r="J5136">
        <v>1</v>
      </c>
      <c r="K5136">
        <v>4</v>
      </c>
      <c r="L5136">
        <v>20</v>
      </c>
      <c r="M5136">
        <v>3</v>
      </c>
      <c r="N5136">
        <v>4</v>
      </c>
      <c r="O5136">
        <v>1</v>
      </c>
      <c r="P5136">
        <v>1</v>
      </c>
      <c r="Q5136">
        <v>39.594999999999999</v>
      </c>
      <c r="R5136">
        <v>4</v>
      </c>
      <c r="S5136">
        <v>3</v>
      </c>
      <c r="T5136">
        <v>158</v>
      </c>
      <c r="U5136">
        <v>60.6</v>
      </c>
      <c r="V5136">
        <v>24.274999999999999</v>
      </c>
      <c r="W5136">
        <v>0.75600000000000001</v>
      </c>
      <c r="X5136">
        <v>1</v>
      </c>
      <c r="Y5136">
        <v>3</v>
      </c>
      <c r="Z5136">
        <f>IF(AND(MIN(data!D5136:'data'!K5136, data!M5136:'data'!Y5136)&gt;=0, IF(data!L5136&lt;0, FALSE, data!L5136&lt;=95),COUNTA(data!D5136:'data'!Y5136)=22), 1, 0)</f>
        <v>1</v>
      </c>
      <c r="AA5136">
        <f>IF(data!D5136=3, IF(COUNTIFS(data!A:A, data!A5136, data!G:G, "&lt;&gt;2")=0, 1, 0), 0)</f>
        <v>0</v>
      </c>
      <c r="AB5136">
        <f>IF(AND(data!G5136=2, COUNTIFS(data!A:A, data!A5136, data!G:G, 2) = data!D5136), 1, 0)</f>
        <v>0</v>
      </c>
      <c r="AC5136" t="str">
        <f>IF(AB5136=1, data!D5136, "0")</f>
        <v>0</v>
      </c>
    </row>
    <row r="5137" spans="1:29" x14ac:dyDescent="0.25">
      <c r="A5137" s="1">
        <v>537201</v>
      </c>
      <c r="B5137">
        <v>1</v>
      </c>
      <c r="C5137" s="1" t="s">
        <v>5158</v>
      </c>
      <c r="D5137">
        <v>1</v>
      </c>
      <c r="E5137">
        <v>4</v>
      </c>
      <c r="F5137">
        <v>24</v>
      </c>
      <c r="G5137">
        <v>2</v>
      </c>
      <c r="H5137">
        <v>75</v>
      </c>
      <c r="I5137">
        <v>5</v>
      </c>
      <c r="J5137">
        <v>1</v>
      </c>
      <c r="K5137">
        <v>7</v>
      </c>
      <c r="L5137">
        <v>6</v>
      </c>
      <c r="M5137">
        <v>3</v>
      </c>
      <c r="N5137">
        <v>1</v>
      </c>
      <c r="O5137">
        <v>5</v>
      </c>
      <c r="P5137">
        <v>2</v>
      </c>
      <c r="Q5137">
        <v>3.5</v>
      </c>
      <c r="R5137">
        <v>-1</v>
      </c>
      <c r="S5137">
        <v>5</v>
      </c>
      <c r="T5137">
        <v>162.5</v>
      </c>
      <c r="U5137">
        <v>69</v>
      </c>
      <c r="V5137">
        <v>26.13</v>
      </c>
      <c r="W5137">
        <v>0.86399999999999999</v>
      </c>
      <c r="X5137">
        <v>2</v>
      </c>
      <c r="Y5137">
        <v>3</v>
      </c>
      <c r="Z5137">
        <f>IF(AND(MIN(data!D5137:'data'!K5137, data!M5137:'data'!Y5137)&gt;=0, IF(data!L5137&lt;0, FALSE, data!L5137&lt;=95),COUNTA(data!D5137:'data'!Y5137)=22), 1, 0)</f>
        <v>0</v>
      </c>
      <c r="AA5137">
        <f>IF(data!D5137=3, IF(COUNTIFS(data!A:A, data!A5137, data!G:G, "&lt;&gt;2")=0, 1, 0), 0)</f>
        <v>0</v>
      </c>
      <c r="AB5137">
        <f>IF(AND(data!G5137=2, COUNTIFS(data!A:A, data!A5137, data!G:G, 2) = data!D5137), 1, 0)</f>
        <v>1</v>
      </c>
      <c r="AC5137">
        <f>IF(AB5137=1, data!D5137, "0")</f>
        <v>1</v>
      </c>
    </row>
    <row r="5138" spans="1:29" x14ac:dyDescent="0.25">
      <c r="A5138" s="1">
        <v>537251</v>
      </c>
      <c r="B5138">
        <v>1</v>
      </c>
      <c r="C5138" s="1" t="s">
        <v>5159</v>
      </c>
      <c r="D5138">
        <v>2</v>
      </c>
      <c r="E5138">
        <v>4</v>
      </c>
      <c r="F5138">
        <v>24</v>
      </c>
      <c r="G5138">
        <v>2</v>
      </c>
      <c r="H5138">
        <v>68</v>
      </c>
      <c r="I5138">
        <v>2</v>
      </c>
      <c r="J5138">
        <v>1</v>
      </c>
      <c r="K5138">
        <v>7</v>
      </c>
      <c r="L5138">
        <v>7</v>
      </c>
      <c r="M5138">
        <v>3</v>
      </c>
      <c r="N5138">
        <v>1</v>
      </c>
      <c r="O5138">
        <v>5</v>
      </c>
      <c r="P5138">
        <v>1</v>
      </c>
      <c r="Q5138">
        <v>12.058</v>
      </c>
      <c r="R5138">
        <v>-1</v>
      </c>
      <c r="S5138">
        <v>1</v>
      </c>
      <c r="T5138">
        <v>164.8</v>
      </c>
      <c r="U5138">
        <v>92.8</v>
      </c>
      <c r="V5138">
        <v>34.168999999999997</v>
      </c>
      <c r="W5138">
        <v>0.95499999999999996</v>
      </c>
      <c r="X5138">
        <v>2</v>
      </c>
      <c r="Y5138">
        <v>1</v>
      </c>
      <c r="Z5138">
        <f>IF(AND(MIN(data!D5138:'data'!K5138, data!M5138:'data'!Y5138)&gt;=0, IF(data!L5138&lt;0, FALSE, data!L5138&lt;=95),COUNTA(data!D5138:'data'!Y5138)=22), 1, 0)</f>
        <v>0</v>
      </c>
      <c r="AA5138">
        <f>IF(data!D5138=3, IF(COUNTIFS(data!A:A, data!A5138, data!G:G, "&lt;&gt;2")=0, 1, 0), 0)</f>
        <v>0</v>
      </c>
      <c r="AB5138">
        <f>IF(AND(data!G5138=2, COUNTIFS(data!A:A, data!A5138, data!G:G, 2) = data!D5138), 1, 0)</f>
        <v>0</v>
      </c>
      <c r="AC5138" t="str">
        <f>IF(AB5138=1, data!D5138, "0")</f>
        <v>0</v>
      </c>
    </row>
    <row r="5139" spans="1:29" x14ac:dyDescent="0.25">
      <c r="A5139" s="1">
        <v>537251</v>
      </c>
      <c r="B5139">
        <v>2</v>
      </c>
      <c r="C5139" s="1" t="s">
        <v>5160</v>
      </c>
      <c r="D5139">
        <v>2</v>
      </c>
      <c r="E5139">
        <v>4</v>
      </c>
      <c r="F5139">
        <v>24</v>
      </c>
      <c r="G5139">
        <v>1</v>
      </c>
      <c r="H5139">
        <v>68</v>
      </c>
      <c r="I5139">
        <v>2</v>
      </c>
      <c r="J5139">
        <v>1</v>
      </c>
      <c r="K5139">
        <v>7</v>
      </c>
      <c r="L5139">
        <v>7</v>
      </c>
      <c r="M5139">
        <v>3</v>
      </c>
      <c r="N5139">
        <v>1</v>
      </c>
      <c r="O5139">
        <v>5</v>
      </c>
      <c r="P5139">
        <v>2</v>
      </c>
      <c r="Q5139">
        <v>2.9000000000000001E-2</v>
      </c>
      <c r="R5139">
        <v>-1</v>
      </c>
      <c r="S5139">
        <v>2</v>
      </c>
      <c r="T5139">
        <v>159.80000000000001</v>
      </c>
      <c r="U5139">
        <v>70.5</v>
      </c>
      <c r="V5139">
        <v>27.608000000000001</v>
      </c>
      <c r="W5139">
        <v>0.83599999999999997</v>
      </c>
      <c r="X5139">
        <v>1</v>
      </c>
      <c r="Y5139">
        <v>3</v>
      </c>
      <c r="Z5139">
        <f>IF(AND(MIN(data!D5139:'data'!K5139, data!M5139:'data'!Y5139)&gt;=0, IF(data!L5139&lt;0, FALSE, data!L5139&lt;=95),COUNTA(data!D5139:'data'!Y5139)=22), 1, 0)</f>
        <v>0</v>
      </c>
      <c r="AA5139">
        <f>IF(data!D5139=3, IF(COUNTIFS(data!A:A, data!A5139, data!G:G, "&lt;&gt;2")=0, 1, 0), 0)</f>
        <v>0</v>
      </c>
      <c r="AB5139">
        <f>IF(AND(data!G5139=2, COUNTIFS(data!A:A, data!A5139, data!G:G, 2) = data!D5139), 1, 0)</f>
        <v>0</v>
      </c>
      <c r="AC5139" t="str">
        <f>IF(AB5139=1, data!D5139, "0")</f>
        <v>0</v>
      </c>
    </row>
    <row r="5140" spans="1:29" x14ac:dyDescent="0.25">
      <c r="A5140" s="1">
        <v>537271</v>
      </c>
      <c r="B5140">
        <v>1</v>
      </c>
      <c r="C5140" s="1" t="s">
        <v>5161</v>
      </c>
      <c r="D5140">
        <v>2</v>
      </c>
      <c r="E5140">
        <v>4</v>
      </c>
      <c r="F5140">
        <v>24</v>
      </c>
      <c r="G5140">
        <v>1</v>
      </c>
      <c r="H5140">
        <v>74</v>
      </c>
      <c r="I5140">
        <v>2</v>
      </c>
      <c r="J5140">
        <v>1</v>
      </c>
      <c r="K5140">
        <v>5</v>
      </c>
      <c r="L5140">
        <v>7</v>
      </c>
      <c r="M5140">
        <v>1</v>
      </c>
      <c r="N5140">
        <v>3</v>
      </c>
      <c r="O5140">
        <v>5</v>
      </c>
      <c r="P5140">
        <v>1</v>
      </c>
      <c r="Q5140">
        <v>3.75</v>
      </c>
      <c r="R5140">
        <v>-1</v>
      </c>
      <c r="S5140">
        <v>0</v>
      </c>
      <c r="T5140">
        <v>174.5</v>
      </c>
      <c r="U5140">
        <v>84.9</v>
      </c>
      <c r="V5140">
        <v>27.882000000000001</v>
      </c>
      <c r="W5140">
        <v>0.95699999999999996</v>
      </c>
      <c r="X5140">
        <v>1</v>
      </c>
      <c r="Y5140">
        <v>3</v>
      </c>
      <c r="Z5140">
        <f>IF(AND(MIN(data!D5140:'data'!K5140, data!M5140:'data'!Y5140)&gt;=0, IF(data!L5140&lt;0, FALSE, data!L5140&lt;=95),COUNTA(data!D5140:'data'!Y5140)=22), 1, 0)</f>
        <v>0</v>
      </c>
      <c r="AA5140">
        <f>IF(data!D5140=3, IF(COUNTIFS(data!A:A, data!A5140, data!G:G, "&lt;&gt;2")=0, 1, 0), 0)</f>
        <v>0</v>
      </c>
      <c r="AB5140">
        <f>IF(AND(data!G5140=2, COUNTIFS(data!A:A, data!A5140, data!G:G, 2) = data!D5140), 1, 0)</f>
        <v>0</v>
      </c>
      <c r="AC5140" t="str">
        <f>IF(AB5140=1, data!D5140, "0")</f>
        <v>0</v>
      </c>
    </row>
    <row r="5141" spans="1:29" x14ac:dyDescent="0.25">
      <c r="A5141" s="1">
        <v>537271</v>
      </c>
      <c r="B5141">
        <v>2</v>
      </c>
      <c r="C5141" s="1" t="s">
        <v>5162</v>
      </c>
      <c r="D5141">
        <v>2</v>
      </c>
      <c r="E5141">
        <v>4</v>
      </c>
      <c r="F5141">
        <v>24</v>
      </c>
      <c r="G5141">
        <v>2</v>
      </c>
      <c r="H5141">
        <v>75</v>
      </c>
      <c r="I5141">
        <v>2</v>
      </c>
      <c r="J5141">
        <v>1</v>
      </c>
      <c r="K5141">
        <v>7</v>
      </c>
      <c r="L5141">
        <v>7</v>
      </c>
      <c r="M5141">
        <v>3</v>
      </c>
      <c r="N5141">
        <v>1</v>
      </c>
      <c r="O5141">
        <v>5</v>
      </c>
      <c r="P5141">
        <v>1</v>
      </c>
      <c r="Q5141">
        <v>0</v>
      </c>
      <c r="R5141">
        <v>-1</v>
      </c>
      <c r="S5141">
        <v>0</v>
      </c>
      <c r="T5141">
        <v>161.1</v>
      </c>
      <c r="U5141">
        <v>47.3</v>
      </c>
      <c r="V5141">
        <v>18.225000000000001</v>
      </c>
      <c r="W5141">
        <v>0.77200000000000002</v>
      </c>
      <c r="X5141">
        <v>3</v>
      </c>
      <c r="Y5141">
        <v>2</v>
      </c>
      <c r="Z5141">
        <f>IF(AND(MIN(data!D5141:'data'!K5141, data!M5141:'data'!Y5141)&gt;=0, IF(data!L5141&lt;0, FALSE, data!L5141&lt;=95),COUNTA(data!D5141:'data'!Y5141)=22), 1, 0)</f>
        <v>0</v>
      </c>
      <c r="AA5141">
        <f>IF(data!D5141=3, IF(COUNTIFS(data!A:A, data!A5141, data!G:G, "&lt;&gt;2")=0, 1, 0), 0)</f>
        <v>0</v>
      </c>
      <c r="AB5141">
        <f>IF(AND(data!G5141=2, COUNTIFS(data!A:A, data!A5141, data!G:G, 2) = data!D5141), 1, 0)</f>
        <v>0</v>
      </c>
      <c r="AC5141" t="str">
        <f>IF(AB5141=1, data!D5141, "0")</f>
        <v>0</v>
      </c>
    </row>
    <row r="5142" spans="1:29" x14ac:dyDescent="0.25">
      <c r="A5142" s="1">
        <v>537341</v>
      </c>
      <c r="B5142">
        <v>1</v>
      </c>
      <c r="C5142" s="1" t="s">
        <v>5163</v>
      </c>
      <c r="D5142">
        <v>2</v>
      </c>
      <c r="E5142">
        <v>4</v>
      </c>
      <c r="F5142">
        <v>24</v>
      </c>
      <c r="G5142">
        <v>2</v>
      </c>
      <c r="H5142">
        <v>65</v>
      </c>
      <c r="I5142">
        <v>2</v>
      </c>
      <c r="J5142">
        <v>1</v>
      </c>
      <c r="K5142">
        <v>7</v>
      </c>
      <c r="L5142">
        <v>7</v>
      </c>
      <c r="M5142">
        <v>4</v>
      </c>
      <c r="N5142">
        <v>2</v>
      </c>
      <c r="O5142">
        <v>5</v>
      </c>
      <c r="P5142">
        <v>1</v>
      </c>
      <c r="Q5142">
        <v>16</v>
      </c>
      <c r="R5142">
        <v>-1</v>
      </c>
      <c r="S5142">
        <v>6</v>
      </c>
      <c r="T5142">
        <v>-1</v>
      </c>
      <c r="U5142">
        <v>112.3</v>
      </c>
      <c r="V5142">
        <v>-1</v>
      </c>
      <c r="W5142">
        <v>-1</v>
      </c>
      <c r="X5142">
        <v>2</v>
      </c>
      <c r="Y5142">
        <v>1</v>
      </c>
      <c r="Z5142">
        <f>IF(AND(MIN(data!D5142:'data'!K5142, data!M5142:'data'!Y5142)&gt;=0, IF(data!L5142&lt;0, FALSE, data!L5142&lt;=95),COUNTA(data!D5142:'data'!Y5142)=22), 1, 0)</f>
        <v>0</v>
      </c>
      <c r="AA5142">
        <f>IF(data!D5142=3, IF(COUNTIFS(data!A:A, data!A5142, data!G:G, "&lt;&gt;2")=0, 1, 0), 0)</f>
        <v>0</v>
      </c>
      <c r="AB5142">
        <f>IF(AND(data!G5142=2, COUNTIFS(data!A:A, data!A5142, data!G:G, 2) = data!D5142), 1, 0)</f>
        <v>0</v>
      </c>
      <c r="AC5142" t="str">
        <f>IF(AB5142=1, data!D5142, "0")</f>
        <v>0</v>
      </c>
    </row>
    <row r="5143" spans="1:29" x14ac:dyDescent="0.25">
      <c r="A5143" s="1">
        <v>537341</v>
      </c>
      <c r="B5143">
        <v>2</v>
      </c>
      <c r="C5143" s="1" t="s">
        <v>5164</v>
      </c>
      <c r="D5143">
        <v>2</v>
      </c>
      <c r="E5143">
        <v>4</v>
      </c>
      <c r="F5143">
        <v>24</v>
      </c>
      <c r="G5143">
        <v>1</v>
      </c>
      <c r="H5143">
        <v>62</v>
      </c>
      <c r="I5143">
        <v>2</v>
      </c>
      <c r="J5143">
        <v>1</v>
      </c>
      <c r="K5143">
        <v>7</v>
      </c>
      <c r="L5143">
        <v>7</v>
      </c>
      <c r="M5143">
        <v>3</v>
      </c>
      <c r="N5143">
        <v>1</v>
      </c>
      <c r="O5143">
        <v>5</v>
      </c>
      <c r="P5143">
        <v>1</v>
      </c>
      <c r="Q5143">
        <v>7</v>
      </c>
      <c r="R5143">
        <v>-1</v>
      </c>
      <c r="S5143">
        <v>2</v>
      </c>
      <c r="T5143">
        <v>169</v>
      </c>
      <c r="U5143">
        <v>69.400000000000006</v>
      </c>
      <c r="V5143">
        <v>24.298999999999999</v>
      </c>
      <c r="W5143">
        <v>-1</v>
      </c>
      <c r="X5143">
        <v>-8</v>
      </c>
      <c r="Y5143">
        <v>3</v>
      </c>
      <c r="Z5143">
        <f>IF(AND(MIN(data!D5143:'data'!K5143, data!M5143:'data'!Y5143)&gt;=0, IF(data!L5143&lt;0, FALSE, data!L5143&lt;=95),COUNTA(data!D5143:'data'!Y5143)=22), 1, 0)</f>
        <v>0</v>
      </c>
      <c r="AA5143">
        <f>IF(data!D5143=3, IF(COUNTIFS(data!A:A, data!A5143, data!G:G, "&lt;&gt;2")=0, 1, 0), 0)</f>
        <v>0</v>
      </c>
      <c r="AB5143">
        <f>IF(AND(data!G5143=2, COUNTIFS(data!A:A, data!A5143, data!G:G, 2) = data!D5143), 1, 0)</f>
        <v>0</v>
      </c>
      <c r="AC5143" t="str">
        <f>IF(AB5143=1, data!D5143, "0")</f>
        <v>0</v>
      </c>
    </row>
    <row r="5144" spans="1:29" x14ac:dyDescent="0.25">
      <c r="A5144" s="1">
        <v>537351</v>
      </c>
      <c r="B5144">
        <v>1</v>
      </c>
      <c r="C5144" s="1" t="s">
        <v>5165</v>
      </c>
      <c r="D5144">
        <v>2</v>
      </c>
      <c r="E5144">
        <v>4</v>
      </c>
      <c r="F5144">
        <v>24</v>
      </c>
      <c r="G5144">
        <v>2</v>
      </c>
      <c r="H5144">
        <v>54</v>
      </c>
      <c r="I5144">
        <v>6</v>
      </c>
      <c r="J5144">
        <v>1</v>
      </c>
      <c r="K5144">
        <v>7</v>
      </c>
      <c r="L5144">
        <v>14</v>
      </c>
      <c r="M5144">
        <v>2</v>
      </c>
      <c r="N5144">
        <v>4</v>
      </c>
      <c r="O5144">
        <v>1</v>
      </c>
      <c r="P5144">
        <v>1</v>
      </c>
      <c r="Q5144">
        <v>14.087</v>
      </c>
      <c r="R5144">
        <v>-1</v>
      </c>
      <c r="S5144">
        <v>0</v>
      </c>
      <c r="T5144">
        <v>157.4</v>
      </c>
      <c r="U5144">
        <v>72.400000000000006</v>
      </c>
      <c r="V5144">
        <v>29.222999999999999</v>
      </c>
      <c r="W5144">
        <v>-1</v>
      </c>
      <c r="X5144">
        <v>2</v>
      </c>
      <c r="Y5144">
        <v>3</v>
      </c>
      <c r="Z5144">
        <f>IF(AND(MIN(data!D5144:'data'!K5144, data!M5144:'data'!Y5144)&gt;=0, IF(data!L5144&lt;0, FALSE, data!L5144&lt;=95),COUNTA(data!D5144:'data'!Y5144)=22), 1, 0)</f>
        <v>0</v>
      </c>
      <c r="AA5144">
        <f>IF(data!D5144=3, IF(COUNTIFS(data!A:A, data!A5144, data!G:G, "&lt;&gt;2")=0, 1, 0), 0)</f>
        <v>0</v>
      </c>
      <c r="AB5144">
        <f>IF(AND(data!G5144=2, COUNTIFS(data!A:A, data!A5144, data!G:G, 2) = data!D5144), 1, 0)</f>
        <v>0</v>
      </c>
      <c r="AC5144" t="str">
        <f>IF(AB5144=1, data!D5144, "0")</f>
        <v>0</v>
      </c>
    </row>
    <row r="5145" spans="1:29" x14ac:dyDescent="0.25">
      <c r="A5145" s="1">
        <v>537351</v>
      </c>
      <c r="B5145">
        <v>2</v>
      </c>
      <c r="C5145" s="1" t="s">
        <v>5166</v>
      </c>
      <c r="D5145">
        <v>2</v>
      </c>
      <c r="E5145">
        <v>4</v>
      </c>
      <c r="F5145">
        <v>24</v>
      </c>
      <c r="G5145">
        <v>1</v>
      </c>
      <c r="H5145">
        <v>51</v>
      </c>
      <c r="I5145">
        <v>6</v>
      </c>
      <c r="J5145">
        <v>1</v>
      </c>
      <c r="K5145">
        <v>2</v>
      </c>
      <c r="L5145">
        <v>14</v>
      </c>
      <c r="M5145">
        <v>2</v>
      </c>
      <c r="N5145">
        <v>2</v>
      </c>
      <c r="O5145">
        <v>5</v>
      </c>
      <c r="P5145">
        <v>1</v>
      </c>
      <c r="Q5145">
        <v>7.0869999999999997</v>
      </c>
      <c r="R5145">
        <v>-1</v>
      </c>
      <c r="S5145">
        <v>0</v>
      </c>
      <c r="T5145">
        <v>171.6</v>
      </c>
      <c r="U5145">
        <v>85</v>
      </c>
      <c r="V5145">
        <v>28.866</v>
      </c>
      <c r="W5145">
        <v>-1</v>
      </c>
      <c r="X5145">
        <v>2</v>
      </c>
      <c r="Y5145">
        <v>3</v>
      </c>
      <c r="Z5145">
        <f>IF(AND(MIN(data!D5145:'data'!K5145, data!M5145:'data'!Y5145)&gt;=0, IF(data!L5145&lt;0, FALSE, data!L5145&lt;=95),COUNTA(data!D5145:'data'!Y5145)=22), 1, 0)</f>
        <v>0</v>
      </c>
      <c r="AA5145">
        <f>IF(data!D5145=3, IF(COUNTIFS(data!A:A, data!A5145, data!G:G, "&lt;&gt;2")=0, 1, 0), 0)</f>
        <v>0</v>
      </c>
      <c r="AB5145">
        <f>IF(AND(data!G5145=2, COUNTIFS(data!A:A, data!A5145, data!G:G, 2) = data!D5145), 1, 0)</f>
        <v>0</v>
      </c>
      <c r="AC5145" t="str">
        <f>IF(AB5145=1, data!D5145, "0")</f>
        <v>0</v>
      </c>
    </row>
    <row r="5146" spans="1:29" x14ac:dyDescent="0.25">
      <c r="A5146" s="1">
        <v>537371</v>
      </c>
      <c r="B5146">
        <v>1</v>
      </c>
      <c r="C5146" s="1" t="s">
        <v>5167</v>
      </c>
      <c r="D5146">
        <v>1</v>
      </c>
      <c r="E5146">
        <v>4</v>
      </c>
      <c r="F5146">
        <v>24</v>
      </c>
      <c r="G5146">
        <v>2</v>
      </c>
      <c r="H5146">
        <v>38</v>
      </c>
      <c r="I5146">
        <v>1</v>
      </c>
      <c r="J5146">
        <v>1</v>
      </c>
      <c r="K5146">
        <v>7</v>
      </c>
      <c r="L5146">
        <v>8</v>
      </c>
      <c r="M5146">
        <v>2</v>
      </c>
      <c r="N5146">
        <v>1</v>
      </c>
      <c r="O5146">
        <v>5</v>
      </c>
      <c r="P5146">
        <v>1</v>
      </c>
      <c r="Q5146">
        <v>76.125</v>
      </c>
      <c r="R5146">
        <v>-1</v>
      </c>
      <c r="S5146">
        <v>0</v>
      </c>
      <c r="T5146">
        <v>168.2</v>
      </c>
      <c r="U5146">
        <v>75.5</v>
      </c>
      <c r="V5146">
        <v>26.687000000000001</v>
      </c>
      <c r="W5146">
        <v>-1</v>
      </c>
      <c r="X5146">
        <v>2</v>
      </c>
      <c r="Y5146">
        <v>1</v>
      </c>
      <c r="Z5146">
        <f>IF(AND(MIN(data!D5146:'data'!K5146, data!M5146:'data'!Y5146)&gt;=0, IF(data!L5146&lt;0, FALSE, data!L5146&lt;=95),COUNTA(data!D5146:'data'!Y5146)=22), 1, 0)</f>
        <v>0</v>
      </c>
      <c r="AA5146">
        <f>IF(data!D5146=3, IF(COUNTIFS(data!A:A, data!A5146, data!G:G, "&lt;&gt;2")=0, 1, 0), 0)</f>
        <v>0</v>
      </c>
      <c r="AB5146">
        <f>IF(AND(data!G5146=2, COUNTIFS(data!A:A, data!A5146, data!G:G, 2) = data!D5146), 1, 0)</f>
        <v>1</v>
      </c>
      <c r="AC5146">
        <f>IF(AB5146=1, data!D5146, "0")</f>
        <v>1</v>
      </c>
    </row>
    <row r="5147" spans="1:29" x14ac:dyDescent="0.25">
      <c r="A5147" s="1">
        <v>538151</v>
      </c>
      <c r="B5147">
        <v>1</v>
      </c>
      <c r="C5147" s="1" t="s">
        <v>5168</v>
      </c>
      <c r="D5147">
        <v>1</v>
      </c>
      <c r="E5147">
        <v>3</v>
      </c>
      <c r="F5147">
        <v>12</v>
      </c>
      <c r="G5147">
        <v>2</v>
      </c>
      <c r="H5147">
        <v>77</v>
      </c>
      <c r="I5147">
        <v>5</v>
      </c>
      <c r="J5147">
        <v>1</v>
      </c>
      <c r="K5147">
        <v>7</v>
      </c>
      <c r="L5147">
        <v>22</v>
      </c>
      <c r="M5147">
        <v>2</v>
      </c>
      <c r="N5147">
        <v>3</v>
      </c>
      <c r="O5147">
        <v>5</v>
      </c>
      <c r="P5147">
        <v>1</v>
      </c>
      <c r="Q5147">
        <v>1.5</v>
      </c>
      <c r="R5147">
        <v>-1</v>
      </c>
      <c r="S5147">
        <v>1</v>
      </c>
      <c r="T5147">
        <v>154.80000000000001</v>
      </c>
      <c r="U5147">
        <v>64.5</v>
      </c>
      <c r="V5147">
        <v>26.916</v>
      </c>
      <c r="W5147">
        <v>0.998</v>
      </c>
      <c r="X5147">
        <v>-8</v>
      </c>
      <c r="Y5147">
        <v>3</v>
      </c>
      <c r="Z5147">
        <f>IF(AND(MIN(data!D5147:'data'!K5147, data!M5147:'data'!Y5147)&gt;=0, IF(data!L5147&lt;0, FALSE, data!L5147&lt;=95),COUNTA(data!D5147:'data'!Y5147)=22), 1, 0)</f>
        <v>0</v>
      </c>
      <c r="AA5147">
        <f>IF(data!D5147=3, IF(COUNTIFS(data!A:A, data!A5147, data!G:G, "&lt;&gt;2")=0, 1, 0), 0)</f>
        <v>0</v>
      </c>
      <c r="AB5147">
        <f>IF(AND(data!G5147=2, COUNTIFS(data!A:A, data!A5147, data!G:G, 2) = data!D5147), 1, 0)</f>
        <v>1</v>
      </c>
      <c r="AC5147">
        <f>IF(AB5147=1, data!D5147, "0")</f>
        <v>1</v>
      </c>
    </row>
    <row r="5148" spans="1:29" x14ac:dyDescent="0.25">
      <c r="A5148" s="1">
        <v>538181</v>
      </c>
      <c r="B5148">
        <v>1</v>
      </c>
      <c r="C5148" s="1" t="s">
        <v>5169</v>
      </c>
      <c r="D5148">
        <v>2</v>
      </c>
      <c r="E5148">
        <v>3</v>
      </c>
      <c r="F5148">
        <v>12</v>
      </c>
      <c r="G5148">
        <v>1</v>
      </c>
      <c r="H5148">
        <v>81</v>
      </c>
      <c r="I5148">
        <v>2</v>
      </c>
      <c r="J5148">
        <v>1</v>
      </c>
      <c r="K5148">
        <v>4</v>
      </c>
      <c r="L5148">
        <v>8</v>
      </c>
      <c r="M5148">
        <v>2</v>
      </c>
      <c r="N5148">
        <v>3</v>
      </c>
      <c r="O5148">
        <v>5</v>
      </c>
      <c r="P5148">
        <v>1</v>
      </c>
      <c r="Q5148">
        <v>1.3280000000000001</v>
      </c>
      <c r="R5148">
        <v>-1</v>
      </c>
      <c r="S5148">
        <v>0</v>
      </c>
      <c r="T5148">
        <v>160.19999999999999</v>
      </c>
      <c r="U5148">
        <v>69</v>
      </c>
      <c r="V5148">
        <v>26.885999999999999</v>
      </c>
      <c r="W5148">
        <v>0.92200000000000004</v>
      </c>
      <c r="X5148">
        <v>1</v>
      </c>
      <c r="Y5148">
        <v>3</v>
      </c>
      <c r="Z5148">
        <f>IF(AND(MIN(data!D5148:'data'!K5148, data!M5148:'data'!Y5148)&gt;=0, IF(data!L5148&lt;0, FALSE, data!L5148&lt;=95),COUNTA(data!D5148:'data'!Y5148)=22), 1, 0)</f>
        <v>0</v>
      </c>
      <c r="AA5148">
        <f>IF(data!D5148=3, IF(COUNTIFS(data!A:A, data!A5148, data!G:G, "&lt;&gt;2")=0, 1, 0), 0)</f>
        <v>0</v>
      </c>
      <c r="AB5148">
        <f>IF(AND(data!G5148=2, COUNTIFS(data!A:A, data!A5148, data!G:G, 2) = data!D5148), 1, 0)</f>
        <v>0</v>
      </c>
      <c r="AC5148" t="str">
        <f>IF(AB5148=1, data!D5148, "0")</f>
        <v>0</v>
      </c>
    </row>
    <row r="5149" spans="1:29" x14ac:dyDescent="0.25">
      <c r="A5149" s="1">
        <v>538181</v>
      </c>
      <c r="B5149">
        <v>2</v>
      </c>
      <c r="C5149" s="1" t="s">
        <v>5170</v>
      </c>
      <c r="D5149">
        <v>2</v>
      </c>
      <c r="E5149">
        <v>3</v>
      </c>
      <c r="F5149">
        <v>12</v>
      </c>
      <c r="G5149">
        <v>1</v>
      </c>
      <c r="H5149">
        <v>79</v>
      </c>
      <c r="I5149">
        <v>2</v>
      </c>
      <c r="J5149">
        <v>1</v>
      </c>
      <c r="K5149">
        <v>2</v>
      </c>
      <c r="L5149">
        <v>8</v>
      </c>
      <c r="M5149">
        <v>3</v>
      </c>
      <c r="N5149">
        <v>3</v>
      </c>
      <c r="O5149">
        <v>5</v>
      </c>
      <c r="P5149">
        <v>2</v>
      </c>
      <c r="Q5149">
        <v>0</v>
      </c>
      <c r="R5149">
        <v>-1</v>
      </c>
      <c r="S5149">
        <v>0</v>
      </c>
      <c r="T5149">
        <v>152.1</v>
      </c>
      <c r="U5149">
        <v>58.9</v>
      </c>
      <c r="V5149">
        <v>25.46</v>
      </c>
      <c r="W5149">
        <v>0.8</v>
      </c>
      <c r="X5149">
        <v>1</v>
      </c>
      <c r="Y5149">
        <v>3</v>
      </c>
      <c r="Z5149">
        <f>IF(AND(MIN(data!D5149:'data'!K5149, data!M5149:'data'!Y5149)&gt;=0, IF(data!L5149&lt;0, FALSE, data!L5149&lt;=95),COUNTA(data!D5149:'data'!Y5149)=22), 1, 0)</f>
        <v>0</v>
      </c>
      <c r="AA5149">
        <f>IF(data!D5149=3, IF(COUNTIFS(data!A:A, data!A5149, data!G:G, "&lt;&gt;2")=0, 1, 0), 0)</f>
        <v>0</v>
      </c>
      <c r="AB5149">
        <f>IF(AND(data!G5149=2, COUNTIFS(data!A:A, data!A5149, data!G:G, 2) = data!D5149), 1, 0)</f>
        <v>0</v>
      </c>
      <c r="AC5149" t="str">
        <f>IF(AB5149=1, data!D5149, "0")</f>
        <v>0</v>
      </c>
    </row>
    <row r="5150" spans="1:29" x14ac:dyDescent="0.25">
      <c r="A5150" s="1">
        <v>538201</v>
      </c>
      <c r="B5150">
        <v>1</v>
      </c>
      <c r="C5150" s="1" t="s">
        <v>5171</v>
      </c>
      <c r="D5150">
        <v>2</v>
      </c>
      <c r="E5150">
        <v>3</v>
      </c>
      <c r="F5150">
        <v>12</v>
      </c>
      <c r="G5150">
        <v>2</v>
      </c>
      <c r="H5150">
        <v>35</v>
      </c>
      <c r="I5150">
        <v>1</v>
      </c>
      <c r="J5150">
        <v>1</v>
      </c>
      <c r="K5150">
        <v>3</v>
      </c>
      <c r="L5150">
        <v>96</v>
      </c>
      <c r="M5150">
        <v>3</v>
      </c>
      <c r="N5150">
        <v>4</v>
      </c>
      <c r="O5150">
        <v>2</v>
      </c>
      <c r="P5150">
        <v>1</v>
      </c>
      <c r="Q5150">
        <v>12.337</v>
      </c>
      <c r="R5150">
        <v>-1</v>
      </c>
      <c r="S5150">
        <v>8</v>
      </c>
      <c r="T5150">
        <v>163.69999999999999</v>
      </c>
      <c r="U5150">
        <v>63.8</v>
      </c>
      <c r="V5150">
        <v>23.808</v>
      </c>
      <c r="W5150">
        <v>0.69499999999999995</v>
      </c>
      <c r="X5150">
        <v>2</v>
      </c>
      <c r="Y5150">
        <v>1</v>
      </c>
      <c r="Z5150">
        <f>IF(AND(MIN(data!D5150:'data'!K5150, data!M5150:'data'!Y5150)&gt;=0, IF(data!L5150&lt;0, FALSE, data!L5150&lt;=95),COUNTA(data!D5150:'data'!Y5150)=22), 1, 0)</f>
        <v>0</v>
      </c>
      <c r="AA5150">
        <f>IF(data!D5150=3, IF(COUNTIFS(data!A:A, data!A5150, data!G:G, "&lt;&gt;2")=0, 1, 0), 0)</f>
        <v>0</v>
      </c>
      <c r="AB5150">
        <f>IF(AND(data!G5150=2, COUNTIFS(data!A:A, data!A5150, data!G:G, 2) = data!D5150), 1, 0)</f>
        <v>0</v>
      </c>
      <c r="AC5150" t="str">
        <f>IF(AB5150=1, data!D5150, "0")</f>
        <v>0</v>
      </c>
    </row>
    <row r="5151" spans="1:29" x14ac:dyDescent="0.25">
      <c r="A5151" s="1">
        <v>538201</v>
      </c>
      <c r="B5151">
        <v>2</v>
      </c>
      <c r="C5151" s="1" t="s">
        <v>5172</v>
      </c>
      <c r="D5151">
        <v>2</v>
      </c>
      <c r="E5151">
        <v>3</v>
      </c>
      <c r="F5151">
        <v>12</v>
      </c>
      <c r="G5151">
        <v>1</v>
      </c>
      <c r="H5151">
        <v>10</v>
      </c>
      <c r="I5151">
        <v>-1</v>
      </c>
      <c r="J5151">
        <v>1</v>
      </c>
      <c r="K5151">
        <v>-1</v>
      </c>
      <c r="L5151">
        <v>96</v>
      </c>
      <c r="M5151">
        <v>1</v>
      </c>
      <c r="N5151">
        <v>-1</v>
      </c>
      <c r="O5151">
        <v>-1</v>
      </c>
      <c r="P5151">
        <v>-1</v>
      </c>
      <c r="Q5151">
        <v>-1</v>
      </c>
      <c r="R5151">
        <v>-1</v>
      </c>
      <c r="S5151">
        <v>-2</v>
      </c>
      <c r="T5151">
        <v>147.69999999999999</v>
      </c>
      <c r="U5151">
        <v>35.299999999999997</v>
      </c>
      <c r="V5151">
        <v>16.181000000000001</v>
      </c>
      <c r="W5151">
        <v>-1</v>
      </c>
      <c r="X5151">
        <v>1</v>
      </c>
      <c r="Y5151">
        <v>3</v>
      </c>
      <c r="Z5151">
        <f>IF(AND(MIN(data!D5151:'data'!K5151, data!M5151:'data'!Y5151)&gt;=0, IF(data!L5151&lt;0, FALSE, data!L5151&lt;=95),COUNTA(data!D5151:'data'!Y5151)=22), 1, 0)</f>
        <v>0</v>
      </c>
      <c r="AA5151">
        <f>IF(data!D5151=3, IF(COUNTIFS(data!A:A, data!A5151, data!G:G, "&lt;&gt;2")=0, 1, 0), 0)</f>
        <v>0</v>
      </c>
      <c r="AB5151">
        <f>IF(AND(data!G5151=2, COUNTIFS(data!A:A, data!A5151, data!G:G, 2) = data!D5151), 1, 0)</f>
        <v>0</v>
      </c>
      <c r="AC5151" t="str">
        <f>IF(AB5151=1, data!D5151, "0")</f>
        <v>0</v>
      </c>
    </row>
    <row r="5152" spans="1:29" x14ac:dyDescent="0.25">
      <c r="A5152" s="1">
        <v>538251</v>
      </c>
      <c r="B5152">
        <v>1</v>
      </c>
      <c r="C5152" s="1" t="s">
        <v>5173</v>
      </c>
      <c r="D5152">
        <v>4</v>
      </c>
      <c r="E5152">
        <v>3</v>
      </c>
      <c r="F5152">
        <v>12</v>
      </c>
      <c r="G5152">
        <v>2</v>
      </c>
      <c r="H5152">
        <v>42</v>
      </c>
      <c r="I5152">
        <v>2</v>
      </c>
      <c r="J5152">
        <v>1</v>
      </c>
      <c r="K5152">
        <v>4</v>
      </c>
      <c r="L5152">
        <v>22</v>
      </c>
      <c r="M5152">
        <v>3</v>
      </c>
      <c r="N5152">
        <v>4</v>
      </c>
      <c r="O5152">
        <v>2</v>
      </c>
      <c r="P5152">
        <v>1</v>
      </c>
      <c r="Q5152">
        <v>38.777999999999999</v>
      </c>
      <c r="R5152">
        <v>-1</v>
      </c>
      <c r="S5152">
        <v>0</v>
      </c>
      <c r="T5152">
        <v>185.3</v>
      </c>
      <c r="U5152">
        <v>108.7</v>
      </c>
      <c r="V5152">
        <v>31.658000000000001</v>
      </c>
      <c r="W5152">
        <v>1.022</v>
      </c>
      <c r="X5152">
        <v>2</v>
      </c>
      <c r="Y5152">
        <v>1</v>
      </c>
      <c r="Z5152">
        <f>IF(AND(MIN(data!D5152:'data'!K5152, data!M5152:'data'!Y5152)&gt;=0, IF(data!L5152&lt;0, FALSE, data!L5152&lt;=95),COUNTA(data!D5152:'data'!Y5152)=22), 1, 0)</f>
        <v>0</v>
      </c>
      <c r="AA5152">
        <f>IF(data!D5152=3, IF(COUNTIFS(data!A:A, data!A5152, data!G:G, "&lt;&gt;2")=0, 1, 0), 0)</f>
        <v>0</v>
      </c>
      <c r="AB5152">
        <f>IF(AND(data!G5152=2, COUNTIFS(data!A:A, data!A5152, data!G:G, 2) = data!D5152), 1, 0)</f>
        <v>0</v>
      </c>
      <c r="AC5152" t="str">
        <f>IF(AB5152=1, data!D5152, "0")</f>
        <v>0</v>
      </c>
    </row>
    <row r="5153" spans="1:29" x14ac:dyDescent="0.25">
      <c r="A5153" s="1">
        <v>538251</v>
      </c>
      <c r="B5153">
        <v>2</v>
      </c>
      <c r="C5153" s="1" t="s">
        <v>5174</v>
      </c>
      <c r="D5153">
        <v>4</v>
      </c>
      <c r="E5153">
        <v>3</v>
      </c>
      <c r="F5153">
        <v>12</v>
      </c>
      <c r="G5153">
        <v>1</v>
      </c>
      <c r="H5153">
        <v>38</v>
      </c>
      <c r="I5153">
        <v>2</v>
      </c>
      <c r="J5153">
        <v>1</v>
      </c>
      <c r="K5153">
        <v>4</v>
      </c>
      <c r="L5153">
        <v>22</v>
      </c>
      <c r="M5153">
        <v>1</v>
      </c>
      <c r="N5153">
        <v>4</v>
      </c>
      <c r="O5153">
        <v>2</v>
      </c>
      <c r="P5153">
        <v>1</v>
      </c>
      <c r="Q5153">
        <v>4.5289999999999999</v>
      </c>
      <c r="R5153">
        <v>-1</v>
      </c>
      <c r="S5153">
        <v>4</v>
      </c>
      <c r="T5153">
        <v>159.5</v>
      </c>
      <c r="U5153">
        <v>60.1</v>
      </c>
      <c r="V5153">
        <v>23.623999999999999</v>
      </c>
      <c r="W5153">
        <v>0.79600000000000004</v>
      </c>
      <c r="X5153">
        <v>2</v>
      </c>
      <c r="Y5153">
        <v>1</v>
      </c>
      <c r="Z5153">
        <f>IF(AND(MIN(data!D5153:'data'!K5153, data!M5153:'data'!Y5153)&gt;=0, IF(data!L5153&lt;0, FALSE, data!L5153&lt;=95),COUNTA(data!D5153:'data'!Y5153)=22), 1, 0)</f>
        <v>0</v>
      </c>
      <c r="AA5153">
        <f>IF(data!D5153=3, IF(COUNTIFS(data!A:A, data!A5153, data!G:G, "&lt;&gt;2")=0, 1, 0), 0)</f>
        <v>0</v>
      </c>
      <c r="AB5153">
        <f>IF(AND(data!G5153=2, COUNTIFS(data!A:A, data!A5153, data!G:G, 2) = data!D5153), 1, 0)</f>
        <v>0</v>
      </c>
      <c r="AC5153" t="str">
        <f>IF(AB5153=1, data!D5153, "0")</f>
        <v>0</v>
      </c>
    </row>
    <row r="5154" spans="1:29" x14ac:dyDescent="0.25">
      <c r="A5154" s="1">
        <v>538251</v>
      </c>
      <c r="B5154">
        <v>3</v>
      </c>
      <c r="C5154" s="1" t="s">
        <v>5175</v>
      </c>
      <c r="D5154">
        <v>4</v>
      </c>
      <c r="E5154">
        <v>3</v>
      </c>
      <c r="F5154">
        <v>12</v>
      </c>
      <c r="G5154">
        <v>2</v>
      </c>
      <c r="H5154">
        <v>12</v>
      </c>
      <c r="I5154">
        <v>-1</v>
      </c>
      <c r="J5154">
        <v>1</v>
      </c>
      <c r="K5154">
        <v>-1</v>
      </c>
      <c r="L5154">
        <v>22</v>
      </c>
      <c r="M5154">
        <v>2</v>
      </c>
      <c r="N5154">
        <v>-1</v>
      </c>
      <c r="O5154">
        <v>-1</v>
      </c>
      <c r="P5154">
        <v>-1</v>
      </c>
      <c r="Q5154">
        <v>-1</v>
      </c>
      <c r="R5154">
        <v>-1</v>
      </c>
      <c r="S5154">
        <v>-2</v>
      </c>
      <c r="T5154">
        <v>157.19999999999999</v>
      </c>
      <c r="U5154">
        <v>51.2</v>
      </c>
      <c r="V5154">
        <v>20.719000000000001</v>
      </c>
      <c r="W5154">
        <v>-1</v>
      </c>
      <c r="X5154">
        <v>1</v>
      </c>
      <c r="Y5154">
        <v>3</v>
      </c>
      <c r="Z5154">
        <f>IF(AND(MIN(data!D5154:'data'!K5154, data!M5154:'data'!Y5154)&gt;=0, IF(data!L5154&lt;0, FALSE, data!L5154&lt;=95),COUNTA(data!D5154:'data'!Y5154)=22), 1, 0)</f>
        <v>0</v>
      </c>
      <c r="AA5154">
        <f>IF(data!D5154=3, IF(COUNTIFS(data!A:A, data!A5154, data!G:G, "&lt;&gt;2")=0, 1, 0), 0)</f>
        <v>0</v>
      </c>
      <c r="AB5154">
        <f>IF(AND(data!G5154=2, COUNTIFS(data!A:A, data!A5154, data!G:G, 2) = data!D5154), 1, 0)</f>
        <v>0</v>
      </c>
      <c r="AC5154" t="str">
        <f>IF(AB5154=1, data!D5154, "0")</f>
        <v>0</v>
      </c>
    </row>
    <row r="5155" spans="1:29" x14ac:dyDescent="0.25">
      <c r="A5155" s="1">
        <v>538251</v>
      </c>
      <c r="B5155">
        <v>4</v>
      </c>
      <c r="C5155" s="1" t="s">
        <v>5176</v>
      </c>
      <c r="D5155">
        <v>4</v>
      </c>
      <c r="E5155">
        <v>3</v>
      </c>
      <c r="F5155">
        <v>12</v>
      </c>
      <c r="G5155">
        <v>1</v>
      </c>
      <c r="H5155">
        <v>7</v>
      </c>
      <c r="I5155">
        <v>-1</v>
      </c>
      <c r="J5155">
        <v>1</v>
      </c>
      <c r="K5155">
        <v>-1</v>
      </c>
      <c r="L5155">
        <v>22</v>
      </c>
      <c r="M5155">
        <v>2</v>
      </c>
      <c r="N5155">
        <v>-1</v>
      </c>
      <c r="O5155">
        <v>-1</v>
      </c>
      <c r="P5155">
        <v>-1</v>
      </c>
      <c r="Q5155">
        <v>-1</v>
      </c>
      <c r="R5155">
        <v>-1</v>
      </c>
      <c r="S5155">
        <v>-2</v>
      </c>
      <c r="T5155">
        <v>129.6</v>
      </c>
      <c r="U5155">
        <v>30.1</v>
      </c>
      <c r="V5155">
        <v>17.920999999999999</v>
      </c>
      <c r="W5155">
        <v>-1</v>
      </c>
      <c r="X5155">
        <v>-2</v>
      </c>
      <c r="Y5155">
        <v>-2</v>
      </c>
      <c r="Z5155">
        <f>IF(AND(MIN(data!D5155:'data'!K5155, data!M5155:'data'!Y5155)&gt;=0, IF(data!L5155&lt;0, FALSE, data!L5155&lt;=95),COUNTA(data!D5155:'data'!Y5155)=22), 1, 0)</f>
        <v>0</v>
      </c>
      <c r="AA5155">
        <f>IF(data!D5155=3, IF(COUNTIFS(data!A:A, data!A5155, data!G:G, "&lt;&gt;2")=0, 1, 0), 0)</f>
        <v>0</v>
      </c>
      <c r="AB5155">
        <f>IF(AND(data!G5155=2, COUNTIFS(data!A:A, data!A5155, data!G:G, 2) = data!D5155), 1, 0)</f>
        <v>0</v>
      </c>
      <c r="AC5155" t="str">
        <f>IF(AB5155=1, data!D5155, "0")</f>
        <v>0</v>
      </c>
    </row>
    <row r="5156" spans="1:29" x14ac:dyDescent="0.25">
      <c r="A5156" s="1">
        <v>538351</v>
      </c>
      <c r="B5156">
        <v>1</v>
      </c>
      <c r="C5156" s="1" t="s">
        <v>5177</v>
      </c>
      <c r="D5156">
        <v>3</v>
      </c>
      <c r="E5156">
        <v>3</v>
      </c>
      <c r="F5156">
        <v>12</v>
      </c>
      <c r="G5156">
        <v>2</v>
      </c>
      <c r="H5156">
        <v>56</v>
      </c>
      <c r="I5156">
        <v>5</v>
      </c>
      <c r="J5156">
        <v>1</v>
      </c>
      <c r="K5156">
        <v>2</v>
      </c>
      <c r="L5156">
        <v>96</v>
      </c>
      <c r="M5156">
        <v>2</v>
      </c>
      <c r="N5156">
        <v>3</v>
      </c>
      <c r="O5156">
        <v>5</v>
      </c>
      <c r="P5156">
        <v>1</v>
      </c>
      <c r="Q5156">
        <v>14.259</v>
      </c>
      <c r="R5156">
        <v>-1</v>
      </c>
      <c r="S5156">
        <v>-9</v>
      </c>
      <c r="T5156">
        <v>163.6</v>
      </c>
      <c r="U5156">
        <v>85.1</v>
      </c>
      <c r="V5156">
        <v>31.795000000000002</v>
      </c>
      <c r="W5156">
        <v>0.83599999999999997</v>
      </c>
      <c r="X5156">
        <v>2</v>
      </c>
      <c r="Y5156">
        <v>1</v>
      </c>
      <c r="Z5156">
        <f>IF(AND(MIN(data!D5156:'data'!K5156, data!M5156:'data'!Y5156)&gt;=0, IF(data!L5156&lt;0, FALSE, data!L5156&lt;=95),COUNTA(data!D5156:'data'!Y5156)=22), 1, 0)</f>
        <v>0</v>
      </c>
      <c r="AA5156">
        <f>IF(data!D5156=3, IF(COUNTIFS(data!A:A, data!A5156, data!G:G, "&lt;&gt;2")=0, 1, 0), 0)</f>
        <v>0</v>
      </c>
      <c r="AB5156">
        <f>IF(AND(data!G5156=2, COUNTIFS(data!A:A, data!A5156, data!G:G, 2) = data!D5156), 1, 0)</f>
        <v>0</v>
      </c>
      <c r="AC5156" t="str">
        <f>IF(AB5156=1, data!D5156, "0")</f>
        <v>0</v>
      </c>
    </row>
    <row r="5157" spans="1:29" x14ac:dyDescent="0.25">
      <c r="A5157" s="1">
        <v>538351</v>
      </c>
      <c r="B5157">
        <v>2</v>
      </c>
      <c r="C5157" s="1" t="s">
        <v>5178</v>
      </c>
      <c r="D5157">
        <v>3</v>
      </c>
      <c r="E5157">
        <v>3</v>
      </c>
      <c r="F5157">
        <v>12</v>
      </c>
      <c r="G5157">
        <v>1</v>
      </c>
      <c r="H5157">
        <v>24</v>
      </c>
      <c r="I5157">
        <v>1</v>
      </c>
      <c r="J5157">
        <v>1</v>
      </c>
      <c r="K5157">
        <v>1</v>
      </c>
      <c r="L5157">
        <v>96</v>
      </c>
      <c r="M5157">
        <v>3</v>
      </c>
      <c r="N5157">
        <v>1</v>
      </c>
      <c r="O5157">
        <v>5</v>
      </c>
      <c r="P5157">
        <v>1</v>
      </c>
      <c r="Q5157">
        <v>3.2690000000000001</v>
      </c>
      <c r="R5157">
        <v>2</v>
      </c>
      <c r="S5157">
        <v>8</v>
      </c>
      <c r="T5157">
        <v>172.8</v>
      </c>
      <c r="U5157">
        <v>71.400000000000006</v>
      </c>
      <c r="V5157">
        <v>23.911999999999999</v>
      </c>
      <c r="W5157">
        <v>0.68400000000000005</v>
      </c>
      <c r="X5157">
        <v>1</v>
      </c>
      <c r="Y5157">
        <v>3</v>
      </c>
      <c r="Z5157">
        <f>IF(AND(MIN(data!D5157:'data'!K5157, data!M5157:'data'!Y5157)&gt;=0, IF(data!L5157&lt;0, FALSE, data!L5157&lt;=95),COUNTA(data!D5157:'data'!Y5157)=22), 1, 0)</f>
        <v>0</v>
      </c>
      <c r="AA5157">
        <f>IF(data!D5157=3, IF(COUNTIFS(data!A:A, data!A5157, data!G:G, "&lt;&gt;2")=0, 1, 0), 0)</f>
        <v>0</v>
      </c>
      <c r="AB5157">
        <f>IF(AND(data!G5157=2, COUNTIFS(data!A:A, data!A5157, data!G:G, 2) = data!D5157), 1, 0)</f>
        <v>0</v>
      </c>
      <c r="AC5157" t="str">
        <f>IF(AB5157=1, data!D5157, "0")</f>
        <v>0</v>
      </c>
    </row>
    <row r="5158" spans="1:29" x14ac:dyDescent="0.25">
      <c r="A5158" s="1">
        <v>538351</v>
      </c>
      <c r="B5158">
        <v>3</v>
      </c>
      <c r="C5158" s="1" t="s">
        <v>5179</v>
      </c>
      <c r="D5158">
        <v>3</v>
      </c>
      <c r="E5158">
        <v>3</v>
      </c>
      <c r="F5158">
        <v>12</v>
      </c>
      <c r="G5158">
        <v>2</v>
      </c>
      <c r="H5158">
        <v>21</v>
      </c>
      <c r="I5158">
        <v>1</v>
      </c>
      <c r="J5158">
        <v>1</v>
      </c>
      <c r="K5158">
        <v>1</v>
      </c>
      <c r="L5158">
        <v>96</v>
      </c>
      <c r="M5158">
        <v>4</v>
      </c>
      <c r="N5158">
        <v>4</v>
      </c>
      <c r="O5158">
        <v>2</v>
      </c>
      <c r="P5158">
        <v>1</v>
      </c>
      <c r="Q5158">
        <v>38.433</v>
      </c>
      <c r="R5158">
        <v>2</v>
      </c>
      <c r="S5158">
        <v>11</v>
      </c>
      <c r="T5158">
        <v>159.19999999999999</v>
      </c>
      <c r="U5158">
        <v>67.099999999999994</v>
      </c>
      <c r="V5158">
        <v>26.475000000000001</v>
      </c>
      <c r="W5158">
        <v>0.80500000000000005</v>
      </c>
      <c r="X5158">
        <v>-8</v>
      </c>
      <c r="Y5158">
        <v>1</v>
      </c>
      <c r="Z5158">
        <f>IF(AND(MIN(data!D5158:'data'!K5158, data!M5158:'data'!Y5158)&gt;=0, IF(data!L5158&lt;0, FALSE, data!L5158&lt;=95),COUNTA(data!D5158:'data'!Y5158)=22), 1, 0)</f>
        <v>0</v>
      </c>
      <c r="AA5158">
        <f>IF(data!D5158=3, IF(COUNTIFS(data!A:A, data!A5158, data!G:G, "&lt;&gt;2")=0, 1, 0), 0)</f>
        <v>0</v>
      </c>
      <c r="AB5158">
        <f>IF(AND(data!G5158=2, COUNTIFS(data!A:A, data!A5158, data!G:G, 2) = data!D5158), 1, 0)</f>
        <v>0</v>
      </c>
      <c r="AC5158" t="str">
        <f>IF(AB5158=1, data!D5158, "0")</f>
        <v>0</v>
      </c>
    </row>
    <row r="5159" spans="1:29" x14ac:dyDescent="0.25">
      <c r="A5159" s="1">
        <v>538371</v>
      </c>
      <c r="B5159">
        <v>1</v>
      </c>
      <c r="C5159" s="1" t="s">
        <v>5180</v>
      </c>
      <c r="D5159">
        <v>2</v>
      </c>
      <c r="E5159">
        <v>3</v>
      </c>
      <c r="F5159">
        <v>12</v>
      </c>
      <c r="G5159">
        <v>1</v>
      </c>
      <c r="H5159">
        <v>56</v>
      </c>
      <c r="I5159">
        <v>2</v>
      </c>
      <c r="J5159">
        <v>1</v>
      </c>
      <c r="K5159">
        <v>3</v>
      </c>
      <c r="L5159">
        <v>13</v>
      </c>
      <c r="M5159">
        <v>3</v>
      </c>
      <c r="N5159">
        <v>1</v>
      </c>
      <c r="O5159">
        <v>5</v>
      </c>
      <c r="P5159">
        <v>1</v>
      </c>
      <c r="Q5159">
        <v>0.40400000000000003</v>
      </c>
      <c r="R5159">
        <v>-1</v>
      </c>
      <c r="S5159">
        <v>0</v>
      </c>
      <c r="T5159">
        <v>152.6</v>
      </c>
      <c r="U5159">
        <v>51.3</v>
      </c>
      <c r="V5159">
        <v>22.03</v>
      </c>
      <c r="W5159">
        <v>0.81299999999999994</v>
      </c>
      <c r="X5159">
        <v>1</v>
      </c>
      <c r="Y5159">
        <v>3</v>
      </c>
      <c r="Z5159">
        <f>IF(AND(MIN(data!D5159:'data'!K5159, data!M5159:'data'!Y5159)&gt;=0, IF(data!L5159&lt;0, FALSE, data!L5159&lt;=95),COUNTA(data!D5159:'data'!Y5159)=22), 1, 0)</f>
        <v>0</v>
      </c>
      <c r="AA5159">
        <f>IF(data!D5159=3, IF(COUNTIFS(data!A:A, data!A5159, data!G:G, "&lt;&gt;2")=0, 1, 0), 0)</f>
        <v>0</v>
      </c>
      <c r="AB5159">
        <f>IF(AND(data!G5159=2, COUNTIFS(data!A:A, data!A5159, data!G:G, 2) = data!D5159), 1, 0)</f>
        <v>0</v>
      </c>
      <c r="AC5159" t="str">
        <f>IF(AB5159=1, data!D5159, "0")</f>
        <v>0</v>
      </c>
    </row>
    <row r="5160" spans="1:29" x14ac:dyDescent="0.25">
      <c r="A5160" s="1">
        <v>538371</v>
      </c>
      <c r="B5160">
        <v>2</v>
      </c>
      <c r="C5160" s="1" t="s">
        <v>5181</v>
      </c>
      <c r="D5160">
        <v>2</v>
      </c>
      <c r="E5160">
        <v>3</v>
      </c>
      <c r="F5160">
        <v>12</v>
      </c>
      <c r="G5160">
        <v>1</v>
      </c>
      <c r="H5160">
        <v>58</v>
      </c>
      <c r="I5160">
        <v>2</v>
      </c>
      <c r="J5160">
        <v>1</v>
      </c>
      <c r="K5160">
        <v>2</v>
      </c>
      <c r="L5160">
        <v>13</v>
      </c>
      <c r="M5160">
        <v>2</v>
      </c>
      <c r="N5160">
        <v>1</v>
      </c>
      <c r="O5160">
        <v>5</v>
      </c>
      <c r="P5160">
        <v>1</v>
      </c>
      <c r="Q5160">
        <v>3.375</v>
      </c>
      <c r="R5160">
        <v>-1</v>
      </c>
      <c r="S5160">
        <v>2</v>
      </c>
      <c r="T5160">
        <v>176.5</v>
      </c>
      <c r="U5160">
        <v>70.5</v>
      </c>
      <c r="V5160">
        <v>22.631</v>
      </c>
      <c r="W5160">
        <v>0.873</v>
      </c>
      <c r="X5160">
        <v>1</v>
      </c>
      <c r="Y5160">
        <v>3</v>
      </c>
      <c r="Z5160">
        <f>IF(AND(MIN(data!D5160:'data'!K5160, data!M5160:'data'!Y5160)&gt;=0, IF(data!L5160&lt;0, FALSE, data!L5160&lt;=95),COUNTA(data!D5160:'data'!Y5160)=22), 1, 0)</f>
        <v>0</v>
      </c>
      <c r="AA5160">
        <f>IF(data!D5160=3, IF(COUNTIFS(data!A:A, data!A5160, data!G:G, "&lt;&gt;2")=0, 1, 0), 0)</f>
        <v>0</v>
      </c>
      <c r="AB5160">
        <f>IF(AND(data!G5160=2, COUNTIFS(data!A:A, data!A5160, data!G:G, 2) = data!D5160), 1, 0)</f>
        <v>0</v>
      </c>
      <c r="AC5160" t="str">
        <f>IF(AB5160=1, data!D5160, "0")</f>
        <v>0</v>
      </c>
    </row>
    <row r="5161" spans="1:29" x14ac:dyDescent="0.25">
      <c r="A5161" s="1">
        <v>539151</v>
      </c>
      <c r="B5161">
        <v>1</v>
      </c>
      <c r="C5161" s="1" t="s">
        <v>5182</v>
      </c>
      <c r="D5161">
        <v>2</v>
      </c>
      <c r="E5161">
        <v>4</v>
      </c>
      <c r="F5161">
        <v>25</v>
      </c>
      <c r="G5161">
        <v>2</v>
      </c>
      <c r="H5161">
        <v>72</v>
      </c>
      <c r="I5161">
        <v>2</v>
      </c>
      <c r="J5161">
        <v>1</v>
      </c>
      <c r="K5161">
        <v>1</v>
      </c>
      <c r="L5161">
        <v>17</v>
      </c>
      <c r="M5161">
        <v>3</v>
      </c>
      <c r="N5161">
        <v>1</v>
      </c>
      <c r="O5161">
        <v>5</v>
      </c>
      <c r="P5161">
        <v>1</v>
      </c>
      <c r="Q5161">
        <v>20.875</v>
      </c>
      <c r="R5161">
        <v>-1</v>
      </c>
      <c r="S5161">
        <v>3</v>
      </c>
      <c r="T5161">
        <v>174.9</v>
      </c>
      <c r="U5161">
        <v>69.900000000000006</v>
      </c>
      <c r="V5161">
        <v>22.850999999999999</v>
      </c>
      <c r="W5161">
        <v>0.97</v>
      </c>
      <c r="X5161">
        <v>3</v>
      </c>
      <c r="Y5161">
        <v>2</v>
      </c>
      <c r="Z5161">
        <f>IF(AND(MIN(data!D5161:'data'!K5161, data!M5161:'data'!Y5161)&gt;=0, IF(data!L5161&lt;0, FALSE, data!L5161&lt;=95),COUNTA(data!D5161:'data'!Y5161)=22), 1, 0)</f>
        <v>0</v>
      </c>
      <c r="AA5161">
        <f>IF(data!D5161=3, IF(COUNTIFS(data!A:A, data!A5161, data!G:G, "&lt;&gt;2")=0, 1, 0), 0)</f>
        <v>0</v>
      </c>
      <c r="AB5161">
        <f>IF(AND(data!G5161=2, COUNTIFS(data!A:A, data!A5161, data!G:G, 2) = data!D5161), 1, 0)</f>
        <v>1</v>
      </c>
      <c r="AC5161">
        <f>IF(AB5161=1, data!D5161, "0")</f>
        <v>2</v>
      </c>
    </row>
    <row r="5162" spans="1:29" x14ac:dyDescent="0.25">
      <c r="A5162" s="1">
        <v>539151</v>
      </c>
      <c r="B5162">
        <v>2</v>
      </c>
      <c r="C5162" s="1" t="s">
        <v>5183</v>
      </c>
      <c r="D5162">
        <v>2</v>
      </c>
      <c r="E5162">
        <v>4</v>
      </c>
      <c r="F5162">
        <v>25</v>
      </c>
      <c r="G5162">
        <v>2</v>
      </c>
      <c r="H5162">
        <v>67</v>
      </c>
      <c r="I5162">
        <v>2</v>
      </c>
      <c r="J5162">
        <v>1</v>
      </c>
      <c r="K5162">
        <v>2</v>
      </c>
      <c r="L5162">
        <v>17</v>
      </c>
      <c r="M5162">
        <v>1</v>
      </c>
      <c r="N5162">
        <v>1</v>
      </c>
      <c r="O5162">
        <v>5</v>
      </c>
      <c r="P5162">
        <v>1</v>
      </c>
      <c r="Q5162">
        <v>20.875</v>
      </c>
      <c r="R5162">
        <v>-1</v>
      </c>
      <c r="S5162">
        <v>0</v>
      </c>
      <c r="T5162">
        <v>156.30000000000001</v>
      </c>
      <c r="U5162">
        <v>57</v>
      </c>
      <c r="V5162">
        <v>23.332000000000001</v>
      </c>
      <c r="W5162">
        <v>0.88600000000000001</v>
      </c>
      <c r="X5162">
        <v>1</v>
      </c>
      <c r="Y5162">
        <v>1</v>
      </c>
      <c r="Z5162">
        <f>IF(AND(MIN(data!D5162:'data'!K5162, data!M5162:'data'!Y5162)&gt;=0, IF(data!L5162&lt;0, FALSE, data!L5162&lt;=95),COUNTA(data!D5162:'data'!Y5162)=22), 1, 0)</f>
        <v>0</v>
      </c>
      <c r="AA5162">
        <f>IF(data!D5162=3, IF(COUNTIFS(data!A:A, data!A5162, data!G:G, "&lt;&gt;2")=0, 1, 0), 0)</f>
        <v>0</v>
      </c>
      <c r="AB5162">
        <f>IF(AND(data!G5162=2, COUNTIFS(data!A:A, data!A5162, data!G:G, 2) = data!D5162), 1, 0)</f>
        <v>1</v>
      </c>
      <c r="AC5162">
        <f>IF(AB5162=1, data!D5162, "0")</f>
        <v>2</v>
      </c>
    </row>
    <row r="5163" spans="1:29" x14ac:dyDescent="0.25">
      <c r="A5163" s="1">
        <v>539181</v>
      </c>
      <c r="B5163">
        <v>1</v>
      </c>
      <c r="C5163" s="1" t="s">
        <v>5184</v>
      </c>
      <c r="D5163">
        <v>3</v>
      </c>
      <c r="E5163">
        <v>4</v>
      </c>
      <c r="F5163">
        <v>25</v>
      </c>
      <c r="G5163">
        <v>1</v>
      </c>
      <c r="H5163">
        <v>43</v>
      </c>
      <c r="I5163">
        <v>2</v>
      </c>
      <c r="J5163">
        <v>1</v>
      </c>
      <c r="K5163">
        <v>4</v>
      </c>
      <c r="L5163">
        <v>16</v>
      </c>
      <c r="M5163">
        <v>4</v>
      </c>
      <c r="N5163">
        <v>1</v>
      </c>
      <c r="O5163">
        <v>5</v>
      </c>
      <c r="P5163">
        <v>1</v>
      </c>
      <c r="Q5163">
        <v>17.5</v>
      </c>
      <c r="R5163">
        <v>-1</v>
      </c>
      <c r="S5163">
        <v>1</v>
      </c>
      <c r="T5163">
        <v>-1</v>
      </c>
      <c r="U5163">
        <v>-1</v>
      </c>
      <c r="V5163">
        <v>-1</v>
      </c>
      <c r="W5163">
        <v>-1</v>
      </c>
      <c r="X5163">
        <v>2</v>
      </c>
      <c r="Y5163">
        <v>3</v>
      </c>
      <c r="Z5163">
        <f>IF(AND(MIN(data!D5163:'data'!K5163, data!M5163:'data'!Y5163)&gt;=0, IF(data!L5163&lt;0, FALSE, data!L5163&lt;=95),COUNTA(data!D5163:'data'!Y5163)=22), 1, 0)</f>
        <v>0</v>
      </c>
      <c r="AA5163">
        <f>IF(data!D5163=3, IF(COUNTIFS(data!A:A, data!A5163, data!G:G, "&lt;&gt;2")=0, 1, 0), 0)</f>
        <v>0</v>
      </c>
      <c r="AB5163">
        <f>IF(AND(data!G5163=2, COUNTIFS(data!A:A, data!A5163, data!G:G, 2) = data!D5163), 1, 0)</f>
        <v>0</v>
      </c>
      <c r="AC5163" t="str">
        <f>IF(AB5163=1, data!D5163, "0")</f>
        <v>0</v>
      </c>
    </row>
    <row r="5164" spans="1:29" x14ac:dyDescent="0.25">
      <c r="A5164" s="1">
        <v>539181</v>
      </c>
      <c r="B5164">
        <v>2</v>
      </c>
      <c r="C5164" s="1" t="s">
        <v>5185</v>
      </c>
      <c r="D5164">
        <v>3</v>
      </c>
      <c r="E5164">
        <v>4</v>
      </c>
      <c r="F5164">
        <v>25</v>
      </c>
      <c r="G5164">
        <v>2</v>
      </c>
      <c r="H5164">
        <v>47</v>
      </c>
      <c r="I5164">
        <v>2</v>
      </c>
      <c r="J5164">
        <v>1</v>
      </c>
      <c r="K5164">
        <v>7</v>
      </c>
      <c r="L5164">
        <v>16</v>
      </c>
      <c r="M5164">
        <v>2</v>
      </c>
      <c r="N5164">
        <v>4</v>
      </c>
      <c r="O5164">
        <v>3</v>
      </c>
      <c r="P5164">
        <v>1</v>
      </c>
      <c r="Q5164">
        <v>22.116</v>
      </c>
      <c r="R5164">
        <v>-1</v>
      </c>
      <c r="S5164">
        <v>6</v>
      </c>
      <c r="T5164">
        <v>179.3</v>
      </c>
      <c r="U5164">
        <v>72.900000000000006</v>
      </c>
      <c r="V5164">
        <v>22.675999999999998</v>
      </c>
      <c r="W5164">
        <v>0.89400000000000002</v>
      </c>
      <c r="X5164">
        <v>1</v>
      </c>
      <c r="Y5164">
        <v>3</v>
      </c>
      <c r="Z5164">
        <f>IF(AND(MIN(data!D5164:'data'!K5164, data!M5164:'data'!Y5164)&gt;=0, IF(data!L5164&lt;0, FALSE, data!L5164&lt;=95),COUNTA(data!D5164:'data'!Y5164)=22), 1, 0)</f>
        <v>0</v>
      </c>
      <c r="AA5164">
        <f>IF(data!D5164=3, IF(COUNTIFS(data!A:A, data!A5164, data!G:G, "&lt;&gt;2")=0, 1, 0), 0)</f>
        <v>0</v>
      </c>
      <c r="AB5164">
        <f>IF(AND(data!G5164=2, COUNTIFS(data!A:A, data!A5164, data!G:G, 2) = data!D5164), 1, 0)</f>
        <v>0</v>
      </c>
      <c r="AC5164" t="str">
        <f>IF(AB5164=1, data!D5164, "0")</f>
        <v>0</v>
      </c>
    </row>
    <row r="5165" spans="1:29" x14ac:dyDescent="0.25">
      <c r="A5165" s="1">
        <v>539181</v>
      </c>
      <c r="B5165">
        <v>3</v>
      </c>
      <c r="C5165" s="1" t="s">
        <v>5186</v>
      </c>
      <c r="D5165">
        <v>3</v>
      </c>
      <c r="E5165">
        <v>4</v>
      </c>
      <c r="F5165">
        <v>25</v>
      </c>
      <c r="G5165">
        <v>2</v>
      </c>
      <c r="H5165">
        <v>23</v>
      </c>
      <c r="I5165">
        <v>1</v>
      </c>
      <c r="J5165">
        <v>1</v>
      </c>
      <c r="K5165">
        <v>4</v>
      </c>
      <c r="L5165">
        <v>16</v>
      </c>
      <c r="M5165">
        <v>2</v>
      </c>
      <c r="N5165">
        <v>4</v>
      </c>
      <c r="O5165">
        <v>2</v>
      </c>
      <c r="P5165">
        <v>1</v>
      </c>
      <c r="Q5165">
        <v>29.5</v>
      </c>
      <c r="R5165">
        <v>4</v>
      </c>
      <c r="S5165">
        <v>-2</v>
      </c>
      <c r="T5165">
        <v>176</v>
      </c>
      <c r="U5165">
        <v>66.599999999999994</v>
      </c>
      <c r="V5165">
        <v>21.501000000000001</v>
      </c>
      <c r="W5165">
        <v>0.83699999999999997</v>
      </c>
      <c r="X5165">
        <v>-2</v>
      </c>
      <c r="Y5165">
        <v>-2</v>
      </c>
      <c r="Z5165">
        <f>IF(AND(MIN(data!D5165:'data'!K5165, data!M5165:'data'!Y5165)&gt;=0, IF(data!L5165&lt;0, FALSE, data!L5165&lt;=95),COUNTA(data!D5165:'data'!Y5165)=22), 1, 0)</f>
        <v>0</v>
      </c>
      <c r="AA5165">
        <f>IF(data!D5165=3, IF(COUNTIFS(data!A:A, data!A5165, data!G:G, "&lt;&gt;2")=0, 1, 0), 0)</f>
        <v>0</v>
      </c>
      <c r="AB5165">
        <f>IF(AND(data!G5165=2, COUNTIFS(data!A:A, data!A5165, data!G:G, 2) = data!D5165), 1, 0)</f>
        <v>0</v>
      </c>
      <c r="AC5165" t="str">
        <f>IF(AB5165=1, data!D5165, "0")</f>
        <v>0</v>
      </c>
    </row>
    <row r="5166" spans="1:29" x14ac:dyDescent="0.25">
      <c r="A5166" s="1">
        <v>539201</v>
      </c>
      <c r="B5166">
        <v>1</v>
      </c>
      <c r="C5166" s="1" t="s">
        <v>5187</v>
      </c>
      <c r="D5166">
        <v>2</v>
      </c>
      <c r="E5166">
        <v>4</v>
      </c>
      <c r="F5166">
        <v>25</v>
      </c>
      <c r="G5166">
        <v>1</v>
      </c>
      <c r="H5166">
        <v>37</v>
      </c>
      <c r="I5166">
        <v>2</v>
      </c>
      <c r="J5166">
        <v>1</v>
      </c>
      <c r="K5166">
        <v>3</v>
      </c>
      <c r="L5166">
        <v>22</v>
      </c>
      <c r="M5166">
        <v>2</v>
      </c>
      <c r="N5166">
        <v>1</v>
      </c>
      <c r="O5166">
        <v>5</v>
      </c>
      <c r="P5166">
        <v>1</v>
      </c>
      <c r="Q5166">
        <v>22.555</v>
      </c>
      <c r="R5166">
        <v>-1</v>
      </c>
      <c r="S5166">
        <v>2</v>
      </c>
      <c r="T5166">
        <v>-1</v>
      </c>
      <c r="U5166">
        <v>-1</v>
      </c>
      <c r="V5166">
        <v>-1</v>
      </c>
      <c r="W5166">
        <v>1.0609999999999999</v>
      </c>
      <c r="X5166">
        <v>2</v>
      </c>
      <c r="Y5166">
        <v>1</v>
      </c>
      <c r="Z5166">
        <f>IF(AND(MIN(data!D5166:'data'!K5166, data!M5166:'data'!Y5166)&gt;=0, IF(data!L5166&lt;0, FALSE, data!L5166&lt;=95),COUNTA(data!D5166:'data'!Y5166)=22), 1, 0)</f>
        <v>0</v>
      </c>
      <c r="AA5166">
        <f>IF(data!D5166=3, IF(COUNTIFS(data!A:A, data!A5166, data!G:G, "&lt;&gt;2")=0, 1, 0), 0)</f>
        <v>0</v>
      </c>
      <c r="AB5166">
        <f>IF(AND(data!G5166=2, COUNTIFS(data!A:A, data!A5166, data!G:G, 2) = data!D5166), 1, 0)</f>
        <v>0</v>
      </c>
      <c r="AC5166" t="str">
        <f>IF(AB5166=1, data!D5166, "0")</f>
        <v>0</v>
      </c>
    </row>
    <row r="5167" spans="1:29" x14ac:dyDescent="0.25">
      <c r="A5167" s="1">
        <v>539201</v>
      </c>
      <c r="B5167">
        <v>2</v>
      </c>
      <c r="C5167" s="1" t="s">
        <v>5188</v>
      </c>
      <c r="D5167">
        <v>2</v>
      </c>
      <c r="E5167">
        <v>4</v>
      </c>
      <c r="F5167">
        <v>25</v>
      </c>
      <c r="G5167">
        <v>2</v>
      </c>
      <c r="H5167">
        <v>37</v>
      </c>
      <c r="I5167">
        <v>2</v>
      </c>
      <c r="J5167">
        <v>1</v>
      </c>
      <c r="K5167">
        <v>1</v>
      </c>
      <c r="L5167">
        <v>22</v>
      </c>
      <c r="M5167">
        <v>2</v>
      </c>
      <c r="N5167">
        <v>1</v>
      </c>
      <c r="O5167">
        <v>5</v>
      </c>
      <c r="P5167">
        <v>1</v>
      </c>
      <c r="Q5167">
        <v>18.143999999999998</v>
      </c>
      <c r="R5167">
        <v>-1</v>
      </c>
      <c r="S5167">
        <v>5</v>
      </c>
      <c r="T5167">
        <v>176.4</v>
      </c>
      <c r="U5167">
        <v>73.599999999999994</v>
      </c>
      <c r="V5167">
        <v>23.652999999999999</v>
      </c>
      <c r="W5167">
        <v>0.748</v>
      </c>
      <c r="X5167">
        <v>1</v>
      </c>
      <c r="Y5167">
        <v>1</v>
      </c>
      <c r="Z5167">
        <f>IF(AND(MIN(data!D5167:'data'!K5167, data!M5167:'data'!Y5167)&gt;=0, IF(data!L5167&lt;0, FALSE, data!L5167&lt;=95),COUNTA(data!D5167:'data'!Y5167)=22), 1, 0)</f>
        <v>0</v>
      </c>
      <c r="AA5167">
        <f>IF(data!D5167=3, IF(COUNTIFS(data!A:A, data!A5167, data!G:G, "&lt;&gt;2")=0, 1, 0), 0)</f>
        <v>0</v>
      </c>
      <c r="AB5167">
        <f>IF(AND(data!G5167=2, COUNTIFS(data!A:A, data!A5167, data!G:G, 2) = data!D5167), 1, 0)</f>
        <v>0</v>
      </c>
      <c r="AC5167" t="str">
        <f>IF(AB5167=1, data!D5167, "0")</f>
        <v>0</v>
      </c>
    </row>
    <row r="5168" spans="1:29" x14ac:dyDescent="0.25">
      <c r="A5168" s="1">
        <v>539251</v>
      </c>
      <c r="B5168">
        <v>1</v>
      </c>
      <c r="C5168" s="1" t="s">
        <v>5189</v>
      </c>
      <c r="D5168">
        <v>1</v>
      </c>
      <c r="E5168">
        <v>4</v>
      </c>
      <c r="F5168">
        <v>25</v>
      </c>
      <c r="G5168">
        <v>2</v>
      </c>
      <c r="H5168">
        <v>63</v>
      </c>
      <c r="I5168">
        <v>4</v>
      </c>
      <c r="J5168">
        <v>1</v>
      </c>
      <c r="K5168">
        <v>2</v>
      </c>
      <c r="L5168">
        <v>12</v>
      </c>
      <c r="M5168">
        <v>1</v>
      </c>
      <c r="N5168">
        <v>3</v>
      </c>
      <c r="O5168">
        <v>5</v>
      </c>
      <c r="P5168">
        <v>1</v>
      </c>
      <c r="Q5168">
        <v>0.80800000000000005</v>
      </c>
      <c r="R5168">
        <v>-1</v>
      </c>
      <c r="S5168">
        <v>0</v>
      </c>
      <c r="T5168">
        <v>164.2</v>
      </c>
      <c r="U5168">
        <v>80.8</v>
      </c>
      <c r="V5168">
        <v>29.969000000000001</v>
      </c>
      <c r="W5168">
        <v>0.92100000000000004</v>
      </c>
      <c r="X5168">
        <v>2</v>
      </c>
      <c r="Y5168">
        <v>1</v>
      </c>
      <c r="Z5168">
        <f>IF(AND(MIN(data!D5168:'data'!K5168, data!M5168:'data'!Y5168)&gt;=0, IF(data!L5168&lt;0, FALSE, data!L5168&lt;=95),COUNTA(data!D5168:'data'!Y5168)=22), 1, 0)</f>
        <v>0</v>
      </c>
      <c r="AA5168">
        <f>IF(data!D5168=3, IF(COUNTIFS(data!A:A, data!A5168, data!G:G, "&lt;&gt;2")=0, 1, 0), 0)</f>
        <v>0</v>
      </c>
      <c r="AB5168">
        <f>IF(AND(data!G5168=2, COUNTIFS(data!A:A, data!A5168, data!G:G, 2) = data!D5168), 1, 0)</f>
        <v>1</v>
      </c>
      <c r="AC5168">
        <f>IF(AB5168=1, data!D5168, "0")</f>
        <v>1</v>
      </c>
    </row>
    <row r="5169" spans="1:29" x14ac:dyDescent="0.25">
      <c r="A5169" s="1">
        <v>539271</v>
      </c>
      <c r="B5169">
        <v>1</v>
      </c>
      <c r="C5169" s="1" t="s">
        <v>5190</v>
      </c>
      <c r="D5169">
        <v>1</v>
      </c>
      <c r="E5169">
        <v>4</v>
      </c>
      <c r="F5169">
        <v>25</v>
      </c>
      <c r="G5169">
        <v>2</v>
      </c>
      <c r="H5169">
        <v>28</v>
      </c>
      <c r="I5169">
        <v>1</v>
      </c>
      <c r="J5169">
        <v>1</v>
      </c>
      <c r="K5169">
        <v>1</v>
      </c>
      <c r="L5169">
        <v>11</v>
      </c>
      <c r="M5169">
        <v>1</v>
      </c>
      <c r="N5169">
        <v>3</v>
      </c>
      <c r="O5169">
        <v>5</v>
      </c>
      <c r="P5169">
        <v>1</v>
      </c>
      <c r="Q5169">
        <v>3.7589999999999999</v>
      </c>
      <c r="R5169">
        <v>-1</v>
      </c>
      <c r="S5169">
        <v>0</v>
      </c>
      <c r="T5169">
        <v>160.4</v>
      </c>
      <c r="U5169">
        <v>51.1</v>
      </c>
      <c r="V5169">
        <v>19.861999999999998</v>
      </c>
      <c r="W5169">
        <v>0.73299999999999998</v>
      </c>
      <c r="X5169">
        <v>1</v>
      </c>
      <c r="Y5169">
        <v>3</v>
      </c>
      <c r="Z5169">
        <f>IF(AND(MIN(data!D5169:'data'!K5169, data!M5169:'data'!Y5169)&gt;=0, IF(data!L5169&lt;0, FALSE, data!L5169&lt;=95),COUNTA(data!D5169:'data'!Y5169)=22), 1, 0)</f>
        <v>0</v>
      </c>
      <c r="AA5169">
        <f>IF(data!D5169=3, IF(COUNTIFS(data!A:A, data!A5169, data!G:G, "&lt;&gt;2")=0, 1, 0), 0)</f>
        <v>0</v>
      </c>
      <c r="AB5169">
        <f>IF(AND(data!G5169=2, COUNTIFS(data!A:A, data!A5169, data!G:G, 2) = data!D5169), 1, 0)</f>
        <v>1</v>
      </c>
      <c r="AC5169">
        <f>IF(AB5169=1, data!D5169, "0")</f>
        <v>1</v>
      </c>
    </row>
    <row r="5170" spans="1:29" x14ac:dyDescent="0.25">
      <c r="A5170" s="1">
        <v>539351</v>
      </c>
      <c r="B5170">
        <v>1</v>
      </c>
      <c r="C5170" s="1" t="s">
        <v>5191</v>
      </c>
      <c r="D5170">
        <v>1</v>
      </c>
      <c r="E5170">
        <v>4</v>
      </c>
      <c r="F5170">
        <v>25</v>
      </c>
      <c r="G5170">
        <v>2</v>
      </c>
      <c r="H5170">
        <v>81</v>
      </c>
      <c r="I5170">
        <v>5</v>
      </c>
      <c r="J5170">
        <v>1</v>
      </c>
      <c r="K5170">
        <v>7</v>
      </c>
      <c r="L5170">
        <v>5</v>
      </c>
      <c r="M5170">
        <v>1</v>
      </c>
      <c r="N5170">
        <v>3</v>
      </c>
      <c r="O5170">
        <v>5</v>
      </c>
      <c r="P5170">
        <v>1</v>
      </c>
      <c r="Q5170">
        <v>6.75</v>
      </c>
      <c r="R5170">
        <v>-1</v>
      </c>
      <c r="S5170">
        <v>0</v>
      </c>
      <c r="T5170">
        <v>185.5</v>
      </c>
      <c r="U5170">
        <v>94.5</v>
      </c>
      <c r="V5170">
        <v>27.463000000000001</v>
      </c>
      <c r="W5170">
        <v>-1</v>
      </c>
      <c r="X5170">
        <v>1</v>
      </c>
      <c r="Y5170">
        <v>3</v>
      </c>
      <c r="Z5170">
        <f>IF(AND(MIN(data!D5170:'data'!K5170, data!M5170:'data'!Y5170)&gt;=0, IF(data!L5170&lt;0, FALSE, data!L5170&lt;=95),COUNTA(data!D5170:'data'!Y5170)=22), 1, 0)</f>
        <v>0</v>
      </c>
      <c r="AA5170">
        <f>IF(data!D5170=3, IF(COUNTIFS(data!A:A, data!A5170, data!G:G, "&lt;&gt;2")=0, 1, 0), 0)</f>
        <v>0</v>
      </c>
      <c r="AB5170">
        <f>IF(AND(data!G5170=2, COUNTIFS(data!A:A, data!A5170, data!G:G, 2) = data!D5170), 1, 0)</f>
        <v>1</v>
      </c>
      <c r="AC5170">
        <f>IF(AB5170=1, data!D5170, "0")</f>
        <v>1</v>
      </c>
    </row>
    <row r="5171" spans="1:29" x14ac:dyDescent="0.25">
      <c r="A5171" s="1">
        <v>539371</v>
      </c>
      <c r="B5171">
        <v>1</v>
      </c>
      <c r="C5171" s="1" t="s">
        <v>5192</v>
      </c>
      <c r="D5171">
        <v>1</v>
      </c>
      <c r="E5171">
        <v>4</v>
      </c>
      <c r="F5171">
        <v>25</v>
      </c>
      <c r="G5171">
        <v>1</v>
      </c>
      <c r="H5171">
        <v>47</v>
      </c>
      <c r="I5171">
        <v>4</v>
      </c>
      <c r="J5171">
        <v>1</v>
      </c>
      <c r="K5171">
        <v>2</v>
      </c>
      <c r="L5171">
        <v>11</v>
      </c>
      <c r="M5171">
        <v>3</v>
      </c>
      <c r="N5171">
        <v>1</v>
      </c>
      <c r="O5171">
        <v>5</v>
      </c>
      <c r="P5171">
        <v>1</v>
      </c>
      <c r="Q5171">
        <v>50.308</v>
      </c>
      <c r="R5171">
        <v>-1</v>
      </c>
      <c r="S5171">
        <v>10</v>
      </c>
      <c r="T5171">
        <v>172.9</v>
      </c>
      <c r="U5171">
        <v>80.599999999999994</v>
      </c>
      <c r="V5171">
        <v>26.962</v>
      </c>
      <c r="W5171">
        <v>0.88400000000000001</v>
      </c>
      <c r="X5171">
        <v>2</v>
      </c>
      <c r="Y5171">
        <v>3</v>
      </c>
      <c r="Z5171">
        <f>IF(AND(MIN(data!D5171:'data'!K5171, data!M5171:'data'!Y5171)&gt;=0, IF(data!L5171&lt;0, FALSE, data!L5171&lt;=95),COUNTA(data!D5171:'data'!Y5171)=22), 1, 0)</f>
        <v>0</v>
      </c>
      <c r="AA5171">
        <f>IF(data!D5171=3, IF(COUNTIFS(data!A:A, data!A5171, data!G:G, "&lt;&gt;2")=0, 1, 0), 0)</f>
        <v>0</v>
      </c>
      <c r="AB5171">
        <f>IF(AND(data!G5171=2, COUNTIFS(data!A:A, data!A5171, data!G:G, 2) = data!D5171), 1, 0)</f>
        <v>0</v>
      </c>
      <c r="AC5171" t="str">
        <f>IF(AB5171=1, data!D5171, "0")</f>
        <v>0</v>
      </c>
    </row>
    <row r="5172" spans="1:29" x14ac:dyDescent="0.25">
      <c r="A5172" s="1">
        <v>540052</v>
      </c>
      <c r="B5172">
        <v>1</v>
      </c>
      <c r="C5172" s="1" t="s">
        <v>5193</v>
      </c>
      <c r="D5172">
        <v>1</v>
      </c>
      <c r="E5172">
        <v>7</v>
      </c>
      <c r="F5172">
        <v>6</v>
      </c>
      <c r="G5172">
        <v>2</v>
      </c>
      <c r="H5172">
        <v>28</v>
      </c>
      <c r="I5172">
        <v>1</v>
      </c>
      <c r="J5172">
        <v>1</v>
      </c>
      <c r="K5172">
        <v>2</v>
      </c>
      <c r="L5172">
        <v>10</v>
      </c>
      <c r="M5172">
        <v>1</v>
      </c>
      <c r="N5172">
        <v>1</v>
      </c>
      <c r="O5172">
        <v>5</v>
      </c>
      <c r="P5172">
        <v>1</v>
      </c>
      <c r="Q5172">
        <v>1.96</v>
      </c>
      <c r="R5172">
        <v>-1</v>
      </c>
      <c r="S5172">
        <v>-9</v>
      </c>
      <c r="T5172">
        <v>149.19999999999999</v>
      </c>
      <c r="U5172">
        <v>51.1</v>
      </c>
      <c r="V5172">
        <v>22.954999999999998</v>
      </c>
      <c r="W5172">
        <v>0.80200000000000005</v>
      </c>
      <c r="X5172">
        <v>1</v>
      </c>
      <c r="Y5172">
        <v>3</v>
      </c>
      <c r="Z5172">
        <f>IF(AND(MIN(data!D5172:'data'!K5172, data!M5172:'data'!Y5172)&gt;=0, IF(data!L5172&lt;0, FALSE, data!L5172&lt;=95),COUNTA(data!D5172:'data'!Y5172)=22), 1, 0)</f>
        <v>0</v>
      </c>
      <c r="AA5172">
        <f>IF(data!D5172=3, IF(COUNTIFS(data!A:A, data!A5172, data!G:G, "&lt;&gt;2")=0, 1, 0), 0)</f>
        <v>0</v>
      </c>
      <c r="AB5172">
        <f>IF(AND(data!G5172=2, COUNTIFS(data!A:A, data!A5172, data!G:G, 2) = data!D5172), 1, 0)</f>
        <v>1</v>
      </c>
      <c r="AC5172">
        <f>IF(AB5172=1, data!D5172, "0")</f>
        <v>1</v>
      </c>
    </row>
    <row r="5173" spans="1:29" x14ac:dyDescent="0.25">
      <c r="A5173" s="1">
        <v>540181</v>
      </c>
      <c r="B5173">
        <v>1</v>
      </c>
      <c r="C5173" s="1" t="s">
        <v>5194</v>
      </c>
      <c r="D5173">
        <v>4</v>
      </c>
      <c r="E5173">
        <v>7</v>
      </c>
      <c r="F5173">
        <v>6</v>
      </c>
      <c r="G5173">
        <v>1</v>
      </c>
      <c r="H5173">
        <v>37</v>
      </c>
      <c r="I5173">
        <v>2</v>
      </c>
      <c r="J5173">
        <v>1</v>
      </c>
      <c r="K5173">
        <v>7</v>
      </c>
      <c r="L5173">
        <v>10</v>
      </c>
      <c r="M5173">
        <v>3</v>
      </c>
      <c r="N5173">
        <v>1</v>
      </c>
      <c r="O5173">
        <v>5</v>
      </c>
      <c r="P5173">
        <v>1</v>
      </c>
      <c r="Q5173">
        <v>4.5</v>
      </c>
      <c r="R5173">
        <v>-1</v>
      </c>
      <c r="S5173">
        <v>1</v>
      </c>
      <c r="T5173">
        <v>150.4</v>
      </c>
      <c r="U5173">
        <v>79.3</v>
      </c>
      <c r="V5173">
        <v>35.057000000000002</v>
      </c>
      <c r="W5173">
        <v>0.89400000000000002</v>
      </c>
      <c r="X5173">
        <v>2</v>
      </c>
      <c r="Y5173">
        <v>3</v>
      </c>
      <c r="Z5173">
        <f>IF(AND(MIN(data!D5173:'data'!K5173, data!M5173:'data'!Y5173)&gt;=0, IF(data!L5173&lt;0, FALSE, data!L5173&lt;=95),COUNTA(data!D5173:'data'!Y5173)=22), 1, 0)</f>
        <v>0</v>
      </c>
      <c r="AA5173">
        <f>IF(data!D5173=3, IF(COUNTIFS(data!A:A, data!A5173, data!G:G, "&lt;&gt;2")=0, 1, 0), 0)</f>
        <v>0</v>
      </c>
      <c r="AB5173">
        <f>IF(AND(data!G5173=2, COUNTIFS(data!A:A, data!A5173, data!G:G, 2) = data!D5173), 1, 0)</f>
        <v>0</v>
      </c>
      <c r="AC5173" t="str">
        <f>IF(AB5173=1, data!D5173, "0")</f>
        <v>0</v>
      </c>
    </row>
    <row r="5174" spans="1:29" x14ac:dyDescent="0.25">
      <c r="A5174" s="1">
        <v>540181</v>
      </c>
      <c r="B5174">
        <v>2</v>
      </c>
      <c r="C5174" s="1" t="s">
        <v>5195</v>
      </c>
      <c r="D5174">
        <v>4</v>
      </c>
      <c r="E5174">
        <v>7</v>
      </c>
      <c r="F5174">
        <v>6</v>
      </c>
      <c r="G5174">
        <v>2</v>
      </c>
      <c r="H5174">
        <v>38</v>
      </c>
      <c r="I5174">
        <v>2</v>
      </c>
      <c r="J5174">
        <v>1</v>
      </c>
      <c r="K5174">
        <v>4</v>
      </c>
      <c r="L5174">
        <v>10</v>
      </c>
      <c r="M5174">
        <v>1</v>
      </c>
      <c r="N5174">
        <v>3</v>
      </c>
      <c r="O5174">
        <v>5</v>
      </c>
      <c r="P5174">
        <v>1</v>
      </c>
      <c r="Q5174">
        <v>13.529</v>
      </c>
      <c r="R5174">
        <v>-1</v>
      </c>
      <c r="S5174">
        <v>3</v>
      </c>
      <c r="T5174">
        <v>169.6</v>
      </c>
      <c r="U5174">
        <v>88.9</v>
      </c>
      <c r="V5174">
        <v>30.907</v>
      </c>
      <c r="W5174">
        <v>0.92700000000000005</v>
      </c>
      <c r="X5174">
        <v>1</v>
      </c>
      <c r="Y5174">
        <v>1</v>
      </c>
      <c r="Z5174">
        <f>IF(AND(MIN(data!D5174:'data'!K5174, data!M5174:'data'!Y5174)&gt;=0, IF(data!L5174&lt;0, FALSE, data!L5174&lt;=95),COUNTA(data!D5174:'data'!Y5174)=22), 1, 0)</f>
        <v>0</v>
      </c>
      <c r="AA5174">
        <f>IF(data!D5174=3, IF(COUNTIFS(data!A:A, data!A5174, data!G:G, "&lt;&gt;2")=0, 1, 0), 0)</f>
        <v>0</v>
      </c>
      <c r="AB5174">
        <f>IF(AND(data!G5174=2, COUNTIFS(data!A:A, data!A5174, data!G:G, 2) = data!D5174), 1, 0)</f>
        <v>0</v>
      </c>
      <c r="AC5174" t="str">
        <f>IF(AB5174=1, data!D5174, "0")</f>
        <v>0</v>
      </c>
    </row>
    <row r="5175" spans="1:29" x14ac:dyDescent="0.25">
      <c r="A5175" s="1">
        <v>540181</v>
      </c>
      <c r="B5175">
        <v>3</v>
      </c>
      <c r="C5175" s="1" t="s">
        <v>5196</v>
      </c>
      <c r="D5175">
        <v>4</v>
      </c>
      <c r="E5175">
        <v>7</v>
      </c>
      <c r="F5175">
        <v>6</v>
      </c>
      <c r="G5175">
        <v>1</v>
      </c>
      <c r="H5175">
        <v>7</v>
      </c>
      <c r="I5175">
        <v>-1</v>
      </c>
      <c r="J5175">
        <v>1</v>
      </c>
      <c r="K5175">
        <v>-1</v>
      </c>
      <c r="L5175">
        <v>10</v>
      </c>
      <c r="M5175">
        <v>2</v>
      </c>
      <c r="N5175">
        <v>-1</v>
      </c>
      <c r="O5175">
        <v>-1</v>
      </c>
      <c r="P5175">
        <v>-1</v>
      </c>
      <c r="Q5175">
        <v>-1</v>
      </c>
      <c r="R5175">
        <v>-1</v>
      </c>
      <c r="S5175">
        <v>-2</v>
      </c>
      <c r="T5175">
        <v>122.2</v>
      </c>
      <c r="U5175">
        <v>38.4</v>
      </c>
      <c r="V5175">
        <v>25.715</v>
      </c>
      <c r="W5175">
        <v>-1</v>
      </c>
      <c r="X5175">
        <v>-2</v>
      </c>
      <c r="Y5175">
        <v>-2</v>
      </c>
      <c r="Z5175">
        <f>IF(AND(MIN(data!D5175:'data'!K5175, data!M5175:'data'!Y5175)&gt;=0, IF(data!L5175&lt;0, FALSE, data!L5175&lt;=95),COUNTA(data!D5175:'data'!Y5175)=22), 1, 0)</f>
        <v>0</v>
      </c>
      <c r="AA5175">
        <f>IF(data!D5175=3, IF(COUNTIFS(data!A:A, data!A5175, data!G:G, "&lt;&gt;2")=0, 1, 0), 0)</f>
        <v>0</v>
      </c>
      <c r="AB5175">
        <f>IF(AND(data!G5175=2, COUNTIFS(data!A:A, data!A5175, data!G:G, 2) = data!D5175), 1, 0)</f>
        <v>0</v>
      </c>
      <c r="AC5175" t="str">
        <f>IF(AB5175=1, data!D5175, "0")</f>
        <v>0</v>
      </c>
    </row>
    <row r="5176" spans="1:29" x14ac:dyDescent="0.25">
      <c r="A5176" s="1">
        <v>540181</v>
      </c>
      <c r="B5176">
        <v>4</v>
      </c>
      <c r="C5176" s="1" t="s">
        <v>5197</v>
      </c>
      <c r="D5176">
        <v>4</v>
      </c>
      <c r="E5176">
        <v>7</v>
      </c>
      <c r="F5176">
        <v>6</v>
      </c>
      <c r="G5176">
        <v>2</v>
      </c>
      <c r="H5176">
        <v>4</v>
      </c>
      <c r="I5176">
        <v>-1</v>
      </c>
      <c r="J5176">
        <v>1</v>
      </c>
      <c r="K5176">
        <v>-1</v>
      </c>
      <c r="L5176">
        <v>10</v>
      </c>
      <c r="M5176">
        <v>2</v>
      </c>
      <c r="N5176">
        <v>-1</v>
      </c>
      <c r="O5176">
        <v>-1</v>
      </c>
      <c r="P5176">
        <v>-1</v>
      </c>
      <c r="Q5176">
        <v>-1</v>
      </c>
      <c r="R5176">
        <v>-1</v>
      </c>
      <c r="S5176">
        <v>-2</v>
      </c>
      <c r="T5176">
        <v>104.6</v>
      </c>
      <c r="U5176">
        <v>21.7</v>
      </c>
      <c r="V5176">
        <v>19.832999999999998</v>
      </c>
      <c r="W5176">
        <v>-1</v>
      </c>
      <c r="X5176">
        <v>-2</v>
      </c>
      <c r="Y5176">
        <v>-2</v>
      </c>
      <c r="Z5176">
        <f>IF(AND(MIN(data!D5176:'data'!K5176, data!M5176:'data'!Y5176)&gt;=0, IF(data!L5176&lt;0, FALSE, data!L5176&lt;=95),COUNTA(data!D5176:'data'!Y5176)=22), 1, 0)</f>
        <v>0</v>
      </c>
      <c r="AA5176">
        <f>IF(data!D5176=3, IF(COUNTIFS(data!A:A, data!A5176, data!G:G, "&lt;&gt;2")=0, 1, 0), 0)</f>
        <v>0</v>
      </c>
      <c r="AB5176">
        <f>IF(AND(data!G5176=2, COUNTIFS(data!A:A, data!A5176, data!G:G, 2) = data!D5176), 1, 0)</f>
        <v>0</v>
      </c>
      <c r="AC5176" t="str">
        <f>IF(AB5176=1, data!D5176, "0")</f>
        <v>0</v>
      </c>
    </row>
    <row r="5177" spans="1:29" x14ac:dyDescent="0.25">
      <c r="A5177" s="1">
        <v>540201</v>
      </c>
      <c r="B5177">
        <v>1</v>
      </c>
      <c r="C5177" s="1" t="s">
        <v>5198</v>
      </c>
      <c r="D5177">
        <v>3</v>
      </c>
      <c r="E5177">
        <v>7</v>
      </c>
      <c r="F5177">
        <v>6</v>
      </c>
      <c r="G5177">
        <v>1</v>
      </c>
      <c r="H5177">
        <v>39</v>
      </c>
      <c r="I5177">
        <v>3</v>
      </c>
      <c r="J5177">
        <v>1</v>
      </c>
      <c r="K5177">
        <v>7</v>
      </c>
      <c r="L5177">
        <v>10</v>
      </c>
      <c r="M5177">
        <v>2</v>
      </c>
      <c r="N5177">
        <v>1</v>
      </c>
      <c r="O5177">
        <v>5</v>
      </c>
      <c r="P5177">
        <v>1</v>
      </c>
      <c r="Q5177">
        <v>11.25</v>
      </c>
      <c r="R5177">
        <v>-1</v>
      </c>
      <c r="S5177">
        <v>0</v>
      </c>
      <c r="T5177">
        <v>180</v>
      </c>
      <c r="U5177">
        <v>110.5</v>
      </c>
      <c r="V5177">
        <v>34.104999999999997</v>
      </c>
      <c r="W5177">
        <v>1.004</v>
      </c>
      <c r="X5177">
        <v>2</v>
      </c>
      <c r="Y5177">
        <v>3</v>
      </c>
      <c r="Z5177">
        <f>IF(AND(MIN(data!D5177:'data'!K5177, data!M5177:'data'!Y5177)&gt;=0, IF(data!L5177&lt;0, FALSE, data!L5177&lt;=95),COUNTA(data!D5177:'data'!Y5177)=22), 1, 0)</f>
        <v>0</v>
      </c>
      <c r="AA5177">
        <f>IF(data!D5177=3, IF(COUNTIFS(data!A:A, data!A5177, data!G:G, "&lt;&gt;2")=0, 1, 0), 0)</f>
        <v>0</v>
      </c>
      <c r="AB5177">
        <f>IF(AND(data!G5177=2, COUNTIFS(data!A:A, data!A5177, data!G:G, 2) = data!D5177), 1, 0)</f>
        <v>0</v>
      </c>
      <c r="AC5177" t="str">
        <f>IF(AB5177=1, data!D5177, "0")</f>
        <v>0</v>
      </c>
    </row>
    <row r="5178" spans="1:29" x14ac:dyDescent="0.25">
      <c r="A5178" s="1">
        <v>540201</v>
      </c>
      <c r="B5178">
        <v>2</v>
      </c>
      <c r="C5178" s="1" t="s">
        <v>5199</v>
      </c>
      <c r="D5178">
        <v>3</v>
      </c>
      <c r="E5178">
        <v>7</v>
      </c>
      <c r="F5178">
        <v>6</v>
      </c>
      <c r="G5178">
        <v>1</v>
      </c>
      <c r="H5178">
        <v>9</v>
      </c>
      <c r="I5178">
        <v>-1</v>
      </c>
      <c r="J5178">
        <v>1</v>
      </c>
      <c r="K5178">
        <v>-1</v>
      </c>
      <c r="L5178">
        <v>10</v>
      </c>
      <c r="M5178">
        <v>1</v>
      </c>
      <c r="N5178">
        <v>-1</v>
      </c>
      <c r="O5178">
        <v>-1</v>
      </c>
      <c r="P5178">
        <v>-1</v>
      </c>
      <c r="Q5178">
        <v>-1</v>
      </c>
      <c r="R5178">
        <v>-1</v>
      </c>
      <c r="S5178">
        <v>-2</v>
      </c>
      <c r="T5178">
        <v>134.1</v>
      </c>
      <c r="U5178">
        <v>29.5</v>
      </c>
      <c r="V5178">
        <v>16.405000000000001</v>
      </c>
      <c r="W5178">
        <v>-1</v>
      </c>
      <c r="X5178">
        <v>1</v>
      </c>
      <c r="Y5178">
        <v>2</v>
      </c>
      <c r="Z5178">
        <f>IF(AND(MIN(data!D5178:'data'!K5178, data!M5178:'data'!Y5178)&gt;=0, IF(data!L5178&lt;0, FALSE, data!L5178&lt;=95),COUNTA(data!D5178:'data'!Y5178)=22), 1, 0)</f>
        <v>0</v>
      </c>
      <c r="AA5178">
        <f>IF(data!D5178=3, IF(COUNTIFS(data!A:A, data!A5178, data!G:G, "&lt;&gt;2")=0, 1, 0), 0)</f>
        <v>0</v>
      </c>
      <c r="AB5178">
        <f>IF(AND(data!G5178=2, COUNTIFS(data!A:A, data!A5178, data!G:G, 2) = data!D5178), 1, 0)</f>
        <v>0</v>
      </c>
      <c r="AC5178" t="str">
        <f>IF(AB5178=1, data!D5178, "0")</f>
        <v>0</v>
      </c>
    </row>
    <row r="5179" spans="1:29" x14ac:dyDescent="0.25">
      <c r="A5179" s="1">
        <v>540201</v>
      </c>
      <c r="B5179">
        <v>3</v>
      </c>
      <c r="C5179" s="1" t="s">
        <v>5200</v>
      </c>
      <c r="D5179">
        <v>3</v>
      </c>
      <c r="E5179">
        <v>7</v>
      </c>
      <c r="F5179">
        <v>6</v>
      </c>
      <c r="G5179">
        <v>2</v>
      </c>
      <c r="H5179">
        <v>6</v>
      </c>
      <c r="I5179">
        <v>-1</v>
      </c>
      <c r="J5179">
        <v>1</v>
      </c>
      <c r="K5179">
        <v>-1</v>
      </c>
      <c r="L5179">
        <v>10</v>
      </c>
      <c r="M5179">
        <v>1</v>
      </c>
      <c r="N5179">
        <v>-1</v>
      </c>
      <c r="O5179">
        <v>-1</v>
      </c>
      <c r="P5179">
        <v>-1</v>
      </c>
      <c r="Q5179">
        <v>-1</v>
      </c>
      <c r="R5179">
        <v>-1</v>
      </c>
      <c r="S5179">
        <v>-2</v>
      </c>
      <c r="T5179">
        <v>123.7</v>
      </c>
      <c r="U5179">
        <v>21.4</v>
      </c>
      <c r="V5179">
        <v>13.984999999999999</v>
      </c>
      <c r="W5179">
        <v>-1</v>
      </c>
      <c r="X5179">
        <v>-2</v>
      </c>
      <c r="Y5179">
        <v>-2</v>
      </c>
      <c r="Z5179">
        <f>IF(AND(MIN(data!D5179:'data'!K5179, data!M5179:'data'!Y5179)&gt;=0, IF(data!L5179&lt;0, FALSE, data!L5179&lt;=95),COUNTA(data!D5179:'data'!Y5179)=22), 1, 0)</f>
        <v>0</v>
      </c>
      <c r="AA5179">
        <f>IF(data!D5179=3, IF(COUNTIFS(data!A:A, data!A5179, data!G:G, "&lt;&gt;2")=0, 1, 0), 0)</f>
        <v>0</v>
      </c>
      <c r="AB5179">
        <f>IF(AND(data!G5179=2, COUNTIFS(data!A:A, data!A5179, data!G:G, 2) = data!D5179), 1, 0)</f>
        <v>0</v>
      </c>
      <c r="AC5179" t="str">
        <f>IF(AB5179=1, data!D5179, "0")</f>
        <v>0</v>
      </c>
    </row>
    <row r="5180" spans="1:29" x14ac:dyDescent="0.25">
      <c r="A5180" s="1">
        <v>540271</v>
      </c>
      <c r="B5180">
        <v>1</v>
      </c>
      <c r="C5180" s="1" t="s">
        <v>5201</v>
      </c>
      <c r="D5180">
        <v>4</v>
      </c>
      <c r="E5180">
        <v>7</v>
      </c>
      <c r="F5180">
        <v>6</v>
      </c>
      <c r="G5180">
        <v>2</v>
      </c>
      <c r="H5180">
        <v>38</v>
      </c>
      <c r="I5180">
        <v>2</v>
      </c>
      <c r="J5180">
        <v>1</v>
      </c>
      <c r="K5180">
        <v>3</v>
      </c>
      <c r="L5180">
        <v>20</v>
      </c>
      <c r="M5180">
        <v>1</v>
      </c>
      <c r="N5180">
        <v>1</v>
      </c>
      <c r="O5180">
        <v>5</v>
      </c>
      <c r="P5180">
        <v>1</v>
      </c>
      <c r="Q5180">
        <v>5.91</v>
      </c>
      <c r="R5180">
        <v>-1</v>
      </c>
      <c r="S5180">
        <v>3</v>
      </c>
      <c r="T5180">
        <v>173.1</v>
      </c>
      <c r="U5180">
        <v>77.900000000000006</v>
      </c>
      <c r="V5180">
        <v>25.998000000000001</v>
      </c>
      <c r="W5180">
        <v>-1</v>
      </c>
      <c r="X5180">
        <v>1</v>
      </c>
      <c r="Y5180">
        <v>1</v>
      </c>
      <c r="Z5180">
        <f>IF(AND(MIN(data!D5180:'data'!K5180, data!M5180:'data'!Y5180)&gt;=0, IF(data!L5180&lt;0, FALSE, data!L5180&lt;=95),COUNTA(data!D5180:'data'!Y5180)=22), 1, 0)</f>
        <v>0</v>
      </c>
      <c r="AA5180">
        <f>IF(data!D5180=3, IF(COUNTIFS(data!A:A, data!A5180, data!G:G, "&lt;&gt;2")=0, 1, 0), 0)</f>
        <v>0</v>
      </c>
      <c r="AB5180">
        <f>IF(AND(data!G5180=2, COUNTIFS(data!A:A, data!A5180, data!G:G, 2) = data!D5180), 1, 0)</f>
        <v>0</v>
      </c>
      <c r="AC5180" t="str">
        <f>IF(AB5180=1, data!D5180, "0")</f>
        <v>0</v>
      </c>
    </row>
    <row r="5181" spans="1:29" x14ac:dyDescent="0.25">
      <c r="A5181" s="1">
        <v>540271</v>
      </c>
      <c r="B5181">
        <v>2</v>
      </c>
      <c r="C5181" s="1" t="s">
        <v>5202</v>
      </c>
      <c r="D5181">
        <v>4</v>
      </c>
      <c r="E5181">
        <v>7</v>
      </c>
      <c r="F5181">
        <v>6</v>
      </c>
      <c r="G5181">
        <v>1</v>
      </c>
      <c r="H5181">
        <v>39</v>
      </c>
      <c r="I5181">
        <v>2</v>
      </c>
      <c r="J5181">
        <v>1</v>
      </c>
      <c r="K5181">
        <v>4</v>
      </c>
      <c r="L5181">
        <v>20</v>
      </c>
      <c r="M5181">
        <v>1</v>
      </c>
      <c r="N5181">
        <v>4</v>
      </c>
      <c r="O5181">
        <v>1</v>
      </c>
      <c r="P5181">
        <v>1</v>
      </c>
      <c r="Q5181">
        <v>2.625</v>
      </c>
      <c r="R5181">
        <v>-1</v>
      </c>
      <c r="S5181">
        <v>0</v>
      </c>
      <c r="T5181">
        <v>165.6</v>
      </c>
      <c r="U5181">
        <v>76.7</v>
      </c>
      <c r="V5181">
        <v>27.969000000000001</v>
      </c>
      <c r="W5181">
        <v>0.84699999999999998</v>
      </c>
      <c r="X5181">
        <v>2</v>
      </c>
      <c r="Y5181">
        <v>1</v>
      </c>
      <c r="Z5181">
        <f>IF(AND(MIN(data!D5181:'data'!K5181, data!M5181:'data'!Y5181)&gt;=0, IF(data!L5181&lt;0, FALSE, data!L5181&lt;=95),COUNTA(data!D5181:'data'!Y5181)=22), 1, 0)</f>
        <v>0</v>
      </c>
      <c r="AA5181">
        <f>IF(data!D5181=3, IF(COUNTIFS(data!A:A, data!A5181, data!G:G, "&lt;&gt;2")=0, 1, 0), 0)</f>
        <v>0</v>
      </c>
      <c r="AB5181">
        <f>IF(AND(data!G5181=2, COUNTIFS(data!A:A, data!A5181, data!G:G, 2) = data!D5181), 1, 0)</f>
        <v>0</v>
      </c>
      <c r="AC5181" t="str">
        <f>IF(AB5181=1, data!D5181, "0")</f>
        <v>0</v>
      </c>
    </row>
    <row r="5182" spans="1:29" x14ac:dyDescent="0.25">
      <c r="A5182" s="1">
        <v>540271</v>
      </c>
      <c r="B5182">
        <v>3</v>
      </c>
      <c r="C5182" s="1" t="s">
        <v>5203</v>
      </c>
      <c r="D5182">
        <v>4</v>
      </c>
      <c r="E5182">
        <v>7</v>
      </c>
      <c r="F5182">
        <v>6</v>
      </c>
      <c r="G5182">
        <v>1</v>
      </c>
      <c r="H5182">
        <v>7</v>
      </c>
      <c r="I5182">
        <v>-1</v>
      </c>
      <c r="J5182">
        <v>1</v>
      </c>
      <c r="K5182">
        <v>-1</v>
      </c>
      <c r="L5182">
        <v>20</v>
      </c>
      <c r="M5182">
        <v>1</v>
      </c>
      <c r="N5182">
        <v>-1</v>
      </c>
      <c r="O5182">
        <v>-1</v>
      </c>
      <c r="P5182">
        <v>-1</v>
      </c>
      <c r="Q5182">
        <v>-1</v>
      </c>
      <c r="R5182">
        <v>-1</v>
      </c>
      <c r="S5182">
        <v>-2</v>
      </c>
      <c r="T5182">
        <v>133.1</v>
      </c>
      <c r="U5182">
        <v>30.4</v>
      </c>
      <c r="V5182">
        <v>17.16</v>
      </c>
      <c r="W5182">
        <v>-1</v>
      </c>
      <c r="X5182">
        <v>-2</v>
      </c>
      <c r="Y5182">
        <v>-2</v>
      </c>
      <c r="Z5182">
        <f>IF(AND(MIN(data!D5182:'data'!K5182, data!M5182:'data'!Y5182)&gt;=0, IF(data!L5182&lt;0, FALSE, data!L5182&lt;=95),COUNTA(data!D5182:'data'!Y5182)=22), 1, 0)</f>
        <v>0</v>
      </c>
      <c r="AA5182">
        <f>IF(data!D5182=3, IF(COUNTIFS(data!A:A, data!A5182, data!G:G, "&lt;&gt;2")=0, 1, 0), 0)</f>
        <v>0</v>
      </c>
      <c r="AB5182">
        <f>IF(AND(data!G5182=2, COUNTIFS(data!A:A, data!A5182, data!G:G, 2) = data!D5182), 1, 0)</f>
        <v>0</v>
      </c>
      <c r="AC5182" t="str">
        <f>IF(AB5182=1, data!D5182, "0")</f>
        <v>0</v>
      </c>
    </row>
    <row r="5183" spans="1:29" x14ac:dyDescent="0.25">
      <c r="A5183" s="1">
        <v>540271</v>
      </c>
      <c r="B5183">
        <v>4</v>
      </c>
      <c r="C5183" s="1" t="s">
        <v>5204</v>
      </c>
      <c r="D5183">
        <v>4</v>
      </c>
      <c r="E5183">
        <v>7</v>
      </c>
      <c r="F5183">
        <v>6</v>
      </c>
      <c r="G5183">
        <v>2</v>
      </c>
      <c r="H5183">
        <v>6</v>
      </c>
      <c r="I5183">
        <v>-1</v>
      </c>
      <c r="J5183">
        <v>1</v>
      </c>
      <c r="K5183">
        <v>-1</v>
      </c>
      <c r="L5183">
        <v>20</v>
      </c>
      <c r="M5183">
        <v>1</v>
      </c>
      <c r="N5183">
        <v>-1</v>
      </c>
      <c r="O5183">
        <v>-1</v>
      </c>
      <c r="P5183">
        <v>-1</v>
      </c>
      <c r="Q5183">
        <v>-1</v>
      </c>
      <c r="R5183">
        <v>-1</v>
      </c>
      <c r="S5183">
        <v>-2</v>
      </c>
      <c r="T5183">
        <v>-1</v>
      </c>
      <c r="U5183">
        <v>25.5</v>
      </c>
      <c r="V5183">
        <v>-1</v>
      </c>
      <c r="W5183">
        <v>-1</v>
      </c>
      <c r="X5183">
        <v>-2</v>
      </c>
      <c r="Y5183">
        <v>-2</v>
      </c>
      <c r="Z5183">
        <f>IF(AND(MIN(data!D5183:'data'!K5183, data!M5183:'data'!Y5183)&gt;=0, IF(data!L5183&lt;0, FALSE, data!L5183&lt;=95),COUNTA(data!D5183:'data'!Y5183)=22), 1, 0)</f>
        <v>0</v>
      </c>
      <c r="AA5183">
        <f>IF(data!D5183=3, IF(COUNTIFS(data!A:A, data!A5183, data!G:G, "&lt;&gt;2")=0, 1, 0), 0)</f>
        <v>0</v>
      </c>
      <c r="AB5183">
        <f>IF(AND(data!G5183=2, COUNTIFS(data!A:A, data!A5183, data!G:G, 2) = data!D5183), 1, 0)</f>
        <v>0</v>
      </c>
      <c r="AC5183" t="str">
        <f>IF(AB5183=1, data!D5183, "0")</f>
        <v>0</v>
      </c>
    </row>
    <row r="5184" spans="1:29" x14ac:dyDescent="0.25">
      <c r="A5184" s="1">
        <v>540341</v>
      </c>
      <c r="B5184">
        <v>1</v>
      </c>
      <c r="C5184" s="1" t="s">
        <v>5205</v>
      </c>
      <c r="D5184">
        <v>1</v>
      </c>
      <c r="E5184">
        <v>7</v>
      </c>
      <c r="F5184">
        <v>6</v>
      </c>
      <c r="G5184">
        <v>2</v>
      </c>
      <c r="H5184">
        <v>78</v>
      </c>
      <c r="I5184">
        <v>1</v>
      </c>
      <c r="J5184">
        <v>1</v>
      </c>
      <c r="K5184">
        <v>4</v>
      </c>
      <c r="L5184">
        <v>10</v>
      </c>
      <c r="M5184">
        <v>1</v>
      </c>
      <c r="N5184">
        <v>3</v>
      </c>
      <c r="O5184">
        <v>5</v>
      </c>
      <c r="P5184">
        <v>2</v>
      </c>
      <c r="Q5184">
        <v>0</v>
      </c>
      <c r="R5184">
        <v>-1</v>
      </c>
      <c r="S5184">
        <v>-9</v>
      </c>
      <c r="T5184">
        <v>154.9</v>
      </c>
      <c r="U5184">
        <v>75.599999999999994</v>
      </c>
      <c r="V5184">
        <v>31.507999999999999</v>
      </c>
      <c r="W5184">
        <v>0.93500000000000005</v>
      </c>
      <c r="X5184">
        <v>2</v>
      </c>
      <c r="Y5184">
        <v>3</v>
      </c>
      <c r="Z5184">
        <f>IF(AND(MIN(data!D5184:'data'!K5184, data!M5184:'data'!Y5184)&gt;=0, IF(data!L5184&lt;0, FALSE, data!L5184&lt;=95),COUNTA(data!D5184:'data'!Y5184)=22), 1, 0)</f>
        <v>0</v>
      </c>
      <c r="AA5184">
        <f>IF(data!D5184=3, IF(COUNTIFS(data!A:A, data!A5184, data!G:G, "&lt;&gt;2")=0, 1, 0), 0)</f>
        <v>0</v>
      </c>
      <c r="AB5184">
        <f>IF(AND(data!G5184=2, COUNTIFS(data!A:A, data!A5184, data!G:G, 2) = data!D5184), 1, 0)</f>
        <v>1</v>
      </c>
      <c r="AC5184">
        <f>IF(AB5184=1, data!D5184, "0")</f>
        <v>1</v>
      </c>
    </row>
    <row r="5185" spans="1:29" x14ac:dyDescent="0.25">
      <c r="A5185" s="1">
        <v>541051</v>
      </c>
      <c r="B5185">
        <v>1</v>
      </c>
      <c r="C5185" s="1" t="s">
        <v>5206</v>
      </c>
      <c r="D5185">
        <v>3</v>
      </c>
      <c r="E5185">
        <v>8</v>
      </c>
      <c r="F5185">
        <v>17</v>
      </c>
      <c r="G5185">
        <v>1</v>
      </c>
      <c r="H5185">
        <v>27</v>
      </c>
      <c r="I5185">
        <v>6</v>
      </c>
      <c r="J5185">
        <v>1</v>
      </c>
      <c r="K5185">
        <v>3</v>
      </c>
      <c r="L5185">
        <v>1</v>
      </c>
      <c r="M5185">
        <v>4</v>
      </c>
      <c r="N5185">
        <v>4</v>
      </c>
      <c r="O5185">
        <v>3</v>
      </c>
      <c r="P5185">
        <v>2</v>
      </c>
      <c r="Q5185">
        <v>0</v>
      </c>
      <c r="R5185">
        <v>-1</v>
      </c>
      <c r="S5185">
        <v>8</v>
      </c>
      <c r="T5185">
        <v>189.3</v>
      </c>
      <c r="U5185">
        <v>81.3</v>
      </c>
      <c r="V5185">
        <v>22.687999999999999</v>
      </c>
      <c r="W5185">
        <v>0.81</v>
      </c>
      <c r="X5185">
        <v>3</v>
      </c>
      <c r="Y5185">
        <v>2</v>
      </c>
      <c r="Z5185">
        <f>IF(AND(MIN(data!D5185:'data'!K5185, data!M5185:'data'!Y5185)&gt;=0, IF(data!L5185&lt;0, FALSE, data!L5185&lt;=95),COUNTA(data!D5185:'data'!Y5185)=22), 1, 0)</f>
        <v>0</v>
      </c>
      <c r="AA5185">
        <f>IF(data!D5185=3, IF(COUNTIFS(data!A:A, data!A5185, data!G:G, "&lt;&gt;2")=0, 1, 0), 0)</f>
        <v>0</v>
      </c>
      <c r="AB5185">
        <f>IF(AND(data!G5185=2, COUNTIFS(data!A:A, data!A5185, data!G:G, 2) = data!D5185), 1, 0)</f>
        <v>0</v>
      </c>
      <c r="AC5185" t="str">
        <f>IF(AB5185=1, data!D5185, "0")</f>
        <v>0</v>
      </c>
    </row>
    <row r="5186" spans="1:29" x14ac:dyDescent="0.25">
      <c r="A5186" s="1">
        <v>541051</v>
      </c>
      <c r="B5186">
        <v>2</v>
      </c>
      <c r="C5186" s="1" t="s">
        <v>5207</v>
      </c>
      <c r="D5186">
        <v>3</v>
      </c>
      <c r="E5186">
        <v>8</v>
      </c>
      <c r="F5186">
        <v>17</v>
      </c>
      <c r="G5186">
        <v>2</v>
      </c>
      <c r="H5186">
        <v>37</v>
      </c>
      <c r="I5186">
        <v>6</v>
      </c>
      <c r="J5186">
        <v>1</v>
      </c>
      <c r="K5186">
        <v>4</v>
      </c>
      <c r="L5186">
        <v>1</v>
      </c>
      <c r="M5186">
        <v>4</v>
      </c>
      <c r="N5186">
        <v>1</v>
      </c>
      <c r="O5186">
        <v>5</v>
      </c>
      <c r="P5186">
        <v>2</v>
      </c>
      <c r="Q5186">
        <v>0</v>
      </c>
      <c r="R5186">
        <v>-1</v>
      </c>
      <c r="S5186">
        <v>4</v>
      </c>
      <c r="T5186">
        <v>148.4</v>
      </c>
      <c r="U5186">
        <v>56.5</v>
      </c>
      <c r="V5186">
        <v>25.655999999999999</v>
      </c>
      <c r="W5186">
        <v>0.80900000000000005</v>
      </c>
      <c r="X5186">
        <v>2</v>
      </c>
      <c r="Y5186">
        <v>1</v>
      </c>
      <c r="Z5186">
        <f>IF(AND(MIN(data!D5186:'data'!K5186, data!M5186:'data'!Y5186)&gt;=0, IF(data!L5186&lt;0, FALSE, data!L5186&lt;=95),COUNTA(data!D5186:'data'!Y5186)=22), 1, 0)</f>
        <v>0</v>
      </c>
      <c r="AA5186">
        <f>IF(data!D5186=3, IF(COUNTIFS(data!A:A, data!A5186, data!G:G, "&lt;&gt;2")=0, 1, 0), 0)</f>
        <v>0</v>
      </c>
      <c r="AB5186">
        <f>IF(AND(data!G5186=2, COUNTIFS(data!A:A, data!A5186, data!G:G, 2) = data!D5186), 1, 0)</f>
        <v>0</v>
      </c>
      <c r="AC5186" t="str">
        <f>IF(AB5186=1, data!D5186, "0")</f>
        <v>0</v>
      </c>
    </row>
    <row r="5187" spans="1:29" x14ac:dyDescent="0.25">
      <c r="A5187" s="1">
        <v>541051</v>
      </c>
      <c r="B5187">
        <v>3</v>
      </c>
      <c r="C5187" s="1" t="s">
        <v>5208</v>
      </c>
      <c r="D5187">
        <v>3</v>
      </c>
      <c r="E5187">
        <v>8</v>
      </c>
      <c r="F5187">
        <v>17</v>
      </c>
      <c r="G5187">
        <v>1</v>
      </c>
      <c r="H5187">
        <v>15</v>
      </c>
      <c r="I5187">
        <v>-1</v>
      </c>
      <c r="J5187">
        <v>1</v>
      </c>
      <c r="K5187">
        <v>-1</v>
      </c>
      <c r="L5187">
        <v>1</v>
      </c>
      <c r="M5187">
        <v>3</v>
      </c>
      <c r="N5187">
        <v>-1</v>
      </c>
      <c r="O5187">
        <v>-1</v>
      </c>
      <c r="P5187">
        <v>-1</v>
      </c>
      <c r="Q5187">
        <v>-1</v>
      </c>
      <c r="R5187">
        <v>-1</v>
      </c>
      <c r="S5187">
        <v>1</v>
      </c>
      <c r="T5187">
        <v>158.30000000000001</v>
      </c>
      <c r="U5187">
        <v>42.6</v>
      </c>
      <c r="V5187">
        <v>17</v>
      </c>
      <c r="W5187">
        <v>-1</v>
      </c>
      <c r="X5187">
        <v>3</v>
      </c>
      <c r="Y5187">
        <v>2</v>
      </c>
      <c r="Z5187">
        <f>IF(AND(MIN(data!D5187:'data'!K5187, data!M5187:'data'!Y5187)&gt;=0, IF(data!L5187&lt;0, FALSE, data!L5187&lt;=95),COUNTA(data!D5187:'data'!Y5187)=22), 1, 0)</f>
        <v>0</v>
      </c>
      <c r="AA5187">
        <f>IF(data!D5187=3, IF(COUNTIFS(data!A:A, data!A5187, data!G:G, "&lt;&gt;2")=0, 1, 0), 0)</f>
        <v>0</v>
      </c>
      <c r="AB5187">
        <f>IF(AND(data!G5187=2, COUNTIFS(data!A:A, data!A5187, data!G:G, 2) = data!D5187), 1, 0)</f>
        <v>0</v>
      </c>
      <c r="AC5187" t="str">
        <f>IF(AB5187=1, data!D5187, "0")</f>
        <v>0</v>
      </c>
    </row>
    <row r="5188" spans="1:29" x14ac:dyDescent="0.25">
      <c r="A5188" s="1">
        <v>541151</v>
      </c>
      <c r="B5188">
        <v>1</v>
      </c>
      <c r="C5188" s="1" t="s">
        <v>5209</v>
      </c>
      <c r="D5188">
        <v>2</v>
      </c>
      <c r="E5188">
        <v>8</v>
      </c>
      <c r="F5188">
        <v>17</v>
      </c>
      <c r="G5188">
        <v>2</v>
      </c>
      <c r="H5188">
        <v>63</v>
      </c>
      <c r="I5188">
        <v>2</v>
      </c>
      <c r="J5188">
        <v>1</v>
      </c>
      <c r="K5188">
        <v>2</v>
      </c>
      <c r="L5188">
        <v>14</v>
      </c>
      <c r="M5188">
        <v>2</v>
      </c>
      <c r="N5188">
        <v>3</v>
      </c>
      <c r="O5188">
        <v>5</v>
      </c>
      <c r="P5188">
        <v>1</v>
      </c>
      <c r="Q5188">
        <v>3.5179999999999998</v>
      </c>
      <c r="R5188">
        <v>-1</v>
      </c>
      <c r="S5188">
        <v>0</v>
      </c>
      <c r="T5188">
        <v>163.4</v>
      </c>
      <c r="U5188">
        <v>85.5</v>
      </c>
      <c r="V5188">
        <v>32.023000000000003</v>
      </c>
      <c r="W5188">
        <v>0.96399999999999997</v>
      </c>
      <c r="X5188">
        <v>2</v>
      </c>
      <c r="Y5188">
        <v>1</v>
      </c>
      <c r="Z5188">
        <f>IF(AND(MIN(data!D5188:'data'!K5188, data!M5188:'data'!Y5188)&gt;=0, IF(data!L5188&lt;0, FALSE, data!L5188&lt;=95),COUNTA(data!D5188:'data'!Y5188)=22), 1, 0)</f>
        <v>0</v>
      </c>
      <c r="AA5188">
        <f>IF(data!D5188=3, IF(COUNTIFS(data!A:A, data!A5188, data!G:G, "&lt;&gt;2")=0, 1, 0), 0)</f>
        <v>0</v>
      </c>
      <c r="AB5188">
        <f>IF(AND(data!G5188=2, COUNTIFS(data!A:A, data!A5188, data!G:G, 2) = data!D5188), 1, 0)</f>
        <v>0</v>
      </c>
      <c r="AC5188" t="str">
        <f>IF(AB5188=1, data!D5188, "0")</f>
        <v>0</v>
      </c>
    </row>
    <row r="5189" spans="1:29" x14ac:dyDescent="0.25">
      <c r="A5189" s="1">
        <v>541151</v>
      </c>
      <c r="B5189">
        <v>2</v>
      </c>
      <c r="C5189" s="1" t="s">
        <v>5210</v>
      </c>
      <c r="D5189">
        <v>2</v>
      </c>
      <c r="E5189">
        <v>8</v>
      </c>
      <c r="F5189">
        <v>17</v>
      </c>
      <c r="G5189">
        <v>1</v>
      </c>
      <c r="H5189">
        <v>63</v>
      </c>
      <c r="I5189">
        <v>2</v>
      </c>
      <c r="J5189">
        <v>1</v>
      </c>
      <c r="K5189">
        <v>7</v>
      </c>
      <c r="L5189">
        <v>14</v>
      </c>
      <c r="M5189">
        <v>3</v>
      </c>
      <c r="N5189">
        <v>3</v>
      </c>
      <c r="O5189">
        <v>5</v>
      </c>
      <c r="P5189">
        <v>2</v>
      </c>
      <c r="Q5189">
        <v>0</v>
      </c>
      <c r="R5189">
        <v>-1</v>
      </c>
      <c r="S5189">
        <v>0</v>
      </c>
      <c r="T5189">
        <v>153.80000000000001</v>
      </c>
      <c r="U5189">
        <v>82.4</v>
      </c>
      <c r="V5189">
        <v>34.835000000000001</v>
      </c>
      <c r="W5189">
        <v>0.96399999999999997</v>
      </c>
      <c r="X5189">
        <v>2</v>
      </c>
      <c r="Y5189">
        <v>1</v>
      </c>
      <c r="Z5189">
        <f>IF(AND(MIN(data!D5189:'data'!K5189, data!M5189:'data'!Y5189)&gt;=0, IF(data!L5189&lt;0, FALSE, data!L5189&lt;=95),COUNTA(data!D5189:'data'!Y5189)=22), 1, 0)</f>
        <v>0</v>
      </c>
      <c r="AA5189">
        <f>IF(data!D5189=3, IF(COUNTIFS(data!A:A, data!A5189, data!G:G, "&lt;&gt;2")=0, 1, 0), 0)</f>
        <v>0</v>
      </c>
      <c r="AB5189">
        <f>IF(AND(data!G5189=2, COUNTIFS(data!A:A, data!A5189, data!G:G, 2) = data!D5189), 1, 0)</f>
        <v>0</v>
      </c>
      <c r="AC5189" t="str">
        <f>IF(AB5189=1, data!D5189, "0")</f>
        <v>0</v>
      </c>
    </row>
    <row r="5190" spans="1:29" x14ac:dyDescent="0.25">
      <c r="A5190" s="1">
        <v>541271</v>
      </c>
      <c r="B5190">
        <v>1</v>
      </c>
      <c r="C5190" s="1" t="s">
        <v>5211</v>
      </c>
      <c r="D5190">
        <v>3</v>
      </c>
      <c r="E5190">
        <v>8</v>
      </c>
      <c r="F5190">
        <v>17</v>
      </c>
      <c r="G5190">
        <v>2</v>
      </c>
      <c r="H5190">
        <v>28</v>
      </c>
      <c r="I5190">
        <v>2</v>
      </c>
      <c r="J5190">
        <v>1</v>
      </c>
      <c r="K5190">
        <v>1</v>
      </c>
      <c r="L5190">
        <v>18</v>
      </c>
      <c r="M5190">
        <v>1</v>
      </c>
      <c r="N5190">
        <v>1</v>
      </c>
      <c r="O5190">
        <v>5</v>
      </c>
      <c r="P5190">
        <v>1</v>
      </c>
      <c r="Q5190">
        <v>2.25</v>
      </c>
      <c r="R5190">
        <v>-1</v>
      </c>
      <c r="S5190">
        <v>0</v>
      </c>
      <c r="T5190">
        <v>186.4</v>
      </c>
      <c r="U5190">
        <v>76</v>
      </c>
      <c r="V5190">
        <v>21.873999999999999</v>
      </c>
      <c r="W5190">
        <v>0.81499999999999995</v>
      </c>
      <c r="X5190">
        <v>1</v>
      </c>
      <c r="Y5190">
        <v>3</v>
      </c>
      <c r="Z5190">
        <f>IF(AND(MIN(data!D5190:'data'!K5190, data!M5190:'data'!Y5190)&gt;=0, IF(data!L5190&lt;0, FALSE, data!L5190&lt;=95),COUNTA(data!D5190:'data'!Y5190)=22), 1, 0)</f>
        <v>0</v>
      </c>
      <c r="AA5190">
        <f>IF(data!D5190=3, IF(COUNTIFS(data!A:A, data!A5190, data!G:G, "&lt;&gt;2")=0, 1, 0), 0)</f>
        <v>0</v>
      </c>
      <c r="AB5190">
        <f>IF(AND(data!G5190=2, COUNTIFS(data!A:A, data!A5190, data!G:G, 2) = data!D5190), 1, 0)</f>
        <v>0</v>
      </c>
      <c r="AC5190" t="str">
        <f>IF(AB5190=1, data!D5190, "0")</f>
        <v>0</v>
      </c>
    </row>
    <row r="5191" spans="1:29" x14ac:dyDescent="0.25">
      <c r="A5191" s="1">
        <v>541271</v>
      </c>
      <c r="B5191">
        <v>2</v>
      </c>
      <c r="C5191" s="1" t="s">
        <v>5212</v>
      </c>
      <c r="D5191">
        <v>3</v>
      </c>
      <c r="E5191">
        <v>8</v>
      </c>
      <c r="F5191">
        <v>17</v>
      </c>
      <c r="G5191">
        <v>1</v>
      </c>
      <c r="H5191">
        <v>30</v>
      </c>
      <c r="I5191">
        <v>2</v>
      </c>
      <c r="J5191">
        <v>1</v>
      </c>
      <c r="K5191">
        <v>1</v>
      </c>
      <c r="L5191">
        <v>18</v>
      </c>
      <c r="M5191">
        <v>2</v>
      </c>
      <c r="N5191">
        <v>1</v>
      </c>
      <c r="O5191">
        <v>5</v>
      </c>
      <c r="P5191">
        <v>1</v>
      </c>
      <c r="Q5191">
        <v>2.9000000000000001E-2</v>
      </c>
      <c r="R5191">
        <v>-1</v>
      </c>
      <c r="S5191">
        <v>1</v>
      </c>
      <c r="T5191">
        <v>164.4</v>
      </c>
      <c r="U5191">
        <v>-1</v>
      </c>
      <c r="V5191">
        <v>-1</v>
      </c>
      <c r="W5191">
        <v>-1</v>
      </c>
      <c r="X5191">
        <v>1</v>
      </c>
      <c r="Y5191">
        <v>3</v>
      </c>
      <c r="Z5191">
        <f>IF(AND(MIN(data!D5191:'data'!K5191, data!M5191:'data'!Y5191)&gt;=0, IF(data!L5191&lt;0, FALSE, data!L5191&lt;=95),COUNTA(data!D5191:'data'!Y5191)=22), 1, 0)</f>
        <v>0</v>
      </c>
      <c r="AA5191">
        <f>IF(data!D5191=3, IF(COUNTIFS(data!A:A, data!A5191, data!G:G, "&lt;&gt;2")=0, 1, 0), 0)</f>
        <v>0</v>
      </c>
      <c r="AB5191">
        <f>IF(AND(data!G5191=2, COUNTIFS(data!A:A, data!A5191, data!G:G, 2) = data!D5191), 1, 0)</f>
        <v>0</v>
      </c>
      <c r="AC5191" t="str">
        <f>IF(AB5191=1, data!D5191, "0")</f>
        <v>0</v>
      </c>
    </row>
    <row r="5192" spans="1:29" x14ac:dyDescent="0.25">
      <c r="A5192" s="1">
        <v>541271</v>
      </c>
      <c r="B5192">
        <v>3</v>
      </c>
      <c r="C5192" s="1" t="s">
        <v>5213</v>
      </c>
      <c r="D5192">
        <v>3</v>
      </c>
      <c r="E5192">
        <v>8</v>
      </c>
      <c r="F5192">
        <v>17</v>
      </c>
      <c r="G5192">
        <v>2</v>
      </c>
      <c r="H5192">
        <v>2</v>
      </c>
      <c r="I5192">
        <v>-1</v>
      </c>
      <c r="J5192">
        <v>1</v>
      </c>
      <c r="K5192">
        <v>-1</v>
      </c>
      <c r="L5192">
        <v>18</v>
      </c>
      <c r="M5192">
        <v>1</v>
      </c>
      <c r="N5192">
        <v>-1</v>
      </c>
      <c r="O5192">
        <v>-1</v>
      </c>
      <c r="P5192">
        <v>-1</v>
      </c>
      <c r="Q5192">
        <v>-1</v>
      </c>
      <c r="R5192">
        <v>-1</v>
      </c>
      <c r="S5192">
        <v>-2</v>
      </c>
      <c r="T5192">
        <v>-1</v>
      </c>
      <c r="U5192">
        <v>13.8</v>
      </c>
      <c r="V5192">
        <v>-1</v>
      </c>
      <c r="W5192">
        <v>-1</v>
      </c>
      <c r="X5192">
        <v>-2</v>
      </c>
      <c r="Y5192">
        <v>-2</v>
      </c>
      <c r="Z5192">
        <f>IF(AND(MIN(data!D5192:'data'!K5192, data!M5192:'data'!Y5192)&gt;=0, IF(data!L5192&lt;0, FALSE, data!L5192&lt;=95),COUNTA(data!D5192:'data'!Y5192)=22), 1, 0)</f>
        <v>0</v>
      </c>
      <c r="AA5192">
        <f>IF(data!D5192=3, IF(COUNTIFS(data!A:A, data!A5192, data!G:G, "&lt;&gt;2")=0, 1, 0), 0)</f>
        <v>0</v>
      </c>
      <c r="AB5192">
        <f>IF(AND(data!G5192=2, COUNTIFS(data!A:A, data!A5192, data!G:G, 2) = data!D5192), 1, 0)</f>
        <v>0</v>
      </c>
      <c r="AC5192" t="str">
        <f>IF(AB5192=1, data!D5192, "0")</f>
        <v>0</v>
      </c>
    </row>
    <row r="5193" spans="1:29" x14ac:dyDescent="0.25">
      <c r="A5193" s="1">
        <v>541351</v>
      </c>
      <c r="B5193">
        <v>1</v>
      </c>
      <c r="C5193" s="1" t="s">
        <v>5214</v>
      </c>
      <c r="D5193">
        <v>1</v>
      </c>
      <c r="E5193">
        <v>8</v>
      </c>
      <c r="F5193">
        <v>17</v>
      </c>
      <c r="G5193">
        <v>1</v>
      </c>
      <c r="H5193">
        <v>44</v>
      </c>
      <c r="I5193">
        <v>1</v>
      </c>
      <c r="J5193">
        <v>1</v>
      </c>
      <c r="K5193">
        <v>4</v>
      </c>
      <c r="L5193">
        <v>9</v>
      </c>
      <c r="M5193">
        <v>2</v>
      </c>
      <c r="N5193">
        <v>1</v>
      </c>
      <c r="O5193">
        <v>5</v>
      </c>
      <c r="P5193">
        <v>1</v>
      </c>
      <c r="Q5193">
        <v>5.2789999999999999</v>
      </c>
      <c r="R5193">
        <v>-1</v>
      </c>
      <c r="S5193">
        <v>7</v>
      </c>
      <c r="T5193">
        <v>180.9</v>
      </c>
      <c r="U5193">
        <v>72.8</v>
      </c>
      <c r="V5193">
        <v>22.245999999999999</v>
      </c>
      <c r="W5193">
        <v>-1</v>
      </c>
      <c r="X5193">
        <v>3</v>
      </c>
      <c r="Y5193">
        <v>2</v>
      </c>
      <c r="Z5193">
        <f>IF(AND(MIN(data!D5193:'data'!K5193, data!M5193:'data'!Y5193)&gt;=0, IF(data!L5193&lt;0, FALSE, data!L5193&lt;=95),COUNTA(data!D5193:'data'!Y5193)=22), 1, 0)</f>
        <v>0</v>
      </c>
      <c r="AA5193">
        <f>IF(data!D5193=3, IF(COUNTIFS(data!A:A, data!A5193, data!G:G, "&lt;&gt;2")=0, 1, 0), 0)</f>
        <v>0</v>
      </c>
      <c r="AB5193">
        <f>IF(AND(data!G5193=2, COUNTIFS(data!A:A, data!A5193, data!G:G, 2) = data!D5193), 1, 0)</f>
        <v>0</v>
      </c>
      <c r="AC5193" t="str">
        <f>IF(AB5193=1, data!D5193, "0")</f>
        <v>0</v>
      </c>
    </row>
    <row r="5194" spans="1:29" x14ac:dyDescent="0.25">
      <c r="A5194" s="1">
        <v>542051</v>
      </c>
      <c r="B5194">
        <v>1</v>
      </c>
      <c r="C5194" s="1" t="s">
        <v>5215</v>
      </c>
      <c r="D5194">
        <v>1</v>
      </c>
      <c r="E5194">
        <v>3</v>
      </c>
      <c r="F5194">
        <v>11</v>
      </c>
      <c r="G5194">
        <v>2</v>
      </c>
      <c r="H5194">
        <v>51</v>
      </c>
      <c r="I5194">
        <v>3</v>
      </c>
      <c r="J5194">
        <v>1</v>
      </c>
      <c r="K5194">
        <v>2</v>
      </c>
      <c r="L5194">
        <v>16</v>
      </c>
      <c r="M5194">
        <v>2</v>
      </c>
      <c r="N5194">
        <v>4</v>
      </c>
      <c r="O5194">
        <v>2</v>
      </c>
      <c r="P5194">
        <v>1</v>
      </c>
      <c r="Q5194">
        <v>3.75</v>
      </c>
      <c r="R5194">
        <v>-1</v>
      </c>
      <c r="S5194">
        <v>0</v>
      </c>
      <c r="T5194">
        <v>167.6</v>
      </c>
      <c r="U5194">
        <v>64.5</v>
      </c>
      <c r="V5194">
        <v>22.962</v>
      </c>
      <c r="W5194">
        <v>0.80400000000000005</v>
      </c>
      <c r="X5194">
        <v>1</v>
      </c>
      <c r="Y5194">
        <v>3</v>
      </c>
      <c r="Z5194">
        <f>IF(AND(MIN(data!D5194:'data'!K5194, data!M5194:'data'!Y5194)&gt;=0, IF(data!L5194&lt;0, FALSE, data!L5194&lt;=95),COUNTA(data!D5194:'data'!Y5194)=22), 1, 0)</f>
        <v>0</v>
      </c>
      <c r="AA5194">
        <f>IF(data!D5194=3, IF(COUNTIFS(data!A:A, data!A5194, data!G:G, "&lt;&gt;2")=0, 1, 0), 0)</f>
        <v>0</v>
      </c>
      <c r="AB5194">
        <f>IF(AND(data!G5194=2, COUNTIFS(data!A:A, data!A5194, data!G:G, 2) = data!D5194), 1, 0)</f>
        <v>1</v>
      </c>
      <c r="AC5194">
        <f>IF(AB5194=1, data!D5194, "0")</f>
        <v>1</v>
      </c>
    </row>
    <row r="5195" spans="1:29" x14ac:dyDescent="0.25">
      <c r="A5195" s="1">
        <v>542151</v>
      </c>
      <c r="B5195">
        <v>1</v>
      </c>
      <c r="C5195" s="1" t="s">
        <v>5216</v>
      </c>
      <c r="D5195">
        <v>3</v>
      </c>
      <c r="E5195">
        <v>3</v>
      </c>
      <c r="F5195">
        <v>11</v>
      </c>
      <c r="G5195">
        <v>2</v>
      </c>
      <c r="H5195">
        <v>40</v>
      </c>
      <c r="I5195">
        <v>6</v>
      </c>
      <c r="J5195">
        <v>1</v>
      </c>
      <c r="K5195">
        <v>4</v>
      </c>
      <c r="L5195">
        <v>19</v>
      </c>
      <c r="M5195">
        <v>2</v>
      </c>
      <c r="N5195">
        <v>1</v>
      </c>
      <c r="O5195">
        <v>5</v>
      </c>
      <c r="P5195">
        <v>1</v>
      </c>
      <c r="Q5195">
        <v>10.125</v>
      </c>
      <c r="R5195">
        <v>-1</v>
      </c>
      <c r="S5195">
        <v>2</v>
      </c>
      <c r="T5195">
        <v>155.1</v>
      </c>
      <c r="U5195">
        <v>58.9</v>
      </c>
      <c r="V5195">
        <v>24.484999999999999</v>
      </c>
      <c r="W5195">
        <v>0.76800000000000002</v>
      </c>
      <c r="X5195">
        <v>2</v>
      </c>
      <c r="Y5195">
        <v>1</v>
      </c>
      <c r="Z5195">
        <f>IF(AND(MIN(data!D5195:'data'!K5195, data!M5195:'data'!Y5195)&gt;=0, IF(data!L5195&lt;0, FALSE, data!L5195&lt;=95),COUNTA(data!D5195:'data'!Y5195)=22), 1, 0)</f>
        <v>0</v>
      </c>
      <c r="AA5195">
        <f>IF(data!D5195=3, IF(COUNTIFS(data!A:A, data!A5195, data!G:G, "&lt;&gt;2")=0, 1, 0), 0)</f>
        <v>0</v>
      </c>
      <c r="AB5195">
        <f>IF(AND(data!G5195=2, COUNTIFS(data!A:A, data!A5195, data!G:G, 2) = data!D5195), 1, 0)</f>
        <v>0</v>
      </c>
      <c r="AC5195" t="str">
        <f>IF(AB5195=1, data!D5195, "0")</f>
        <v>0</v>
      </c>
    </row>
    <row r="5196" spans="1:29" x14ac:dyDescent="0.25">
      <c r="A5196" s="1">
        <v>542151</v>
      </c>
      <c r="B5196">
        <v>2</v>
      </c>
      <c r="C5196" s="1" t="s">
        <v>5217</v>
      </c>
      <c r="D5196">
        <v>3</v>
      </c>
      <c r="E5196">
        <v>3</v>
      </c>
      <c r="F5196">
        <v>11</v>
      </c>
      <c r="G5196">
        <v>1</v>
      </c>
      <c r="H5196">
        <v>55</v>
      </c>
      <c r="I5196">
        <v>6</v>
      </c>
      <c r="J5196">
        <v>1</v>
      </c>
      <c r="K5196">
        <v>4</v>
      </c>
      <c r="L5196">
        <v>19</v>
      </c>
      <c r="M5196">
        <v>1</v>
      </c>
      <c r="N5196">
        <v>1</v>
      </c>
      <c r="O5196">
        <v>5</v>
      </c>
      <c r="P5196">
        <v>1</v>
      </c>
      <c r="Q5196">
        <v>26.625</v>
      </c>
      <c r="R5196">
        <v>-1</v>
      </c>
      <c r="S5196">
        <v>0</v>
      </c>
      <c r="T5196">
        <v>182.2</v>
      </c>
      <c r="U5196">
        <v>103.8</v>
      </c>
      <c r="V5196">
        <v>31.268000000000001</v>
      </c>
      <c r="W5196">
        <v>0.90200000000000002</v>
      </c>
      <c r="X5196">
        <v>2</v>
      </c>
      <c r="Y5196">
        <v>1</v>
      </c>
      <c r="Z5196">
        <f>IF(AND(MIN(data!D5196:'data'!K5196, data!M5196:'data'!Y5196)&gt;=0, IF(data!L5196&lt;0, FALSE, data!L5196&lt;=95),COUNTA(data!D5196:'data'!Y5196)=22), 1, 0)</f>
        <v>0</v>
      </c>
      <c r="AA5196">
        <f>IF(data!D5196=3, IF(COUNTIFS(data!A:A, data!A5196, data!G:G, "&lt;&gt;2")=0, 1, 0), 0)</f>
        <v>0</v>
      </c>
      <c r="AB5196">
        <f>IF(AND(data!G5196=2, COUNTIFS(data!A:A, data!A5196, data!G:G, 2) = data!D5196), 1, 0)</f>
        <v>0</v>
      </c>
      <c r="AC5196" t="str">
        <f>IF(AB5196=1, data!D5196, "0")</f>
        <v>0</v>
      </c>
    </row>
    <row r="5197" spans="1:29" x14ac:dyDescent="0.25">
      <c r="A5197" s="1">
        <v>542151</v>
      </c>
      <c r="B5197">
        <v>3</v>
      </c>
      <c r="C5197" s="1" t="s">
        <v>5218</v>
      </c>
      <c r="D5197">
        <v>3</v>
      </c>
      <c r="E5197">
        <v>3</v>
      </c>
      <c r="F5197">
        <v>11</v>
      </c>
      <c r="G5197">
        <v>2</v>
      </c>
      <c r="H5197">
        <v>8</v>
      </c>
      <c r="I5197">
        <v>-1</v>
      </c>
      <c r="J5197">
        <v>1</v>
      </c>
      <c r="K5197">
        <v>-1</v>
      </c>
      <c r="L5197">
        <v>19</v>
      </c>
      <c r="M5197">
        <v>1</v>
      </c>
      <c r="N5197">
        <v>-1</v>
      </c>
      <c r="O5197">
        <v>-1</v>
      </c>
      <c r="P5197">
        <v>-1</v>
      </c>
      <c r="Q5197">
        <v>-1</v>
      </c>
      <c r="R5197">
        <v>-1</v>
      </c>
      <c r="S5197">
        <v>-2</v>
      </c>
      <c r="T5197">
        <v>126.5</v>
      </c>
      <c r="U5197">
        <v>27.1</v>
      </c>
      <c r="V5197">
        <v>16.934999999999999</v>
      </c>
      <c r="W5197">
        <v>-1</v>
      </c>
      <c r="X5197">
        <v>1</v>
      </c>
      <c r="Y5197">
        <v>1</v>
      </c>
      <c r="Z5197">
        <f>IF(AND(MIN(data!D5197:'data'!K5197, data!M5197:'data'!Y5197)&gt;=0, IF(data!L5197&lt;0, FALSE, data!L5197&lt;=95),COUNTA(data!D5197:'data'!Y5197)=22), 1, 0)</f>
        <v>0</v>
      </c>
      <c r="AA5197">
        <f>IF(data!D5197=3, IF(COUNTIFS(data!A:A, data!A5197, data!G:G, "&lt;&gt;2")=0, 1, 0), 0)</f>
        <v>0</v>
      </c>
      <c r="AB5197">
        <f>IF(AND(data!G5197=2, COUNTIFS(data!A:A, data!A5197, data!G:G, 2) = data!D5197), 1, 0)</f>
        <v>0</v>
      </c>
      <c r="AC5197" t="str">
        <f>IF(AB5197=1, data!D5197, "0")</f>
        <v>0</v>
      </c>
    </row>
    <row r="5198" spans="1:29" x14ac:dyDescent="0.25">
      <c r="A5198" s="1">
        <v>542181</v>
      </c>
      <c r="B5198">
        <v>1</v>
      </c>
      <c r="C5198" s="1" t="s">
        <v>5219</v>
      </c>
      <c r="D5198">
        <v>1</v>
      </c>
      <c r="E5198">
        <v>3</v>
      </c>
      <c r="F5198">
        <v>11</v>
      </c>
      <c r="G5198">
        <v>1</v>
      </c>
      <c r="H5198">
        <v>41</v>
      </c>
      <c r="I5198">
        <v>2</v>
      </c>
      <c r="J5198">
        <v>1</v>
      </c>
      <c r="K5198">
        <v>2</v>
      </c>
      <c r="L5198">
        <v>14</v>
      </c>
      <c r="M5198">
        <v>2</v>
      </c>
      <c r="N5198">
        <v>1</v>
      </c>
      <c r="O5198">
        <v>5</v>
      </c>
      <c r="P5198">
        <v>1</v>
      </c>
      <c r="Q5198">
        <v>2.0179999999999998</v>
      </c>
      <c r="R5198">
        <v>-1</v>
      </c>
      <c r="S5198">
        <v>0</v>
      </c>
      <c r="T5198">
        <v>176.6</v>
      </c>
      <c r="U5198">
        <v>65.599999999999994</v>
      </c>
      <c r="V5198">
        <v>21.033999999999999</v>
      </c>
      <c r="W5198">
        <v>0.86599999999999999</v>
      </c>
      <c r="X5198">
        <v>3</v>
      </c>
      <c r="Y5198">
        <v>2</v>
      </c>
      <c r="Z5198">
        <f>IF(AND(MIN(data!D5198:'data'!K5198, data!M5198:'data'!Y5198)&gt;=0, IF(data!L5198&lt;0, FALSE, data!L5198&lt;=95),COUNTA(data!D5198:'data'!Y5198)=22), 1, 0)</f>
        <v>0</v>
      </c>
      <c r="AA5198">
        <f>IF(data!D5198=3, IF(COUNTIFS(data!A:A, data!A5198, data!G:G, "&lt;&gt;2")=0, 1, 0), 0)</f>
        <v>0</v>
      </c>
      <c r="AB5198">
        <f>IF(AND(data!G5198=2, COUNTIFS(data!A:A, data!A5198, data!G:G, 2) = data!D5198), 1, 0)</f>
        <v>0</v>
      </c>
      <c r="AC5198" t="str">
        <f>IF(AB5198=1, data!D5198, "0")</f>
        <v>0</v>
      </c>
    </row>
    <row r="5199" spans="1:29" x14ac:dyDescent="0.25">
      <c r="A5199" s="1">
        <v>542201</v>
      </c>
      <c r="B5199">
        <v>1</v>
      </c>
      <c r="C5199" s="1" t="s">
        <v>5220</v>
      </c>
      <c r="D5199">
        <v>2</v>
      </c>
      <c r="E5199">
        <v>3</v>
      </c>
      <c r="F5199">
        <v>11</v>
      </c>
      <c r="G5199">
        <v>2</v>
      </c>
      <c r="H5199">
        <v>42</v>
      </c>
      <c r="I5199">
        <v>2</v>
      </c>
      <c r="J5199">
        <v>1</v>
      </c>
      <c r="K5199">
        <v>5</v>
      </c>
      <c r="L5199">
        <v>12</v>
      </c>
      <c r="M5199">
        <v>2</v>
      </c>
      <c r="N5199">
        <v>3</v>
      </c>
      <c r="O5199">
        <v>5</v>
      </c>
      <c r="P5199">
        <v>1</v>
      </c>
      <c r="Q5199">
        <v>0.28799999999999998</v>
      </c>
      <c r="R5199">
        <v>-1</v>
      </c>
      <c r="S5199">
        <v>0</v>
      </c>
      <c r="T5199">
        <v>171.2</v>
      </c>
      <c r="U5199">
        <v>62.2</v>
      </c>
      <c r="V5199">
        <v>21.222000000000001</v>
      </c>
      <c r="W5199">
        <v>0.82299999999999995</v>
      </c>
      <c r="X5199">
        <v>1</v>
      </c>
      <c r="Y5199">
        <v>3</v>
      </c>
      <c r="Z5199">
        <f>IF(AND(MIN(data!D5199:'data'!K5199, data!M5199:'data'!Y5199)&gt;=0, IF(data!L5199&lt;0, FALSE, data!L5199&lt;=95),COUNTA(data!D5199:'data'!Y5199)=22), 1, 0)</f>
        <v>0</v>
      </c>
      <c r="AA5199">
        <f>IF(data!D5199=3, IF(COUNTIFS(data!A:A, data!A5199, data!G:G, "&lt;&gt;2")=0, 1, 0), 0)</f>
        <v>0</v>
      </c>
      <c r="AB5199">
        <f>IF(AND(data!G5199=2, COUNTIFS(data!A:A, data!A5199, data!G:G, 2) = data!D5199), 1, 0)</f>
        <v>1</v>
      </c>
      <c r="AC5199">
        <f>IF(AB5199=1, data!D5199, "0")</f>
        <v>2</v>
      </c>
    </row>
    <row r="5200" spans="1:29" x14ac:dyDescent="0.25">
      <c r="A5200" s="1">
        <v>542201</v>
      </c>
      <c r="B5200">
        <v>2</v>
      </c>
      <c r="C5200" s="1" t="s">
        <v>5221</v>
      </c>
      <c r="D5200">
        <v>2</v>
      </c>
      <c r="E5200">
        <v>3</v>
      </c>
      <c r="F5200">
        <v>11</v>
      </c>
      <c r="G5200">
        <v>2</v>
      </c>
      <c r="H5200">
        <v>19</v>
      </c>
      <c r="I5200">
        <v>1</v>
      </c>
      <c r="J5200">
        <v>1</v>
      </c>
      <c r="K5200">
        <v>2</v>
      </c>
      <c r="L5200">
        <v>12</v>
      </c>
      <c r="M5200">
        <v>2</v>
      </c>
      <c r="N5200">
        <v>1</v>
      </c>
      <c r="O5200">
        <v>5</v>
      </c>
      <c r="P5200">
        <v>1</v>
      </c>
      <c r="Q5200">
        <v>20.25</v>
      </c>
      <c r="R5200">
        <v>3</v>
      </c>
      <c r="S5200">
        <v>0</v>
      </c>
      <c r="T5200">
        <v>170.3</v>
      </c>
      <c r="U5200">
        <v>61.5</v>
      </c>
      <c r="V5200">
        <v>21.204999999999998</v>
      </c>
      <c r="W5200">
        <v>0.82699999999999996</v>
      </c>
      <c r="X5200">
        <v>1</v>
      </c>
      <c r="Y5200">
        <v>3</v>
      </c>
      <c r="Z5200">
        <f>IF(AND(MIN(data!D5200:'data'!K5200, data!M5200:'data'!Y5200)&gt;=0, IF(data!L5200&lt;0, FALSE, data!L5200&lt;=95),COUNTA(data!D5200:'data'!Y5200)=22), 1, 0)</f>
        <v>1</v>
      </c>
      <c r="AA5200">
        <f>IF(data!D5200=3, IF(COUNTIFS(data!A:A, data!A5200, data!G:G, "&lt;&gt;2")=0, 1, 0), 0)</f>
        <v>0</v>
      </c>
      <c r="AB5200">
        <f>IF(AND(data!G5200=2, COUNTIFS(data!A:A, data!A5200, data!G:G, 2) = data!D5200), 1, 0)</f>
        <v>1</v>
      </c>
      <c r="AC5200">
        <f>IF(AB5200=1, data!D5200, "0")</f>
        <v>2</v>
      </c>
    </row>
    <row r="5201" spans="1:29" x14ac:dyDescent="0.25">
      <c r="A5201" s="1">
        <v>542251</v>
      </c>
      <c r="B5201">
        <v>1</v>
      </c>
      <c r="C5201" s="1" t="s">
        <v>5222</v>
      </c>
      <c r="D5201">
        <v>2</v>
      </c>
      <c r="E5201">
        <v>3</v>
      </c>
      <c r="F5201">
        <v>11</v>
      </c>
      <c r="G5201">
        <v>2</v>
      </c>
      <c r="H5201">
        <v>58</v>
      </c>
      <c r="I5201">
        <v>2</v>
      </c>
      <c r="J5201">
        <v>1</v>
      </c>
      <c r="K5201">
        <v>7</v>
      </c>
      <c r="L5201">
        <v>9</v>
      </c>
      <c r="M5201">
        <v>3</v>
      </c>
      <c r="N5201">
        <v>4</v>
      </c>
      <c r="O5201">
        <v>2</v>
      </c>
      <c r="P5201">
        <v>1</v>
      </c>
      <c r="Q5201">
        <v>6</v>
      </c>
      <c r="R5201">
        <v>-1</v>
      </c>
      <c r="S5201">
        <v>0</v>
      </c>
      <c r="T5201">
        <v>174.4</v>
      </c>
      <c r="U5201">
        <v>80.599999999999994</v>
      </c>
      <c r="V5201">
        <v>26.5</v>
      </c>
      <c r="W5201">
        <v>0.95099999999999996</v>
      </c>
      <c r="X5201">
        <v>1</v>
      </c>
      <c r="Y5201">
        <v>3</v>
      </c>
      <c r="Z5201">
        <f>IF(AND(MIN(data!D5201:'data'!K5201, data!M5201:'data'!Y5201)&gt;=0, IF(data!L5201&lt;0, FALSE, data!L5201&lt;=95),COUNTA(data!D5201:'data'!Y5201)=22), 1, 0)</f>
        <v>0</v>
      </c>
      <c r="AA5201">
        <f>IF(data!D5201=3, IF(COUNTIFS(data!A:A, data!A5201, data!G:G, "&lt;&gt;2")=0, 1, 0), 0)</f>
        <v>0</v>
      </c>
      <c r="AB5201">
        <f>IF(AND(data!G5201=2, COUNTIFS(data!A:A, data!A5201, data!G:G, 2) = data!D5201), 1, 0)</f>
        <v>1</v>
      </c>
      <c r="AC5201">
        <f>IF(AB5201=1, data!D5201, "0")</f>
        <v>2</v>
      </c>
    </row>
    <row r="5202" spans="1:29" x14ac:dyDescent="0.25">
      <c r="A5202" s="1">
        <v>542251</v>
      </c>
      <c r="B5202">
        <v>2</v>
      </c>
      <c r="C5202" s="1" t="s">
        <v>5223</v>
      </c>
      <c r="D5202">
        <v>2</v>
      </c>
      <c r="E5202">
        <v>3</v>
      </c>
      <c r="F5202">
        <v>11</v>
      </c>
      <c r="G5202">
        <v>2</v>
      </c>
      <c r="H5202">
        <v>56</v>
      </c>
      <c r="I5202">
        <v>2</v>
      </c>
      <c r="J5202">
        <v>1</v>
      </c>
      <c r="K5202">
        <v>7</v>
      </c>
      <c r="L5202">
        <v>9</v>
      </c>
      <c r="M5202">
        <v>3</v>
      </c>
      <c r="N5202">
        <v>2</v>
      </c>
      <c r="O5202">
        <v>5</v>
      </c>
      <c r="P5202">
        <v>1</v>
      </c>
      <c r="Q5202">
        <v>1.5</v>
      </c>
      <c r="R5202">
        <v>-1</v>
      </c>
      <c r="S5202">
        <v>5</v>
      </c>
      <c r="T5202">
        <v>155.80000000000001</v>
      </c>
      <c r="U5202">
        <v>94.7</v>
      </c>
      <c r="V5202">
        <v>39.014000000000003</v>
      </c>
      <c r="W5202">
        <v>0.84299999999999997</v>
      </c>
      <c r="X5202">
        <v>2</v>
      </c>
      <c r="Y5202">
        <v>1</v>
      </c>
      <c r="Z5202">
        <f>IF(AND(MIN(data!D5202:'data'!K5202, data!M5202:'data'!Y5202)&gt;=0, IF(data!L5202&lt;0, FALSE, data!L5202&lt;=95),COUNTA(data!D5202:'data'!Y5202)=22), 1, 0)</f>
        <v>0</v>
      </c>
      <c r="AA5202">
        <f>IF(data!D5202=3, IF(COUNTIFS(data!A:A, data!A5202, data!G:G, "&lt;&gt;2")=0, 1, 0), 0)</f>
        <v>0</v>
      </c>
      <c r="AB5202">
        <f>IF(AND(data!G5202=2, COUNTIFS(data!A:A, data!A5202, data!G:G, 2) = data!D5202), 1, 0)</f>
        <v>1</v>
      </c>
      <c r="AC5202">
        <f>IF(AB5202=1, data!D5202, "0")</f>
        <v>2</v>
      </c>
    </row>
    <row r="5203" spans="1:29" x14ac:dyDescent="0.25">
      <c r="A5203" s="1">
        <v>542271</v>
      </c>
      <c r="B5203">
        <v>1</v>
      </c>
      <c r="C5203" s="1" t="s">
        <v>5224</v>
      </c>
      <c r="D5203">
        <v>2</v>
      </c>
      <c r="E5203">
        <v>3</v>
      </c>
      <c r="F5203">
        <v>11</v>
      </c>
      <c r="G5203">
        <v>1</v>
      </c>
      <c r="H5203">
        <v>70</v>
      </c>
      <c r="I5203">
        <v>2</v>
      </c>
      <c r="J5203">
        <v>1</v>
      </c>
      <c r="K5203">
        <v>7</v>
      </c>
      <c r="L5203">
        <v>8</v>
      </c>
      <c r="M5203">
        <v>2</v>
      </c>
      <c r="N5203">
        <v>4</v>
      </c>
      <c r="O5203">
        <v>3</v>
      </c>
      <c r="P5203">
        <v>1</v>
      </c>
      <c r="Q5203">
        <v>52.5</v>
      </c>
      <c r="R5203">
        <v>-1</v>
      </c>
      <c r="S5203">
        <v>0</v>
      </c>
      <c r="T5203">
        <v>166.2</v>
      </c>
      <c r="U5203">
        <v>77.7</v>
      </c>
      <c r="V5203">
        <v>28.129000000000001</v>
      </c>
      <c r="W5203">
        <v>1.044</v>
      </c>
      <c r="X5203">
        <v>2</v>
      </c>
      <c r="Y5203">
        <v>3</v>
      </c>
      <c r="Z5203">
        <f>IF(AND(MIN(data!D5203:'data'!K5203, data!M5203:'data'!Y5203)&gt;=0, IF(data!L5203&lt;0, FALSE, data!L5203&lt;=95),COUNTA(data!D5203:'data'!Y5203)=22), 1, 0)</f>
        <v>0</v>
      </c>
      <c r="AA5203">
        <f>IF(data!D5203=3, IF(COUNTIFS(data!A:A, data!A5203, data!G:G, "&lt;&gt;2")=0, 1, 0), 0)</f>
        <v>0</v>
      </c>
      <c r="AB5203">
        <f>IF(AND(data!G5203=2, COUNTIFS(data!A:A, data!A5203, data!G:G, 2) = data!D5203), 1, 0)</f>
        <v>0</v>
      </c>
      <c r="AC5203" t="str">
        <f>IF(AB5203=1, data!D5203, "0")</f>
        <v>0</v>
      </c>
    </row>
    <row r="5204" spans="1:29" x14ac:dyDescent="0.25">
      <c r="A5204" s="1">
        <v>542271</v>
      </c>
      <c r="B5204">
        <v>2</v>
      </c>
      <c r="C5204" s="1" t="s">
        <v>5225</v>
      </c>
      <c r="D5204">
        <v>2</v>
      </c>
      <c r="E5204">
        <v>3</v>
      </c>
      <c r="F5204">
        <v>11</v>
      </c>
      <c r="G5204">
        <v>1</v>
      </c>
      <c r="H5204">
        <v>69</v>
      </c>
      <c r="I5204">
        <v>2</v>
      </c>
      <c r="J5204">
        <v>1</v>
      </c>
      <c r="K5204">
        <v>7</v>
      </c>
      <c r="L5204">
        <v>8</v>
      </c>
      <c r="M5204">
        <v>2</v>
      </c>
      <c r="N5204">
        <v>4</v>
      </c>
      <c r="O5204">
        <v>2</v>
      </c>
      <c r="P5204">
        <v>2</v>
      </c>
      <c r="Q5204">
        <v>0</v>
      </c>
      <c r="R5204">
        <v>-1</v>
      </c>
      <c r="S5204">
        <v>0</v>
      </c>
      <c r="T5204">
        <v>166</v>
      </c>
      <c r="U5204">
        <v>73</v>
      </c>
      <c r="V5204">
        <v>26.492000000000001</v>
      </c>
      <c r="W5204">
        <v>0.91700000000000004</v>
      </c>
      <c r="X5204">
        <v>1</v>
      </c>
      <c r="Y5204">
        <v>3</v>
      </c>
      <c r="Z5204">
        <f>IF(AND(MIN(data!D5204:'data'!K5204, data!M5204:'data'!Y5204)&gt;=0, IF(data!L5204&lt;0, FALSE, data!L5204&lt;=95),COUNTA(data!D5204:'data'!Y5204)=22), 1, 0)</f>
        <v>0</v>
      </c>
      <c r="AA5204">
        <f>IF(data!D5204=3, IF(COUNTIFS(data!A:A, data!A5204, data!G:G, "&lt;&gt;2")=0, 1, 0), 0)</f>
        <v>0</v>
      </c>
      <c r="AB5204">
        <f>IF(AND(data!G5204=2, COUNTIFS(data!A:A, data!A5204, data!G:G, 2) = data!D5204), 1, 0)</f>
        <v>0</v>
      </c>
      <c r="AC5204" t="str">
        <f>IF(AB5204=1, data!D5204, "0")</f>
        <v>0</v>
      </c>
    </row>
    <row r="5205" spans="1:29" x14ac:dyDescent="0.25">
      <c r="A5205" s="1">
        <v>542341</v>
      </c>
      <c r="B5205">
        <v>1</v>
      </c>
      <c r="C5205" s="1" t="s">
        <v>5226</v>
      </c>
      <c r="D5205">
        <v>1</v>
      </c>
      <c r="E5205">
        <v>3</v>
      </c>
      <c r="F5205">
        <v>11</v>
      </c>
      <c r="G5205">
        <v>1</v>
      </c>
      <c r="H5205">
        <v>70</v>
      </c>
      <c r="I5205">
        <v>4</v>
      </c>
      <c r="J5205">
        <v>1</v>
      </c>
      <c r="K5205">
        <v>2</v>
      </c>
      <c r="L5205">
        <v>7</v>
      </c>
      <c r="M5205">
        <v>2</v>
      </c>
      <c r="N5205">
        <v>3</v>
      </c>
      <c r="O5205">
        <v>5</v>
      </c>
      <c r="P5205">
        <v>1</v>
      </c>
      <c r="Q5205">
        <v>4.5289999999999999</v>
      </c>
      <c r="R5205">
        <v>-1</v>
      </c>
      <c r="S5205">
        <v>4</v>
      </c>
      <c r="T5205">
        <v>159</v>
      </c>
      <c r="U5205">
        <v>54.3</v>
      </c>
      <c r="V5205">
        <v>21.478999999999999</v>
      </c>
      <c r="W5205">
        <v>0.86599999999999999</v>
      </c>
      <c r="X5205">
        <v>1</v>
      </c>
      <c r="Y5205">
        <v>3</v>
      </c>
      <c r="Z5205">
        <f>IF(AND(MIN(data!D5205:'data'!K5205, data!M5205:'data'!Y5205)&gt;=0, IF(data!L5205&lt;0, FALSE, data!L5205&lt;=95),COUNTA(data!D5205:'data'!Y5205)=22), 1, 0)</f>
        <v>0</v>
      </c>
      <c r="AA5205">
        <f>IF(data!D5205=3, IF(COUNTIFS(data!A:A, data!A5205, data!G:G, "&lt;&gt;2")=0, 1, 0), 0)</f>
        <v>0</v>
      </c>
      <c r="AB5205">
        <f>IF(AND(data!G5205=2, COUNTIFS(data!A:A, data!A5205, data!G:G, 2) = data!D5205), 1, 0)</f>
        <v>0</v>
      </c>
      <c r="AC5205" t="str">
        <f>IF(AB5205=1, data!D5205, "0")</f>
        <v>0</v>
      </c>
    </row>
    <row r="5206" spans="1:29" x14ac:dyDescent="0.25">
      <c r="A5206" s="1">
        <v>542351</v>
      </c>
      <c r="B5206">
        <v>1</v>
      </c>
      <c r="C5206" s="1" t="s">
        <v>5227</v>
      </c>
      <c r="D5206">
        <v>1</v>
      </c>
      <c r="E5206">
        <v>3</v>
      </c>
      <c r="F5206">
        <v>11</v>
      </c>
      <c r="G5206">
        <v>1</v>
      </c>
      <c r="H5206">
        <v>37</v>
      </c>
      <c r="I5206">
        <v>2</v>
      </c>
      <c r="J5206">
        <v>1</v>
      </c>
      <c r="K5206">
        <v>2</v>
      </c>
      <c r="L5206">
        <v>96</v>
      </c>
      <c r="M5206">
        <v>2</v>
      </c>
      <c r="N5206">
        <v>1</v>
      </c>
      <c r="O5206">
        <v>5</v>
      </c>
      <c r="P5206">
        <v>1</v>
      </c>
      <c r="Q5206">
        <v>10.029</v>
      </c>
      <c r="R5206">
        <v>-1</v>
      </c>
      <c r="S5206">
        <v>0</v>
      </c>
      <c r="T5206">
        <v>169.3</v>
      </c>
      <c r="U5206">
        <v>70.7</v>
      </c>
      <c r="V5206">
        <v>24.666</v>
      </c>
      <c r="W5206">
        <v>0.78100000000000003</v>
      </c>
      <c r="X5206">
        <v>1</v>
      </c>
      <c r="Y5206">
        <v>3</v>
      </c>
      <c r="Z5206">
        <f>IF(AND(MIN(data!D5206:'data'!K5206, data!M5206:'data'!Y5206)&gt;=0, IF(data!L5206&lt;0, FALSE, data!L5206&lt;=95),COUNTA(data!D5206:'data'!Y5206)=22), 1, 0)</f>
        <v>0</v>
      </c>
      <c r="AA5206">
        <f>IF(data!D5206=3, IF(COUNTIFS(data!A:A, data!A5206, data!G:G, "&lt;&gt;2")=0, 1, 0), 0)</f>
        <v>0</v>
      </c>
      <c r="AB5206">
        <f>IF(AND(data!G5206=2, COUNTIFS(data!A:A, data!A5206, data!G:G, 2) = data!D5206), 1, 0)</f>
        <v>0</v>
      </c>
      <c r="AC5206" t="str">
        <f>IF(AB5206=1, data!D5206, "0")</f>
        <v>0</v>
      </c>
    </row>
    <row r="5207" spans="1:29" x14ac:dyDescent="0.25">
      <c r="A5207" s="1">
        <v>543051</v>
      </c>
      <c r="B5207">
        <v>1</v>
      </c>
      <c r="C5207" s="1" t="s">
        <v>5228</v>
      </c>
      <c r="D5207">
        <v>4</v>
      </c>
      <c r="E5207">
        <v>5</v>
      </c>
      <c r="F5207">
        <v>27</v>
      </c>
      <c r="G5207">
        <v>1</v>
      </c>
      <c r="H5207">
        <v>0</v>
      </c>
      <c r="I5207">
        <v>-1</v>
      </c>
      <c r="J5207">
        <v>6</v>
      </c>
      <c r="K5207">
        <v>-1</v>
      </c>
      <c r="L5207">
        <v>-1</v>
      </c>
      <c r="M5207">
        <v>1</v>
      </c>
      <c r="N5207">
        <v>-1</v>
      </c>
      <c r="O5207">
        <v>-1</v>
      </c>
      <c r="P5207">
        <v>-1</v>
      </c>
      <c r="Q5207">
        <v>-1</v>
      </c>
      <c r="R5207">
        <v>-1</v>
      </c>
      <c r="S5207">
        <v>-2</v>
      </c>
      <c r="T5207">
        <v>-1</v>
      </c>
      <c r="U5207">
        <v>-1</v>
      </c>
      <c r="V5207">
        <v>-1</v>
      </c>
      <c r="W5207">
        <v>-1</v>
      </c>
      <c r="X5207">
        <v>-2</v>
      </c>
      <c r="Y5207">
        <v>-2</v>
      </c>
      <c r="Z5207">
        <f>IF(AND(MIN(data!D5207:'data'!K5207, data!M5207:'data'!Y5207)&gt;=0, IF(data!L5207&lt;0, FALSE, data!L5207&lt;=95),COUNTA(data!D5207:'data'!Y5207)=22), 1, 0)</f>
        <v>0</v>
      </c>
      <c r="AA5207">
        <f>IF(data!D5207=3, IF(COUNTIFS(data!A:A, data!A5207, data!G:G, "&lt;&gt;2")=0, 1, 0), 0)</f>
        <v>0</v>
      </c>
      <c r="AB5207">
        <f>IF(AND(data!G5207=2, COUNTIFS(data!A:A, data!A5207, data!G:G, 2) = data!D5207), 1, 0)</f>
        <v>0</v>
      </c>
      <c r="AC5207" t="str">
        <f>IF(AB5207=1, data!D5207, "0")</f>
        <v>0</v>
      </c>
    </row>
    <row r="5208" spans="1:29" x14ac:dyDescent="0.25">
      <c r="A5208" s="1">
        <v>543051</v>
      </c>
      <c r="B5208">
        <v>2</v>
      </c>
      <c r="C5208" s="1" t="s">
        <v>5229</v>
      </c>
      <c r="D5208">
        <v>4</v>
      </c>
      <c r="E5208">
        <v>5</v>
      </c>
      <c r="F5208">
        <v>27</v>
      </c>
      <c r="G5208">
        <v>2</v>
      </c>
      <c r="H5208">
        <v>19</v>
      </c>
      <c r="I5208">
        <v>2</v>
      </c>
      <c r="J5208">
        <v>6</v>
      </c>
      <c r="K5208">
        <v>4</v>
      </c>
      <c r="L5208">
        <v>-1</v>
      </c>
      <c r="M5208">
        <v>1</v>
      </c>
      <c r="N5208">
        <v>1</v>
      </c>
      <c r="O5208">
        <v>5</v>
      </c>
      <c r="P5208">
        <v>2</v>
      </c>
      <c r="Q5208">
        <v>0</v>
      </c>
      <c r="R5208">
        <v>2</v>
      </c>
      <c r="S5208">
        <v>0</v>
      </c>
      <c r="T5208">
        <v>-1</v>
      </c>
      <c r="U5208">
        <v>-1</v>
      </c>
      <c r="V5208">
        <v>-1</v>
      </c>
      <c r="W5208">
        <v>-1</v>
      </c>
      <c r="X5208">
        <v>1</v>
      </c>
      <c r="Y5208">
        <v>3</v>
      </c>
      <c r="Z5208">
        <f>IF(AND(MIN(data!D5208:'data'!K5208, data!M5208:'data'!Y5208)&gt;=0, IF(data!L5208&lt;0, FALSE, data!L5208&lt;=95),COUNTA(data!D5208:'data'!Y5208)=22), 1, 0)</f>
        <v>0</v>
      </c>
      <c r="AA5208">
        <f>IF(data!D5208=3, IF(COUNTIFS(data!A:A, data!A5208, data!G:G, "&lt;&gt;2")=0, 1, 0), 0)</f>
        <v>0</v>
      </c>
      <c r="AB5208">
        <f>IF(AND(data!G5208=2, COUNTIFS(data!A:A, data!A5208, data!G:G, 2) = data!D5208), 1, 0)</f>
        <v>0</v>
      </c>
      <c r="AC5208" t="str">
        <f>IF(AB5208=1, data!D5208, "0")</f>
        <v>0</v>
      </c>
    </row>
    <row r="5209" spans="1:29" x14ac:dyDescent="0.25">
      <c r="A5209" s="1">
        <v>543051</v>
      </c>
      <c r="B5209">
        <v>3</v>
      </c>
      <c r="C5209" s="1" t="s">
        <v>5230</v>
      </c>
      <c r="D5209">
        <v>4</v>
      </c>
      <c r="E5209">
        <v>5</v>
      </c>
      <c r="F5209">
        <v>27</v>
      </c>
      <c r="G5209">
        <v>2</v>
      </c>
      <c r="H5209">
        <v>22</v>
      </c>
      <c r="I5209">
        <v>2</v>
      </c>
      <c r="J5209">
        <v>6</v>
      </c>
      <c r="K5209">
        <v>4</v>
      </c>
      <c r="L5209">
        <v>-1</v>
      </c>
      <c r="M5209">
        <v>1</v>
      </c>
      <c r="N5209">
        <v>4</v>
      </c>
      <c r="O5209">
        <v>1</v>
      </c>
      <c r="P5209">
        <v>2</v>
      </c>
      <c r="Q5209">
        <v>0</v>
      </c>
      <c r="R5209">
        <v>2</v>
      </c>
      <c r="S5209">
        <v>-2</v>
      </c>
      <c r="T5209">
        <v>-1</v>
      </c>
      <c r="U5209">
        <v>-1</v>
      </c>
      <c r="V5209">
        <v>-1</v>
      </c>
      <c r="W5209">
        <v>-1</v>
      </c>
      <c r="X5209">
        <v>-2</v>
      </c>
      <c r="Y5209">
        <v>-2</v>
      </c>
      <c r="Z5209">
        <f>IF(AND(MIN(data!D5209:'data'!K5209, data!M5209:'data'!Y5209)&gt;=0, IF(data!L5209&lt;0, FALSE, data!L5209&lt;=95),COUNTA(data!D5209:'data'!Y5209)=22), 1, 0)</f>
        <v>0</v>
      </c>
      <c r="AA5209">
        <f>IF(data!D5209=3, IF(COUNTIFS(data!A:A, data!A5209, data!G:G, "&lt;&gt;2")=0, 1, 0), 0)</f>
        <v>0</v>
      </c>
      <c r="AB5209">
        <f>IF(AND(data!G5209=2, COUNTIFS(data!A:A, data!A5209, data!G:G, 2) = data!D5209), 1, 0)</f>
        <v>0</v>
      </c>
      <c r="AC5209" t="str">
        <f>IF(AB5209=1, data!D5209, "0")</f>
        <v>0</v>
      </c>
    </row>
    <row r="5210" spans="1:29" x14ac:dyDescent="0.25">
      <c r="A5210" s="1">
        <v>543051</v>
      </c>
      <c r="B5210">
        <v>4</v>
      </c>
      <c r="C5210" s="1" t="s">
        <v>5231</v>
      </c>
      <c r="D5210">
        <v>4</v>
      </c>
      <c r="E5210">
        <v>5</v>
      </c>
      <c r="F5210">
        <v>27</v>
      </c>
      <c r="G5210">
        <v>1</v>
      </c>
      <c r="H5210">
        <v>51</v>
      </c>
      <c r="I5210">
        <v>2</v>
      </c>
      <c r="J5210">
        <v>6</v>
      </c>
      <c r="K5210">
        <v>7</v>
      </c>
      <c r="L5210">
        <v>-1</v>
      </c>
      <c r="M5210">
        <v>3</v>
      </c>
      <c r="N5210">
        <v>4</v>
      </c>
      <c r="O5210">
        <v>3</v>
      </c>
      <c r="P5210">
        <v>2</v>
      </c>
      <c r="Q5210">
        <v>0</v>
      </c>
      <c r="R5210">
        <v>-1</v>
      </c>
      <c r="S5210">
        <v>-2</v>
      </c>
      <c r="T5210">
        <v>-1</v>
      </c>
      <c r="U5210">
        <v>-1</v>
      </c>
      <c r="V5210">
        <v>-1</v>
      </c>
      <c r="W5210">
        <v>-1</v>
      </c>
      <c r="X5210">
        <v>-2</v>
      </c>
      <c r="Y5210">
        <v>-2</v>
      </c>
      <c r="Z5210">
        <f>IF(AND(MIN(data!D5210:'data'!K5210, data!M5210:'data'!Y5210)&gt;=0, IF(data!L5210&lt;0, FALSE, data!L5210&lt;=95),COUNTA(data!D5210:'data'!Y5210)=22), 1, 0)</f>
        <v>0</v>
      </c>
      <c r="AA5210">
        <f>IF(data!D5210=3, IF(COUNTIFS(data!A:A, data!A5210, data!G:G, "&lt;&gt;2")=0, 1, 0), 0)</f>
        <v>0</v>
      </c>
      <c r="AB5210">
        <f>IF(AND(data!G5210=2, COUNTIFS(data!A:A, data!A5210, data!G:G, 2) = data!D5210), 1, 0)</f>
        <v>0</v>
      </c>
      <c r="AC5210" t="str">
        <f>IF(AB5210=1, data!D5210, "0")</f>
        <v>0</v>
      </c>
    </row>
    <row r="5211" spans="1:29" x14ac:dyDescent="0.25">
      <c r="A5211" s="1">
        <v>543151</v>
      </c>
      <c r="B5211">
        <v>1</v>
      </c>
      <c r="C5211" s="1" t="s">
        <v>5232</v>
      </c>
      <c r="D5211">
        <v>6</v>
      </c>
      <c r="E5211">
        <v>5</v>
      </c>
      <c r="F5211">
        <v>27</v>
      </c>
      <c r="G5211">
        <v>2</v>
      </c>
      <c r="H5211">
        <v>46</v>
      </c>
      <c r="I5211">
        <v>2</v>
      </c>
      <c r="J5211">
        <v>6</v>
      </c>
      <c r="K5211">
        <v>7</v>
      </c>
      <c r="L5211">
        <v>97</v>
      </c>
      <c r="M5211">
        <v>3</v>
      </c>
      <c r="N5211">
        <v>1</v>
      </c>
      <c r="O5211">
        <v>5</v>
      </c>
      <c r="P5211">
        <v>2</v>
      </c>
      <c r="Q5211">
        <v>0</v>
      </c>
      <c r="R5211">
        <v>-1</v>
      </c>
      <c r="S5211">
        <v>-2</v>
      </c>
      <c r="T5211">
        <v>-1</v>
      </c>
      <c r="U5211">
        <v>-1</v>
      </c>
      <c r="V5211">
        <v>-1</v>
      </c>
      <c r="W5211">
        <v>0.98499999999999999</v>
      </c>
      <c r="X5211">
        <v>-2</v>
      </c>
      <c r="Y5211">
        <v>-2</v>
      </c>
      <c r="Z5211">
        <f>IF(AND(MIN(data!D5211:'data'!K5211, data!M5211:'data'!Y5211)&gt;=0, IF(data!L5211&lt;0, FALSE, data!L5211&lt;=95),COUNTA(data!D5211:'data'!Y5211)=22), 1, 0)</f>
        <v>0</v>
      </c>
      <c r="AA5211">
        <f>IF(data!D5211=3, IF(COUNTIFS(data!A:A, data!A5211, data!G:G, "&lt;&gt;2")=0, 1, 0), 0)</f>
        <v>0</v>
      </c>
      <c r="AB5211">
        <f>IF(AND(data!G5211=2, COUNTIFS(data!A:A, data!A5211, data!G:G, 2) = data!D5211), 1, 0)</f>
        <v>0</v>
      </c>
      <c r="AC5211" t="str">
        <f>IF(AB5211=1, data!D5211, "0")</f>
        <v>0</v>
      </c>
    </row>
    <row r="5212" spans="1:29" x14ac:dyDescent="0.25">
      <c r="A5212" s="1">
        <v>543151</v>
      </c>
      <c r="B5212">
        <v>2</v>
      </c>
      <c r="C5212" s="1" t="s">
        <v>5233</v>
      </c>
      <c r="D5212">
        <v>6</v>
      </c>
      <c r="E5212">
        <v>5</v>
      </c>
      <c r="F5212">
        <v>27</v>
      </c>
      <c r="G5212">
        <v>1</v>
      </c>
      <c r="H5212">
        <v>41</v>
      </c>
      <c r="I5212">
        <v>2</v>
      </c>
      <c r="J5212">
        <v>6</v>
      </c>
      <c r="K5212">
        <v>7</v>
      </c>
      <c r="L5212">
        <v>97</v>
      </c>
      <c r="M5212">
        <v>1</v>
      </c>
      <c r="N5212">
        <v>1</v>
      </c>
      <c r="O5212">
        <v>5</v>
      </c>
      <c r="P5212">
        <v>2</v>
      </c>
      <c r="Q5212">
        <v>0</v>
      </c>
      <c r="R5212">
        <v>-1</v>
      </c>
      <c r="S5212">
        <v>-2</v>
      </c>
      <c r="T5212">
        <v>-1</v>
      </c>
      <c r="U5212">
        <v>-1</v>
      </c>
      <c r="V5212">
        <v>-1</v>
      </c>
      <c r="W5212">
        <v>0.83799999999999997</v>
      </c>
      <c r="X5212">
        <v>-2</v>
      </c>
      <c r="Y5212">
        <v>-2</v>
      </c>
      <c r="Z5212">
        <f>IF(AND(MIN(data!D5212:'data'!K5212, data!M5212:'data'!Y5212)&gt;=0, IF(data!L5212&lt;0, FALSE, data!L5212&lt;=95),COUNTA(data!D5212:'data'!Y5212)=22), 1, 0)</f>
        <v>0</v>
      </c>
      <c r="AA5212">
        <f>IF(data!D5212=3, IF(COUNTIFS(data!A:A, data!A5212, data!G:G, "&lt;&gt;2")=0, 1, 0), 0)</f>
        <v>0</v>
      </c>
      <c r="AB5212">
        <f>IF(AND(data!G5212=2, COUNTIFS(data!A:A, data!A5212, data!G:G, 2) = data!D5212), 1, 0)</f>
        <v>0</v>
      </c>
      <c r="AC5212" t="str">
        <f>IF(AB5212=1, data!D5212, "0")</f>
        <v>0</v>
      </c>
    </row>
    <row r="5213" spans="1:29" x14ac:dyDescent="0.25">
      <c r="A5213" s="1">
        <v>543151</v>
      </c>
      <c r="B5213">
        <v>3</v>
      </c>
      <c r="C5213" s="1" t="s">
        <v>5234</v>
      </c>
      <c r="D5213">
        <v>6</v>
      </c>
      <c r="E5213">
        <v>5</v>
      </c>
      <c r="F5213">
        <v>27</v>
      </c>
      <c r="G5213">
        <v>2</v>
      </c>
      <c r="H5213">
        <v>17</v>
      </c>
      <c r="I5213">
        <v>1</v>
      </c>
      <c r="J5213">
        <v>6</v>
      </c>
      <c r="K5213">
        <v>4</v>
      </c>
      <c r="L5213">
        <v>97</v>
      </c>
      <c r="M5213">
        <v>1</v>
      </c>
      <c r="N5213">
        <v>-1</v>
      </c>
      <c r="O5213">
        <v>-1</v>
      </c>
      <c r="P5213">
        <v>-1</v>
      </c>
      <c r="Q5213">
        <v>-1</v>
      </c>
      <c r="R5213">
        <v>2</v>
      </c>
      <c r="S5213">
        <v>-2</v>
      </c>
      <c r="T5213">
        <v>-1</v>
      </c>
      <c r="U5213">
        <v>-1</v>
      </c>
      <c r="V5213">
        <v>-1</v>
      </c>
      <c r="W5213">
        <v>0.78500000000000003</v>
      </c>
      <c r="X5213">
        <v>-2</v>
      </c>
      <c r="Y5213">
        <v>-2</v>
      </c>
      <c r="Z5213">
        <f>IF(AND(MIN(data!D5213:'data'!K5213, data!M5213:'data'!Y5213)&gt;=0, IF(data!L5213&lt;0, FALSE, data!L5213&lt;=95),COUNTA(data!D5213:'data'!Y5213)=22), 1, 0)</f>
        <v>0</v>
      </c>
      <c r="AA5213">
        <f>IF(data!D5213=3, IF(COUNTIFS(data!A:A, data!A5213, data!G:G, "&lt;&gt;2")=0, 1, 0), 0)</f>
        <v>0</v>
      </c>
      <c r="AB5213">
        <f>IF(AND(data!G5213=2, COUNTIFS(data!A:A, data!A5213, data!G:G, 2) = data!D5213), 1, 0)</f>
        <v>0</v>
      </c>
      <c r="AC5213" t="str">
        <f>IF(AB5213=1, data!D5213, "0")</f>
        <v>0</v>
      </c>
    </row>
    <row r="5214" spans="1:29" x14ac:dyDescent="0.25">
      <c r="A5214" s="1">
        <v>543151</v>
      </c>
      <c r="B5214">
        <v>4</v>
      </c>
      <c r="C5214" s="1" t="s">
        <v>5235</v>
      </c>
      <c r="D5214">
        <v>6</v>
      </c>
      <c r="E5214">
        <v>5</v>
      </c>
      <c r="F5214">
        <v>27</v>
      </c>
      <c r="G5214">
        <v>2</v>
      </c>
      <c r="H5214">
        <v>16</v>
      </c>
      <c r="I5214">
        <v>1</v>
      </c>
      <c r="J5214">
        <v>6</v>
      </c>
      <c r="K5214">
        <v>4</v>
      </c>
      <c r="L5214">
        <v>97</v>
      </c>
      <c r="M5214">
        <v>1</v>
      </c>
      <c r="N5214">
        <v>1</v>
      </c>
      <c r="O5214">
        <v>5</v>
      </c>
      <c r="P5214">
        <v>2</v>
      </c>
      <c r="Q5214">
        <v>0</v>
      </c>
      <c r="R5214">
        <v>2</v>
      </c>
      <c r="S5214">
        <v>0</v>
      </c>
      <c r="T5214">
        <v>-1</v>
      </c>
      <c r="U5214">
        <v>-1</v>
      </c>
      <c r="V5214">
        <v>-1</v>
      </c>
      <c r="W5214">
        <v>0.80900000000000005</v>
      </c>
      <c r="X5214">
        <v>1</v>
      </c>
      <c r="Y5214">
        <v>1</v>
      </c>
      <c r="Z5214">
        <f>IF(AND(MIN(data!D5214:'data'!K5214, data!M5214:'data'!Y5214)&gt;=0, IF(data!L5214&lt;0, FALSE, data!L5214&lt;=95),COUNTA(data!D5214:'data'!Y5214)=22), 1, 0)</f>
        <v>0</v>
      </c>
      <c r="AA5214">
        <f>IF(data!D5214=3, IF(COUNTIFS(data!A:A, data!A5214, data!G:G, "&lt;&gt;2")=0, 1, 0), 0)</f>
        <v>0</v>
      </c>
      <c r="AB5214">
        <f>IF(AND(data!G5214=2, COUNTIFS(data!A:A, data!A5214, data!G:G, 2) = data!D5214), 1, 0)</f>
        <v>0</v>
      </c>
      <c r="AC5214" t="str">
        <f>IF(AB5214=1, data!D5214, "0")</f>
        <v>0</v>
      </c>
    </row>
    <row r="5215" spans="1:29" x14ac:dyDescent="0.25">
      <c r="A5215" s="1">
        <v>543151</v>
      </c>
      <c r="B5215">
        <v>5</v>
      </c>
      <c r="C5215" s="1" t="s">
        <v>5236</v>
      </c>
      <c r="D5215">
        <v>6</v>
      </c>
      <c r="E5215">
        <v>5</v>
      </c>
      <c r="F5215">
        <v>27</v>
      </c>
      <c r="G5215">
        <v>1</v>
      </c>
      <c r="H5215">
        <v>13</v>
      </c>
      <c r="I5215">
        <v>-1</v>
      </c>
      <c r="J5215">
        <v>6</v>
      </c>
      <c r="K5215">
        <v>-1</v>
      </c>
      <c r="L5215">
        <v>97</v>
      </c>
      <c r="M5215">
        <v>1</v>
      </c>
      <c r="N5215">
        <v>-1</v>
      </c>
      <c r="O5215">
        <v>-1</v>
      </c>
      <c r="P5215">
        <v>-1</v>
      </c>
      <c r="Q5215">
        <v>-1</v>
      </c>
      <c r="R5215">
        <v>-1</v>
      </c>
      <c r="S5215">
        <v>0</v>
      </c>
      <c r="T5215">
        <v>-1</v>
      </c>
      <c r="U5215">
        <v>-1</v>
      </c>
      <c r="V5215">
        <v>-1</v>
      </c>
      <c r="W5215">
        <v>-1</v>
      </c>
      <c r="X5215">
        <v>1</v>
      </c>
      <c r="Y5215">
        <v>3</v>
      </c>
      <c r="Z5215">
        <f>IF(AND(MIN(data!D5215:'data'!K5215, data!M5215:'data'!Y5215)&gt;=0, IF(data!L5215&lt;0, FALSE, data!L5215&lt;=95),COUNTA(data!D5215:'data'!Y5215)=22), 1, 0)</f>
        <v>0</v>
      </c>
      <c r="AA5215">
        <f>IF(data!D5215=3, IF(COUNTIFS(data!A:A, data!A5215, data!G:G, "&lt;&gt;2")=0, 1, 0), 0)</f>
        <v>0</v>
      </c>
      <c r="AB5215">
        <f>IF(AND(data!G5215=2, COUNTIFS(data!A:A, data!A5215, data!G:G, 2) = data!D5215), 1, 0)</f>
        <v>0</v>
      </c>
      <c r="AC5215" t="str">
        <f>IF(AB5215=1, data!D5215, "0")</f>
        <v>0</v>
      </c>
    </row>
    <row r="5216" spans="1:29" x14ac:dyDescent="0.25">
      <c r="A5216" s="1">
        <v>543151</v>
      </c>
      <c r="B5216">
        <v>6</v>
      </c>
      <c r="C5216" s="1" t="s">
        <v>5237</v>
      </c>
      <c r="D5216">
        <v>6</v>
      </c>
      <c r="E5216">
        <v>5</v>
      </c>
      <c r="F5216">
        <v>27</v>
      </c>
      <c r="G5216">
        <v>2</v>
      </c>
      <c r="H5216">
        <v>9</v>
      </c>
      <c r="I5216">
        <v>-1</v>
      </c>
      <c r="J5216">
        <v>5</v>
      </c>
      <c r="K5216">
        <v>-1</v>
      </c>
      <c r="L5216">
        <v>97</v>
      </c>
      <c r="M5216">
        <v>1</v>
      </c>
      <c r="N5216">
        <v>-1</v>
      </c>
      <c r="O5216">
        <v>-1</v>
      </c>
      <c r="P5216">
        <v>-1</v>
      </c>
      <c r="Q5216">
        <v>-1</v>
      </c>
      <c r="R5216">
        <v>-1</v>
      </c>
      <c r="S5216">
        <v>-2</v>
      </c>
      <c r="T5216">
        <v>-1</v>
      </c>
      <c r="U5216">
        <v>-1</v>
      </c>
      <c r="V5216">
        <v>-1</v>
      </c>
      <c r="W5216">
        <v>-1</v>
      </c>
      <c r="X5216">
        <v>1</v>
      </c>
      <c r="Y5216">
        <v>3</v>
      </c>
      <c r="Z5216">
        <f>IF(AND(MIN(data!D5216:'data'!K5216, data!M5216:'data'!Y5216)&gt;=0, IF(data!L5216&lt;0, FALSE, data!L5216&lt;=95),COUNTA(data!D5216:'data'!Y5216)=22), 1, 0)</f>
        <v>0</v>
      </c>
      <c r="AA5216">
        <f>IF(data!D5216=3, IF(COUNTIFS(data!A:A, data!A5216, data!G:G, "&lt;&gt;2")=0, 1, 0), 0)</f>
        <v>0</v>
      </c>
      <c r="AB5216">
        <f>IF(AND(data!G5216=2, COUNTIFS(data!A:A, data!A5216, data!G:G, 2) = data!D5216), 1, 0)</f>
        <v>0</v>
      </c>
      <c r="AC5216" t="str">
        <f>IF(AB5216=1, data!D5216, "0")</f>
        <v>0</v>
      </c>
    </row>
    <row r="5217" spans="1:29" x14ac:dyDescent="0.25">
      <c r="A5217" s="1">
        <v>588371</v>
      </c>
      <c r="B5217">
        <v>1</v>
      </c>
      <c r="C5217" s="1" t="s">
        <v>5238</v>
      </c>
      <c r="D5217">
        <v>3</v>
      </c>
      <c r="E5217">
        <v>2</v>
      </c>
      <c r="F5217">
        <v>15</v>
      </c>
      <c r="G5217">
        <v>1</v>
      </c>
      <c r="H5217">
        <v>30</v>
      </c>
      <c r="I5217">
        <v>6</v>
      </c>
      <c r="J5217">
        <v>1</v>
      </c>
      <c r="K5217">
        <v>2</v>
      </c>
      <c r="L5217">
        <v>-1</v>
      </c>
      <c r="M5217">
        <v>2</v>
      </c>
      <c r="N5217">
        <v>1</v>
      </c>
      <c r="O5217">
        <v>5</v>
      </c>
      <c r="P5217">
        <v>1</v>
      </c>
      <c r="Q5217">
        <v>18.759</v>
      </c>
      <c r="R5217">
        <v>-1</v>
      </c>
      <c r="S5217">
        <v>9</v>
      </c>
      <c r="T5217">
        <v>180.3</v>
      </c>
      <c r="U5217">
        <v>70.099999999999994</v>
      </c>
      <c r="V5217">
        <v>21.564</v>
      </c>
      <c r="W5217">
        <v>0.90100000000000002</v>
      </c>
      <c r="X5217">
        <v>1</v>
      </c>
      <c r="Y5217">
        <v>3</v>
      </c>
      <c r="Z5217">
        <f>IF(AND(MIN(data!D5217:'data'!K5217, data!M5217:'data'!Y5217)&gt;=0, IF(data!L5217&lt;0, FALSE, data!L5217&lt;=95),COUNTA(data!D5217:'data'!Y5217)=22), 1, 0)</f>
        <v>0</v>
      </c>
      <c r="AA5217">
        <f>IF(data!D5217=3, IF(COUNTIFS(data!A:A, data!A5217, data!G:G, "&lt;&gt;2")=0, 1, 0), 0)</f>
        <v>0</v>
      </c>
      <c r="AB5217">
        <f>IF(AND(data!G5217=2, COUNTIFS(data!A:A, data!A5217, data!G:G, 2) = data!D5217), 1, 0)</f>
        <v>0</v>
      </c>
      <c r="AC5217" t="str">
        <f>IF(AB5217=1, data!D5217, "0")</f>
        <v>0</v>
      </c>
    </row>
    <row r="5218" spans="1:29" x14ac:dyDescent="0.25">
      <c r="A5218" s="1">
        <v>588371</v>
      </c>
      <c r="B5218">
        <v>2</v>
      </c>
      <c r="C5218" s="1" t="s">
        <v>5239</v>
      </c>
      <c r="D5218">
        <v>3</v>
      </c>
      <c r="E5218">
        <v>2</v>
      </c>
      <c r="F5218">
        <v>15</v>
      </c>
      <c r="G5218">
        <v>2</v>
      </c>
      <c r="H5218">
        <v>33</v>
      </c>
      <c r="I5218">
        <v>6</v>
      </c>
      <c r="J5218">
        <v>1</v>
      </c>
      <c r="K5218">
        <v>4</v>
      </c>
      <c r="L5218">
        <v>-1</v>
      </c>
      <c r="M5218">
        <v>2</v>
      </c>
      <c r="N5218">
        <v>1</v>
      </c>
      <c r="O5218">
        <v>5</v>
      </c>
      <c r="P5218">
        <v>1</v>
      </c>
      <c r="Q5218">
        <v>3.645</v>
      </c>
      <c r="R5218">
        <v>-1</v>
      </c>
      <c r="S5218">
        <v>0</v>
      </c>
      <c r="T5218">
        <v>156.5</v>
      </c>
      <c r="U5218">
        <v>55.9</v>
      </c>
      <c r="V5218">
        <v>22.824000000000002</v>
      </c>
      <c r="W5218">
        <v>0.67800000000000005</v>
      </c>
      <c r="X5218">
        <v>1</v>
      </c>
      <c r="Y5218">
        <v>3</v>
      </c>
      <c r="Z5218">
        <f>IF(AND(MIN(data!D5218:'data'!K5218, data!M5218:'data'!Y5218)&gt;=0, IF(data!L5218&lt;0, FALSE, data!L5218&lt;=95),COUNTA(data!D5218:'data'!Y5218)=22), 1, 0)</f>
        <v>0</v>
      </c>
      <c r="AA5218">
        <f>IF(data!D5218=3, IF(COUNTIFS(data!A:A, data!A5218, data!G:G, "&lt;&gt;2")=0, 1, 0), 0)</f>
        <v>0</v>
      </c>
      <c r="AB5218">
        <f>IF(AND(data!G5218=2, COUNTIFS(data!A:A, data!A5218, data!G:G, 2) = data!D5218), 1, 0)</f>
        <v>0</v>
      </c>
      <c r="AC5218" t="str">
        <f>IF(AB5218=1, data!D5218, "0")</f>
        <v>0</v>
      </c>
    </row>
    <row r="5219" spans="1:29" x14ac:dyDescent="0.25">
      <c r="A5219" s="1">
        <v>588371</v>
      </c>
      <c r="B5219">
        <v>3</v>
      </c>
      <c r="C5219" s="1" t="s">
        <v>5240</v>
      </c>
      <c r="D5219">
        <v>3</v>
      </c>
      <c r="E5219">
        <v>2</v>
      </c>
      <c r="F5219">
        <v>15</v>
      </c>
      <c r="G5219">
        <v>1</v>
      </c>
      <c r="H5219">
        <v>78</v>
      </c>
      <c r="I5219">
        <v>5</v>
      </c>
      <c r="J5219">
        <v>1</v>
      </c>
      <c r="K5219">
        <v>7</v>
      </c>
      <c r="L5219">
        <v>-1</v>
      </c>
      <c r="M5219">
        <v>2</v>
      </c>
      <c r="N5219">
        <v>1</v>
      </c>
      <c r="O5219">
        <v>5</v>
      </c>
      <c r="P5219">
        <v>1</v>
      </c>
      <c r="Q5219">
        <v>0.77900000000000003</v>
      </c>
      <c r="R5219">
        <v>-1</v>
      </c>
      <c r="S5219">
        <v>0</v>
      </c>
      <c r="T5219">
        <v>157.19999999999999</v>
      </c>
      <c r="U5219">
        <v>62.7</v>
      </c>
      <c r="V5219">
        <v>25.372</v>
      </c>
      <c r="W5219">
        <v>0.80800000000000005</v>
      </c>
      <c r="X5219">
        <v>1</v>
      </c>
      <c r="Y5219">
        <v>3</v>
      </c>
      <c r="Z5219">
        <f>IF(AND(MIN(data!D5219:'data'!K5219, data!M5219:'data'!Y5219)&gt;=0, IF(data!L5219&lt;0, FALSE, data!L5219&lt;=95),COUNTA(data!D5219:'data'!Y5219)=22), 1, 0)</f>
        <v>0</v>
      </c>
      <c r="AA5219">
        <f>IF(data!D5219=3, IF(COUNTIFS(data!A:A, data!A5219, data!G:G, "&lt;&gt;2")=0, 1, 0), 0)</f>
        <v>0</v>
      </c>
      <c r="AB5219">
        <f>IF(AND(data!G5219=2, COUNTIFS(data!A:A, data!A5219, data!G:G, 2) = data!D5219), 1, 0)</f>
        <v>0</v>
      </c>
      <c r="AC5219" t="str">
        <f>IF(AB5219=1, data!D5219, "0")</f>
        <v>0</v>
      </c>
    </row>
    <row r="5220" spans="1:29" x14ac:dyDescent="0.25">
      <c r="A5220" s="1">
        <v>589051</v>
      </c>
      <c r="B5220">
        <v>1</v>
      </c>
      <c r="C5220" s="1" t="s">
        <v>5241</v>
      </c>
      <c r="D5220">
        <v>3</v>
      </c>
      <c r="E5220">
        <v>5</v>
      </c>
      <c r="F5220">
        <v>27</v>
      </c>
      <c r="G5220">
        <v>2</v>
      </c>
      <c r="H5220">
        <v>42</v>
      </c>
      <c r="I5220">
        <v>4</v>
      </c>
      <c r="J5220">
        <v>3</v>
      </c>
      <c r="K5220">
        <v>7</v>
      </c>
      <c r="L5220">
        <v>8</v>
      </c>
      <c r="M5220">
        <v>4</v>
      </c>
      <c r="N5220">
        <v>4</v>
      </c>
      <c r="O5220">
        <v>1</v>
      </c>
      <c r="P5220">
        <v>1</v>
      </c>
      <c r="Q5220">
        <v>1.153</v>
      </c>
      <c r="R5220">
        <v>-1</v>
      </c>
      <c r="S5220">
        <v>7</v>
      </c>
      <c r="T5220">
        <v>164.7</v>
      </c>
      <c r="U5220">
        <v>89.5</v>
      </c>
      <c r="V5220">
        <v>32.994</v>
      </c>
      <c r="W5220">
        <v>0.747</v>
      </c>
      <c r="X5220">
        <v>2</v>
      </c>
      <c r="Y5220">
        <v>1</v>
      </c>
      <c r="Z5220">
        <f>IF(AND(MIN(data!D5220:'data'!K5220, data!M5220:'data'!Y5220)&gt;=0, IF(data!L5220&lt;0, FALSE, data!L5220&lt;=95),COUNTA(data!D5220:'data'!Y5220)=22), 1, 0)</f>
        <v>0</v>
      </c>
      <c r="AA5220">
        <f>IF(data!D5220=3, IF(COUNTIFS(data!A:A, data!A5220, data!G:G, "&lt;&gt;2")=0, 1, 0), 0)</f>
        <v>1</v>
      </c>
      <c r="AB5220">
        <f>IF(AND(data!G5220=2, COUNTIFS(data!A:A, data!A5220, data!G:G, 2) = data!D5220), 1, 0)</f>
        <v>1</v>
      </c>
      <c r="AC5220">
        <f>IF(AB5220=1, data!D5220, "0")</f>
        <v>3</v>
      </c>
    </row>
    <row r="5221" spans="1:29" x14ac:dyDescent="0.25">
      <c r="A5221" s="1">
        <v>589051</v>
      </c>
      <c r="B5221">
        <v>2</v>
      </c>
      <c r="C5221" s="1" t="s">
        <v>5242</v>
      </c>
      <c r="D5221">
        <v>3</v>
      </c>
      <c r="E5221">
        <v>5</v>
      </c>
      <c r="F5221">
        <v>27</v>
      </c>
      <c r="G5221">
        <v>2</v>
      </c>
      <c r="H5221">
        <v>14</v>
      </c>
      <c r="I5221">
        <v>-1</v>
      </c>
      <c r="J5221">
        <v>3</v>
      </c>
      <c r="K5221">
        <v>-1</v>
      </c>
      <c r="L5221">
        <v>8</v>
      </c>
      <c r="M5221">
        <v>4</v>
      </c>
      <c r="N5221">
        <v>-1</v>
      </c>
      <c r="O5221">
        <v>-1</v>
      </c>
      <c r="P5221">
        <v>-1</v>
      </c>
      <c r="Q5221">
        <v>-1</v>
      </c>
      <c r="R5221">
        <v>-1</v>
      </c>
      <c r="S5221">
        <v>-9</v>
      </c>
      <c r="T5221">
        <v>146.9</v>
      </c>
      <c r="U5221">
        <v>41.3</v>
      </c>
      <c r="V5221">
        <v>19.138000000000002</v>
      </c>
      <c r="W5221">
        <v>-1</v>
      </c>
      <c r="X5221">
        <v>1</v>
      </c>
      <c r="Y5221">
        <v>3</v>
      </c>
      <c r="Z5221">
        <f>IF(AND(MIN(data!D5221:'data'!K5221, data!M5221:'data'!Y5221)&gt;=0, IF(data!L5221&lt;0, FALSE, data!L5221&lt;=95),COUNTA(data!D5221:'data'!Y5221)=22), 1, 0)</f>
        <v>0</v>
      </c>
      <c r="AA5221">
        <f>IF(data!D5221=3, IF(COUNTIFS(data!A:A, data!A5221, data!G:G, "&lt;&gt;2")=0, 1, 0), 0)</f>
        <v>1</v>
      </c>
      <c r="AB5221">
        <f>IF(AND(data!G5221=2, COUNTIFS(data!A:A, data!A5221, data!G:G, 2) = data!D5221), 1, 0)</f>
        <v>1</v>
      </c>
      <c r="AC5221">
        <f>IF(AB5221=1, data!D5221, "0")</f>
        <v>3</v>
      </c>
    </row>
    <row r="5222" spans="1:29" x14ac:dyDescent="0.25">
      <c r="A5222" s="1">
        <v>589051</v>
      </c>
      <c r="B5222">
        <v>3</v>
      </c>
      <c r="C5222" s="1" t="s">
        <v>5243</v>
      </c>
      <c r="D5222">
        <v>3</v>
      </c>
      <c r="E5222">
        <v>5</v>
      </c>
      <c r="F5222">
        <v>27</v>
      </c>
      <c r="G5222">
        <v>2</v>
      </c>
      <c r="H5222">
        <v>8</v>
      </c>
      <c r="I5222">
        <v>-1</v>
      </c>
      <c r="J5222">
        <v>3</v>
      </c>
      <c r="K5222">
        <v>-1</v>
      </c>
      <c r="L5222">
        <v>8</v>
      </c>
      <c r="M5222">
        <v>2</v>
      </c>
      <c r="N5222">
        <v>-1</v>
      </c>
      <c r="O5222">
        <v>-1</v>
      </c>
      <c r="P5222">
        <v>-1</v>
      </c>
      <c r="Q5222">
        <v>-1</v>
      </c>
      <c r="R5222">
        <v>-1</v>
      </c>
      <c r="S5222">
        <v>-2</v>
      </c>
      <c r="T5222">
        <v>132.5</v>
      </c>
      <c r="U5222">
        <v>30.4</v>
      </c>
      <c r="V5222">
        <v>17.315999999999999</v>
      </c>
      <c r="W5222">
        <v>-1</v>
      </c>
      <c r="X5222">
        <v>1</v>
      </c>
      <c r="Y5222">
        <v>3</v>
      </c>
      <c r="Z5222">
        <f>IF(AND(MIN(data!D5222:'data'!K5222, data!M5222:'data'!Y5222)&gt;=0, IF(data!L5222&lt;0, FALSE, data!L5222&lt;=95),COUNTA(data!D5222:'data'!Y5222)=22), 1, 0)</f>
        <v>0</v>
      </c>
      <c r="AA5222">
        <f>IF(data!D5222=3, IF(COUNTIFS(data!A:A, data!A5222, data!G:G, "&lt;&gt;2")=0, 1, 0), 0)</f>
        <v>1</v>
      </c>
      <c r="AB5222">
        <f>IF(AND(data!G5222=2, COUNTIFS(data!A:A, data!A5222, data!G:G, 2) = data!D5222), 1, 0)</f>
        <v>1</v>
      </c>
      <c r="AC5222">
        <f>IF(AB5222=1, data!D5222, "0")</f>
        <v>3</v>
      </c>
    </row>
    <row r="5223" spans="1:29" x14ac:dyDescent="0.25">
      <c r="A5223" s="1">
        <v>589151</v>
      </c>
      <c r="B5223">
        <v>1</v>
      </c>
      <c r="C5223" s="1" t="s">
        <v>5244</v>
      </c>
      <c r="D5223">
        <v>1</v>
      </c>
      <c r="E5223">
        <v>5</v>
      </c>
      <c r="F5223">
        <v>27</v>
      </c>
      <c r="G5223">
        <v>2</v>
      </c>
      <c r="H5223">
        <v>70</v>
      </c>
      <c r="I5223">
        <v>2</v>
      </c>
      <c r="J5223">
        <v>1</v>
      </c>
      <c r="K5223">
        <v>7</v>
      </c>
      <c r="L5223">
        <v>5</v>
      </c>
      <c r="M5223">
        <v>3</v>
      </c>
      <c r="N5223">
        <v>4</v>
      </c>
      <c r="O5223">
        <v>3</v>
      </c>
      <c r="P5223">
        <v>1</v>
      </c>
      <c r="Q5223">
        <v>0.433</v>
      </c>
      <c r="R5223">
        <v>-1</v>
      </c>
      <c r="S5223">
        <v>5</v>
      </c>
      <c r="T5223">
        <v>155.30000000000001</v>
      </c>
      <c r="U5223">
        <v>66.7</v>
      </c>
      <c r="V5223">
        <v>27.655999999999999</v>
      </c>
      <c r="W5223">
        <v>0.871</v>
      </c>
      <c r="X5223">
        <v>2</v>
      </c>
      <c r="Y5223">
        <v>3</v>
      </c>
      <c r="Z5223">
        <f>IF(AND(MIN(data!D5223:'data'!K5223, data!M5223:'data'!Y5223)&gt;=0, IF(data!L5223&lt;0, FALSE, data!L5223&lt;=95),COUNTA(data!D5223:'data'!Y5223)=22), 1, 0)</f>
        <v>0</v>
      </c>
      <c r="AA5223">
        <f>IF(data!D5223=3, IF(COUNTIFS(data!A:A, data!A5223, data!G:G, "&lt;&gt;2")=0, 1, 0), 0)</f>
        <v>0</v>
      </c>
      <c r="AB5223">
        <f>IF(AND(data!G5223=2, COUNTIFS(data!A:A, data!A5223, data!G:G, 2) = data!D5223), 1, 0)</f>
        <v>1</v>
      </c>
      <c r="AC5223">
        <f>IF(AB5223=1, data!D5223, "0")</f>
        <v>1</v>
      </c>
    </row>
    <row r="5224" spans="1:29" x14ac:dyDescent="0.25">
      <c r="A5224" s="1">
        <v>589181</v>
      </c>
      <c r="B5224">
        <v>1</v>
      </c>
      <c r="C5224" s="1" t="s">
        <v>5245</v>
      </c>
      <c r="D5224">
        <v>2</v>
      </c>
      <c r="E5224">
        <v>5</v>
      </c>
      <c r="F5224">
        <v>27</v>
      </c>
      <c r="G5224">
        <v>2</v>
      </c>
      <c r="H5224">
        <v>61</v>
      </c>
      <c r="I5224">
        <v>2</v>
      </c>
      <c r="J5224">
        <v>1</v>
      </c>
      <c r="K5224">
        <v>2</v>
      </c>
      <c r="L5224">
        <v>97</v>
      </c>
      <c r="M5224">
        <v>3</v>
      </c>
      <c r="N5224">
        <v>2</v>
      </c>
      <c r="O5224">
        <v>5</v>
      </c>
      <c r="P5224">
        <v>1</v>
      </c>
      <c r="Q5224">
        <v>14</v>
      </c>
      <c r="R5224">
        <v>-1</v>
      </c>
      <c r="S5224">
        <v>0</v>
      </c>
      <c r="T5224">
        <v>172.5</v>
      </c>
      <c r="U5224">
        <v>81.3</v>
      </c>
      <c r="V5224">
        <v>27.321999999999999</v>
      </c>
      <c r="W5224">
        <v>0.95699999999999996</v>
      </c>
      <c r="X5224">
        <v>2</v>
      </c>
      <c r="Y5224">
        <v>1</v>
      </c>
      <c r="Z5224">
        <f>IF(AND(MIN(data!D5224:'data'!K5224, data!M5224:'data'!Y5224)&gt;=0, IF(data!L5224&lt;0, FALSE, data!L5224&lt;=95),COUNTA(data!D5224:'data'!Y5224)=22), 1, 0)</f>
        <v>0</v>
      </c>
      <c r="AA5224">
        <f>IF(data!D5224=3, IF(COUNTIFS(data!A:A, data!A5224, data!G:G, "&lt;&gt;2")=0, 1, 0), 0)</f>
        <v>0</v>
      </c>
      <c r="AB5224">
        <f>IF(AND(data!G5224=2, COUNTIFS(data!A:A, data!A5224, data!G:G, 2) = data!D5224), 1, 0)</f>
        <v>0</v>
      </c>
      <c r="AC5224" t="str">
        <f>IF(AB5224=1, data!D5224, "0")</f>
        <v>0</v>
      </c>
    </row>
    <row r="5225" spans="1:29" x14ac:dyDescent="0.25">
      <c r="A5225" s="1">
        <v>589181</v>
      </c>
      <c r="B5225">
        <v>2</v>
      </c>
      <c r="C5225" s="1" t="s">
        <v>5246</v>
      </c>
      <c r="D5225">
        <v>2</v>
      </c>
      <c r="E5225">
        <v>5</v>
      </c>
      <c r="F5225">
        <v>27</v>
      </c>
      <c r="G5225">
        <v>1</v>
      </c>
      <c r="H5225">
        <v>56</v>
      </c>
      <c r="I5225">
        <v>2</v>
      </c>
      <c r="J5225">
        <v>1</v>
      </c>
      <c r="K5225">
        <v>7</v>
      </c>
      <c r="L5225">
        <v>97</v>
      </c>
      <c r="M5225">
        <v>2</v>
      </c>
      <c r="N5225">
        <v>4</v>
      </c>
      <c r="O5225">
        <v>2</v>
      </c>
      <c r="P5225">
        <v>1</v>
      </c>
      <c r="Q5225">
        <v>9</v>
      </c>
      <c r="R5225">
        <v>-1</v>
      </c>
      <c r="S5225">
        <v>0</v>
      </c>
      <c r="T5225">
        <v>153.30000000000001</v>
      </c>
      <c r="U5225">
        <v>63.9</v>
      </c>
      <c r="V5225">
        <v>27.19</v>
      </c>
      <c r="W5225">
        <v>0.79500000000000004</v>
      </c>
      <c r="X5225">
        <v>1</v>
      </c>
      <c r="Y5225">
        <v>1</v>
      </c>
      <c r="Z5225">
        <f>IF(AND(MIN(data!D5225:'data'!K5225, data!M5225:'data'!Y5225)&gt;=0, IF(data!L5225&lt;0, FALSE, data!L5225&lt;=95),COUNTA(data!D5225:'data'!Y5225)=22), 1, 0)</f>
        <v>0</v>
      </c>
      <c r="AA5225">
        <f>IF(data!D5225=3, IF(COUNTIFS(data!A:A, data!A5225, data!G:G, "&lt;&gt;2")=0, 1, 0), 0)</f>
        <v>0</v>
      </c>
      <c r="AB5225">
        <f>IF(AND(data!G5225=2, COUNTIFS(data!A:A, data!A5225, data!G:G, 2) = data!D5225), 1, 0)</f>
        <v>0</v>
      </c>
      <c r="AC5225" t="str">
        <f>IF(AB5225=1, data!D5225, "0")</f>
        <v>0</v>
      </c>
    </row>
    <row r="5226" spans="1:29" x14ac:dyDescent="0.25">
      <c r="A5226" s="1">
        <v>589201</v>
      </c>
      <c r="B5226">
        <v>1</v>
      </c>
      <c r="C5226" s="1" t="s">
        <v>5247</v>
      </c>
      <c r="D5226">
        <v>2</v>
      </c>
      <c r="E5226">
        <v>5</v>
      </c>
      <c r="F5226">
        <v>27</v>
      </c>
      <c r="G5226">
        <v>2</v>
      </c>
      <c r="H5226">
        <v>31</v>
      </c>
      <c r="I5226">
        <v>2</v>
      </c>
      <c r="J5226">
        <v>6</v>
      </c>
      <c r="K5226">
        <v>6</v>
      </c>
      <c r="L5226">
        <v>12</v>
      </c>
      <c r="M5226">
        <v>2</v>
      </c>
      <c r="N5226">
        <v>1</v>
      </c>
      <c r="O5226">
        <v>5</v>
      </c>
      <c r="P5226">
        <v>1</v>
      </c>
      <c r="Q5226">
        <v>1.5</v>
      </c>
      <c r="R5226">
        <v>-1</v>
      </c>
      <c r="S5226">
        <v>0</v>
      </c>
      <c r="T5226">
        <v>176.8</v>
      </c>
      <c r="U5226">
        <v>87.6</v>
      </c>
      <c r="V5226">
        <v>28.024999999999999</v>
      </c>
      <c r="W5226">
        <v>-1</v>
      </c>
      <c r="X5226">
        <v>2</v>
      </c>
      <c r="Y5226">
        <v>1</v>
      </c>
      <c r="Z5226">
        <f>IF(AND(MIN(data!D5226:'data'!K5226, data!M5226:'data'!Y5226)&gt;=0, IF(data!L5226&lt;0, FALSE, data!L5226&lt;=95),COUNTA(data!D5226:'data'!Y5226)=22), 1, 0)</f>
        <v>0</v>
      </c>
      <c r="AA5226">
        <f>IF(data!D5226=3, IF(COUNTIFS(data!A:A, data!A5226, data!G:G, "&lt;&gt;2")=0, 1, 0), 0)</f>
        <v>0</v>
      </c>
      <c r="AB5226">
        <f>IF(AND(data!G5226=2, COUNTIFS(data!A:A, data!A5226, data!G:G, 2) = data!D5226), 1, 0)</f>
        <v>1</v>
      </c>
      <c r="AC5226">
        <f>IF(AB5226=1, data!D5226, "0")</f>
        <v>2</v>
      </c>
    </row>
    <row r="5227" spans="1:29" x14ac:dyDescent="0.25">
      <c r="A5227" s="1">
        <v>589201</v>
      </c>
      <c r="B5227">
        <v>2</v>
      </c>
      <c r="C5227" s="1" t="s">
        <v>5248</v>
      </c>
      <c r="D5227">
        <v>2</v>
      </c>
      <c r="E5227">
        <v>5</v>
      </c>
      <c r="F5227">
        <v>27</v>
      </c>
      <c r="G5227">
        <v>2</v>
      </c>
      <c r="H5227">
        <v>35</v>
      </c>
      <c r="I5227">
        <v>2</v>
      </c>
      <c r="J5227">
        <v>6</v>
      </c>
      <c r="K5227">
        <v>3</v>
      </c>
      <c r="L5227">
        <v>12</v>
      </c>
      <c r="M5227">
        <v>1</v>
      </c>
      <c r="N5227">
        <v>1</v>
      </c>
      <c r="O5227">
        <v>5</v>
      </c>
      <c r="P5227">
        <v>2</v>
      </c>
      <c r="Q5227">
        <v>0</v>
      </c>
      <c r="R5227">
        <v>-1</v>
      </c>
      <c r="S5227">
        <v>1</v>
      </c>
      <c r="T5227">
        <v>173.8</v>
      </c>
      <c r="U5227">
        <v>80.3</v>
      </c>
      <c r="V5227">
        <v>26.584</v>
      </c>
      <c r="W5227">
        <v>-1</v>
      </c>
      <c r="X5227">
        <v>2</v>
      </c>
      <c r="Y5227">
        <v>1</v>
      </c>
      <c r="Z5227">
        <f>IF(AND(MIN(data!D5227:'data'!K5227, data!M5227:'data'!Y5227)&gt;=0, IF(data!L5227&lt;0, FALSE, data!L5227&lt;=95),COUNTA(data!D5227:'data'!Y5227)=22), 1, 0)</f>
        <v>0</v>
      </c>
      <c r="AA5227">
        <f>IF(data!D5227=3, IF(COUNTIFS(data!A:A, data!A5227, data!G:G, "&lt;&gt;2")=0, 1, 0), 0)</f>
        <v>0</v>
      </c>
      <c r="AB5227">
        <f>IF(AND(data!G5227=2, COUNTIFS(data!A:A, data!A5227, data!G:G, 2) = data!D5227), 1, 0)</f>
        <v>1</v>
      </c>
      <c r="AC5227">
        <f>IF(AB5227=1, data!D5227, "0")</f>
        <v>2</v>
      </c>
    </row>
    <row r="5228" spans="1:29" x14ac:dyDescent="0.25">
      <c r="A5228" s="1">
        <v>589251</v>
      </c>
      <c r="B5228">
        <v>1</v>
      </c>
      <c r="C5228" s="1" t="s">
        <v>5249</v>
      </c>
      <c r="D5228">
        <v>2</v>
      </c>
      <c r="E5228">
        <v>5</v>
      </c>
      <c r="F5228">
        <v>27</v>
      </c>
      <c r="G5228">
        <v>2</v>
      </c>
      <c r="H5228">
        <v>80</v>
      </c>
      <c r="I5228">
        <v>2</v>
      </c>
      <c r="J5228">
        <v>1</v>
      </c>
      <c r="K5228">
        <v>7</v>
      </c>
      <c r="L5228">
        <v>97</v>
      </c>
      <c r="M5228">
        <v>3</v>
      </c>
      <c r="N5228">
        <v>3</v>
      </c>
      <c r="O5228">
        <v>5</v>
      </c>
      <c r="P5228">
        <v>1</v>
      </c>
      <c r="Q5228">
        <v>6</v>
      </c>
      <c r="R5228">
        <v>-1</v>
      </c>
      <c r="S5228">
        <v>-2</v>
      </c>
      <c r="T5228">
        <v>160.4</v>
      </c>
      <c r="U5228">
        <v>79.5</v>
      </c>
      <c r="V5228">
        <v>30.9</v>
      </c>
      <c r="W5228">
        <v>-1</v>
      </c>
      <c r="X5228">
        <v>-2</v>
      </c>
      <c r="Y5228">
        <v>-2</v>
      </c>
      <c r="Z5228">
        <f>IF(AND(MIN(data!D5228:'data'!K5228, data!M5228:'data'!Y5228)&gt;=0, IF(data!L5228&lt;0, FALSE, data!L5228&lt;=95),COUNTA(data!D5228:'data'!Y5228)=22), 1, 0)</f>
        <v>0</v>
      </c>
      <c r="AA5228">
        <f>IF(data!D5228=3, IF(COUNTIFS(data!A:A, data!A5228, data!G:G, "&lt;&gt;2")=0, 1, 0), 0)</f>
        <v>0</v>
      </c>
      <c r="AB5228">
        <f>IF(AND(data!G5228=2, COUNTIFS(data!A:A, data!A5228, data!G:G, 2) = data!D5228), 1, 0)</f>
        <v>1</v>
      </c>
      <c r="AC5228">
        <f>IF(AB5228=1, data!D5228, "0")</f>
        <v>2</v>
      </c>
    </row>
    <row r="5229" spans="1:29" x14ac:dyDescent="0.25">
      <c r="A5229" s="1">
        <v>589251</v>
      </c>
      <c r="B5229">
        <v>2</v>
      </c>
      <c r="C5229" s="1" t="s">
        <v>5250</v>
      </c>
      <c r="D5229">
        <v>2</v>
      </c>
      <c r="E5229">
        <v>5</v>
      </c>
      <c r="F5229">
        <v>27</v>
      </c>
      <c r="G5229">
        <v>2</v>
      </c>
      <c r="H5229">
        <v>82</v>
      </c>
      <c r="I5229">
        <v>2</v>
      </c>
      <c r="J5229">
        <v>1</v>
      </c>
      <c r="K5229">
        <v>6</v>
      </c>
      <c r="L5229">
        <v>97</v>
      </c>
      <c r="M5229">
        <v>3</v>
      </c>
      <c r="N5229">
        <v>1</v>
      </c>
      <c r="O5229">
        <v>5</v>
      </c>
      <c r="P5229">
        <v>2</v>
      </c>
      <c r="Q5229">
        <v>0</v>
      </c>
      <c r="R5229">
        <v>-1</v>
      </c>
      <c r="S5229">
        <v>0</v>
      </c>
      <c r="T5229">
        <v>157.19999999999999</v>
      </c>
      <c r="U5229">
        <v>57.4</v>
      </c>
      <c r="V5229">
        <v>23.228000000000002</v>
      </c>
      <c r="W5229">
        <v>-1</v>
      </c>
      <c r="X5229">
        <v>1</v>
      </c>
      <c r="Y5229">
        <v>3</v>
      </c>
      <c r="Z5229">
        <f>IF(AND(MIN(data!D5229:'data'!K5229, data!M5229:'data'!Y5229)&gt;=0, IF(data!L5229&lt;0, FALSE, data!L5229&lt;=95),COUNTA(data!D5229:'data'!Y5229)=22), 1, 0)</f>
        <v>0</v>
      </c>
      <c r="AA5229">
        <f>IF(data!D5229=3, IF(COUNTIFS(data!A:A, data!A5229, data!G:G, "&lt;&gt;2")=0, 1, 0), 0)</f>
        <v>0</v>
      </c>
      <c r="AB5229">
        <f>IF(AND(data!G5229=2, COUNTIFS(data!A:A, data!A5229, data!G:G, 2) = data!D5229), 1, 0)</f>
        <v>1</v>
      </c>
      <c r="AC5229">
        <f>IF(AB5229=1, data!D5229, "0")</f>
        <v>2</v>
      </c>
    </row>
    <row r="5230" spans="1:29" x14ac:dyDescent="0.25">
      <c r="A5230" s="1">
        <v>589271</v>
      </c>
      <c r="B5230">
        <v>1</v>
      </c>
      <c r="C5230" s="1" t="s">
        <v>5251</v>
      </c>
      <c r="D5230">
        <v>4</v>
      </c>
      <c r="E5230">
        <v>5</v>
      </c>
      <c r="F5230">
        <v>27</v>
      </c>
      <c r="G5230">
        <v>2</v>
      </c>
      <c r="H5230">
        <v>40</v>
      </c>
      <c r="I5230">
        <v>2</v>
      </c>
      <c r="J5230">
        <v>1</v>
      </c>
      <c r="K5230">
        <v>5</v>
      </c>
      <c r="L5230">
        <v>14</v>
      </c>
      <c r="M5230">
        <v>3</v>
      </c>
      <c r="N5230">
        <v>4</v>
      </c>
      <c r="O5230">
        <v>2</v>
      </c>
      <c r="P5230">
        <v>1</v>
      </c>
      <c r="Q5230">
        <v>6</v>
      </c>
      <c r="R5230">
        <v>-1</v>
      </c>
      <c r="S5230">
        <v>1</v>
      </c>
      <c r="T5230">
        <v>182.2</v>
      </c>
      <c r="U5230">
        <v>90.5</v>
      </c>
      <c r="V5230">
        <v>27.262</v>
      </c>
      <c r="W5230">
        <v>0.97899999999999998</v>
      </c>
      <c r="X5230">
        <v>2</v>
      </c>
      <c r="Y5230">
        <v>3</v>
      </c>
      <c r="Z5230">
        <f>IF(AND(MIN(data!D5230:'data'!K5230, data!M5230:'data'!Y5230)&gt;=0, IF(data!L5230&lt;0, FALSE, data!L5230&lt;=95),COUNTA(data!D5230:'data'!Y5230)=22), 1, 0)</f>
        <v>0</v>
      </c>
      <c r="AA5230">
        <f>IF(data!D5230=3, IF(COUNTIFS(data!A:A, data!A5230, data!G:G, "&lt;&gt;2")=0, 1, 0), 0)</f>
        <v>0</v>
      </c>
      <c r="AB5230">
        <f>IF(AND(data!G5230=2, COUNTIFS(data!A:A, data!A5230, data!G:G, 2) = data!D5230), 1, 0)</f>
        <v>0</v>
      </c>
      <c r="AC5230" t="str">
        <f>IF(AB5230=1, data!D5230, "0")</f>
        <v>0</v>
      </c>
    </row>
    <row r="5231" spans="1:29" x14ac:dyDescent="0.25">
      <c r="A5231" s="1">
        <v>589271</v>
      </c>
      <c r="B5231">
        <v>2</v>
      </c>
      <c r="C5231" s="1" t="s">
        <v>5252</v>
      </c>
      <c r="D5231">
        <v>4</v>
      </c>
      <c r="E5231">
        <v>5</v>
      </c>
      <c r="F5231">
        <v>27</v>
      </c>
      <c r="G5231">
        <v>1</v>
      </c>
      <c r="H5231">
        <v>38</v>
      </c>
      <c r="I5231">
        <v>2</v>
      </c>
      <c r="J5231">
        <v>1</v>
      </c>
      <c r="K5231">
        <v>4</v>
      </c>
      <c r="L5231">
        <v>14</v>
      </c>
      <c r="M5231">
        <v>1</v>
      </c>
      <c r="N5231">
        <v>4</v>
      </c>
      <c r="O5231">
        <v>2</v>
      </c>
      <c r="P5231">
        <v>2</v>
      </c>
      <c r="Q5231">
        <v>0</v>
      </c>
      <c r="R5231">
        <v>-1</v>
      </c>
      <c r="S5231">
        <v>0</v>
      </c>
      <c r="T5231">
        <v>159.5</v>
      </c>
      <c r="U5231">
        <v>61.2</v>
      </c>
      <c r="V5231">
        <v>24.056000000000001</v>
      </c>
      <c r="W5231">
        <v>0.81100000000000005</v>
      </c>
      <c r="X5231">
        <v>2</v>
      </c>
      <c r="Y5231">
        <v>3</v>
      </c>
      <c r="Z5231">
        <f>IF(AND(MIN(data!D5231:'data'!K5231, data!M5231:'data'!Y5231)&gt;=0, IF(data!L5231&lt;0, FALSE, data!L5231&lt;=95),COUNTA(data!D5231:'data'!Y5231)=22), 1, 0)</f>
        <v>0</v>
      </c>
      <c r="AA5231">
        <f>IF(data!D5231=3, IF(COUNTIFS(data!A:A, data!A5231, data!G:G, "&lt;&gt;2")=0, 1, 0), 0)</f>
        <v>0</v>
      </c>
      <c r="AB5231">
        <f>IF(AND(data!G5231=2, COUNTIFS(data!A:A, data!A5231, data!G:G, 2) = data!D5231), 1, 0)</f>
        <v>0</v>
      </c>
      <c r="AC5231" t="str">
        <f>IF(AB5231=1, data!D5231, "0")</f>
        <v>0</v>
      </c>
    </row>
    <row r="5232" spans="1:29" x14ac:dyDescent="0.25">
      <c r="A5232" s="1">
        <v>589271</v>
      </c>
      <c r="B5232">
        <v>3</v>
      </c>
      <c r="C5232" s="1" t="s">
        <v>5253</v>
      </c>
      <c r="D5232">
        <v>4</v>
      </c>
      <c r="E5232">
        <v>5</v>
      </c>
      <c r="F5232">
        <v>27</v>
      </c>
      <c r="G5232">
        <v>2</v>
      </c>
      <c r="H5232">
        <v>17</v>
      </c>
      <c r="I5232">
        <v>1</v>
      </c>
      <c r="J5232">
        <v>1</v>
      </c>
      <c r="K5232">
        <v>4</v>
      </c>
      <c r="L5232">
        <v>14</v>
      </c>
      <c r="M5232">
        <v>1</v>
      </c>
      <c r="N5232">
        <v>1</v>
      </c>
      <c r="O5232">
        <v>5</v>
      </c>
      <c r="P5232">
        <v>2</v>
      </c>
      <c r="Q5232">
        <v>0.66200000000000003</v>
      </c>
      <c r="R5232">
        <v>1</v>
      </c>
      <c r="S5232">
        <v>0</v>
      </c>
      <c r="T5232">
        <v>174.6</v>
      </c>
      <c r="U5232">
        <v>68.8</v>
      </c>
      <c r="V5232">
        <v>22.568000000000001</v>
      </c>
      <c r="W5232">
        <v>0.79100000000000004</v>
      </c>
      <c r="X5232">
        <v>1</v>
      </c>
      <c r="Y5232">
        <v>1</v>
      </c>
      <c r="Z5232">
        <f>IF(AND(MIN(data!D5232:'data'!K5232, data!M5232:'data'!Y5232)&gt;=0, IF(data!L5232&lt;0, FALSE, data!L5232&lt;=95),COUNTA(data!D5232:'data'!Y5232)=22), 1, 0)</f>
        <v>1</v>
      </c>
      <c r="AA5232">
        <f>IF(data!D5232=3, IF(COUNTIFS(data!A:A, data!A5232, data!G:G, "&lt;&gt;2")=0, 1, 0), 0)</f>
        <v>0</v>
      </c>
      <c r="AB5232">
        <f>IF(AND(data!G5232=2, COUNTIFS(data!A:A, data!A5232, data!G:G, 2) = data!D5232), 1, 0)</f>
        <v>0</v>
      </c>
      <c r="AC5232" t="str">
        <f>IF(AB5232=1, data!D5232, "0")</f>
        <v>0</v>
      </c>
    </row>
    <row r="5233" spans="1:29" x14ac:dyDescent="0.25">
      <c r="A5233" s="1">
        <v>589271</v>
      </c>
      <c r="B5233">
        <v>4</v>
      </c>
      <c r="C5233" s="1" t="s">
        <v>5254</v>
      </c>
      <c r="D5233">
        <v>4</v>
      </c>
      <c r="E5233">
        <v>5</v>
      </c>
      <c r="F5233">
        <v>27</v>
      </c>
      <c r="G5233">
        <v>1</v>
      </c>
      <c r="H5233">
        <v>11</v>
      </c>
      <c r="I5233">
        <v>-1</v>
      </c>
      <c r="J5233">
        <v>1</v>
      </c>
      <c r="K5233">
        <v>-1</v>
      </c>
      <c r="L5233">
        <v>14</v>
      </c>
      <c r="M5233">
        <v>1</v>
      </c>
      <c r="N5233">
        <v>-1</v>
      </c>
      <c r="O5233">
        <v>-1</v>
      </c>
      <c r="P5233">
        <v>-1</v>
      </c>
      <c r="Q5233">
        <v>-1</v>
      </c>
      <c r="R5233">
        <v>-1</v>
      </c>
      <c r="S5233">
        <v>-2</v>
      </c>
      <c r="T5233">
        <v>145.69999999999999</v>
      </c>
      <c r="U5233">
        <v>33.299999999999997</v>
      </c>
      <c r="V5233">
        <v>15.686</v>
      </c>
      <c r="W5233">
        <v>-1</v>
      </c>
      <c r="X5233">
        <v>-8</v>
      </c>
      <c r="Y5233">
        <v>3</v>
      </c>
      <c r="Z5233">
        <f>IF(AND(MIN(data!D5233:'data'!K5233, data!M5233:'data'!Y5233)&gt;=0, IF(data!L5233&lt;0, FALSE, data!L5233&lt;=95),COUNTA(data!D5233:'data'!Y5233)=22), 1, 0)</f>
        <v>0</v>
      </c>
      <c r="AA5233">
        <f>IF(data!D5233=3, IF(COUNTIFS(data!A:A, data!A5233, data!G:G, "&lt;&gt;2")=0, 1, 0), 0)</f>
        <v>0</v>
      </c>
      <c r="AB5233">
        <f>IF(AND(data!G5233=2, COUNTIFS(data!A:A, data!A5233, data!G:G, 2) = data!D5233), 1, 0)</f>
        <v>0</v>
      </c>
      <c r="AC5233" t="str">
        <f>IF(AB5233=1, data!D5233, "0")</f>
        <v>0</v>
      </c>
    </row>
    <row r="5234" spans="1:29" x14ac:dyDescent="0.25">
      <c r="A5234" s="1">
        <v>589341</v>
      </c>
      <c r="B5234">
        <v>1</v>
      </c>
      <c r="C5234" s="1" t="s">
        <v>5255</v>
      </c>
      <c r="D5234">
        <v>2</v>
      </c>
      <c r="E5234">
        <v>5</v>
      </c>
      <c r="F5234">
        <v>27</v>
      </c>
      <c r="G5234">
        <v>1</v>
      </c>
      <c r="H5234">
        <v>55</v>
      </c>
      <c r="I5234">
        <v>2</v>
      </c>
      <c r="J5234">
        <v>1</v>
      </c>
      <c r="K5234">
        <v>2</v>
      </c>
      <c r="L5234">
        <v>96</v>
      </c>
      <c r="M5234">
        <v>3</v>
      </c>
      <c r="N5234">
        <v>4</v>
      </c>
      <c r="O5234">
        <v>3</v>
      </c>
      <c r="P5234">
        <v>2</v>
      </c>
      <c r="Q5234">
        <v>0</v>
      </c>
      <c r="R5234">
        <v>-1</v>
      </c>
      <c r="S5234">
        <v>4</v>
      </c>
      <c r="T5234">
        <v>164.5</v>
      </c>
      <c r="U5234">
        <v>80.2</v>
      </c>
      <c r="V5234">
        <v>29.638000000000002</v>
      </c>
      <c r="W5234">
        <v>1.0209999999999999</v>
      </c>
      <c r="X5234">
        <v>2</v>
      </c>
      <c r="Y5234">
        <v>1</v>
      </c>
      <c r="Z5234">
        <f>IF(AND(MIN(data!D5234:'data'!K5234, data!M5234:'data'!Y5234)&gt;=0, IF(data!L5234&lt;0, FALSE, data!L5234&lt;=95),COUNTA(data!D5234:'data'!Y5234)=22), 1, 0)</f>
        <v>0</v>
      </c>
      <c r="AA5234">
        <f>IF(data!D5234=3, IF(COUNTIFS(data!A:A, data!A5234, data!G:G, "&lt;&gt;2")=0, 1, 0), 0)</f>
        <v>0</v>
      </c>
      <c r="AB5234">
        <f>IF(AND(data!G5234=2, COUNTIFS(data!A:A, data!A5234, data!G:G, 2) = data!D5234), 1, 0)</f>
        <v>0</v>
      </c>
      <c r="AC5234" t="str">
        <f>IF(AB5234=1, data!D5234, "0")</f>
        <v>0</v>
      </c>
    </row>
    <row r="5235" spans="1:29" x14ac:dyDescent="0.25">
      <c r="A5235" s="1">
        <v>589341</v>
      </c>
      <c r="B5235">
        <v>2</v>
      </c>
      <c r="C5235" s="1" t="s">
        <v>5256</v>
      </c>
      <c r="D5235">
        <v>2</v>
      </c>
      <c r="E5235">
        <v>5</v>
      </c>
      <c r="F5235">
        <v>27</v>
      </c>
      <c r="G5235">
        <v>1</v>
      </c>
      <c r="H5235">
        <v>51</v>
      </c>
      <c r="I5235">
        <v>2</v>
      </c>
      <c r="J5235">
        <v>1</v>
      </c>
      <c r="K5235">
        <v>4</v>
      </c>
      <c r="L5235">
        <v>96</v>
      </c>
      <c r="M5235">
        <v>2</v>
      </c>
      <c r="N5235">
        <v>1</v>
      </c>
      <c r="O5235">
        <v>5</v>
      </c>
      <c r="P5235">
        <v>1</v>
      </c>
      <c r="Q5235">
        <v>1.355</v>
      </c>
      <c r="R5235">
        <v>-1</v>
      </c>
      <c r="S5235">
        <v>7</v>
      </c>
      <c r="T5235">
        <v>160.9</v>
      </c>
      <c r="U5235">
        <v>61.4</v>
      </c>
      <c r="V5235">
        <v>23.716999999999999</v>
      </c>
      <c r="W5235">
        <v>0.76600000000000001</v>
      </c>
      <c r="X5235">
        <v>2</v>
      </c>
      <c r="Y5235">
        <v>1</v>
      </c>
      <c r="Z5235">
        <f>IF(AND(MIN(data!D5235:'data'!K5235, data!M5235:'data'!Y5235)&gt;=0, IF(data!L5235&lt;0, FALSE, data!L5235&lt;=95),COUNTA(data!D5235:'data'!Y5235)=22), 1, 0)</f>
        <v>0</v>
      </c>
      <c r="AA5235">
        <f>IF(data!D5235=3, IF(COUNTIFS(data!A:A, data!A5235, data!G:G, "&lt;&gt;2")=0, 1, 0), 0)</f>
        <v>0</v>
      </c>
      <c r="AB5235">
        <f>IF(AND(data!G5235=2, COUNTIFS(data!A:A, data!A5235, data!G:G, 2) = data!D5235), 1, 0)</f>
        <v>0</v>
      </c>
      <c r="AC5235" t="str">
        <f>IF(AB5235=1, data!D5235, "0")</f>
        <v>0</v>
      </c>
    </row>
    <row r="5236" spans="1:29" x14ac:dyDescent="0.25">
      <c r="A5236" s="1">
        <v>589351</v>
      </c>
      <c r="B5236">
        <v>1</v>
      </c>
      <c r="C5236" s="1" t="s">
        <v>5257</v>
      </c>
      <c r="D5236">
        <v>3</v>
      </c>
      <c r="E5236">
        <v>5</v>
      </c>
      <c r="F5236">
        <v>27</v>
      </c>
      <c r="G5236">
        <v>1</v>
      </c>
      <c r="H5236">
        <v>41</v>
      </c>
      <c r="I5236">
        <v>1</v>
      </c>
      <c r="J5236">
        <v>1</v>
      </c>
      <c r="K5236">
        <v>4</v>
      </c>
      <c r="L5236">
        <v>6</v>
      </c>
      <c r="M5236">
        <v>2</v>
      </c>
      <c r="N5236">
        <v>1</v>
      </c>
      <c r="O5236">
        <v>5</v>
      </c>
      <c r="P5236">
        <v>1</v>
      </c>
      <c r="Q5236">
        <v>35</v>
      </c>
      <c r="R5236">
        <v>-1</v>
      </c>
      <c r="S5236">
        <v>1</v>
      </c>
      <c r="T5236">
        <v>153.19999999999999</v>
      </c>
      <c r="U5236">
        <v>79.900000000000006</v>
      </c>
      <c r="V5236">
        <v>34.042999999999999</v>
      </c>
      <c r="W5236">
        <v>0.85099999999999998</v>
      </c>
      <c r="X5236">
        <v>2</v>
      </c>
      <c r="Y5236">
        <v>1</v>
      </c>
      <c r="Z5236">
        <f>IF(AND(MIN(data!D5236:'data'!K5236, data!M5236:'data'!Y5236)&gt;=0, IF(data!L5236&lt;0, FALSE, data!L5236&lt;=95),COUNTA(data!D5236:'data'!Y5236)=22), 1, 0)</f>
        <v>0</v>
      </c>
      <c r="AA5236">
        <f>IF(data!D5236=3, IF(COUNTIFS(data!A:A, data!A5236, data!G:G, "&lt;&gt;2")=0, 1, 0), 0)</f>
        <v>0</v>
      </c>
      <c r="AB5236">
        <f>IF(AND(data!G5236=2, COUNTIFS(data!A:A, data!A5236, data!G:G, 2) = data!D5236), 1, 0)</f>
        <v>0</v>
      </c>
      <c r="AC5236" t="str">
        <f>IF(AB5236=1, data!D5236, "0")</f>
        <v>0</v>
      </c>
    </row>
    <row r="5237" spans="1:29" x14ac:dyDescent="0.25">
      <c r="A5237" s="1">
        <v>589351</v>
      </c>
      <c r="B5237">
        <v>2</v>
      </c>
      <c r="C5237" s="1" t="s">
        <v>5258</v>
      </c>
      <c r="D5237">
        <v>3</v>
      </c>
      <c r="E5237">
        <v>5</v>
      </c>
      <c r="F5237">
        <v>27</v>
      </c>
      <c r="G5237">
        <v>1</v>
      </c>
      <c r="H5237">
        <v>15</v>
      </c>
      <c r="I5237">
        <v>-1</v>
      </c>
      <c r="J5237">
        <v>1</v>
      </c>
      <c r="K5237">
        <v>-1</v>
      </c>
      <c r="L5237">
        <v>6</v>
      </c>
      <c r="M5237">
        <v>2</v>
      </c>
      <c r="N5237">
        <v>-1</v>
      </c>
      <c r="O5237">
        <v>-1</v>
      </c>
      <c r="P5237">
        <v>-1</v>
      </c>
      <c r="Q5237">
        <v>-1</v>
      </c>
      <c r="R5237">
        <v>-1</v>
      </c>
      <c r="S5237">
        <v>0</v>
      </c>
      <c r="T5237">
        <v>165.5</v>
      </c>
      <c r="U5237">
        <v>78.7</v>
      </c>
      <c r="V5237">
        <v>28.733000000000001</v>
      </c>
      <c r="W5237">
        <v>-1</v>
      </c>
      <c r="X5237">
        <v>2</v>
      </c>
      <c r="Y5237">
        <v>1</v>
      </c>
      <c r="Z5237">
        <f>IF(AND(MIN(data!D5237:'data'!K5237, data!M5237:'data'!Y5237)&gt;=0, IF(data!L5237&lt;0, FALSE, data!L5237&lt;=95),COUNTA(data!D5237:'data'!Y5237)=22), 1, 0)</f>
        <v>0</v>
      </c>
      <c r="AA5237">
        <f>IF(data!D5237=3, IF(COUNTIFS(data!A:A, data!A5237, data!G:G, "&lt;&gt;2")=0, 1, 0), 0)</f>
        <v>0</v>
      </c>
      <c r="AB5237">
        <f>IF(AND(data!G5237=2, COUNTIFS(data!A:A, data!A5237, data!G:G, 2) = data!D5237), 1, 0)</f>
        <v>0</v>
      </c>
      <c r="AC5237" t="str">
        <f>IF(AB5237=1, data!D5237, "0")</f>
        <v>0</v>
      </c>
    </row>
    <row r="5238" spans="1:29" x14ac:dyDescent="0.25">
      <c r="A5238" s="1">
        <v>589351</v>
      </c>
      <c r="B5238">
        <v>3</v>
      </c>
      <c r="C5238" s="1" t="s">
        <v>5259</v>
      </c>
      <c r="D5238">
        <v>3</v>
      </c>
      <c r="E5238">
        <v>5</v>
      </c>
      <c r="F5238">
        <v>27</v>
      </c>
      <c r="G5238">
        <v>2</v>
      </c>
      <c r="H5238">
        <v>10</v>
      </c>
      <c r="I5238">
        <v>-1</v>
      </c>
      <c r="J5238">
        <v>1</v>
      </c>
      <c r="K5238">
        <v>-1</v>
      </c>
      <c r="L5238">
        <v>6</v>
      </c>
      <c r="M5238">
        <v>2</v>
      </c>
      <c r="N5238">
        <v>-1</v>
      </c>
      <c r="O5238">
        <v>-1</v>
      </c>
      <c r="P5238">
        <v>-1</v>
      </c>
      <c r="Q5238">
        <v>-1</v>
      </c>
      <c r="R5238">
        <v>-1</v>
      </c>
      <c r="S5238">
        <v>-2</v>
      </c>
      <c r="T5238">
        <v>143.30000000000001</v>
      </c>
      <c r="U5238">
        <v>35</v>
      </c>
      <c r="V5238">
        <v>17.044</v>
      </c>
      <c r="W5238">
        <v>-1</v>
      </c>
      <c r="X5238">
        <v>1</v>
      </c>
      <c r="Y5238">
        <v>3</v>
      </c>
      <c r="Z5238">
        <f>IF(AND(MIN(data!D5238:'data'!K5238, data!M5238:'data'!Y5238)&gt;=0, IF(data!L5238&lt;0, FALSE, data!L5238&lt;=95),COUNTA(data!D5238:'data'!Y5238)=22), 1, 0)</f>
        <v>0</v>
      </c>
      <c r="AA5238">
        <f>IF(data!D5238=3, IF(COUNTIFS(data!A:A, data!A5238, data!G:G, "&lt;&gt;2")=0, 1, 0), 0)</f>
        <v>0</v>
      </c>
      <c r="AB5238">
        <f>IF(AND(data!G5238=2, COUNTIFS(data!A:A, data!A5238, data!G:G, 2) = data!D5238), 1, 0)</f>
        <v>0</v>
      </c>
      <c r="AC5238" t="str">
        <f>IF(AB5238=1, data!D5238, "0")</f>
        <v>0</v>
      </c>
    </row>
    <row r="5239" spans="1:29" x14ac:dyDescent="0.25">
      <c r="A5239" s="1">
        <v>589371</v>
      </c>
      <c r="B5239">
        <v>1</v>
      </c>
      <c r="C5239" s="1" t="s">
        <v>5260</v>
      </c>
      <c r="D5239">
        <v>1</v>
      </c>
      <c r="E5239">
        <v>5</v>
      </c>
      <c r="F5239">
        <v>27</v>
      </c>
      <c r="G5239">
        <v>2</v>
      </c>
      <c r="H5239">
        <v>23</v>
      </c>
      <c r="I5239">
        <v>6</v>
      </c>
      <c r="J5239">
        <v>1</v>
      </c>
      <c r="K5239">
        <v>4</v>
      </c>
      <c r="L5239">
        <v>14</v>
      </c>
      <c r="M5239">
        <v>1</v>
      </c>
      <c r="N5239">
        <v>3</v>
      </c>
      <c r="O5239">
        <v>5</v>
      </c>
      <c r="P5239">
        <v>1</v>
      </c>
      <c r="Q5239">
        <v>24.125</v>
      </c>
      <c r="R5239">
        <v>4</v>
      </c>
      <c r="S5239">
        <v>2</v>
      </c>
      <c r="T5239">
        <v>160.9</v>
      </c>
      <c r="U5239">
        <v>65.3</v>
      </c>
      <c r="V5239">
        <v>25.222999999999999</v>
      </c>
      <c r="W5239">
        <v>0.79200000000000004</v>
      </c>
      <c r="X5239">
        <v>1</v>
      </c>
      <c r="Y5239">
        <v>3</v>
      </c>
      <c r="Z5239">
        <f>IF(AND(MIN(data!D5239:'data'!K5239, data!M5239:'data'!Y5239)&gt;=0, IF(data!L5239&lt;0, FALSE, data!L5239&lt;=95),COUNTA(data!D5239:'data'!Y5239)=22), 1, 0)</f>
        <v>1</v>
      </c>
      <c r="AA5239">
        <f>IF(data!D5239=3, IF(COUNTIFS(data!A:A, data!A5239, data!G:G, "&lt;&gt;2")=0, 1, 0), 0)</f>
        <v>0</v>
      </c>
      <c r="AB5239">
        <f>IF(AND(data!G5239=2, COUNTIFS(data!A:A, data!A5239, data!G:G, 2) = data!D5239), 1, 0)</f>
        <v>1</v>
      </c>
      <c r="AC5239">
        <f>IF(AB5239=1, data!D5239, "0")</f>
        <v>1</v>
      </c>
    </row>
    <row r="5240" spans="1:29" x14ac:dyDescent="0.25">
      <c r="A5240" s="1">
        <v>590051</v>
      </c>
      <c r="B5240">
        <v>1</v>
      </c>
      <c r="C5240" s="1" t="s">
        <v>5261</v>
      </c>
      <c r="D5240">
        <v>1</v>
      </c>
      <c r="E5240">
        <v>8</v>
      </c>
      <c r="F5240">
        <v>17</v>
      </c>
      <c r="G5240">
        <v>2</v>
      </c>
      <c r="H5240">
        <v>49</v>
      </c>
      <c r="I5240">
        <v>4</v>
      </c>
      <c r="J5240">
        <v>1</v>
      </c>
      <c r="K5240">
        <v>4</v>
      </c>
      <c r="L5240">
        <v>7</v>
      </c>
      <c r="M5240">
        <v>5</v>
      </c>
      <c r="N5240">
        <v>1</v>
      </c>
      <c r="O5240">
        <v>5</v>
      </c>
      <c r="P5240">
        <v>1</v>
      </c>
      <c r="Q5240">
        <v>42</v>
      </c>
      <c r="R5240">
        <v>-1</v>
      </c>
      <c r="S5240">
        <v>8</v>
      </c>
      <c r="T5240">
        <v>173.8</v>
      </c>
      <c r="U5240">
        <v>53.5</v>
      </c>
      <c r="V5240">
        <v>17.710999999999999</v>
      </c>
      <c r="W5240">
        <v>0.88500000000000001</v>
      </c>
      <c r="X5240">
        <v>1</v>
      </c>
      <c r="Y5240">
        <v>2</v>
      </c>
      <c r="Z5240">
        <f>IF(AND(MIN(data!D5240:'data'!K5240, data!M5240:'data'!Y5240)&gt;=0, IF(data!L5240&lt;0, FALSE, data!L5240&lt;=95),COUNTA(data!D5240:'data'!Y5240)=22), 1, 0)</f>
        <v>0</v>
      </c>
      <c r="AA5240">
        <f>IF(data!D5240=3, IF(COUNTIFS(data!A:A, data!A5240, data!G:G, "&lt;&gt;2")=0, 1, 0), 0)</f>
        <v>0</v>
      </c>
      <c r="AB5240">
        <f>IF(AND(data!G5240=2, COUNTIFS(data!A:A, data!A5240, data!G:G, 2) = data!D5240), 1, 0)</f>
        <v>1</v>
      </c>
      <c r="AC5240">
        <f>IF(AB5240=1, data!D5240, "0")</f>
        <v>1</v>
      </c>
    </row>
    <row r="5241" spans="1:29" x14ac:dyDescent="0.25">
      <c r="A5241" s="1">
        <v>590151</v>
      </c>
      <c r="B5241">
        <v>1</v>
      </c>
      <c r="C5241" s="1" t="s">
        <v>5262</v>
      </c>
      <c r="D5241">
        <v>3</v>
      </c>
      <c r="E5241">
        <v>8</v>
      </c>
      <c r="F5241">
        <v>17</v>
      </c>
      <c r="G5241">
        <v>2</v>
      </c>
      <c r="H5241">
        <v>26</v>
      </c>
      <c r="I5241">
        <v>6</v>
      </c>
      <c r="J5241">
        <v>1</v>
      </c>
      <c r="K5241">
        <v>1</v>
      </c>
      <c r="L5241">
        <v>97</v>
      </c>
      <c r="M5241">
        <v>2</v>
      </c>
      <c r="N5241">
        <v>4</v>
      </c>
      <c r="O5241">
        <v>2</v>
      </c>
      <c r="P5241">
        <v>1</v>
      </c>
      <c r="Q5241">
        <v>10.96</v>
      </c>
      <c r="R5241">
        <v>-1</v>
      </c>
      <c r="S5241">
        <v>0</v>
      </c>
      <c r="T5241">
        <v>177</v>
      </c>
      <c r="U5241">
        <v>67.7</v>
      </c>
      <c r="V5241">
        <v>21.609000000000002</v>
      </c>
      <c r="W5241">
        <v>0.79900000000000004</v>
      </c>
      <c r="X5241">
        <v>1</v>
      </c>
      <c r="Y5241">
        <v>3</v>
      </c>
      <c r="Z5241">
        <f>IF(AND(MIN(data!D5241:'data'!K5241, data!M5241:'data'!Y5241)&gt;=0, IF(data!L5241&lt;0, FALSE, data!L5241&lt;=95),COUNTA(data!D5241:'data'!Y5241)=22), 1, 0)</f>
        <v>0</v>
      </c>
      <c r="AA5241">
        <f>IF(data!D5241=3, IF(COUNTIFS(data!A:A, data!A5241, data!G:G, "&lt;&gt;2")=0, 1, 0), 0)</f>
        <v>0</v>
      </c>
      <c r="AB5241">
        <f>IF(AND(data!G5241=2, COUNTIFS(data!A:A, data!A5241, data!G:G, 2) = data!D5241), 1, 0)</f>
        <v>0</v>
      </c>
      <c r="AC5241" t="str">
        <f>IF(AB5241=1, data!D5241, "0")</f>
        <v>0</v>
      </c>
    </row>
    <row r="5242" spans="1:29" x14ac:dyDescent="0.25">
      <c r="A5242" s="1">
        <v>590151</v>
      </c>
      <c r="B5242">
        <v>2</v>
      </c>
      <c r="C5242" s="1" t="s">
        <v>5263</v>
      </c>
      <c r="D5242">
        <v>3</v>
      </c>
      <c r="E5242">
        <v>8</v>
      </c>
      <c r="F5242">
        <v>17</v>
      </c>
      <c r="G5242">
        <v>1</v>
      </c>
      <c r="H5242">
        <v>28</v>
      </c>
      <c r="I5242">
        <v>6</v>
      </c>
      <c r="J5242">
        <v>1</v>
      </c>
      <c r="K5242">
        <v>1</v>
      </c>
      <c r="L5242">
        <v>97</v>
      </c>
      <c r="M5242">
        <v>2</v>
      </c>
      <c r="N5242">
        <v>4</v>
      </c>
      <c r="O5242">
        <v>1</v>
      </c>
      <c r="P5242">
        <v>1</v>
      </c>
      <c r="Q5242">
        <v>34</v>
      </c>
      <c r="R5242">
        <v>-1</v>
      </c>
      <c r="S5242">
        <v>0</v>
      </c>
      <c r="T5242">
        <v>169.2</v>
      </c>
      <c r="U5242">
        <v>59.3</v>
      </c>
      <c r="V5242">
        <v>20.713999999999999</v>
      </c>
      <c r="W5242">
        <v>0.77</v>
      </c>
      <c r="X5242">
        <v>1</v>
      </c>
      <c r="Y5242">
        <v>3</v>
      </c>
      <c r="Z5242">
        <f>IF(AND(MIN(data!D5242:'data'!K5242, data!M5242:'data'!Y5242)&gt;=0, IF(data!L5242&lt;0, FALSE, data!L5242&lt;=95),COUNTA(data!D5242:'data'!Y5242)=22), 1, 0)</f>
        <v>0</v>
      </c>
      <c r="AA5242">
        <f>IF(data!D5242=3, IF(COUNTIFS(data!A:A, data!A5242, data!G:G, "&lt;&gt;2")=0, 1, 0), 0)</f>
        <v>0</v>
      </c>
      <c r="AB5242">
        <f>IF(AND(data!G5242=2, COUNTIFS(data!A:A, data!A5242, data!G:G, 2) = data!D5242), 1, 0)</f>
        <v>0</v>
      </c>
      <c r="AC5242" t="str">
        <f>IF(AB5242=1, data!D5242, "0")</f>
        <v>0</v>
      </c>
    </row>
    <row r="5243" spans="1:29" x14ac:dyDescent="0.25">
      <c r="A5243" s="1">
        <v>590151</v>
      </c>
      <c r="B5243">
        <v>3</v>
      </c>
      <c r="C5243" s="1" t="s">
        <v>5264</v>
      </c>
      <c r="D5243">
        <v>3</v>
      </c>
      <c r="E5243">
        <v>8</v>
      </c>
      <c r="F5243">
        <v>17</v>
      </c>
      <c r="G5243">
        <v>2</v>
      </c>
      <c r="H5243">
        <v>1</v>
      </c>
      <c r="I5243">
        <v>-1</v>
      </c>
      <c r="J5243">
        <v>1</v>
      </c>
      <c r="K5243">
        <v>-1</v>
      </c>
      <c r="L5243">
        <v>97</v>
      </c>
      <c r="M5243">
        <v>1</v>
      </c>
      <c r="N5243">
        <v>-1</v>
      </c>
      <c r="O5243">
        <v>-1</v>
      </c>
      <c r="P5243">
        <v>-1</v>
      </c>
      <c r="Q5243">
        <v>-1</v>
      </c>
      <c r="R5243">
        <v>-1</v>
      </c>
      <c r="S5243">
        <v>-2</v>
      </c>
      <c r="T5243">
        <v>-1</v>
      </c>
      <c r="U5243">
        <v>-1</v>
      </c>
      <c r="V5243">
        <v>-1</v>
      </c>
      <c r="W5243">
        <v>-1</v>
      </c>
      <c r="X5243">
        <v>-2</v>
      </c>
      <c r="Y5243">
        <v>-2</v>
      </c>
      <c r="Z5243">
        <f>IF(AND(MIN(data!D5243:'data'!K5243, data!M5243:'data'!Y5243)&gt;=0, IF(data!L5243&lt;0, FALSE, data!L5243&lt;=95),COUNTA(data!D5243:'data'!Y5243)=22), 1, 0)</f>
        <v>0</v>
      </c>
      <c r="AA5243">
        <f>IF(data!D5243=3, IF(COUNTIFS(data!A:A, data!A5243, data!G:G, "&lt;&gt;2")=0, 1, 0), 0)</f>
        <v>0</v>
      </c>
      <c r="AB5243">
        <f>IF(AND(data!G5243=2, COUNTIFS(data!A:A, data!A5243, data!G:G, 2) = data!D5243), 1, 0)</f>
        <v>0</v>
      </c>
      <c r="AC5243" t="str">
        <f>IF(AB5243=1, data!D5243, "0")</f>
        <v>0</v>
      </c>
    </row>
    <row r="5244" spans="1:29" x14ac:dyDescent="0.25">
      <c r="A5244" s="1">
        <v>590181</v>
      </c>
      <c r="B5244">
        <v>1</v>
      </c>
      <c r="C5244" s="1" t="s">
        <v>5265</v>
      </c>
      <c r="D5244">
        <v>1</v>
      </c>
      <c r="E5244">
        <v>8</v>
      </c>
      <c r="F5244">
        <v>17</v>
      </c>
      <c r="G5244">
        <v>2</v>
      </c>
      <c r="H5244">
        <v>26</v>
      </c>
      <c r="I5244">
        <v>1</v>
      </c>
      <c r="J5244">
        <v>1</v>
      </c>
      <c r="K5244">
        <v>1</v>
      </c>
      <c r="L5244">
        <v>20</v>
      </c>
      <c r="M5244">
        <v>1</v>
      </c>
      <c r="N5244">
        <v>1</v>
      </c>
      <c r="O5244">
        <v>5</v>
      </c>
      <c r="P5244">
        <v>1</v>
      </c>
      <c r="Q5244">
        <v>0.748</v>
      </c>
      <c r="R5244">
        <v>-1</v>
      </c>
      <c r="S5244">
        <v>0</v>
      </c>
      <c r="T5244">
        <v>182.2</v>
      </c>
      <c r="U5244">
        <v>66.7</v>
      </c>
      <c r="V5244">
        <v>20.091999999999999</v>
      </c>
      <c r="W5244">
        <v>0.77100000000000002</v>
      </c>
      <c r="X5244">
        <v>3</v>
      </c>
      <c r="Y5244">
        <v>3</v>
      </c>
      <c r="Z5244">
        <f>IF(AND(MIN(data!D5244:'data'!K5244, data!M5244:'data'!Y5244)&gt;=0, IF(data!L5244&lt;0, FALSE, data!L5244&lt;=95),COUNTA(data!D5244:'data'!Y5244)=22), 1, 0)</f>
        <v>0</v>
      </c>
      <c r="AA5244">
        <f>IF(data!D5244=3, IF(COUNTIFS(data!A:A, data!A5244, data!G:G, "&lt;&gt;2")=0, 1, 0), 0)</f>
        <v>0</v>
      </c>
      <c r="AB5244">
        <f>IF(AND(data!G5244=2, COUNTIFS(data!A:A, data!A5244, data!G:G, 2) = data!D5244), 1, 0)</f>
        <v>1</v>
      </c>
      <c r="AC5244">
        <f>IF(AB5244=1, data!D5244, "0")</f>
        <v>1</v>
      </c>
    </row>
    <row r="5245" spans="1:29" x14ac:dyDescent="0.25">
      <c r="A5245" s="1">
        <v>590201</v>
      </c>
      <c r="B5245">
        <v>1</v>
      </c>
      <c r="C5245" s="1" t="s">
        <v>5266</v>
      </c>
      <c r="D5245">
        <v>4</v>
      </c>
      <c r="E5245">
        <v>8</v>
      </c>
      <c r="F5245">
        <v>17</v>
      </c>
      <c r="G5245">
        <v>1</v>
      </c>
      <c r="H5245">
        <v>20</v>
      </c>
      <c r="I5245">
        <v>1</v>
      </c>
      <c r="J5245">
        <v>1</v>
      </c>
      <c r="K5245">
        <v>3</v>
      </c>
      <c r="L5245">
        <v>-1</v>
      </c>
      <c r="M5245">
        <v>2</v>
      </c>
      <c r="N5245">
        <v>1</v>
      </c>
      <c r="O5245">
        <v>5</v>
      </c>
      <c r="P5245">
        <v>1</v>
      </c>
      <c r="Q5245">
        <v>27.75</v>
      </c>
      <c r="R5245">
        <v>3</v>
      </c>
      <c r="S5245">
        <v>0</v>
      </c>
      <c r="T5245">
        <v>-1</v>
      </c>
      <c r="U5245">
        <v>-1</v>
      </c>
      <c r="V5245">
        <v>-1</v>
      </c>
      <c r="W5245">
        <v>-1</v>
      </c>
      <c r="X5245">
        <v>1</v>
      </c>
      <c r="Y5245">
        <v>3</v>
      </c>
      <c r="Z5245">
        <f>IF(AND(MIN(data!D5245:'data'!K5245, data!M5245:'data'!Y5245)&gt;=0, IF(data!L5245&lt;0, FALSE, data!L5245&lt;=95),COUNTA(data!D5245:'data'!Y5245)=22), 1, 0)</f>
        <v>0</v>
      </c>
      <c r="AA5245">
        <f>IF(data!D5245=3, IF(COUNTIFS(data!A:A, data!A5245, data!G:G, "&lt;&gt;2")=0, 1, 0), 0)</f>
        <v>0</v>
      </c>
      <c r="AB5245">
        <f>IF(AND(data!G5245=2, COUNTIFS(data!A:A, data!A5245, data!G:G, 2) = data!D5245), 1, 0)</f>
        <v>0</v>
      </c>
      <c r="AC5245" t="str">
        <f>IF(AB5245=1, data!D5245, "0")</f>
        <v>0</v>
      </c>
    </row>
    <row r="5246" spans="1:29" x14ac:dyDescent="0.25">
      <c r="A5246" s="1">
        <v>590201</v>
      </c>
      <c r="B5246">
        <v>2</v>
      </c>
      <c r="C5246" s="1" t="s">
        <v>5267</v>
      </c>
      <c r="D5246">
        <v>4</v>
      </c>
      <c r="E5246">
        <v>8</v>
      </c>
      <c r="F5246">
        <v>17</v>
      </c>
      <c r="G5246">
        <v>2</v>
      </c>
      <c r="H5246">
        <v>20</v>
      </c>
      <c r="I5246">
        <v>1</v>
      </c>
      <c r="J5246">
        <v>1</v>
      </c>
      <c r="K5246">
        <v>3</v>
      </c>
      <c r="L5246">
        <v>-1</v>
      </c>
      <c r="M5246">
        <v>3</v>
      </c>
      <c r="N5246">
        <v>-1</v>
      </c>
      <c r="O5246">
        <v>-1</v>
      </c>
      <c r="P5246">
        <v>-1</v>
      </c>
      <c r="Q5246">
        <v>-1</v>
      </c>
      <c r="R5246">
        <v>3</v>
      </c>
      <c r="S5246">
        <v>-2</v>
      </c>
      <c r="T5246">
        <v>-1</v>
      </c>
      <c r="U5246">
        <v>-1</v>
      </c>
      <c r="V5246">
        <v>-1</v>
      </c>
      <c r="W5246">
        <v>-1</v>
      </c>
      <c r="X5246">
        <v>-2</v>
      </c>
      <c r="Y5246">
        <v>-2</v>
      </c>
      <c r="Z5246">
        <f>IF(AND(MIN(data!D5246:'data'!K5246, data!M5246:'data'!Y5246)&gt;=0, IF(data!L5246&lt;0, FALSE, data!L5246&lt;=95),COUNTA(data!D5246:'data'!Y5246)=22), 1, 0)</f>
        <v>0</v>
      </c>
      <c r="AA5246">
        <f>IF(data!D5246=3, IF(COUNTIFS(data!A:A, data!A5246, data!G:G, "&lt;&gt;2")=0, 1, 0), 0)</f>
        <v>0</v>
      </c>
      <c r="AB5246">
        <f>IF(AND(data!G5246=2, COUNTIFS(data!A:A, data!A5246, data!G:G, 2) = data!D5246), 1, 0)</f>
        <v>0</v>
      </c>
      <c r="AC5246" t="str">
        <f>IF(AB5246=1, data!D5246, "0")</f>
        <v>0</v>
      </c>
    </row>
    <row r="5247" spans="1:29" x14ac:dyDescent="0.25">
      <c r="A5247" s="1">
        <v>590201</v>
      </c>
      <c r="B5247">
        <v>3</v>
      </c>
      <c r="C5247" s="1" t="s">
        <v>5268</v>
      </c>
      <c r="D5247">
        <v>4</v>
      </c>
      <c r="E5247">
        <v>8</v>
      </c>
      <c r="F5247">
        <v>17</v>
      </c>
      <c r="G5247">
        <v>1</v>
      </c>
      <c r="H5247">
        <v>20</v>
      </c>
      <c r="I5247">
        <v>1</v>
      </c>
      <c r="J5247">
        <v>1</v>
      </c>
      <c r="K5247">
        <v>3</v>
      </c>
      <c r="L5247">
        <v>-1</v>
      </c>
      <c r="M5247">
        <v>2</v>
      </c>
      <c r="N5247">
        <v>1</v>
      </c>
      <c r="O5247">
        <v>5</v>
      </c>
      <c r="P5247">
        <v>1</v>
      </c>
      <c r="Q5247">
        <v>48.058</v>
      </c>
      <c r="R5247">
        <v>4</v>
      </c>
      <c r="S5247">
        <v>1</v>
      </c>
      <c r="T5247">
        <v>-1</v>
      </c>
      <c r="U5247">
        <v>-1</v>
      </c>
      <c r="V5247">
        <v>-1</v>
      </c>
      <c r="W5247">
        <v>-1</v>
      </c>
      <c r="X5247">
        <v>2</v>
      </c>
      <c r="Y5247">
        <v>1</v>
      </c>
      <c r="Z5247">
        <f>IF(AND(MIN(data!D5247:'data'!K5247, data!M5247:'data'!Y5247)&gt;=0, IF(data!L5247&lt;0, FALSE, data!L5247&lt;=95),COUNTA(data!D5247:'data'!Y5247)=22), 1, 0)</f>
        <v>0</v>
      </c>
      <c r="AA5247">
        <f>IF(data!D5247=3, IF(COUNTIFS(data!A:A, data!A5247, data!G:G, "&lt;&gt;2")=0, 1, 0), 0)</f>
        <v>0</v>
      </c>
      <c r="AB5247">
        <f>IF(AND(data!G5247=2, COUNTIFS(data!A:A, data!A5247, data!G:G, 2) = data!D5247), 1, 0)</f>
        <v>0</v>
      </c>
      <c r="AC5247" t="str">
        <f>IF(AB5247=1, data!D5247, "0")</f>
        <v>0</v>
      </c>
    </row>
    <row r="5248" spans="1:29" x14ac:dyDescent="0.25">
      <c r="A5248" s="1">
        <v>590201</v>
      </c>
      <c r="B5248">
        <v>4</v>
      </c>
      <c r="C5248" s="1" t="s">
        <v>5269</v>
      </c>
      <c r="D5248">
        <v>4</v>
      </c>
      <c r="E5248">
        <v>8</v>
      </c>
      <c r="F5248">
        <v>17</v>
      </c>
      <c r="G5248">
        <v>2</v>
      </c>
      <c r="H5248">
        <v>20</v>
      </c>
      <c r="I5248">
        <v>1</v>
      </c>
      <c r="J5248">
        <v>1</v>
      </c>
      <c r="K5248">
        <v>3</v>
      </c>
      <c r="L5248">
        <v>-1</v>
      </c>
      <c r="M5248">
        <v>2</v>
      </c>
      <c r="N5248">
        <v>2</v>
      </c>
      <c r="O5248">
        <v>5</v>
      </c>
      <c r="P5248">
        <v>1</v>
      </c>
      <c r="Q5248">
        <v>19.5</v>
      </c>
      <c r="R5248">
        <v>2</v>
      </c>
      <c r="S5248">
        <v>-2</v>
      </c>
      <c r="T5248">
        <v>-1</v>
      </c>
      <c r="U5248">
        <v>-1</v>
      </c>
      <c r="V5248">
        <v>-1</v>
      </c>
      <c r="W5248">
        <v>-1</v>
      </c>
      <c r="X5248">
        <v>-2</v>
      </c>
      <c r="Y5248">
        <v>-2</v>
      </c>
      <c r="Z5248">
        <f>IF(AND(MIN(data!D5248:'data'!K5248, data!M5248:'data'!Y5248)&gt;=0, IF(data!L5248&lt;0, FALSE, data!L5248&lt;=95),COUNTA(data!D5248:'data'!Y5248)=22), 1, 0)</f>
        <v>0</v>
      </c>
      <c r="AA5248">
        <f>IF(data!D5248=3, IF(COUNTIFS(data!A:A, data!A5248, data!G:G, "&lt;&gt;2")=0, 1, 0), 0)</f>
        <v>0</v>
      </c>
      <c r="AB5248">
        <f>IF(AND(data!G5248=2, COUNTIFS(data!A:A, data!A5248, data!G:G, 2) = data!D5248), 1, 0)</f>
        <v>0</v>
      </c>
      <c r="AC5248" t="str">
        <f>IF(AB5248=1, data!D5248, "0")</f>
        <v>0</v>
      </c>
    </row>
    <row r="5249" spans="1:29" x14ac:dyDescent="0.25">
      <c r="A5249" s="1">
        <v>590271</v>
      </c>
      <c r="B5249">
        <v>1</v>
      </c>
      <c r="C5249" s="1" t="s">
        <v>5270</v>
      </c>
      <c r="D5249">
        <v>1</v>
      </c>
      <c r="E5249">
        <v>8</v>
      </c>
      <c r="F5249">
        <v>17</v>
      </c>
      <c r="G5249">
        <v>2</v>
      </c>
      <c r="H5249">
        <v>32</v>
      </c>
      <c r="I5249">
        <v>1</v>
      </c>
      <c r="J5249">
        <v>1</v>
      </c>
      <c r="K5249">
        <v>1</v>
      </c>
      <c r="L5249">
        <v>1</v>
      </c>
      <c r="M5249">
        <v>1</v>
      </c>
      <c r="N5249">
        <v>1</v>
      </c>
      <c r="O5249">
        <v>5</v>
      </c>
      <c r="P5249">
        <v>1</v>
      </c>
      <c r="Q5249">
        <v>15.705500000000001</v>
      </c>
      <c r="R5249">
        <v>-1</v>
      </c>
      <c r="S5249">
        <v>0</v>
      </c>
      <c r="T5249">
        <v>176.4</v>
      </c>
      <c r="U5249">
        <v>83.1</v>
      </c>
      <c r="V5249">
        <v>26.706</v>
      </c>
      <c r="W5249">
        <v>0.85499999999999998</v>
      </c>
      <c r="X5249">
        <v>2</v>
      </c>
      <c r="Y5249">
        <v>3</v>
      </c>
      <c r="Z5249">
        <f>IF(AND(MIN(data!D5249:'data'!K5249, data!M5249:'data'!Y5249)&gt;=0, IF(data!L5249&lt;0, FALSE, data!L5249&lt;=95),COUNTA(data!D5249:'data'!Y5249)=22), 1, 0)</f>
        <v>0</v>
      </c>
      <c r="AA5249">
        <f>IF(data!D5249=3, IF(COUNTIFS(data!A:A, data!A5249, data!G:G, "&lt;&gt;2")=0, 1, 0), 0)</f>
        <v>0</v>
      </c>
      <c r="AB5249">
        <f>IF(AND(data!G5249=2, COUNTIFS(data!A:A, data!A5249, data!G:G, 2) = data!D5249), 1, 0)</f>
        <v>1</v>
      </c>
      <c r="AC5249">
        <f>IF(AB5249=1, data!D5249, "0")</f>
        <v>1</v>
      </c>
    </row>
    <row r="5250" spans="1:29" x14ac:dyDescent="0.25">
      <c r="A5250" s="1">
        <v>590341</v>
      </c>
      <c r="B5250">
        <v>1</v>
      </c>
      <c r="C5250" s="1" t="s">
        <v>5271</v>
      </c>
      <c r="D5250">
        <v>1</v>
      </c>
      <c r="E5250">
        <v>8</v>
      </c>
      <c r="F5250">
        <v>17</v>
      </c>
      <c r="G5250">
        <v>1</v>
      </c>
      <c r="H5250">
        <v>25</v>
      </c>
      <c r="I5250">
        <v>6</v>
      </c>
      <c r="J5250">
        <v>1</v>
      </c>
      <c r="K5250">
        <v>1</v>
      </c>
      <c r="L5250">
        <v>17</v>
      </c>
      <c r="M5250">
        <v>2</v>
      </c>
      <c r="N5250">
        <v>1</v>
      </c>
      <c r="O5250">
        <v>5</v>
      </c>
      <c r="P5250">
        <v>1</v>
      </c>
      <c r="Q5250">
        <v>12.75</v>
      </c>
      <c r="R5250">
        <v>-1</v>
      </c>
      <c r="S5250">
        <v>2</v>
      </c>
      <c r="T5250">
        <v>160.6</v>
      </c>
      <c r="U5250">
        <v>62.2</v>
      </c>
      <c r="V5250">
        <v>24.116</v>
      </c>
      <c r="W5250">
        <v>0.79500000000000004</v>
      </c>
      <c r="X5250">
        <v>1</v>
      </c>
      <c r="Y5250">
        <v>1</v>
      </c>
      <c r="Z5250">
        <f>IF(AND(MIN(data!D5250:'data'!K5250, data!M5250:'data'!Y5250)&gt;=0, IF(data!L5250&lt;0, FALSE, data!L5250&lt;=95),COUNTA(data!D5250:'data'!Y5250)=22), 1, 0)</f>
        <v>0</v>
      </c>
      <c r="AA5250">
        <f>IF(data!D5250=3, IF(COUNTIFS(data!A:A, data!A5250, data!G:G, "&lt;&gt;2")=0, 1, 0), 0)</f>
        <v>0</v>
      </c>
      <c r="AB5250">
        <f>IF(AND(data!G5250=2, COUNTIFS(data!A:A, data!A5250, data!G:G, 2) = data!D5250), 1, 0)</f>
        <v>0</v>
      </c>
      <c r="AC5250" t="str">
        <f>IF(AB5250=1, data!D5250, "0")</f>
        <v>0</v>
      </c>
    </row>
    <row r="5251" spans="1:29" x14ac:dyDescent="0.25">
      <c r="A5251" s="1">
        <v>590351</v>
      </c>
      <c r="B5251">
        <v>1</v>
      </c>
      <c r="C5251" s="1" t="s">
        <v>5272</v>
      </c>
      <c r="D5251">
        <v>1</v>
      </c>
      <c r="E5251">
        <v>8</v>
      </c>
      <c r="F5251">
        <v>17</v>
      </c>
      <c r="G5251">
        <v>1</v>
      </c>
      <c r="H5251">
        <v>85</v>
      </c>
      <c r="I5251">
        <v>4</v>
      </c>
      <c r="J5251">
        <v>1</v>
      </c>
      <c r="K5251">
        <v>2</v>
      </c>
      <c r="L5251">
        <v>96</v>
      </c>
      <c r="M5251">
        <v>1</v>
      </c>
      <c r="N5251">
        <v>1</v>
      </c>
      <c r="O5251">
        <v>5</v>
      </c>
      <c r="P5251">
        <v>2</v>
      </c>
      <c r="Q5251">
        <v>2.9000000000000001E-2</v>
      </c>
      <c r="R5251">
        <v>-1</v>
      </c>
      <c r="S5251">
        <v>3</v>
      </c>
      <c r="T5251">
        <v>153.19999999999999</v>
      </c>
      <c r="U5251">
        <v>63.8</v>
      </c>
      <c r="V5251">
        <v>27.183</v>
      </c>
      <c r="W5251">
        <v>0.78500000000000003</v>
      </c>
      <c r="X5251">
        <v>2</v>
      </c>
      <c r="Y5251">
        <v>-9</v>
      </c>
      <c r="Z5251">
        <f>IF(AND(MIN(data!D5251:'data'!K5251, data!M5251:'data'!Y5251)&gt;=0, IF(data!L5251&lt;0, FALSE, data!L5251&lt;=95),COUNTA(data!D5251:'data'!Y5251)=22), 1, 0)</f>
        <v>0</v>
      </c>
      <c r="AA5251">
        <f>IF(data!D5251=3, IF(COUNTIFS(data!A:A, data!A5251, data!G:G, "&lt;&gt;2")=0, 1, 0), 0)</f>
        <v>0</v>
      </c>
      <c r="AB5251">
        <f>IF(AND(data!G5251=2, COUNTIFS(data!A:A, data!A5251, data!G:G, 2) = data!D5251), 1, 0)</f>
        <v>0</v>
      </c>
      <c r="AC5251" t="str">
        <f>IF(AB5251=1, data!D5251, "0")</f>
        <v>0</v>
      </c>
    </row>
    <row r="5252" spans="1:29" x14ac:dyDescent="0.25">
      <c r="A5252" s="1">
        <v>590371</v>
      </c>
      <c r="B5252">
        <v>1</v>
      </c>
      <c r="C5252" s="1" t="s">
        <v>5273</v>
      </c>
      <c r="D5252">
        <v>2</v>
      </c>
      <c r="E5252">
        <v>8</v>
      </c>
      <c r="F5252">
        <v>17</v>
      </c>
      <c r="G5252">
        <v>1</v>
      </c>
      <c r="H5252">
        <v>47</v>
      </c>
      <c r="I5252">
        <v>2</v>
      </c>
      <c r="J5252">
        <v>1</v>
      </c>
      <c r="K5252">
        <v>1</v>
      </c>
      <c r="L5252">
        <v>21</v>
      </c>
      <c r="M5252">
        <v>2</v>
      </c>
      <c r="N5252">
        <v>1</v>
      </c>
      <c r="O5252">
        <v>5</v>
      </c>
      <c r="P5252">
        <v>1</v>
      </c>
      <c r="Q5252">
        <v>17.995999999999999</v>
      </c>
      <c r="R5252">
        <v>-1</v>
      </c>
      <c r="S5252">
        <v>0</v>
      </c>
      <c r="T5252">
        <v>-1</v>
      </c>
      <c r="U5252">
        <v>-1</v>
      </c>
      <c r="V5252">
        <v>-1</v>
      </c>
      <c r="W5252">
        <v>0.999</v>
      </c>
      <c r="X5252">
        <v>2</v>
      </c>
      <c r="Y5252">
        <v>1</v>
      </c>
      <c r="Z5252">
        <f>IF(AND(MIN(data!D5252:'data'!K5252, data!M5252:'data'!Y5252)&gt;=0, IF(data!L5252&lt;0, FALSE, data!L5252&lt;=95),COUNTA(data!D5252:'data'!Y5252)=22), 1, 0)</f>
        <v>0</v>
      </c>
      <c r="AA5252">
        <f>IF(data!D5252=3, IF(COUNTIFS(data!A:A, data!A5252, data!G:G, "&lt;&gt;2")=0, 1, 0), 0)</f>
        <v>0</v>
      </c>
      <c r="AB5252">
        <f>IF(AND(data!G5252=2, COUNTIFS(data!A:A, data!A5252, data!G:G, 2) = data!D5252), 1, 0)</f>
        <v>0</v>
      </c>
      <c r="AC5252" t="str">
        <f>IF(AB5252=1, data!D5252, "0")</f>
        <v>0</v>
      </c>
    </row>
    <row r="5253" spans="1:29" x14ac:dyDescent="0.25">
      <c r="A5253" s="1">
        <v>590371</v>
      </c>
      <c r="B5253">
        <v>2</v>
      </c>
      <c r="C5253" s="1" t="s">
        <v>5274</v>
      </c>
      <c r="D5253">
        <v>2</v>
      </c>
      <c r="E5253">
        <v>8</v>
      </c>
      <c r="F5253">
        <v>17</v>
      </c>
      <c r="G5253">
        <v>2</v>
      </c>
      <c r="H5253">
        <v>35</v>
      </c>
      <c r="I5253">
        <v>2</v>
      </c>
      <c r="J5253">
        <v>1</v>
      </c>
      <c r="K5253">
        <v>1</v>
      </c>
      <c r="L5253">
        <v>21</v>
      </c>
      <c r="M5253">
        <v>1</v>
      </c>
      <c r="N5253">
        <v>4</v>
      </c>
      <c r="O5253">
        <v>1</v>
      </c>
      <c r="P5253">
        <v>1</v>
      </c>
      <c r="Q5253">
        <v>22.47</v>
      </c>
      <c r="R5253">
        <v>-1</v>
      </c>
      <c r="S5253">
        <v>0</v>
      </c>
      <c r="T5253">
        <v>-1</v>
      </c>
      <c r="U5253">
        <v>-1</v>
      </c>
      <c r="V5253">
        <v>-1</v>
      </c>
      <c r="W5253">
        <v>0.80300000000000005</v>
      </c>
      <c r="X5253">
        <v>2</v>
      </c>
      <c r="Y5253">
        <v>1</v>
      </c>
      <c r="Z5253">
        <f>IF(AND(MIN(data!D5253:'data'!K5253, data!M5253:'data'!Y5253)&gt;=0, IF(data!L5253&lt;0, FALSE, data!L5253&lt;=95),COUNTA(data!D5253:'data'!Y5253)=22), 1, 0)</f>
        <v>0</v>
      </c>
      <c r="AA5253">
        <f>IF(data!D5253=3, IF(COUNTIFS(data!A:A, data!A5253, data!G:G, "&lt;&gt;2")=0, 1, 0), 0)</f>
        <v>0</v>
      </c>
      <c r="AB5253">
        <f>IF(AND(data!G5253=2, COUNTIFS(data!A:A, data!A5253, data!G:G, 2) = data!D5253), 1, 0)</f>
        <v>0</v>
      </c>
      <c r="AC5253" t="str">
        <f>IF(AB5253=1, data!D5253, "0")</f>
        <v>0</v>
      </c>
    </row>
    <row r="5254" spans="1:29" x14ac:dyDescent="0.25">
      <c r="A5254" s="1">
        <v>591051</v>
      </c>
      <c r="B5254">
        <v>1</v>
      </c>
      <c r="C5254" s="1" t="s">
        <v>5275</v>
      </c>
      <c r="D5254">
        <v>3</v>
      </c>
      <c r="E5254">
        <v>3</v>
      </c>
      <c r="F5254">
        <v>11</v>
      </c>
      <c r="G5254">
        <v>1</v>
      </c>
      <c r="H5254">
        <v>35</v>
      </c>
      <c r="I5254">
        <v>4</v>
      </c>
      <c r="J5254">
        <v>1</v>
      </c>
      <c r="K5254">
        <v>5</v>
      </c>
      <c r="L5254">
        <v>8</v>
      </c>
      <c r="M5254">
        <v>3</v>
      </c>
      <c r="N5254">
        <v>4</v>
      </c>
      <c r="O5254">
        <v>2</v>
      </c>
      <c r="P5254">
        <v>1</v>
      </c>
      <c r="Q5254">
        <v>5.62</v>
      </c>
      <c r="R5254">
        <v>-1</v>
      </c>
      <c r="S5254">
        <v>2</v>
      </c>
      <c r="T5254">
        <v>168.2</v>
      </c>
      <c r="U5254">
        <v>68.099999999999994</v>
      </c>
      <c r="V5254">
        <v>24.071000000000002</v>
      </c>
      <c r="W5254">
        <v>0.76800000000000002</v>
      </c>
      <c r="X5254">
        <v>-8</v>
      </c>
      <c r="Y5254">
        <v>3</v>
      </c>
      <c r="Z5254">
        <f>IF(AND(MIN(data!D5254:'data'!K5254, data!M5254:'data'!Y5254)&gt;=0, IF(data!L5254&lt;0, FALSE, data!L5254&lt;=95),COUNTA(data!D5254:'data'!Y5254)=22), 1, 0)</f>
        <v>0</v>
      </c>
      <c r="AA5254">
        <f>IF(data!D5254=3, IF(COUNTIFS(data!A:A, data!A5254, data!G:G, "&lt;&gt;2")=0, 1, 0), 0)</f>
        <v>0</v>
      </c>
      <c r="AB5254">
        <f>IF(AND(data!G5254=2, COUNTIFS(data!A:A, data!A5254, data!G:G, 2) = data!D5254), 1, 0)</f>
        <v>0</v>
      </c>
      <c r="AC5254" t="str">
        <f>IF(AB5254=1, data!D5254, "0")</f>
        <v>0</v>
      </c>
    </row>
    <row r="5255" spans="1:29" x14ac:dyDescent="0.25">
      <c r="A5255" s="1">
        <v>591051</v>
      </c>
      <c r="B5255">
        <v>2</v>
      </c>
      <c r="C5255" s="1" t="s">
        <v>5276</v>
      </c>
      <c r="D5255">
        <v>3</v>
      </c>
      <c r="E5255">
        <v>3</v>
      </c>
      <c r="F5255">
        <v>11</v>
      </c>
      <c r="G5255">
        <v>2</v>
      </c>
      <c r="H5255">
        <v>12</v>
      </c>
      <c r="I5255">
        <v>-1</v>
      </c>
      <c r="J5255">
        <v>1</v>
      </c>
      <c r="K5255">
        <v>-1</v>
      </c>
      <c r="L5255">
        <v>8</v>
      </c>
      <c r="M5255">
        <v>2</v>
      </c>
      <c r="N5255">
        <v>-1</v>
      </c>
      <c r="O5255">
        <v>-1</v>
      </c>
      <c r="P5255">
        <v>-1</v>
      </c>
      <c r="Q5255">
        <v>-1</v>
      </c>
      <c r="R5255">
        <v>-1</v>
      </c>
      <c r="S5255">
        <v>-2</v>
      </c>
      <c r="T5255">
        <v>172.2</v>
      </c>
      <c r="U5255">
        <v>63.4</v>
      </c>
      <c r="V5255">
        <v>21.381</v>
      </c>
      <c r="W5255">
        <v>-1</v>
      </c>
      <c r="X5255">
        <v>2</v>
      </c>
      <c r="Y5255">
        <v>1</v>
      </c>
      <c r="Z5255">
        <f>IF(AND(MIN(data!D5255:'data'!K5255, data!M5255:'data'!Y5255)&gt;=0, IF(data!L5255&lt;0, FALSE, data!L5255&lt;=95),COUNTA(data!D5255:'data'!Y5255)=22), 1, 0)</f>
        <v>0</v>
      </c>
      <c r="AA5255">
        <f>IF(data!D5255=3, IF(COUNTIFS(data!A:A, data!A5255, data!G:G, "&lt;&gt;2")=0, 1, 0), 0)</f>
        <v>0</v>
      </c>
      <c r="AB5255">
        <f>IF(AND(data!G5255=2, COUNTIFS(data!A:A, data!A5255, data!G:G, 2) = data!D5255), 1, 0)</f>
        <v>0</v>
      </c>
      <c r="AC5255" t="str">
        <f>IF(AB5255=1, data!D5255, "0")</f>
        <v>0</v>
      </c>
    </row>
    <row r="5256" spans="1:29" x14ac:dyDescent="0.25">
      <c r="A5256" s="1">
        <v>591051</v>
      </c>
      <c r="B5256">
        <v>3</v>
      </c>
      <c r="C5256" s="1" t="s">
        <v>5277</v>
      </c>
      <c r="D5256">
        <v>3</v>
      </c>
      <c r="E5256">
        <v>3</v>
      </c>
      <c r="F5256">
        <v>11</v>
      </c>
      <c r="G5256">
        <v>1</v>
      </c>
      <c r="H5256">
        <v>8</v>
      </c>
      <c r="I5256">
        <v>-1</v>
      </c>
      <c r="J5256">
        <v>1</v>
      </c>
      <c r="K5256">
        <v>-1</v>
      </c>
      <c r="L5256">
        <v>8</v>
      </c>
      <c r="M5256">
        <v>2</v>
      </c>
      <c r="N5256">
        <v>-1</v>
      </c>
      <c r="O5256">
        <v>-1</v>
      </c>
      <c r="P5256">
        <v>-1</v>
      </c>
      <c r="Q5256">
        <v>-1</v>
      </c>
      <c r="R5256">
        <v>-1</v>
      </c>
      <c r="S5256">
        <v>-2</v>
      </c>
      <c r="T5256">
        <v>129.4</v>
      </c>
      <c r="U5256">
        <v>37.9</v>
      </c>
      <c r="V5256">
        <v>22.634</v>
      </c>
      <c r="W5256">
        <v>-1</v>
      </c>
      <c r="X5256">
        <v>-8</v>
      </c>
      <c r="Y5256">
        <v>1</v>
      </c>
      <c r="Z5256">
        <f>IF(AND(MIN(data!D5256:'data'!K5256, data!M5256:'data'!Y5256)&gt;=0, IF(data!L5256&lt;0, FALSE, data!L5256&lt;=95),COUNTA(data!D5256:'data'!Y5256)=22), 1, 0)</f>
        <v>0</v>
      </c>
      <c r="AA5256">
        <f>IF(data!D5256=3, IF(COUNTIFS(data!A:A, data!A5256, data!G:G, "&lt;&gt;2")=0, 1, 0), 0)</f>
        <v>0</v>
      </c>
      <c r="AB5256">
        <f>IF(AND(data!G5256=2, COUNTIFS(data!A:A, data!A5256, data!G:G, 2) = data!D5256), 1, 0)</f>
        <v>0</v>
      </c>
      <c r="AC5256" t="str">
        <f>IF(AB5256=1, data!D5256, "0")</f>
        <v>0</v>
      </c>
    </row>
    <row r="5257" spans="1:29" x14ac:dyDescent="0.25">
      <c r="A5257" s="1">
        <v>591151</v>
      </c>
      <c r="B5257">
        <v>1</v>
      </c>
      <c r="C5257" s="1" t="s">
        <v>5278</v>
      </c>
      <c r="D5257">
        <v>4</v>
      </c>
      <c r="E5257">
        <v>3</v>
      </c>
      <c r="F5257">
        <v>11</v>
      </c>
      <c r="G5257">
        <v>2</v>
      </c>
      <c r="H5257">
        <v>45</v>
      </c>
      <c r="I5257">
        <v>2</v>
      </c>
      <c r="J5257">
        <v>1</v>
      </c>
      <c r="K5257">
        <v>7</v>
      </c>
      <c r="L5257">
        <v>9</v>
      </c>
      <c r="M5257">
        <v>1</v>
      </c>
      <c r="N5257">
        <v>4</v>
      </c>
      <c r="O5257">
        <v>3</v>
      </c>
      <c r="P5257">
        <v>2</v>
      </c>
      <c r="Q5257">
        <v>0.11600000000000001</v>
      </c>
      <c r="R5257">
        <v>-1</v>
      </c>
      <c r="S5257">
        <v>0</v>
      </c>
      <c r="T5257">
        <v>165.1</v>
      </c>
      <c r="U5257">
        <v>71</v>
      </c>
      <c r="V5257">
        <v>26.047000000000001</v>
      </c>
      <c r="W5257">
        <v>0.74099999999999999</v>
      </c>
      <c r="X5257">
        <v>2</v>
      </c>
      <c r="Y5257">
        <v>3</v>
      </c>
      <c r="Z5257">
        <f>IF(AND(MIN(data!D5257:'data'!K5257, data!M5257:'data'!Y5257)&gt;=0, IF(data!L5257&lt;0, FALSE, data!L5257&lt;=95),COUNTA(data!D5257:'data'!Y5257)=22), 1, 0)</f>
        <v>0</v>
      </c>
      <c r="AA5257">
        <f>IF(data!D5257=3, IF(COUNTIFS(data!A:A, data!A5257, data!G:G, "&lt;&gt;2")=0, 1, 0), 0)</f>
        <v>0</v>
      </c>
      <c r="AB5257">
        <f>IF(AND(data!G5257=2, COUNTIFS(data!A:A, data!A5257, data!G:G, 2) = data!D5257), 1, 0)</f>
        <v>0</v>
      </c>
      <c r="AC5257" t="str">
        <f>IF(AB5257=1, data!D5257, "0")</f>
        <v>0</v>
      </c>
    </row>
    <row r="5258" spans="1:29" x14ac:dyDescent="0.25">
      <c r="A5258" s="1">
        <v>591151</v>
      </c>
      <c r="B5258">
        <v>2</v>
      </c>
      <c r="C5258" s="1" t="s">
        <v>5279</v>
      </c>
      <c r="D5258">
        <v>4</v>
      </c>
      <c r="E5258">
        <v>3</v>
      </c>
      <c r="F5258">
        <v>11</v>
      </c>
      <c r="G5258">
        <v>1</v>
      </c>
      <c r="H5258">
        <v>43</v>
      </c>
      <c r="I5258">
        <v>2</v>
      </c>
      <c r="J5258">
        <v>1</v>
      </c>
      <c r="K5258">
        <v>4</v>
      </c>
      <c r="L5258">
        <v>9</v>
      </c>
      <c r="M5258">
        <v>1</v>
      </c>
      <c r="N5258">
        <v>4</v>
      </c>
      <c r="O5258">
        <v>3</v>
      </c>
      <c r="P5258">
        <v>2</v>
      </c>
      <c r="Q5258">
        <v>0.23200000000000001</v>
      </c>
      <c r="R5258">
        <v>-1</v>
      </c>
      <c r="S5258">
        <v>0</v>
      </c>
      <c r="T5258">
        <v>192.7</v>
      </c>
      <c r="U5258">
        <v>89.9</v>
      </c>
      <c r="V5258">
        <v>24.21</v>
      </c>
      <c r="W5258">
        <v>0.90400000000000003</v>
      </c>
      <c r="X5258">
        <v>-8</v>
      </c>
      <c r="Y5258">
        <v>3</v>
      </c>
      <c r="Z5258">
        <f>IF(AND(MIN(data!D5258:'data'!K5258, data!M5258:'data'!Y5258)&gt;=0, IF(data!L5258&lt;0, FALSE, data!L5258&lt;=95),COUNTA(data!D5258:'data'!Y5258)=22), 1, 0)</f>
        <v>0</v>
      </c>
      <c r="AA5258">
        <f>IF(data!D5258=3, IF(COUNTIFS(data!A:A, data!A5258, data!G:G, "&lt;&gt;2")=0, 1, 0), 0)</f>
        <v>0</v>
      </c>
      <c r="AB5258">
        <f>IF(AND(data!G5258=2, COUNTIFS(data!A:A, data!A5258, data!G:G, 2) = data!D5258), 1, 0)</f>
        <v>0</v>
      </c>
      <c r="AC5258" t="str">
        <f>IF(AB5258=1, data!D5258, "0")</f>
        <v>0</v>
      </c>
    </row>
    <row r="5259" spans="1:29" x14ac:dyDescent="0.25">
      <c r="A5259" s="1">
        <v>591151</v>
      </c>
      <c r="B5259">
        <v>3</v>
      </c>
      <c r="C5259" s="1" t="s">
        <v>5280</v>
      </c>
      <c r="D5259">
        <v>4</v>
      </c>
      <c r="E5259">
        <v>3</v>
      </c>
      <c r="F5259">
        <v>11</v>
      </c>
      <c r="G5259">
        <v>1</v>
      </c>
      <c r="H5259">
        <v>13</v>
      </c>
      <c r="I5259">
        <v>-1</v>
      </c>
      <c r="J5259">
        <v>1</v>
      </c>
      <c r="K5259">
        <v>-1</v>
      </c>
      <c r="L5259">
        <v>9</v>
      </c>
      <c r="M5259">
        <v>1</v>
      </c>
      <c r="N5259">
        <v>-1</v>
      </c>
      <c r="O5259">
        <v>-1</v>
      </c>
      <c r="P5259">
        <v>-1</v>
      </c>
      <c r="Q5259">
        <v>-1</v>
      </c>
      <c r="R5259">
        <v>-1</v>
      </c>
      <c r="S5259">
        <v>0</v>
      </c>
      <c r="T5259">
        <v>165.3</v>
      </c>
      <c r="U5259">
        <v>56.5</v>
      </c>
      <c r="V5259">
        <v>20.678000000000001</v>
      </c>
      <c r="W5259">
        <v>-1</v>
      </c>
      <c r="X5259">
        <v>1</v>
      </c>
      <c r="Y5259">
        <v>3</v>
      </c>
      <c r="Z5259">
        <f>IF(AND(MIN(data!D5259:'data'!K5259, data!M5259:'data'!Y5259)&gt;=0, IF(data!L5259&lt;0, FALSE, data!L5259&lt;=95),COUNTA(data!D5259:'data'!Y5259)=22), 1, 0)</f>
        <v>0</v>
      </c>
      <c r="AA5259">
        <f>IF(data!D5259=3, IF(COUNTIFS(data!A:A, data!A5259, data!G:G, "&lt;&gt;2")=0, 1, 0), 0)</f>
        <v>0</v>
      </c>
      <c r="AB5259">
        <f>IF(AND(data!G5259=2, COUNTIFS(data!A:A, data!A5259, data!G:G, 2) = data!D5259), 1, 0)</f>
        <v>0</v>
      </c>
      <c r="AC5259" t="str">
        <f>IF(AB5259=1, data!D5259, "0")</f>
        <v>0</v>
      </c>
    </row>
    <row r="5260" spans="1:29" x14ac:dyDescent="0.25">
      <c r="A5260" s="1">
        <v>591151</v>
      </c>
      <c r="B5260">
        <v>4</v>
      </c>
      <c r="C5260" s="1" t="s">
        <v>5281</v>
      </c>
      <c r="D5260">
        <v>4</v>
      </c>
      <c r="E5260">
        <v>3</v>
      </c>
      <c r="F5260">
        <v>11</v>
      </c>
      <c r="G5260">
        <v>2</v>
      </c>
      <c r="H5260">
        <v>8</v>
      </c>
      <c r="I5260">
        <v>-1</v>
      </c>
      <c r="J5260">
        <v>1</v>
      </c>
      <c r="K5260">
        <v>-1</v>
      </c>
      <c r="L5260">
        <v>9</v>
      </c>
      <c r="M5260">
        <v>1</v>
      </c>
      <c r="N5260">
        <v>-1</v>
      </c>
      <c r="O5260">
        <v>-1</v>
      </c>
      <c r="P5260">
        <v>-1</v>
      </c>
      <c r="Q5260">
        <v>-1</v>
      </c>
      <c r="R5260">
        <v>-1</v>
      </c>
      <c r="S5260">
        <v>-2</v>
      </c>
      <c r="T5260">
        <v>136.9</v>
      </c>
      <c r="U5260">
        <v>35.1</v>
      </c>
      <c r="V5260">
        <v>18.728000000000002</v>
      </c>
      <c r="W5260">
        <v>-1</v>
      </c>
      <c r="X5260">
        <v>1</v>
      </c>
      <c r="Y5260">
        <v>3</v>
      </c>
      <c r="Z5260">
        <f>IF(AND(MIN(data!D5260:'data'!K5260, data!M5260:'data'!Y5260)&gt;=0, IF(data!L5260&lt;0, FALSE, data!L5260&lt;=95),COUNTA(data!D5260:'data'!Y5260)=22), 1, 0)</f>
        <v>0</v>
      </c>
      <c r="AA5260">
        <f>IF(data!D5260=3, IF(COUNTIFS(data!A:A, data!A5260, data!G:G, "&lt;&gt;2")=0, 1, 0), 0)</f>
        <v>0</v>
      </c>
      <c r="AB5260">
        <f>IF(AND(data!G5260=2, COUNTIFS(data!A:A, data!A5260, data!G:G, 2) = data!D5260), 1, 0)</f>
        <v>0</v>
      </c>
      <c r="AC5260" t="str">
        <f>IF(AB5260=1, data!D5260, "0")</f>
        <v>0</v>
      </c>
    </row>
    <row r="5261" spans="1:29" x14ac:dyDescent="0.25">
      <c r="A5261" s="1">
        <v>591201</v>
      </c>
      <c r="B5261">
        <v>1</v>
      </c>
      <c r="C5261" s="1" t="s">
        <v>5282</v>
      </c>
      <c r="D5261">
        <v>4</v>
      </c>
      <c r="E5261">
        <v>3</v>
      </c>
      <c r="F5261">
        <v>11</v>
      </c>
      <c r="G5261">
        <v>2</v>
      </c>
      <c r="H5261">
        <v>43</v>
      </c>
      <c r="I5261">
        <v>2</v>
      </c>
      <c r="J5261">
        <v>1</v>
      </c>
      <c r="K5261">
        <v>4</v>
      </c>
      <c r="L5261">
        <v>18</v>
      </c>
      <c r="M5261">
        <v>1</v>
      </c>
      <c r="N5261">
        <v>1</v>
      </c>
      <c r="O5261">
        <v>5</v>
      </c>
      <c r="P5261">
        <v>2</v>
      </c>
      <c r="Q5261">
        <v>0.11600000000000001</v>
      </c>
      <c r="R5261">
        <v>-1</v>
      </c>
      <c r="S5261">
        <v>8</v>
      </c>
      <c r="T5261">
        <v>158.6</v>
      </c>
      <c r="U5261">
        <v>67.3</v>
      </c>
      <c r="V5261">
        <v>26.754999999999999</v>
      </c>
      <c r="W5261">
        <v>0.73599999999999999</v>
      </c>
      <c r="X5261">
        <v>2</v>
      </c>
      <c r="Y5261">
        <v>1</v>
      </c>
      <c r="Z5261">
        <f>IF(AND(MIN(data!D5261:'data'!K5261, data!M5261:'data'!Y5261)&gt;=0, IF(data!L5261&lt;0, FALSE, data!L5261&lt;=95),COUNTA(data!D5261:'data'!Y5261)=22), 1, 0)</f>
        <v>0</v>
      </c>
      <c r="AA5261">
        <f>IF(data!D5261=3, IF(COUNTIFS(data!A:A, data!A5261, data!G:G, "&lt;&gt;2")=0, 1, 0), 0)</f>
        <v>0</v>
      </c>
      <c r="AB5261">
        <f>IF(AND(data!G5261=2, COUNTIFS(data!A:A, data!A5261, data!G:G, 2) = data!D5261), 1, 0)</f>
        <v>0</v>
      </c>
      <c r="AC5261" t="str">
        <f>IF(AB5261=1, data!D5261, "0")</f>
        <v>0</v>
      </c>
    </row>
    <row r="5262" spans="1:29" x14ac:dyDescent="0.25">
      <c r="A5262" s="1">
        <v>591201</v>
      </c>
      <c r="B5262">
        <v>2</v>
      </c>
      <c r="C5262" s="1" t="s">
        <v>5283</v>
      </c>
      <c r="D5262">
        <v>4</v>
      </c>
      <c r="E5262">
        <v>3</v>
      </c>
      <c r="F5262">
        <v>11</v>
      </c>
      <c r="G5262">
        <v>2</v>
      </c>
      <c r="H5262">
        <v>44</v>
      </c>
      <c r="I5262">
        <v>2</v>
      </c>
      <c r="J5262">
        <v>1</v>
      </c>
      <c r="K5262">
        <v>7</v>
      </c>
      <c r="L5262">
        <v>18</v>
      </c>
      <c r="M5262">
        <v>1</v>
      </c>
      <c r="N5262">
        <v>3</v>
      </c>
      <c r="O5262">
        <v>5</v>
      </c>
      <c r="P5262">
        <v>1</v>
      </c>
      <c r="Q5262">
        <v>0.4002</v>
      </c>
      <c r="R5262">
        <v>-1</v>
      </c>
      <c r="S5262">
        <v>1</v>
      </c>
      <c r="T5262">
        <v>177.6</v>
      </c>
      <c r="U5262">
        <v>85</v>
      </c>
      <c r="V5262">
        <v>26.948</v>
      </c>
      <c r="W5262">
        <v>0.88500000000000001</v>
      </c>
      <c r="X5262">
        <v>1</v>
      </c>
      <c r="Y5262">
        <v>3</v>
      </c>
      <c r="Z5262">
        <f>IF(AND(MIN(data!D5262:'data'!K5262, data!M5262:'data'!Y5262)&gt;=0, IF(data!L5262&lt;0, FALSE, data!L5262&lt;=95),COUNTA(data!D5262:'data'!Y5262)=22), 1, 0)</f>
        <v>0</v>
      </c>
      <c r="AA5262">
        <f>IF(data!D5262=3, IF(COUNTIFS(data!A:A, data!A5262, data!G:G, "&lt;&gt;2")=0, 1, 0), 0)</f>
        <v>0</v>
      </c>
      <c r="AB5262">
        <f>IF(AND(data!G5262=2, COUNTIFS(data!A:A, data!A5262, data!G:G, 2) = data!D5262), 1, 0)</f>
        <v>0</v>
      </c>
      <c r="AC5262" t="str">
        <f>IF(AB5262=1, data!D5262, "0")</f>
        <v>0</v>
      </c>
    </row>
    <row r="5263" spans="1:29" x14ac:dyDescent="0.25">
      <c r="A5263" s="1">
        <v>591201</v>
      </c>
      <c r="B5263">
        <v>3</v>
      </c>
      <c r="C5263" s="1" t="s">
        <v>5284</v>
      </c>
      <c r="D5263">
        <v>4</v>
      </c>
      <c r="E5263">
        <v>3</v>
      </c>
      <c r="F5263">
        <v>11</v>
      </c>
      <c r="G5263">
        <v>2</v>
      </c>
      <c r="H5263">
        <v>17</v>
      </c>
      <c r="I5263">
        <v>1</v>
      </c>
      <c r="J5263">
        <v>1</v>
      </c>
      <c r="K5263">
        <v>4</v>
      </c>
      <c r="L5263">
        <v>18</v>
      </c>
      <c r="M5263">
        <v>1</v>
      </c>
      <c r="N5263">
        <v>1</v>
      </c>
      <c r="O5263">
        <v>5</v>
      </c>
      <c r="P5263">
        <v>1</v>
      </c>
      <c r="Q5263">
        <v>0.23200000000000001</v>
      </c>
      <c r="R5263">
        <v>0</v>
      </c>
      <c r="S5263">
        <v>0</v>
      </c>
      <c r="T5263">
        <v>168.2</v>
      </c>
      <c r="U5263">
        <v>84.1</v>
      </c>
      <c r="V5263">
        <v>29.727</v>
      </c>
      <c r="W5263">
        <v>0.84499999999999997</v>
      </c>
      <c r="X5263">
        <v>2</v>
      </c>
      <c r="Y5263">
        <v>1</v>
      </c>
      <c r="Z5263">
        <f>IF(AND(MIN(data!D5263:'data'!K5263, data!M5263:'data'!Y5263)&gt;=0, IF(data!L5263&lt;0, FALSE, data!L5263&lt;=95),COUNTA(data!D5263:'data'!Y5263)=22), 1, 0)</f>
        <v>1</v>
      </c>
      <c r="AA5263">
        <f>IF(data!D5263=3, IF(COUNTIFS(data!A:A, data!A5263, data!G:G, "&lt;&gt;2")=0, 1, 0), 0)</f>
        <v>0</v>
      </c>
      <c r="AB5263">
        <f>IF(AND(data!G5263=2, COUNTIFS(data!A:A, data!A5263, data!G:G, 2) = data!D5263), 1, 0)</f>
        <v>0</v>
      </c>
      <c r="AC5263" t="str">
        <f>IF(AB5263=1, data!D5263, "0")</f>
        <v>0</v>
      </c>
    </row>
    <row r="5264" spans="1:29" x14ac:dyDescent="0.25">
      <c r="A5264" s="1">
        <v>591201</v>
      </c>
      <c r="B5264">
        <v>4</v>
      </c>
      <c r="C5264" s="1" t="s">
        <v>5285</v>
      </c>
      <c r="D5264">
        <v>4</v>
      </c>
      <c r="E5264">
        <v>3</v>
      </c>
      <c r="F5264">
        <v>11</v>
      </c>
      <c r="G5264">
        <v>1</v>
      </c>
      <c r="H5264">
        <v>14</v>
      </c>
      <c r="I5264">
        <v>-1</v>
      </c>
      <c r="J5264">
        <v>1</v>
      </c>
      <c r="K5264">
        <v>-1</v>
      </c>
      <c r="L5264">
        <v>18</v>
      </c>
      <c r="M5264">
        <v>1</v>
      </c>
      <c r="N5264">
        <v>-1</v>
      </c>
      <c r="O5264">
        <v>-1</v>
      </c>
      <c r="P5264">
        <v>-1</v>
      </c>
      <c r="Q5264">
        <v>-1</v>
      </c>
      <c r="R5264">
        <v>-1</v>
      </c>
      <c r="S5264">
        <v>8</v>
      </c>
      <c r="T5264">
        <v>177.2</v>
      </c>
      <c r="U5264">
        <v>60.1</v>
      </c>
      <c r="V5264">
        <v>19.14</v>
      </c>
      <c r="W5264">
        <v>-1</v>
      </c>
      <c r="X5264">
        <v>3</v>
      </c>
      <c r="Y5264">
        <v>2</v>
      </c>
      <c r="Z5264">
        <f>IF(AND(MIN(data!D5264:'data'!K5264, data!M5264:'data'!Y5264)&gt;=0, IF(data!L5264&lt;0, FALSE, data!L5264&lt;=95),COUNTA(data!D5264:'data'!Y5264)=22), 1, 0)</f>
        <v>0</v>
      </c>
      <c r="AA5264">
        <f>IF(data!D5264=3, IF(COUNTIFS(data!A:A, data!A5264, data!G:G, "&lt;&gt;2")=0, 1, 0), 0)</f>
        <v>0</v>
      </c>
      <c r="AB5264">
        <f>IF(AND(data!G5264=2, COUNTIFS(data!A:A, data!A5264, data!G:G, 2) = data!D5264), 1, 0)</f>
        <v>0</v>
      </c>
      <c r="AC5264" t="str">
        <f>IF(AB5264=1, data!D5264, "0")</f>
        <v>0</v>
      </c>
    </row>
    <row r="5265" spans="1:29" x14ac:dyDescent="0.25">
      <c r="A5265" s="1">
        <v>591251</v>
      </c>
      <c r="B5265">
        <v>1</v>
      </c>
      <c r="C5265" s="1" t="s">
        <v>5286</v>
      </c>
      <c r="D5265">
        <v>2</v>
      </c>
      <c r="E5265">
        <v>3</v>
      </c>
      <c r="F5265">
        <v>11</v>
      </c>
      <c r="G5265">
        <v>2</v>
      </c>
      <c r="H5265">
        <v>39</v>
      </c>
      <c r="I5265">
        <v>4</v>
      </c>
      <c r="J5265">
        <v>1</v>
      </c>
      <c r="K5265">
        <v>7</v>
      </c>
      <c r="L5265">
        <v>5</v>
      </c>
      <c r="M5265">
        <v>1</v>
      </c>
      <c r="N5265">
        <v>4</v>
      </c>
      <c r="O5265">
        <v>3</v>
      </c>
      <c r="P5265">
        <v>1</v>
      </c>
      <c r="Q5265">
        <v>9.1449999999999996</v>
      </c>
      <c r="R5265">
        <v>-1</v>
      </c>
      <c r="S5265">
        <v>0</v>
      </c>
      <c r="T5265">
        <v>164.6</v>
      </c>
      <c r="U5265">
        <v>60.6</v>
      </c>
      <c r="V5265">
        <v>22.367000000000001</v>
      </c>
      <c r="W5265">
        <v>0.83899999999999997</v>
      </c>
      <c r="X5265">
        <v>1</v>
      </c>
      <c r="Y5265">
        <v>3</v>
      </c>
      <c r="Z5265">
        <f>IF(AND(MIN(data!D5265:'data'!K5265, data!M5265:'data'!Y5265)&gt;=0, IF(data!L5265&lt;0, FALSE, data!L5265&lt;=95),COUNTA(data!D5265:'data'!Y5265)=22), 1, 0)</f>
        <v>0</v>
      </c>
      <c r="AA5265">
        <f>IF(data!D5265=3, IF(COUNTIFS(data!A:A, data!A5265, data!G:G, "&lt;&gt;2")=0, 1, 0), 0)</f>
        <v>0</v>
      </c>
      <c r="AB5265">
        <f>IF(AND(data!G5265=2, COUNTIFS(data!A:A, data!A5265, data!G:G, 2) = data!D5265), 1, 0)</f>
        <v>0</v>
      </c>
      <c r="AC5265" t="str">
        <f>IF(AB5265=1, data!D5265, "0")</f>
        <v>0</v>
      </c>
    </row>
    <row r="5266" spans="1:29" x14ac:dyDescent="0.25">
      <c r="A5266" s="1">
        <v>591251</v>
      </c>
      <c r="B5266">
        <v>2</v>
      </c>
      <c r="C5266" s="1" t="s">
        <v>5287</v>
      </c>
      <c r="D5266">
        <v>2</v>
      </c>
      <c r="E5266">
        <v>3</v>
      </c>
      <c r="F5266">
        <v>11</v>
      </c>
      <c r="G5266">
        <v>1</v>
      </c>
      <c r="H5266">
        <v>9</v>
      </c>
      <c r="I5266">
        <v>-1</v>
      </c>
      <c r="J5266">
        <v>1</v>
      </c>
      <c r="K5266">
        <v>-1</v>
      </c>
      <c r="L5266">
        <v>5</v>
      </c>
      <c r="M5266">
        <v>1</v>
      </c>
      <c r="N5266">
        <v>-1</v>
      </c>
      <c r="O5266">
        <v>-1</v>
      </c>
      <c r="P5266">
        <v>-1</v>
      </c>
      <c r="Q5266">
        <v>-1</v>
      </c>
      <c r="R5266">
        <v>-1</v>
      </c>
      <c r="S5266">
        <v>-2</v>
      </c>
      <c r="T5266">
        <v>137.6</v>
      </c>
      <c r="U5266">
        <v>37</v>
      </c>
      <c r="V5266">
        <v>19.542000000000002</v>
      </c>
      <c r="W5266">
        <v>-1</v>
      </c>
      <c r="X5266">
        <v>1</v>
      </c>
      <c r="Y5266">
        <v>3</v>
      </c>
      <c r="Z5266">
        <f>IF(AND(MIN(data!D5266:'data'!K5266, data!M5266:'data'!Y5266)&gt;=0, IF(data!L5266&lt;0, FALSE, data!L5266&lt;=95),COUNTA(data!D5266:'data'!Y5266)=22), 1, 0)</f>
        <v>0</v>
      </c>
      <c r="AA5266">
        <f>IF(data!D5266=3, IF(COUNTIFS(data!A:A, data!A5266, data!G:G, "&lt;&gt;2")=0, 1, 0), 0)</f>
        <v>0</v>
      </c>
      <c r="AB5266">
        <f>IF(AND(data!G5266=2, COUNTIFS(data!A:A, data!A5266, data!G:G, 2) = data!D5266), 1, 0)</f>
        <v>0</v>
      </c>
      <c r="AC5266" t="str">
        <f>IF(AB5266=1, data!D5266, "0")</f>
        <v>0</v>
      </c>
    </row>
    <row r="5267" spans="1:29" x14ac:dyDescent="0.25">
      <c r="A5267" s="1">
        <v>591271</v>
      </c>
      <c r="B5267">
        <v>1</v>
      </c>
      <c r="C5267" s="1" t="s">
        <v>5288</v>
      </c>
      <c r="D5267">
        <v>1</v>
      </c>
      <c r="E5267">
        <v>3</v>
      </c>
      <c r="F5267">
        <v>11</v>
      </c>
      <c r="G5267">
        <v>2</v>
      </c>
      <c r="H5267">
        <v>66</v>
      </c>
      <c r="I5267">
        <v>5</v>
      </c>
      <c r="J5267">
        <v>1</v>
      </c>
      <c r="K5267">
        <v>7</v>
      </c>
      <c r="L5267">
        <v>96</v>
      </c>
      <c r="M5267">
        <v>3</v>
      </c>
      <c r="N5267">
        <v>3</v>
      </c>
      <c r="O5267">
        <v>5</v>
      </c>
      <c r="P5267">
        <v>1</v>
      </c>
      <c r="Q5267">
        <v>1.615</v>
      </c>
      <c r="R5267">
        <v>-1</v>
      </c>
      <c r="S5267">
        <v>2</v>
      </c>
      <c r="T5267">
        <v>159.19999999999999</v>
      </c>
      <c r="U5267">
        <v>115.7</v>
      </c>
      <c r="V5267">
        <v>45.651000000000003</v>
      </c>
      <c r="W5267">
        <v>0.86</v>
      </c>
      <c r="X5267">
        <v>2</v>
      </c>
      <c r="Y5267">
        <v>1</v>
      </c>
      <c r="Z5267">
        <f>IF(AND(MIN(data!D5267:'data'!K5267, data!M5267:'data'!Y5267)&gt;=0, IF(data!L5267&lt;0, FALSE, data!L5267&lt;=95),COUNTA(data!D5267:'data'!Y5267)=22), 1, 0)</f>
        <v>0</v>
      </c>
      <c r="AA5267">
        <f>IF(data!D5267=3, IF(COUNTIFS(data!A:A, data!A5267, data!G:G, "&lt;&gt;2")=0, 1, 0), 0)</f>
        <v>0</v>
      </c>
      <c r="AB5267">
        <f>IF(AND(data!G5267=2, COUNTIFS(data!A:A, data!A5267, data!G:G, 2) = data!D5267), 1, 0)</f>
        <v>1</v>
      </c>
      <c r="AC5267">
        <f>IF(AB5267=1, data!D5267, "0")</f>
        <v>1</v>
      </c>
    </row>
    <row r="5268" spans="1:29" x14ac:dyDescent="0.25">
      <c r="A5268" s="1">
        <v>591341</v>
      </c>
      <c r="B5268">
        <v>1</v>
      </c>
      <c r="C5268" s="1" t="s">
        <v>5289</v>
      </c>
      <c r="D5268">
        <v>5</v>
      </c>
      <c r="E5268">
        <v>3</v>
      </c>
      <c r="F5268">
        <v>11</v>
      </c>
      <c r="G5268">
        <v>1</v>
      </c>
      <c r="H5268">
        <v>43</v>
      </c>
      <c r="I5268">
        <v>2</v>
      </c>
      <c r="J5268">
        <v>1</v>
      </c>
      <c r="K5268">
        <v>4</v>
      </c>
      <c r="L5268">
        <v>18</v>
      </c>
      <c r="M5268">
        <v>1</v>
      </c>
      <c r="N5268">
        <v>4</v>
      </c>
      <c r="O5268">
        <v>3</v>
      </c>
      <c r="P5268">
        <v>2</v>
      </c>
      <c r="Q5268">
        <v>0.11600000000000001</v>
      </c>
      <c r="R5268">
        <v>-1</v>
      </c>
      <c r="S5268">
        <v>-2</v>
      </c>
      <c r="T5268">
        <v>160.19999999999999</v>
      </c>
      <c r="U5268">
        <v>76.099999999999994</v>
      </c>
      <c r="V5268">
        <v>29.652000000000001</v>
      </c>
      <c r="W5268">
        <v>0.879</v>
      </c>
      <c r="X5268">
        <v>-2</v>
      </c>
      <c r="Y5268">
        <v>-2</v>
      </c>
      <c r="Z5268">
        <f>IF(AND(MIN(data!D5268:'data'!K5268, data!M5268:'data'!Y5268)&gt;=0, IF(data!L5268&lt;0, FALSE, data!L5268&lt;=95),COUNTA(data!D5268:'data'!Y5268)=22), 1, 0)</f>
        <v>0</v>
      </c>
      <c r="AA5268">
        <f>IF(data!D5268=3, IF(COUNTIFS(data!A:A, data!A5268, data!G:G, "&lt;&gt;2")=0, 1, 0), 0)</f>
        <v>0</v>
      </c>
      <c r="AB5268">
        <f>IF(AND(data!G5268=2, COUNTIFS(data!A:A, data!A5268, data!G:G, 2) = data!D5268), 1, 0)</f>
        <v>0</v>
      </c>
      <c r="AC5268" t="str">
        <f>IF(AB5268=1, data!D5268, "0")</f>
        <v>0</v>
      </c>
    </row>
    <row r="5269" spans="1:29" x14ac:dyDescent="0.25">
      <c r="A5269" s="1">
        <v>591341</v>
      </c>
      <c r="B5269">
        <v>2</v>
      </c>
      <c r="C5269" s="1" t="s">
        <v>5290</v>
      </c>
      <c r="D5269">
        <v>5</v>
      </c>
      <c r="E5269">
        <v>3</v>
      </c>
      <c r="F5269">
        <v>11</v>
      </c>
      <c r="G5269">
        <v>2</v>
      </c>
      <c r="H5269">
        <v>44</v>
      </c>
      <c r="I5269">
        <v>2</v>
      </c>
      <c r="J5269">
        <v>1</v>
      </c>
      <c r="K5269">
        <v>4</v>
      </c>
      <c r="L5269">
        <v>18</v>
      </c>
      <c r="M5269">
        <v>1</v>
      </c>
      <c r="N5269">
        <v>3</v>
      </c>
      <c r="O5269">
        <v>5</v>
      </c>
      <c r="P5269">
        <v>1</v>
      </c>
      <c r="Q5269">
        <v>45.779000000000003</v>
      </c>
      <c r="R5269">
        <v>-1</v>
      </c>
      <c r="S5269">
        <v>0</v>
      </c>
      <c r="T5269">
        <v>177.5</v>
      </c>
      <c r="U5269">
        <v>78.599999999999994</v>
      </c>
      <c r="V5269">
        <v>24.946999999999999</v>
      </c>
      <c r="W5269">
        <v>0.84399999999999997</v>
      </c>
      <c r="X5269">
        <v>1</v>
      </c>
      <c r="Y5269">
        <v>1</v>
      </c>
      <c r="Z5269">
        <f>IF(AND(MIN(data!D5269:'data'!K5269, data!M5269:'data'!Y5269)&gt;=0, IF(data!L5269&lt;0, FALSE, data!L5269&lt;=95),COUNTA(data!D5269:'data'!Y5269)=22), 1, 0)</f>
        <v>0</v>
      </c>
      <c r="AA5269">
        <f>IF(data!D5269=3, IF(COUNTIFS(data!A:A, data!A5269, data!G:G, "&lt;&gt;2")=0, 1, 0), 0)</f>
        <v>0</v>
      </c>
      <c r="AB5269">
        <f>IF(AND(data!G5269=2, COUNTIFS(data!A:A, data!A5269, data!G:G, 2) = data!D5269), 1, 0)</f>
        <v>0</v>
      </c>
      <c r="AC5269" t="str">
        <f>IF(AB5269=1, data!D5269, "0")</f>
        <v>0</v>
      </c>
    </row>
    <row r="5270" spans="1:29" x14ac:dyDescent="0.25">
      <c r="A5270" s="1">
        <v>591341</v>
      </c>
      <c r="B5270">
        <v>3</v>
      </c>
      <c r="C5270" s="1" t="s">
        <v>5291</v>
      </c>
      <c r="D5270">
        <v>5</v>
      </c>
      <c r="E5270">
        <v>3</v>
      </c>
      <c r="F5270">
        <v>11</v>
      </c>
      <c r="G5270">
        <v>1</v>
      </c>
      <c r="H5270">
        <v>20</v>
      </c>
      <c r="I5270">
        <v>1</v>
      </c>
      <c r="J5270">
        <v>1</v>
      </c>
      <c r="K5270">
        <v>3</v>
      </c>
      <c r="L5270">
        <v>18</v>
      </c>
      <c r="M5270">
        <v>1</v>
      </c>
      <c r="N5270">
        <v>1</v>
      </c>
      <c r="O5270">
        <v>5</v>
      </c>
      <c r="P5270">
        <v>1</v>
      </c>
      <c r="Q5270">
        <v>23.67</v>
      </c>
      <c r="R5270">
        <v>4</v>
      </c>
      <c r="S5270">
        <v>0</v>
      </c>
      <c r="T5270">
        <v>170.2</v>
      </c>
      <c r="U5270">
        <v>71.3</v>
      </c>
      <c r="V5270">
        <v>24.613</v>
      </c>
      <c r="W5270">
        <v>0.71799999999999997</v>
      </c>
      <c r="X5270">
        <v>1</v>
      </c>
      <c r="Y5270">
        <v>1</v>
      </c>
      <c r="Z5270">
        <f>IF(AND(MIN(data!D5270:'data'!K5270, data!M5270:'data'!Y5270)&gt;=0, IF(data!L5270&lt;0, FALSE, data!L5270&lt;=95),COUNTA(data!D5270:'data'!Y5270)=22), 1, 0)</f>
        <v>1</v>
      </c>
      <c r="AA5270">
        <f>IF(data!D5270=3, IF(COUNTIFS(data!A:A, data!A5270, data!G:G, "&lt;&gt;2")=0, 1, 0), 0)</f>
        <v>0</v>
      </c>
      <c r="AB5270">
        <f>IF(AND(data!G5270=2, COUNTIFS(data!A:A, data!A5270, data!G:G, 2) = data!D5270), 1, 0)</f>
        <v>0</v>
      </c>
      <c r="AC5270" t="str">
        <f>IF(AB5270=1, data!D5270, "0")</f>
        <v>0</v>
      </c>
    </row>
    <row r="5271" spans="1:29" x14ac:dyDescent="0.25">
      <c r="A5271" s="1">
        <v>591341</v>
      </c>
      <c r="B5271">
        <v>4</v>
      </c>
      <c r="C5271" s="1" t="s">
        <v>5292</v>
      </c>
      <c r="D5271">
        <v>5</v>
      </c>
      <c r="E5271">
        <v>3</v>
      </c>
      <c r="F5271">
        <v>11</v>
      </c>
      <c r="G5271">
        <v>1</v>
      </c>
      <c r="H5271">
        <v>17</v>
      </c>
      <c r="I5271">
        <v>1</v>
      </c>
      <c r="J5271">
        <v>1</v>
      </c>
      <c r="K5271">
        <v>4</v>
      </c>
      <c r="L5271">
        <v>18</v>
      </c>
      <c r="M5271">
        <v>1</v>
      </c>
      <c r="N5271">
        <v>1</v>
      </c>
      <c r="O5271">
        <v>5</v>
      </c>
      <c r="P5271">
        <v>1</v>
      </c>
      <c r="Q5271">
        <v>4.0949999999999998</v>
      </c>
      <c r="R5271">
        <v>4</v>
      </c>
      <c r="S5271">
        <v>1</v>
      </c>
      <c r="T5271">
        <v>182.2</v>
      </c>
      <c r="U5271">
        <v>71.2</v>
      </c>
      <c r="V5271">
        <v>21.448</v>
      </c>
      <c r="W5271">
        <v>0.80600000000000005</v>
      </c>
      <c r="X5271">
        <v>1</v>
      </c>
      <c r="Y5271">
        <v>3</v>
      </c>
      <c r="Z5271">
        <f>IF(AND(MIN(data!D5271:'data'!K5271, data!M5271:'data'!Y5271)&gt;=0, IF(data!L5271&lt;0, FALSE, data!L5271&lt;=95),COUNTA(data!D5271:'data'!Y5271)=22), 1, 0)</f>
        <v>1</v>
      </c>
      <c r="AA5271">
        <f>IF(data!D5271=3, IF(COUNTIFS(data!A:A, data!A5271, data!G:G, "&lt;&gt;2")=0, 1, 0), 0)</f>
        <v>0</v>
      </c>
      <c r="AB5271">
        <f>IF(AND(data!G5271=2, COUNTIFS(data!A:A, data!A5271, data!G:G, 2) = data!D5271), 1, 0)</f>
        <v>0</v>
      </c>
      <c r="AC5271" t="str">
        <f>IF(AB5271=1, data!D5271, "0")</f>
        <v>0</v>
      </c>
    </row>
    <row r="5272" spans="1:29" x14ac:dyDescent="0.25">
      <c r="A5272" s="1">
        <v>591341</v>
      </c>
      <c r="B5272">
        <v>5</v>
      </c>
      <c r="C5272" s="1" t="s">
        <v>5293</v>
      </c>
      <c r="D5272">
        <v>5</v>
      </c>
      <c r="E5272">
        <v>3</v>
      </c>
      <c r="F5272">
        <v>11</v>
      </c>
      <c r="G5272">
        <v>1</v>
      </c>
      <c r="H5272">
        <v>14</v>
      </c>
      <c r="I5272">
        <v>-1</v>
      </c>
      <c r="J5272">
        <v>1</v>
      </c>
      <c r="K5272">
        <v>-1</v>
      </c>
      <c r="L5272">
        <v>18</v>
      </c>
      <c r="M5272">
        <v>1</v>
      </c>
      <c r="N5272">
        <v>-1</v>
      </c>
      <c r="O5272">
        <v>-1</v>
      </c>
      <c r="P5272">
        <v>-1</v>
      </c>
      <c r="Q5272">
        <v>-1</v>
      </c>
      <c r="R5272">
        <v>-1</v>
      </c>
      <c r="S5272">
        <v>-9</v>
      </c>
      <c r="T5272">
        <v>165.4</v>
      </c>
      <c r="U5272">
        <v>58.8</v>
      </c>
      <c r="V5272">
        <v>21.492999999999999</v>
      </c>
      <c r="W5272">
        <v>-1</v>
      </c>
      <c r="X5272">
        <v>1</v>
      </c>
      <c r="Y5272">
        <v>3</v>
      </c>
      <c r="Z5272">
        <f>IF(AND(MIN(data!D5272:'data'!K5272, data!M5272:'data'!Y5272)&gt;=0, IF(data!L5272&lt;0, FALSE, data!L5272&lt;=95),COUNTA(data!D5272:'data'!Y5272)=22), 1, 0)</f>
        <v>0</v>
      </c>
      <c r="AA5272">
        <f>IF(data!D5272=3, IF(COUNTIFS(data!A:A, data!A5272, data!G:G, "&lt;&gt;2")=0, 1, 0), 0)</f>
        <v>0</v>
      </c>
      <c r="AB5272">
        <f>IF(AND(data!G5272=2, COUNTIFS(data!A:A, data!A5272, data!G:G, 2) = data!D5272), 1, 0)</f>
        <v>0</v>
      </c>
      <c r="AC5272" t="str">
        <f>IF(AB5272=1, data!D5272, "0")</f>
        <v>0</v>
      </c>
    </row>
    <row r="5273" spans="1:29" x14ac:dyDescent="0.25">
      <c r="A5273" s="1">
        <v>592051</v>
      </c>
      <c r="B5273">
        <v>1</v>
      </c>
      <c r="C5273" s="1" t="s">
        <v>5294</v>
      </c>
      <c r="D5273">
        <v>2</v>
      </c>
      <c r="E5273">
        <v>1</v>
      </c>
      <c r="F5273">
        <v>10</v>
      </c>
      <c r="G5273">
        <v>2</v>
      </c>
      <c r="H5273">
        <v>54</v>
      </c>
      <c r="I5273">
        <v>2</v>
      </c>
      <c r="J5273">
        <v>1</v>
      </c>
      <c r="K5273">
        <v>1</v>
      </c>
      <c r="L5273">
        <v>14</v>
      </c>
      <c r="M5273">
        <v>2</v>
      </c>
      <c r="N5273">
        <v>1</v>
      </c>
      <c r="O5273">
        <v>5</v>
      </c>
      <c r="P5273">
        <v>1</v>
      </c>
      <c r="Q5273">
        <v>1.038</v>
      </c>
      <c r="R5273">
        <v>-1</v>
      </c>
      <c r="S5273">
        <v>0</v>
      </c>
      <c r="T5273">
        <v>154.1</v>
      </c>
      <c r="U5273">
        <v>88.4</v>
      </c>
      <c r="V5273">
        <v>37.225999999999999</v>
      </c>
      <c r="W5273">
        <v>0.77400000000000002</v>
      </c>
      <c r="X5273">
        <v>2</v>
      </c>
      <c r="Y5273">
        <v>1</v>
      </c>
      <c r="Z5273">
        <f>IF(AND(MIN(data!D5273:'data'!K5273, data!M5273:'data'!Y5273)&gt;=0, IF(data!L5273&lt;0, FALSE, data!L5273&lt;=95),COUNTA(data!D5273:'data'!Y5273)=22), 1, 0)</f>
        <v>0</v>
      </c>
      <c r="AA5273">
        <f>IF(data!D5273=3, IF(COUNTIFS(data!A:A, data!A5273, data!G:G, "&lt;&gt;2")=0, 1, 0), 0)</f>
        <v>0</v>
      </c>
      <c r="AB5273">
        <f>IF(AND(data!G5273=2, COUNTIFS(data!A:A, data!A5273, data!G:G, 2) = data!D5273), 1, 0)</f>
        <v>1</v>
      </c>
      <c r="AC5273">
        <f>IF(AB5273=1, data!D5273, "0")</f>
        <v>2</v>
      </c>
    </row>
    <row r="5274" spans="1:29" x14ac:dyDescent="0.25">
      <c r="A5274" s="1">
        <v>592051</v>
      </c>
      <c r="B5274">
        <v>2</v>
      </c>
      <c r="C5274" s="1" t="s">
        <v>5295</v>
      </c>
      <c r="D5274">
        <v>2</v>
      </c>
      <c r="E5274">
        <v>1</v>
      </c>
      <c r="F5274">
        <v>10</v>
      </c>
      <c r="G5274">
        <v>2</v>
      </c>
      <c r="H5274">
        <v>54</v>
      </c>
      <c r="I5274">
        <v>2</v>
      </c>
      <c r="J5274">
        <v>1</v>
      </c>
      <c r="K5274">
        <v>1</v>
      </c>
      <c r="L5274">
        <v>14</v>
      </c>
      <c r="M5274">
        <v>2</v>
      </c>
      <c r="N5274">
        <v>4</v>
      </c>
      <c r="O5274">
        <v>3</v>
      </c>
      <c r="P5274">
        <v>1</v>
      </c>
      <c r="Q5274">
        <v>6.8079999999999998</v>
      </c>
      <c r="R5274">
        <v>-1</v>
      </c>
      <c r="S5274">
        <v>0</v>
      </c>
      <c r="T5274">
        <v>171.7</v>
      </c>
      <c r="U5274">
        <v>65.599999999999994</v>
      </c>
      <c r="V5274">
        <v>22.251999999999999</v>
      </c>
      <c r="W5274">
        <v>0.90700000000000003</v>
      </c>
      <c r="X5274">
        <v>1</v>
      </c>
      <c r="Y5274">
        <v>3</v>
      </c>
      <c r="Z5274">
        <f>IF(AND(MIN(data!D5274:'data'!K5274, data!M5274:'data'!Y5274)&gt;=0, IF(data!L5274&lt;0, FALSE, data!L5274&lt;=95),COUNTA(data!D5274:'data'!Y5274)=22), 1, 0)</f>
        <v>0</v>
      </c>
      <c r="AA5274">
        <f>IF(data!D5274=3, IF(COUNTIFS(data!A:A, data!A5274, data!G:G, "&lt;&gt;2")=0, 1, 0), 0)</f>
        <v>0</v>
      </c>
      <c r="AB5274">
        <f>IF(AND(data!G5274=2, COUNTIFS(data!A:A, data!A5274, data!G:G, 2) = data!D5274), 1, 0)</f>
        <v>1</v>
      </c>
      <c r="AC5274">
        <f>IF(AB5274=1, data!D5274, "0")</f>
        <v>2</v>
      </c>
    </row>
    <row r="5275" spans="1:29" x14ac:dyDescent="0.25">
      <c r="A5275" s="1">
        <v>592151</v>
      </c>
      <c r="B5275">
        <v>1</v>
      </c>
      <c r="C5275" s="1" t="s">
        <v>5296</v>
      </c>
      <c r="D5275">
        <v>1</v>
      </c>
      <c r="E5275">
        <v>1</v>
      </c>
      <c r="F5275">
        <v>10</v>
      </c>
      <c r="G5275">
        <v>2</v>
      </c>
      <c r="H5275">
        <v>47</v>
      </c>
      <c r="I5275">
        <v>4</v>
      </c>
      <c r="J5275">
        <v>1</v>
      </c>
      <c r="K5275">
        <v>1</v>
      </c>
      <c r="L5275">
        <v>22</v>
      </c>
      <c r="M5275">
        <v>3</v>
      </c>
      <c r="N5275">
        <v>4</v>
      </c>
      <c r="O5275">
        <v>2</v>
      </c>
      <c r="P5275">
        <v>1</v>
      </c>
      <c r="Q5275">
        <v>67.787999999999997</v>
      </c>
      <c r="R5275">
        <v>-1</v>
      </c>
      <c r="S5275">
        <v>2</v>
      </c>
      <c r="T5275">
        <v>169.5</v>
      </c>
      <c r="U5275">
        <v>92.7</v>
      </c>
      <c r="V5275">
        <v>32.265999999999998</v>
      </c>
      <c r="W5275">
        <v>-1</v>
      </c>
      <c r="X5275">
        <v>2</v>
      </c>
      <c r="Y5275">
        <v>3</v>
      </c>
      <c r="Z5275">
        <f>IF(AND(MIN(data!D5275:'data'!K5275, data!M5275:'data'!Y5275)&gt;=0, IF(data!L5275&lt;0, FALSE, data!L5275&lt;=95),COUNTA(data!D5275:'data'!Y5275)=22), 1, 0)</f>
        <v>0</v>
      </c>
      <c r="AA5275">
        <f>IF(data!D5275=3, IF(COUNTIFS(data!A:A, data!A5275, data!G:G, "&lt;&gt;2")=0, 1, 0), 0)</f>
        <v>0</v>
      </c>
      <c r="AB5275">
        <f>IF(AND(data!G5275=2, COUNTIFS(data!A:A, data!A5275, data!G:G, 2) = data!D5275), 1, 0)</f>
        <v>1</v>
      </c>
      <c r="AC5275">
        <f>IF(AB5275=1, data!D5275, "0")</f>
        <v>1</v>
      </c>
    </row>
    <row r="5276" spans="1:29" x14ac:dyDescent="0.25">
      <c r="A5276" s="1">
        <v>592251</v>
      </c>
      <c r="B5276">
        <v>1</v>
      </c>
      <c r="C5276" s="1" t="s">
        <v>5297</v>
      </c>
      <c r="D5276">
        <v>2</v>
      </c>
      <c r="E5276">
        <v>1</v>
      </c>
      <c r="F5276">
        <v>10</v>
      </c>
      <c r="G5276">
        <v>1</v>
      </c>
      <c r="H5276">
        <v>58</v>
      </c>
      <c r="I5276">
        <v>6</v>
      </c>
      <c r="J5276">
        <v>1</v>
      </c>
      <c r="K5276">
        <v>1</v>
      </c>
      <c r="L5276">
        <v>8</v>
      </c>
      <c r="M5276">
        <v>4</v>
      </c>
      <c r="N5276">
        <v>4</v>
      </c>
      <c r="O5276">
        <v>3</v>
      </c>
      <c r="P5276">
        <v>2</v>
      </c>
      <c r="Q5276">
        <v>2.9000000000000001E-2</v>
      </c>
      <c r="R5276">
        <v>-1</v>
      </c>
      <c r="S5276">
        <v>4</v>
      </c>
      <c r="T5276">
        <v>162.9</v>
      </c>
      <c r="U5276">
        <v>103.7</v>
      </c>
      <c r="V5276">
        <v>39.078000000000003</v>
      </c>
      <c r="W5276">
        <v>-1</v>
      </c>
      <c r="X5276">
        <v>-8</v>
      </c>
      <c r="Y5276">
        <v>1</v>
      </c>
      <c r="Z5276">
        <f>IF(AND(MIN(data!D5276:'data'!K5276, data!M5276:'data'!Y5276)&gt;=0, IF(data!L5276&lt;0, FALSE, data!L5276&lt;=95),COUNTA(data!D5276:'data'!Y5276)=22), 1, 0)</f>
        <v>0</v>
      </c>
      <c r="AA5276">
        <f>IF(data!D5276=3, IF(COUNTIFS(data!A:A, data!A5276, data!G:G, "&lt;&gt;2")=0, 1, 0), 0)</f>
        <v>0</v>
      </c>
      <c r="AB5276">
        <f>IF(AND(data!G5276=2, COUNTIFS(data!A:A, data!A5276, data!G:G, 2) = data!D5276), 1, 0)</f>
        <v>0</v>
      </c>
      <c r="AC5276" t="str">
        <f>IF(AB5276=1, data!D5276, "0")</f>
        <v>0</v>
      </c>
    </row>
    <row r="5277" spans="1:29" x14ac:dyDescent="0.25">
      <c r="A5277" s="1">
        <v>592251</v>
      </c>
      <c r="B5277">
        <v>2</v>
      </c>
      <c r="C5277" s="1" t="s">
        <v>5298</v>
      </c>
      <c r="D5277">
        <v>2</v>
      </c>
      <c r="E5277">
        <v>1</v>
      </c>
      <c r="F5277">
        <v>10</v>
      </c>
      <c r="G5277">
        <v>1</v>
      </c>
      <c r="H5277">
        <v>56</v>
      </c>
      <c r="I5277">
        <v>6</v>
      </c>
      <c r="J5277">
        <v>1</v>
      </c>
      <c r="K5277">
        <v>7</v>
      </c>
      <c r="L5277">
        <v>8</v>
      </c>
      <c r="M5277">
        <v>4</v>
      </c>
      <c r="N5277">
        <v>1</v>
      </c>
      <c r="O5277">
        <v>5</v>
      </c>
      <c r="P5277">
        <v>1</v>
      </c>
      <c r="Q5277">
        <v>29.125</v>
      </c>
      <c r="R5277">
        <v>-1</v>
      </c>
      <c r="S5277">
        <v>9</v>
      </c>
      <c r="T5277">
        <v>155.1</v>
      </c>
      <c r="U5277">
        <v>75.8</v>
      </c>
      <c r="V5277">
        <v>31.51</v>
      </c>
      <c r="W5277">
        <v>-1</v>
      </c>
      <c r="X5277">
        <v>2</v>
      </c>
      <c r="Y5277">
        <v>1</v>
      </c>
      <c r="Z5277">
        <f>IF(AND(MIN(data!D5277:'data'!K5277, data!M5277:'data'!Y5277)&gt;=0, IF(data!L5277&lt;0, FALSE, data!L5277&lt;=95),COUNTA(data!D5277:'data'!Y5277)=22), 1, 0)</f>
        <v>0</v>
      </c>
      <c r="AA5277">
        <f>IF(data!D5277=3, IF(COUNTIFS(data!A:A, data!A5277, data!G:G, "&lt;&gt;2")=0, 1, 0), 0)</f>
        <v>0</v>
      </c>
      <c r="AB5277">
        <f>IF(AND(data!G5277=2, COUNTIFS(data!A:A, data!A5277, data!G:G, 2) = data!D5277), 1, 0)</f>
        <v>0</v>
      </c>
      <c r="AC5277" t="str">
        <f>IF(AB5277=1, data!D5277, "0")</f>
        <v>0</v>
      </c>
    </row>
    <row r="5278" spans="1:29" x14ac:dyDescent="0.25">
      <c r="A5278" s="1">
        <v>592341</v>
      </c>
      <c r="B5278">
        <v>1</v>
      </c>
      <c r="C5278" s="1" t="s">
        <v>5299</v>
      </c>
      <c r="D5278">
        <v>2</v>
      </c>
      <c r="E5278">
        <v>1</v>
      </c>
      <c r="F5278">
        <v>10</v>
      </c>
      <c r="G5278">
        <v>2</v>
      </c>
      <c r="H5278">
        <v>77</v>
      </c>
      <c r="I5278">
        <v>2</v>
      </c>
      <c r="J5278">
        <v>1</v>
      </c>
      <c r="K5278">
        <v>7</v>
      </c>
      <c r="L5278">
        <v>18</v>
      </c>
      <c r="M5278">
        <v>3</v>
      </c>
      <c r="N5278">
        <v>3</v>
      </c>
      <c r="O5278">
        <v>5</v>
      </c>
      <c r="P5278">
        <v>1</v>
      </c>
      <c r="Q5278">
        <v>12.75</v>
      </c>
      <c r="R5278">
        <v>-1</v>
      </c>
      <c r="S5278">
        <v>0</v>
      </c>
      <c r="T5278">
        <v>172.5</v>
      </c>
      <c r="U5278">
        <v>84.6</v>
      </c>
      <c r="V5278">
        <v>28.431000000000001</v>
      </c>
      <c r="W5278">
        <v>0.93</v>
      </c>
      <c r="X5278">
        <v>1</v>
      </c>
      <c r="Y5278">
        <v>3</v>
      </c>
      <c r="Z5278">
        <f>IF(AND(MIN(data!D5278:'data'!K5278, data!M5278:'data'!Y5278)&gt;=0, IF(data!L5278&lt;0, FALSE, data!L5278&lt;=95),COUNTA(data!D5278:'data'!Y5278)=22), 1, 0)</f>
        <v>0</v>
      </c>
      <c r="AA5278">
        <f>IF(data!D5278=3, IF(COUNTIFS(data!A:A, data!A5278, data!G:G, "&lt;&gt;2")=0, 1, 0), 0)</f>
        <v>0</v>
      </c>
      <c r="AB5278">
        <f>IF(AND(data!G5278=2, COUNTIFS(data!A:A, data!A5278, data!G:G, 2) = data!D5278), 1, 0)</f>
        <v>1</v>
      </c>
      <c r="AC5278">
        <f>IF(AB5278=1, data!D5278, "0")</f>
        <v>2</v>
      </c>
    </row>
    <row r="5279" spans="1:29" x14ac:dyDescent="0.25">
      <c r="A5279" s="1">
        <v>592341</v>
      </c>
      <c r="B5279">
        <v>2</v>
      </c>
      <c r="C5279" s="1" t="s">
        <v>5300</v>
      </c>
      <c r="D5279">
        <v>2</v>
      </c>
      <c r="E5279">
        <v>1</v>
      </c>
      <c r="F5279">
        <v>10</v>
      </c>
      <c r="G5279">
        <v>2</v>
      </c>
      <c r="H5279">
        <v>75</v>
      </c>
      <c r="I5279">
        <v>2</v>
      </c>
      <c r="J5279">
        <v>1</v>
      </c>
      <c r="K5279">
        <v>7</v>
      </c>
      <c r="L5279">
        <v>18</v>
      </c>
      <c r="M5279">
        <v>3</v>
      </c>
      <c r="N5279">
        <v>1</v>
      </c>
      <c r="O5279">
        <v>5</v>
      </c>
      <c r="P5279">
        <v>1</v>
      </c>
      <c r="Q5279">
        <v>3.23</v>
      </c>
      <c r="R5279">
        <v>-1</v>
      </c>
      <c r="S5279">
        <v>0</v>
      </c>
      <c r="T5279">
        <v>156.69999999999999</v>
      </c>
      <c r="U5279">
        <v>68.7</v>
      </c>
      <c r="V5279">
        <v>27.978000000000002</v>
      </c>
      <c r="W5279">
        <v>0.90900000000000003</v>
      </c>
      <c r="X5279">
        <v>2</v>
      </c>
      <c r="Y5279">
        <v>3</v>
      </c>
      <c r="Z5279">
        <f>IF(AND(MIN(data!D5279:'data'!K5279, data!M5279:'data'!Y5279)&gt;=0, IF(data!L5279&lt;0, FALSE, data!L5279&lt;=95),COUNTA(data!D5279:'data'!Y5279)=22), 1, 0)</f>
        <v>0</v>
      </c>
      <c r="AA5279">
        <f>IF(data!D5279=3, IF(COUNTIFS(data!A:A, data!A5279, data!G:G, "&lt;&gt;2")=0, 1, 0), 0)</f>
        <v>0</v>
      </c>
      <c r="AB5279">
        <f>IF(AND(data!G5279=2, COUNTIFS(data!A:A, data!A5279, data!G:G, 2) = data!D5279), 1, 0)</f>
        <v>1</v>
      </c>
      <c r="AC5279">
        <f>IF(AB5279=1, data!D5279, "0")</f>
        <v>2</v>
      </c>
    </row>
    <row r="5280" spans="1:29" x14ac:dyDescent="0.25">
      <c r="A5280" s="1">
        <v>592351</v>
      </c>
      <c r="B5280">
        <v>1</v>
      </c>
      <c r="C5280" s="1" t="s">
        <v>5301</v>
      </c>
      <c r="D5280">
        <v>2</v>
      </c>
      <c r="E5280">
        <v>1</v>
      </c>
      <c r="F5280">
        <v>10</v>
      </c>
      <c r="G5280">
        <v>1</v>
      </c>
      <c r="H5280">
        <v>22</v>
      </c>
      <c r="I5280">
        <v>6</v>
      </c>
      <c r="J5280">
        <v>1</v>
      </c>
      <c r="K5280">
        <v>1</v>
      </c>
      <c r="L5280">
        <v>19</v>
      </c>
      <c r="M5280">
        <v>1</v>
      </c>
      <c r="N5280">
        <v>1</v>
      </c>
      <c r="O5280">
        <v>5</v>
      </c>
      <c r="P5280">
        <v>2</v>
      </c>
      <c r="Q5280">
        <v>0</v>
      </c>
      <c r="R5280">
        <v>4</v>
      </c>
      <c r="S5280">
        <v>0</v>
      </c>
      <c r="T5280">
        <v>152.4</v>
      </c>
      <c r="U5280">
        <v>58.1</v>
      </c>
      <c r="V5280">
        <v>25.015000000000001</v>
      </c>
      <c r="W5280">
        <v>-1</v>
      </c>
      <c r="X5280">
        <v>1</v>
      </c>
      <c r="Y5280">
        <v>1</v>
      </c>
      <c r="Z5280">
        <f>IF(AND(MIN(data!D5280:'data'!K5280, data!M5280:'data'!Y5280)&gt;=0, IF(data!L5280&lt;0, FALSE, data!L5280&lt;=95),COUNTA(data!D5280:'data'!Y5280)=22), 1, 0)</f>
        <v>0</v>
      </c>
      <c r="AA5280">
        <f>IF(data!D5280=3, IF(COUNTIFS(data!A:A, data!A5280, data!G:G, "&lt;&gt;2")=0, 1, 0), 0)</f>
        <v>0</v>
      </c>
      <c r="AB5280">
        <f>IF(AND(data!G5280=2, COUNTIFS(data!A:A, data!A5280, data!G:G, 2) = data!D5280), 1, 0)</f>
        <v>0</v>
      </c>
      <c r="AC5280" t="str">
        <f>IF(AB5280=1, data!D5280, "0")</f>
        <v>0</v>
      </c>
    </row>
    <row r="5281" spans="1:29" x14ac:dyDescent="0.25">
      <c r="A5281" s="1">
        <v>592351</v>
      </c>
      <c r="B5281">
        <v>2</v>
      </c>
      <c r="C5281" s="1" t="s">
        <v>5302</v>
      </c>
      <c r="D5281">
        <v>2</v>
      </c>
      <c r="E5281">
        <v>1</v>
      </c>
      <c r="F5281">
        <v>10</v>
      </c>
      <c r="G5281">
        <v>2</v>
      </c>
      <c r="H5281">
        <v>26</v>
      </c>
      <c r="I5281">
        <v>6</v>
      </c>
      <c r="J5281">
        <v>1</v>
      </c>
      <c r="K5281">
        <v>2</v>
      </c>
      <c r="L5281">
        <v>19</v>
      </c>
      <c r="M5281">
        <v>3</v>
      </c>
      <c r="N5281">
        <v>4</v>
      </c>
      <c r="O5281">
        <v>2</v>
      </c>
      <c r="P5281">
        <v>1</v>
      </c>
      <c r="Q5281">
        <v>5.625</v>
      </c>
      <c r="R5281">
        <v>-1</v>
      </c>
      <c r="S5281">
        <v>0</v>
      </c>
      <c r="T5281">
        <v>173</v>
      </c>
      <c r="U5281">
        <v>122.2</v>
      </c>
      <c r="V5281">
        <v>40.83</v>
      </c>
      <c r="W5281">
        <v>-1</v>
      </c>
      <c r="X5281">
        <v>2</v>
      </c>
      <c r="Y5281">
        <v>1</v>
      </c>
      <c r="Z5281">
        <f>IF(AND(MIN(data!D5281:'data'!K5281, data!M5281:'data'!Y5281)&gt;=0, IF(data!L5281&lt;0, FALSE, data!L5281&lt;=95),COUNTA(data!D5281:'data'!Y5281)=22), 1, 0)</f>
        <v>0</v>
      </c>
      <c r="AA5281">
        <f>IF(data!D5281=3, IF(COUNTIFS(data!A:A, data!A5281, data!G:G, "&lt;&gt;2")=0, 1, 0), 0)</f>
        <v>0</v>
      </c>
      <c r="AB5281">
        <f>IF(AND(data!G5281=2, COUNTIFS(data!A:A, data!A5281, data!G:G, 2) = data!D5281), 1, 0)</f>
        <v>0</v>
      </c>
      <c r="AC5281" t="str">
        <f>IF(AB5281=1, data!D5281, "0")</f>
        <v>0</v>
      </c>
    </row>
    <row r="5282" spans="1:29" x14ac:dyDescent="0.25">
      <c r="A5282" s="1">
        <v>593181</v>
      </c>
      <c r="B5282">
        <v>1</v>
      </c>
      <c r="C5282" s="1" t="s">
        <v>5303</v>
      </c>
      <c r="D5282">
        <v>4</v>
      </c>
      <c r="E5282">
        <v>6</v>
      </c>
      <c r="F5282">
        <v>1</v>
      </c>
      <c r="G5282">
        <v>2</v>
      </c>
      <c r="H5282">
        <v>41</v>
      </c>
      <c r="I5282">
        <v>2</v>
      </c>
      <c r="J5282">
        <v>1</v>
      </c>
      <c r="K5282">
        <v>2</v>
      </c>
      <c r="L5282">
        <v>14</v>
      </c>
      <c r="M5282">
        <v>1</v>
      </c>
      <c r="N5282">
        <v>1</v>
      </c>
      <c r="O5282">
        <v>5</v>
      </c>
      <c r="P5282">
        <v>1</v>
      </c>
      <c r="Q5282">
        <v>2.3050000000000002</v>
      </c>
      <c r="R5282">
        <v>-1</v>
      </c>
      <c r="S5282">
        <v>0</v>
      </c>
      <c r="T5282">
        <v>172.8</v>
      </c>
      <c r="U5282">
        <v>82.7</v>
      </c>
      <c r="V5282">
        <v>27.696000000000002</v>
      </c>
      <c r="W5282">
        <v>0.88600000000000001</v>
      </c>
      <c r="X5282">
        <v>2</v>
      </c>
      <c r="Y5282">
        <v>1</v>
      </c>
      <c r="Z5282">
        <f>IF(AND(MIN(data!D5282:'data'!K5282, data!M5282:'data'!Y5282)&gt;=0, IF(data!L5282&lt;0, FALSE, data!L5282&lt;=95),COUNTA(data!D5282:'data'!Y5282)=22), 1, 0)</f>
        <v>0</v>
      </c>
      <c r="AA5282">
        <f>IF(data!D5282=3, IF(COUNTIFS(data!A:A, data!A5282, data!G:G, "&lt;&gt;2")=0, 1, 0), 0)</f>
        <v>0</v>
      </c>
      <c r="AB5282">
        <f>IF(AND(data!G5282=2, COUNTIFS(data!A:A, data!A5282, data!G:G, 2) = data!D5282), 1, 0)</f>
        <v>0</v>
      </c>
      <c r="AC5282" t="str">
        <f>IF(AB5282=1, data!D5282, "0")</f>
        <v>0</v>
      </c>
    </row>
    <row r="5283" spans="1:29" x14ac:dyDescent="0.25">
      <c r="A5283" s="1">
        <v>593181</v>
      </c>
      <c r="B5283">
        <v>2</v>
      </c>
      <c r="C5283" s="1" t="s">
        <v>5304</v>
      </c>
      <c r="D5283">
        <v>4</v>
      </c>
      <c r="E5283">
        <v>6</v>
      </c>
      <c r="F5283">
        <v>1</v>
      </c>
      <c r="G5283">
        <v>1</v>
      </c>
      <c r="H5283">
        <v>33</v>
      </c>
      <c r="I5283">
        <v>2</v>
      </c>
      <c r="J5283">
        <v>1</v>
      </c>
      <c r="K5283">
        <v>4</v>
      </c>
      <c r="L5283">
        <v>14</v>
      </c>
      <c r="M5283">
        <v>2</v>
      </c>
      <c r="N5283">
        <v>1</v>
      </c>
      <c r="O5283">
        <v>5</v>
      </c>
      <c r="P5283">
        <v>1</v>
      </c>
      <c r="Q5283">
        <v>0.748</v>
      </c>
      <c r="R5283">
        <v>-1</v>
      </c>
      <c r="S5283">
        <v>0</v>
      </c>
      <c r="T5283">
        <v>161.30000000000001</v>
      </c>
      <c r="U5283">
        <v>65.599999999999994</v>
      </c>
      <c r="V5283">
        <v>25.213999999999999</v>
      </c>
      <c r="W5283">
        <v>0.85099999999999998</v>
      </c>
      <c r="X5283">
        <v>1</v>
      </c>
      <c r="Y5283">
        <v>1</v>
      </c>
      <c r="Z5283">
        <f>IF(AND(MIN(data!D5283:'data'!K5283, data!M5283:'data'!Y5283)&gt;=0, IF(data!L5283&lt;0, FALSE, data!L5283&lt;=95),COUNTA(data!D5283:'data'!Y5283)=22), 1, 0)</f>
        <v>0</v>
      </c>
      <c r="AA5283">
        <f>IF(data!D5283=3, IF(COUNTIFS(data!A:A, data!A5283, data!G:G, "&lt;&gt;2")=0, 1, 0), 0)</f>
        <v>0</v>
      </c>
      <c r="AB5283">
        <f>IF(AND(data!G5283=2, COUNTIFS(data!A:A, data!A5283, data!G:G, 2) = data!D5283), 1, 0)</f>
        <v>0</v>
      </c>
      <c r="AC5283" t="str">
        <f>IF(AB5283=1, data!D5283, "0")</f>
        <v>0</v>
      </c>
    </row>
    <row r="5284" spans="1:29" x14ac:dyDescent="0.25">
      <c r="A5284" s="1">
        <v>593181</v>
      </c>
      <c r="B5284">
        <v>3</v>
      </c>
      <c r="C5284" s="1" t="s">
        <v>5305</v>
      </c>
      <c r="D5284">
        <v>4</v>
      </c>
      <c r="E5284">
        <v>6</v>
      </c>
      <c r="F5284">
        <v>1</v>
      </c>
      <c r="G5284">
        <v>1</v>
      </c>
      <c r="H5284">
        <v>7</v>
      </c>
      <c r="I5284">
        <v>-1</v>
      </c>
      <c r="J5284">
        <v>1</v>
      </c>
      <c r="K5284">
        <v>-1</v>
      </c>
      <c r="L5284">
        <v>14</v>
      </c>
      <c r="M5284">
        <v>1</v>
      </c>
      <c r="N5284">
        <v>-1</v>
      </c>
      <c r="O5284">
        <v>-1</v>
      </c>
      <c r="P5284">
        <v>-1</v>
      </c>
      <c r="Q5284">
        <v>-1</v>
      </c>
      <c r="R5284">
        <v>-1</v>
      </c>
      <c r="S5284">
        <v>-2</v>
      </c>
      <c r="T5284">
        <v>120.7</v>
      </c>
      <c r="U5284">
        <v>22</v>
      </c>
      <c r="V5284">
        <v>15.101000000000001</v>
      </c>
      <c r="W5284">
        <v>-1</v>
      </c>
      <c r="X5284">
        <v>-2</v>
      </c>
      <c r="Y5284">
        <v>-2</v>
      </c>
      <c r="Z5284">
        <f>IF(AND(MIN(data!D5284:'data'!K5284, data!M5284:'data'!Y5284)&gt;=0, IF(data!L5284&lt;0, FALSE, data!L5284&lt;=95),COUNTA(data!D5284:'data'!Y5284)=22), 1, 0)</f>
        <v>0</v>
      </c>
      <c r="AA5284">
        <f>IF(data!D5284=3, IF(COUNTIFS(data!A:A, data!A5284, data!G:G, "&lt;&gt;2")=0, 1, 0), 0)</f>
        <v>0</v>
      </c>
      <c r="AB5284">
        <f>IF(AND(data!G5284=2, COUNTIFS(data!A:A, data!A5284, data!G:G, 2) = data!D5284), 1, 0)</f>
        <v>0</v>
      </c>
      <c r="AC5284" t="str">
        <f>IF(AB5284=1, data!D5284, "0")</f>
        <v>0</v>
      </c>
    </row>
    <row r="5285" spans="1:29" x14ac:dyDescent="0.25">
      <c r="A5285" s="1">
        <v>593181</v>
      </c>
      <c r="B5285">
        <v>4</v>
      </c>
      <c r="C5285" s="1" t="s">
        <v>5306</v>
      </c>
      <c r="D5285">
        <v>4</v>
      </c>
      <c r="E5285">
        <v>6</v>
      </c>
      <c r="F5285">
        <v>1</v>
      </c>
      <c r="G5285">
        <v>1</v>
      </c>
      <c r="H5285">
        <v>3</v>
      </c>
      <c r="I5285">
        <v>-1</v>
      </c>
      <c r="J5285">
        <v>1</v>
      </c>
      <c r="K5285">
        <v>-1</v>
      </c>
      <c r="L5285">
        <v>14</v>
      </c>
      <c r="M5285">
        <v>1</v>
      </c>
      <c r="N5285">
        <v>-1</v>
      </c>
      <c r="O5285">
        <v>-1</v>
      </c>
      <c r="P5285">
        <v>-1</v>
      </c>
      <c r="Q5285">
        <v>-1</v>
      </c>
      <c r="R5285">
        <v>-1</v>
      </c>
      <c r="S5285">
        <v>-2</v>
      </c>
      <c r="T5285">
        <v>100.7</v>
      </c>
      <c r="U5285">
        <v>15.7</v>
      </c>
      <c r="V5285">
        <v>15.481999999999999</v>
      </c>
      <c r="W5285">
        <v>-1</v>
      </c>
      <c r="X5285">
        <v>-2</v>
      </c>
      <c r="Y5285">
        <v>-2</v>
      </c>
      <c r="Z5285">
        <f>IF(AND(MIN(data!D5285:'data'!K5285, data!M5285:'data'!Y5285)&gt;=0, IF(data!L5285&lt;0, FALSE, data!L5285&lt;=95),COUNTA(data!D5285:'data'!Y5285)=22), 1, 0)</f>
        <v>0</v>
      </c>
      <c r="AA5285">
        <f>IF(data!D5285=3, IF(COUNTIFS(data!A:A, data!A5285, data!G:G, "&lt;&gt;2")=0, 1, 0), 0)</f>
        <v>0</v>
      </c>
      <c r="AB5285">
        <f>IF(AND(data!G5285=2, COUNTIFS(data!A:A, data!A5285, data!G:G, 2) = data!D5285), 1, 0)</f>
        <v>0</v>
      </c>
      <c r="AC5285" t="str">
        <f>IF(AB5285=1, data!D5285, "0")</f>
        <v>0</v>
      </c>
    </row>
    <row r="5286" spans="1:29" x14ac:dyDescent="0.25">
      <c r="A5286" s="1">
        <v>649201</v>
      </c>
      <c r="B5286">
        <v>1</v>
      </c>
      <c r="C5286" s="1" t="s">
        <v>5307</v>
      </c>
      <c r="D5286">
        <v>2</v>
      </c>
      <c r="E5286">
        <v>4</v>
      </c>
      <c r="F5286">
        <v>24</v>
      </c>
      <c r="G5286">
        <v>2</v>
      </c>
      <c r="H5286">
        <v>63</v>
      </c>
      <c r="I5286">
        <v>2</v>
      </c>
      <c r="J5286">
        <v>1</v>
      </c>
      <c r="K5286">
        <v>3</v>
      </c>
      <c r="L5286">
        <v>10</v>
      </c>
      <c r="M5286">
        <v>1</v>
      </c>
      <c r="N5286">
        <v>1</v>
      </c>
      <c r="O5286">
        <v>5</v>
      </c>
      <c r="P5286">
        <v>1</v>
      </c>
      <c r="Q5286">
        <v>3.3450000000000002</v>
      </c>
      <c r="R5286">
        <v>-1</v>
      </c>
      <c r="S5286">
        <v>0</v>
      </c>
      <c r="T5286">
        <v>192.2</v>
      </c>
      <c r="U5286">
        <v>109.4</v>
      </c>
      <c r="V5286">
        <v>29.614999999999998</v>
      </c>
      <c r="W5286">
        <v>0.97099999999999997</v>
      </c>
      <c r="X5286">
        <v>1</v>
      </c>
      <c r="Y5286">
        <v>1</v>
      </c>
      <c r="Z5286">
        <f>IF(AND(MIN(data!D5286:'data'!K5286, data!M5286:'data'!Y5286)&gt;=0, IF(data!L5286&lt;0, FALSE, data!L5286&lt;=95),COUNTA(data!D5286:'data'!Y5286)=22), 1, 0)</f>
        <v>0</v>
      </c>
      <c r="AA5286">
        <f>IF(data!D5286=3, IF(COUNTIFS(data!A:A, data!A5286, data!G:G, "&lt;&gt;2")=0, 1, 0), 0)</f>
        <v>0</v>
      </c>
      <c r="AB5286">
        <f>IF(AND(data!G5286=2, COUNTIFS(data!A:A, data!A5286, data!G:G, 2) = data!D5286), 1, 0)</f>
        <v>0</v>
      </c>
      <c r="AC5286" t="str">
        <f>IF(AB5286=1, data!D5286, "0")</f>
        <v>0</v>
      </c>
    </row>
    <row r="5287" spans="1:29" x14ac:dyDescent="0.25">
      <c r="A5287" s="1">
        <v>649201</v>
      </c>
      <c r="B5287">
        <v>2</v>
      </c>
      <c r="C5287" s="1" t="s">
        <v>5308</v>
      </c>
      <c r="D5287">
        <v>2</v>
      </c>
      <c r="E5287">
        <v>4</v>
      </c>
      <c r="F5287">
        <v>24</v>
      </c>
      <c r="G5287">
        <v>1</v>
      </c>
      <c r="H5287">
        <v>67</v>
      </c>
      <c r="I5287">
        <v>2</v>
      </c>
      <c r="J5287">
        <v>1</v>
      </c>
      <c r="K5287">
        <v>4</v>
      </c>
      <c r="L5287">
        <v>10</v>
      </c>
      <c r="M5287">
        <v>4</v>
      </c>
      <c r="N5287">
        <v>1</v>
      </c>
      <c r="O5287">
        <v>5</v>
      </c>
      <c r="P5287">
        <v>1</v>
      </c>
      <c r="Q5287">
        <v>3.0289999999999999</v>
      </c>
      <c r="R5287">
        <v>-1</v>
      </c>
      <c r="S5287">
        <v>0</v>
      </c>
      <c r="T5287">
        <v>165.9</v>
      </c>
      <c r="U5287">
        <v>69.2</v>
      </c>
      <c r="V5287">
        <v>25.143000000000001</v>
      </c>
      <c r="W5287">
        <v>0.74099999999999999</v>
      </c>
      <c r="X5287">
        <v>2</v>
      </c>
      <c r="Y5287">
        <v>1</v>
      </c>
      <c r="Z5287">
        <f>IF(AND(MIN(data!D5287:'data'!K5287, data!M5287:'data'!Y5287)&gt;=0, IF(data!L5287&lt;0, FALSE, data!L5287&lt;=95),COUNTA(data!D5287:'data'!Y5287)=22), 1, 0)</f>
        <v>0</v>
      </c>
      <c r="AA5287">
        <f>IF(data!D5287=3, IF(COUNTIFS(data!A:A, data!A5287, data!G:G, "&lt;&gt;2")=0, 1, 0), 0)</f>
        <v>0</v>
      </c>
      <c r="AB5287">
        <f>IF(AND(data!G5287=2, COUNTIFS(data!A:A, data!A5287, data!G:G, 2) = data!D5287), 1, 0)</f>
        <v>0</v>
      </c>
      <c r="AC5287" t="str">
        <f>IF(AB5287=1, data!D5287, "0")</f>
        <v>0</v>
      </c>
    </row>
    <row r="5288" spans="1:29" x14ac:dyDescent="0.25">
      <c r="A5288" s="1">
        <v>649271</v>
      </c>
      <c r="B5288">
        <v>1</v>
      </c>
      <c r="C5288" s="1" t="s">
        <v>5309</v>
      </c>
      <c r="D5288">
        <v>2</v>
      </c>
      <c r="E5288">
        <v>4</v>
      </c>
      <c r="F5288">
        <v>24</v>
      </c>
      <c r="G5288">
        <v>1</v>
      </c>
      <c r="H5288">
        <v>64</v>
      </c>
      <c r="I5288">
        <v>2</v>
      </c>
      <c r="J5288">
        <v>1</v>
      </c>
      <c r="K5288">
        <v>2</v>
      </c>
      <c r="L5288">
        <v>7</v>
      </c>
      <c r="M5288">
        <v>5</v>
      </c>
      <c r="N5288">
        <v>3</v>
      </c>
      <c r="O5288">
        <v>5</v>
      </c>
      <c r="P5288">
        <v>1</v>
      </c>
      <c r="Q5288">
        <v>3.1486399999999999</v>
      </c>
      <c r="R5288">
        <v>-1</v>
      </c>
      <c r="S5288">
        <v>4</v>
      </c>
      <c r="T5288">
        <v>-1</v>
      </c>
      <c r="U5288">
        <v>-1</v>
      </c>
      <c r="V5288">
        <v>-1</v>
      </c>
      <c r="W5288">
        <v>-1</v>
      </c>
      <c r="X5288">
        <v>2</v>
      </c>
      <c r="Y5288">
        <v>1</v>
      </c>
      <c r="Z5288">
        <f>IF(AND(MIN(data!D5288:'data'!K5288, data!M5288:'data'!Y5288)&gt;=0, IF(data!L5288&lt;0, FALSE, data!L5288&lt;=95),COUNTA(data!D5288:'data'!Y5288)=22), 1, 0)</f>
        <v>0</v>
      </c>
      <c r="AA5288">
        <f>IF(data!D5288=3, IF(COUNTIFS(data!A:A, data!A5288, data!G:G, "&lt;&gt;2")=0, 1, 0), 0)</f>
        <v>0</v>
      </c>
      <c r="AB5288">
        <f>IF(AND(data!G5288=2, COUNTIFS(data!A:A, data!A5288, data!G:G, 2) = data!D5288), 1, 0)</f>
        <v>0</v>
      </c>
      <c r="AC5288" t="str">
        <f>IF(AB5288=1, data!D5288, "0")</f>
        <v>0</v>
      </c>
    </row>
    <row r="5289" spans="1:29" x14ac:dyDescent="0.25">
      <c r="A5289" s="1">
        <v>649271</v>
      </c>
      <c r="B5289">
        <v>2</v>
      </c>
      <c r="C5289" s="1" t="s">
        <v>5310</v>
      </c>
      <c r="D5289">
        <v>2</v>
      </c>
      <c r="E5289">
        <v>4</v>
      </c>
      <c r="F5289">
        <v>24</v>
      </c>
      <c r="G5289">
        <v>2</v>
      </c>
      <c r="H5289">
        <v>62</v>
      </c>
      <c r="I5289">
        <v>2</v>
      </c>
      <c r="J5289">
        <v>1</v>
      </c>
      <c r="K5289">
        <v>7</v>
      </c>
      <c r="L5289">
        <v>7</v>
      </c>
      <c r="M5289">
        <v>3</v>
      </c>
      <c r="N5289">
        <v>3</v>
      </c>
      <c r="O5289">
        <v>5</v>
      </c>
      <c r="P5289">
        <v>1</v>
      </c>
      <c r="Q5289">
        <v>5.5949999999999998</v>
      </c>
      <c r="R5289">
        <v>-1</v>
      </c>
      <c r="S5289">
        <v>5</v>
      </c>
      <c r="T5289">
        <v>154.5</v>
      </c>
      <c r="U5289">
        <v>77.3</v>
      </c>
      <c r="V5289">
        <v>32.383000000000003</v>
      </c>
      <c r="W5289">
        <v>-1</v>
      </c>
      <c r="X5289">
        <v>2</v>
      </c>
      <c r="Y5289">
        <v>1</v>
      </c>
      <c r="Z5289">
        <f>IF(AND(MIN(data!D5289:'data'!K5289, data!M5289:'data'!Y5289)&gt;=0, IF(data!L5289&lt;0, FALSE, data!L5289&lt;=95),COUNTA(data!D5289:'data'!Y5289)=22), 1, 0)</f>
        <v>0</v>
      </c>
      <c r="AA5289">
        <f>IF(data!D5289=3, IF(COUNTIFS(data!A:A, data!A5289, data!G:G, "&lt;&gt;2")=0, 1, 0), 0)</f>
        <v>0</v>
      </c>
      <c r="AB5289">
        <f>IF(AND(data!G5289=2, COUNTIFS(data!A:A, data!A5289, data!G:G, 2) = data!D5289), 1, 0)</f>
        <v>0</v>
      </c>
      <c r="AC5289" t="str">
        <f>IF(AB5289=1, data!D5289, "0")</f>
        <v>0</v>
      </c>
    </row>
    <row r="5290" spans="1:29" x14ac:dyDescent="0.25">
      <c r="A5290" s="1">
        <v>649341</v>
      </c>
      <c r="B5290">
        <v>1</v>
      </c>
      <c r="C5290" s="1" t="s">
        <v>5311</v>
      </c>
      <c r="D5290">
        <v>2</v>
      </c>
      <c r="E5290">
        <v>4</v>
      </c>
      <c r="F5290">
        <v>24</v>
      </c>
      <c r="G5290">
        <v>1</v>
      </c>
      <c r="H5290">
        <v>63</v>
      </c>
      <c r="I5290">
        <v>2</v>
      </c>
      <c r="J5290">
        <v>1</v>
      </c>
      <c r="K5290">
        <v>2</v>
      </c>
      <c r="L5290">
        <v>13</v>
      </c>
      <c r="M5290">
        <v>1</v>
      </c>
      <c r="N5290">
        <v>3</v>
      </c>
      <c r="O5290">
        <v>5</v>
      </c>
      <c r="P5290">
        <v>1</v>
      </c>
      <c r="Q5290">
        <v>5.75</v>
      </c>
      <c r="R5290">
        <v>-1</v>
      </c>
      <c r="S5290">
        <v>0</v>
      </c>
      <c r="T5290">
        <v>175</v>
      </c>
      <c r="U5290">
        <v>75.7</v>
      </c>
      <c r="V5290">
        <v>24.718</v>
      </c>
      <c r="W5290">
        <v>0.92</v>
      </c>
      <c r="X5290">
        <v>1</v>
      </c>
      <c r="Y5290">
        <v>3</v>
      </c>
      <c r="Z5290">
        <f>IF(AND(MIN(data!D5290:'data'!K5290, data!M5290:'data'!Y5290)&gt;=0, IF(data!L5290&lt;0, FALSE, data!L5290&lt;=95),COUNTA(data!D5290:'data'!Y5290)=22), 1, 0)</f>
        <v>0</v>
      </c>
      <c r="AA5290">
        <f>IF(data!D5290=3, IF(COUNTIFS(data!A:A, data!A5290, data!G:G, "&lt;&gt;2")=0, 1, 0), 0)</f>
        <v>0</v>
      </c>
      <c r="AB5290">
        <f>IF(AND(data!G5290=2, COUNTIFS(data!A:A, data!A5290, data!G:G, 2) = data!D5290), 1, 0)</f>
        <v>0</v>
      </c>
      <c r="AC5290" t="str">
        <f>IF(AB5290=1, data!D5290, "0")</f>
        <v>0</v>
      </c>
    </row>
    <row r="5291" spans="1:29" x14ac:dyDescent="0.25">
      <c r="A5291" s="1">
        <v>649341</v>
      </c>
      <c r="B5291">
        <v>2</v>
      </c>
      <c r="C5291" s="1" t="s">
        <v>5312</v>
      </c>
      <c r="D5291">
        <v>2</v>
      </c>
      <c r="E5291">
        <v>4</v>
      </c>
      <c r="F5291">
        <v>24</v>
      </c>
      <c r="G5291">
        <v>1</v>
      </c>
      <c r="H5291">
        <v>63</v>
      </c>
      <c r="I5291">
        <v>2</v>
      </c>
      <c r="J5291">
        <v>1</v>
      </c>
      <c r="K5291">
        <v>4</v>
      </c>
      <c r="L5291">
        <v>13</v>
      </c>
      <c r="M5291">
        <v>2</v>
      </c>
      <c r="N5291">
        <v>1</v>
      </c>
      <c r="O5291">
        <v>5</v>
      </c>
      <c r="P5291">
        <v>1</v>
      </c>
      <c r="Q5291">
        <v>3.875</v>
      </c>
      <c r="R5291">
        <v>-1</v>
      </c>
      <c r="S5291">
        <v>0</v>
      </c>
      <c r="T5291">
        <v>162.9</v>
      </c>
      <c r="U5291">
        <v>64.599999999999994</v>
      </c>
      <c r="V5291">
        <v>24.344000000000001</v>
      </c>
      <c r="W5291">
        <v>0.76100000000000001</v>
      </c>
      <c r="X5291">
        <v>1</v>
      </c>
      <c r="Y5291">
        <v>3</v>
      </c>
      <c r="Z5291">
        <f>IF(AND(MIN(data!D5291:'data'!K5291, data!M5291:'data'!Y5291)&gt;=0, IF(data!L5291&lt;0, FALSE, data!L5291&lt;=95),COUNTA(data!D5291:'data'!Y5291)=22), 1, 0)</f>
        <v>0</v>
      </c>
      <c r="AA5291">
        <f>IF(data!D5291=3, IF(COUNTIFS(data!A:A, data!A5291, data!G:G, "&lt;&gt;2")=0, 1, 0), 0)</f>
        <v>0</v>
      </c>
      <c r="AB5291">
        <f>IF(AND(data!G5291=2, COUNTIFS(data!A:A, data!A5291, data!G:G, 2) = data!D5291), 1, 0)</f>
        <v>0</v>
      </c>
      <c r="AC5291" t="str">
        <f>IF(AB5291=1, data!D5291, "0")</f>
        <v>0</v>
      </c>
    </row>
    <row r="5292" spans="1:29" x14ac:dyDescent="0.25">
      <c r="A5292" s="1">
        <v>649351</v>
      </c>
      <c r="B5292">
        <v>1</v>
      </c>
      <c r="C5292" s="1" t="s">
        <v>5313</v>
      </c>
      <c r="D5292">
        <v>9</v>
      </c>
      <c r="E5292">
        <v>4</v>
      </c>
      <c r="F5292">
        <v>24</v>
      </c>
      <c r="G5292">
        <v>1</v>
      </c>
      <c r="H5292">
        <v>43</v>
      </c>
      <c r="I5292">
        <v>2</v>
      </c>
      <c r="J5292">
        <v>1</v>
      </c>
      <c r="K5292">
        <v>4</v>
      </c>
      <c r="L5292">
        <v>11</v>
      </c>
      <c r="M5292">
        <v>2</v>
      </c>
      <c r="N5292">
        <v>1</v>
      </c>
      <c r="O5292">
        <v>5</v>
      </c>
      <c r="P5292">
        <v>1</v>
      </c>
      <c r="Q5292">
        <v>6.202</v>
      </c>
      <c r="R5292">
        <v>-1</v>
      </c>
      <c r="S5292">
        <v>1</v>
      </c>
      <c r="T5292">
        <v>172.6</v>
      </c>
      <c r="U5292">
        <v>-1</v>
      </c>
      <c r="V5292">
        <v>-1</v>
      </c>
      <c r="W5292">
        <v>0.999</v>
      </c>
      <c r="X5292">
        <v>2</v>
      </c>
      <c r="Y5292">
        <v>1</v>
      </c>
      <c r="Z5292">
        <f>IF(AND(MIN(data!D5292:'data'!K5292, data!M5292:'data'!Y5292)&gt;=0, IF(data!L5292&lt;0, FALSE, data!L5292&lt;=95),COUNTA(data!D5292:'data'!Y5292)=22), 1, 0)</f>
        <v>0</v>
      </c>
      <c r="AA5292">
        <f>IF(data!D5292=3, IF(COUNTIFS(data!A:A, data!A5292, data!G:G, "&lt;&gt;2")=0, 1, 0), 0)</f>
        <v>0</v>
      </c>
      <c r="AB5292">
        <f>IF(AND(data!G5292=2, COUNTIFS(data!A:A, data!A5292, data!G:G, 2) = data!D5292), 1, 0)</f>
        <v>0</v>
      </c>
      <c r="AC5292" t="str">
        <f>IF(AB5292=1, data!D5292, "0")</f>
        <v>0</v>
      </c>
    </row>
    <row r="5293" spans="1:29" x14ac:dyDescent="0.25">
      <c r="A5293" s="1">
        <v>649351</v>
      </c>
      <c r="B5293">
        <v>2</v>
      </c>
      <c r="C5293" s="1" t="s">
        <v>5314</v>
      </c>
      <c r="D5293">
        <v>9</v>
      </c>
      <c r="E5293">
        <v>4</v>
      </c>
      <c r="F5293">
        <v>24</v>
      </c>
      <c r="G5293">
        <v>1</v>
      </c>
      <c r="H5293">
        <v>43</v>
      </c>
      <c r="I5293">
        <v>2</v>
      </c>
      <c r="J5293">
        <v>1</v>
      </c>
      <c r="K5293">
        <v>7</v>
      </c>
      <c r="L5293">
        <v>11</v>
      </c>
      <c r="M5293">
        <v>3</v>
      </c>
      <c r="N5293">
        <v>1</v>
      </c>
      <c r="O5293">
        <v>5</v>
      </c>
      <c r="P5293">
        <v>1</v>
      </c>
      <c r="Q5293">
        <v>9.0579999999999998</v>
      </c>
      <c r="R5293">
        <v>-1</v>
      </c>
      <c r="S5293">
        <v>0</v>
      </c>
      <c r="T5293">
        <v>155.9</v>
      </c>
      <c r="U5293">
        <v>55.3</v>
      </c>
      <c r="V5293">
        <v>22.753</v>
      </c>
      <c r="W5293">
        <v>0.75800000000000001</v>
      </c>
      <c r="X5293">
        <v>1</v>
      </c>
      <c r="Y5293">
        <v>2</v>
      </c>
      <c r="Z5293">
        <f>IF(AND(MIN(data!D5293:'data'!K5293, data!M5293:'data'!Y5293)&gt;=0, IF(data!L5293&lt;0, FALSE, data!L5293&lt;=95),COUNTA(data!D5293:'data'!Y5293)=22), 1, 0)</f>
        <v>0</v>
      </c>
      <c r="AA5293">
        <f>IF(data!D5293=3, IF(COUNTIFS(data!A:A, data!A5293, data!G:G, "&lt;&gt;2")=0, 1, 0), 0)</f>
        <v>0</v>
      </c>
      <c r="AB5293">
        <f>IF(AND(data!G5293=2, COUNTIFS(data!A:A, data!A5293, data!G:G, 2) = data!D5293), 1, 0)</f>
        <v>0</v>
      </c>
      <c r="AC5293" t="str">
        <f>IF(AB5293=1, data!D5293, "0")</f>
        <v>0</v>
      </c>
    </row>
    <row r="5294" spans="1:29" x14ac:dyDescent="0.25">
      <c r="A5294" s="1">
        <v>649351</v>
      </c>
      <c r="B5294">
        <v>3</v>
      </c>
      <c r="C5294" s="1" t="s">
        <v>5315</v>
      </c>
      <c r="D5294">
        <v>9</v>
      </c>
      <c r="E5294">
        <v>4</v>
      </c>
      <c r="F5294">
        <v>24</v>
      </c>
      <c r="G5294">
        <v>2</v>
      </c>
      <c r="H5294">
        <v>19</v>
      </c>
      <c r="I5294">
        <v>1</v>
      </c>
      <c r="J5294">
        <v>1</v>
      </c>
      <c r="K5294">
        <v>4</v>
      </c>
      <c r="L5294">
        <v>11</v>
      </c>
      <c r="M5294">
        <v>1</v>
      </c>
      <c r="N5294">
        <v>1</v>
      </c>
      <c r="O5294">
        <v>5</v>
      </c>
      <c r="P5294">
        <v>1</v>
      </c>
      <c r="Q5294">
        <v>7.3068</v>
      </c>
      <c r="R5294">
        <v>0</v>
      </c>
      <c r="S5294">
        <v>0</v>
      </c>
      <c r="T5294">
        <v>164.3</v>
      </c>
      <c r="U5294">
        <v>52.1</v>
      </c>
      <c r="V5294">
        <v>19.3</v>
      </c>
      <c r="W5294">
        <v>0.66500000000000004</v>
      </c>
      <c r="X5294">
        <v>1</v>
      </c>
      <c r="Y5294">
        <v>3</v>
      </c>
      <c r="Z5294">
        <f>IF(AND(MIN(data!D5294:'data'!K5294, data!M5294:'data'!Y5294)&gt;=0, IF(data!L5294&lt;0, FALSE, data!L5294&lt;=95),COUNTA(data!D5294:'data'!Y5294)=22), 1, 0)</f>
        <v>1</v>
      </c>
      <c r="AA5294">
        <f>IF(data!D5294=3, IF(COUNTIFS(data!A:A, data!A5294, data!G:G, "&lt;&gt;2")=0, 1, 0), 0)</f>
        <v>0</v>
      </c>
      <c r="AB5294">
        <f>IF(AND(data!G5294=2, COUNTIFS(data!A:A, data!A5294, data!G:G, 2) = data!D5294), 1, 0)</f>
        <v>0</v>
      </c>
      <c r="AC5294" t="str">
        <f>IF(AB5294=1, data!D5294, "0")</f>
        <v>0</v>
      </c>
    </row>
    <row r="5295" spans="1:29" x14ac:dyDescent="0.25">
      <c r="A5295" s="1">
        <v>649351</v>
      </c>
      <c r="B5295">
        <v>4</v>
      </c>
      <c r="C5295" s="1" t="s">
        <v>5316</v>
      </c>
      <c r="D5295">
        <v>9</v>
      </c>
      <c r="E5295">
        <v>4</v>
      </c>
      <c r="F5295">
        <v>24</v>
      </c>
      <c r="G5295">
        <v>2</v>
      </c>
      <c r="H5295">
        <v>18</v>
      </c>
      <c r="I5295">
        <v>1</v>
      </c>
      <c r="J5295">
        <v>1</v>
      </c>
      <c r="K5295">
        <v>4</v>
      </c>
      <c r="L5295">
        <v>11</v>
      </c>
      <c r="M5295">
        <v>1</v>
      </c>
      <c r="N5295">
        <v>1</v>
      </c>
      <c r="O5295">
        <v>5</v>
      </c>
      <c r="P5295">
        <v>1</v>
      </c>
      <c r="Q5295">
        <v>5.3659999999999997</v>
      </c>
      <c r="R5295">
        <v>1</v>
      </c>
      <c r="S5295">
        <v>1</v>
      </c>
      <c r="T5295">
        <v>158</v>
      </c>
      <c r="U5295">
        <v>65.400000000000006</v>
      </c>
      <c r="V5295">
        <v>26.198</v>
      </c>
      <c r="W5295">
        <v>0.83299999999999996</v>
      </c>
      <c r="X5295">
        <v>2</v>
      </c>
      <c r="Y5295">
        <v>3</v>
      </c>
      <c r="Z5295">
        <f>IF(AND(MIN(data!D5295:'data'!K5295, data!M5295:'data'!Y5295)&gt;=0, IF(data!L5295&lt;0, FALSE, data!L5295&lt;=95),COUNTA(data!D5295:'data'!Y5295)=22), 1, 0)</f>
        <v>1</v>
      </c>
      <c r="AA5295">
        <f>IF(data!D5295=3, IF(COUNTIFS(data!A:A, data!A5295, data!G:G, "&lt;&gt;2")=0, 1, 0), 0)</f>
        <v>0</v>
      </c>
      <c r="AB5295">
        <f>IF(AND(data!G5295=2, COUNTIFS(data!A:A, data!A5295, data!G:G, 2) = data!D5295), 1, 0)</f>
        <v>0</v>
      </c>
      <c r="AC5295" t="str">
        <f>IF(AB5295=1, data!D5295, "0")</f>
        <v>0</v>
      </c>
    </row>
    <row r="5296" spans="1:29" x14ac:dyDescent="0.25">
      <c r="A5296" s="1">
        <v>649351</v>
      </c>
      <c r="B5296">
        <v>5</v>
      </c>
      <c r="C5296" s="1" t="s">
        <v>5317</v>
      </c>
      <c r="D5296">
        <v>9</v>
      </c>
      <c r="E5296">
        <v>4</v>
      </c>
      <c r="F5296">
        <v>24</v>
      </c>
      <c r="G5296">
        <v>1</v>
      </c>
      <c r="H5296">
        <v>16</v>
      </c>
      <c r="I5296">
        <v>1</v>
      </c>
      <c r="J5296">
        <v>1</v>
      </c>
      <c r="K5296">
        <v>4</v>
      </c>
      <c r="L5296">
        <v>11</v>
      </c>
      <c r="M5296">
        <v>1</v>
      </c>
      <c r="N5296">
        <v>1</v>
      </c>
      <c r="O5296">
        <v>5</v>
      </c>
      <c r="P5296">
        <v>1</v>
      </c>
      <c r="Q5296">
        <v>3.46</v>
      </c>
      <c r="R5296">
        <v>2</v>
      </c>
      <c r="S5296">
        <v>0</v>
      </c>
      <c r="T5296">
        <v>173.8</v>
      </c>
      <c r="U5296">
        <v>54.5</v>
      </c>
      <c r="V5296">
        <v>18.042999999999999</v>
      </c>
      <c r="W5296">
        <v>0.76900000000000002</v>
      </c>
      <c r="X5296">
        <v>1</v>
      </c>
      <c r="Y5296">
        <v>3</v>
      </c>
      <c r="Z5296">
        <f>IF(AND(MIN(data!D5296:'data'!K5296, data!M5296:'data'!Y5296)&gt;=0, IF(data!L5296&lt;0, FALSE, data!L5296&lt;=95),COUNTA(data!D5296:'data'!Y5296)=22), 1, 0)</f>
        <v>1</v>
      </c>
      <c r="AA5296">
        <f>IF(data!D5296=3, IF(COUNTIFS(data!A:A, data!A5296, data!G:G, "&lt;&gt;2")=0, 1, 0), 0)</f>
        <v>0</v>
      </c>
      <c r="AB5296">
        <f>IF(AND(data!G5296=2, COUNTIFS(data!A:A, data!A5296, data!G:G, 2) = data!D5296), 1, 0)</f>
        <v>0</v>
      </c>
      <c r="AC5296" t="str">
        <f>IF(AB5296=1, data!D5296, "0")</f>
        <v>0</v>
      </c>
    </row>
    <row r="5297" spans="1:29" x14ac:dyDescent="0.25">
      <c r="A5297" s="1">
        <v>649351</v>
      </c>
      <c r="B5297">
        <v>6</v>
      </c>
      <c r="C5297" s="1" t="s">
        <v>5318</v>
      </c>
      <c r="D5297">
        <v>9</v>
      </c>
      <c r="E5297">
        <v>4</v>
      </c>
      <c r="F5297">
        <v>24</v>
      </c>
      <c r="G5297">
        <v>2</v>
      </c>
      <c r="H5297">
        <v>15</v>
      </c>
      <c r="I5297">
        <v>-1</v>
      </c>
      <c r="J5297">
        <v>1</v>
      </c>
      <c r="K5297">
        <v>-1</v>
      </c>
      <c r="L5297">
        <v>11</v>
      </c>
      <c r="M5297">
        <v>3</v>
      </c>
      <c r="N5297">
        <v>-1</v>
      </c>
      <c r="O5297">
        <v>-1</v>
      </c>
      <c r="P5297">
        <v>-1</v>
      </c>
      <c r="Q5297">
        <v>-1</v>
      </c>
      <c r="R5297">
        <v>-1</v>
      </c>
      <c r="S5297">
        <v>0</v>
      </c>
      <c r="T5297">
        <v>155.19999999999999</v>
      </c>
      <c r="U5297">
        <v>45.5</v>
      </c>
      <c r="V5297">
        <v>18.89</v>
      </c>
      <c r="W5297">
        <v>-1</v>
      </c>
      <c r="X5297">
        <v>1</v>
      </c>
      <c r="Y5297">
        <v>3</v>
      </c>
      <c r="Z5297">
        <f>IF(AND(MIN(data!D5297:'data'!K5297, data!M5297:'data'!Y5297)&gt;=0, IF(data!L5297&lt;0, FALSE, data!L5297&lt;=95),COUNTA(data!D5297:'data'!Y5297)=22), 1, 0)</f>
        <v>0</v>
      </c>
      <c r="AA5297">
        <f>IF(data!D5297=3, IF(COUNTIFS(data!A:A, data!A5297, data!G:G, "&lt;&gt;2")=0, 1, 0), 0)</f>
        <v>0</v>
      </c>
      <c r="AB5297">
        <f>IF(AND(data!G5297=2, COUNTIFS(data!A:A, data!A5297, data!G:G, 2) = data!D5297), 1, 0)</f>
        <v>0</v>
      </c>
      <c r="AC5297" t="str">
        <f>IF(AB5297=1, data!D5297, "0")</f>
        <v>0</v>
      </c>
    </row>
    <row r="5298" spans="1:29" x14ac:dyDescent="0.25">
      <c r="A5298" s="1">
        <v>649351</v>
      </c>
      <c r="B5298">
        <v>7</v>
      </c>
      <c r="C5298" s="1" t="s">
        <v>5319</v>
      </c>
      <c r="D5298">
        <v>9</v>
      </c>
      <c r="E5298">
        <v>4</v>
      </c>
      <c r="F5298">
        <v>24</v>
      </c>
      <c r="G5298">
        <v>2</v>
      </c>
      <c r="H5298">
        <v>13</v>
      </c>
      <c r="I5298">
        <v>-1</v>
      </c>
      <c r="J5298">
        <v>1</v>
      </c>
      <c r="K5298">
        <v>-1</v>
      </c>
      <c r="L5298">
        <v>11</v>
      </c>
      <c r="M5298">
        <v>3</v>
      </c>
      <c r="N5298">
        <v>-1</v>
      </c>
      <c r="O5298">
        <v>-1</v>
      </c>
      <c r="P5298">
        <v>-1</v>
      </c>
      <c r="Q5298">
        <v>-1</v>
      </c>
      <c r="R5298">
        <v>-1</v>
      </c>
      <c r="S5298">
        <v>0</v>
      </c>
      <c r="T5298">
        <v>148.9</v>
      </c>
      <c r="U5298">
        <v>34.299999999999997</v>
      </c>
      <c r="V5298">
        <v>15.471</v>
      </c>
      <c r="W5298">
        <v>-1</v>
      </c>
      <c r="X5298">
        <v>1</v>
      </c>
      <c r="Y5298">
        <v>2</v>
      </c>
      <c r="Z5298">
        <f>IF(AND(MIN(data!D5298:'data'!K5298, data!M5298:'data'!Y5298)&gt;=0, IF(data!L5298&lt;0, FALSE, data!L5298&lt;=95),COUNTA(data!D5298:'data'!Y5298)=22), 1, 0)</f>
        <v>0</v>
      </c>
      <c r="AA5298">
        <f>IF(data!D5298=3, IF(COUNTIFS(data!A:A, data!A5298, data!G:G, "&lt;&gt;2")=0, 1, 0), 0)</f>
        <v>0</v>
      </c>
      <c r="AB5298">
        <f>IF(AND(data!G5298=2, COUNTIFS(data!A:A, data!A5298, data!G:G, 2) = data!D5298), 1, 0)</f>
        <v>0</v>
      </c>
      <c r="AC5298" t="str">
        <f>IF(AB5298=1, data!D5298, "0")</f>
        <v>0</v>
      </c>
    </row>
    <row r="5299" spans="1:29" x14ac:dyDescent="0.25">
      <c r="A5299" s="1">
        <v>649351</v>
      </c>
      <c r="B5299">
        <v>8</v>
      </c>
      <c r="C5299" s="1" t="s">
        <v>5320</v>
      </c>
      <c r="D5299">
        <v>9</v>
      </c>
      <c r="E5299">
        <v>4</v>
      </c>
      <c r="F5299">
        <v>24</v>
      </c>
      <c r="G5299">
        <v>1</v>
      </c>
      <c r="H5299">
        <v>80</v>
      </c>
      <c r="I5299">
        <v>2</v>
      </c>
      <c r="J5299">
        <v>1</v>
      </c>
      <c r="K5299">
        <v>7</v>
      </c>
      <c r="L5299">
        <v>6</v>
      </c>
      <c r="M5299">
        <v>3</v>
      </c>
      <c r="N5299">
        <v>3</v>
      </c>
      <c r="O5299">
        <v>5</v>
      </c>
      <c r="P5299">
        <v>1</v>
      </c>
      <c r="Q5299">
        <v>0.63400000000000001</v>
      </c>
      <c r="R5299">
        <v>-1</v>
      </c>
      <c r="S5299">
        <v>2</v>
      </c>
      <c r="T5299">
        <v>171.8</v>
      </c>
      <c r="U5299">
        <v>97.8</v>
      </c>
      <c r="V5299">
        <v>33.134999999999998</v>
      </c>
      <c r="W5299">
        <v>0.91100000000000003</v>
      </c>
      <c r="X5299">
        <v>2</v>
      </c>
      <c r="Y5299">
        <v>1</v>
      </c>
      <c r="Z5299">
        <f>IF(AND(MIN(data!D5299:'data'!K5299, data!M5299:'data'!Y5299)&gt;=0, IF(data!L5299&lt;0, FALSE, data!L5299&lt;=95),COUNTA(data!D5299:'data'!Y5299)=22), 1, 0)</f>
        <v>0</v>
      </c>
      <c r="AA5299">
        <f>IF(data!D5299=3, IF(COUNTIFS(data!A:A, data!A5299, data!G:G, "&lt;&gt;2")=0, 1, 0), 0)</f>
        <v>0</v>
      </c>
      <c r="AB5299">
        <f>IF(AND(data!G5299=2, COUNTIFS(data!A:A, data!A5299, data!G:G, 2) = data!D5299), 1, 0)</f>
        <v>0</v>
      </c>
      <c r="AC5299" t="str">
        <f>IF(AB5299=1, data!D5299, "0")</f>
        <v>0</v>
      </c>
    </row>
    <row r="5300" spans="1:29" x14ac:dyDescent="0.25">
      <c r="A5300" s="1">
        <v>649351</v>
      </c>
      <c r="B5300">
        <v>9</v>
      </c>
      <c r="C5300" s="1" t="s">
        <v>5321</v>
      </c>
      <c r="D5300">
        <v>9</v>
      </c>
      <c r="E5300">
        <v>4</v>
      </c>
      <c r="F5300">
        <v>24</v>
      </c>
      <c r="G5300">
        <v>2</v>
      </c>
      <c r="H5300">
        <v>78</v>
      </c>
      <c r="I5300">
        <v>2</v>
      </c>
      <c r="J5300">
        <v>1</v>
      </c>
      <c r="K5300">
        <v>7</v>
      </c>
      <c r="L5300">
        <v>6</v>
      </c>
      <c r="M5300">
        <v>3</v>
      </c>
      <c r="N5300">
        <v>1</v>
      </c>
      <c r="O5300">
        <v>5</v>
      </c>
      <c r="P5300">
        <v>1</v>
      </c>
      <c r="Q5300">
        <v>0.40400000000000003</v>
      </c>
      <c r="R5300">
        <v>-1</v>
      </c>
      <c r="S5300">
        <v>0</v>
      </c>
      <c r="T5300">
        <v>157.5</v>
      </c>
      <c r="U5300">
        <v>87.9</v>
      </c>
      <c r="V5300">
        <v>35.435000000000002</v>
      </c>
      <c r="W5300">
        <v>0.91400000000000003</v>
      </c>
      <c r="X5300">
        <v>2</v>
      </c>
      <c r="Y5300">
        <v>1</v>
      </c>
      <c r="Z5300">
        <f>IF(AND(MIN(data!D5300:'data'!K5300, data!M5300:'data'!Y5300)&gt;=0, IF(data!L5300&lt;0, FALSE, data!L5300&lt;=95),COUNTA(data!D5300:'data'!Y5300)=22), 1, 0)</f>
        <v>0</v>
      </c>
      <c r="AA5300">
        <f>IF(data!D5300=3, IF(COUNTIFS(data!A:A, data!A5300, data!G:G, "&lt;&gt;2")=0, 1, 0), 0)</f>
        <v>0</v>
      </c>
      <c r="AB5300">
        <f>IF(AND(data!G5300=2, COUNTIFS(data!A:A, data!A5300, data!G:G, 2) = data!D5300), 1, 0)</f>
        <v>0</v>
      </c>
      <c r="AC5300" t="str">
        <f>IF(AB5300=1, data!D5300, "0")</f>
        <v>0</v>
      </c>
    </row>
    <row r="5301" spans="1:29" x14ac:dyDescent="0.25">
      <c r="A5301" s="1">
        <v>650051</v>
      </c>
      <c r="B5301">
        <v>1</v>
      </c>
      <c r="C5301" s="1" t="s">
        <v>5322</v>
      </c>
      <c r="D5301">
        <v>3</v>
      </c>
      <c r="E5301">
        <v>5</v>
      </c>
      <c r="F5301">
        <v>28</v>
      </c>
      <c r="G5301">
        <v>1</v>
      </c>
      <c r="H5301">
        <v>13</v>
      </c>
      <c r="I5301">
        <v>-1</v>
      </c>
      <c r="J5301">
        <v>1</v>
      </c>
      <c r="K5301">
        <v>-1</v>
      </c>
      <c r="L5301">
        <v>17</v>
      </c>
      <c r="M5301">
        <v>2</v>
      </c>
      <c r="N5301">
        <v>-1</v>
      </c>
      <c r="O5301">
        <v>-1</v>
      </c>
      <c r="P5301">
        <v>-1</v>
      </c>
      <c r="Q5301">
        <v>-1</v>
      </c>
      <c r="R5301">
        <v>-1</v>
      </c>
      <c r="S5301">
        <v>-2</v>
      </c>
      <c r="T5301">
        <v>165</v>
      </c>
      <c r="U5301">
        <v>63.6</v>
      </c>
      <c r="V5301">
        <v>23.361000000000001</v>
      </c>
      <c r="W5301">
        <v>-1</v>
      </c>
      <c r="X5301">
        <v>-2</v>
      </c>
      <c r="Y5301">
        <v>-2</v>
      </c>
      <c r="Z5301">
        <f>IF(AND(MIN(data!D5301:'data'!K5301, data!M5301:'data'!Y5301)&gt;=0, IF(data!L5301&lt;0, FALSE, data!L5301&lt;=95),COUNTA(data!D5301:'data'!Y5301)=22), 1, 0)</f>
        <v>0</v>
      </c>
      <c r="AA5301">
        <f>IF(data!D5301=3, IF(COUNTIFS(data!A:A, data!A5301, data!G:G, "&lt;&gt;2")=0, 1, 0), 0)</f>
        <v>0</v>
      </c>
      <c r="AB5301">
        <f>IF(AND(data!G5301=2, COUNTIFS(data!A:A, data!A5301, data!G:G, 2) = data!D5301), 1, 0)</f>
        <v>0</v>
      </c>
      <c r="AC5301" t="str">
        <f>IF(AB5301=1, data!D5301, "0")</f>
        <v>0</v>
      </c>
    </row>
    <row r="5302" spans="1:29" x14ac:dyDescent="0.25">
      <c r="A5302" s="1">
        <v>650051</v>
      </c>
      <c r="B5302">
        <v>2</v>
      </c>
      <c r="C5302" s="1" t="s">
        <v>5323</v>
      </c>
      <c r="D5302">
        <v>3</v>
      </c>
      <c r="E5302">
        <v>5</v>
      </c>
      <c r="F5302">
        <v>28</v>
      </c>
      <c r="G5302">
        <v>2</v>
      </c>
      <c r="H5302">
        <v>7</v>
      </c>
      <c r="I5302">
        <v>-1</v>
      </c>
      <c r="J5302">
        <v>1</v>
      </c>
      <c r="K5302">
        <v>-1</v>
      </c>
      <c r="L5302">
        <v>17</v>
      </c>
      <c r="M5302">
        <v>2</v>
      </c>
      <c r="N5302">
        <v>-1</v>
      </c>
      <c r="O5302">
        <v>-1</v>
      </c>
      <c r="P5302">
        <v>-1</v>
      </c>
      <c r="Q5302">
        <v>-1</v>
      </c>
      <c r="R5302">
        <v>-1</v>
      </c>
      <c r="S5302">
        <v>-2</v>
      </c>
      <c r="T5302">
        <v>121.5</v>
      </c>
      <c r="U5302">
        <v>25.5</v>
      </c>
      <c r="V5302">
        <v>17.274000000000001</v>
      </c>
      <c r="W5302">
        <v>-1</v>
      </c>
      <c r="X5302">
        <v>-2</v>
      </c>
      <c r="Y5302">
        <v>-2</v>
      </c>
      <c r="Z5302">
        <f>IF(AND(MIN(data!D5302:'data'!K5302, data!M5302:'data'!Y5302)&gt;=0, IF(data!L5302&lt;0, FALSE, data!L5302&lt;=95),COUNTA(data!D5302:'data'!Y5302)=22), 1, 0)</f>
        <v>0</v>
      </c>
      <c r="AA5302">
        <f>IF(data!D5302=3, IF(COUNTIFS(data!A:A, data!A5302, data!G:G, "&lt;&gt;2")=0, 1, 0), 0)</f>
        <v>0</v>
      </c>
      <c r="AB5302">
        <f>IF(AND(data!G5302=2, COUNTIFS(data!A:A, data!A5302, data!G:G, 2) = data!D5302), 1, 0)</f>
        <v>0</v>
      </c>
      <c r="AC5302" t="str">
        <f>IF(AB5302=1, data!D5302, "0")</f>
        <v>0</v>
      </c>
    </row>
    <row r="5303" spans="1:29" x14ac:dyDescent="0.25">
      <c r="A5303" s="1">
        <v>650051</v>
      </c>
      <c r="B5303">
        <v>3</v>
      </c>
      <c r="C5303" s="1" t="s">
        <v>5324</v>
      </c>
      <c r="D5303">
        <v>3</v>
      </c>
      <c r="E5303">
        <v>5</v>
      </c>
      <c r="F5303">
        <v>28</v>
      </c>
      <c r="G5303">
        <v>1</v>
      </c>
      <c r="H5303">
        <v>42</v>
      </c>
      <c r="I5303">
        <v>3</v>
      </c>
      <c r="J5303">
        <v>1</v>
      </c>
      <c r="K5303">
        <v>2</v>
      </c>
      <c r="L5303">
        <v>17</v>
      </c>
      <c r="M5303">
        <v>2</v>
      </c>
      <c r="N5303">
        <v>4</v>
      </c>
      <c r="O5303">
        <v>3</v>
      </c>
      <c r="P5303">
        <v>1</v>
      </c>
      <c r="Q5303">
        <v>7.375</v>
      </c>
      <c r="R5303">
        <v>-1</v>
      </c>
      <c r="S5303">
        <v>0</v>
      </c>
      <c r="T5303">
        <v>170.8</v>
      </c>
      <c r="U5303">
        <v>-1</v>
      </c>
      <c r="V5303">
        <v>-1</v>
      </c>
      <c r="W5303">
        <v>-1</v>
      </c>
      <c r="X5303">
        <v>2</v>
      </c>
      <c r="Y5303">
        <v>1</v>
      </c>
      <c r="Z5303">
        <f>IF(AND(MIN(data!D5303:'data'!K5303, data!M5303:'data'!Y5303)&gt;=0, IF(data!L5303&lt;0, FALSE, data!L5303&lt;=95),COUNTA(data!D5303:'data'!Y5303)=22), 1, 0)</f>
        <v>0</v>
      </c>
      <c r="AA5303">
        <f>IF(data!D5303=3, IF(COUNTIFS(data!A:A, data!A5303, data!G:G, "&lt;&gt;2")=0, 1, 0), 0)</f>
        <v>0</v>
      </c>
      <c r="AB5303">
        <f>IF(AND(data!G5303=2, COUNTIFS(data!A:A, data!A5303, data!G:G, 2) = data!D5303), 1, 0)</f>
        <v>0</v>
      </c>
      <c r="AC5303" t="str">
        <f>IF(AB5303=1, data!D5303, "0")</f>
        <v>0</v>
      </c>
    </row>
    <row r="5304" spans="1:29" x14ac:dyDescent="0.25">
      <c r="A5304" s="70">
        <v>697371</v>
      </c>
      <c r="B5304">
        <v>1</v>
      </c>
      <c r="C5304" s="1" t="s">
        <v>5325</v>
      </c>
      <c r="D5304">
        <v>7</v>
      </c>
      <c r="E5304">
        <v>1</v>
      </c>
      <c r="F5304">
        <v>9</v>
      </c>
      <c r="G5304">
        <v>2</v>
      </c>
      <c r="H5304">
        <v>53</v>
      </c>
      <c r="I5304">
        <v>2</v>
      </c>
      <c r="J5304">
        <v>6</v>
      </c>
      <c r="K5304">
        <v>2</v>
      </c>
      <c r="L5304">
        <v>-1</v>
      </c>
      <c r="M5304">
        <v>3</v>
      </c>
      <c r="N5304">
        <v>1</v>
      </c>
      <c r="O5304">
        <v>5</v>
      </c>
      <c r="P5304">
        <v>2</v>
      </c>
      <c r="Q5304">
        <v>0</v>
      </c>
      <c r="R5304">
        <v>-1</v>
      </c>
      <c r="S5304">
        <v>6</v>
      </c>
      <c r="T5304">
        <v>-1</v>
      </c>
      <c r="U5304">
        <v>-1</v>
      </c>
      <c r="V5304">
        <v>-1</v>
      </c>
      <c r="W5304">
        <v>1.0409999999999999</v>
      </c>
      <c r="X5304">
        <v>1</v>
      </c>
      <c r="Y5304">
        <v>3</v>
      </c>
      <c r="Z5304">
        <f>IF(AND(MIN(data!D5304:'data'!K5304, data!M5304:'data'!Y5304)&gt;=0, IF(data!L5304&lt;0, FALSE, data!L5304&lt;=95),COUNTA(data!D5304:'data'!Y5304)=22), 1, 0)</f>
        <v>0</v>
      </c>
      <c r="AA5304">
        <f>IF(data!D5304=3, IF(COUNTIFS(data!A:A, data!A5304, data!G:G, "&lt;&gt;2")=0, 1, 0), 0)</f>
        <v>0</v>
      </c>
      <c r="AB5304">
        <f>IF(AND(data!G5304=2, COUNTIFS(data!A:A, data!A5304, data!G:G, 2) = data!D5304), 1, 0)</f>
        <v>0</v>
      </c>
      <c r="AC5304" t="str">
        <f>IF(AB5304=1, data!D5304, "0")</f>
        <v>0</v>
      </c>
    </row>
    <row r="5305" spans="1:29" x14ac:dyDescent="0.25">
      <c r="A5305" s="70">
        <v>697371</v>
      </c>
      <c r="B5305">
        <v>2</v>
      </c>
      <c r="C5305" s="1" t="s">
        <v>5326</v>
      </c>
      <c r="D5305">
        <v>7</v>
      </c>
      <c r="E5305">
        <v>1</v>
      </c>
      <c r="F5305">
        <v>9</v>
      </c>
      <c r="G5305">
        <v>1</v>
      </c>
      <c r="H5305">
        <v>48</v>
      </c>
      <c r="I5305">
        <v>2</v>
      </c>
      <c r="J5305">
        <v>6</v>
      </c>
      <c r="K5305">
        <v>7</v>
      </c>
      <c r="L5305">
        <v>-1</v>
      </c>
      <c r="M5305">
        <v>4</v>
      </c>
      <c r="N5305">
        <v>1</v>
      </c>
      <c r="O5305">
        <v>5</v>
      </c>
      <c r="P5305">
        <v>2</v>
      </c>
      <c r="Q5305">
        <v>0</v>
      </c>
      <c r="R5305">
        <v>-1</v>
      </c>
      <c r="S5305">
        <v>7</v>
      </c>
      <c r="T5305">
        <v>163.4</v>
      </c>
      <c r="U5305">
        <v>58.8</v>
      </c>
      <c r="V5305">
        <v>22.023</v>
      </c>
      <c r="W5305">
        <v>-1</v>
      </c>
      <c r="X5305">
        <v>1</v>
      </c>
      <c r="Y5305">
        <v>3</v>
      </c>
      <c r="Z5305">
        <f>IF(AND(MIN(data!D5305:'data'!K5305, data!M5305:'data'!Y5305)&gt;=0, IF(data!L5305&lt;0, FALSE, data!L5305&lt;=95),COUNTA(data!D5305:'data'!Y5305)=22), 1, 0)</f>
        <v>0</v>
      </c>
      <c r="AA5305">
        <f>IF(data!D5305=3, IF(COUNTIFS(data!A:A, data!A5305, data!G:G, "&lt;&gt;2")=0, 1, 0), 0)</f>
        <v>0</v>
      </c>
      <c r="AB5305">
        <f>IF(AND(data!G5305=2, COUNTIFS(data!A:A, data!A5305, data!G:G, 2) = data!D5305), 1, 0)</f>
        <v>0</v>
      </c>
      <c r="AC5305" t="str">
        <f>IF(AB5305=1, data!D5305, "0")</f>
        <v>0</v>
      </c>
    </row>
    <row r="5306" spans="1:29" x14ac:dyDescent="0.25">
      <c r="A5306" s="70">
        <v>697371</v>
      </c>
      <c r="B5306">
        <v>3</v>
      </c>
      <c r="C5306" s="1" t="s">
        <v>5327</v>
      </c>
      <c r="D5306">
        <v>7</v>
      </c>
      <c r="E5306">
        <v>1</v>
      </c>
      <c r="F5306">
        <v>9</v>
      </c>
      <c r="G5306">
        <v>2</v>
      </c>
      <c r="H5306">
        <v>24</v>
      </c>
      <c r="I5306">
        <v>2</v>
      </c>
      <c r="J5306">
        <v>6</v>
      </c>
      <c r="K5306">
        <v>1</v>
      </c>
      <c r="L5306">
        <v>-1</v>
      </c>
      <c r="M5306">
        <v>1</v>
      </c>
      <c r="N5306">
        <v>1</v>
      </c>
      <c r="O5306">
        <v>5</v>
      </c>
      <c r="P5306">
        <v>2</v>
      </c>
      <c r="Q5306">
        <v>0</v>
      </c>
      <c r="R5306">
        <v>4</v>
      </c>
      <c r="S5306">
        <v>2</v>
      </c>
      <c r="T5306">
        <v>158.1</v>
      </c>
      <c r="U5306">
        <v>50.1</v>
      </c>
      <c r="V5306">
        <v>20.044</v>
      </c>
      <c r="W5306">
        <v>0.69299999999999995</v>
      </c>
      <c r="X5306">
        <v>1</v>
      </c>
      <c r="Y5306">
        <v>3</v>
      </c>
      <c r="Z5306">
        <f>IF(AND(MIN(data!D5306:'data'!K5306, data!M5306:'data'!Y5306)&gt;=0, IF(data!L5306&lt;0, FALSE, data!L5306&lt;=95),COUNTA(data!D5306:'data'!Y5306)=22), 1, 0)</f>
        <v>0</v>
      </c>
      <c r="AA5306">
        <f>IF(data!D5306=3, IF(COUNTIFS(data!A:A, data!A5306, data!G:G, "&lt;&gt;2")=0, 1, 0), 0)</f>
        <v>0</v>
      </c>
      <c r="AB5306">
        <f>IF(AND(data!G5306=2, COUNTIFS(data!A:A, data!A5306, data!G:G, 2) = data!D5306), 1, 0)</f>
        <v>0</v>
      </c>
      <c r="AC5306" t="str">
        <f>IF(AB5306=1, data!D5306, "0")</f>
        <v>0</v>
      </c>
    </row>
    <row r="5307" spans="1:29" x14ac:dyDescent="0.25">
      <c r="A5307" s="70">
        <v>697371</v>
      </c>
      <c r="B5307">
        <v>4</v>
      </c>
      <c r="C5307" s="1" t="s">
        <v>5328</v>
      </c>
      <c r="D5307">
        <v>7</v>
      </c>
      <c r="E5307">
        <v>1</v>
      </c>
      <c r="F5307">
        <v>9</v>
      </c>
      <c r="G5307">
        <v>2</v>
      </c>
      <c r="H5307">
        <v>24</v>
      </c>
      <c r="I5307">
        <v>2</v>
      </c>
      <c r="J5307">
        <v>6</v>
      </c>
      <c r="K5307">
        <v>2</v>
      </c>
      <c r="L5307">
        <v>-1</v>
      </c>
      <c r="M5307">
        <v>1</v>
      </c>
      <c r="N5307">
        <v>4</v>
      </c>
      <c r="O5307">
        <v>1</v>
      </c>
      <c r="P5307">
        <v>2</v>
      </c>
      <c r="Q5307">
        <v>0</v>
      </c>
      <c r="R5307">
        <v>4</v>
      </c>
      <c r="S5307">
        <v>3</v>
      </c>
      <c r="T5307">
        <v>-1</v>
      </c>
      <c r="U5307">
        <v>-1</v>
      </c>
      <c r="V5307">
        <v>-1</v>
      </c>
      <c r="W5307">
        <v>-1</v>
      </c>
      <c r="X5307">
        <v>1</v>
      </c>
      <c r="Y5307">
        <v>3</v>
      </c>
      <c r="Z5307">
        <f>IF(AND(MIN(data!D5307:'data'!K5307, data!M5307:'data'!Y5307)&gt;=0, IF(data!L5307&lt;0, FALSE, data!L5307&lt;=95),COUNTA(data!D5307:'data'!Y5307)=22), 1, 0)</f>
        <v>0</v>
      </c>
      <c r="AA5307">
        <f>IF(data!D5307=3, IF(COUNTIFS(data!A:A, data!A5307, data!G:G, "&lt;&gt;2")=0, 1, 0), 0)</f>
        <v>0</v>
      </c>
      <c r="AB5307">
        <f>IF(AND(data!G5307=2, COUNTIFS(data!A:A, data!A5307, data!G:G, 2) = data!D5307), 1, 0)</f>
        <v>0</v>
      </c>
      <c r="AC5307" t="str">
        <f>IF(AB5307=1, data!D5307, "0")</f>
        <v>0</v>
      </c>
    </row>
    <row r="5308" spans="1:29" x14ac:dyDescent="0.25">
      <c r="A5308" s="70">
        <v>697371</v>
      </c>
      <c r="B5308">
        <v>5</v>
      </c>
      <c r="C5308" s="1" t="s">
        <v>5329</v>
      </c>
      <c r="D5308">
        <v>7</v>
      </c>
      <c r="E5308">
        <v>1</v>
      </c>
      <c r="F5308">
        <v>9</v>
      </c>
      <c r="G5308">
        <v>1</v>
      </c>
      <c r="H5308">
        <v>21</v>
      </c>
      <c r="I5308">
        <v>1</v>
      </c>
      <c r="J5308">
        <v>6</v>
      </c>
      <c r="K5308">
        <v>3</v>
      </c>
      <c r="L5308">
        <v>-1</v>
      </c>
      <c r="M5308">
        <v>2</v>
      </c>
      <c r="N5308">
        <v>1</v>
      </c>
      <c r="O5308">
        <v>5</v>
      </c>
      <c r="P5308">
        <v>2</v>
      </c>
      <c r="Q5308">
        <v>0</v>
      </c>
      <c r="R5308">
        <v>0</v>
      </c>
      <c r="S5308">
        <v>4</v>
      </c>
      <c r="T5308">
        <v>187.4</v>
      </c>
      <c r="U5308">
        <v>116.7</v>
      </c>
      <c r="V5308">
        <v>33.229999999999997</v>
      </c>
      <c r="W5308">
        <v>0.96099999999999997</v>
      </c>
      <c r="X5308">
        <v>2</v>
      </c>
      <c r="Y5308">
        <v>1</v>
      </c>
      <c r="Z5308">
        <f>IF(AND(MIN(data!D5308:'data'!K5308, data!M5308:'data'!Y5308)&gt;=0, IF(data!L5308&lt;0, FALSE, data!L5308&lt;=95),COUNTA(data!D5308:'data'!Y5308)=22), 1, 0)</f>
        <v>0</v>
      </c>
      <c r="AA5308">
        <f>IF(data!D5308=3, IF(COUNTIFS(data!A:A, data!A5308, data!G:G, "&lt;&gt;2")=0, 1, 0), 0)</f>
        <v>0</v>
      </c>
      <c r="AB5308">
        <f>IF(AND(data!G5308=2, COUNTIFS(data!A:A, data!A5308, data!G:G, 2) = data!D5308), 1, 0)</f>
        <v>0</v>
      </c>
      <c r="AC5308" t="str">
        <f>IF(AB5308=1, data!D5308, "0")</f>
        <v>0</v>
      </c>
    </row>
    <row r="5309" spans="1:29" x14ac:dyDescent="0.25">
      <c r="A5309" s="70">
        <v>697371</v>
      </c>
      <c r="B5309">
        <v>6</v>
      </c>
      <c r="C5309" s="1" t="s">
        <v>5330</v>
      </c>
      <c r="D5309">
        <v>7</v>
      </c>
      <c r="E5309">
        <v>1</v>
      </c>
      <c r="F5309">
        <v>9</v>
      </c>
      <c r="G5309">
        <v>2</v>
      </c>
      <c r="H5309">
        <v>17</v>
      </c>
      <c r="I5309">
        <v>1</v>
      </c>
      <c r="J5309">
        <v>6</v>
      </c>
      <c r="K5309">
        <v>4</v>
      </c>
      <c r="L5309">
        <v>-1</v>
      </c>
      <c r="M5309">
        <v>1</v>
      </c>
      <c r="N5309">
        <v>1</v>
      </c>
      <c r="O5309">
        <v>5</v>
      </c>
      <c r="P5309">
        <v>2</v>
      </c>
      <c r="Q5309">
        <v>0</v>
      </c>
      <c r="R5309">
        <v>1</v>
      </c>
      <c r="S5309">
        <v>0</v>
      </c>
      <c r="T5309">
        <v>164.5</v>
      </c>
      <c r="U5309">
        <v>47.2</v>
      </c>
      <c r="V5309">
        <v>17.443000000000001</v>
      </c>
      <c r="W5309">
        <v>0.75900000000000001</v>
      </c>
      <c r="X5309">
        <v>1</v>
      </c>
      <c r="Y5309">
        <v>3</v>
      </c>
      <c r="Z5309">
        <f>IF(AND(MIN(data!D5309:'data'!K5309, data!M5309:'data'!Y5309)&gt;=0, IF(data!L5309&lt;0, FALSE, data!L5309&lt;=95),COUNTA(data!D5309:'data'!Y5309)=22), 1, 0)</f>
        <v>0</v>
      </c>
      <c r="AA5309">
        <f>IF(data!D5309=3, IF(COUNTIFS(data!A:A, data!A5309, data!G:G, "&lt;&gt;2")=0, 1, 0), 0)</f>
        <v>0</v>
      </c>
      <c r="AB5309">
        <f>IF(AND(data!G5309=2, COUNTIFS(data!A:A, data!A5309, data!G:G, 2) = data!D5309), 1, 0)</f>
        <v>0</v>
      </c>
      <c r="AC5309" t="str">
        <f>IF(AB5309=1, data!D5309, "0")</f>
        <v>0</v>
      </c>
    </row>
    <row r="5310" spans="1:29" x14ac:dyDescent="0.25">
      <c r="A5310" s="70">
        <v>697371</v>
      </c>
      <c r="B5310">
        <v>7</v>
      </c>
      <c r="C5310" s="1" t="s">
        <v>5331</v>
      </c>
      <c r="D5310">
        <v>7</v>
      </c>
      <c r="E5310">
        <v>1</v>
      </c>
      <c r="F5310">
        <v>9</v>
      </c>
      <c r="G5310">
        <v>1</v>
      </c>
      <c r="H5310">
        <v>0</v>
      </c>
      <c r="I5310">
        <v>-1</v>
      </c>
      <c r="J5310">
        <v>6</v>
      </c>
      <c r="K5310">
        <v>-1</v>
      </c>
      <c r="L5310">
        <v>-1</v>
      </c>
      <c r="M5310">
        <v>1</v>
      </c>
      <c r="N5310">
        <v>-1</v>
      </c>
      <c r="O5310">
        <v>-1</v>
      </c>
      <c r="P5310">
        <v>-1</v>
      </c>
      <c r="Q5310">
        <v>-1</v>
      </c>
      <c r="R5310">
        <v>-1</v>
      </c>
      <c r="S5310">
        <v>-2</v>
      </c>
      <c r="T5310">
        <v>-1</v>
      </c>
      <c r="U5310">
        <v>5.5</v>
      </c>
      <c r="V5310">
        <v>-1</v>
      </c>
      <c r="W5310">
        <v>-1</v>
      </c>
      <c r="X5310">
        <v>-2</v>
      </c>
      <c r="Y5310">
        <v>-2</v>
      </c>
      <c r="Z5310">
        <f>IF(AND(MIN(data!D5310:'data'!K5310, data!M5310:'data'!Y5310)&gt;=0, IF(data!L5310&lt;0, FALSE, data!L5310&lt;=95),COUNTA(data!D5310:'data'!Y5310)=22), 1, 0)</f>
        <v>0</v>
      </c>
      <c r="AA5310">
        <f>IF(data!D5310=3, IF(COUNTIFS(data!A:A, data!A5310, data!G:G, "&lt;&gt;2")=0, 1, 0), 0)</f>
        <v>0</v>
      </c>
      <c r="AB5310">
        <f>IF(AND(data!G5310=2, COUNTIFS(data!A:A, data!A5310, data!G:G, 2) = data!D5310), 1, 0)</f>
        <v>0</v>
      </c>
      <c r="AC5310" t="str">
        <f>IF(AB5310=1, data!D5310, "0")</f>
        <v>0</v>
      </c>
    </row>
    <row r="5311" spans="1:29" x14ac:dyDescent="0.25">
      <c r="A5311" s="1">
        <v>820271</v>
      </c>
      <c r="B5311">
        <v>1</v>
      </c>
      <c r="C5311" s="1" t="s">
        <v>5332</v>
      </c>
      <c r="D5311">
        <v>1</v>
      </c>
      <c r="E5311">
        <v>1</v>
      </c>
      <c r="F5311">
        <v>9</v>
      </c>
      <c r="G5311">
        <v>2</v>
      </c>
      <c r="H5311">
        <v>75</v>
      </c>
      <c r="I5311">
        <v>5</v>
      </c>
      <c r="J5311">
        <v>1</v>
      </c>
      <c r="K5311">
        <v>7</v>
      </c>
      <c r="L5311">
        <v>6</v>
      </c>
      <c r="M5311">
        <v>1</v>
      </c>
      <c r="N5311">
        <v>3</v>
      </c>
      <c r="O5311">
        <v>5</v>
      </c>
      <c r="P5311">
        <v>1</v>
      </c>
      <c r="Q5311">
        <v>10.558</v>
      </c>
      <c r="R5311">
        <v>-1</v>
      </c>
      <c r="S5311">
        <v>1</v>
      </c>
      <c r="T5311">
        <v>144.1</v>
      </c>
      <c r="U5311">
        <v>53.5</v>
      </c>
      <c r="V5311">
        <v>25.765000000000001</v>
      </c>
      <c r="W5311">
        <v>-1</v>
      </c>
      <c r="X5311">
        <v>1</v>
      </c>
      <c r="Y5311">
        <v>2</v>
      </c>
      <c r="Z5311">
        <f>IF(AND(MIN(data!D5311:'data'!K5311, data!M5311:'data'!Y5311)&gt;=0, IF(data!L5311&lt;0, FALSE, data!L5311&lt;=95),COUNTA(data!D5311:'data'!Y5311)=22), 1, 0)</f>
        <v>0</v>
      </c>
      <c r="AA5311">
        <f>IF(data!D5311=3, IF(COUNTIFS(data!A:A, data!A5311, data!G:G, "&lt;&gt;2")=0, 1, 0), 0)</f>
        <v>0</v>
      </c>
      <c r="AB5311">
        <f>IF(AND(data!G5311=2, COUNTIFS(data!A:A, data!A5311, data!G:G, 2) = data!D5311), 1, 0)</f>
        <v>1</v>
      </c>
      <c r="AC5311">
        <f>IF(AB5311=1, data!D5311, "0")</f>
        <v>1</v>
      </c>
    </row>
    <row r="5312" spans="1:29" x14ac:dyDescent="0.25">
      <c r="A5312" s="1">
        <v>820341</v>
      </c>
      <c r="B5312">
        <v>1</v>
      </c>
      <c r="C5312" s="1" t="s">
        <v>5333</v>
      </c>
      <c r="D5312">
        <v>3</v>
      </c>
      <c r="E5312">
        <v>1</v>
      </c>
      <c r="F5312">
        <v>9</v>
      </c>
      <c r="G5312">
        <v>2</v>
      </c>
      <c r="H5312">
        <v>36</v>
      </c>
      <c r="I5312">
        <v>2</v>
      </c>
      <c r="J5312">
        <v>1</v>
      </c>
      <c r="K5312">
        <v>4</v>
      </c>
      <c r="L5312">
        <v>11</v>
      </c>
      <c r="M5312">
        <v>2</v>
      </c>
      <c r="N5312">
        <v>4</v>
      </c>
      <c r="O5312">
        <v>1</v>
      </c>
      <c r="P5312">
        <v>1</v>
      </c>
      <c r="Q5312">
        <v>9.75</v>
      </c>
      <c r="R5312">
        <v>-1</v>
      </c>
      <c r="S5312">
        <v>1</v>
      </c>
      <c r="T5312">
        <v>165</v>
      </c>
      <c r="U5312">
        <v>62.7</v>
      </c>
      <c r="V5312">
        <v>23.03</v>
      </c>
      <c r="W5312">
        <v>0.75600000000000001</v>
      </c>
      <c r="X5312">
        <v>1</v>
      </c>
      <c r="Y5312">
        <v>1</v>
      </c>
      <c r="Z5312">
        <f>IF(AND(MIN(data!D5312:'data'!K5312, data!M5312:'data'!Y5312)&gt;=0, IF(data!L5312&lt;0, FALSE, data!L5312&lt;=95),COUNTA(data!D5312:'data'!Y5312)=22), 1, 0)</f>
        <v>0</v>
      </c>
      <c r="AA5312">
        <f>IF(data!D5312=3, IF(COUNTIFS(data!A:A, data!A5312, data!G:G, "&lt;&gt;2")=0, 1, 0), 0)</f>
        <v>0</v>
      </c>
      <c r="AB5312">
        <f>IF(AND(data!G5312=2, COUNTIFS(data!A:A, data!A5312, data!G:G, 2) = data!D5312), 1, 0)</f>
        <v>0</v>
      </c>
      <c r="AC5312" t="str">
        <f>IF(AB5312=1, data!D5312, "0")</f>
        <v>0</v>
      </c>
    </row>
    <row r="5313" spans="1:29" x14ac:dyDescent="0.25">
      <c r="A5313" s="1">
        <v>820341</v>
      </c>
      <c r="B5313">
        <v>2</v>
      </c>
      <c r="C5313" s="1" t="s">
        <v>5334</v>
      </c>
      <c r="D5313">
        <v>3</v>
      </c>
      <c r="E5313">
        <v>1</v>
      </c>
      <c r="F5313">
        <v>9</v>
      </c>
      <c r="G5313">
        <v>2</v>
      </c>
      <c r="H5313">
        <v>18</v>
      </c>
      <c r="I5313">
        <v>1</v>
      </c>
      <c r="J5313">
        <v>1</v>
      </c>
      <c r="K5313">
        <v>3</v>
      </c>
      <c r="L5313">
        <v>11</v>
      </c>
      <c r="M5313">
        <v>3</v>
      </c>
      <c r="N5313">
        <v>3</v>
      </c>
      <c r="O5313">
        <v>5</v>
      </c>
      <c r="P5313">
        <v>1</v>
      </c>
      <c r="Q5313">
        <v>27.286999999999999</v>
      </c>
      <c r="R5313">
        <v>4</v>
      </c>
      <c r="S5313">
        <v>0</v>
      </c>
      <c r="T5313">
        <v>163.6</v>
      </c>
      <c r="U5313">
        <v>62.3</v>
      </c>
      <c r="V5313">
        <v>23.277000000000001</v>
      </c>
      <c r="W5313">
        <v>-1</v>
      </c>
      <c r="X5313">
        <v>1</v>
      </c>
      <c r="Y5313">
        <v>1</v>
      </c>
      <c r="Z5313">
        <f>IF(AND(MIN(data!D5313:'data'!K5313, data!M5313:'data'!Y5313)&gt;=0, IF(data!L5313&lt;0, FALSE, data!L5313&lt;=95),COUNTA(data!D5313:'data'!Y5313)=22), 1, 0)</f>
        <v>0</v>
      </c>
      <c r="AA5313">
        <f>IF(data!D5313=3, IF(COUNTIFS(data!A:A, data!A5313, data!G:G, "&lt;&gt;2")=0, 1, 0), 0)</f>
        <v>0</v>
      </c>
      <c r="AB5313">
        <f>IF(AND(data!G5313=2, COUNTIFS(data!A:A, data!A5313, data!G:G, 2) = data!D5313), 1, 0)</f>
        <v>0</v>
      </c>
      <c r="AC5313" t="str">
        <f>IF(AB5313=1, data!D5313, "0")</f>
        <v>0</v>
      </c>
    </row>
    <row r="5314" spans="1:29" x14ac:dyDescent="0.25">
      <c r="A5314" s="1">
        <v>820341</v>
      </c>
      <c r="B5314">
        <v>3</v>
      </c>
      <c r="C5314" s="1" t="s">
        <v>5335</v>
      </c>
      <c r="D5314">
        <v>3</v>
      </c>
      <c r="E5314">
        <v>1</v>
      </c>
      <c r="F5314">
        <v>9</v>
      </c>
      <c r="G5314">
        <v>1</v>
      </c>
      <c r="H5314">
        <v>16</v>
      </c>
      <c r="I5314">
        <v>1</v>
      </c>
      <c r="J5314">
        <v>1</v>
      </c>
      <c r="K5314">
        <v>4</v>
      </c>
      <c r="L5314">
        <v>11</v>
      </c>
      <c r="M5314">
        <v>1</v>
      </c>
      <c r="N5314">
        <v>1</v>
      </c>
      <c r="O5314">
        <v>5</v>
      </c>
      <c r="P5314">
        <v>1</v>
      </c>
      <c r="Q5314">
        <v>6.72</v>
      </c>
      <c r="R5314">
        <v>3</v>
      </c>
      <c r="S5314">
        <v>1</v>
      </c>
      <c r="T5314">
        <v>161.5</v>
      </c>
      <c r="U5314">
        <v>58.3</v>
      </c>
      <c r="V5314">
        <v>22.352</v>
      </c>
      <c r="W5314">
        <v>0.70299999999999996</v>
      </c>
      <c r="X5314">
        <v>1</v>
      </c>
      <c r="Z5314">
        <f>IF(AND(MIN(data!D5314:'data'!K5314, data!M5314:'data'!Y5314)&gt;=0, IF(data!L5314&lt;0, FALSE, data!L5314&lt;=95),COUNTA(data!D5314:'data'!Y5314)=22), 1, 0)</f>
        <v>0</v>
      </c>
      <c r="AA5314">
        <f>IF(data!D5314=3, IF(COUNTIFS(data!A:A, data!A5314, data!G:G, "&lt;&gt;2")=0, 1, 0), 0)</f>
        <v>0</v>
      </c>
      <c r="AB5314">
        <f>IF(AND(data!G5314=2, COUNTIFS(data!A:A, data!A5314, data!G:G, 2) = data!D5314), 1, 0)</f>
        <v>0</v>
      </c>
      <c r="AC5314" t="str">
        <f>IF(AB5314=1, data!D5314, "0")</f>
        <v>0</v>
      </c>
    </row>
    <row r="5315" spans="1:29" x14ac:dyDescent="0.25">
      <c r="A5315" s="1">
        <v>820351</v>
      </c>
      <c r="B5315">
        <v>1</v>
      </c>
      <c r="C5315" s="1" t="s">
        <v>5337</v>
      </c>
      <c r="D5315">
        <v>1</v>
      </c>
      <c r="E5315">
        <v>1</v>
      </c>
      <c r="F5315">
        <v>9</v>
      </c>
      <c r="G5315">
        <v>1</v>
      </c>
      <c r="H5315">
        <v>75</v>
      </c>
      <c r="I5315">
        <v>3</v>
      </c>
      <c r="J5315">
        <v>1</v>
      </c>
      <c r="K5315">
        <v>7</v>
      </c>
      <c r="L5315">
        <v>6</v>
      </c>
      <c r="M5315">
        <v>1</v>
      </c>
      <c r="N5315">
        <v>1</v>
      </c>
      <c r="O5315">
        <v>5</v>
      </c>
      <c r="P5315">
        <v>2</v>
      </c>
      <c r="Q5315">
        <v>0</v>
      </c>
      <c r="R5315">
        <v>-1</v>
      </c>
      <c r="S5315">
        <v>0</v>
      </c>
      <c r="T5315">
        <v>161.9</v>
      </c>
      <c r="U5315">
        <v>84</v>
      </c>
      <c r="V5315">
        <v>32.046999999999997</v>
      </c>
      <c r="W5315">
        <v>0.88300000000000001</v>
      </c>
      <c r="X5315">
        <v>1</v>
      </c>
      <c r="Y5315">
        <v>1</v>
      </c>
      <c r="Z5315">
        <f>IF(AND(MIN(data!D5315:'data'!K5315, data!M5315:'data'!Y5315)&gt;=0, IF(data!L5315&lt;0, FALSE, data!L5315&lt;=95),COUNTA(data!D5315:'data'!Y5315)=22), 1, 0)</f>
        <v>0</v>
      </c>
      <c r="AA5315">
        <f>IF(data!D5315=3, IF(COUNTIFS(data!A:A, data!A5315, data!G:G, "&lt;&gt;2")=0, 1, 0), 0)</f>
        <v>0</v>
      </c>
      <c r="AB5315">
        <f>IF(AND(data!G5315=2, COUNTIFS(data!A:A, data!A5315, data!G:G, 2) = data!D5315), 1, 0)</f>
        <v>0</v>
      </c>
      <c r="AC5315" t="str">
        <f>IF(AB5315=1, data!D5315, "0")</f>
        <v>0</v>
      </c>
    </row>
    <row r="5316" spans="1:29" x14ac:dyDescent="0.25">
      <c r="A5316" s="1">
        <v>820371</v>
      </c>
      <c r="B5316">
        <v>1</v>
      </c>
      <c r="C5316" s="1" t="s">
        <v>5338</v>
      </c>
      <c r="D5316">
        <v>2</v>
      </c>
      <c r="E5316">
        <v>1</v>
      </c>
      <c r="F5316">
        <v>9</v>
      </c>
      <c r="G5316">
        <v>2</v>
      </c>
      <c r="H5316">
        <v>64</v>
      </c>
      <c r="I5316">
        <v>2</v>
      </c>
      <c r="J5316">
        <v>1</v>
      </c>
      <c r="K5316">
        <v>4</v>
      </c>
      <c r="L5316">
        <v>14</v>
      </c>
      <c r="M5316">
        <v>3</v>
      </c>
      <c r="N5316">
        <v>4</v>
      </c>
      <c r="O5316">
        <v>3</v>
      </c>
      <c r="P5316">
        <v>1</v>
      </c>
      <c r="Q5316">
        <v>35.747999999999998</v>
      </c>
      <c r="R5316">
        <v>-1</v>
      </c>
      <c r="S5316">
        <v>0</v>
      </c>
      <c r="T5316">
        <v>180.1</v>
      </c>
      <c r="U5316">
        <v>66.099999999999994</v>
      </c>
      <c r="V5316">
        <v>20.379000000000001</v>
      </c>
      <c r="W5316">
        <v>0.82399999999999995</v>
      </c>
      <c r="X5316">
        <v>3</v>
      </c>
      <c r="Y5316">
        <v>2</v>
      </c>
      <c r="Z5316">
        <f>IF(AND(MIN(data!D5316:'data'!K5316, data!M5316:'data'!Y5316)&gt;=0, IF(data!L5316&lt;0, FALSE, data!L5316&lt;=95),COUNTA(data!D5316:'data'!Y5316)=22), 1, 0)</f>
        <v>0</v>
      </c>
      <c r="AA5316">
        <f>IF(data!D5316=3, IF(COUNTIFS(data!A:A, data!A5316, data!G:G, "&lt;&gt;2")=0, 1, 0), 0)</f>
        <v>0</v>
      </c>
      <c r="AB5316">
        <f>IF(AND(data!G5316=2, COUNTIFS(data!A:A, data!A5316, data!G:G, 2) = data!D5316), 1, 0)</f>
        <v>1</v>
      </c>
      <c r="AC5316">
        <f>IF(AB5316=1, data!D5316, "0")</f>
        <v>2</v>
      </c>
    </row>
    <row r="5317" spans="1:29" x14ac:dyDescent="0.25">
      <c r="A5317" s="1">
        <v>820371</v>
      </c>
      <c r="B5317">
        <v>2</v>
      </c>
      <c r="C5317" s="1" t="s">
        <v>5339</v>
      </c>
      <c r="D5317">
        <v>2</v>
      </c>
      <c r="E5317">
        <v>1</v>
      </c>
      <c r="F5317">
        <v>9</v>
      </c>
      <c r="G5317">
        <v>2</v>
      </c>
      <c r="H5317">
        <v>59</v>
      </c>
      <c r="I5317">
        <v>2</v>
      </c>
      <c r="J5317">
        <v>1</v>
      </c>
      <c r="K5317">
        <v>6</v>
      </c>
      <c r="L5317">
        <v>14</v>
      </c>
      <c r="M5317">
        <v>2</v>
      </c>
      <c r="N5317">
        <v>4</v>
      </c>
      <c r="O5317">
        <v>3</v>
      </c>
      <c r="P5317">
        <v>1</v>
      </c>
      <c r="Q5317">
        <v>22</v>
      </c>
      <c r="R5317">
        <v>-1</v>
      </c>
      <c r="S5317">
        <v>0</v>
      </c>
      <c r="T5317">
        <v>162.30000000000001</v>
      </c>
      <c r="U5317">
        <v>63.4</v>
      </c>
      <c r="V5317">
        <v>24.068999999999999</v>
      </c>
      <c r="W5317">
        <v>0.69099999999999995</v>
      </c>
      <c r="X5317">
        <v>2</v>
      </c>
      <c r="Y5317">
        <v>1</v>
      </c>
      <c r="Z5317">
        <f>IF(AND(MIN(data!D5317:'data'!K5317, data!M5317:'data'!Y5317)&gt;=0, IF(data!L5317&lt;0, FALSE, data!L5317&lt;=95),COUNTA(data!D5317:'data'!Y5317)=22), 1, 0)</f>
        <v>0</v>
      </c>
      <c r="AA5317">
        <f>IF(data!D5317=3, IF(COUNTIFS(data!A:A, data!A5317, data!G:G, "&lt;&gt;2")=0, 1, 0), 0)</f>
        <v>0</v>
      </c>
      <c r="AB5317">
        <f>IF(AND(data!G5317=2, COUNTIFS(data!A:A, data!A5317, data!G:G, 2) = data!D5317), 1, 0)</f>
        <v>1</v>
      </c>
      <c r="AC5317">
        <f>IF(AB5317=1, data!D5317, "0")</f>
        <v>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1F141-B8B7-4811-8E13-303D6CECB87B}">
  <sheetPr codeName="Sheet3"/>
  <dimension ref="A1:E29"/>
  <sheetViews>
    <sheetView topLeftCell="B1" workbookViewId="0">
      <selection activeCell="F4" sqref="F4"/>
    </sheetView>
  </sheetViews>
  <sheetFormatPr defaultRowHeight="15" x14ac:dyDescent="0.25"/>
  <cols>
    <col min="2" max="2" width="54.5703125" customWidth="1"/>
    <col min="3" max="3" width="15.28515625" customWidth="1"/>
    <col min="4" max="4" width="15.7109375" customWidth="1"/>
    <col min="5" max="5" width="17.140625" style="72" customWidth="1"/>
  </cols>
  <sheetData>
    <row r="1" spans="1:5" x14ac:dyDescent="0.25">
      <c r="B1" t="s">
        <v>5572</v>
      </c>
      <c r="C1" t="s">
        <v>5570</v>
      </c>
      <c r="D1" t="s">
        <v>5571</v>
      </c>
      <c r="E1" s="72" t="s">
        <v>5573</v>
      </c>
    </row>
    <row r="2" spans="1:5" x14ac:dyDescent="0.25">
      <c r="A2" s="9">
        <v>1</v>
      </c>
      <c r="B2" s="10" t="s">
        <v>5372</v>
      </c>
      <c r="C2" t="str">
        <f>IF(COUNTIF(data!F:F, 1) &gt;= 200, "Yes", "No")</f>
        <v>Yes</v>
      </c>
      <c r="D2">
        <f>AVERAGEIFS(data!M:M, data!M:M, "&gt;=0", data!F:F, 1)</f>
        <v>1.799043062200957</v>
      </c>
      <c r="E2" s="72">
        <f>COUNTIFS(data!F:F, A2, data!M:M, "&gt;=4") / COUNTIFS(data!F:F, A2, data!M:M, "&gt;0")</f>
        <v>9.5693779904306216E-3</v>
      </c>
    </row>
    <row r="3" spans="1:5" x14ac:dyDescent="0.25">
      <c r="A3" s="15">
        <v>2</v>
      </c>
      <c r="B3" s="16" t="s">
        <v>5392</v>
      </c>
      <c r="C3" t="str">
        <f>IF(COUNTIF(data!F:F, 2) &gt;= 200, "Yes", "No")</f>
        <v>No</v>
      </c>
    </row>
    <row r="4" spans="1:5" x14ac:dyDescent="0.25">
      <c r="A4" s="15">
        <v>3</v>
      </c>
      <c r="B4" s="16" t="s">
        <v>5409</v>
      </c>
      <c r="C4" t="str">
        <f>IF(COUNTIF(data!F:F, 3) &gt;= 200, "Yes", "No")</f>
        <v>Yes</v>
      </c>
      <c r="D4">
        <f>AVERAGEIFS(data!M:M, data!M:M, "&gt;=0", data!F:F, 3)</f>
        <v>1.9508928571428572</v>
      </c>
      <c r="E4" s="72">
        <f>COUNTIFS(data!F:F, A4, data!M:M, "&gt;=4") / COUNTIFS(data!F:F, A4, data!M:M, "&gt;0")</f>
        <v>4.4642857142857144E-2</v>
      </c>
    </row>
    <row r="5" spans="1:5" x14ac:dyDescent="0.25">
      <c r="A5" s="15">
        <v>4</v>
      </c>
      <c r="B5" s="16" t="s">
        <v>5424</v>
      </c>
      <c r="C5" t="str">
        <f>IF(COUNTIF(data!F:F, 4) &gt;= 200, "Yes", "No")</f>
        <v>No</v>
      </c>
    </row>
    <row r="6" spans="1:5" x14ac:dyDescent="0.25">
      <c r="A6" s="15">
        <v>5</v>
      </c>
      <c r="B6" s="16" t="s">
        <v>5437</v>
      </c>
      <c r="C6" t="str">
        <f>IF(COUNTIF(data!F:F, 5) &gt;= 200, "Yes", "No")</f>
        <v>No</v>
      </c>
    </row>
    <row r="7" spans="1:5" x14ac:dyDescent="0.25">
      <c r="A7" s="15">
        <v>6</v>
      </c>
      <c r="B7" s="16" t="s">
        <v>5449</v>
      </c>
      <c r="C7" t="str">
        <f>IF(COUNTIF(data!F:F, 6) &gt;= 200, "Yes", "No")</f>
        <v>No</v>
      </c>
    </row>
    <row r="8" spans="1:5" x14ac:dyDescent="0.25">
      <c r="A8" s="15">
        <v>7</v>
      </c>
      <c r="B8" s="16" t="s">
        <v>5458</v>
      </c>
      <c r="C8" t="str">
        <f>IF(COUNTIF(data!F:F, 7) &gt;= 200, "Yes", "No")</f>
        <v>No</v>
      </c>
    </row>
    <row r="9" spans="1:5" x14ac:dyDescent="0.25">
      <c r="A9" s="15">
        <v>8</v>
      </c>
      <c r="B9" s="16" t="s">
        <v>5465</v>
      </c>
      <c r="C9" t="str">
        <f>IF(COUNTIF(data!F:F, 8) &gt;= 200, "Yes", "No")</f>
        <v>No</v>
      </c>
    </row>
    <row r="10" spans="1:5" x14ac:dyDescent="0.25">
      <c r="A10" s="15">
        <v>9</v>
      </c>
      <c r="B10" s="16" t="s">
        <v>5470</v>
      </c>
      <c r="C10" t="str">
        <f>IF(COUNTIF(data!F:F, 9) &gt;= 200, "Yes", "No")</f>
        <v>No</v>
      </c>
    </row>
    <row r="11" spans="1:5" x14ac:dyDescent="0.25">
      <c r="A11" s="15">
        <v>10</v>
      </c>
      <c r="B11" s="16" t="s">
        <v>5474</v>
      </c>
      <c r="C11" t="str">
        <f>IF(COUNTIF(data!F:F, 10) &gt;= 200, "Yes", "No")</f>
        <v>No</v>
      </c>
    </row>
    <row r="12" spans="1:5" x14ac:dyDescent="0.25">
      <c r="A12" s="15">
        <v>11</v>
      </c>
      <c r="B12" s="16" t="s">
        <v>5477</v>
      </c>
      <c r="C12" t="str">
        <f>IF(COUNTIF(data!F:F, 11) &gt;= 200, "Yes", "No")</f>
        <v>Yes</v>
      </c>
      <c r="D12">
        <f>AVERAGEIFS(data!M:M, data!M:M, "&gt;=0", data!F:F, 11)</f>
        <v>2</v>
      </c>
      <c r="E12" s="72">
        <f>COUNTIFS(data!F:F, A12, data!M:M, "&gt;=4") / COUNTIFS(data!F:F, A12, data!M:M, "&gt;0")</f>
        <v>5.5762081784386616E-2</v>
      </c>
    </row>
    <row r="13" spans="1:5" x14ac:dyDescent="0.25">
      <c r="A13" s="15">
        <v>12</v>
      </c>
      <c r="B13" s="16" t="s">
        <v>5480</v>
      </c>
      <c r="C13" t="str">
        <f>IF(COUNTIF(data!F:F, 12) &gt;= 200, "Yes", "No")</f>
        <v>Yes</v>
      </c>
      <c r="D13">
        <f>AVERAGEIFS(data!M:M, data!M:M, "&gt;=0", data!F:F, 12)</f>
        <v>1.9705882352941178</v>
      </c>
      <c r="E13" s="72">
        <f>COUNTIFS(data!F:F, A13, data!M:M, "&gt;=4") / COUNTIFS(data!F:F, A13, data!M:M, "&gt;0")</f>
        <v>6.7226890756302518E-2</v>
      </c>
    </row>
    <row r="14" spans="1:5" x14ac:dyDescent="0.25">
      <c r="A14" s="15">
        <v>13</v>
      </c>
      <c r="B14" s="16" t="s">
        <v>5483</v>
      </c>
      <c r="C14" t="str">
        <f>IF(COUNTIF(data!F:F, 13) &gt;= 200, "Yes", "No")</f>
        <v>No</v>
      </c>
    </row>
    <row r="15" spans="1:5" x14ac:dyDescent="0.25">
      <c r="A15" s="15">
        <v>14</v>
      </c>
      <c r="B15" s="16" t="s">
        <v>5486</v>
      </c>
      <c r="C15" t="str">
        <f>IF(COUNTIF(data!F:F, 14) &gt;= 200, "Yes", "No")</f>
        <v>Yes</v>
      </c>
      <c r="D15">
        <f>AVERAGEIFS(data!M:M, data!M:M, "&gt;=0", data!F:F, 14)</f>
        <v>1.9713261648745519</v>
      </c>
      <c r="E15" s="72">
        <f>COUNTIFS(data!F:F, A15, data!M:M, "&gt;=4") / COUNTIFS(data!F:F, A15, data!M:M, "&gt;0")</f>
        <v>8.2437275985663083E-2</v>
      </c>
    </row>
    <row r="16" spans="1:5" x14ac:dyDescent="0.25">
      <c r="A16" s="15">
        <v>15</v>
      </c>
      <c r="B16" s="16" t="s">
        <v>5489</v>
      </c>
      <c r="C16" t="str">
        <f>IF(COUNTIF(data!F:F, 15) &gt;= 200, "Yes", "No")</f>
        <v>Yes</v>
      </c>
      <c r="D16">
        <f>AVERAGEIFS(data!M:M, data!M:M, "&gt;=0", data!F:F, 15)</f>
        <v>1.9192307692307693</v>
      </c>
      <c r="E16" s="72">
        <f>COUNTIFS(data!F:F, A16, data!M:M, "&gt;=4") / COUNTIFS(data!F:F, A16, data!M:M, "&gt;0")</f>
        <v>6.1538461538461542E-2</v>
      </c>
    </row>
    <row r="17" spans="1:5" x14ac:dyDescent="0.25">
      <c r="A17" s="15">
        <v>16</v>
      </c>
      <c r="B17" s="16" t="s">
        <v>5492</v>
      </c>
      <c r="C17" t="str">
        <f>IF(COUNTIF(data!F:F, 16) &gt;= 200, "Yes", "No")</f>
        <v>Yes</v>
      </c>
      <c r="D17">
        <f>AVERAGEIFS(data!M:M, data!M:M, "&gt;=0", data!F:F, 16)</f>
        <v>1.819672131147541</v>
      </c>
      <c r="E17" s="72">
        <f>COUNTIFS(data!F:F, A17, data!M:M, "&gt;=4") / COUNTIFS(data!F:F, A17, data!M:M, "&gt;0")</f>
        <v>4.0983606557377046E-2</v>
      </c>
    </row>
    <row r="18" spans="1:5" x14ac:dyDescent="0.25">
      <c r="A18" s="15">
        <v>17</v>
      </c>
      <c r="B18" s="16" t="s">
        <v>5496</v>
      </c>
      <c r="C18" t="str">
        <f>IF(COUNTIF(data!F:F, 17) &gt;= 200, "Yes", "No")</f>
        <v>Yes</v>
      </c>
      <c r="D18">
        <f>AVERAGEIFS(data!M:M, data!M:M, "&gt;=0", data!F:F, 17)</f>
        <v>1.8840579710144927</v>
      </c>
      <c r="E18" s="72">
        <f>COUNTIFS(data!F:F, A18, data!M:M, "&gt;=4") / COUNTIFS(data!F:F, A18, data!M:M, "&gt;0")</f>
        <v>3.3816425120772944E-2</v>
      </c>
    </row>
    <row r="19" spans="1:5" x14ac:dyDescent="0.25">
      <c r="A19" s="15">
        <v>18</v>
      </c>
      <c r="B19" s="16" t="s">
        <v>5499</v>
      </c>
      <c r="C19" t="str">
        <f>IF(COUNTIF(data!F:F, 18) &gt;= 200, "Yes", "No")</f>
        <v>No</v>
      </c>
    </row>
    <row r="20" spans="1:5" x14ac:dyDescent="0.25">
      <c r="A20" s="15">
        <v>19</v>
      </c>
      <c r="B20" s="16" t="s">
        <v>5502</v>
      </c>
      <c r="C20" t="str">
        <f>IF(COUNTIF(data!F:F, 19) &gt;= 200, "Yes", "No")</f>
        <v>Yes</v>
      </c>
      <c r="D20">
        <f>AVERAGEIFS(data!M:M, data!M:M, "&gt;=0", data!F:F, 19)</f>
        <v>1.8186046511627907</v>
      </c>
      <c r="E20" s="72">
        <f>COUNTIFS(data!F:F, A20, data!M:M, "&gt;=4") / COUNTIFS(data!F:F, A20, data!M:M, "&gt;0")</f>
        <v>3.7209302325581395E-2</v>
      </c>
    </row>
    <row r="21" spans="1:5" x14ac:dyDescent="0.25">
      <c r="A21" s="15">
        <v>20</v>
      </c>
      <c r="B21" s="16" t="s">
        <v>5505</v>
      </c>
      <c r="C21" t="str">
        <f>IF(COUNTIF(data!F:F, 20) &gt;= 200, "Yes", "No")</f>
        <v>Yes</v>
      </c>
      <c r="D21">
        <f>AVERAGEIFS(data!M:M, data!M:M, "&gt;=0", data!F:F, 20)</f>
        <v>1.7621145374449338</v>
      </c>
      <c r="E21" s="72">
        <f>COUNTIFS(data!F:F, A21, data!M:M, "&gt;=4") / COUNTIFS(data!F:F, A21, data!M:M, "&gt;0")</f>
        <v>3.0837004405286344E-2</v>
      </c>
    </row>
    <row r="22" spans="1:5" x14ac:dyDescent="0.25">
      <c r="A22" s="15">
        <v>21</v>
      </c>
      <c r="B22" s="16" t="s">
        <v>5508</v>
      </c>
      <c r="C22" t="str">
        <f>IF(COUNTIF(data!F:F, 21) &gt;= 200, "Yes", "No")</f>
        <v>No</v>
      </c>
    </row>
    <row r="23" spans="1:5" x14ac:dyDescent="0.25">
      <c r="A23" s="15">
        <v>22</v>
      </c>
      <c r="B23" s="16" t="s">
        <v>5511</v>
      </c>
      <c r="C23" t="str">
        <f>IF(COUNTIF(data!F:F, 22) &gt;= 200, "Yes", "No")</f>
        <v>No</v>
      </c>
    </row>
    <row r="24" spans="1:5" x14ac:dyDescent="0.25">
      <c r="A24" s="15">
        <v>23</v>
      </c>
      <c r="B24" s="16" t="s">
        <v>5514</v>
      </c>
      <c r="C24" t="str">
        <f>IF(COUNTIF(data!F:F, 23) &gt;= 200, "Yes", "No")</f>
        <v>No</v>
      </c>
    </row>
    <row r="25" spans="1:5" x14ac:dyDescent="0.25">
      <c r="A25" s="15">
        <v>24</v>
      </c>
      <c r="B25" s="16" t="s">
        <v>5517</v>
      </c>
      <c r="C25" t="str">
        <f>IF(COUNTIF(data!F:F, 24) &gt;= 200, "Yes", "No")</f>
        <v>Yes</v>
      </c>
      <c r="D25">
        <f>AVERAGEIFS(data!M:M, data!M:M, "&gt;=0", data!F:F, 24)</f>
        <v>2.0214477211796247</v>
      </c>
      <c r="E25" s="72">
        <f>COUNTIFS(data!F:F, A25, data!M:M, "&gt;=4") / COUNTIFS(data!F:F, A25, data!M:M, "&gt;0")</f>
        <v>7.7747989276139406E-2</v>
      </c>
    </row>
    <row r="26" spans="1:5" x14ac:dyDescent="0.25">
      <c r="A26" s="15">
        <v>25</v>
      </c>
      <c r="B26" s="16" t="s">
        <v>5520</v>
      </c>
      <c r="C26" t="str">
        <f>IF(COUNTIF(data!F:F, 25) &gt;= 200, "Yes", "No")</f>
        <v>Yes</v>
      </c>
      <c r="D26">
        <f>AVERAGEIFS(data!M:M, data!M:M, "&gt;=0", data!F:F, 25)</f>
        <v>1.96</v>
      </c>
      <c r="E26" s="72">
        <f>COUNTIFS(data!F:F, A26, data!M:M, "&gt;=4") / COUNTIFS(data!F:F, A26, data!M:M, "&gt;0")</f>
        <v>5.5E-2</v>
      </c>
    </row>
    <row r="27" spans="1:5" x14ac:dyDescent="0.25">
      <c r="A27" s="15">
        <v>26</v>
      </c>
      <c r="B27" s="16" t="s">
        <v>5522</v>
      </c>
      <c r="C27" t="str">
        <f>IF(COUNTIF(data!F:F, 26) &gt;= 200, "Yes", "No")</f>
        <v>No</v>
      </c>
    </row>
    <row r="28" spans="1:5" x14ac:dyDescent="0.25">
      <c r="A28" s="15">
        <v>27</v>
      </c>
      <c r="B28" s="16" t="s">
        <v>5524</v>
      </c>
      <c r="C28" t="str">
        <f>IF(COUNTIF(data!F:F, 27) &gt;= 200, "Yes", "No")</f>
        <v>No</v>
      </c>
    </row>
    <row r="29" spans="1:5" x14ac:dyDescent="0.25">
      <c r="A29" s="17">
        <v>28</v>
      </c>
      <c r="B29" s="18" t="s">
        <v>5526</v>
      </c>
      <c r="C29" t="str">
        <f>IF(COUNTIF(data!F:F, 28) &gt;= 200, "Yes", "No")</f>
        <v>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</vt:lpstr>
      <vt:lpstr>index</vt:lpstr>
      <vt:lpstr>data</vt:lpstr>
      <vt:lpstr>summary</vt:lpstr>
    </vt:vector>
  </TitlesOfParts>
  <Company>Lancaster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Hindle, Adam</dc:creator>
  <cp:lastModifiedBy>michal kosnik</cp:lastModifiedBy>
  <dcterms:created xsi:type="dcterms:W3CDTF">2023-11-09T16:55:34Z</dcterms:created>
  <dcterms:modified xsi:type="dcterms:W3CDTF">2024-01-16T02:25:29Z</dcterms:modified>
</cp:coreProperties>
</file>